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6.xml" ContentType="application/vnd.openxmlformats-officedocument.spreadsheetml.comments+xml"/>
  <Override PartName="/xl/threadedComments/threadedComment6.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6" Type="http://schemas.microsoft.com/office/2011/relationships/webextensiontaskpanes" Target="xl/webextensions/taskpanes.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23"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wdewp\Downloads\"/>
    </mc:Choice>
  </mc:AlternateContent>
  <xr:revisionPtr revIDLastSave="0" documentId="8_{BDC9FA91-B5B4-4A33-88C5-5BCEFB4B7E0F}" xr6:coauthVersionLast="47" xr6:coauthVersionMax="47" xr10:uidLastSave="{00000000-0000-0000-0000-000000000000}"/>
  <bookViews>
    <workbookView xWindow="-120" yWindow="-120" windowWidth="29040" windowHeight="15720" firstSheet="4" activeTab="4" xr2:uid="{E03E2602-479A-4BEB-8476-679930775BCF}"/>
  </bookViews>
  <sheets>
    <sheet name="latest 2024 (3)" sheetId="12" state="hidden" r:id="rId1"/>
    <sheet name="2024 Data" sheetId="3" state="hidden" r:id="rId2"/>
    <sheet name="latest 2024" sheetId="7" state="hidden" r:id="rId3"/>
    <sheet name="Data Table" sheetId="16" r:id="rId4"/>
    <sheet name="Consumptions" sheetId="40" r:id="rId5"/>
    <sheet name="Display" sheetId="17" state="hidden" r:id="rId6"/>
    <sheet name="latest 2024 (2)" sheetId="11" state="hidden" r:id="rId7"/>
  </sheets>
  <externalReferences>
    <externalReference r:id="rId8"/>
    <externalReference r:id="rId9"/>
  </externalReferences>
  <definedNames>
    <definedName name="_xlnm._FilterDatabase" localSheetId="1" hidden="1">'2024 Data'!$A$1:$BOG$182</definedName>
    <definedName name="_xlnm._FilterDatabase" localSheetId="3" hidden="1">'Data Table'!$A$1:$Z$291</definedName>
    <definedName name="_xlnm._FilterDatabase" localSheetId="5" hidden="1">Display!$A$2:$P$291</definedName>
    <definedName name="_xlnm._FilterDatabase" localSheetId="2" hidden="1">'latest 2024'!$A$1:$BON$263</definedName>
    <definedName name="_xlnm._FilterDatabase" localSheetId="6" hidden="1">'latest 2024 (2)'!$A$1:$BOI$209</definedName>
    <definedName name="_xlnm._FilterDatabase" localSheetId="0" hidden="1">'latest 2024 (3)'!$A$1:$BOM$298</definedName>
    <definedName name="_xleta.IFERROR" hidden="1" xlm="1">#NAME?</definedName>
    <definedName name="_xleta.INTERCEPT" hidden="1" xlm="1">#NAME?</definedName>
    <definedName name="_xleta.T" hidden="1" xlm="1">#NAME?</definedName>
    <definedName name="_xleta.VALU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xlnp="http://schemas.microsoft.com/office/spreadsheetml/2019/extlinksprops" uri="{FCE6A71B-6B00-49CD-AB44-F6B1AE7CDE65}">
      <xxlnp:externalLinksPr autoRefresh="1"/>
    </ext>
  </extLst>
</workbook>
</file>

<file path=xl/calcChain.xml><?xml version="1.0" encoding="utf-8"?>
<calcChain xmlns="http://schemas.openxmlformats.org/spreadsheetml/2006/main">
  <c r="B348" i="40" l="1" a="1"/>
  <c r="B348" i="40"/>
  <c r="C348" i="40" a="1"/>
  <c r="C348" i="40"/>
  <c r="D348" i="40" a="1"/>
  <c r="D348" i="40"/>
  <c r="E348" i="40" a="1"/>
  <c r="E348" i="40"/>
  <c r="F348" i="40" a="1"/>
  <c r="F348" i="40"/>
  <c r="G348" i="40" a="1"/>
  <c r="G348" i="40"/>
  <c r="H348" i="40" a="1"/>
  <c r="H348" i="40"/>
  <c r="I348" i="40" a="1"/>
  <c r="I348" i="40"/>
  <c r="J348" i="40" a="1"/>
  <c r="J348" i="40"/>
  <c r="K348" i="40" a="1"/>
  <c r="K348" i="40"/>
  <c r="L348" i="40" a="1"/>
  <c r="L348" i="40"/>
  <c r="M348" i="40" a="1"/>
  <c r="M348" i="40"/>
  <c r="N348" i="40" a="1"/>
  <c r="N348" i="40"/>
  <c r="O348" i="40" a="1"/>
  <c r="O348" i="40"/>
  <c r="P348" i="40" a="1"/>
  <c r="P348" i="40"/>
  <c r="Q348" i="40" a="1"/>
  <c r="Q348" i="40"/>
  <c r="R348" i="40" a="1"/>
  <c r="R348" i="40"/>
  <c r="S348" i="40" a="1"/>
  <c r="S348" i="40"/>
  <c r="T348" i="40"/>
  <c r="U348" i="40"/>
  <c r="V348" i="40"/>
  <c r="B349" i="40" a="1"/>
  <c r="B349" i="40"/>
  <c r="C349" i="40" a="1"/>
  <c r="C349" i="40"/>
  <c r="D349" i="40" a="1"/>
  <c r="D349" i="40"/>
  <c r="E349" i="40" a="1"/>
  <c r="E349" i="40"/>
  <c r="F349" i="40" a="1"/>
  <c r="F349" i="40"/>
  <c r="G349" i="40" a="1"/>
  <c r="G349" i="40"/>
  <c r="H349" i="40" a="1"/>
  <c r="H349" i="40"/>
  <c r="I349" i="40" a="1"/>
  <c r="I349" i="40"/>
  <c r="J349" i="40" a="1"/>
  <c r="J349" i="40"/>
  <c r="K349" i="40" a="1"/>
  <c r="K349" i="40"/>
  <c r="L349" i="40" a="1"/>
  <c r="L349" i="40"/>
  <c r="M349" i="40" a="1"/>
  <c r="M349" i="40"/>
  <c r="N349" i="40" a="1"/>
  <c r="N349" i="40"/>
  <c r="O349" i="40" a="1"/>
  <c r="O349" i="40"/>
  <c r="P349" i="40" a="1"/>
  <c r="P349" i="40"/>
  <c r="Q349" i="40" a="1"/>
  <c r="Q349" i="40"/>
  <c r="R349" i="40" a="1"/>
  <c r="R349" i="40"/>
  <c r="S349" i="40" a="1"/>
  <c r="S349" i="40"/>
  <c r="T349" i="40"/>
  <c r="U349" i="40"/>
  <c r="V349" i="40"/>
  <c r="B350" i="40" a="1"/>
  <c r="B350" i="40"/>
  <c r="C350" i="40" a="1"/>
  <c r="C350" i="40"/>
  <c r="D350" i="40" a="1"/>
  <c r="D350" i="40"/>
  <c r="E350" i="40" a="1"/>
  <c r="E350" i="40"/>
  <c r="F350" i="40" a="1"/>
  <c r="F350" i="40"/>
  <c r="G350" i="40" a="1"/>
  <c r="G350" i="40"/>
  <c r="H350" i="40" a="1"/>
  <c r="H350" i="40"/>
  <c r="I350" i="40" a="1"/>
  <c r="I350" i="40"/>
  <c r="J350" i="40" a="1"/>
  <c r="J350" i="40"/>
  <c r="K350" i="40" a="1"/>
  <c r="K350" i="40"/>
  <c r="L350" i="40" a="1"/>
  <c r="L350" i="40"/>
  <c r="M350" i="40" a="1"/>
  <c r="M350" i="40"/>
  <c r="N350" i="40" a="1"/>
  <c r="N350" i="40"/>
  <c r="O350" i="40" a="1"/>
  <c r="O350" i="40"/>
  <c r="P350" i="40" a="1"/>
  <c r="P350" i="40"/>
  <c r="Q350" i="40" a="1"/>
  <c r="Q350" i="40"/>
  <c r="R350" i="40" a="1"/>
  <c r="R350" i="40"/>
  <c r="S350" i="40" a="1"/>
  <c r="S350" i="40"/>
  <c r="T350" i="40"/>
  <c r="U350" i="40"/>
  <c r="V350" i="40"/>
  <c r="B351" i="40" a="1"/>
  <c r="B351" i="40"/>
  <c r="C351" i="40" a="1"/>
  <c r="C351" i="40"/>
  <c r="D351" i="40" a="1"/>
  <c r="D351" i="40"/>
  <c r="E351" i="40" a="1"/>
  <c r="E351" i="40"/>
  <c r="F351" i="40" a="1"/>
  <c r="F351" i="40"/>
  <c r="G351" i="40" a="1"/>
  <c r="G351" i="40"/>
  <c r="H351" i="40" a="1"/>
  <c r="H351" i="40"/>
  <c r="I351" i="40" a="1"/>
  <c r="I351" i="40"/>
  <c r="J351" i="40" a="1"/>
  <c r="J351" i="40"/>
  <c r="K351" i="40" a="1"/>
  <c r="K351" i="40"/>
  <c r="L351" i="40" a="1"/>
  <c r="L351" i="40"/>
  <c r="M351" i="40" a="1"/>
  <c r="M351" i="40"/>
  <c r="N351" i="40" a="1"/>
  <c r="N351" i="40"/>
  <c r="O351" i="40" a="1"/>
  <c r="O351" i="40"/>
  <c r="P351" i="40" a="1"/>
  <c r="P351" i="40"/>
  <c r="Q351" i="40" a="1"/>
  <c r="Q351" i="40"/>
  <c r="R351" i="40" a="1"/>
  <c r="R351" i="40"/>
  <c r="S351" i="40" a="1"/>
  <c r="S351" i="40"/>
  <c r="T351" i="40"/>
  <c r="U351" i="40"/>
  <c r="V351" i="40"/>
  <c r="B352" i="40" a="1"/>
  <c r="B352" i="40"/>
  <c r="C352" i="40" a="1"/>
  <c r="C352" i="40"/>
  <c r="D352" i="40" a="1"/>
  <c r="D352" i="40"/>
  <c r="E352" i="40" a="1"/>
  <c r="E352" i="40"/>
  <c r="F352" i="40" a="1"/>
  <c r="F352" i="40"/>
  <c r="G352" i="40" a="1"/>
  <c r="G352" i="40"/>
  <c r="H352" i="40" a="1"/>
  <c r="H352" i="40"/>
  <c r="I352" i="40" a="1"/>
  <c r="I352" i="40"/>
  <c r="J352" i="40" a="1"/>
  <c r="J352" i="40"/>
  <c r="K352" i="40" a="1"/>
  <c r="K352" i="40"/>
  <c r="L352" i="40" a="1"/>
  <c r="L352" i="40"/>
  <c r="M352" i="40" a="1"/>
  <c r="M352" i="40"/>
  <c r="N352" i="40" a="1"/>
  <c r="N352" i="40"/>
  <c r="O352" i="40" a="1"/>
  <c r="O352" i="40"/>
  <c r="P352" i="40" a="1"/>
  <c r="P352" i="40"/>
  <c r="Q352" i="40" a="1"/>
  <c r="Q352" i="40"/>
  <c r="R352" i="40" a="1"/>
  <c r="R352" i="40"/>
  <c r="S352" i="40" a="1"/>
  <c r="S352" i="40"/>
  <c r="T352" i="40"/>
  <c r="U352" i="40"/>
  <c r="V352" i="40"/>
  <c r="B353" i="40" a="1"/>
  <c r="B353" i="40"/>
  <c r="C353" i="40" a="1"/>
  <c r="C353" i="40"/>
  <c r="D353" i="40" a="1"/>
  <c r="D353" i="40"/>
  <c r="E353" i="40" a="1"/>
  <c r="E353" i="40"/>
  <c r="F353" i="40" a="1"/>
  <c r="F353" i="40"/>
  <c r="G353" i="40" a="1"/>
  <c r="G353" i="40"/>
  <c r="H353" i="40" a="1"/>
  <c r="H353" i="40"/>
  <c r="I353" i="40" a="1"/>
  <c r="I353" i="40"/>
  <c r="J353" i="40" a="1"/>
  <c r="J353" i="40"/>
  <c r="K353" i="40" a="1"/>
  <c r="K353" i="40"/>
  <c r="L353" i="40" a="1"/>
  <c r="L353" i="40"/>
  <c r="M353" i="40" a="1"/>
  <c r="M353" i="40"/>
  <c r="N353" i="40" a="1"/>
  <c r="N353" i="40"/>
  <c r="O353" i="40" a="1"/>
  <c r="O353" i="40"/>
  <c r="P353" i="40" a="1"/>
  <c r="P353" i="40"/>
  <c r="Q353" i="40" a="1"/>
  <c r="Q353" i="40"/>
  <c r="R353" i="40" a="1"/>
  <c r="R353" i="40"/>
  <c r="S353" i="40" a="1"/>
  <c r="S353" i="40"/>
  <c r="T353" i="40"/>
  <c r="U353" i="40"/>
  <c r="V353" i="40"/>
  <c r="B354" i="40" a="1"/>
  <c r="B354" i="40"/>
  <c r="C354" i="40" a="1"/>
  <c r="C354" i="40"/>
  <c r="D354" i="40" a="1"/>
  <c r="D354" i="40"/>
  <c r="E354" i="40" a="1"/>
  <c r="E354" i="40"/>
  <c r="F354" i="40" a="1"/>
  <c r="F354" i="40"/>
  <c r="G354" i="40" a="1"/>
  <c r="G354" i="40"/>
  <c r="H354" i="40" a="1"/>
  <c r="H354" i="40"/>
  <c r="I354" i="40" a="1"/>
  <c r="I354" i="40"/>
  <c r="J354" i="40" a="1"/>
  <c r="J354" i="40"/>
  <c r="K354" i="40" a="1"/>
  <c r="K354" i="40"/>
  <c r="L354" i="40" a="1"/>
  <c r="L354" i="40"/>
  <c r="M354" i="40" a="1"/>
  <c r="M354" i="40"/>
  <c r="N354" i="40" a="1"/>
  <c r="N354" i="40"/>
  <c r="O354" i="40" a="1"/>
  <c r="O354" i="40"/>
  <c r="P354" i="40" a="1"/>
  <c r="P354" i="40"/>
  <c r="Q354" i="40" a="1"/>
  <c r="Q354" i="40"/>
  <c r="R354" i="40" a="1"/>
  <c r="R354" i="40"/>
  <c r="S354" i="40" a="1"/>
  <c r="S354" i="40"/>
  <c r="T354" i="40"/>
  <c r="U354" i="40"/>
  <c r="V354" i="40"/>
  <c r="B355" i="40" a="1"/>
  <c r="B355" i="40"/>
  <c r="C355" i="40" a="1"/>
  <c r="C355" i="40"/>
  <c r="D355" i="40" a="1"/>
  <c r="D355" i="40"/>
  <c r="E355" i="40" a="1"/>
  <c r="E355" i="40"/>
  <c r="F355" i="40" a="1"/>
  <c r="F355" i="40"/>
  <c r="G355" i="40" a="1"/>
  <c r="G355" i="40"/>
  <c r="H355" i="40" a="1"/>
  <c r="H355" i="40"/>
  <c r="I355" i="40" a="1"/>
  <c r="I355" i="40"/>
  <c r="J355" i="40" a="1"/>
  <c r="J355" i="40"/>
  <c r="K355" i="40" a="1"/>
  <c r="K355" i="40"/>
  <c r="L355" i="40" a="1"/>
  <c r="L355" i="40"/>
  <c r="M355" i="40" a="1"/>
  <c r="M355" i="40"/>
  <c r="N355" i="40" a="1"/>
  <c r="N355" i="40"/>
  <c r="O355" i="40" a="1"/>
  <c r="O355" i="40"/>
  <c r="P355" i="40" a="1"/>
  <c r="P355" i="40"/>
  <c r="Q355" i="40" a="1"/>
  <c r="Q355" i="40"/>
  <c r="R355" i="40" a="1"/>
  <c r="R355" i="40"/>
  <c r="S355" i="40" a="1"/>
  <c r="S355" i="40"/>
  <c r="T355" i="40"/>
  <c r="U355" i="40"/>
  <c r="V355" i="40"/>
  <c r="B356" i="40" a="1"/>
  <c r="B356" i="40"/>
  <c r="C356" i="40" a="1"/>
  <c r="C356" i="40"/>
  <c r="D356" i="40" a="1"/>
  <c r="D356" i="40"/>
  <c r="E356" i="40" a="1"/>
  <c r="E356" i="40"/>
  <c r="F356" i="40" a="1"/>
  <c r="F356" i="40"/>
  <c r="G356" i="40" a="1"/>
  <c r="G356" i="40"/>
  <c r="H356" i="40" a="1"/>
  <c r="H356" i="40"/>
  <c r="I356" i="40" a="1"/>
  <c r="I356" i="40"/>
  <c r="J356" i="40" a="1"/>
  <c r="J356" i="40"/>
  <c r="K356" i="40" a="1"/>
  <c r="K356" i="40"/>
  <c r="L356" i="40" a="1"/>
  <c r="L356" i="40"/>
  <c r="M356" i="40" a="1"/>
  <c r="M356" i="40"/>
  <c r="N356" i="40" a="1"/>
  <c r="N356" i="40"/>
  <c r="O356" i="40" a="1"/>
  <c r="O356" i="40"/>
  <c r="P356" i="40" a="1"/>
  <c r="P356" i="40"/>
  <c r="Q356" i="40" a="1"/>
  <c r="Q356" i="40"/>
  <c r="R356" i="40" a="1"/>
  <c r="R356" i="40"/>
  <c r="S356" i="40" a="1"/>
  <c r="S356" i="40"/>
  <c r="T356" i="40"/>
  <c r="U356" i="40"/>
  <c r="V356" i="40"/>
  <c r="B357" i="40" a="1"/>
  <c r="B357" i="40"/>
  <c r="C357" i="40" a="1"/>
  <c r="C357" i="40"/>
  <c r="D357" i="40" a="1"/>
  <c r="D357" i="40"/>
  <c r="E357" i="40" a="1"/>
  <c r="E357" i="40"/>
  <c r="F357" i="40" a="1"/>
  <c r="F357" i="40"/>
  <c r="G357" i="40" a="1"/>
  <c r="G357" i="40"/>
  <c r="H357" i="40" a="1"/>
  <c r="H357" i="40"/>
  <c r="I357" i="40" a="1"/>
  <c r="I357" i="40"/>
  <c r="J357" i="40" a="1"/>
  <c r="J357" i="40"/>
  <c r="K357" i="40" a="1"/>
  <c r="K357" i="40"/>
  <c r="L357" i="40" a="1"/>
  <c r="L357" i="40"/>
  <c r="M357" i="40" a="1"/>
  <c r="M357" i="40"/>
  <c r="N357" i="40" a="1"/>
  <c r="N357" i="40"/>
  <c r="O357" i="40" a="1"/>
  <c r="O357" i="40"/>
  <c r="P357" i="40" a="1"/>
  <c r="P357" i="40"/>
  <c r="Q357" i="40" a="1"/>
  <c r="Q357" i="40"/>
  <c r="R357" i="40" a="1"/>
  <c r="R357" i="40"/>
  <c r="S357" i="40" a="1"/>
  <c r="S357" i="40"/>
  <c r="T357" i="40"/>
  <c r="U357" i="40"/>
  <c r="V357" i="40"/>
  <c r="B358" i="40" a="1"/>
  <c r="B358" i="40"/>
  <c r="C358" i="40" a="1"/>
  <c r="C358" i="40"/>
  <c r="D358" i="40" a="1"/>
  <c r="D358" i="40"/>
  <c r="E358" i="40" a="1"/>
  <c r="E358" i="40"/>
  <c r="F358" i="40" a="1"/>
  <c r="F358" i="40"/>
  <c r="G358" i="40" a="1"/>
  <c r="G358" i="40"/>
  <c r="H358" i="40" a="1"/>
  <c r="H358" i="40"/>
  <c r="I358" i="40" a="1"/>
  <c r="I358" i="40"/>
  <c r="J358" i="40" a="1"/>
  <c r="J358" i="40"/>
  <c r="K358" i="40" a="1"/>
  <c r="K358" i="40"/>
  <c r="L358" i="40" a="1"/>
  <c r="L358" i="40"/>
  <c r="M358" i="40" a="1"/>
  <c r="M358" i="40"/>
  <c r="N358" i="40" a="1"/>
  <c r="N358" i="40"/>
  <c r="O358" i="40" a="1"/>
  <c r="O358" i="40"/>
  <c r="P358" i="40" a="1"/>
  <c r="P358" i="40"/>
  <c r="Q358" i="40" a="1"/>
  <c r="Q358" i="40"/>
  <c r="R358" i="40" a="1"/>
  <c r="R358" i="40"/>
  <c r="S358" i="40" a="1"/>
  <c r="S358" i="40"/>
  <c r="T358" i="40"/>
  <c r="U358" i="40"/>
  <c r="V358" i="40"/>
  <c r="B359" i="40" a="1"/>
  <c r="B359" i="40"/>
  <c r="C359" i="40" a="1"/>
  <c r="C359" i="40"/>
  <c r="D359" i="40" a="1"/>
  <c r="D359" i="40"/>
  <c r="E359" i="40" a="1"/>
  <c r="E359" i="40"/>
  <c r="F359" i="40" a="1"/>
  <c r="F359" i="40"/>
  <c r="G359" i="40" a="1"/>
  <c r="G359" i="40"/>
  <c r="H359" i="40" a="1"/>
  <c r="H359" i="40"/>
  <c r="I359" i="40" a="1"/>
  <c r="I359" i="40"/>
  <c r="J359" i="40" a="1"/>
  <c r="J359" i="40"/>
  <c r="K359" i="40" a="1"/>
  <c r="K359" i="40"/>
  <c r="L359" i="40" a="1"/>
  <c r="L359" i="40"/>
  <c r="M359" i="40" a="1"/>
  <c r="M359" i="40"/>
  <c r="N359" i="40" a="1"/>
  <c r="N359" i="40"/>
  <c r="O359" i="40" a="1"/>
  <c r="O359" i="40"/>
  <c r="P359" i="40" a="1"/>
  <c r="P359" i="40"/>
  <c r="Q359" i="40" a="1"/>
  <c r="Q359" i="40"/>
  <c r="R359" i="40" a="1"/>
  <c r="R359" i="40"/>
  <c r="S359" i="40" a="1"/>
  <c r="S359" i="40"/>
  <c r="T359" i="40"/>
  <c r="U359" i="40"/>
  <c r="V359" i="40"/>
  <c r="B360" i="40" a="1"/>
  <c r="B360" i="40"/>
  <c r="C360" i="40" a="1"/>
  <c r="C360" i="40"/>
  <c r="D360" i="40" a="1"/>
  <c r="D360" i="40"/>
  <c r="E360" i="40" a="1"/>
  <c r="E360" i="40"/>
  <c r="F360" i="40" a="1"/>
  <c r="F360" i="40"/>
  <c r="G360" i="40" a="1"/>
  <c r="G360" i="40"/>
  <c r="H360" i="40" a="1"/>
  <c r="H360" i="40"/>
  <c r="I360" i="40" a="1"/>
  <c r="I360" i="40"/>
  <c r="J360" i="40" a="1"/>
  <c r="J360" i="40"/>
  <c r="K360" i="40" a="1"/>
  <c r="K360" i="40"/>
  <c r="L360" i="40" a="1"/>
  <c r="L360" i="40"/>
  <c r="M360" i="40" a="1"/>
  <c r="M360" i="40"/>
  <c r="N360" i="40" a="1"/>
  <c r="N360" i="40"/>
  <c r="O360" i="40" a="1"/>
  <c r="O360" i="40"/>
  <c r="P360" i="40" a="1"/>
  <c r="P360" i="40"/>
  <c r="Q360" i="40" a="1"/>
  <c r="Q360" i="40"/>
  <c r="R360" i="40" a="1"/>
  <c r="R360" i="40"/>
  <c r="S360" i="40" a="1"/>
  <c r="S360" i="40"/>
  <c r="T360" i="40"/>
  <c r="U360" i="40"/>
  <c r="V360" i="40"/>
  <c r="B361" i="40" a="1"/>
  <c r="B361" i="40"/>
  <c r="C361" i="40" a="1"/>
  <c r="C361" i="40"/>
  <c r="D361" i="40" a="1"/>
  <c r="D361" i="40"/>
  <c r="E361" i="40" a="1"/>
  <c r="E361" i="40"/>
  <c r="F361" i="40" a="1"/>
  <c r="F361" i="40"/>
  <c r="G361" i="40" a="1"/>
  <c r="G361" i="40"/>
  <c r="H361" i="40" a="1"/>
  <c r="H361" i="40"/>
  <c r="I361" i="40" a="1"/>
  <c r="I361" i="40"/>
  <c r="J361" i="40" a="1"/>
  <c r="J361" i="40"/>
  <c r="K361" i="40" a="1"/>
  <c r="K361" i="40"/>
  <c r="L361" i="40" a="1"/>
  <c r="L361" i="40"/>
  <c r="M361" i="40" a="1"/>
  <c r="M361" i="40"/>
  <c r="N361" i="40" a="1"/>
  <c r="N361" i="40"/>
  <c r="O361" i="40" a="1"/>
  <c r="O361" i="40"/>
  <c r="P361" i="40" a="1"/>
  <c r="P361" i="40"/>
  <c r="Q361" i="40" a="1"/>
  <c r="Q361" i="40"/>
  <c r="R361" i="40" a="1"/>
  <c r="R361" i="40"/>
  <c r="S361" i="40" a="1"/>
  <c r="S361" i="40"/>
  <c r="T361" i="40"/>
  <c r="U361" i="40"/>
  <c r="V361" i="40"/>
  <c r="B362" i="40" a="1"/>
  <c r="B362" i="40"/>
  <c r="C362" i="40" a="1"/>
  <c r="C362" i="40"/>
  <c r="D362" i="40" a="1"/>
  <c r="D362" i="40"/>
  <c r="E362" i="40" a="1"/>
  <c r="E362" i="40"/>
  <c r="F362" i="40" a="1"/>
  <c r="F362" i="40"/>
  <c r="G362" i="40" a="1"/>
  <c r="G362" i="40"/>
  <c r="H362" i="40" a="1"/>
  <c r="H362" i="40"/>
  <c r="I362" i="40" a="1"/>
  <c r="I362" i="40"/>
  <c r="J362" i="40" a="1"/>
  <c r="J362" i="40"/>
  <c r="K362" i="40" a="1"/>
  <c r="K362" i="40"/>
  <c r="L362" i="40" a="1"/>
  <c r="L362" i="40"/>
  <c r="M362" i="40" a="1"/>
  <c r="M362" i="40"/>
  <c r="N362" i="40" a="1"/>
  <c r="N362" i="40"/>
  <c r="O362" i="40" a="1"/>
  <c r="O362" i="40"/>
  <c r="P362" i="40" a="1"/>
  <c r="P362" i="40"/>
  <c r="Q362" i="40" a="1"/>
  <c r="Q362" i="40"/>
  <c r="R362" i="40" a="1"/>
  <c r="R362" i="40"/>
  <c r="S362" i="40" a="1"/>
  <c r="S362" i="40"/>
  <c r="T362" i="40"/>
  <c r="U362" i="40"/>
  <c r="V362" i="40"/>
  <c r="B363" i="40" a="1"/>
  <c r="B363" i="40"/>
  <c r="C363" i="40" a="1"/>
  <c r="C363" i="40"/>
  <c r="D363" i="40" a="1"/>
  <c r="D363" i="40"/>
  <c r="E363" i="40" a="1"/>
  <c r="E363" i="40"/>
  <c r="F363" i="40" a="1"/>
  <c r="F363" i="40"/>
  <c r="G363" i="40" a="1"/>
  <c r="G363" i="40"/>
  <c r="H363" i="40" a="1"/>
  <c r="H363" i="40"/>
  <c r="I363" i="40" a="1"/>
  <c r="I363" i="40"/>
  <c r="J363" i="40" a="1"/>
  <c r="J363" i="40"/>
  <c r="K363" i="40" a="1"/>
  <c r="K363" i="40"/>
  <c r="L363" i="40" a="1"/>
  <c r="L363" i="40"/>
  <c r="M363" i="40" a="1"/>
  <c r="M363" i="40"/>
  <c r="N363" i="40" a="1"/>
  <c r="N363" i="40"/>
  <c r="O363" i="40" a="1"/>
  <c r="O363" i="40"/>
  <c r="P363" i="40" a="1"/>
  <c r="P363" i="40"/>
  <c r="Q363" i="40" a="1"/>
  <c r="Q363" i="40"/>
  <c r="R363" i="40" a="1"/>
  <c r="R363" i="40"/>
  <c r="S363" i="40" a="1"/>
  <c r="S363" i="40"/>
  <c r="T363" i="40"/>
  <c r="U363" i="40"/>
  <c r="V363" i="40"/>
  <c r="B364" i="40" a="1"/>
  <c r="B364" i="40"/>
  <c r="C364" i="40" a="1"/>
  <c r="C364" i="40"/>
  <c r="D364" i="40" a="1"/>
  <c r="D364" i="40"/>
  <c r="E364" i="40" a="1"/>
  <c r="E364" i="40"/>
  <c r="F364" i="40" a="1"/>
  <c r="F364" i="40"/>
  <c r="G364" i="40" a="1"/>
  <c r="G364" i="40"/>
  <c r="H364" i="40" a="1"/>
  <c r="H364" i="40"/>
  <c r="I364" i="40" a="1"/>
  <c r="I364" i="40"/>
  <c r="J364" i="40" a="1"/>
  <c r="J364" i="40"/>
  <c r="K364" i="40" a="1"/>
  <c r="K364" i="40"/>
  <c r="L364" i="40" a="1"/>
  <c r="L364" i="40"/>
  <c r="M364" i="40" a="1"/>
  <c r="M364" i="40"/>
  <c r="N364" i="40" a="1"/>
  <c r="N364" i="40"/>
  <c r="O364" i="40" a="1"/>
  <c r="O364" i="40"/>
  <c r="P364" i="40" a="1"/>
  <c r="P364" i="40"/>
  <c r="Q364" i="40" a="1"/>
  <c r="Q364" i="40"/>
  <c r="R364" i="40" a="1"/>
  <c r="R364" i="40"/>
  <c r="S364" i="40" a="1"/>
  <c r="S364" i="40"/>
  <c r="T364" i="40"/>
  <c r="U364" i="40"/>
  <c r="V364" i="40"/>
  <c r="B365" i="40" a="1"/>
  <c r="B365" i="40"/>
  <c r="C365" i="40" a="1"/>
  <c r="C365" i="40"/>
  <c r="D365" i="40" a="1"/>
  <c r="D365" i="40"/>
  <c r="E365" i="40" a="1"/>
  <c r="E365" i="40"/>
  <c r="F365" i="40" a="1"/>
  <c r="F365" i="40"/>
  <c r="G365" i="40" a="1"/>
  <c r="G365" i="40"/>
  <c r="H365" i="40" a="1"/>
  <c r="H365" i="40"/>
  <c r="I365" i="40" a="1"/>
  <c r="I365" i="40"/>
  <c r="J365" i="40" a="1"/>
  <c r="J365" i="40"/>
  <c r="K365" i="40" a="1"/>
  <c r="K365" i="40"/>
  <c r="L365" i="40" a="1"/>
  <c r="L365" i="40"/>
  <c r="M365" i="40" a="1"/>
  <c r="M365" i="40"/>
  <c r="N365" i="40" a="1"/>
  <c r="N365" i="40"/>
  <c r="O365" i="40" a="1"/>
  <c r="O365" i="40"/>
  <c r="P365" i="40" a="1"/>
  <c r="P365" i="40"/>
  <c r="Q365" i="40" a="1"/>
  <c r="Q365" i="40"/>
  <c r="R365" i="40" a="1"/>
  <c r="R365" i="40"/>
  <c r="S365" i="40" a="1"/>
  <c r="S365" i="40"/>
  <c r="T365" i="40"/>
  <c r="U365" i="40"/>
  <c r="V365" i="40"/>
  <c r="B366" i="40" a="1"/>
  <c r="B366" i="40"/>
  <c r="C366" i="40" a="1"/>
  <c r="C366" i="40"/>
  <c r="D366" i="40" a="1"/>
  <c r="D366" i="40"/>
  <c r="E366" i="40" a="1"/>
  <c r="E366" i="40"/>
  <c r="F366" i="40" a="1"/>
  <c r="F366" i="40"/>
  <c r="G366" i="40" a="1"/>
  <c r="G366" i="40"/>
  <c r="H366" i="40" a="1"/>
  <c r="H366" i="40"/>
  <c r="I366" i="40" a="1"/>
  <c r="I366" i="40"/>
  <c r="J366" i="40" a="1"/>
  <c r="J366" i="40"/>
  <c r="K366" i="40" a="1"/>
  <c r="K366" i="40"/>
  <c r="L366" i="40" a="1"/>
  <c r="L366" i="40"/>
  <c r="M366" i="40" a="1"/>
  <c r="M366" i="40"/>
  <c r="N366" i="40" a="1"/>
  <c r="N366" i="40"/>
  <c r="O366" i="40" a="1"/>
  <c r="O366" i="40"/>
  <c r="P366" i="40" a="1"/>
  <c r="P366" i="40"/>
  <c r="Q366" i="40" a="1"/>
  <c r="Q366" i="40"/>
  <c r="R366" i="40" a="1"/>
  <c r="R366" i="40"/>
  <c r="S366" i="40" a="1"/>
  <c r="S366" i="40"/>
  <c r="T366" i="40"/>
  <c r="U366" i="40"/>
  <c r="V366" i="40"/>
  <c r="B367" i="40" a="1"/>
  <c r="B367" i="40"/>
  <c r="C367" i="40" a="1"/>
  <c r="C367" i="40"/>
  <c r="D367" i="40" a="1"/>
  <c r="D367" i="40"/>
  <c r="E367" i="40" a="1"/>
  <c r="E367" i="40"/>
  <c r="F367" i="40" a="1"/>
  <c r="F367" i="40"/>
  <c r="G367" i="40" a="1"/>
  <c r="G367" i="40"/>
  <c r="H367" i="40" a="1"/>
  <c r="H367" i="40"/>
  <c r="I367" i="40" a="1"/>
  <c r="I367" i="40"/>
  <c r="J367" i="40" a="1"/>
  <c r="J367" i="40"/>
  <c r="K367" i="40" a="1"/>
  <c r="K367" i="40"/>
  <c r="L367" i="40" a="1"/>
  <c r="L367" i="40"/>
  <c r="M367" i="40" a="1"/>
  <c r="M367" i="40"/>
  <c r="N367" i="40" a="1"/>
  <c r="N367" i="40"/>
  <c r="O367" i="40" a="1"/>
  <c r="O367" i="40"/>
  <c r="P367" i="40" a="1"/>
  <c r="P367" i="40"/>
  <c r="Q367" i="40" a="1"/>
  <c r="Q367" i="40"/>
  <c r="R367" i="40" a="1"/>
  <c r="R367" i="40"/>
  <c r="S367" i="40" a="1"/>
  <c r="S367" i="40"/>
  <c r="T367" i="40"/>
  <c r="U367" i="40"/>
  <c r="V367" i="40"/>
  <c r="B368" i="40" a="1"/>
  <c r="B368" i="40"/>
  <c r="C368" i="40" a="1"/>
  <c r="C368" i="40"/>
  <c r="D368" i="40" a="1"/>
  <c r="D368" i="40"/>
  <c r="E368" i="40" a="1"/>
  <c r="E368" i="40"/>
  <c r="F368" i="40" a="1"/>
  <c r="F368" i="40"/>
  <c r="G368" i="40" a="1"/>
  <c r="G368" i="40"/>
  <c r="H368" i="40" a="1"/>
  <c r="H368" i="40"/>
  <c r="I368" i="40" a="1"/>
  <c r="I368" i="40"/>
  <c r="J368" i="40" a="1"/>
  <c r="J368" i="40"/>
  <c r="K368" i="40" a="1"/>
  <c r="K368" i="40"/>
  <c r="L368" i="40" a="1"/>
  <c r="L368" i="40"/>
  <c r="M368" i="40" a="1"/>
  <c r="M368" i="40"/>
  <c r="N368" i="40" a="1"/>
  <c r="N368" i="40"/>
  <c r="O368" i="40" a="1"/>
  <c r="O368" i="40"/>
  <c r="P368" i="40" a="1"/>
  <c r="P368" i="40"/>
  <c r="Q368" i="40" a="1"/>
  <c r="Q368" i="40"/>
  <c r="R368" i="40" a="1"/>
  <c r="R368" i="40"/>
  <c r="S368" i="40" a="1"/>
  <c r="S368" i="40"/>
  <c r="T368" i="40"/>
  <c r="U368" i="40"/>
  <c r="V368" i="40"/>
  <c r="B369" i="40" a="1"/>
  <c r="B369" i="40"/>
  <c r="C369" i="40" a="1"/>
  <c r="C369" i="40"/>
  <c r="D369" i="40" a="1"/>
  <c r="D369" i="40"/>
  <c r="E369" i="40" a="1"/>
  <c r="E369" i="40"/>
  <c r="F369" i="40" a="1"/>
  <c r="F369" i="40"/>
  <c r="G369" i="40" a="1"/>
  <c r="G369" i="40"/>
  <c r="H369" i="40" a="1"/>
  <c r="H369" i="40"/>
  <c r="I369" i="40" a="1"/>
  <c r="I369" i="40"/>
  <c r="J369" i="40" a="1"/>
  <c r="J369" i="40"/>
  <c r="K369" i="40" a="1"/>
  <c r="K369" i="40"/>
  <c r="L369" i="40" a="1"/>
  <c r="L369" i="40"/>
  <c r="M369" i="40" a="1"/>
  <c r="M369" i="40"/>
  <c r="N369" i="40" a="1"/>
  <c r="N369" i="40"/>
  <c r="O369" i="40" a="1"/>
  <c r="O369" i="40"/>
  <c r="P369" i="40" a="1"/>
  <c r="P369" i="40"/>
  <c r="Q369" i="40" a="1"/>
  <c r="Q369" i="40"/>
  <c r="R369" i="40" a="1"/>
  <c r="R369" i="40"/>
  <c r="S369" i="40" a="1"/>
  <c r="S369" i="40"/>
  <c r="T369" i="40"/>
  <c r="U369" i="40"/>
  <c r="V369" i="40"/>
  <c r="B370" i="40" a="1"/>
  <c r="B370" i="40"/>
  <c r="C370" i="40" a="1"/>
  <c r="C370" i="40"/>
  <c r="D370" i="40" a="1"/>
  <c r="D370" i="40"/>
  <c r="E370" i="40" a="1"/>
  <c r="E370" i="40"/>
  <c r="F370" i="40" a="1"/>
  <c r="F370" i="40"/>
  <c r="G370" i="40" a="1"/>
  <c r="G370" i="40"/>
  <c r="H370" i="40" a="1"/>
  <c r="H370" i="40"/>
  <c r="I370" i="40" a="1"/>
  <c r="I370" i="40"/>
  <c r="J370" i="40" a="1"/>
  <c r="J370" i="40"/>
  <c r="K370" i="40" a="1"/>
  <c r="K370" i="40"/>
  <c r="L370" i="40" a="1"/>
  <c r="L370" i="40"/>
  <c r="M370" i="40" a="1"/>
  <c r="M370" i="40"/>
  <c r="N370" i="40" a="1"/>
  <c r="N370" i="40"/>
  <c r="O370" i="40" a="1"/>
  <c r="O370" i="40"/>
  <c r="P370" i="40" a="1"/>
  <c r="P370" i="40"/>
  <c r="Q370" i="40" a="1"/>
  <c r="Q370" i="40"/>
  <c r="R370" i="40" a="1"/>
  <c r="R370" i="40"/>
  <c r="S370" i="40" a="1"/>
  <c r="S370" i="40"/>
  <c r="T370" i="40"/>
  <c r="U370" i="40"/>
  <c r="V370" i="40"/>
  <c r="B371" i="40" a="1"/>
  <c r="B371" i="40"/>
  <c r="C371" i="40" a="1"/>
  <c r="C371" i="40"/>
  <c r="D371" i="40" a="1"/>
  <c r="D371" i="40"/>
  <c r="E371" i="40" a="1"/>
  <c r="E371" i="40"/>
  <c r="F371" i="40" a="1"/>
  <c r="F371" i="40"/>
  <c r="G371" i="40" a="1"/>
  <c r="G371" i="40"/>
  <c r="H371" i="40" a="1"/>
  <c r="H371" i="40"/>
  <c r="I371" i="40" a="1"/>
  <c r="I371" i="40"/>
  <c r="J371" i="40" a="1"/>
  <c r="J371" i="40"/>
  <c r="K371" i="40" a="1"/>
  <c r="K371" i="40"/>
  <c r="L371" i="40" a="1"/>
  <c r="L371" i="40"/>
  <c r="M371" i="40" a="1"/>
  <c r="M371" i="40"/>
  <c r="N371" i="40" a="1"/>
  <c r="N371" i="40"/>
  <c r="O371" i="40" a="1"/>
  <c r="O371" i="40"/>
  <c r="P371" i="40" a="1"/>
  <c r="P371" i="40"/>
  <c r="Q371" i="40" a="1"/>
  <c r="Q371" i="40"/>
  <c r="R371" i="40" a="1"/>
  <c r="R371" i="40"/>
  <c r="S371" i="40" a="1"/>
  <c r="S371" i="40"/>
  <c r="T371" i="40"/>
  <c r="U371" i="40"/>
  <c r="V371" i="40"/>
  <c r="B372" i="40" a="1"/>
  <c r="B372" i="40"/>
  <c r="C372" i="40" a="1"/>
  <c r="C372" i="40"/>
  <c r="D372" i="40" a="1"/>
  <c r="D372" i="40"/>
  <c r="E372" i="40" a="1"/>
  <c r="E372" i="40"/>
  <c r="F372" i="40" a="1"/>
  <c r="F372" i="40"/>
  <c r="G372" i="40" a="1"/>
  <c r="G372" i="40"/>
  <c r="H372" i="40" a="1"/>
  <c r="H372" i="40"/>
  <c r="I372" i="40" a="1"/>
  <c r="I372" i="40"/>
  <c r="J372" i="40" a="1"/>
  <c r="J372" i="40"/>
  <c r="K372" i="40" a="1"/>
  <c r="K372" i="40"/>
  <c r="L372" i="40" a="1"/>
  <c r="L372" i="40"/>
  <c r="M372" i="40" a="1"/>
  <c r="M372" i="40"/>
  <c r="N372" i="40" a="1"/>
  <c r="N372" i="40"/>
  <c r="O372" i="40" a="1"/>
  <c r="O372" i="40"/>
  <c r="P372" i="40" a="1"/>
  <c r="P372" i="40"/>
  <c r="Q372" i="40" a="1"/>
  <c r="Q372" i="40"/>
  <c r="R372" i="40" a="1"/>
  <c r="R372" i="40"/>
  <c r="S372" i="40" a="1"/>
  <c r="S372" i="40"/>
  <c r="T372" i="40"/>
  <c r="U372" i="40"/>
  <c r="V372" i="40"/>
  <c r="B373" i="40" a="1"/>
  <c r="B373" i="40"/>
  <c r="C373" i="40" a="1"/>
  <c r="C373" i="40"/>
  <c r="D373" i="40" a="1"/>
  <c r="D373" i="40"/>
  <c r="E373" i="40" a="1"/>
  <c r="E373" i="40"/>
  <c r="F373" i="40" a="1"/>
  <c r="F373" i="40"/>
  <c r="G373" i="40" a="1"/>
  <c r="G373" i="40"/>
  <c r="H373" i="40" a="1"/>
  <c r="H373" i="40"/>
  <c r="I373" i="40" a="1"/>
  <c r="I373" i="40"/>
  <c r="J373" i="40" a="1"/>
  <c r="J373" i="40"/>
  <c r="K373" i="40" a="1"/>
  <c r="K373" i="40"/>
  <c r="L373" i="40" a="1"/>
  <c r="L373" i="40"/>
  <c r="M373" i="40" a="1"/>
  <c r="M373" i="40"/>
  <c r="N373" i="40" a="1"/>
  <c r="N373" i="40"/>
  <c r="O373" i="40" a="1"/>
  <c r="O373" i="40"/>
  <c r="P373" i="40" a="1"/>
  <c r="P373" i="40"/>
  <c r="Q373" i="40" a="1"/>
  <c r="Q373" i="40"/>
  <c r="R373" i="40" a="1"/>
  <c r="R373" i="40"/>
  <c r="S373" i="40" a="1"/>
  <c r="S373" i="40"/>
  <c r="T373" i="40"/>
  <c r="U373" i="40"/>
  <c r="V373" i="40"/>
  <c r="B374" i="40" a="1"/>
  <c r="B374" i="40"/>
  <c r="C374" i="40" a="1"/>
  <c r="C374" i="40"/>
  <c r="D374" i="40" a="1"/>
  <c r="D374" i="40"/>
  <c r="E374" i="40" a="1"/>
  <c r="E374" i="40"/>
  <c r="F374" i="40" a="1"/>
  <c r="F374" i="40"/>
  <c r="G374" i="40" a="1"/>
  <c r="G374" i="40"/>
  <c r="H374" i="40" a="1"/>
  <c r="H374" i="40"/>
  <c r="I374" i="40" a="1"/>
  <c r="I374" i="40"/>
  <c r="J374" i="40" a="1"/>
  <c r="J374" i="40"/>
  <c r="K374" i="40" a="1"/>
  <c r="K374" i="40"/>
  <c r="L374" i="40" a="1"/>
  <c r="L374" i="40"/>
  <c r="M374" i="40" a="1"/>
  <c r="M374" i="40"/>
  <c r="N374" i="40" a="1"/>
  <c r="N374" i="40"/>
  <c r="O374" i="40" a="1"/>
  <c r="O374" i="40"/>
  <c r="P374" i="40" a="1"/>
  <c r="P374" i="40"/>
  <c r="Q374" i="40" a="1"/>
  <c r="Q374" i="40"/>
  <c r="R374" i="40" a="1"/>
  <c r="R374" i="40"/>
  <c r="S374" i="40" a="1"/>
  <c r="S374" i="40"/>
  <c r="T374" i="40"/>
  <c r="U374" i="40"/>
  <c r="V374" i="40"/>
  <c r="B375" i="40" a="1"/>
  <c r="B375" i="40"/>
  <c r="C375" i="40" a="1"/>
  <c r="C375" i="40"/>
  <c r="D375" i="40" a="1"/>
  <c r="D375" i="40"/>
  <c r="E375" i="40" a="1"/>
  <c r="E375" i="40"/>
  <c r="F375" i="40" a="1"/>
  <c r="F375" i="40"/>
  <c r="G375" i="40" a="1"/>
  <c r="G375" i="40"/>
  <c r="H375" i="40" a="1"/>
  <c r="H375" i="40"/>
  <c r="I375" i="40" a="1"/>
  <c r="I375" i="40"/>
  <c r="J375" i="40" a="1"/>
  <c r="J375" i="40"/>
  <c r="K375" i="40" a="1"/>
  <c r="K375" i="40"/>
  <c r="L375" i="40" a="1"/>
  <c r="L375" i="40"/>
  <c r="M375" i="40" a="1"/>
  <c r="M375" i="40"/>
  <c r="N375" i="40" a="1"/>
  <c r="N375" i="40"/>
  <c r="O375" i="40" a="1"/>
  <c r="O375" i="40"/>
  <c r="P375" i="40" a="1"/>
  <c r="P375" i="40"/>
  <c r="Q375" i="40" a="1"/>
  <c r="Q375" i="40"/>
  <c r="R375" i="40" a="1"/>
  <c r="R375" i="40"/>
  <c r="S375" i="40" a="1"/>
  <c r="S375" i="40"/>
  <c r="T375" i="40"/>
  <c r="U375" i="40"/>
  <c r="V375" i="40"/>
  <c r="B376" i="40" a="1"/>
  <c r="B376" i="40"/>
  <c r="C376" i="40" a="1"/>
  <c r="C376" i="40"/>
  <c r="D376" i="40" a="1"/>
  <c r="D376" i="40"/>
  <c r="E376" i="40" a="1"/>
  <c r="E376" i="40"/>
  <c r="F376" i="40" a="1"/>
  <c r="F376" i="40"/>
  <c r="G376" i="40" a="1"/>
  <c r="G376" i="40"/>
  <c r="H376" i="40" a="1"/>
  <c r="H376" i="40"/>
  <c r="I376" i="40" a="1"/>
  <c r="I376" i="40"/>
  <c r="J376" i="40" a="1"/>
  <c r="J376" i="40"/>
  <c r="K376" i="40" a="1"/>
  <c r="K376" i="40"/>
  <c r="L376" i="40" a="1"/>
  <c r="L376" i="40"/>
  <c r="M376" i="40" a="1"/>
  <c r="M376" i="40"/>
  <c r="N376" i="40" a="1"/>
  <c r="N376" i="40"/>
  <c r="O376" i="40" a="1"/>
  <c r="O376" i="40"/>
  <c r="P376" i="40" a="1"/>
  <c r="P376" i="40"/>
  <c r="Q376" i="40" a="1"/>
  <c r="Q376" i="40"/>
  <c r="R376" i="40" a="1"/>
  <c r="R376" i="40"/>
  <c r="S376" i="40" a="1"/>
  <c r="S376" i="40"/>
  <c r="T376" i="40"/>
  <c r="U376" i="40"/>
  <c r="V376" i="40"/>
  <c r="B377" i="40" a="1"/>
  <c r="B377" i="40"/>
  <c r="C377" i="40" a="1"/>
  <c r="C377" i="40"/>
  <c r="D377" i="40" a="1"/>
  <c r="D377" i="40"/>
  <c r="E377" i="40" a="1"/>
  <c r="E377" i="40"/>
  <c r="F377" i="40" a="1"/>
  <c r="F377" i="40"/>
  <c r="G377" i="40" a="1"/>
  <c r="G377" i="40"/>
  <c r="H377" i="40" a="1"/>
  <c r="H377" i="40"/>
  <c r="I377" i="40" a="1"/>
  <c r="I377" i="40"/>
  <c r="J377" i="40" a="1"/>
  <c r="J377" i="40"/>
  <c r="K377" i="40" a="1"/>
  <c r="K377" i="40"/>
  <c r="L377" i="40" a="1"/>
  <c r="L377" i="40"/>
  <c r="M377" i="40" a="1"/>
  <c r="M377" i="40"/>
  <c r="N377" i="40" a="1"/>
  <c r="N377" i="40"/>
  <c r="O377" i="40" a="1"/>
  <c r="O377" i="40"/>
  <c r="P377" i="40" a="1"/>
  <c r="P377" i="40"/>
  <c r="Q377" i="40" a="1"/>
  <c r="Q377" i="40"/>
  <c r="R377" i="40" a="1"/>
  <c r="R377" i="40"/>
  <c r="S377" i="40" a="1"/>
  <c r="S377" i="40"/>
  <c r="T377" i="40"/>
  <c r="U377" i="40"/>
  <c r="V377" i="40"/>
  <c r="B378" i="40" a="1"/>
  <c r="B378" i="40"/>
  <c r="C378" i="40" a="1"/>
  <c r="C378" i="40"/>
  <c r="D378" i="40" a="1"/>
  <c r="D378" i="40"/>
  <c r="E378" i="40" a="1"/>
  <c r="E378" i="40"/>
  <c r="F378" i="40" a="1"/>
  <c r="F378" i="40"/>
  <c r="G378" i="40" a="1"/>
  <c r="G378" i="40"/>
  <c r="H378" i="40" a="1"/>
  <c r="H378" i="40"/>
  <c r="I378" i="40" a="1"/>
  <c r="I378" i="40"/>
  <c r="J378" i="40" a="1"/>
  <c r="J378" i="40"/>
  <c r="K378" i="40" a="1"/>
  <c r="K378" i="40"/>
  <c r="L378" i="40" a="1"/>
  <c r="L378" i="40"/>
  <c r="M378" i="40" a="1"/>
  <c r="M378" i="40"/>
  <c r="N378" i="40" a="1"/>
  <c r="N378" i="40"/>
  <c r="O378" i="40" a="1"/>
  <c r="O378" i="40"/>
  <c r="P378" i="40" a="1"/>
  <c r="P378" i="40"/>
  <c r="Q378" i="40" a="1"/>
  <c r="Q378" i="40"/>
  <c r="R378" i="40" a="1"/>
  <c r="R378" i="40"/>
  <c r="S378" i="40" a="1"/>
  <c r="S378" i="40"/>
  <c r="T378" i="40"/>
  <c r="U378" i="40"/>
  <c r="V378" i="40"/>
  <c r="B379" i="40" a="1"/>
  <c r="B379" i="40"/>
  <c r="C379" i="40" a="1"/>
  <c r="C379" i="40"/>
  <c r="D379" i="40" a="1"/>
  <c r="D379" i="40"/>
  <c r="E379" i="40" a="1"/>
  <c r="E379" i="40"/>
  <c r="F379" i="40" a="1"/>
  <c r="F379" i="40"/>
  <c r="G379" i="40" a="1"/>
  <c r="G379" i="40"/>
  <c r="H379" i="40" a="1"/>
  <c r="H379" i="40"/>
  <c r="I379" i="40" a="1"/>
  <c r="I379" i="40"/>
  <c r="J379" i="40" a="1"/>
  <c r="J379" i="40"/>
  <c r="K379" i="40" a="1"/>
  <c r="K379" i="40"/>
  <c r="L379" i="40" a="1"/>
  <c r="L379" i="40"/>
  <c r="M379" i="40" a="1"/>
  <c r="M379" i="40"/>
  <c r="N379" i="40" a="1"/>
  <c r="N379" i="40"/>
  <c r="O379" i="40" a="1"/>
  <c r="O379" i="40"/>
  <c r="P379" i="40" a="1"/>
  <c r="P379" i="40"/>
  <c r="Q379" i="40" a="1"/>
  <c r="Q379" i="40"/>
  <c r="R379" i="40" a="1"/>
  <c r="R379" i="40"/>
  <c r="S379" i="40" a="1"/>
  <c r="S379" i="40"/>
  <c r="T379" i="40"/>
  <c r="U379" i="40"/>
  <c r="V379" i="40"/>
  <c r="B380" i="40" a="1"/>
  <c r="B380" i="40"/>
  <c r="C380" i="40" a="1"/>
  <c r="C380" i="40"/>
  <c r="D380" i="40" a="1"/>
  <c r="D380" i="40"/>
  <c r="E380" i="40" a="1"/>
  <c r="E380" i="40"/>
  <c r="F380" i="40" a="1"/>
  <c r="F380" i="40"/>
  <c r="G380" i="40" a="1"/>
  <c r="G380" i="40"/>
  <c r="H380" i="40" a="1"/>
  <c r="H380" i="40"/>
  <c r="I380" i="40" a="1"/>
  <c r="I380" i="40"/>
  <c r="J380" i="40" a="1"/>
  <c r="J380" i="40"/>
  <c r="K380" i="40" a="1"/>
  <c r="K380" i="40"/>
  <c r="L380" i="40" a="1"/>
  <c r="L380" i="40"/>
  <c r="M380" i="40" a="1"/>
  <c r="M380" i="40"/>
  <c r="N380" i="40" a="1"/>
  <c r="N380" i="40"/>
  <c r="O380" i="40" a="1"/>
  <c r="O380" i="40"/>
  <c r="P380" i="40" a="1"/>
  <c r="P380" i="40"/>
  <c r="Q380" i="40" a="1"/>
  <c r="Q380" i="40"/>
  <c r="R380" i="40" a="1"/>
  <c r="R380" i="40"/>
  <c r="S380" i="40" a="1"/>
  <c r="S380" i="40"/>
  <c r="T380" i="40"/>
  <c r="U380" i="40"/>
  <c r="V380" i="40"/>
  <c r="B381" i="40" a="1"/>
  <c r="B381" i="40"/>
  <c r="C381" i="40" a="1"/>
  <c r="C381" i="40"/>
  <c r="D381" i="40" a="1"/>
  <c r="D381" i="40"/>
  <c r="E381" i="40" a="1"/>
  <c r="E381" i="40"/>
  <c r="F381" i="40" a="1"/>
  <c r="F381" i="40"/>
  <c r="G381" i="40" a="1"/>
  <c r="G381" i="40"/>
  <c r="H381" i="40" a="1"/>
  <c r="H381" i="40"/>
  <c r="I381" i="40" a="1"/>
  <c r="I381" i="40"/>
  <c r="J381" i="40" a="1"/>
  <c r="J381" i="40"/>
  <c r="K381" i="40" a="1"/>
  <c r="K381" i="40"/>
  <c r="L381" i="40" a="1"/>
  <c r="L381" i="40"/>
  <c r="M381" i="40" a="1"/>
  <c r="M381" i="40"/>
  <c r="N381" i="40" a="1"/>
  <c r="N381" i="40"/>
  <c r="O381" i="40" a="1"/>
  <c r="O381" i="40"/>
  <c r="P381" i="40" a="1"/>
  <c r="P381" i="40"/>
  <c r="Q381" i="40" a="1"/>
  <c r="Q381" i="40"/>
  <c r="R381" i="40" a="1"/>
  <c r="R381" i="40"/>
  <c r="S381" i="40" a="1"/>
  <c r="S381" i="40"/>
  <c r="T381" i="40"/>
  <c r="U381" i="40"/>
  <c r="V381" i="40"/>
  <c r="B382" i="40" a="1"/>
  <c r="B382" i="40"/>
  <c r="C382" i="40" a="1"/>
  <c r="C382" i="40"/>
  <c r="D382" i="40" a="1"/>
  <c r="D382" i="40"/>
  <c r="E382" i="40" a="1"/>
  <c r="E382" i="40"/>
  <c r="F382" i="40" a="1"/>
  <c r="F382" i="40"/>
  <c r="G382" i="40" a="1"/>
  <c r="G382" i="40"/>
  <c r="H382" i="40" a="1"/>
  <c r="H382" i="40"/>
  <c r="I382" i="40" a="1"/>
  <c r="I382" i="40"/>
  <c r="J382" i="40" a="1"/>
  <c r="J382" i="40"/>
  <c r="K382" i="40" a="1"/>
  <c r="K382" i="40"/>
  <c r="L382" i="40" a="1"/>
  <c r="L382" i="40"/>
  <c r="M382" i="40" a="1"/>
  <c r="M382" i="40"/>
  <c r="N382" i="40" a="1"/>
  <c r="N382" i="40"/>
  <c r="O382" i="40" a="1"/>
  <c r="O382" i="40"/>
  <c r="P382" i="40" a="1"/>
  <c r="P382" i="40"/>
  <c r="Q382" i="40" a="1"/>
  <c r="Q382" i="40"/>
  <c r="R382" i="40" a="1"/>
  <c r="R382" i="40"/>
  <c r="S382" i="40" a="1"/>
  <c r="S382" i="40"/>
  <c r="T382" i="40"/>
  <c r="U382" i="40"/>
  <c r="V382" i="40"/>
  <c r="B383" i="40" a="1"/>
  <c r="B383" i="40"/>
  <c r="C383" i="40" a="1"/>
  <c r="C383" i="40"/>
  <c r="D383" i="40" a="1"/>
  <c r="D383" i="40"/>
  <c r="E383" i="40" a="1"/>
  <c r="E383" i="40"/>
  <c r="F383" i="40" a="1"/>
  <c r="F383" i="40"/>
  <c r="G383" i="40" a="1"/>
  <c r="G383" i="40"/>
  <c r="H383" i="40" a="1"/>
  <c r="H383" i="40"/>
  <c r="I383" i="40" a="1"/>
  <c r="I383" i="40"/>
  <c r="J383" i="40" a="1"/>
  <c r="J383" i="40"/>
  <c r="K383" i="40" a="1"/>
  <c r="K383" i="40"/>
  <c r="L383" i="40" a="1"/>
  <c r="L383" i="40"/>
  <c r="M383" i="40" a="1"/>
  <c r="M383" i="40"/>
  <c r="N383" i="40" a="1"/>
  <c r="N383" i="40"/>
  <c r="O383" i="40" a="1"/>
  <c r="O383" i="40"/>
  <c r="P383" i="40" a="1"/>
  <c r="P383" i="40"/>
  <c r="Q383" i="40" a="1"/>
  <c r="Q383" i="40"/>
  <c r="R383" i="40" a="1"/>
  <c r="R383" i="40"/>
  <c r="S383" i="40" a="1"/>
  <c r="S383" i="40"/>
  <c r="T383" i="40"/>
  <c r="U383" i="40"/>
  <c r="V383" i="40"/>
  <c r="B384" i="40" a="1"/>
  <c r="B384" i="40"/>
  <c r="C384" i="40" a="1"/>
  <c r="C384" i="40"/>
  <c r="D384" i="40" a="1"/>
  <c r="D384" i="40"/>
  <c r="E384" i="40" a="1"/>
  <c r="E384" i="40"/>
  <c r="F384" i="40" a="1"/>
  <c r="F384" i="40"/>
  <c r="G384" i="40" a="1"/>
  <c r="G384" i="40"/>
  <c r="H384" i="40" a="1"/>
  <c r="H384" i="40"/>
  <c r="I384" i="40" a="1"/>
  <c r="I384" i="40"/>
  <c r="J384" i="40" a="1"/>
  <c r="J384" i="40"/>
  <c r="K384" i="40" a="1"/>
  <c r="K384" i="40"/>
  <c r="L384" i="40" a="1"/>
  <c r="L384" i="40"/>
  <c r="M384" i="40" a="1"/>
  <c r="M384" i="40"/>
  <c r="N384" i="40" a="1"/>
  <c r="N384" i="40"/>
  <c r="O384" i="40" a="1"/>
  <c r="O384" i="40"/>
  <c r="P384" i="40" a="1"/>
  <c r="P384" i="40"/>
  <c r="Q384" i="40" a="1"/>
  <c r="Q384" i="40"/>
  <c r="R384" i="40" a="1"/>
  <c r="R384" i="40"/>
  <c r="S384" i="40" a="1"/>
  <c r="S384" i="40"/>
  <c r="T384" i="40"/>
  <c r="U384" i="40"/>
  <c r="V384" i="40"/>
  <c r="B385" i="40" a="1"/>
  <c r="B385" i="40"/>
  <c r="C385" i="40" a="1"/>
  <c r="C385" i="40"/>
  <c r="D385" i="40" a="1"/>
  <c r="D385" i="40"/>
  <c r="E385" i="40" a="1"/>
  <c r="E385" i="40"/>
  <c r="F385" i="40" a="1"/>
  <c r="F385" i="40"/>
  <c r="G385" i="40" a="1"/>
  <c r="G385" i="40"/>
  <c r="H385" i="40" a="1"/>
  <c r="H385" i="40"/>
  <c r="I385" i="40" a="1"/>
  <c r="I385" i="40"/>
  <c r="J385" i="40" a="1"/>
  <c r="J385" i="40"/>
  <c r="K385" i="40" a="1"/>
  <c r="K385" i="40"/>
  <c r="L385" i="40" a="1"/>
  <c r="L385" i="40"/>
  <c r="M385" i="40" a="1"/>
  <c r="M385" i="40"/>
  <c r="N385" i="40" a="1"/>
  <c r="N385" i="40"/>
  <c r="O385" i="40" a="1"/>
  <c r="O385" i="40"/>
  <c r="P385" i="40" a="1"/>
  <c r="P385" i="40"/>
  <c r="Q385" i="40" a="1"/>
  <c r="Q385" i="40"/>
  <c r="R385" i="40" a="1"/>
  <c r="R385" i="40"/>
  <c r="S385" i="40" a="1"/>
  <c r="S385" i="40"/>
  <c r="T385" i="40"/>
  <c r="U385" i="40"/>
  <c r="V385" i="40"/>
  <c r="B386" i="40" a="1"/>
  <c r="B386" i="40"/>
  <c r="C386" i="40" a="1"/>
  <c r="C386" i="40"/>
  <c r="D386" i="40" a="1"/>
  <c r="D386" i="40"/>
  <c r="E386" i="40" a="1"/>
  <c r="E386" i="40"/>
  <c r="F386" i="40" a="1"/>
  <c r="F386" i="40"/>
  <c r="G386" i="40" a="1"/>
  <c r="G386" i="40"/>
  <c r="H386" i="40" a="1"/>
  <c r="H386" i="40"/>
  <c r="I386" i="40" a="1"/>
  <c r="I386" i="40"/>
  <c r="J386" i="40" a="1"/>
  <c r="J386" i="40"/>
  <c r="K386" i="40" a="1"/>
  <c r="K386" i="40"/>
  <c r="L386" i="40" a="1"/>
  <c r="L386" i="40"/>
  <c r="M386" i="40" a="1"/>
  <c r="M386" i="40"/>
  <c r="N386" i="40" a="1"/>
  <c r="N386" i="40"/>
  <c r="O386" i="40" a="1"/>
  <c r="O386" i="40"/>
  <c r="P386" i="40" a="1"/>
  <c r="P386" i="40"/>
  <c r="Q386" i="40" a="1"/>
  <c r="Q386" i="40"/>
  <c r="R386" i="40" a="1"/>
  <c r="R386" i="40"/>
  <c r="S386" i="40" a="1"/>
  <c r="S386" i="40"/>
  <c r="T386" i="40"/>
  <c r="U386" i="40"/>
  <c r="V386" i="40"/>
  <c r="B387" i="40" a="1"/>
  <c r="B387" i="40"/>
  <c r="C387" i="40" a="1"/>
  <c r="C387" i="40"/>
  <c r="D387" i="40" a="1"/>
  <c r="D387" i="40"/>
  <c r="E387" i="40" a="1"/>
  <c r="E387" i="40"/>
  <c r="F387" i="40" a="1"/>
  <c r="F387" i="40"/>
  <c r="G387" i="40" a="1"/>
  <c r="G387" i="40"/>
  <c r="H387" i="40" a="1"/>
  <c r="H387" i="40"/>
  <c r="I387" i="40" a="1"/>
  <c r="I387" i="40"/>
  <c r="J387" i="40" a="1"/>
  <c r="J387" i="40"/>
  <c r="K387" i="40" a="1"/>
  <c r="K387" i="40"/>
  <c r="L387" i="40" a="1"/>
  <c r="L387" i="40"/>
  <c r="M387" i="40" a="1"/>
  <c r="M387" i="40"/>
  <c r="N387" i="40" a="1"/>
  <c r="N387" i="40"/>
  <c r="O387" i="40" a="1"/>
  <c r="O387" i="40"/>
  <c r="P387" i="40" a="1"/>
  <c r="P387" i="40"/>
  <c r="Q387" i="40" a="1"/>
  <c r="Q387" i="40"/>
  <c r="R387" i="40" a="1"/>
  <c r="R387" i="40"/>
  <c r="S387" i="40" a="1"/>
  <c r="S387" i="40"/>
  <c r="T387" i="40"/>
  <c r="U387" i="40"/>
  <c r="V387" i="40"/>
  <c r="B388" i="40" a="1"/>
  <c r="B388" i="40"/>
  <c r="C388" i="40" a="1"/>
  <c r="C388" i="40"/>
  <c r="D388" i="40" a="1"/>
  <c r="D388" i="40"/>
  <c r="E388" i="40" a="1"/>
  <c r="E388" i="40"/>
  <c r="F388" i="40" a="1"/>
  <c r="F388" i="40"/>
  <c r="G388" i="40" a="1"/>
  <c r="G388" i="40"/>
  <c r="H388" i="40" a="1"/>
  <c r="H388" i="40"/>
  <c r="I388" i="40" a="1"/>
  <c r="I388" i="40"/>
  <c r="J388" i="40" a="1"/>
  <c r="J388" i="40"/>
  <c r="K388" i="40" a="1"/>
  <c r="K388" i="40"/>
  <c r="L388" i="40" a="1"/>
  <c r="L388" i="40"/>
  <c r="M388" i="40" a="1"/>
  <c r="M388" i="40"/>
  <c r="N388" i="40" a="1"/>
  <c r="N388" i="40"/>
  <c r="O388" i="40" a="1"/>
  <c r="O388" i="40"/>
  <c r="P388" i="40" a="1"/>
  <c r="P388" i="40"/>
  <c r="Q388" i="40" a="1"/>
  <c r="Q388" i="40"/>
  <c r="R388" i="40" a="1"/>
  <c r="R388" i="40"/>
  <c r="S388" i="40" a="1"/>
  <c r="S388" i="40"/>
  <c r="T388" i="40"/>
  <c r="U388" i="40"/>
  <c r="V388" i="40"/>
  <c r="B389" i="40" a="1"/>
  <c r="B389" i="40"/>
  <c r="C389" i="40" a="1"/>
  <c r="C389" i="40"/>
  <c r="D389" i="40" a="1"/>
  <c r="D389" i="40"/>
  <c r="E389" i="40" a="1"/>
  <c r="E389" i="40"/>
  <c r="F389" i="40" a="1"/>
  <c r="F389" i="40"/>
  <c r="G389" i="40" a="1"/>
  <c r="G389" i="40"/>
  <c r="H389" i="40" a="1"/>
  <c r="H389" i="40"/>
  <c r="I389" i="40" a="1"/>
  <c r="I389" i="40"/>
  <c r="J389" i="40" a="1"/>
  <c r="J389" i="40"/>
  <c r="K389" i="40" a="1"/>
  <c r="K389" i="40"/>
  <c r="L389" i="40" a="1"/>
  <c r="L389" i="40"/>
  <c r="M389" i="40" a="1"/>
  <c r="M389" i="40"/>
  <c r="N389" i="40" a="1"/>
  <c r="N389" i="40"/>
  <c r="O389" i="40" a="1"/>
  <c r="O389" i="40"/>
  <c r="P389" i="40" a="1"/>
  <c r="P389" i="40"/>
  <c r="Q389" i="40" a="1"/>
  <c r="Q389" i="40"/>
  <c r="R389" i="40" a="1"/>
  <c r="R389" i="40"/>
  <c r="S389" i="40" a="1"/>
  <c r="S389" i="40"/>
  <c r="T389" i="40"/>
  <c r="U389" i="40"/>
  <c r="V389" i="40"/>
  <c r="B390" i="40" a="1"/>
  <c r="B390" i="40"/>
  <c r="C390" i="40" a="1"/>
  <c r="C390" i="40"/>
  <c r="D390" i="40" a="1"/>
  <c r="D390" i="40"/>
  <c r="E390" i="40" a="1"/>
  <c r="E390" i="40"/>
  <c r="F390" i="40" a="1"/>
  <c r="F390" i="40"/>
  <c r="G390" i="40" a="1"/>
  <c r="G390" i="40"/>
  <c r="H390" i="40" a="1"/>
  <c r="H390" i="40"/>
  <c r="I390" i="40" a="1"/>
  <c r="I390" i="40"/>
  <c r="J390" i="40" a="1"/>
  <c r="J390" i="40"/>
  <c r="K390" i="40" a="1"/>
  <c r="K390" i="40"/>
  <c r="L390" i="40" a="1"/>
  <c r="L390" i="40"/>
  <c r="M390" i="40" a="1"/>
  <c r="M390" i="40"/>
  <c r="N390" i="40" a="1"/>
  <c r="N390" i="40"/>
  <c r="O390" i="40" a="1"/>
  <c r="O390" i="40"/>
  <c r="P390" i="40" a="1"/>
  <c r="P390" i="40"/>
  <c r="Q390" i="40" a="1"/>
  <c r="Q390" i="40"/>
  <c r="R390" i="40" a="1"/>
  <c r="R390" i="40"/>
  <c r="S390" i="40" a="1"/>
  <c r="S390" i="40"/>
  <c r="T390" i="40"/>
  <c r="U390" i="40"/>
  <c r="V390" i="40"/>
  <c r="B391" i="40" a="1"/>
  <c r="B391" i="40"/>
  <c r="C391" i="40" a="1"/>
  <c r="C391" i="40"/>
  <c r="D391" i="40" a="1"/>
  <c r="D391" i="40"/>
  <c r="E391" i="40" a="1"/>
  <c r="E391" i="40"/>
  <c r="F391" i="40" a="1"/>
  <c r="F391" i="40"/>
  <c r="G391" i="40" a="1"/>
  <c r="G391" i="40"/>
  <c r="H391" i="40" a="1"/>
  <c r="H391" i="40"/>
  <c r="I391" i="40" a="1"/>
  <c r="I391" i="40"/>
  <c r="J391" i="40" a="1"/>
  <c r="J391" i="40"/>
  <c r="K391" i="40" a="1"/>
  <c r="K391" i="40"/>
  <c r="L391" i="40" a="1"/>
  <c r="L391" i="40"/>
  <c r="M391" i="40" a="1"/>
  <c r="M391" i="40"/>
  <c r="N391" i="40" a="1"/>
  <c r="N391" i="40"/>
  <c r="O391" i="40" a="1"/>
  <c r="O391" i="40"/>
  <c r="P391" i="40" a="1"/>
  <c r="P391" i="40"/>
  <c r="Q391" i="40" a="1"/>
  <c r="Q391" i="40"/>
  <c r="R391" i="40" a="1"/>
  <c r="R391" i="40"/>
  <c r="S391" i="40" a="1"/>
  <c r="S391" i="40"/>
  <c r="T391" i="40"/>
  <c r="U391" i="40"/>
  <c r="V391" i="40"/>
  <c r="B392" i="40" a="1"/>
  <c r="B392" i="40"/>
  <c r="C392" i="40" a="1"/>
  <c r="C392" i="40"/>
  <c r="D392" i="40" a="1"/>
  <c r="D392" i="40"/>
  <c r="E392" i="40" a="1"/>
  <c r="E392" i="40"/>
  <c r="F392" i="40" a="1"/>
  <c r="F392" i="40"/>
  <c r="G392" i="40" a="1"/>
  <c r="G392" i="40"/>
  <c r="H392" i="40" a="1"/>
  <c r="H392" i="40"/>
  <c r="I392" i="40" a="1"/>
  <c r="I392" i="40"/>
  <c r="J392" i="40" a="1"/>
  <c r="J392" i="40"/>
  <c r="K392" i="40" a="1"/>
  <c r="K392" i="40"/>
  <c r="L392" i="40" a="1"/>
  <c r="L392" i="40"/>
  <c r="M392" i="40" a="1"/>
  <c r="M392" i="40"/>
  <c r="N392" i="40" a="1"/>
  <c r="N392" i="40"/>
  <c r="O392" i="40" a="1"/>
  <c r="O392" i="40"/>
  <c r="P392" i="40" a="1"/>
  <c r="P392" i="40"/>
  <c r="Q392" i="40" a="1"/>
  <c r="Q392" i="40"/>
  <c r="R392" i="40" a="1"/>
  <c r="R392" i="40"/>
  <c r="S392" i="40" a="1"/>
  <c r="S392" i="40"/>
  <c r="T392" i="40"/>
  <c r="U392" i="40"/>
  <c r="V392" i="40"/>
  <c r="B393" i="40" a="1"/>
  <c r="B393" i="40"/>
  <c r="C393" i="40" a="1"/>
  <c r="C393" i="40"/>
  <c r="D393" i="40" a="1"/>
  <c r="D393" i="40"/>
  <c r="E393" i="40" a="1"/>
  <c r="E393" i="40"/>
  <c r="F393" i="40" a="1"/>
  <c r="F393" i="40"/>
  <c r="G393" i="40" a="1"/>
  <c r="G393" i="40"/>
  <c r="H393" i="40" a="1"/>
  <c r="H393" i="40"/>
  <c r="I393" i="40" a="1"/>
  <c r="I393" i="40"/>
  <c r="J393" i="40" a="1"/>
  <c r="J393" i="40"/>
  <c r="K393" i="40" a="1"/>
  <c r="K393" i="40"/>
  <c r="L393" i="40" a="1"/>
  <c r="L393" i="40"/>
  <c r="M393" i="40" a="1"/>
  <c r="M393" i="40"/>
  <c r="N393" i="40" a="1"/>
  <c r="N393" i="40"/>
  <c r="O393" i="40" a="1"/>
  <c r="O393" i="40"/>
  <c r="P393" i="40" a="1"/>
  <c r="P393" i="40"/>
  <c r="Q393" i="40" a="1"/>
  <c r="Q393" i="40"/>
  <c r="R393" i="40" a="1"/>
  <c r="R393" i="40"/>
  <c r="S393" i="40" a="1"/>
  <c r="S393" i="40"/>
  <c r="T393" i="40"/>
  <c r="U393" i="40"/>
  <c r="V393" i="40"/>
  <c r="B394" i="40" a="1"/>
  <c r="B394" i="40"/>
  <c r="C394" i="40" a="1"/>
  <c r="C394" i="40"/>
  <c r="D394" i="40" a="1"/>
  <c r="D394" i="40"/>
  <c r="E394" i="40" a="1"/>
  <c r="E394" i="40"/>
  <c r="F394" i="40" a="1"/>
  <c r="F394" i="40"/>
  <c r="G394" i="40" a="1"/>
  <c r="G394" i="40"/>
  <c r="H394" i="40" a="1"/>
  <c r="H394" i="40"/>
  <c r="I394" i="40" a="1"/>
  <c r="I394" i="40"/>
  <c r="J394" i="40" a="1"/>
  <c r="J394" i="40"/>
  <c r="K394" i="40" a="1"/>
  <c r="K394" i="40"/>
  <c r="L394" i="40" a="1"/>
  <c r="L394" i="40"/>
  <c r="M394" i="40" a="1"/>
  <c r="M394" i="40"/>
  <c r="N394" i="40" a="1"/>
  <c r="N394" i="40"/>
  <c r="O394" i="40" a="1"/>
  <c r="O394" i="40"/>
  <c r="P394" i="40" a="1"/>
  <c r="P394" i="40"/>
  <c r="Q394" i="40" a="1"/>
  <c r="Q394" i="40"/>
  <c r="R394" i="40" a="1"/>
  <c r="R394" i="40"/>
  <c r="S394" i="40" a="1"/>
  <c r="S394" i="40"/>
  <c r="T394" i="40"/>
  <c r="U394" i="40"/>
  <c r="V394" i="40"/>
  <c r="B395" i="40" a="1"/>
  <c r="B395" i="40"/>
  <c r="C395" i="40" a="1"/>
  <c r="C395" i="40"/>
  <c r="D395" i="40" a="1"/>
  <c r="D395" i="40"/>
  <c r="E395" i="40" a="1"/>
  <c r="E395" i="40"/>
  <c r="F395" i="40" a="1"/>
  <c r="F395" i="40"/>
  <c r="G395" i="40" a="1"/>
  <c r="G395" i="40"/>
  <c r="H395" i="40" a="1"/>
  <c r="H395" i="40"/>
  <c r="I395" i="40" a="1"/>
  <c r="I395" i="40"/>
  <c r="J395" i="40" a="1"/>
  <c r="J395" i="40"/>
  <c r="K395" i="40" a="1"/>
  <c r="K395" i="40"/>
  <c r="L395" i="40" a="1"/>
  <c r="L395" i="40"/>
  <c r="M395" i="40" a="1"/>
  <c r="M395" i="40"/>
  <c r="N395" i="40" a="1"/>
  <c r="N395" i="40"/>
  <c r="O395" i="40" a="1"/>
  <c r="O395" i="40"/>
  <c r="P395" i="40" a="1"/>
  <c r="P395" i="40"/>
  <c r="Q395" i="40" a="1"/>
  <c r="Q395" i="40"/>
  <c r="R395" i="40" a="1"/>
  <c r="R395" i="40"/>
  <c r="S395" i="40" a="1"/>
  <c r="S395" i="40"/>
  <c r="T395" i="40"/>
  <c r="U395" i="40"/>
  <c r="V395" i="40"/>
  <c r="B396" i="40" a="1"/>
  <c r="B396" i="40"/>
  <c r="C396" i="40" a="1"/>
  <c r="C396" i="40"/>
  <c r="D396" i="40" a="1"/>
  <c r="D396" i="40"/>
  <c r="E396" i="40" a="1"/>
  <c r="E396" i="40"/>
  <c r="F396" i="40" a="1"/>
  <c r="F396" i="40"/>
  <c r="G396" i="40" a="1"/>
  <c r="G396" i="40"/>
  <c r="H396" i="40" a="1"/>
  <c r="H396" i="40"/>
  <c r="I396" i="40" a="1"/>
  <c r="I396" i="40"/>
  <c r="J396" i="40" a="1"/>
  <c r="J396" i="40"/>
  <c r="K396" i="40" a="1"/>
  <c r="K396" i="40"/>
  <c r="L396" i="40" a="1"/>
  <c r="L396" i="40"/>
  <c r="M396" i="40" a="1"/>
  <c r="M396" i="40"/>
  <c r="N396" i="40" a="1"/>
  <c r="N396" i="40"/>
  <c r="O396" i="40" a="1"/>
  <c r="O396" i="40"/>
  <c r="P396" i="40" a="1"/>
  <c r="P396" i="40"/>
  <c r="Q396" i="40" a="1"/>
  <c r="Q396" i="40"/>
  <c r="R396" i="40" a="1"/>
  <c r="R396" i="40"/>
  <c r="S396" i="40" a="1"/>
  <c r="S396" i="40"/>
  <c r="T396" i="40"/>
  <c r="U396" i="40"/>
  <c r="V396" i="40"/>
  <c r="B397" i="40" a="1"/>
  <c r="B397" i="40"/>
  <c r="C397" i="40" a="1"/>
  <c r="C397" i="40"/>
  <c r="D397" i="40" a="1"/>
  <c r="D397" i="40"/>
  <c r="E397" i="40" a="1"/>
  <c r="E397" i="40"/>
  <c r="F397" i="40" a="1"/>
  <c r="F397" i="40"/>
  <c r="G397" i="40" a="1"/>
  <c r="G397" i="40"/>
  <c r="H397" i="40" a="1"/>
  <c r="H397" i="40"/>
  <c r="I397" i="40" a="1"/>
  <c r="I397" i="40"/>
  <c r="J397" i="40" a="1"/>
  <c r="J397" i="40"/>
  <c r="K397" i="40" a="1"/>
  <c r="K397" i="40"/>
  <c r="L397" i="40" a="1"/>
  <c r="L397" i="40"/>
  <c r="M397" i="40" a="1"/>
  <c r="M397" i="40"/>
  <c r="N397" i="40" a="1"/>
  <c r="N397" i="40"/>
  <c r="O397" i="40" a="1"/>
  <c r="O397" i="40"/>
  <c r="P397" i="40" a="1"/>
  <c r="P397" i="40"/>
  <c r="Q397" i="40" a="1"/>
  <c r="Q397" i="40"/>
  <c r="R397" i="40" a="1"/>
  <c r="R397" i="40"/>
  <c r="S397" i="40" a="1"/>
  <c r="S397" i="40"/>
  <c r="T397" i="40"/>
  <c r="U397" i="40"/>
  <c r="V397" i="40"/>
  <c r="B398" i="40" a="1"/>
  <c r="B398" i="40"/>
  <c r="C398" i="40" a="1"/>
  <c r="C398" i="40"/>
  <c r="D398" i="40" a="1"/>
  <c r="D398" i="40"/>
  <c r="E398" i="40" a="1"/>
  <c r="E398" i="40"/>
  <c r="F398" i="40" a="1"/>
  <c r="F398" i="40"/>
  <c r="G398" i="40" a="1"/>
  <c r="G398" i="40"/>
  <c r="H398" i="40" a="1"/>
  <c r="H398" i="40"/>
  <c r="I398" i="40" a="1"/>
  <c r="I398" i="40"/>
  <c r="J398" i="40" a="1"/>
  <c r="J398" i="40"/>
  <c r="K398" i="40" a="1"/>
  <c r="K398" i="40"/>
  <c r="L398" i="40" a="1"/>
  <c r="L398" i="40"/>
  <c r="M398" i="40" a="1"/>
  <c r="M398" i="40"/>
  <c r="N398" i="40" a="1"/>
  <c r="N398" i="40"/>
  <c r="O398" i="40" a="1"/>
  <c r="O398" i="40"/>
  <c r="P398" i="40" a="1"/>
  <c r="P398" i="40"/>
  <c r="Q398" i="40" a="1"/>
  <c r="Q398" i="40"/>
  <c r="R398" i="40" a="1"/>
  <c r="R398" i="40"/>
  <c r="S398" i="40" a="1"/>
  <c r="S398" i="40"/>
  <c r="T398" i="40"/>
  <c r="U398" i="40"/>
  <c r="V398" i="40"/>
  <c r="B399" i="40" a="1"/>
  <c r="B399" i="40"/>
  <c r="C399" i="40" a="1"/>
  <c r="C399" i="40"/>
  <c r="D399" i="40" a="1"/>
  <c r="D399" i="40"/>
  <c r="E399" i="40" a="1"/>
  <c r="E399" i="40"/>
  <c r="F399" i="40" a="1"/>
  <c r="F399" i="40"/>
  <c r="G399" i="40" a="1"/>
  <c r="G399" i="40"/>
  <c r="H399" i="40" a="1"/>
  <c r="H399" i="40"/>
  <c r="I399" i="40" a="1"/>
  <c r="I399" i="40"/>
  <c r="J399" i="40" a="1"/>
  <c r="J399" i="40"/>
  <c r="K399" i="40" a="1"/>
  <c r="K399" i="40"/>
  <c r="L399" i="40" a="1"/>
  <c r="L399" i="40"/>
  <c r="M399" i="40" a="1"/>
  <c r="M399" i="40"/>
  <c r="N399" i="40" a="1"/>
  <c r="N399" i="40"/>
  <c r="O399" i="40" a="1"/>
  <c r="O399" i="40"/>
  <c r="P399" i="40" a="1"/>
  <c r="P399" i="40"/>
  <c r="Q399" i="40" a="1"/>
  <c r="Q399" i="40"/>
  <c r="R399" i="40" a="1"/>
  <c r="R399" i="40"/>
  <c r="S399" i="40" a="1"/>
  <c r="S399" i="40"/>
  <c r="T399" i="40"/>
  <c r="U399" i="40"/>
  <c r="V399" i="40"/>
  <c r="B400" i="40" a="1"/>
  <c r="B400" i="40"/>
  <c r="C400" i="40" a="1"/>
  <c r="C400" i="40"/>
  <c r="D400" i="40" a="1"/>
  <c r="D400" i="40"/>
  <c r="E400" i="40" a="1"/>
  <c r="E400" i="40"/>
  <c r="F400" i="40" a="1"/>
  <c r="F400" i="40"/>
  <c r="G400" i="40" a="1"/>
  <c r="G400" i="40"/>
  <c r="H400" i="40" a="1"/>
  <c r="H400" i="40"/>
  <c r="I400" i="40" a="1"/>
  <c r="I400" i="40"/>
  <c r="J400" i="40" a="1"/>
  <c r="J400" i="40"/>
  <c r="K400" i="40" a="1"/>
  <c r="K400" i="40"/>
  <c r="L400" i="40" a="1"/>
  <c r="L400" i="40"/>
  <c r="M400" i="40" a="1"/>
  <c r="M400" i="40"/>
  <c r="N400" i="40" a="1"/>
  <c r="N400" i="40"/>
  <c r="O400" i="40" a="1"/>
  <c r="O400" i="40"/>
  <c r="P400" i="40" a="1"/>
  <c r="P400" i="40"/>
  <c r="Q400" i="40" a="1"/>
  <c r="Q400" i="40"/>
  <c r="R400" i="40" a="1"/>
  <c r="R400" i="40"/>
  <c r="S400" i="40" a="1"/>
  <c r="S400" i="40"/>
  <c r="T400" i="40"/>
  <c r="U400" i="40"/>
  <c r="V400" i="40"/>
  <c r="B401" i="40" a="1"/>
  <c r="B401" i="40"/>
  <c r="C401" i="40" a="1"/>
  <c r="C401" i="40"/>
  <c r="D401" i="40" a="1"/>
  <c r="D401" i="40"/>
  <c r="E401" i="40" a="1"/>
  <c r="E401" i="40"/>
  <c r="F401" i="40" a="1"/>
  <c r="F401" i="40"/>
  <c r="G401" i="40" a="1"/>
  <c r="G401" i="40"/>
  <c r="H401" i="40" a="1"/>
  <c r="H401" i="40"/>
  <c r="I401" i="40" a="1"/>
  <c r="I401" i="40"/>
  <c r="J401" i="40" a="1"/>
  <c r="J401" i="40"/>
  <c r="K401" i="40" a="1"/>
  <c r="K401" i="40"/>
  <c r="L401" i="40" a="1"/>
  <c r="L401" i="40"/>
  <c r="M401" i="40" a="1"/>
  <c r="M401" i="40"/>
  <c r="N401" i="40" a="1"/>
  <c r="N401" i="40"/>
  <c r="O401" i="40" a="1"/>
  <c r="O401" i="40"/>
  <c r="P401" i="40" a="1"/>
  <c r="P401" i="40"/>
  <c r="Q401" i="40" a="1"/>
  <c r="Q401" i="40"/>
  <c r="R401" i="40" a="1"/>
  <c r="R401" i="40"/>
  <c r="S401" i="40" a="1"/>
  <c r="S401" i="40"/>
  <c r="T401" i="40"/>
  <c r="U401" i="40"/>
  <c r="V401" i="40"/>
  <c r="B402" i="40" a="1"/>
  <c r="B402" i="40"/>
  <c r="C402" i="40" a="1"/>
  <c r="C402" i="40"/>
  <c r="D402" i="40" a="1"/>
  <c r="D402" i="40"/>
  <c r="E402" i="40" a="1"/>
  <c r="E402" i="40"/>
  <c r="F402" i="40" a="1"/>
  <c r="F402" i="40"/>
  <c r="G402" i="40" a="1"/>
  <c r="G402" i="40"/>
  <c r="H402" i="40" a="1"/>
  <c r="H402" i="40"/>
  <c r="I402" i="40" a="1"/>
  <c r="I402" i="40"/>
  <c r="J402" i="40" a="1"/>
  <c r="J402" i="40"/>
  <c r="K402" i="40" a="1"/>
  <c r="K402" i="40"/>
  <c r="L402" i="40" a="1"/>
  <c r="L402" i="40"/>
  <c r="M402" i="40" a="1"/>
  <c r="M402" i="40"/>
  <c r="N402" i="40" a="1"/>
  <c r="N402" i="40"/>
  <c r="O402" i="40" a="1"/>
  <c r="O402" i="40"/>
  <c r="P402" i="40" a="1"/>
  <c r="P402" i="40"/>
  <c r="Q402" i="40" a="1"/>
  <c r="Q402" i="40"/>
  <c r="R402" i="40" a="1"/>
  <c r="R402" i="40"/>
  <c r="S402" i="40" a="1"/>
  <c r="S402" i="40"/>
  <c r="T402" i="40"/>
  <c r="U402" i="40"/>
  <c r="V402" i="40"/>
  <c r="B403" i="40" a="1"/>
  <c r="B403" i="40"/>
  <c r="C403" i="40" a="1"/>
  <c r="C403" i="40"/>
  <c r="D403" i="40" a="1"/>
  <c r="D403" i="40"/>
  <c r="E403" i="40" a="1"/>
  <c r="E403" i="40"/>
  <c r="F403" i="40" a="1"/>
  <c r="F403" i="40"/>
  <c r="G403" i="40" a="1"/>
  <c r="G403" i="40"/>
  <c r="H403" i="40" a="1"/>
  <c r="H403" i="40"/>
  <c r="I403" i="40" a="1"/>
  <c r="I403" i="40"/>
  <c r="J403" i="40" a="1"/>
  <c r="J403" i="40"/>
  <c r="K403" i="40" a="1"/>
  <c r="K403" i="40"/>
  <c r="L403" i="40" a="1"/>
  <c r="L403" i="40"/>
  <c r="M403" i="40" a="1"/>
  <c r="M403" i="40"/>
  <c r="N403" i="40" a="1"/>
  <c r="N403" i="40"/>
  <c r="O403" i="40" a="1"/>
  <c r="O403" i="40"/>
  <c r="P403" i="40" a="1"/>
  <c r="P403" i="40"/>
  <c r="Q403" i="40" a="1"/>
  <c r="Q403" i="40"/>
  <c r="R403" i="40" a="1"/>
  <c r="R403" i="40"/>
  <c r="S403" i="40" a="1"/>
  <c r="S403" i="40"/>
  <c r="T403" i="40"/>
  <c r="U403" i="40"/>
  <c r="V403" i="40"/>
  <c r="B404" i="40" a="1"/>
  <c r="B404" i="40"/>
  <c r="C404" i="40" a="1"/>
  <c r="C404" i="40"/>
  <c r="D404" i="40" a="1"/>
  <c r="D404" i="40"/>
  <c r="E404" i="40" a="1"/>
  <c r="E404" i="40"/>
  <c r="F404" i="40" a="1"/>
  <c r="F404" i="40"/>
  <c r="G404" i="40" a="1"/>
  <c r="G404" i="40"/>
  <c r="H404" i="40" a="1"/>
  <c r="H404" i="40"/>
  <c r="I404" i="40" a="1"/>
  <c r="I404" i="40"/>
  <c r="J404" i="40" a="1"/>
  <c r="J404" i="40"/>
  <c r="K404" i="40" a="1"/>
  <c r="K404" i="40"/>
  <c r="L404" i="40" a="1"/>
  <c r="L404" i="40"/>
  <c r="M404" i="40" a="1"/>
  <c r="M404" i="40"/>
  <c r="N404" i="40" a="1"/>
  <c r="N404" i="40"/>
  <c r="O404" i="40" a="1"/>
  <c r="O404" i="40"/>
  <c r="P404" i="40" a="1"/>
  <c r="P404" i="40"/>
  <c r="Q404" i="40" a="1"/>
  <c r="Q404" i="40"/>
  <c r="R404" i="40" a="1"/>
  <c r="R404" i="40"/>
  <c r="S404" i="40" a="1"/>
  <c r="S404" i="40"/>
  <c r="T404" i="40"/>
  <c r="U404" i="40"/>
  <c r="V404" i="40"/>
  <c r="B405" i="40" a="1"/>
  <c r="B405" i="40"/>
  <c r="C405" i="40" a="1"/>
  <c r="C405" i="40"/>
  <c r="D405" i="40" a="1"/>
  <c r="D405" i="40"/>
  <c r="E405" i="40" a="1"/>
  <c r="E405" i="40"/>
  <c r="F405" i="40" a="1"/>
  <c r="F405" i="40"/>
  <c r="G405" i="40" a="1"/>
  <c r="G405" i="40"/>
  <c r="H405" i="40" a="1"/>
  <c r="H405" i="40"/>
  <c r="I405" i="40" a="1"/>
  <c r="I405" i="40"/>
  <c r="J405" i="40" a="1"/>
  <c r="J405" i="40"/>
  <c r="K405" i="40" a="1"/>
  <c r="K405" i="40"/>
  <c r="L405" i="40" a="1"/>
  <c r="L405" i="40"/>
  <c r="M405" i="40" a="1"/>
  <c r="M405" i="40"/>
  <c r="N405" i="40" a="1"/>
  <c r="N405" i="40"/>
  <c r="O405" i="40" a="1"/>
  <c r="O405" i="40"/>
  <c r="P405" i="40" a="1"/>
  <c r="P405" i="40"/>
  <c r="Q405" i="40" a="1"/>
  <c r="Q405" i="40"/>
  <c r="R405" i="40" a="1"/>
  <c r="R405" i="40"/>
  <c r="S405" i="40" a="1"/>
  <c r="S405" i="40"/>
  <c r="T405" i="40"/>
  <c r="U405" i="40"/>
  <c r="V405" i="40"/>
  <c r="B406" i="40" a="1"/>
  <c r="B406" i="40"/>
  <c r="C406" i="40" a="1"/>
  <c r="C406" i="40"/>
  <c r="D406" i="40" a="1"/>
  <c r="D406" i="40"/>
  <c r="E406" i="40" a="1"/>
  <c r="E406" i="40"/>
  <c r="F406" i="40" a="1"/>
  <c r="F406" i="40"/>
  <c r="G406" i="40" a="1"/>
  <c r="G406" i="40"/>
  <c r="H406" i="40" a="1"/>
  <c r="H406" i="40"/>
  <c r="I406" i="40" a="1"/>
  <c r="I406" i="40"/>
  <c r="J406" i="40" a="1"/>
  <c r="J406" i="40"/>
  <c r="K406" i="40" a="1"/>
  <c r="K406" i="40"/>
  <c r="L406" i="40" a="1"/>
  <c r="L406" i="40"/>
  <c r="M406" i="40" a="1"/>
  <c r="M406" i="40"/>
  <c r="N406" i="40" a="1"/>
  <c r="N406" i="40"/>
  <c r="O406" i="40" a="1"/>
  <c r="O406" i="40"/>
  <c r="P406" i="40" a="1"/>
  <c r="P406" i="40"/>
  <c r="Q406" i="40" a="1"/>
  <c r="Q406" i="40"/>
  <c r="R406" i="40" a="1"/>
  <c r="R406" i="40"/>
  <c r="S406" i="40" a="1"/>
  <c r="S406" i="40"/>
  <c r="T406" i="40"/>
  <c r="U406" i="40"/>
  <c r="V406" i="40"/>
  <c r="B407" i="40" a="1"/>
  <c r="B407" i="40"/>
  <c r="C407" i="40" a="1"/>
  <c r="C407" i="40"/>
  <c r="D407" i="40" a="1"/>
  <c r="D407" i="40"/>
  <c r="E407" i="40" a="1"/>
  <c r="E407" i="40"/>
  <c r="F407" i="40" a="1"/>
  <c r="F407" i="40"/>
  <c r="G407" i="40" a="1"/>
  <c r="G407" i="40"/>
  <c r="H407" i="40" a="1"/>
  <c r="H407" i="40"/>
  <c r="I407" i="40" a="1"/>
  <c r="I407" i="40"/>
  <c r="J407" i="40" a="1"/>
  <c r="J407" i="40"/>
  <c r="K407" i="40" a="1"/>
  <c r="K407" i="40"/>
  <c r="L407" i="40" a="1"/>
  <c r="L407" i="40"/>
  <c r="M407" i="40" a="1"/>
  <c r="M407" i="40"/>
  <c r="N407" i="40" a="1"/>
  <c r="N407" i="40"/>
  <c r="O407" i="40" a="1"/>
  <c r="O407" i="40"/>
  <c r="P407" i="40" a="1"/>
  <c r="P407" i="40"/>
  <c r="Q407" i="40" a="1"/>
  <c r="Q407" i="40"/>
  <c r="R407" i="40" a="1"/>
  <c r="R407" i="40"/>
  <c r="S407" i="40" a="1"/>
  <c r="S407" i="40"/>
  <c r="T407" i="40"/>
  <c r="U407" i="40"/>
  <c r="V407" i="40"/>
  <c r="B408" i="40" a="1"/>
  <c r="B408" i="40"/>
  <c r="C408" i="40" a="1"/>
  <c r="C408" i="40"/>
  <c r="D408" i="40" a="1"/>
  <c r="D408" i="40"/>
  <c r="E408" i="40" a="1"/>
  <c r="E408" i="40"/>
  <c r="F408" i="40" a="1"/>
  <c r="F408" i="40"/>
  <c r="G408" i="40" a="1"/>
  <c r="G408" i="40"/>
  <c r="H408" i="40" a="1"/>
  <c r="H408" i="40"/>
  <c r="I408" i="40" a="1"/>
  <c r="I408" i="40"/>
  <c r="J408" i="40" a="1"/>
  <c r="J408" i="40"/>
  <c r="K408" i="40" a="1"/>
  <c r="K408" i="40"/>
  <c r="L408" i="40" a="1"/>
  <c r="L408" i="40"/>
  <c r="M408" i="40" a="1"/>
  <c r="M408" i="40"/>
  <c r="N408" i="40" a="1"/>
  <c r="N408" i="40"/>
  <c r="O408" i="40" a="1"/>
  <c r="O408" i="40"/>
  <c r="P408" i="40" a="1"/>
  <c r="P408" i="40"/>
  <c r="Q408" i="40" a="1"/>
  <c r="Q408" i="40"/>
  <c r="R408" i="40" a="1"/>
  <c r="R408" i="40"/>
  <c r="S408" i="40" a="1"/>
  <c r="S408" i="40"/>
  <c r="T408" i="40"/>
  <c r="U408" i="40"/>
  <c r="V408" i="40"/>
  <c r="B409" i="40" a="1"/>
  <c r="B409" i="40"/>
  <c r="C409" i="40" a="1"/>
  <c r="C409" i="40"/>
  <c r="D409" i="40" a="1"/>
  <c r="D409" i="40"/>
  <c r="E409" i="40" a="1"/>
  <c r="E409" i="40"/>
  <c r="F409" i="40" a="1"/>
  <c r="F409" i="40"/>
  <c r="G409" i="40" a="1"/>
  <c r="G409" i="40"/>
  <c r="H409" i="40" a="1"/>
  <c r="H409" i="40"/>
  <c r="I409" i="40" a="1"/>
  <c r="I409" i="40"/>
  <c r="J409" i="40" a="1"/>
  <c r="J409" i="40"/>
  <c r="K409" i="40" a="1"/>
  <c r="K409" i="40"/>
  <c r="L409" i="40" a="1"/>
  <c r="L409" i="40"/>
  <c r="M409" i="40" a="1"/>
  <c r="M409" i="40"/>
  <c r="N409" i="40" a="1"/>
  <c r="N409" i="40"/>
  <c r="O409" i="40" a="1"/>
  <c r="O409" i="40"/>
  <c r="P409" i="40" a="1"/>
  <c r="P409" i="40"/>
  <c r="Q409" i="40" a="1"/>
  <c r="Q409" i="40"/>
  <c r="R409" i="40" a="1"/>
  <c r="R409" i="40"/>
  <c r="S409" i="40" a="1"/>
  <c r="S409" i="40"/>
  <c r="T409" i="40"/>
  <c r="U409" i="40"/>
  <c r="V409" i="40"/>
  <c r="B410" i="40" a="1"/>
  <c r="B410" i="40"/>
  <c r="C410" i="40" a="1"/>
  <c r="C410" i="40"/>
  <c r="D410" i="40" a="1"/>
  <c r="D410" i="40"/>
  <c r="E410" i="40" a="1"/>
  <c r="E410" i="40"/>
  <c r="F410" i="40" a="1"/>
  <c r="F410" i="40"/>
  <c r="G410" i="40" a="1"/>
  <c r="G410" i="40"/>
  <c r="H410" i="40" a="1"/>
  <c r="H410" i="40"/>
  <c r="I410" i="40" a="1"/>
  <c r="I410" i="40"/>
  <c r="J410" i="40" a="1"/>
  <c r="J410" i="40"/>
  <c r="K410" i="40" a="1"/>
  <c r="K410" i="40"/>
  <c r="L410" i="40" a="1"/>
  <c r="L410" i="40"/>
  <c r="M410" i="40" a="1"/>
  <c r="M410" i="40"/>
  <c r="N410" i="40" a="1"/>
  <c r="N410" i="40"/>
  <c r="O410" i="40" a="1"/>
  <c r="O410" i="40"/>
  <c r="P410" i="40" a="1"/>
  <c r="P410" i="40"/>
  <c r="Q410" i="40" a="1"/>
  <c r="Q410" i="40"/>
  <c r="R410" i="40" a="1"/>
  <c r="R410" i="40"/>
  <c r="S410" i="40" a="1"/>
  <c r="S410" i="40"/>
  <c r="T410" i="40"/>
  <c r="U410" i="40"/>
  <c r="V410" i="40"/>
  <c r="B411" i="40" a="1"/>
  <c r="B411" i="40"/>
  <c r="C411" i="40" a="1"/>
  <c r="C411" i="40"/>
  <c r="D411" i="40" a="1"/>
  <c r="D411" i="40"/>
  <c r="E411" i="40" a="1"/>
  <c r="E411" i="40"/>
  <c r="F411" i="40" a="1"/>
  <c r="F411" i="40"/>
  <c r="G411" i="40" a="1"/>
  <c r="G411" i="40"/>
  <c r="H411" i="40" a="1"/>
  <c r="H411" i="40"/>
  <c r="I411" i="40" a="1"/>
  <c r="I411" i="40"/>
  <c r="J411" i="40" a="1"/>
  <c r="J411" i="40"/>
  <c r="K411" i="40" a="1"/>
  <c r="K411" i="40"/>
  <c r="L411" i="40" a="1"/>
  <c r="L411" i="40"/>
  <c r="M411" i="40" a="1"/>
  <c r="M411" i="40"/>
  <c r="N411" i="40" a="1"/>
  <c r="N411" i="40"/>
  <c r="O411" i="40" a="1"/>
  <c r="O411" i="40"/>
  <c r="P411" i="40" a="1"/>
  <c r="P411" i="40"/>
  <c r="Q411" i="40" a="1"/>
  <c r="Q411" i="40"/>
  <c r="R411" i="40" a="1"/>
  <c r="R411" i="40"/>
  <c r="S411" i="40" a="1"/>
  <c r="S411" i="40"/>
  <c r="T411" i="40"/>
  <c r="U411" i="40"/>
  <c r="V411" i="40"/>
  <c r="B412" i="40" a="1"/>
  <c r="B412" i="40"/>
  <c r="C412" i="40" a="1"/>
  <c r="C412" i="40"/>
  <c r="D412" i="40" a="1"/>
  <c r="D412" i="40"/>
  <c r="E412" i="40" a="1"/>
  <c r="E412" i="40"/>
  <c r="F412" i="40" a="1"/>
  <c r="F412" i="40"/>
  <c r="G412" i="40" a="1"/>
  <c r="G412" i="40"/>
  <c r="H412" i="40" a="1"/>
  <c r="H412" i="40"/>
  <c r="I412" i="40" a="1"/>
  <c r="I412" i="40"/>
  <c r="J412" i="40" a="1"/>
  <c r="J412" i="40"/>
  <c r="K412" i="40" a="1"/>
  <c r="K412" i="40"/>
  <c r="L412" i="40" a="1"/>
  <c r="L412" i="40"/>
  <c r="M412" i="40" a="1"/>
  <c r="M412" i="40"/>
  <c r="N412" i="40" a="1"/>
  <c r="N412" i="40"/>
  <c r="O412" i="40" a="1"/>
  <c r="O412" i="40"/>
  <c r="P412" i="40" a="1"/>
  <c r="P412" i="40"/>
  <c r="Q412" i="40" a="1"/>
  <c r="Q412" i="40"/>
  <c r="R412" i="40" a="1"/>
  <c r="R412" i="40"/>
  <c r="S412" i="40" a="1"/>
  <c r="S412" i="40"/>
  <c r="T412" i="40"/>
  <c r="U412" i="40"/>
  <c r="V412" i="40"/>
  <c r="B413" i="40" a="1"/>
  <c r="B413" i="40"/>
  <c r="C413" i="40" a="1"/>
  <c r="C413" i="40"/>
  <c r="D413" i="40" a="1"/>
  <c r="D413" i="40"/>
  <c r="E413" i="40" a="1"/>
  <c r="E413" i="40"/>
  <c r="F413" i="40" a="1"/>
  <c r="F413" i="40"/>
  <c r="G413" i="40" a="1"/>
  <c r="G413" i="40"/>
  <c r="H413" i="40" a="1"/>
  <c r="H413" i="40"/>
  <c r="I413" i="40" a="1"/>
  <c r="I413" i="40"/>
  <c r="J413" i="40" a="1"/>
  <c r="J413" i="40"/>
  <c r="K413" i="40" a="1"/>
  <c r="K413" i="40"/>
  <c r="L413" i="40" a="1"/>
  <c r="L413" i="40"/>
  <c r="M413" i="40" a="1"/>
  <c r="M413" i="40"/>
  <c r="N413" i="40" a="1"/>
  <c r="N413" i="40"/>
  <c r="O413" i="40" a="1"/>
  <c r="O413" i="40"/>
  <c r="P413" i="40" a="1"/>
  <c r="P413" i="40"/>
  <c r="Q413" i="40" a="1"/>
  <c r="Q413" i="40"/>
  <c r="R413" i="40" a="1"/>
  <c r="R413" i="40"/>
  <c r="S413" i="40" a="1"/>
  <c r="S413" i="40"/>
  <c r="T413" i="40"/>
  <c r="U413" i="40"/>
  <c r="V413" i="40"/>
  <c r="B414" i="40" a="1"/>
  <c r="B414" i="40"/>
  <c r="C414" i="40" a="1"/>
  <c r="C414" i="40"/>
  <c r="D414" i="40" a="1"/>
  <c r="D414" i="40"/>
  <c r="E414" i="40" a="1"/>
  <c r="E414" i="40"/>
  <c r="F414" i="40" a="1"/>
  <c r="F414" i="40"/>
  <c r="G414" i="40" a="1"/>
  <c r="G414" i="40"/>
  <c r="H414" i="40" a="1"/>
  <c r="H414" i="40"/>
  <c r="I414" i="40" a="1"/>
  <c r="I414" i="40"/>
  <c r="J414" i="40" a="1"/>
  <c r="J414" i="40"/>
  <c r="K414" i="40" a="1"/>
  <c r="K414" i="40"/>
  <c r="L414" i="40" a="1"/>
  <c r="L414" i="40"/>
  <c r="M414" i="40" a="1"/>
  <c r="M414" i="40"/>
  <c r="N414" i="40" a="1"/>
  <c r="N414" i="40"/>
  <c r="O414" i="40" a="1"/>
  <c r="O414" i="40"/>
  <c r="P414" i="40" a="1"/>
  <c r="P414" i="40"/>
  <c r="Q414" i="40" a="1"/>
  <c r="Q414" i="40"/>
  <c r="R414" i="40" a="1"/>
  <c r="R414" i="40"/>
  <c r="S414" i="40" a="1"/>
  <c r="S414" i="40"/>
  <c r="T414" i="40"/>
  <c r="U414" i="40"/>
  <c r="V414" i="40"/>
  <c r="B415" i="40" a="1"/>
  <c r="B415" i="40"/>
  <c r="C415" i="40" a="1"/>
  <c r="C415" i="40"/>
  <c r="D415" i="40" a="1"/>
  <c r="D415" i="40"/>
  <c r="E415" i="40" a="1"/>
  <c r="E415" i="40"/>
  <c r="F415" i="40" a="1"/>
  <c r="F415" i="40"/>
  <c r="G415" i="40" a="1"/>
  <c r="G415" i="40"/>
  <c r="H415" i="40" a="1"/>
  <c r="H415" i="40"/>
  <c r="I415" i="40" a="1"/>
  <c r="I415" i="40"/>
  <c r="J415" i="40" a="1"/>
  <c r="J415" i="40"/>
  <c r="K415" i="40" a="1"/>
  <c r="K415" i="40"/>
  <c r="L415" i="40" a="1"/>
  <c r="L415" i="40"/>
  <c r="M415" i="40" a="1"/>
  <c r="M415" i="40"/>
  <c r="N415" i="40" a="1"/>
  <c r="N415" i="40"/>
  <c r="O415" i="40" a="1"/>
  <c r="O415" i="40"/>
  <c r="P415" i="40" a="1"/>
  <c r="P415" i="40"/>
  <c r="Q415" i="40" a="1"/>
  <c r="Q415" i="40"/>
  <c r="R415" i="40" a="1"/>
  <c r="R415" i="40"/>
  <c r="S415" i="40" a="1"/>
  <c r="S415" i="40"/>
  <c r="T415" i="40"/>
  <c r="U415" i="40"/>
  <c r="V415" i="40"/>
  <c r="B416" i="40" a="1"/>
  <c r="B416" i="40"/>
  <c r="C416" i="40" a="1"/>
  <c r="C416" i="40"/>
  <c r="D416" i="40" a="1"/>
  <c r="D416" i="40"/>
  <c r="E416" i="40" a="1"/>
  <c r="E416" i="40"/>
  <c r="F416" i="40" a="1"/>
  <c r="F416" i="40"/>
  <c r="G416" i="40" a="1"/>
  <c r="G416" i="40"/>
  <c r="H416" i="40" a="1"/>
  <c r="H416" i="40"/>
  <c r="I416" i="40" a="1"/>
  <c r="I416" i="40"/>
  <c r="J416" i="40" a="1"/>
  <c r="J416" i="40"/>
  <c r="K416" i="40" a="1"/>
  <c r="K416" i="40"/>
  <c r="L416" i="40" a="1"/>
  <c r="L416" i="40"/>
  <c r="M416" i="40" a="1"/>
  <c r="M416" i="40"/>
  <c r="N416" i="40" a="1"/>
  <c r="N416" i="40"/>
  <c r="O416" i="40" a="1"/>
  <c r="O416" i="40"/>
  <c r="P416" i="40" a="1"/>
  <c r="P416" i="40"/>
  <c r="Q416" i="40" a="1"/>
  <c r="Q416" i="40"/>
  <c r="R416" i="40" a="1"/>
  <c r="R416" i="40"/>
  <c r="S416" i="40" a="1"/>
  <c r="S416" i="40"/>
  <c r="T416" i="40"/>
  <c r="U416" i="40"/>
  <c r="V416" i="40"/>
  <c r="B417" i="40" a="1"/>
  <c r="B417" i="40"/>
  <c r="C417" i="40" a="1"/>
  <c r="C417" i="40"/>
  <c r="D417" i="40" a="1"/>
  <c r="D417" i="40"/>
  <c r="E417" i="40" a="1"/>
  <c r="E417" i="40"/>
  <c r="F417" i="40" a="1"/>
  <c r="F417" i="40"/>
  <c r="G417" i="40" a="1"/>
  <c r="G417" i="40"/>
  <c r="H417" i="40" a="1"/>
  <c r="H417" i="40"/>
  <c r="I417" i="40" a="1"/>
  <c r="I417" i="40"/>
  <c r="J417" i="40" a="1"/>
  <c r="J417" i="40"/>
  <c r="K417" i="40" a="1"/>
  <c r="K417" i="40"/>
  <c r="L417" i="40" a="1"/>
  <c r="L417" i="40"/>
  <c r="M417" i="40" a="1"/>
  <c r="M417" i="40"/>
  <c r="N417" i="40" a="1"/>
  <c r="N417" i="40"/>
  <c r="O417" i="40" a="1"/>
  <c r="O417" i="40"/>
  <c r="P417" i="40" a="1"/>
  <c r="P417" i="40"/>
  <c r="Q417" i="40" a="1"/>
  <c r="Q417" i="40"/>
  <c r="R417" i="40" a="1"/>
  <c r="R417" i="40"/>
  <c r="S417" i="40" a="1"/>
  <c r="S417" i="40"/>
  <c r="T417" i="40"/>
  <c r="U417" i="40"/>
  <c r="V417" i="40"/>
  <c r="B418" i="40" a="1"/>
  <c r="B418" i="40"/>
  <c r="C418" i="40" a="1"/>
  <c r="C418" i="40"/>
  <c r="D418" i="40" a="1"/>
  <c r="D418" i="40"/>
  <c r="E418" i="40" a="1"/>
  <c r="E418" i="40"/>
  <c r="F418" i="40" a="1"/>
  <c r="F418" i="40"/>
  <c r="G418" i="40" a="1"/>
  <c r="G418" i="40"/>
  <c r="H418" i="40" a="1"/>
  <c r="H418" i="40"/>
  <c r="I418" i="40" a="1"/>
  <c r="I418" i="40"/>
  <c r="J418" i="40" a="1"/>
  <c r="J418" i="40"/>
  <c r="K418" i="40" a="1"/>
  <c r="K418" i="40"/>
  <c r="L418" i="40" a="1"/>
  <c r="L418" i="40"/>
  <c r="M418" i="40" a="1"/>
  <c r="M418" i="40"/>
  <c r="N418" i="40" a="1"/>
  <c r="N418" i="40"/>
  <c r="O418" i="40" a="1"/>
  <c r="O418" i="40"/>
  <c r="P418" i="40" a="1"/>
  <c r="P418" i="40"/>
  <c r="Q418" i="40" a="1"/>
  <c r="Q418" i="40"/>
  <c r="R418" i="40" a="1"/>
  <c r="R418" i="40"/>
  <c r="S418" i="40" a="1"/>
  <c r="S418" i="40"/>
  <c r="T418" i="40"/>
  <c r="U418" i="40"/>
  <c r="V418" i="40"/>
  <c r="B419" i="40" a="1"/>
  <c r="B419" i="40"/>
  <c r="C419" i="40" a="1"/>
  <c r="C419" i="40"/>
  <c r="D419" i="40" a="1"/>
  <c r="D419" i="40"/>
  <c r="E419" i="40" a="1"/>
  <c r="E419" i="40"/>
  <c r="F419" i="40" a="1"/>
  <c r="F419" i="40"/>
  <c r="G419" i="40" a="1"/>
  <c r="G419" i="40"/>
  <c r="H419" i="40" a="1"/>
  <c r="H419" i="40"/>
  <c r="I419" i="40" a="1"/>
  <c r="I419" i="40"/>
  <c r="J419" i="40" a="1"/>
  <c r="J419" i="40"/>
  <c r="K419" i="40" a="1"/>
  <c r="K419" i="40"/>
  <c r="L419" i="40" a="1"/>
  <c r="L419" i="40"/>
  <c r="M419" i="40" a="1"/>
  <c r="M419" i="40"/>
  <c r="N419" i="40" a="1"/>
  <c r="N419" i="40"/>
  <c r="O419" i="40" a="1"/>
  <c r="O419" i="40"/>
  <c r="P419" i="40" a="1"/>
  <c r="P419" i="40"/>
  <c r="Q419" i="40" a="1"/>
  <c r="Q419" i="40"/>
  <c r="R419" i="40" a="1"/>
  <c r="R419" i="40"/>
  <c r="S419" i="40" a="1"/>
  <c r="S419" i="40"/>
  <c r="T419" i="40"/>
  <c r="U419" i="40"/>
  <c r="V419" i="40"/>
  <c r="B420" i="40" a="1"/>
  <c r="B420" i="40"/>
  <c r="C420" i="40" a="1"/>
  <c r="C420" i="40"/>
  <c r="D420" i="40" a="1"/>
  <c r="D420" i="40"/>
  <c r="E420" i="40" a="1"/>
  <c r="E420" i="40"/>
  <c r="F420" i="40" a="1"/>
  <c r="F420" i="40"/>
  <c r="G420" i="40" a="1"/>
  <c r="G420" i="40"/>
  <c r="H420" i="40" a="1"/>
  <c r="H420" i="40"/>
  <c r="I420" i="40" a="1"/>
  <c r="I420" i="40"/>
  <c r="J420" i="40" a="1"/>
  <c r="J420" i="40"/>
  <c r="K420" i="40" a="1"/>
  <c r="K420" i="40"/>
  <c r="L420" i="40" a="1"/>
  <c r="L420" i="40"/>
  <c r="M420" i="40" a="1"/>
  <c r="M420" i="40"/>
  <c r="N420" i="40" a="1"/>
  <c r="N420" i="40"/>
  <c r="O420" i="40" a="1"/>
  <c r="O420" i="40"/>
  <c r="P420" i="40" a="1"/>
  <c r="P420" i="40"/>
  <c r="Q420" i="40" a="1"/>
  <c r="Q420" i="40"/>
  <c r="R420" i="40" a="1"/>
  <c r="R420" i="40"/>
  <c r="S420" i="40" a="1"/>
  <c r="S420" i="40"/>
  <c r="T420" i="40"/>
  <c r="U420" i="40"/>
  <c r="V420" i="40"/>
  <c r="B421" i="40" a="1"/>
  <c r="B421" i="40"/>
  <c r="C421" i="40" a="1"/>
  <c r="C421" i="40"/>
  <c r="D421" i="40" a="1"/>
  <c r="D421" i="40"/>
  <c r="E421" i="40" a="1"/>
  <c r="E421" i="40"/>
  <c r="F421" i="40" a="1"/>
  <c r="F421" i="40"/>
  <c r="G421" i="40" a="1"/>
  <c r="G421" i="40"/>
  <c r="H421" i="40" a="1"/>
  <c r="H421" i="40"/>
  <c r="I421" i="40" a="1"/>
  <c r="I421" i="40"/>
  <c r="J421" i="40" a="1"/>
  <c r="J421" i="40"/>
  <c r="K421" i="40" a="1"/>
  <c r="K421" i="40"/>
  <c r="L421" i="40" a="1"/>
  <c r="L421" i="40"/>
  <c r="M421" i="40" a="1"/>
  <c r="M421" i="40"/>
  <c r="N421" i="40" a="1"/>
  <c r="N421" i="40"/>
  <c r="O421" i="40" a="1"/>
  <c r="O421" i="40"/>
  <c r="P421" i="40" a="1"/>
  <c r="P421" i="40"/>
  <c r="Q421" i="40" a="1"/>
  <c r="Q421" i="40"/>
  <c r="R421" i="40" a="1"/>
  <c r="R421" i="40"/>
  <c r="S421" i="40" a="1"/>
  <c r="S421" i="40"/>
  <c r="T421" i="40"/>
  <c r="U421" i="40"/>
  <c r="V421" i="40"/>
  <c r="B422" i="40" a="1"/>
  <c r="B422" i="40"/>
  <c r="C422" i="40" a="1"/>
  <c r="C422" i="40"/>
  <c r="D422" i="40" a="1"/>
  <c r="D422" i="40"/>
  <c r="E422" i="40" a="1"/>
  <c r="E422" i="40"/>
  <c r="F422" i="40" a="1"/>
  <c r="F422" i="40"/>
  <c r="G422" i="40" a="1"/>
  <c r="G422" i="40"/>
  <c r="H422" i="40" a="1"/>
  <c r="H422" i="40"/>
  <c r="I422" i="40" a="1"/>
  <c r="I422" i="40"/>
  <c r="J422" i="40" a="1"/>
  <c r="J422" i="40"/>
  <c r="K422" i="40" a="1"/>
  <c r="K422" i="40"/>
  <c r="L422" i="40" a="1"/>
  <c r="L422" i="40"/>
  <c r="M422" i="40" a="1"/>
  <c r="M422" i="40"/>
  <c r="N422" i="40" a="1"/>
  <c r="N422" i="40"/>
  <c r="O422" i="40" a="1"/>
  <c r="O422" i="40"/>
  <c r="P422" i="40" a="1"/>
  <c r="P422" i="40"/>
  <c r="Q422" i="40" a="1"/>
  <c r="Q422" i="40"/>
  <c r="R422" i="40" a="1"/>
  <c r="R422" i="40"/>
  <c r="S422" i="40" a="1"/>
  <c r="S422" i="40"/>
  <c r="T422" i="40"/>
  <c r="U422" i="40"/>
  <c r="V422" i="40"/>
  <c r="B423" i="40" a="1"/>
  <c r="B423" i="40"/>
  <c r="C423" i="40" a="1"/>
  <c r="C423" i="40"/>
  <c r="D423" i="40" a="1"/>
  <c r="D423" i="40"/>
  <c r="E423" i="40" a="1"/>
  <c r="E423" i="40"/>
  <c r="F423" i="40" a="1"/>
  <c r="F423" i="40"/>
  <c r="G423" i="40" a="1"/>
  <c r="G423" i="40"/>
  <c r="H423" i="40" a="1"/>
  <c r="H423" i="40"/>
  <c r="I423" i="40" a="1"/>
  <c r="I423" i="40"/>
  <c r="J423" i="40" a="1"/>
  <c r="J423" i="40"/>
  <c r="K423" i="40" a="1"/>
  <c r="K423" i="40"/>
  <c r="L423" i="40" a="1"/>
  <c r="L423" i="40"/>
  <c r="M423" i="40" a="1"/>
  <c r="M423" i="40"/>
  <c r="N423" i="40" a="1"/>
  <c r="N423" i="40"/>
  <c r="O423" i="40" a="1"/>
  <c r="O423" i="40"/>
  <c r="P423" i="40" a="1"/>
  <c r="P423" i="40"/>
  <c r="Q423" i="40" a="1"/>
  <c r="Q423" i="40"/>
  <c r="R423" i="40" a="1"/>
  <c r="R423" i="40"/>
  <c r="S423" i="40" a="1"/>
  <c r="S423" i="40"/>
  <c r="T423" i="40"/>
  <c r="U423" i="40"/>
  <c r="V423" i="40"/>
  <c r="B424" i="40" a="1"/>
  <c r="B424" i="40"/>
  <c r="C424" i="40" a="1"/>
  <c r="C424" i="40"/>
  <c r="D424" i="40" a="1"/>
  <c r="D424" i="40"/>
  <c r="E424" i="40" a="1"/>
  <c r="E424" i="40"/>
  <c r="F424" i="40" a="1"/>
  <c r="F424" i="40"/>
  <c r="G424" i="40" a="1"/>
  <c r="G424" i="40"/>
  <c r="H424" i="40" a="1"/>
  <c r="H424" i="40"/>
  <c r="I424" i="40" a="1"/>
  <c r="I424" i="40"/>
  <c r="J424" i="40" a="1"/>
  <c r="J424" i="40"/>
  <c r="K424" i="40" a="1"/>
  <c r="K424" i="40"/>
  <c r="L424" i="40" a="1"/>
  <c r="L424" i="40"/>
  <c r="M424" i="40" a="1"/>
  <c r="M424" i="40"/>
  <c r="N424" i="40" a="1"/>
  <c r="N424" i="40"/>
  <c r="O424" i="40" a="1"/>
  <c r="O424" i="40"/>
  <c r="P424" i="40" a="1"/>
  <c r="P424" i="40"/>
  <c r="Q424" i="40" a="1"/>
  <c r="Q424" i="40"/>
  <c r="R424" i="40" a="1"/>
  <c r="R424" i="40"/>
  <c r="S424" i="40" a="1"/>
  <c r="S424" i="40"/>
  <c r="T424" i="40"/>
  <c r="U424" i="40"/>
  <c r="V424" i="40"/>
  <c r="B425" i="40" a="1"/>
  <c r="B425" i="40"/>
  <c r="C425" i="40" a="1"/>
  <c r="C425" i="40"/>
  <c r="D425" i="40" a="1"/>
  <c r="D425" i="40"/>
  <c r="E425" i="40" a="1"/>
  <c r="E425" i="40"/>
  <c r="F425" i="40" a="1"/>
  <c r="F425" i="40"/>
  <c r="G425" i="40" a="1"/>
  <c r="G425" i="40"/>
  <c r="H425" i="40" a="1"/>
  <c r="H425" i="40"/>
  <c r="I425" i="40" a="1"/>
  <c r="I425" i="40"/>
  <c r="J425" i="40" a="1"/>
  <c r="J425" i="40"/>
  <c r="K425" i="40" a="1"/>
  <c r="K425" i="40"/>
  <c r="L425" i="40" a="1"/>
  <c r="L425" i="40"/>
  <c r="M425" i="40" a="1"/>
  <c r="M425" i="40"/>
  <c r="N425" i="40" a="1"/>
  <c r="N425" i="40"/>
  <c r="O425" i="40" a="1"/>
  <c r="O425" i="40"/>
  <c r="P425" i="40" a="1"/>
  <c r="P425" i="40"/>
  <c r="Q425" i="40" a="1"/>
  <c r="Q425" i="40"/>
  <c r="R425" i="40" a="1"/>
  <c r="R425" i="40"/>
  <c r="S425" i="40" a="1"/>
  <c r="S425" i="40"/>
  <c r="T425" i="40"/>
  <c r="U425" i="40"/>
  <c r="V425" i="40"/>
  <c r="L346" i="40" a="1"/>
  <c r="L346" i="40"/>
  <c r="Z348" i="16"/>
  <c r="Z347" i="16"/>
  <c r="Z346" i="16"/>
  <c r="Z345" i="16"/>
  <c r="Z344" i="16"/>
  <c r="Z343" i="16"/>
  <c r="B22" i="40" a="1"/>
  <c r="B22" i="40"/>
  <c r="C22" i="40" a="1"/>
  <c r="C22" i="40"/>
  <c r="D22" i="40" a="1"/>
  <c r="D22" i="40"/>
  <c r="E22" i="40" a="1"/>
  <c r="E22" i="40"/>
  <c r="F22" i="40" a="1"/>
  <c r="F22" i="40"/>
  <c r="G22" i="40" a="1"/>
  <c r="G22" i="40"/>
  <c r="H22" i="40" a="1"/>
  <c r="H22" i="40"/>
  <c r="I22" i="40" a="1"/>
  <c r="I22" i="40"/>
  <c r="J22" i="40" a="1"/>
  <c r="J22" i="40"/>
  <c r="K22" i="40" a="1"/>
  <c r="K22" i="40"/>
  <c r="B23" i="40" a="1"/>
  <c r="B23" i="40"/>
  <c r="C23" i="40" a="1"/>
  <c r="C23" i="40"/>
  <c r="D23" i="40" a="1"/>
  <c r="D23" i="40"/>
  <c r="E23" i="40" a="1"/>
  <c r="E23" i="40"/>
  <c r="F23" i="40" a="1"/>
  <c r="F23" i="40"/>
  <c r="G23" i="40" a="1"/>
  <c r="G23" i="40"/>
  <c r="H23" i="40" a="1"/>
  <c r="H23" i="40"/>
  <c r="I23" i="40" a="1"/>
  <c r="I23" i="40"/>
  <c r="J23" i="40" a="1"/>
  <c r="J23" i="40"/>
  <c r="K23" i="40" a="1"/>
  <c r="K23" i="40"/>
  <c r="B24" i="40" a="1"/>
  <c r="B24" i="40"/>
  <c r="C24" i="40" a="1"/>
  <c r="C24" i="40"/>
  <c r="D24" i="40" a="1"/>
  <c r="D24" i="40"/>
  <c r="E24" i="40" a="1"/>
  <c r="E24" i="40"/>
  <c r="F24" i="40" a="1"/>
  <c r="F24" i="40"/>
  <c r="G24" i="40" a="1"/>
  <c r="G24" i="40"/>
  <c r="H24" i="40" a="1"/>
  <c r="H24" i="40"/>
  <c r="I24" i="40" a="1"/>
  <c r="I24" i="40"/>
  <c r="J24" i="40" a="1"/>
  <c r="J24" i="40"/>
  <c r="K24" i="40" a="1"/>
  <c r="K24" i="40"/>
  <c r="B25" i="40" a="1"/>
  <c r="B25" i="40"/>
  <c r="C25" i="40" a="1"/>
  <c r="C25" i="40"/>
  <c r="D25" i="40" a="1"/>
  <c r="D25" i="40"/>
  <c r="E25" i="40" a="1"/>
  <c r="E25" i="40"/>
  <c r="F25" i="40" a="1"/>
  <c r="F25" i="40"/>
  <c r="G25" i="40" a="1"/>
  <c r="G25" i="40"/>
  <c r="H25" i="40" a="1"/>
  <c r="H25" i="40"/>
  <c r="I25" i="40" a="1"/>
  <c r="I25" i="40"/>
  <c r="J25" i="40" a="1"/>
  <c r="J25" i="40"/>
  <c r="K25" i="40" a="1"/>
  <c r="K25" i="40"/>
  <c r="B26" i="40" a="1"/>
  <c r="B26" i="40"/>
  <c r="C26" i="40" a="1"/>
  <c r="C26" i="40"/>
  <c r="D26" i="40" a="1"/>
  <c r="D26" i="40"/>
  <c r="E26" i="40" a="1"/>
  <c r="E26" i="40"/>
  <c r="F26" i="40" a="1"/>
  <c r="F26" i="40"/>
  <c r="G26" i="40" a="1"/>
  <c r="G26" i="40"/>
  <c r="H26" i="40" a="1"/>
  <c r="H26" i="40"/>
  <c r="I26" i="40" a="1"/>
  <c r="I26" i="40"/>
  <c r="J26" i="40" a="1"/>
  <c r="J26" i="40"/>
  <c r="K26" i="40" a="1"/>
  <c r="K26" i="40"/>
  <c r="B27" i="40" a="1"/>
  <c r="B27" i="40"/>
  <c r="C27" i="40" a="1"/>
  <c r="C27" i="40"/>
  <c r="D27" i="40" a="1"/>
  <c r="D27" i="40"/>
  <c r="E27" i="40" a="1"/>
  <c r="E27" i="40"/>
  <c r="F27" i="40" a="1"/>
  <c r="F27" i="40"/>
  <c r="G27" i="40" a="1"/>
  <c r="G27" i="40"/>
  <c r="H27" i="40" a="1"/>
  <c r="H27" i="40"/>
  <c r="I27" i="40" a="1"/>
  <c r="I27" i="40"/>
  <c r="J27" i="40" a="1"/>
  <c r="J27" i="40"/>
  <c r="K27" i="40" a="1"/>
  <c r="K27" i="40"/>
  <c r="B28" i="40" a="1"/>
  <c r="B28" i="40"/>
  <c r="C28" i="40" a="1"/>
  <c r="C28" i="40"/>
  <c r="D28" i="40" a="1"/>
  <c r="D28" i="40"/>
  <c r="E28" i="40" a="1"/>
  <c r="E28" i="40"/>
  <c r="F28" i="40" a="1"/>
  <c r="F28" i="40"/>
  <c r="G28" i="40" a="1"/>
  <c r="G28" i="40"/>
  <c r="H28" i="40" a="1"/>
  <c r="H28" i="40"/>
  <c r="I28" i="40" a="1"/>
  <c r="I28" i="40"/>
  <c r="J28" i="40" a="1"/>
  <c r="J28" i="40"/>
  <c r="K28" i="40" a="1"/>
  <c r="K28" i="40"/>
  <c r="B29" i="40" a="1"/>
  <c r="B29" i="40"/>
  <c r="C29" i="40" a="1"/>
  <c r="C29" i="40"/>
  <c r="D29" i="40" a="1"/>
  <c r="D29" i="40"/>
  <c r="E29" i="40" a="1"/>
  <c r="E29" i="40"/>
  <c r="F29" i="40" a="1"/>
  <c r="F29" i="40"/>
  <c r="G29" i="40" a="1"/>
  <c r="G29" i="40"/>
  <c r="H29" i="40" a="1"/>
  <c r="H29" i="40"/>
  <c r="I29" i="40" a="1"/>
  <c r="I29" i="40"/>
  <c r="J29" i="40" a="1"/>
  <c r="J29" i="40"/>
  <c r="K29" i="40" a="1"/>
  <c r="K29" i="40"/>
  <c r="B30" i="40" a="1"/>
  <c r="B30" i="40"/>
  <c r="C30" i="40" a="1"/>
  <c r="C30" i="40"/>
  <c r="D30" i="40" a="1"/>
  <c r="D30" i="40"/>
  <c r="E30" i="40" a="1"/>
  <c r="E30" i="40"/>
  <c r="F30" i="40" a="1"/>
  <c r="F30" i="40"/>
  <c r="G30" i="40" a="1"/>
  <c r="G30" i="40"/>
  <c r="H30" i="40" a="1"/>
  <c r="H30" i="40"/>
  <c r="I30" i="40" a="1"/>
  <c r="I30" i="40"/>
  <c r="J30" i="40" a="1"/>
  <c r="J30" i="40"/>
  <c r="K30" i="40" a="1"/>
  <c r="K30" i="40"/>
  <c r="B31" i="40" a="1"/>
  <c r="B31" i="40"/>
  <c r="C31" i="40" a="1"/>
  <c r="C31" i="40"/>
  <c r="D31" i="40" a="1"/>
  <c r="D31" i="40"/>
  <c r="E31" i="40" a="1"/>
  <c r="E31" i="40"/>
  <c r="F31" i="40" a="1"/>
  <c r="F31" i="40"/>
  <c r="G31" i="40" a="1"/>
  <c r="G31" i="40"/>
  <c r="H31" i="40" a="1"/>
  <c r="H31" i="40"/>
  <c r="I31" i="40" a="1"/>
  <c r="I31" i="40"/>
  <c r="J31" i="40" a="1"/>
  <c r="J31" i="40"/>
  <c r="K31" i="40" a="1"/>
  <c r="K31" i="40"/>
  <c r="B32" i="40" a="1"/>
  <c r="B32" i="40"/>
  <c r="C32" i="40" a="1"/>
  <c r="C32" i="40"/>
  <c r="D32" i="40" a="1"/>
  <c r="D32" i="40"/>
  <c r="E32" i="40" a="1"/>
  <c r="E32" i="40"/>
  <c r="F32" i="40" a="1"/>
  <c r="F32" i="40"/>
  <c r="G32" i="40" a="1"/>
  <c r="G32" i="40"/>
  <c r="H32" i="40" a="1"/>
  <c r="H32" i="40"/>
  <c r="I32" i="40" a="1"/>
  <c r="I32" i="40"/>
  <c r="J32" i="40" a="1"/>
  <c r="J32" i="40"/>
  <c r="K32" i="40" a="1"/>
  <c r="K32" i="40"/>
  <c r="B33" i="40" a="1"/>
  <c r="B33" i="40"/>
  <c r="C33" i="40" a="1"/>
  <c r="C33" i="40"/>
  <c r="D33" i="40" a="1"/>
  <c r="D33" i="40"/>
  <c r="E33" i="40" a="1"/>
  <c r="E33" i="40"/>
  <c r="F33" i="40" a="1"/>
  <c r="F33" i="40"/>
  <c r="G33" i="40" a="1"/>
  <c r="G33" i="40"/>
  <c r="H33" i="40" a="1"/>
  <c r="H33" i="40"/>
  <c r="I33" i="40" a="1"/>
  <c r="I33" i="40"/>
  <c r="J33" i="40" a="1"/>
  <c r="J33" i="40"/>
  <c r="K33" i="40" a="1"/>
  <c r="K33" i="40"/>
  <c r="B34" i="40" a="1"/>
  <c r="B34" i="40"/>
  <c r="C34" i="40" a="1"/>
  <c r="C34" i="40"/>
  <c r="D34" i="40" a="1"/>
  <c r="D34" i="40"/>
  <c r="E34" i="40" a="1"/>
  <c r="E34" i="40"/>
  <c r="F34" i="40" a="1"/>
  <c r="F34" i="40"/>
  <c r="G34" i="40" a="1"/>
  <c r="G34" i="40"/>
  <c r="H34" i="40" a="1"/>
  <c r="H34" i="40"/>
  <c r="I34" i="40" a="1"/>
  <c r="I34" i="40"/>
  <c r="J34" i="40" a="1"/>
  <c r="J34" i="40"/>
  <c r="K34" i="40" a="1"/>
  <c r="K34" i="40"/>
  <c r="B35" i="40" a="1"/>
  <c r="B35" i="40"/>
  <c r="C35" i="40" a="1"/>
  <c r="C35" i="40"/>
  <c r="D35" i="40" a="1"/>
  <c r="D35" i="40"/>
  <c r="E35" i="40" a="1"/>
  <c r="E35" i="40"/>
  <c r="F35" i="40" a="1"/>
  <c r="F35" i="40"/>
  <c r="G35" i="40" a="1"/>
  <c r="G35" i="40"/>
  <c r="H35" i="40" a="1"/>
  <c r="H35" i="40"/>
  <c r="I35" i="40" a="1"/>
  <c r="I35" i="40"/>
  <c r="J35" i="40" a="1"/>
  <c r="J35" i="40"/>
  <c r="K35" i="40" a="1"/>
  <c r="K35" i="40"/>
  <c r="B36" i="40" a="1"/>
  <c r="B36" i="40"/>
  <c r="C36" i="40" a="1"/>
  <c r="C36" i="40"/>
  <c r="D36" i="40" a="1"/>
  <c r="D36" i="40"/>
  <c r="E36" i="40" a="1"/>
  <c r="E36" i="40"/>
  <c r="F36" i="40" a="1"/>
  <c r="F36" i="40"/>
  <c r="G36" i="40" a="1"/>
  <c r="G36" i="40"/>
  <c r="H36" i="40" a="1"/>
  <c r="H36" i="40"/>
  <c r="I36" i="40" a="1"/>
  <c r="I36" i="40"/>
  <c r="J36" i="40" a="1"/>
  <c r="J36" i="40"/>
  <c r="K36" i="40" a="1"/>
  <c r="K36" i="40"/>
  <c r="B37" i="40" a="1"/>
  <c r="B37" i="40"/>
  <c r="C37" i="40" a="1"/>
  <c r="C37" i="40"/>
  <c r="D37" i="40" a="1"/>
  <c r="D37" i="40"/>
  <c r="E37" i="40" a="1"/>
  <c r="E37" i="40"/>
  <c r="F37" i="40" a="1"/>
  <c r="F37" i="40"/>
  <c r="G37" i="40" a="1"/>
  <c r="G37" i="40"/>
  <c r="H37" i="40" a="1"/>
  <c r="H37" i="40"/>
  <c r="I37" i="40" a="1"/>
  <c r="I37" i="40"/>
  <c r="J37" i="40" a="1"/>
  <c r="J37" i="40"/>
  <c r="K37" i="40" a="1"/>
  <c r="K37" i="40"/>
  <c r="B38" i="40" a="1"/>
  <c r="B38" i="40"/>
  <c r="C38" i="40" a="1"/>
  <c r="C38" i="40"/>
  <c r="D38" i="40" a="1"/>
  <c r="D38" i="40"/>
  <c r="E38" i="40" a="1"/>
  <c r="E38" i="40"/>
  <c r="F38" i="40" a="1"/>
  <c r="F38" i="40"/>
  <c r="G38" i="40" a="1"/>
  <c r="G38" i="40"/>
  <c r="H38" i="40" a="1"/>
  <c r="H38" i="40"/>
  <c r="I38" i="40" a="1"/>
  <c r="I38" i="40"/>
  <c r="J38" i="40" a="1"/>
  <c r="J38" i="40"/>
  <c r="K38" i="40" a="1"/>
  <c r="K38" i="40"/>
  <c r="B39" i="40" a="1"/>
  <c r="B39" i="40"/>
  <c r="C39" i="40" a="1"/>
  <c r="C39" i="40"/>
  <c r="D39" i="40" a="1"/>
  <c r="D39" i="40"/>
  <c r="E39" i="40" a="1"/>
  <c r="E39" i="40"/>
  <c r="F39" i="40" a="1"/>
  <c r="F39" i="40"/>
  <c r="G39" i="40" a="1"/>
  <c r="G39" i="40"/>
  <c r="H39" i="40" a="1"/>
  <c r="H39" i="40"/>
  <c r="I39" i="40" a="1"/>
  <c r="I39" i="40"/>
  <c r="J39" i="40" a="1"/>
  <c r="J39" i="40"/>
  <c r="K39" i="40" a="1"/>
  <c r="K39" i="40"/>
  <c r="B40" i="40" a="1"/>
  <c r="B40" i="40"/>
  <c r="C40" i="40" a="1"/>
  <c r="C40" i="40"/>
  <c r="D40" i="40" a="1"/>
  <c r="D40" i="40"/>
  <c r="E40" i="40" a="1"/>
  <c r="E40" i="40"/>
  <c r="F40" i="40" a="1"/>
  <c r="F40" i="40"/>
  <c r="G40" i="40" a="1"/>
  <c r="G40" i="40"/>
  <c r="H40" i="40" a="1"/>
  <c r="H40" i="40"/>
  <c r="I40" i="40" a="1"/>
  <c r="I40" i="40"/>
  <c r="J40" i="40" a="1"/>
  <c r="J40" i="40"/>
  <c r="K40" i="40" a="1"/>
  <c r="K40" i="40"/>
  <c r="B41" i="40" a="1"/>
  <c r="B41" i="40"/>
  <c r="C41" i="40" a="1"/>
  <c r="C41" i="40"/>
  <c r="D41" i="40" a="1"/>
  <c r="D41" i="40"/>
  <c r="E41" i="40" a="1"/>
  <c r="E41" i="40"/>
  <c r="F41" i="40" a="1"/>
  <c r="F41" i="40"/>
  <c r="G41" i="40" a="1"/>
  <c r="G41" i="40"/>
  <c r="H41" i="40" a="1"/>
  <c r="H41" i="40"/>
  <c r="I41" i="40" a="1"/>
  <c r="I41" i="40"/>
  <c r="J41" i="40" a="1"/>
  <c r="J41" i="40"/>
  <c r="K41" i="40" a="1"/>
  <c r="K41" i="40"/>
  <c r="B42" i="40" a="1"/>
  <c r="B42" i="40"/>
  <c r="C42" i="40" a="1"/>
  <c r="C42" i="40"/>
  <c r="D42" i="40" a="1"/>
  <c r="D42" i="40"/>
  <c r="E42" i="40" a="1"/>
  <c r="E42" i="40"/>
  <c r="F42" i="40" a="1"/>
  <c r="F42" i="40"/>
  <c r="G42" i="40" a="1"/>
  <c r="G42" i="40"/>
  <c r="H42" i="40" a="1"/>
  <c r="H42" i="40"/>
  <c r="I42" i="40" a="1"/>
  <c r="I42" i="40"/>
  <c r="J42" i="40" a="1"/>
  <c r="J42" i="40"/>
  <c r="K42" i="40" a="1"/>
  <c r="K42" i="40"/>
  <c r="B43" i="40" a="1"/>
  <c r="B43" i="40"/>
  <c r="C43" i="40" a="1"/>
  <c r="C43" i="40"/>
  <c r="D43" i="40" a="1"/>
  <c r="D43" i="40"/>
  <c r="E43" i="40" a="1"/>
  <c r="E43" i="40"/>
  <c r="F43" i="40" a="1"/>
  <c r="F43" i="40"/>
  <c r="G43" i="40" a="1"/>
  <c r="G43" i="40"/>
  <c r="H43" i="40" a="1"/>
  <c r="H43" i="40"/>
  <c r="I43" i="40" a="1"/>
  <c r="I43" i="40"/>
  <c r="J43" i="40" a="1"/>
  <c r="J43" i="40"/>
  <c r="K43" i="40" a="1"/>
  <c r="K43" i="40"/>
  <c r="B44" i="40" a="1"/>
  <c r="B44" i="40"/>
  <c r="C44" i="40" a="1"/>
  <c r="C44" i="40"/>
  <c r="D44" i="40" a="1"/>
  <c r="D44" i="40"/>
  <c r="E44" i="40" a="1"/>
  <c r="E44" i="40"/>
  <c r="F44" i="40" a="1"/>
  <c r="F44" i="40"/>
  <c r="G44" i="40" a="1"/>
  <c r="G44" i="40"/>
  <c r="H44" i="40" a="1"/>
  <c r="H44" i="40"/>
  <c r="I44" i="40" a="1"/>
  <c r="I44" i="40"/>
  <c r="J44" i="40" a="1"/>
  <c r="J44" i="40"/>
  <c r="K44" i="40" a="1"/>
  <c r="K44" i="40"/>
  <c r="B45" i="40" a="1"/>
  <c r="B45" i="40"/>
  <c r="C45" i="40" a="1"/>
  <c r="C45" i="40"/>
  <c r="D45" i="40" a="1"/>
  <c r="D45" i="40"/>
  <c r="E45" i="40" a="1"/>
  <c r="E45" i="40"/>
  <c r="F45" i="40" a="1"/>
  <c r="F45" i="40"/>
  <c r="G45" i="40" a="1"/>
  <c r="G45" i="40"/>
  <c r="H45" i="40" a="1"/>
  <c r="H45" i="40"/>
  <c r="I45" i="40" a="1"/>
  <c r="I45" i="40"/>
  <c r="J45" i="40" a="1"/>
  <c r="J45" i="40"/>
  <c r="K45" i="40" a="1"/>
  <c r="K45" i="40"/>
  <c r="B46" i="40" a="1"/>
  <c r="B46" i="40"/>
  <c r="C46" i="40" a="1"/>
  <c r="C46" i="40"/>
  <c r="D46" i="40" a="1"/>
  <c r="D46" i="40"/>
  <c r="E46" i="40" a="1"/>
  <c r="E46" i="40"/>
  <c r="F46" i="40" a="1"/>
  <c r="F46" i="40"/>
  <c r="G46" i="40" a="1"/>
  <c r="G46" i="40"/>
  <c r="H46" i="40" a="1"/>
  <c r="H46" i="40"/>
  <c r="I46" i="40" a="1"/>
  <c r="I46" i="40"/>
  <c r="J46" i="40" a="1"/>
  <c r="J46" i="40"/>
  <c r="K46" i="40" a="1"/>
  <c r="K46" i="40"/>
  <c r="B47" i="40" a="1"/>
  <c r="B47" i="40"/>
  <c r="C47" i="40" a="1"/>
  <c r="C47" i="40"/>
  <c r="D47" i="40" a="1"/>
  <c r="D47" i="40"/>
  <c r="E47" i="40" a="1"/>
  <c r="E47" i="40"/>
  <c r="F47" i="40" a="1"/>
  <c r="F47" i="40"/>
  <c r="G47" i="40" a="1"/>
  <c r="G47" i="40"/>
  <c r="H47" i="40" a="1"/>
  <c r="H47" i="40"/>
  <c r="I47" i="40" a="1"/>
  <c r="I47" i="40"/>
  <c r="J47" i="40" a="1"/>
  <c r="J47" i="40"/>
  <c r="K47" i="40" a="1"/>
  <c r="K47" i="40"/>
  <c r="B48" i="40" a="1"/>
  <c r="B48" i="40"/>
  <c r="C48" i="40" a="1"/>
  <c r="C48" i="40"/>
  <c r="D48" i="40" a="1"/>
  <c r="D48" i="40"/>
  <c r="E48" i="40" a="1"/>
  <c r="E48" i="40"/>
  <c r="F48" i="40" a="1"/>
  <c r="F48" i="40"/>
  <c r="G48" i="40" a="1"/>
  <c r="G48" i="40"/>
  <c r="H48" i="40" a="1"/>
  <c r="H48" i="40"/>
  <c r="I48" i="40" a="1"/>
  <c r="I48" i="40"/>
  <c r="J48" i="40" a="1"/>
  <c r="J48" i="40"/>
  <c r="K48" i="40" a="1"/>
  <c r="K48" i="40"/>
  <c r="B49" i="40" a="1"/>
  <c r="B49" i="40"/>
  <c r="C49" i="40" a="1"/>
  <c r="C49" i="40"/>
  <c r="D49" i="40" a="1"/>
  <c r="D49" i="40"/>
  <c r="E49" i="40" a="1"/>
  <c r="E49" i="40"/>
  <c r="F49" i="40" a="1"/>
  <c r="F49" i="40"/>
  <c r="G49" i="40" a="1"/>
  <c r="G49" i="40"/>
  <c r="H49" i="40" a="1"/>
  <c r="H49" i="40"/>
  <c r="I49" i="40" a="1"/>
  <c r="I49" i="40"/>
  <c r="J49" i="40" a="1"/>
  <c r="J49" i="40"/>
  <c r="K49" i="40" a="1"/>
  <c r="K49" i="40"/>
  <c r="B50" i="40" a="1"/>
  <c r="B50" i="40"/>
  <c r="C50" i="40" a="1"/>
  <c r="C50" i="40"/>
  <c r="D50" i="40" a="1"/>
  <c r="D50" i="40"/>
  <c r="E50" i="40" a="1"/>
  <c r="E50" i="40"/>
  <c r="F50" i="40" a="1"/>
  <c r="F50" i="40"/>
  <c r="G50" i="40" a="1"/>
  <c r="G50" i="40"/>
  <c r="H50" i="40" a="1"/>
  <c r="H50" i="40"/>
  <c r="I50" i="40" a="1"/>
  <c r="I50" i="40"/>
  <c r="J50" i="40" a="1"/>
  <c r="J50" i="40"/>
  <c r="K50" i="40" a="1"/>
  <c r="K50" i="40"/>
  <c r="B51" i="40" a="1"/>
  <c r="B51" i="40"/>
  <c r="C51" i="40" a="1"/>
  <c r="C51" i="40"/>
  <c r="D51" i="40" a="1"/>
  <c r="D51" i="40"/>
  <c r="E51" i="40" a="1"/>
  <c r="E51" i="40"/>
  <c r="F51" i="40" a="1"/>
  <c r="F51" i="40"/>
  <c r="G51" i="40" a="1"/>
  <c r="G51" i="40"/>
  <c r="H51" i="40" a="1"/>
  <c r="H51" i="40"/>
  <c r="I51" i="40" a="1"/>
  <c r="I51" i="40"/>
  <c r="J51" i="40" a="1"/>
  <c r="J51" i="40"/>
  <c r="K51" i="40" a="1"/>
  <c r="K51" i="40"/>
  <c r="B52" i="40" a="1"/>
  <c r="B52" i="40"/>
  <c r="C52" i="40" a="1"/>
  <c r="C52" i="40"/>
  <c r="D52" i="40" a="1"/>
  <c r="D52" i="40"/>
  <c r="E52" i="40" a="1"/>
  <c r="E52" i="40"/>
  <c r="F52" i="40" a="1"/>
  <c r="F52" i="40"/>
  <c r="G52" i="40" a="1"/>
  <c r="G52" i="40"/>
  <c r="H52" i="40" a="1"/>
  <c r="H52" i="40"/>
  <c r="I52" i="40" a="1"/>
  <c r="I52" i="40"/>
  <c r="J52" i="40" a="1"/>
  <c r="J52" i="40"/>
  <c r="K52" i="40" a="1"/>
  <c r="K52" i="40"/>
  <c r="B53" i="40" a="1"/>
  <c r="B53" i="40"/>
  <c r="C53" i="40" a="1"/>
  <c r="C53" i="40"/>
  <c r="D53" i="40" a="1"/>
  <c r="D53" i="40"/>
  <c r="E53" i="40" a="1"/>
  <c r="E53" i="40"/>
  <c r="F53" i="40" a="1"/>
  <c r="F53" i="40"/>
  <c r="G53" i="40" a="1"/>
  <c r="G53" i="40"/>
  <c r="H53" i="40" a="1"/>
  <c r="H53" i="40"/>
  <c r="I53" i="40" a="1"/>
  <c r="I53" i="40"/>
  <c r="J53" i="40" a="1"/>
  <c r="J53" i="40"/>
  <c r="K53" i="40" a="1"/>
  <c r="K53" i="40"/>
  <c r="B54" i="40" a="1"/>
  <c r="B54" i="40"/>
  <c r="C54" i="40" a="1"/>
  <c r="C54" i="40"/>
  <c r="D54" i="40" a="1"/>
  <c r="D54" i="40"/>
  <c r="E54" i="40" a="1"/>
  <c r="E54" i="40"/>
  <c r="F54" i="40" a="1"/>
  <c r="F54" i="40"/>
  <c r="G54" i="40" a="1"/>
  <c r="G54" i="40"/>
  <c r="H54" i="40" a="1"/>
  <c r="H54" i="40"/>
  <c r="I54" i="40" a="1"/>
  <c r="I54" i="40"/>
  <c r="J54" i="40" a="1"/>
  <c r="J54" i="40"/>
  <c r="K54" i="40" a="1"/>
  <c r="K54" i="40"/>
  <c r="B55" i="40" a="1"/>
  <c r="B55" i="40"/>
  <c r="C55" i="40" a="1"/>
  <c r="C55" i="40"/>
  <c r="D55" i="40" a="1"/>
  <c r="D55" i="40"/>
  <c r="E55" i="40" a="1"/>
  <c r="E55" i="40"/>
  <c r="F55" i="40" a="1"/>
  <c r="F55" i="40"/>
  <c r="G55" i="40" a="1"/>
  <c r="G55" i="40"/>
  <c r="H55" i="40" a="1"/>
  <c r="H55" i="40"/>
  <c r="I55" i="40" a="1"/>
  <c r="I55" i="40"/>
  <c r="J55" i="40" a="1"/>
  <c r="J55" i="40"/>
  <c r="K55" i="40" a="1"/>
  <c r="K55" i="40"/>
  <c r="B56" i="40" a="1"/>
  <c r="B56" i="40"/>
  <c r="C56" i="40" a="1"/>
  <c r="C56" i="40"/>
  <c r="D56" i="40" a="1"/>
  <c r="D56" i="40"/>
  <c r="E56" i="40" a="1"/>
  <c r="E56" i="40"/>
  <c r="F56" i="40" a="1"/>
  <c r="F56" i="40"/>
  <c r="G56" i="40" a="1"/>
  <c r="G56" i="40"/>
  <c r="H56" i="40" a="1"/>
  <c r="H56" i="40"/>
  <c r="I56" i="40" a="1"/>
  <c r="I56" i="40"/>
  <c r="J56" i="40" a="1"/>
  <c r="J56" i="40"/>
  <c r="K56" i="40" a="1"/>
  <c r="K56" i="40"/>
  <c r="B57" i="40" a="1"/>
  <c r="B57" i="40"/>
  <c r="C57" i="40" a="1"/>
  <c r="C57" i="40"/>
  <c r="D57" i="40" a="1"/>
  <c r="D57" i="40"/>
  <c r="E57" i="40" a="1"/>
  <c r="E57" i="40"/>
  <c r="F57" i="40" a="1"/>
  <c r="F57" i="40"/>
  <c r="G57" i="40" a="1"/>
  <c r="G57" i="40"/>
  <c r="H57" i="40" a="1"/>
  <c r="H57" i="40"/>
  <c r="I57" i="40" a="1"/>
  <c r="I57" i="40"/>
  <c r="J57" i="40" a="1"/>
  <c r="J57" i="40"/>
  <c r="K57" i="40" a="1"/>
  <c r="K57" i="40"/>
  <c r="B58" i="40" a="1"/>
  <c r="B58" i="40"/>
  <c r="C58" i="40" a="1"/>
  <c r="C58" i="40"/>
  <c r="D58" i="40" a="1"/>
  <c r="D58" i="40"/>
  <c r="E58" i="40" a="1"/>
  <c r="E58" i="40"/>
  <c r="F58" i="40" a="1"/>
  <c r="F58" i="40"/>
  <c r="G58" i="40" a="1"/>
  <c r="G58" i="40"/>
  <c r="H58" i="40" a="1"/>
  <c r="H58" i="40"/>
  <c r="I58" i="40" a="1"/>
  <c r="I58" i="40"/>
  <c r="J58" i="40" a="1"/>
  <c r="J58" i="40"/>
  <c r="K58" i="40" a="1"/>
  <c r="K58" i="40"/>
  <c r="B59" i="40" a="1"/>
  <c r="B59" i="40"/>
  <c r="C59" i="40" a="1"/>
  <c r="C59" i="40"/>
  <c r="D59" i="40" a="1"/>
  <c r="D59" i="40"/>
  <c r="E59" i="40" a="1"/>
  <c r="E59" i="40"/>
  <c r="F59" i="40" a="1"/>
  <c r="F59" i="40"/>
  <c r="G59" i="40" a="1"/>
  <c r="G59" i="40"/>
  <c r="H59" i="40" a="1"/>
  <c r="H59" i="40"/>
  <c r="I59" i="40" a="1"/>
  <c r="I59" i="40"/>
  <c r="J59" i="40" a="1"/>
  <c r="J59" i="40"/>
  <c r="K59" i="40" a="1"/>
  <c r="K59" i="40"/>
  <c r="B60" i="40" a="1"/>
  <c r="B60" i="40"/>
  <c r="C60" i="40" a="1"/>
  <c r="C60" i="40"/>
  <c r="D60" i="40" a="1"/>
  <c r="D60" i="40"/>
  <c r="E60" i="40" a="1"/>
  <c r="E60" i="40"/>
  <c r="F60" i="40" a="1"/>
  <c r="F60" i="40"/>
  <c r="G60" i="40" a="1"/>
  <c r="G60" i="40"/>
  <c r="H60" i="40" a="1"/>
  <c r="H60" i="40"/>
  <c r="I60" i="40" a="1"/>
  <c r="I60" i="40"/>
  <c r="J60" i="40" a="1"/>
  <c r="J60" i="40"/>
  <c r="K60" i="40" a="1"/>
  <c r="K60" i="40"/>
  <c r="B61" i="40" a="1"/>
  <c r="B61" i="40"/>
  <c r="C61" i="40" a="1"/>
  <c r="C61" i="40"/>
  <c r="D61" i="40" a="1"/>
  <c r="D61" i="40"/>
  <c r="E61" i="40" a="1"/>
  <c r="E61" i="40"/>
  <c r="F61" i="40" a="1"/>
  <c r="F61" i="40"/>
  <c r="G61" i="40" a="1"/>
  <c r="G61" i="40"/>
  <c r="H61" i="40" a="1"/>
  <c r="H61" i="40"/>
  <c r="I61" i="40" a="1"/>
  <c r="I61" i="40"/>
  <c r="J61" i="40" a="1"/>
  <c r="J61" i="40"/>
  <c r="K61" i="40" a="1"/>
  <c r="K61" i="40"/>
  <c r="B62" i="40" a="1"/>
  <c r="B62" i="40"/>
  <c r="C62" i="40" a="1"/>
  <c r="C62" i="40"/>
  <c r="D62" i="40" a="1"/>
  <c r="D62" i="40"/>
  <c r="E62" i="40" a="1"/>
  <c r="E62" i="40"/>
  <c r="F62" i="40" a="1"/>
  <c r="F62" i="40"/>
  <c r="G62" i="40" a="1"/>
  <c r="G62" i="40"/>
  <c r="H62" i="40" a="1"/>
  <c r="H62" i="40"/>
  <c r="I62" i="40" a="1"/>
  <c r="I62" i="40"/>
  <c r="J62" i="40" a="1"/>
  <c r="J62" i="40"/>
  <c r="K62" i="40" a="1"/>
  <c r="K62" i="40"/>
  <c r="B63" i="40" a="1"/>
  <c r="B63" i="40"/>
  <c r="C63" i="40" a="1"/>
  <c r="C63" i="40"/>
  <c r="D63" i="40" a="1"/>
  <c r="D63" i="40"/>
  <c r="E63" i="40" a="1"/>
  <c r="E63" i="40"/>
  <c r="F63" i="40" a="1"/>
  <c r="F63" i="40"/>
  <c r="G63" i="40" a="1"/>
  <c r="G63" i="40"/>
  <c r="H63" i="40" a="1"/>
  <c r="H63" i="40"/>
  <c r="I63" i="40" a="1"/>
  <c r="I63" i="40"/>
  <c r="J63" i="40" a="1"/>
  <c r="J63" i="40"/>
  <c r="K63" i="40" a="1"/>
  <c r="K63" i="40"/>
  <c r="B64" i="40" a="1"/>
  <c r="B64" i="40"/>
  <c r="C64" i="40" a="1"/>
  <c r="C64" i="40"/>
  <c r="D64" i="40" a="1"/>
  <c r="D64" i="40"/>
  <c r="E64" i="40" a="1"/>
  <c r="E64" i="40"/>
  <c r="F64" i="40" a="1"/>
  <c r="F64" i="40"/>
  <c r="G64" i="40" a="1"/>
  <c r="G64" i="40"/>
  <c r="H64" i="40" a="1"/>
  <c r="H64" i="40"/>
  <c r="I64" i="40" a="1"/>
  <c r="I64" i="40"/>
  <c r="J64" i="40" a="1"/>
  <c r="J64" i="40"/>
  <c r="K64" i="40" a="1"/>
  <c r="K64" i="40"/>
  <c r="B65" i="40" a="1"/>
  <c r="B65" i="40"/>
  <c r="C65" i="40" a="1"/>
  <c r="C65" i="40"/>
  <c r="D65" i="40" a="1"/>
  <c r="D65" i="40"/>
  <c r="E65" i="40" a="1"/>
  <c r="E65" i="40"/>
  <c r="F65" i="40" a="1"/>
  <c r="F65" i="40"/>
  <c r="G65" i="40" a="1"/>
  <c r="G65" i="40"/>
  <c r="H65" i="40" a="1"/>
  <c r="H65" i="40"/>
  <c r="I65" i="40" a="1"/>
  <c r="I65" i="40"/>
  <c r="J65" i="40" a="1"/>
  <c r="J65" i="40"/>
  <c r="K65" i="40" a="1"/>
  <c r="K65" i="40"/>
  <c r="B66" i="40" a="1"/>
  <c r="B66" i="40"/>
  <c r="C66" i="40" a="1"/>
  <c r="C66" i="40"/>
  <c r="D66" i="40" a="1"/>
  <c r="D66" i="40"/>
  <c r="E66" i="40" a="1"/>
  <c r="E66" i="40"/>
  <c r="F66" i="40" a="1"/>
  <c r="F66" i="40"/>
  <c r="G66" i="40" a="1"/>
  <c r="G66" i="40"/>
  <c r="H66" i="40" a="1"/>
  <c r="H66" i="40"/>
  <c r="I66" i="40" a="1"/>
  <c r="I66" i="40"/>
  <c r="J66" i="40" a="1"/>
  <c r="J66" i="40"/>
  <c r="K66" i="40" a="1"/>
  <c r="K66" i="40"/>
  <c r="B67" i="40" a="1"/>
  <c r="B67" i="40"/>
  <c r="C67" i="40" a="1"/>
  <c r="C67" i="40"/>
  <c r="D67" i="40" a="1"/>
  <c r="D67" i="40"/>
  <c r="E67" i="40" a="1"/>
  <c r="E67" i="40"/>
  <c r="F67" i="40" a="1"/>
  <c r="F67" i="40"/>
  <c r="G67" i="40" a="1"/>
  <c r="G67" i="40"/>
  <c r="H67" i="40" a="1"/>
  <c r="H67" i="40"/>
  <c r="I67" i="40" a="1"/>
  <c r="I67" i="40"/>
  <c r="J67" i="40" a="1"/>
  <c r="J67" i="40"/>
  <c r="K67" i="40" a="1"/>
  <c r="K67" i="40"/>
  <c r="B68" i="40" a="1"/>
  <c r="B68" i="40"/>
  <c r="C68" i="40" a="1"/>
  <c r="C68" i="40"/>
  <c r="D68" i="40" a="1"/>
  <c r="D68" i="40"/>
  <c r="E68" i="40" a="1"/>
  <c r="E68" i="40"/>
  <c r="F68" i="40" a="1"/>
  <c r="F68" i="40"/>
  <c r="G68" i="40" a="1"/>
  <c r="G68" i="40"/>
  <c r="H68" i="40" a="1"/>
  <c r="H68" i="40"/>
  <c r="I68" i="40" a="1"/>
  <c r="I68" i="40"/>
  <c r="J68" i="40" a="1"/>
  <c r="J68" i="40"/>
  <c r="K68" i="40" a="1"/>
  <c r="K68" i="40"/>
  <c r="B69" i="40" a="1"/>
  <c r="B69" i="40"/>
  <c r="C69" i="40" a="1"/>
  <c r="C69" i="40"/>
  <c r="D69" i="40" a="1"/>
  <c r="D69" i="40"/>
  <c r="E69" i="40" a="1"/>
  <c r="E69" i="40"/>
  <c r="F69" i="40" a="1"/>
  <c r="F69" i="40"/>
  <c r="G69" i="40" a="1"/>
  <c r="G69" i="40"/>
  <c r="H69" i="40" a="1"/>
  <c r="H69" i="40"/>
  <c r="I69" i="40" a="1"/>
  <c r="I69" i="40"/>
  <c r="J69" i="40" a="1"/>
  <c r="J69" i="40"/>
  <c r="K69" i="40" a="1"/>
  <c r="K69" i="40"/>
  <c r="B70" i="40" a="1"/>
  <c r="B70" i="40"/>
  <c r="C70" i="40" a="1"/>
  <c r="C70" i="40"/>
  <c r="D70" i="40" a="1"/>
  <c r="D70" i="40"/>
  <c r="E70" i="40" a="1"/>
  <c r="E70" i="40"/>
  <c r="F70" i="40" a="1"/>
  <c r="F70" i="40"/>
  <c r="G70" i="40" a="1"/>
  <c r="G70" i="40"/>
  <c r="H70" i="40" a="1"/>
  <c r="H70" i="40"/>
  <c r="I70" i="40" a="1"/>
  <c r="I70" i="40"/>
  <c r="J70" i="40" a="1"/>
  <c r="J70" i="40"/>
  <c r="K70" i="40" a="1"/>
  <c r="K70" i="40"/>
  <c r="B71" i="40" a="1"/>
  <c r="B71" i="40"/>
  <c r="C71" i="40" a="1"/>
  <c r="C71" i="40"/>
  <c r="D71" i="40" a="1"/>
  <c r="D71" i="40"/>
  <c r="E71" i="40" a="1"/>
  <c r="E71" i="40"/>
  <c r="F71" i="40" a="1"/>
  <c r="F71" i="40"/>
  <c r="G71" i="40" a="1"/>
  <c r="G71" i="40"/>
  <c r="H71" i="40" a="1"/>
  <c r="H71" i="40"/>
  <c r="I71" i="40" a="1"/>
  <c r="I71" i="40"/>
  <c r="J71" i="40" a="1"/>
  <c r="J71" i="40"/>
  <c r="K71" i="40" a="1"/>
  <c r="K71" i="40"/>
  <c r="B72" i="40" a="1"/>
  <c r="B72" i="40"/>
  <c r="C72" i="40" a="1"/>
  <c r="C72" i="40"/>
  <c r="D72" i="40" a="1"/>
  <c r="D72" i="40"/>
  <c r="E72" i="40" a="1"/>
  <c r="E72" i="40"/>
  <c r="F72" i="40" a="1"/>
  <c r="F72" i="40"/>
  <c r="G72" i="40" a="1"/>
  <c r="G72" i="40"/>
  <c r="H72" i="40" a="1"/>
  <c r="H72" i="40"/>
  <c r="I72" i="40" a="1"/>
  <c r="I72" i="40"/>
  <c r="J72" i="40" a="1"/>
  <c r="J72" i="40"/>
  <c r="K72" i="40" a="1"/>
  <c r="K72" i="40"/>
  <c r="B73" i="40" a="1"/>
  <c r="B73" i="40"/>
  <c r="C73" i="40" a="1"/>
  <c r="C73" i="40"/>
  <c r="D73" i="40" a="1"/>
  <c r="D73" i="40"/>
  <c r="E73" i="40" a="1"/>
  <c r="E73" i="40"/>
  <c r="F73" i="40" a="1"/>
  <c r="F73" i="40"/>
  <c r="G73" i="40" a="1"/>
  <c r="G73" i="40"/>
  <c r="H73" i="40" a="1"/>
  <c r="H73" i="40"/>
  <c r="I73" i="40" a="1"/>
  <c r="I73" i="40"/>
  <c r="J73" i="40" a="1"/>
  <c r="J73" i="40"/>
  <c r="K73" i="40" a="1"/>
  <c r="K73" i="40"/>
  <c r="B74" i="40" a="1"/>
  <c r="B74" i="40"/>
  <c r="C74" i="40" a="1"/>
  <c r="C74" i="40"/>
  <c r="D74" i="40" a="1"/>
  <c r="D74" i="40"/>
  <c r="E74" i="40" a="1"/>
  <c r="E74" i="40"/>
  <c r="F74" i="40" a="1"/>
  <c r="F74" i="40"/>
  <c r="G74" i="40" a="1"/>
  <c r="G74" i="40"/>
  <c r="H74" i="40" a="1"/>
  <c r="H74" i="40"/>
  <c r="I74" i="40" a="1"/>
  <c r="I74" i="40"/>
  <c r="J74" i="40" a="1"/>
  <c r="J74" i="40"/>
  <c r="K74" i="40" a="1"/>
  <c r="K74" i="40"/>
  <c r="B75" i="40" a="1"/>
  <c r="B75" i="40"/>
  <c r="C75" i="40" a="1"/>
  <c r="C75" i="40"/>
  <c r="D75" i="40" a="1"/>
  <c r="D75" i="40"/>
  <c r="E75" i="40" a="1"/>
  <c r="E75" i="40"/>
  <c r="F75" i="40" a="1"/>
  <c r="F75" i="40"/>
  <c r="G75" i="40" a="1"/>
  <c r="G75" i="40"/>
  <c r="H75" i="40" a="1"/>
  <c r="H75" i="40"/>
  <c r="I75" i="40" a="1"/>
  <c r="I75" i="40"/>
  <c r="J75" i="40" a="1"/>
  <c r="J75" i="40"/>
  <c r="K75" i="40" a="1"/>
  <c r="K75" i="40"/>
  <c r="B76" i="40" a="1"/>
  <c r="B76" i="40"/>
  <c r="C76" i="40" a="1"/>
  <c r="C76" i="40"/>
  <c r="D76" i="40" a="1"/>
  <c r="D76" i="40"/>
  <c r="E76" i="40" a="1"/>
  <c r="E76" i="40"/>
  <c r="F76" i="40" a="1"/>
  <c r="F76" i="40"/>
  <c r="G76" i="40" a="1"/>
  <c r="G76" i="40"/>
  <c r="H76" i="40" a="1"/>
  <c r="H76" i="40"/>
  <c r="I76" i="40" a="1"/>
  <c r="I76" i="40"/>
  <c r="J76" i="40" a="1"/>
  <c r="J76" i="40"/>
  <c r="K76" i="40" a="1"/>
  <c r="K76" i="40"/>
  <c r="B77" i="40" a="1"/>
  <c r="B77" i="40"/>
  <c r="C77" i="40" a="1"/>
  <c r="C77" i="40"/>
  <c r="D77" i="40" a="1"/>
  <c r="D77" i="40"/>
  <c r="E77" i="40" a="1"/>
  <c r="E77" i="40"/>
  <c r="F77" i="40" a="1"/>
  <c r="F77" i="40"/>
  <c r="G77" i="40" a="1"/>
  <c r="G77" i="40"/>
  <c r="H77" i="40" a="1"/>
  <c r="H77" i="40"/>
  <c r="I77" i="40" a="1"/>
  <c r="I77" i="40"/>
  <c r="J77" i="40" a="1"/>
  <c r="J77" i="40"/>
  <c r="K77" i="40" a="1"/>
  <c r="K77" i="40"/>
  <c r="B78" i="40" a="1"/>
  <c r="B78" i="40"/>
  <c r="C78" i="40" a="1"/>
  <c r="C78" i="40"/>
  <c r="D78" i="40" a="1"/>
  <c r="D78" i="40"/>
  <c r="E78" i="40" a="1"/>
  <c r="E78" i="40"/>
  <c r="F78" i="40" a="1"/>
  <c r="F78" i="40"/>
  <c r="G78" i="40" a="1"/>
  <c r="G78" i="40"/>
  <c r="H78" i="40" a="1"/>
  <c r="H78" i="40"/>
  <c r="I78" i="40" a="1"/>
  <c r="I78" i="40"/>
  <c r="J78" i="40" a="1"/>
  <c r="J78" i="40"/>
  <c r="K78" i="40" a="1"/>
  <c r="K78" i="40"/>
  <c r="B79" i="40" a="1"/>
  <c r="B79" i="40"/>
  <c r="C79" i="40" a="1"/>
  <c r="C79" i="40"/>
  <c r="D79" i="40" a="1"/>
  <c r="D79" i="40"/>
  <c r="E79" i="40" a="1"/>
  <c r="E79" i="40"/>
  <c r="F79" i="40" a="1"/>
  <c r="F79" i="40"/>
  <c r="G79" i="40" a="1"/>
  <c r="G79" i="40"/>
  <c r="H79" i="40" a="1"/>
  <c r="H79" i="40"/>
  <c r="I79" i="40" a="1"/>
  <c r="I79" i="40"/>
  <c r="J79" i="40" a="1"/>
  <c r="J79" i="40"/>
  <c r="K79" i="40" a="1"/>
  <c r="K79" i="40"/>
  <c r="B80" i="40" a="1"/>
  <c r="B80" i="40"/>
  <c r="C80" i="40" a="1"/>
  <c r="C80" i="40"/>
  <c r="D80" i="40" a="1"/>
  <c r="D80" i="40"/>
  <c r="E80" i="40" a="1"/>
  <c r="E80" i="40"/>
  <c r="F80" i="40" a="1"/>
  <c r="F80" i="40"/>
  <c r="G80" i="40" a="1"/>
  <c r="G80" i="40"/>
  <c r="H80" i="40" a="1"/>
  <c r="H80" i="40"/>
  <c r="I80" i="40" a="1"/>
  <c r="I80" i="40"/>
  <c r="J80" i="40" a="1"/>
  <c r="J80" i="40"/>
  <c r="K80" i="40" a="1"/>
  <c r="K80" i="40"/>
  <c r="B81" i="40" a="1"/>
  <c r="B81" i="40"/>
  <c r="C81" i="40" a="1"/>
  <c r="C81" i="40"/>
  <c r="D81" i="40" a="1"/>
  <c r="D81" i="40"/>
  <c r="E81" i="40" a="1"/>
  <c r="E81" i="40"/>
  <c r="F81" i="40" a="1"/>
  <c r="F81" i="40"/>
  <c r="G81" i="40" a="1"/>
  <c r="G81" i="40"/>
  <c r="H81" i="40" a="1"/>
  <c r="H81" i="40"/>
  <c r="I81" i="40" a="1"/>
  <c r="I81" i="40"/>
  <c r="J81" i="40" a="1"/>
  <c r="J81" i="40"/>
  <c r="K81" i="40" a="1"/>
  <c r="K81" i="40"/>
  <c r="B82" i="40" a="1"/>
  <c r="B82" i="40"/>
  <c r="C82" i="40" a="1"/>
  <c r="C82" i="40"/>
  <c r="D82" i="40" a="1"/>
  <c r="D82" i="40"/>
  <c r="E82" i="40" a="1"/>
  <c r="E82" i="40"/>
  <c r="F82" i="40" a="1"/>
  <c r="F82" i="40"/>
  <c r="G82" i="40" a="1"/>
  <c r="G82" i="40"/>
  <c r="H82" i="40" a="1"/>
  <c r="H82" i="40"/>
  <c r="I82" i="40" a="1"/>
  <c r="I82" i="40"/>
  <c r="J82" i="40" a="1"/>
  <c r="J82" i="40"/>
  <c r="K82" i="40" a="1"/>
  <c r="K82" i="40"/>
  <c r="B83" i="40" a="1"/>
  <c r="B83" i="40"/>
  <c r="C83" i="40" a="1"/>
  <c r="C83" i="40"/>
  <c r="D83" i="40" a="1"/>
  <c r="D83" i="40"/>
  <c r="E83" i="40" a="1"/>
  <c r="E83" i="40"/>
  <c r="F83" i="40" a="1"/>
  <c r="F83" i="40"/>
  <c r="G83" i="40" a="1"/>
  <c r="G83" i="40"/>
  <c r="H83" i="40" a="1"/>
  <c r="H83" i="40"/>
  <c r="I83" i="40" a="1"/>
  <c r="I83" i="40"/>
  <c r="J83" i="40" a="1"/>
  <c r="J83" i="40"/>
  <c r="K83" i="40" a="1"/>
  <c r="K83" i="40"/>
  <c r="B84" i="40" a="1"/>
  <c r="B84" i="40"/>
  <c r="C84" i="40" a="1"/>
  <c r="C84" i="40"/>
  <c r="D84" i="40" a="1"/>
  <c r="D84" i="40"/>
  <c r="E84" i="40" a="1"/>
  <c r="E84" i="40"/>
  <c r="F84" i="40" a="1"/>
  <c r="F84" i="40"/>
  <c r="G84" i="40" a="1"/>
  <c r="G84" i="40"/>
  <c r="H84" i="40" a="1"/>
  <c r="H84" i="40"/>
  <c r="I84" i="40" a="1"/>
  <c r="I84" i="40"/>
  <c r="J84" i="40" a="1"/>
  <c r="J84" i="40"/>
  <c r="K84" i="40" a="1"/>
  <c r="K84" i="40"/>
  <c r="B85" i="40" a="1"/>
  <c r="B85" i="40"/>
  <c r="C85" i="40" a="1"/>
  <c r="C85" i="40"/>
  <c r="D85" i="40" a="1"/>
  <c r="D85" i="40"/>
  <c r="E85" i="40" a="1"/>
  <c r="E85" i="40"/>
  <c r="F85" i="40" a="1"/>
  <c r="F85" i="40"/>
  <c r="G85" i="40" a="1"/>
  <c r="G85" i="40"/>
  <c r="H85" i="40" a="1"/>
  <c r="H85" i="40"/>
  <c r="I85" i="40" a="1"/>
  <c r="I85" i="40"/>
  <c r="J85" i="40" a="1"/>
  <c r="J85" i="40"/>
  <c r="K85" i="40" a="1"/>
  <c r="K85" i="40"/>
  <c r="B86" i="40" a="1"/>
  <c r="B86" i="40"/>
  <c r="C86" i="40" a="1"/>
  <c r="C86" i="40"/>
  <c r="D86" i="40" a="1"/>
  <c r="D86" i="40"/>
  <c r="E86" i="40" a="1"/>
  <c r="E86" i="40"/>
  <c r="F86" i="40" a="1"/>
  <c r="F86" i="40"/>
  <c r="G86" i="40" a="1"/>
  <c r="G86" i="40"/>
  <c r="H86" i="40" a="1"/>
  <c r="H86" i="40"/>
  <c r="I86" i="40" a="1"/>
  <c r="I86" i="40"/>
  <c r="J86" i="40" a="1"/>
  <c r="J86" i="40"/>
  <c r="K86" i="40" a="1"/>
  <c r="K86" i="40"/>
  <c r="B87" i="40" a="1"/>
  <c r="B87" i="40"/>
  <c r="C87" i="40" a="1"/>
  <c r="C87" i="40"/>
  <c r="D87" i="40" a="1"/>
  <c r="D87" i="40"/>
  <c r="E87" i="40" a="1"/>
  <c r="E87" i="40"/>
  <c r="F87" i="40" a="1"/>
  <c r="F87" i="40"/>
  <c r="G87" i="40" a="1"/>
  <c r="G87" i="40"/>
  <c r="H87" i="40" a="1"/>
  <c r="H87" i="40"/>
  <c r="I87" i="40" a="1"/>
  <c r="I87" i="40"/>
  <c r="J87" i="40" a="1"/>
  <c r="J87" i="40"/>
  <c r="K87" i="40" a="1"/>
  <c r="K87" i="40"/>
  <c r="B88" i="40" a="1"/>
  <c r="B88" i="40"/>
  <c r="C88" i="40" a="1"/>
  <c r="C88" i="40"/>
  <c r="D88" i="40" a="1"/>
  <c r="D88" i="40"/>
  <c r="E88" i="40" a="1"/>
  <c r="E88" i="40"/>
  <c r="F88" i="40" a="1"/>
  <c r="F88" i="40"/>
  <c r="G88" i="40" a="1"/>
  <c r="G88" i="40"/>
  <c r="H88" i="40" a="1"/>
  <c r="H88" i="40"/>
  <c r="I88" i="40" a="1"/>
  <c r="I88" i="40"/>
  <c r="J88" i="40" a="1"/>
  <c r="J88" i="40"/>
  <c r="K88" i="40" a="1"/>
  <c r="K88" i="40"/>
  <c r="B89" i="40" a="1"/>
  <c r="B89" i="40"/>
  <c r="C89" i="40" a="1"/>
  <c r="C89" i="40"/>
  <c r="D89" i="40" a="1"/>
  <c r="D89" i="40"/>
  <c r="E89" i="40" a="1"/>
  <c r="E89" i="40"/>
  <c r="F89" i="40" a="1"/>
  <c r="F89" i="40"/>
  <c r="G89" i="40" a="1"/>
  <c r="G89" i="40"/>
  <c r="H89" i="40" a="1"/>
  <c r="H89" i="40"/>
  <c r="I89" i="40" a="1"/>
  <c r="I89" i="40"/>
  <c r="J89" i="40" a="1"/>
  <c r="J89" i="40"/>
  <c r="K89" i="40" a="1"/>
  <c r="K89" i="40"/>
  <c r="B90" i="40" a="1"/>
  <c r="B90" i="40"/>
  <c r="C90" i="40" a="1"/>
  <c r="C90" i="40"/>
  <c r="D90" i="40" a="1"/>
  <c r="D90" i="40"/>
  <c r="E90" i="40" a="1"/>
  <c r="E90" i="40"/>
  <c r="F90" i="40" a="1"/>
  <c r="F90" i="40"/>
  <c r="G90" i="40" a="1"/>
  <c r="G90" i="40"/>
  <c r="H90" i="40" a="1"/>
  <c r="H90" i="40"/>
  <c r="I90" i="40" a="1"/>
  <c r="I90" i="40"/>
  <c r="J90" i="40" a="1"/>
  <c r="J90" i="40"/>
  <c r="K90" i="40" a="1"/>
  <c r="K90" i="40"/>
  <c r="B91" i="40" a="1"/>
  <c r="B91" i="40"/>
  <c r="C91" i="40" a="1"/>
  <c r="C91" i="40"/>
  <c r="D91" i="40" a="1"/>
  <c r="D91" i="40"/>
  <c r="E91" i="40" a="1"/>
  <c r="E91" i="40"/>
  <c r="F91" i="40" a="1"/>
  <c r="F91" i="40"/>
  <c r="G91" i="40" a="1"/>
  <c r="G91" i="40"/>
  <c r="H91" i="40" a="1"/>
  <c r="H91" i="40"/>
  <c r="I91" i="40" a="1"/>
  <c r="I91" i="40"/>
  <c r="J91" i="40" a="1"/>
  <c r="J91" i="40"/>
  <c r="K91" i="40" a="1"/>
  <c r="K91" i="40"/>
  <c r="B92" i="40" a="1"/>
  <c r="B92" i="40"/>
  <c r="C92" i="40" a="1"/>
  <c r="C92" i="40"/>
  <c r="D92" i="40" a="1"/>
  <c r="D92" i="40"/>
  <c r="E92" i="40" a="1"/>
  <c r="E92" i="40"/>
  <c r="F92" i="40" a="1"/>
  <c r="F92" i="40"/>
  <c r="G92" i="40" a="1"/>
  <c r="G92" i="40"/>
  <c r="H92" i="40" a="1"/>
  <c r="H92" i="40"/>
  <c r="I92" i="40" a="1"/>
  <c r="I92" i="40"/>
  <c r="J92" i="40" a="1"/>
  <c r="J92" i="40"/>
  <c r="K92" i="40" a="1"/>
  <c r="K92" i="40"/>
  <c r="B93" i="40" a="1"/>
  <c r="B93" i="40"/>
  <c r="C93" i="40" a="1"/>
  <c r="C93" i="40"/>
  <c r="D93" i="40" a="1"/>
  <c r="D93" i="40"/>
  <c r="E93" i="40" a="1"/>
  <c r="E93" i="40"/>
  <c r="F93" i="40" a="1"/>
  <c r="F93" i="40"/>
  <c r="G93" i="40" a="1"/>
  <c r="G93" i="40"/>
  <c r="H93" i="40" a="1"/>
  <c r="H93" i="40"/>
  <c r="I93" i="40" a="1"/>
  <c r="I93" i="40"/>
  <c r="J93" i="40" a="1"/>
  <c r="J93" i="40"/>
  <c r="K93" i="40" a="1"/>
  <c r="K93" i="40"/>
  <c r="B94" i="40" a="1"/>
  <c r="B94" i="40"/>
  <c r="C94" i="40" a="1"/>
  <c r="C94" i="40"/>
  <c r="D94" i="40" a="1"/>
  <c r="D94" i="40"/>
  <c r="E94" i="40" a="1"/>
  <c r="E94" i="40"/>
  <c r="F94" i="40" a="1"/>
  <c r="F94" i="40"/>
  <c r="G94" i="40" a="1"/>
  <c r="G94" i="40"/>
  <c r="H94" i="40" a="1"/>
  <c r="H94" i="40"/>
  <c r="I94" i="40" a="1"/>
  <c r="I94" i="40"/>
  <c r="J94" i="40" a="1"/>
  <c r="J94" i="40"/>
  <c r="K94" i="40" a="1"/>
  <c r="K94" i="40"/>
  <c r="B95" i="40" a="1"/>
  <c r="B95" i="40"/>
  <c r="C95" i="40" a="1"/>
  <c r="C95" i="40"/>
  <c r="D95" i="40" a="1"/>
  <c r="D95" i="40"/>
  <c r="E95" i="40" a="1"/>
  <c r="E95" i="40"/>
  <c r="F95" i="40" a="1"/>
  <c r="F95" i="40"/>
  <c r="G95" i="40" a="1"/>
  <c r="G95" i="40"/>
  <c r="H95" i="40" a="1"/>
  <c r="H95" i="40"/>
  <c r="I95" i="40" a="1"/>
  <c r="I95" i="40"/>
  <c r="J95" i="40" a="1"/>
  <c r="J95" i="40"/>
  <c r="K95" i="40" a="1"/>
  <c r="K95" i="40"/>
  <c r="B96" i="40" a="1"/>
  <c r="B96" i="40"/>
  <c r="C96" i="40" a="1"/>
  <c r="C96" i="40"/>
  <c r="D96" i="40" a="1"/>
  <c r="D96" i="40"/>
  <c r="E96" i="40" a="1"/>
  <c r="E96" i="40"/>
  <c r="F96" i="40" a="1"/>
  <c r="F96" i="40"/>
  <c r="G96" i="40" a="1"/>
  <c r="G96" i="40"/>
  <c r="H96" i="40" a="1"/>
  <c r="H96" i="40"/>
  <c r="I96" i="40" a="1"/>
  <c r="I96" i="40"/>
  <c r="J96" i="40" a="1"/>
  <c r="J96" i="40"/>
  <c r="K96" i="40" a="1"/>
  <c r="K96" i="40"/>
  <c r="B97" i="40" a="1"/>
  <c r="B97" i="40"/>
  <c r="C97" i="40" a="1"/>
  <c r="C97" i="40"/>
  <c r="D97" i="40" a="1"/>
  <c r="D97" i="40"/>
  <c r="E97" i="40" a="1"/>
  <c r="E97" i="40"/>
  <c r="F97" i="40" a="1"/>
  <c r="F97" i="40"/>
  <c r="G97" i="40" a="1"/>
  <c r="G97" i="40"/>
  <c r="H97" i="40" a="1"/>
  <c r="H97" i="40"/>
  <c r="I97" i="40" a="1"/>
  <c r="I97" i="40"/>
  <c r="J97" i="40" a="1"/>
  <c r="J97" i="40"/>
  <c r="K97" i="40" a="1"/>
  <c r="K97" i="40"/>
  <c r="B98" i="40" a="1"/>
  <c r="B98" i="40"/>
  <c r="C98" i="40" a="1"/>
  <c r="C98" i="40"/>
  <c r="D98" i="40" a="1"/>
  <c r="D98" i="40"/>
  <c r="E98" i="40" a="1"/>
  <c r="E98" i="40"/>
  <c r="F98" i="40" a="1"/>
  <c r="F98" i="40"/>
  <c r="G98" i="40" a="1"/>
  <c r="G98" i="40"/>
  <c r="H98" i="40" a="1"/>
  <c r="H98" i="40"/>
  <c r="I98" i="40" a="1"/>
  <c r="I98" i="40"/>
  <c r="J98" i="40" a="1"/>
  <c r="J98" i="40"/>
  <c r="K98" i="40" a="1"/>
  <c r="K98" i="40"/>
  <c r="B99" i="40" a="1"/>
  <c r="B99" i="40"/>
  <c r="C99" i="40" a="1"/>
  <c r="C99" i="40"/>
  <c r="D99" i="40" a="1"/>
  <c r="D99" i="40"/>
  <c r="E99" i="40" a="1"/>
  <c r="E99" i="40"/>
  <c r="F99" i="40" a="1"/>
  <c r="F99" i="40"/>
  <c r="G99" i="40" a="1"/>
  <c r="G99" i="40"/>
  <c r="H99" i="40" a="1"/>
  <c r="H99" i="40"/>
  <c r="I99" i="40" a="1"/>
  <c r="I99" i="40"/>
  <c r="J99" i="40" a="1"/>
  <c r="J99" i="40"/>
  <c r="K99" i="40" a="1"/>
  <c r="K99" i="40"/>
  <c r="B100" i="40" a="1"/>
  <c r="B100" i="40"/>
  <c r="C100" i="40" a="1"/>
  <c r="C100" i="40"/>
  <c r="D100" i="40" a="1"/>
  <c r="D100" i="40"/>
  <c r="E100" i="40" a="1"/>
  <c r="E100" i="40"/>
  <c r="F100" i="40" a="1"/>
  <c r="F100" i="40"/>
  <c r="G100" i="40" a="1"/>
  <c r="G100" i="40"/>
  <c r="H100" i="40" a="1"/>
  <c r="H100" i="40"/>
  <c r="I100" i="40" a="1"/>
  <c r="I100" i="40"/>
  <c r="J100" i="40" a="1"/>
  <c r="J100" i="40"/>
  <c r="K100" i="40" a="1"/>
  <c r="K100" i="40"/>
  <c r="B101" i="40" a="1"/>
  <c r="B101" i="40"/>
  <c r="C101" i="40" a="1"/>
  <c r="C101" i="40"/>
  <c r="D101" i="40" a="1"/>
  <c r="D101" i="40"/>
  <c r="E101" i="40" a="1"/>
  <c r="E101" i="40"/>
  <c r="F101" i="40" a="1"/>
  <c r="F101" i="40"/>
  <c r="G101" i="40" a="1"/>
  <c r="G101" i="40"/>
  <c r="H101" i="40" a="1"/>
  <c r="H101" i="40"/>
  <c r="I101" i="40" a="1"/>
  <c r="I101" i="40"/>
  <c r="J101" i="40" a="1"/>
  <c r="J101" i="40"/>
  <c r="K101" i="40" a="1"/>
  <c r="K101" i="40"/>
  <c r="B102" i="40" a="1"/>
  <c r="B102" i="40"/>
  <c r="C102" i="40" a="1"/>
  <c r="C102" i="40"/>
  <c r="D102" i="40" a="1"/>
  <c r="D102" i="40"/>
  <c r="E102" i="40" a="1"/>
  <c r="E102" i="40"/>
  <c r="F102" i="40" a="1"/>
  <c r="F102" i="40"/>
  <c r="G102" i="40" a="1"/>
  <c r="G102" i="40"/>
  <c r="H102" i="40" a="1"/>
  <c r="H102" i="40"/>
  <c r="I102" i="40" a="1"/>
  <c r="I102" i="40"/>
  <c r="J102" i="40" a="1"/>
  <c r="J102" i="40"/>
  <c r="K102" i="40" a="1"/>
  <c r="K102" i="40"/>
  <c r="B103" i="40" a="1"/>
  <c r="B103" i="40"/>
  <c r="C103" i="40" a="1"/>
  <c r="C103" i="40"/>
  <c r="D103" i="40" a="1"/>
  <c r="D103" i="40"/>
  <c r="E103" i="40" a="1"/>
  <c r="E103" i="40"/>
  <c r="F103" i="40" a="1"/>
  <c r="F103" i="40"/>
  <c r="G103" i="40" a="1"/>
  <c r="G103" i="40"/>
  <c r="H103" i="40" a="1"/>
  <c r="H103" i="40"/>
  <c r="I103" i="40" a="1"/>
  <c r="I103" i="40"/>
  <c r="J103" i="40" a="1"/>
  <c r="J103" i="40"/>
  <c r="K103" i="40" a="1"/>
  <c r="K103" i="40"/>
  <c r="B104" i="40" a="1"/>
  <c r="B104" i="40"/>
  <c r="C104" i="40" a="1"/>
  <c r="C104" i="40"/>
  <c r="D104" i="40" a="1"/>
  <c r="D104" i="40"/>
  <c r="E104" i="40" a="1"/>
  <c r="E104" i="40"/>
  <c r="F104" i="40" a="1"/>
  <c r="F104" i="40"/>
  <c r="G104" i="40" a="1"/>
  <c r="G104" i="40"/>
  <c r="H104" i="40" a="1"/>
  <c r="H104" i="40"/>
  <c r="I104" i="40" a="1"/>
  <c r="I104" i="40"/>
  <c r="J104" i="40" a="1"/>
  <c r="J104" i="40"/>
  <c r="K104" i="40" a="1"/>
  <c r="K104" i="40"/>
  <c r="B105" i="40" a="1"/>
  <c r="B105" i="40"/>
  <c r="C105" i="40" a="1"/>
  <c r="C105" i="40"/>
  <c r="D105" i="40" a="1"/>
  <c r="D105" i="40"/>
  <c r="E105" i="40" a="1"/>
  <c r="E105" i="40"/>
  <c r="F105" i="40" a="1"/>
  <c r="F105" i="40"/>
  <c r="G105" i="40" a="1"/>
  <c r="G105" i="40"/>
  <c r="H105" i="40" a="1"/>
  <c r="H105" i="40"/>
  <c r="I105" i="40" a="1"/>
  <c r="I105" i="40"/>
  <c r="J105" i="40" a="1"/>
  <c r="J105" i="40"/>
  <c r="K105" i="40" a="1"/>
  <c r="K105" i="40"/>
  <c r="B106" i="40" a="1"/>
  <c r="B106" i="40"/>
  <c r="C106" i="40" a="1"/>
  <c r="C106" i="40"/>
  <c r="D106" i="40" a="1"/>
  <c r="D106" i="40"/>
  <c r="E106" i="40" a="1"/>
  <c r="E106" i="40"/>
  <c r="F106" i="40" a="1"/>
  <c r="F106" i="40"/>
  <c r="G106" i="40" a="1"/>
  <c r="G106" i="40"/>
  <c r="H106" i="40" a="1"/>
  <c r="H106" i="40"/>
  <c r="I106" i="40" a="1"/>
  <c r="I106" i="40"/>
  <c r="J106" i="40" a="1"/>
  <c r="J106" i="40"/>
  <c r="K106" i="40" a="1"/>
  <c r="K106" i="40"/>
  <c r="B107" i="40" a="1"/>
  <c r="B107" i="40"/>
  <c r="C107" i="40" a="1"/>
  <c r="C107" i="40"/>
  <c r="D107" i="40" a="1"/>
  <c r="D107" i="40"/>
  <c r="E107" i="40" a="1"/>
  <c r="E107" i="40"/>
  <c r="F107" i="40" a="1"/>
  <c r="F107" i="40"/>
  <c r="G107" i="40" a="1"/>
  <c r="G107" i="40"/>
  <c r="H107" i="40" a="1"/>
  <c r="H107" i="40"/>
  <c r="I107" i="40" a="1"/>
  <c r="I107" i="40"/>
  <c r="J107" i="40" a="1"/>
  <c r="J107" i="40"/>
  <c r="K107" i="40" a="1"/>
  <c r="K107" i="40"/>
  <c r="B108" i="40" a="1"/>
  <c r="B108" i="40"/>
  <c r="C108" i="40" a="1"/>
  <c r="C108" i="40"/>
  <c r="D108" i="40" a="1"/>
  <c r="D108" i="40"/>
  <c r="E108" i="40" a="1"/>
  <c r="E108" i="40"/>
  <c r="F108" i="40" a="1"/>
  <c r="F108" i="40"/>
  <c r="G108" i="40" a="1"/>
  <c r="G108" i="40"/>
  <c r="H108" i="40" a="1"/>
  <c r="H108" i="40"/>
  <c r="I108" i="40" a="1"/>
  <c r="I108" i="40"/>
  <c r="J108" i="40" a="1"/>
  <c r="J108" i="40"/>
  <c r="K108" i="40" a="1"/>
  <c r="K108" i="40"/>
  <c r="B109" i="40" a="1"/>
  <c r="B109" i="40"/>
  <c r="C109" i="40" a="1"/>
  <c r="C109" i="40"/>
  <c r="D109" i="40" a="1"/>
  <c r="D109" i="40"/>
  <c r="E109" i="40" a="1"/>
  <c r="E109" i="40"/>
  <c r="F109" i="40" a="1"/>
  <c r="F109" i="40"/>
  <c r="G109" i="40" a="1"/>
  <c r="G109" i="40"/>
  <c r="H109" i="40" a="1"/>
  <c r="H109" i="40"/>
  <c r="I109" i="40" a="1"/>
  <c r="I109" i="40"/>
  <c r="J109" i="40" a="1"/>
  <c r="J109" i="40"/>
  <c r="K109" i="40" a="1"/>
  <c r="K109" i="40"/>
  <c r="B110" i="40" a="1"/>
  <c r="B110" i="40"/>
  <c r="C110" i="40" a="1"/>
  <c r="C110" i="40"/>
  <c r="D110" i="40" a="1"/>
  <c r="D110" i="40"/>
  <c r="E110" i="40" a="1"/>
  <c r="E110" i="40"/>
  <c r="F110" i="40" a="1"/>
  <c r="F110" i="40"/>
  <c r="G110" i="40" a="1"/>
  <c r="G110" i="40"/>
  <c r="H110" i="40" a="1"/>
  <c r="H110" i="40"/>
  <c r="I110" i="40" a="1"/>
  <c r="I110" i="40"/>
  <c r="J110" i="40" a="1"/>
  <c r="J110" i="40"/>
  <c r="K110" i="40" a="1"/>
  <c r="K110" i="40"/>
  <c r="B111" i="40" a="1"/>
  <c r="B111" i="40"/>
  <c r="C111" i="40" a="1"/>
  <c r="C111" i="40"/>
  <c r="D111" i="40" a="1"/>
  <c r="D111" i="40"/>
  <c r="E111" i="40" a="1"/>
  <c r="E111" i="40"/>
  <c r="F111" i="40" a="1"/>
  <c r="F111" i="40"/>
  <c r="G111" i="40" a="1"/>
  <c r="G111" i="40"/>
  <c r="H111" i="40" a="1"/>
  <c r="H111" i="40"/>
  <c r="I111" i="40" a="1"/>
  <c r="I111" i="40"/>
  <c r="J111" i="40" a="1"/>
  <c r="J111" i="40"/>
  <c r="K111" i="40" a="1"/>
  <c r="K111" i="40"/>
  <c r="B112" i="40" a="1"/>
  <c r="B112" i="40"/>
  <c r="C112" i="40" a="1"/>
  <c r="C112" i="40"/>
  <c r="D112" i="40" a="1"/>
  <c r="D112" i="40"/>
  <c r="E112" i="40" a="1"/>
  <c r="E112" i="40"/>
  <c r="F112" i="40" a="1"/>
  <c r="F112" i="40"/>
  <c r="G112" i="40" a="1"/>
  <c r="G112" i="40"/>
  <c r="H112" i="40" a="1"/>
  <c r="H112" i="40"/>
  <c r="I112" i="40" a="1"/>
  <c r="I112" i="40"/>
  <c r="J112" i="40" a="1"/>
  <c r="J112" i="40"/>
  <c r="K112" i="40" a="1"/>
  <c r="K112" i="40"/>
  <c r="B113" i="40" a="1"/>
  <c r="B113" i="40"/>
  <c r="C113" i="40" a="1"/>
  <c r="C113" i="40"/>
  <c r="D113" i="40" a="1"/>
  <c r="D113" i="40"/>
  <c r="E113" i="40" a="1"/>
  <c r="E113" i="40"/>
  <c r="F113" i="40" a="1"/>
  <c r="F113" i="40"/>
  <c r="G113" i="40" a="1"/>
  <c r="G113" i="40"/>
  <c r="H113" i="40" a="1"/>
  <c r="H113" i="40"/>
  <c r="I113" i="40" a="1"/>
  <c r="I113" i="40"/>
  <c r="J113" i="40" a="1"/>
  <c r="J113" i="40"/>
  <c r="K113" i="40" a="1"/>
  <c r="K113" i="40"/>
  <c r="B114" i="40" a="1"/>
  <c r="B114" i="40"/>
  <c r="C114" i="40" a="1"/>
  <c r="C114" i="40"/>
  <c r="D114" i="40" a="1"/>
  <c r="D114" i="40"/>
  <c r="E114" i="40" a="1"/>
  <c r="E114" i="40"/>
  <c r="F114" i="40" a="1"/>
  <c r="F114" i="40"/>
  <c r="G114" i="40" a="1"/>
  <c r="G114" i="40"/>
  <c r="H114" i="40" a="1"/>
  <c r="H114" i="40"/>
  <c r="I114" i="40" a="1"/>
  <c r="I114" i="40"/>
  <c r="J114" i="40" a="1"/>
  <c r="J114" i="40"/>
  <c r="K114" i="40" a="1"/>
  <c r="K114" i="40"/>
  <c r="B115" i="40" a="1"/>
  <c r="B115" i="40"/>
  <c r="C115" i="40" a="1"/>
  <c r="C115" i="40"/>
  <c r="D115" i="40" a="1"/>
  <c r="D115" i="40"/>
  <c r="E115" i="40" a="1"/>
  <c r="E115" i="40"/>
  <c r="F115" i="40" a="1"/>
  <c r="F115" i="40"/>
  <c r="G115" i="40" a="1"/>
  <c r="G115" i="40"/>
  <c r="H115" i="40" a="1"/>
  <c r="H115" i="40"/>
  <c r="I115" i="40" a="1"/>
  <c r="I115" i="40"/>
  <c r="J115" i="40" a="1"/>
  <c r="J115" i="40"/>
  <c r="K115" i="40" a="1"/>
  <c r="K115" i="40"/>
  <c r="B116" i="40" a="1"/>
  <c r="B116" i="40"/>
  <c r="C116" i="40" a="1"/>
  <c r="C116" i="40"/>
  <c r="D116" i="40" a="1"/>
  <c r="D116" i="40"/>
  <c r="E116" i="40" a="1"/>
  <c r="E116" i="40"/>
  <c r="F116" i="40" a="1"/>
  <c r="F116" i="40"/>
  <c r="G116" i="40" a="1"/>
  <c r="G116" i="40"/>
  <c r="H116" i="40" a="1"/>
  <c r="H116" i="40"/>
  <c r="I116" i="40" a="1"/>
  <c r="I116" i="40"/>
  <c r="J116" i="40" a="1"/>
  <c r="J116" i="40"/>
  <c r="K116" i="40" a="1"/>
  <c r="K116" i="40"/>
  <c r="B117" i="40" a="1"/>
  <c r="B117" i="40"/>
  <c r="C117" i="40" a="1"/>
  <c r="C117" i="40"/>
  <c r="D117" i="40" a="1"/>
  <c r="D117" i="40"/>
  <c r="E117" i="40" a="1"/>
  <c r="E117" i="40"/>
  <c r="F117" i="40" a="1"/>
  <c r="F117" i="40"/>
  <c r="G117" i="40" a="1"/>
  <c r="G117" i="40"/>
  <c r="H117" i="40" a="1"/>
  <c r="H117" i="40"/>
  <c r="I117" i="40" a="1"/>
  <c r="I117" i="40"/>
  <c r="J117" i="40" a="1"/>
  <c r="J117" i="40"/>
  <c r="K117" i="40" a="1"/>
  <c r="K117" i="40"/>
  <c r="B118" i="40" a="1"/>
  <c r="B118" i="40"/>
  <c r="C118" i="40" a="1"/>
  <c r="C118" i="40"/>
  <c r="D118" i="40" a="1"/>
  <c r="D118" i="40"/>
  <c r="E118" i="40" a="1"/>
  <c r="E118" i="40"/>
  <c r="F118" i="40" a="1"/>
  <c r="F118" i="40"/>
  <c r="G118" i="40" a="1"/>
  <c r="G118" i="40"/>
  <c r="H118" i="40" a="1"/>
  <c r="H118" i="40"/>
  <c r="I118" i="40" a="1"/>
  <c r="I118" i="40"/>
  <c r="J118" i="40" a="1"/>
  <c r="J118" i="40"/>
  <c r="K118" i="40" a="1"/>
  <c r="K118" i="40"/>
  <c r="B119" i="40" a="1"/>
  <c r="B119" i="40"/>
  <c r="C119" i="40" a="1"/>
  <c r="C119" i="40"/>
  <c r="D119" i="40" a="1"/>
  <c r="D119" i="40"/>
  <c r="E119" i="40" a="1"/>
  <c r="E119" i="40"/>
  <c r="F119" i="40" a="1"/>
  <c r="F119" i="40"/>
  <c r="G119" i="40" a="1"/>
  <c r="G119" i="40"/>
  <c r="H119" i="40" a="1"/>
  <c r="H119" i="40"/>
  <c r="I119" i="40" a="1"/>
  <c r="I119" i="40"/>
  <c r="J119" i="40" a="1"/>
  <c r="J119" i="40"/>
  <c r="K119" i="40" a="1"/>
  <c r="K119" i="40"/>
  <c r="B120" i="40" a="1"/>
  <c r="B120" i="40"/>
  <c r="C120" i="40" a="1"/>
  <c r="C120" i="40"/>
  <c r="D120" i="40" a="1"/>
  <c r="D120" i="40"/>
  <c r="E120" i="40" a="1"/>
  <c r="E120" i="40"/>
  <c r="F120" i="40" a="1"/>
  <c r="F120" i="40"/>
  <c r="G120" i="40" a="1"/>
  <c r="G120" i="40"/>
  <c r="H120" i="40" a="1"/>
  <c r="H120" i="40"/>
  <c r="I120" i="40" a="1"/>
  <c r="I120" i="40"/>
  <c r="J120" i="40" a="1"/>
  <c r="J120" i="40"/>
  <c r="K120" i="40" a="1"/>
  <c r="K120" i="40"/>
  <c r="B121" i="40" a="1"/>
  <c r="B121" i="40"/>
  <c r="C121" i="40" a="1"/>
  <c r="C121" i="40"/>
  <c r="D121" i="40" a="1"/>
  <c r="D121" i="40"/>
  <c r="E121" i="40" a="1"/>
  <c r="E121" i="40"/>
  <c r="F121" i="40" a="1"/>
  <c r="F121" i="40"/>
  <c r="G121" i="40" a="1"/>
  <c r="G121" i="40"/>
  <c r="H121" i="40" a="1"/>
  <c r="H121" i="40"/>
  <c r="I121" i="40" a="1"/>
  <c r="I121" i="40"/>
  <c r="J121" i="40" a="1"/>
  <c r="J121" i="40"/>
  <c r="K121" i="40" a="1"/>
  <c r="K121" i="40"/>
  <c r="B122" i="40" a="1"/>
  <c r="B122" i="40"/>
  <c r="C122" i="40" a="1"/>
  <c r="C122" i="40"/>
  <c r="D122" i="40" a="1"/>
  <c r="D122" i="40"/>
  <c r="E122" i="40" a="1"/>
  <c r="E122" i="40"/>
  <c r="F122" i="40" a="1"/>
  <c r="F122" i="40"/>
  <c r="G122" i="40" a="1"/>
  <c r="G122" i="40"/>
  <c r="H122" i="40" a="1"/>
  <c r="H122" i="40"/>
  <c r="I122" i="40" a="1"/>
  <c r="I122" i="40"/>
  <c r="J122" i="40" a="1"/>
  <c r="J122" i="40"/>
  <c r="K122" i="40" a="1"/>
  <c r="K122" i="40"/>
  <c r="B123" i="40" a="1"/>
  <c r="B123" i="40"/>
  <c r="C123" i="40" a="1"/>
  <c r="C123" i="40"/>
  <c r="D123" i="40" a="1"/>
  <c r="D123" i="40"/>
  <c r="E123" i="40" a="1"/>
  <c r="E123" i="40"/>
  <c r="F123" i="40" a="1"/>
  <c r="F123" i="40"/>
  <c r="G123" i="40" a="1"/>
  <c r="G123" i="40"/>
  <c r="H123" i="40" a="1"/>
  <c r="H123" i="40"/>
  <c r="I123" i="40" a="1"/>
  <c r="I123" i="40"/>
  <c r="J123" i="40" a="1"/>
  <c r="J123" i="40"/>
  <c r="K123" i="40" a="1"/>
  <c r="K123" i="40"/>
  <c r="B124" i="40" a="1"/>
  <c r="B124" i="40"/>
  <c r="C124" i="40" a="1"/>
  <c r="C124" i="40"/>
  <c r="D124" i="40" a="1"/>
  <c r="D124" i="40"/>
  <c r="E124" i="40" a="1"/>
  <c r="E124" i="40"/>
  <c r="F124" i="40" a="1"/>
  <c r="F124" i="40"/>
  <c r="G124" i="40" a="1"/>
  <c r="G124" i="40"/>
  <c r="H124" i="40" a="1"/>
  <c r="H124" i="40"/>
  <c r="I124" i="40" a="1"/>
  <c r="I124" i="40"/>
  <c r="J124" i="40" a="1"/>
  <c r="J124" i="40"/>
  <c r="K124" i="40" a="1"/>
  <c r="K124" i="40"/>
  <c r="B125" i="40" a="1"/>
  <c r="B125" i="40"/>
  <c r="C125" i="40" a="1"/>
  <c r="C125" i="40"/>
  <c r="D125" i="40" a="1"/>
  <c r="D125" i="40"/>
  <c r="E125" i="40" a="1"/>
  <c r="E125" i="40"/>
  <c r="F125" i="40" a="1"/>
  <c r="F125" i="40"/>
  <c r="G125" i="40" a="1"/>
  <c r="G125" i="40"/>
  <c r="H125" i="40" a="1"/>
  <c r="H125" i="40"/>
  <c r="I125" i="40" a="1"/>
  <c r="I125" i="40"/>
  <c r="J125" i="40" a="1"/>
  <c r="J125" i="40"/>
  <c r="K125" i="40" a="1"/>
  <c r="K125" i="40"/>
  <c r="B126" i="40" a="1"/>
  <c r="B126" i="40"/>
  <c r="C126" i="40" a="1"/>
  <c r="C126" i="40"/>
  <c r="D126" i="40" a="1"/>
  <c r="D126" i="40"/>
  <c r="E126" i="40" a="1"/>
  <c r="E126" i="40"/>
  <c r="F126" i="40" a="1"/>
  <c r="F126" i="40"/>
  <c r="G126" i="40" a="1"/>
  <c r="G126" i="40"/>
  <c r="H126" i="40" a="1"/>
  <c r="H126" i="40"/>
  <c r="I126" i="40" a="1"/>
  <c r="I126" i="40"/>
  <c r="J126" i="40" a="1"/>
  <c r="J126" i="40"/>
  <c r="K126" i="40" a="1"/>
  <c r="K126" i="40"/>
  <c r="B127" i="40" a="1"/>
  <c r="B127" i="40"/>
  <c r="C127" i="40" a="1"/>
  <c r="C127" i="40"/>
  <c r="D127" i="40" a="1"/>
  <c r="D127" i="40"/>
  <c r="E127" i="40" a="1"/>
  <c r="E127" i="40"/>
  <c r="F127" i="40" a="1"/>
  <c r="F127" i="40"/>
  <c r="G127" i="40" a="1"/>
  <c r="G127" i="40"/>
  <c r="H127" i="40" a="1"/>
  <c r="H127" i="40"/>
  <c r="I127" i="40" a="1"/>
  <c r="I127" i="40"/>
  <c r="J127" i="40" a="1"/>
  <c r="J127" i="40"/>
  <c r="K127" i="40" a="1"/>
  <c r="K127" i="40"/>
  <c r="B128" i="40" a="1"/>
  <c r="B128" i="40"/>
  <c r="C128" i="40" a="1"/>
  <c r="C128" i="40"/>
  <c r="D128" i="40" a="1"/>
  <c r="D128" i="40"/>
  <c r="E128" i="40" a="1"/>
  <c r="E128" i="40"/>
  <c r="F128" i="40" a="1"/>
  <c r="F128" i="40"/>
  <c r="G128" i="40" a="1"/>
  <c r="G128" i="40"/>
  <c r="H128" i="40" a="1"/>
  <c r="H128" i="40"/>
  <c r="I128" i="40" a="1"/>
  <c r="I128" i="40"/>
  <c r="J128" i="40" a="1"/>
  <c r="J128" i="40"/>
  <c r="K128" i="40" a="1"/>
  <c r="K128" i="40"/>
  <c r="B129" i="40" a="1"/>
  <c r="B129" i="40"/>
  <c r="C129" i="40" a="1"/>
  <c r="C129" i="40"/>
  <c r="D129" i="40" a="1"/>
  <c r="D129" i="40"/>
  <c r="E129" i="40" a="1"/>
  <c r="E129" i="40"/>
  <c r="F129" i="40" a="1"/>
  <c r="F129" i="40"/>
  <c r="G129" i="40" a="1"/>
  <c r="G129" i="40"/>
  <c r="H129" i="40" a="1"/>
  <c r="H129" i="40"/>
  <c r="I129" i="40" a="1"/>
  <c r="I129" i="40"/>
  <c r="J129" i="40" a="1"/>
  <c r="J129" i="40"/>
  <c r="K129" i="40" a="1"/>
  <c r="K129" i="40"/>
  <c r="B130" i="40" a="1"/>
  <c r="B130" i="40"/>
  <c r="C130" i="40" a="1"/>
  <c r="C130" i="40"/>
  <c r="D130" i="40" a="1"/>
  <c r="D130" i="40"/>
  <c r="E130" i="40" a="1"/>
  <c r="E130" i="40"/>
  <c r="F130" i="40" a="1"/>
  <c r="F130" i="40"/>
  <c r="G130" i="40" a="1"/>
  <c r="G130" i="40"/>
  <c r="H130" i="40" a="1"/>
  <c r="H130" i="40"/>
  <c r="I130" i="40" a="1"/>
  <c r="I130" i="40"/>
  <c r="J130" i="40" a="1"/>
  <c r="J130" i="40"/>
  <c r="K130" i="40" a="1"/>
  <c r="K130" i="40"/>
  <c r="B131" i="40" a="1"/>
  <c r="B131" i="40"/>
  <c r="C131" i="40" a="1"/>
  <c r="C131" i="40"/>
  <c r="D131" i="40" a="1"/>
  <c r="D131" i="40"/>
  <c r="E131" i="40" a="1"/>
  <c r="E131" i="40"/>
  <c r="F131" i="40" a="1"/>
  <c r="F131" i="40"/>
  <c r="G131" i="40" a="1"/>
  <c r="G131" i="40"/>
  <c r="H131" i="40" a="1"/>
  <c r="H131" i="40"/>
  <c r="I131" i="40" a="1"/>
  <c r="I131" i="40"/>
  <c r="J131" i="40" a="1"/>
  <c r="J131" i="40"/>
  <c r="K131" i="40" a="1"/>
  <c r="K131" i="40"/>
  <c r="B132" i="40" a="1"/>
  <c r="B132" i="40"/>
  <c r="C132" i="40" a="1"/>
  <c r="C132" i="40"/>
  <c r="D132" i="40" a="1"/>
  <c r="D132" i="40"/>
  <c r="E132" i="40" a="1"/>
  <c r="E132" i="40"/>
  <c r="F132" i="40" a="1"/>
  <c r="F132" i="40"/>
  <c r="G132" i="40" a="1"/>
  <c r="G132" i="40"/>
  <c r="H132" i="40" a="1"/>
  <c r="H132" i="40"/>
  <c r="I132" i="40" a="1"/>
  <c r="I132" i="40"/>
  <c r="J132" i="40" a="1"/>
  <c r="J132" i="40"/>
  <c r="K132" i="40" a="1"/>
  <c r="K132" i="40"/>
  <c r="B133" i="40" a="1"/>
  <c r="B133" i="40"/>
  <c r="C133" i="40" a="1"/>
  <c r="C133" i="40"/>
  <c r="D133" i="40" a="1"/>
  <c r="D133" i="40"/>
  <c r="E133" i="40" a="1"/>
  <c r="E133" i="40"/>
  <c r="F133" i="40" a="1"/>
  <c r="F133" i="40"/>
  <c r="G133" i="40" a="1"/>
  <c r="G133" i="40"/>
  <c r="H133" i="40" a="1"/>
  <c r="H133" i="40"/>
  <c r="I133" i="40" a="1"/>
  <c r="I133" i="40"/>
  <c r="J133" i="40" a="1"/>
  <c r="J133" i="40"/>
  <c r="K133" i="40" a="1"/>
  <c r="K133" i="40"/>
  <c r="B134" i="40" a="1"/>
  <c r="B134" i="40"/>
  <c r="C134" i="40" a="1"/>
  <c r="C134" i="40"/>
  <c r="D134" i="40" a="1"/>
  <c r="D134" i="40"/>
  <c r="E134" i="40" a="1"/>
  <c r="E134" i="40"/>
  <c r="F134" i="40" a="1"/>
  <c r="F134" i="40"/>
  <c r="G134" i="40" a="1"/>
  <c r="G134" i="40"/>
  <c r="H134" i="40" a="1"/>
  <c r="H134" i="40"/>
  <c r="I134" i="40" a="1"/>
  <c r="I134" i="40"/>
  <c r="J134" i="40" a="1"/>
  <c r="J134" i="40"/>
  <c r="K134" i="40" a="1"/>
  <c r="K134" i="40"/>
  <c r="B135" i="40" a="1"/>
  <c r="B135" i="40"/>
  <c r="C135" i="40" a="1"/>
  <c r="C135" i="40"/>
  <c r="D135" i="40" a="1"/>
  <c r="D135" i="40"/>
  <c r="E135" i="40" a="1"/>
  <c r="E135" i="40"/>
  <c r="F135" i="40" a="1"/>
  <c r="F135" i="40"/>
  <c r="G135" i="40" a="1"/>
  <c r="G135" i="40"/>
  <c r="H135" i="40" a="1"/>
  <c r="H135" i="40"/>
  <c r="I135" i="40" a="1"/>
  <c r="I135" i="40"/>
  <c r="J135" i="40" a="1"/>
  <c r="J135" i="40"/>
  <c r="K135" i="40" a="1"/>
  <c r="K135" i="40"/>
  <c r="B136" i="40" a="1"/>
  <c r="B136" i="40"/>
  <c r="C136" i="40" a="1"/>
  <c r="C136" i="40"/>
  <c r="D136" i="40" a="1"/>
  <c r="D136" i="40"/>
  <c r="E136" i="40" a="1"/>
  <c r="E136" i="40"/>
  <c r="F136" i="40" a="1"/>
  <c r="F136" i="40"/>
  <c r="G136" i="40" a="1"/>
  <c r="G136" i="40"/>
  <c r="H136" i="40" a="1"/>
  <c r="H136" i="40"/>
  <c r="I136" i="40" a="1"/>
  <c r="I136" i="40"/>
  <c r="J136" i="40" a="1"/>
  <c r="J136" i="40"/>
  <c r="K136" i="40" a="1"/>
  <c r="K136" i="40"/>
  <c r="B137" i="40" a="1"/>
  <c r="B137" i="40"/>
  <c r="C137" i="40" a="1"/>
  <c r="C137" i="40"/>
  <c r="D137" i="40" a="1"/>
  <c r="D137" i="40"/>
  <c r="E137" i="40" a="1"/>
  <c r="E137" i="40"/>
  <c r="F137" i="40" a="1"/>
  <c r="F137" i="40"/>
  <c r="G137" i="40" a="1"/>
  <c r="G137" i="40"/>
  <c r="H137" i="40" a="1"/>
  <c r="H137" i="40"/>
  <c r="I137" i="40" a="1"/>
  <c r="I137" i="40"/>
  <c r="J137" i="40" a="1"/>
  <c r="J137" i="40"/>
  <c r="K137" i="40" a="1"/>
  <c r="K137" i="40"/>
  <c r="B138" i="40" a="1"/>
  <c r="B138" i="40"/>
  <c r="C138" i="40" a="1"/>
  <c r="C138" i="40"/>
  <c r="D138" i="40" a="1"/>
  <c r="D138" i="40"/>
  <c r="E138" i="40" a="1"/>
  <c r="E138" i="40"/>
  <c r="F138" i="40" a="1"/>
  <c r="F138" i="40"/>
  <c r="G138" i="40" a="1"/>
  <c r="G138" i="40"/>
  <c r="H138" i="40" a="1"/>
  <c r="H138" i="40"/>
  <c r="I138" i="40" a="1"/>
  <c r="I138" i="40"/>
  <c r="J138" i="40" a="1"/>
  <c r="J138" i="40"/>
  <c r="K138" i="40" a="1"/>
  <c r="K138" i="40"/>
  <c r="B139" i="40" a="1"/>
  <c r="B139" i="40"/>
  <c r="C139" i="40" a="1"/>
  <c r="C139" i="40"/>
  <c r="D139" i="40" a="1"/>
  <c r="D139" i="40"/>
  <c r="E139" i="40" a="1"/>
  <c r="E139" i="40"/>
  <c r="F139" i="40" a="1"/>
  <c r="F139" i="40"/>
  <c r="G139" i="40" a="1"/>
  <c r="G139" i="40"/>
  <c r="H139" i="40" a="1"/>
  <c r="H139" i="40"/>
  <c r="I139" i="40" a="1"/>
  <c r="I139" i="40"/>
  <c r="J139" i="40" a="1"/>
  <c r="J139" i="40"/>
  <c r="K139" i="40" a="1"/>
  <c r="K139" i="40"/>
  <c r="B140" i="40" a="1"/>
  <c r="B140" i="40"/>
  <c r="C140" i="40" a="1"/>
  <c r="C140" i="40"/>
  <c r="D140" i="40" a="1"/>
  <c r="D140" i="40"/>
  <c r="E140" i="40" a="1"/>
  <c r="E140" i="40"/>
  <c r="F140" i="40" a="1"/>
  <c r="F140" i="40"/>
  <c r="G140" i="40" a="1"/>
  <c r="G140" i="40"/>
  <c r="H140" i="40" a="1"/>
  <c r="H140" i="40"/>
  <c r="I140" i="40" a="1"/>
  <c r="I140" i="40"/>
  <c r="J140" i="40" a="1"/>
  <c r="J140" i="40"/>
  <c r="K140" i="40" a="1"/>
  <c r="K140" i="40"/>
  <c r="B141" i="40" a="1"/>
  <c r="B141" i="40"/>
  <c r="C141" i="40" a="1"/>
  <c r="C141" i="40"/>
  <c r="D141" i="40" a="1"/>
  <c r="D141" i="40"/>
  <c r="E141" i="40" a="1"/>
  <c r="E141" i="40"/>
  <c r="F141" i="40" a="1"/>
  <c r="F141" i="40"/>
  <c r="G141" i="40" a="1"/>
  <c r="G141" i="40"/>
  <c r="H141" i="40" a="1"/>
  <c r="H141" i="40"/>
  <c r="I141" i="40" a="1"/>
  <c r="I141" i="40"/>
  <c r="J141" i="40" a="1"/>
  <c r="J141" i="40"/>
  <c r="K141" i="40" a="1"/>
  <c r="K141" i="40"/>
  <c r="B142" i="40" a="1"/>
  <c r="B142" i="40"/>
  <c r="C142" i="40" a="1"/>
  <c r="C142" i="40"/>
  <c r="D142" i="40" a="1"/>
  <c r="D142" i="40"/>
  <c r="E142" i="40" a="1"/>
  <c r="E142" i="40"/>
  <c r="F142" i="40" a="1"/>
  <c r="F142" i="40"/>
  <c r="G142" i="40" a="1"/>
  <c r="G142" i="40"/>
  <c r="H142" i="40" a="1"/>
  <c r="H142" i="40"/>
  <c r="I142" i="40" a="1"/>
  <c r="I142" i="40"/>
  <c r="J142" i="40" a="1"/>
  <c r="J142" i="40"/>
  <c r="K142" i="40" a="1"/>
  <c r="K142" i="40"/>
  <c r="B143" i="40" a="1"/>
  <c r="B143" i="40"/>
  <c r="C143" i="40" a="1"/>
  <c r="C143" i="40"/>
  <c r="D143" i="40" a="1"/>
  <c r="D143" i="40"/>
  <c r="E143" i="40" a="1"/>
  <c r="E143" i="40"/>
  <c r="F143" i="40" a="1"/>
  <c r="F143" i="40"/>
  <c r="G143" i="40" a="1"/>
  <c r="G143" i="40"/>
  <c r="H143" i="40" a="1"/>
  <c r="H143" i="40"/>
  <c r="I143" i="40" a="1"/>
  <c r="I143" i="40"/>
  <c r="J143" i="40" a="1"/>
  <c r="J143" i="40"/>
  <c r="K143" i="40" a="1"/>
  <c r="K143" i="40"/>
  <c r="B144" i="40" a="1"/>
  <c r="B144" i="40"/>
  <c r="C144" i="40" a="1"/>
  <c r="C144" i="40"/>
  <c r="D144" i="40" a="1"/>
  <c r="D144" i="40"/>
  <c r="E144" i="40" a="1"/>
  <c r="E144" i="40"/>
  <c r="F144" i="40" a="1"/>
  <c r="F144" i="40"/>
  <c r="G144" i="40" a="1"/>
  <c r="G144" i="40"/>
  <c r="H144" i="40" a="1"/>
  <c r="H144" i="40"/>
  <c r="I144" i="40" a="1"/>
  <c r="I144" i="40"/>
  <c r="J144" i="40" a="1"/>
  <c r="J144" i="40"/>
  <c r="K144" i="40" a="1"/>
  <c r="K144" i="40"/>
  <c r="B145" i="40" a="1"/>
  <c r="B145" i="40"/>
  <c r="C145" i="40" a="1"/>
  <c r="C145" i="40"/>
  <c r="D145" i="40" a="1"/>
  <c r="D145" i="40"/>
  <c r="E145" i="40" a="1"/>
  <c r="E145" i="40"/>
  <c r="F145" i="40" a="1"/>
  <c r="F145" i="40"/>
  <c r="G145" i="40" a="1"/>
  <c r="G145" i="40"/>
  <c r="H145" i="40" a="1"/>
  <c r="H145" i="40"/>
  <c r="I145" i="40" a="1"/>
  <c r="I145" i="40"/>
  <c r="J145" i="40" a="1"/>
  <c r="J145" i="40"/>
  <c r="K145" i="40" a="1"/>
  <c r="K145" i="40"/>
  <c r="B146" i="40" a="1"/>
  <c r="B146" i="40"/>
  <c r="C146" i="40" a="1"/>
  <c r="C146" i="40"/>
  <c r="D146" i="40" a="1"/>
  <c r="D146" i="40"/>
  <c r="E146" i="40" a="1"/>
  <c r="E146" i="40"/>
  <c r="F146" i="40" a="1"/>
  <c r="F146" i="40"/>
  <c r="G146" i="40" a="1"/>
  <c r="G146" i="40"/>
  <c r="H146" i="40" a="1"/>
  <c r="H146" i="40"/>
  <c r="I146" i="40" a="1"/>
  <c r="I146" i="40"/>
  <c r="J146" i="40" a="1"/>
  <c r="J146" i="40"/>
  <c r="K146" i="40" a="1"/>
  <c r="K146" i="40"/>
  <c r="B147" i="40" a="1"/>
  <c r="B147" i="40"/>
  <c r="C147" i="40" a="1"/>
  <c r="C147" i="40"/>
  <c r="D147" i="40" a="1"/>
  <c r="D147" i="40"/>
  <c r="E147" i="40" a="1"/>
  <c r="E147" i="40"/>
  <c r="F147" i="40" a="1"/>
  <c r="F147" i="40"/>
  <c r="G147" i="40" a="1"/>
  <c r="G147" i="40"/>
  <c r="H147" i="40" a="1"/>
  <c r="H147" i="40"/>
  <c r="I147" i="40" a="1"/>
  <c r="I147" i="40"/>
  <c r="J147" i="40" a="1"/>
  <c r="J147" i="40"/>
  <c r="K147" i="40" a="1"/>
  <c r="K147" i="40"/>
  <c r="B148" i="40" a="1"/>
  <c r="B148" i="40"/>
  <c r="C148" i="40" a="1"/>
  <c r="C148" i="40"/>
  <c r="D148" i="40" a="1"/>
  <c r="D148" i="40"/>
  <c r="E148" i="40" a="1"/>
  <c r="E148" i="40"/>
  <c r="F148" i="40" a="1"/>
  <c r="F148" i="40"/>
  <c r="G148" i="40" a="1"/>
  <c r="G148" i="40"/>
  <c r="H148" i="40" a="1"/>
  <c r="H148" i="40"/>
  <c r="I148" i="40" a="1"/>
  <c r="I148" i="40"/>
  <c r="J148" i="40" a="1"/>
  <c r="J148" i="40"/>
  <c r="K148" i="40" a="1"/>
  <c r="K148" i="40"/>
  <c r="B149" i="40" a="1"/>
  <c r="B149" i="40"/>
  <c r="C149" i="40" a="1"/>
  <c r="C149" i="40"/>
  <c r="D149" i="40" a="1"/>
  <c r="D149" i="40"/>
  <c r="E149" i="40" a="1"/>
  <c r="E149" i="40"/>
  <c r="F149" i="40" a="1"/>
  <c r="F149" i="40"/>
  <c r="G149" i="40" a="1"/>
  <c r="G149" i="40"/>
  <c r="H149" i="40" a="1"/>
  <c r="H149" i="40"/>
  <c r="I149" i="40" a="1"/>
  <c r="I149" i="40"/>
  <c r="J149" i="40" a="1"/>
  <c r="J149" i="40"/>
  <c r="K149" i="40" a="1"/>
  <c r="K149" i="40"/>
  <c r="B150" i="40" a="1"/>
  <c r="B150" i="40"/>
  <c r="C150" i="40" a="1"/>
  <c r="C150" i="40"/>
  <c r="D150" i="40" a="1"/>
  <c r="D150" i="40"/>
  <c r="E150" i="40" a="1"/>
  <c r="E150" i="40"/>
  <c r="F150" i="40" a="1"/>
  <c r="F150" i="40"/>
  <c r="G150" i="40" a="1"/>
  <c r="G150" i="40"/>
  <c r="H150" i="40" a="1"/>
  <c r="H150" i="40"/>
  <c r="I150" i="40" a="1"/>
  <c r="I150" i="40"/>
  <c r="J150" i="40" a="1"/>
  <c r="J150" i="40"/>
  <c r="K150" i="40" a="1"/>
  <c r="K150" i="40"/>
  <c r="B151" i="40" a="1"/>
  <c r="B151" i="40"/>
  <c r="C151" i="40" a="1"/>
  <c r="C151" i="40"/>
  <c r="D151" i="40" a="1"/>
  <c r="D151" i="40"/>
  <c r="E151" i="40" a="1"/>
  <c r="E151" i="40"/>
  <c r="F151" i="40" a="1"/>
  <c r="F151" i="40"/>
  <c r="G151" i="40" a="1"/>
  <c r="G151" i="40"/>
  <c r="H151" i="40" a="1"/>
  <c r="H151" i="40"/>
  <c r="I151" i="40" a="1"/>
  <c r="I151" i="40"/>
  <c r="J151" i="40" a="1"/>
  <c r="J151" i="40"/>
  <c r="K151" i="40" a="1"/>
  <c r="K151" i="40"/>
  <c r="B152" i="40" a="1"/>
  <c r="B152" i="40"/>
  <c r="C152" i="40" a="1"/>
  <c r="C152" i="40"/>
  <c r="D152" i="40" a="1"/>
  <c r="D152" i="40"/>
  <c r="E152" i="40" a="1"/>
  <c r="E152" i="40"/>
  <c r="F152" i="40" a="1"/>
  <c r="F152" i="40"/>
  <c r="G152" i="40" a="1"/>
  <c r="G152" i="40"/>
  <c r="H152" i="40" a="1"/>
  <c r="H152" i="40"/>
  <c r="I152" i="40" a="1"/>
  <c r="I152" i="40"/>
  <c r="J152" i="40" a="1"/>
  <c r="J152" i="40"/>
  <c r="K152" i="40" a="1"/>
  <c r="K152" i="40"/>
  <c r="B153" i="40" a="1"/>
  <c r="B153" i="40"/>
  <c r="C153" i="40" a="1"/>
  <c r="C153" i="40"/>
  <c r="D153" i="40" a="1"/>
  <c r="D153" i="40"/>
  <c r="E153" i="40" a="1"/>
  <c r="E153" i="40"/>
  <c r="F153" i="40" a="1"/>
  <c r="F153" i="40"/>
  <c r="G153" i="40" a="1"/>
  <c r="G153" i="40"/>
  <c r="H153" i="40" a="1"/>
  <c r="H153" i="40"/>
  <c r="I153" i="40" a="1"/>
  <c r="I153" i="40"/>
  <c r="J153" i="40" a="1"/>
  <c r="J153" i="40"/>
  <c r="K153" i="40" a="1"/>
  <c r="K153" i="40"/>
  <c r="B154" i="40" a="1"/>
  <c r="B154" i="40"/>
  <c r="C154" i="40" a="1"/>
  <c r="C154" i="40"/>
  <c r="D154" i="40" a="1"/>
  <c r="D154" i="40"/>
  <c r="E154" i="40" a="1"/>
  <c r="E154" i="40"/>
  <c r="F154" i="40" a="1"/>
  <c r="F154" i="40"/>
  <c r="G154" i="40" a="1"/>
  <c r="G154" i="40"/>
  <c r="H154" i="40" a="1"/>
  <c r="H154" i="40"/>
  <c r="I154" i="40" a="1"/>
  <c r="I154" i="40"/>
  <c r="J154" i="40" a="1"/>
  <c r="J154" i="40"/>
  <c r="K154" i="40" a="1"/>
  <c r="K154" i="40"/>
  <c r="B155" i="40" a="1"/>
  <c r="B155" i="40"/>
  <c r="C155" i="40" a="1"/>
  <c r="C155" i="40"/>
  <c r="D155" i="40" a="1"/>
  <c r="D155" i="40"/>
  <c r="E155" i="40" a="1"/>
  <c r="E155" i="40"/>
  <c r="F155" i="40" a="1"/>
  <c r="F155" i="40"/>
  <c r="G155" i="40" a="1"/>
  <c r="G155" i="40"/>
  <c r="H155" i="40" a="1"/>
  <c r="H155" i="40"/>
  <c r="I155" i="40" a="1"/>
  <c r="I155" i="40"/>
  <c r="J155" i="40" a="1"/>
  <c r="J155" i="40"/>
  <c r="K155" i="40" a="1"/>
  <c r="K155" i="40"/>
  <c r="B156" i="40" a="1"/>
  <c r="B156" i="40"/>
  <c r="C156" i="40" a="1"/>
  <c r="C156" i="40"/>
  <c r="D156" i="40" a="1"/>
  <c r="D156" i="40"/>
  <c r="E156" i="40" a="1"/>
  <c r="E156" i="40"/>
  <c r="F156" i="40" a="1"/>
  <c r="F156" i="40"/>
  <c r="G156" i="40" a="1"/>
  <c r="G156" i="40"/>
  <c r="H156" i="40" a="1"/>
  <c r="H156" i="40"/>
  <c r="I156" i="40" a="1"/>
  <c r="I156" i="40"/>
  <c r="J156" i="40" a="1"/>
  <c r="J156" i="40"/>
  <c r="K156" i="40" a="1"/>
  <c r="K156" i="40"/>
  <c r="B157" i="40" a="1"/>
  <c r="B157" i="40"/>
  <c r="C157" i="40" a="1"/>
  <c r="C157" i="40"/>
  <c r="D157" i="40" a="1"/>
  <c r="D157" i="40"/>
  <c r="E157" i="40" a="1"/>
  <c r="E157" i="40"/>
  <c r="F157" i="40" a="1"/>
  <c r="F157" i="40"/>
  <c r="G157" i="40" a="1"/>
  <c r="G157" i="40"/>
  <c r="H157" i="40" a="1"/>
  <c r="H157" i="40"/>
  <c r="I157" i="40" a="1"/>
  <c r="I157" i="40"/>
  <c r="J157" i="40" a="1"/>
  <c r="J157" i="40"/>
  <c r="K157" i="40" a="1"/>
  <c r="K157" i="40"/>
  <c r="B158" i="40" a="1"/>
  <c r="B158" i="40"/>
  <c r="C158" i="40" a="1"/>
  <c r="C158" i="40"/>
  <c r="D158" i="40" a="1"/>
  <c r="D158" i="40"/>
  <c r="E158" i="40" a="1"/>
  <c r="E158" i="40"/>
  <c r="F158" i="40" a="1"/>
  <c r="F158" i="40"/>
  <c r="G158" i="40" a="1"/>
  <c r="G158" i="40"/>
  <c r="H158" i="40" a="1"/>
  <c r="H158" i="40"/>
  <c r="I158" i="40" a="1"/>
  <c r="I158" i="40"/>
  <c r="J158" i="40" a="1"/>
  <c r="J158" i="40"/>
  <c r="K158" i="40" a="1"/>
  <c r="K158" i="40"/>
  <c r="B159" i="40" a="1"/>
  <c r="B159" i="40"/>
  <c r="C159" i="40" a="1"/>
  <c r="C159" i="40"/>
  <c r="D159" i="40" a="1"/>
  <c r="D159" i="40"/>
  <c r="E159" i="40" a="1"/>
  <c r="E159" i="40"/>
  <c r="F159" i="40" a="1"/>
  <c r="F159" i="40"/>
  <c r="G159" i="40" a="1"/>
  <c r="G159" i="40"/>
  <c r="H159" i="40" a="1"/>
  <c r="H159" i="40"/>
  <c r="I159" i="40" a="1"/>
  <c r="I159" i="40"/>
  <c r="J159" i="40" a="1"/>
  <c r="J159" i="40"/>
  <c r="K159" i="40" a="1"/>
  <c r="K159" i="40"/>
  <c r="B160" i="40" a="1"/>
  <c r="B160" i="40"/>
  <c r="C160" i="40" a="1"/>
  <c r="C160" i="40"/>
  <c r="D160" i="40" a="1"/>
  <c r="D160" i="40"/>
  <c r="E160" i="40" a="1"/>
  <c r="E160" i="40"/>
  <c r="F160" i="40" a="1"/>
  <c r="F160" i="40"/>
  <c r="G160" i="40" a="1"/>
  <c r="G160" i="40"/>
  <c r="H160" i="40" a="1"/>
  <c r="H160" i="40"/>
  <c r="I160" i="40" a="1"/>
  <c r="I160" i="40"/>
  <c r="J160" i="40" a="1"/>
  <c r="J160" i="40"/>
  <c r="K160" i="40" a="1"/>
  <c r="K160" i="40"/>
  <c r="B161" i="40" a="1"/>
  <c r="B161" i="40"/>
  <c r="C161" i="40" a="1"/>
  <c r="C161" i="40"/>
  <c r="D161" i="40" a="1"/>
  <c r="D161" i="40"/>
  <c r="E161" i="40" a="1"/>
  <c r="E161" i="40"/>
  <c r="F161" i="40" a="1"/>
  <c r="F161" i="40"/>
  <c r="G161" i="40" a="1"/>
  <c r="G161" i="40"/>
  <c r="H161" i="40" a="1"/>
  <c r="H161" i="40"/>
  <c r="I161" i="40" a="1"/>
  <c r="I161" i="40"/>
  <c r="J161" i="40" a="1"/>
  <c r="J161" i="40"/>
  <c r="K161" i="40" a="1"/>
  <c r="K161" i="40"/>
  <c r="B162" i="40" a="1"/>
  <c r="B162" i="40"/>
  <c r="C162" i="40" a="1"/>
  <c r="C162" i="40"/>
  <c r="D162" i="40" a="1"/>
  <c r="D162" i="40"/>
  <c r="E162" i="40" a="1"/>
  <c r="E162" i="40"/>
  <c r="F162" i="40" a="1"/>
  <c r="F162" i="40"/>
  <c r="G162" i="40" a="1"/>
  <c r="G162" i="40"/>
  <c r="H162" i="40" a="1"/>
  <c r="H162" i="40"/>
  <c r="I162" i="40" a="1"/>
  <c r="I162" i="40"/>
  <c r="J162" i="40" a="1"/>
  <c r="J162" i="40"/>
  <c r="K162" i="40" a="1"/>
  <c r="K162" i="40"/>
  <c r="B163" i="40" a="1"/>
  <c r="B163" i="40"/>
  <c r="C163" i="40" a="1"/>
  <c r="C163" i="40"/>
  <c r="D163" i="40" a="1"/>
  <c r="D163" i="40"/>
  <c r="E163" i="40" a="1"/>
  <c r="E163" i="40"/>
  <c r="F163" i="40" a="1"/>
  <c r="F163" i="40"/>
  <c r="G163" i="40" a="1"/>
  <c r="G163" i="40"/>
  <c r="H163" i="40" a="1"/>
  <c r="H163" i="40"/>
  <c r="I163" i="40" a="1"/>
  <c r="I163" i="40"/>
  <c r="J163" i="40" a="1"/>
  <c r="J163" i="40"/>
  <c r="K163" i="40" a="1"/>
  <c r="K163" i="40"/>
  <c r="B164" i="40" a="1"/>
  <c r="B164" i="40"/>
  <c r="C164" i="40" a="1"/>
  <c r="C164" i="40"/>
  <c r="D164" i="40" a="1"/>
  <c r="D164" i="40"/>
  <c r="E164" i="40" a="1"/>
  <c r="E164" i="40"/>
  <c r="F164" i="40" a="1"/>
  <c r="F164" i="40"/>
  <c r="G164" i="40" a="1"/>
  <c r="G164" i="40"/>
  <c r="H164" i="40" a="1"/>
  <c r="H164" i="40"/>
  <c r="I164" i="40" a="1"/>
  <c r="I164" i="40"/>
  <c r="J164" i="40" a="1"/>
  <c r="J164" i="40"/>
  <c r="K164" i="40" a="1"/>
  <c r="K164" i="40"/>
  <c r="B165" i="40" a="1"/>
  <c r="B165" i="40"/>
  <c r="C165" i="40" a="1"/>
  <c r="C165" i="40"/>
  <c r="D165" i="40" a="1"/>
  <c r="D165" i="40"/>
  <c r="E165" i="40" a="1"/>
  <c r="E165" i="40"/>
  <c r="F165" i="40" a="1"/>
  <c r="F165" i="40"/>
  <c r="G165" i="40" a="1"/>
  <c r="G165" i="40"/>
  <c r="H165" i="40" a="1"/>
  <c r="H165" i="40"/>
  <c r="I165" i="40" a="1"/>
  <c r="I165" i="40"/>
  <c r="J165" i="40" a="1"/>
  <c r="J165" i="40"/>
  <c r="K165" i="40" a="1"/>
  <c r="K165" i="40"/>
  <c r="B166" i="40" a="1"/>
  <c r="B166" i="40"/>
  <c r="C166" i="40" a="1"/>
  <c r="C166" i="40"/>
  <c r="D166" i="40" a="1"/>
  <c r="D166" i="40"/>
  <c r="E166" i="40" a="1"/>
  <c r="E166" i="40"/>
  <c r="F166" i="40" a="1"/>
  <c r="F166" i="40"/>
  <c r="G166" i="40" a="1"/>
  <c r="G166" i="40"/>
  <c r="H166" i="40" a="1"/>
  <c r="H166" i="40"/>
  <c r="I166" i="40" a="1"/>
  <c r="I166" i="40"/>
  <c r="J166" i="40" a="1"/>
  <c r="J166" i="40"/>
  <c r="K166" i="40" a="1"/>
  <c r="K166" i="40"/>
  <c r="B167" i="40" a="1"/>
  <c r="B167" i="40"/>
  <c r="C167" i="40" a="1"/>
  <c r="C167" i="40"/>
  <c r="D167" i="40" a="1"/>
  <c r="D167" i="40"/>
  <c r="E167" i="40" a="1"/>
  <c r="E167" i="40"/>
  <c r="F167" i="40" a="1"/>
  <c r="F167" i="40"/>
  <c r="G167" i="40" a="1"/>
  <c r="G167" i="40"/>
  <c r="H167" i="40" a="1"/>
  <c r="H167" i="40"/>
  <c r="I167" i="40" a="1"/>
  <c r="I167" i="40"/>
  <c r="J167" i="40" a="1"/>
  <c r="J167" i="40"/>
  <c r="K167" i="40" a="1"/>
  <c r="K167" i="40"/>
  <c r="B168" i="40" a="1"/>
  <c r="B168" i="40"/>
  <c r="C168" i="40" a="1"/>
  <c r="C168" i="40"/>
  <c r="D168" i="40" a="1"/>
  <c r="D168" i="40"/>
  <c r="E168" i="40" a="1"/>
  <c r="E168" i="40"/>
  <c r="F168" i="40" a="1"/>
  <c r="F168" i="40"/>
  <c r="G168" i="40" a="1"/>
  <c r="G168" i="40"/>
  <c r="H168" i="40" a="1"/>
  <c r="H168" i="40"/>
  <c r="I168" i="40" a="1"/>
  <c r="I168" i="40"/>
  <c r="J168" i="40" a="1"/>
  <c r="J168" i="40"/>
  <c r="K168" i="40" a="1"/>
  <c r="K168" i="40"/>
  <c r="B169" i="40" a="1"/>
  <c r="B169" i="40"/>
  <c r="C169" i="40" a="1"/>
  <c r="C169" i="40"/>
  <c r="D169" i="40" a="1"/>
  <c r="D169" i="40"/>
  <c r="E169" i="40" a="1"/>
  <c r="E169" i="40"/>
  <c r="F169" i="40" a="1"/>
  <c r="F169" i="40"/>
  <c r="G169" i="40" a="1"/>
  <c r="G169" i="40"/>
  <c r="H169" i="40" a="1"/>
  <c r="H169" i="40"/>
  <c r="I169" i="40" a="1"/>
  <c r="I169" i="40"/>
  <c r="J169" i="40" a="1"/>
  <c r="J169" i="40"/>
  <c r="K169" i="40" a="1"/>
  <c r="K169" i="40"/>
  <c r="B170" i="40" a="1"/>
  <c r="B170" i="40"/>
  <c r="C170" i="40" a="1"/>
  <c r="C170" i="40"/>
  <c r="D170" i="40" a="1"/>
  <c r="D170" i="40"/>
  <c r="E170" i="40" a="1"/>
  <c r="E170" i="40"/>
  <c r="F170" i="40" a="1"/>
  <c r="F170" i="40"/>
  <c r="G170" i="40" a="1"/>
  <c r="G170" i="40"/>
  <c r="H170" i="40" a="1"/>
  <c r="H170" i="40"/>
  <c r="I170" i="40" a="1"/>
  <c r="I170" i="40"/>
  <c r="J170" i="40" a="1"/>
  <c r="J170" i="40"/>
  <c r="K170" i="40" a="1"/>
  <c r="K170" i="40"/>
  <c r="B171" i="40" a="1"/>
  <c r="B171" i="40"/>
  <c r="C171" i="40" a="1"/>
  <c r="C171" i="40"/>
  <c r="D171" i="40" a="1"/>
  <c r="D171" i="40"/>
  <c r="E171" i="40" a="1"/>
  <c r="E171" i="40"/>
  <c r="F171" i="40" a="1"/>
  <c r="F171" i="40"/>
  <c r="G171" i="40" a="1"/>
  <c r="G171" i="40"/>
  <c r="H171" i="40" a="1"/>
  <c r="H171" i="40"/>
  <c r="I171" i="40" a="1"/>
  <c r="I171" i="40"/>
  <c r="J171" i="40" a="1"/>
  <c r="J171" i="40"/>
  <c r="K171" i="40" a="1"/>
  <c r="K171" i="40"/>
  <c r="B172" i="40" a="1"/>
  <c r="B172" i="40"/>
  <c r="C172" i="40" a="1"/>
  <c r="C172" i="40"/>
  <c r="D172" i="40" a="1"/>
  <c r="D172" i="40"/>
  <c r="E172" i="40" a="1"/>
  <c r="E172" i="40"/>
  <c r="F172" i="40" a="1"/>
  <c r="F172" i="40"/>
  <c r="G172" i="40" a="1"/>
  <c r="G172" i="40"/>
  <c r="H172" i="40" a="1"/>
  <c r="H172" i="40"/>
  <c r="I172" i="40" a="1"/>
  <c r="I172" i="40"/>
  <c r="J172" i="40" a="1"/>
  <c r="J172" i="40"/>
  <c r="K172" i="40" a="1"/>
  <c r="K172" i="40"/>
  <c r="B173" i="40" a="1"/>
  <c r="B173" i="40"/>
  <c r="C173" i="40" a="1"/>
  <c r="C173" i="40"/>
  <c r="D173" i="40" a="1"/>
  <c r="D173" i="40"/>
  <c r="E173" i="40" a="1"/>
  <c r="E173" i="40"/>
  <c r="F173" i="40" a="1"/>
  <c r="F173" i="40"/>
  <c r="G173" i="40" a="1"/>
  <c r="G173" i="40"/>
  <c r="H173" i="40" a="1"/>
  <c r="H173" i="40"/>
  <c r="I173" i="40" a="1"/>
  <c r="I173" i="40"/>
  <c r="J173" i="40" a="1"/>
  <c r="J173" i="40"/>
  <c r="K173" i="40" a="1"/>
  <c r="K173" i="40"/>
  <c r="B174" i="40" a="1"/>
  <c r="B174" i="40"/>
  <c r="C174" i="40" a="1"/>
  <c r="C174" i="40"/>
  <c r="D174" i="40" a="1"/>
  <c r="D174" i="40"/>
  <c r="E174" i="40" a="1"/>
  <c r="E174" i="40"/>
  <c r="F174" i="40" a="1"/>
  <c r="F174" i="40"/>
  <c r="G174" i="40" a="1"/>
  <c r="G174" i="40"/>
  <c r="H174" i="40" a="1"/>
  <c r="H174" i="40"/>
  <c r="I174" i="40" a="1"/>
  <c r="I174" i="40"/>
  <c r="J174" i="40" a="1"/>
  <c r="J174" i="40"/>
  <c r="K174" i="40" a="1"/>
  <c r="K174" i="40"/>
  <c r="B175" i="40" a="1"/>
  <c r="B175" i="40"/>
  <c r="C175" i="40" a="1"/>
  <c r="C175" i="40"/>
  <c r="D175" i="40" a="1"/>
  <c r="D175" i="40"/>
  <c r="E175" i="40" a="1"/>
  <c r="E175" i="40"/>
  <c r="F175" i="40" a="1"/>
  <c r="F175" i="40"/>
  <c r="G175" i="40" a="1"/>
  <c r="G175" i="40"/>
  <c r="H175" i="40" a="1"/>
  <c r="H175" i="40"/>
  <c r="I175" i="40" a="1"/>
  <c r="I175" i="40"/>
  <c r="J175" i="40" a="1"/>
  <c r="J175" i="40"/>
  <c r="K175" i="40" a="1"/>
  <c r="K175" i="40"/>
  <c r="B176" i="40" a="1"/>
  <c r="B176" i="40"/>
  <c r="C176" i="40" a="1"/>
  <c r="C176" i="40"/>
  <c r="D176" i="40" a="1"/>
  <c r="D176" i="40"/>
  <c r="E176" i="40" a="1"/>
  <c r="E176" i="40"/>
  <c r="F176" i="40" a="1"/>
  <c r="F176" i="40"/>
  <c r="G176" i="40" a="1"/>
  <c r="G176" i="40"/>
  <c r="H176" i="40" a="1"/>
  <c r="H176" i="40"/>
  <c r="I176" i="40" a="1"/>
  <c r="I176" i="40"/>
  <c r="J176" i="40" a="1"/>
  <c r="J176" i="40"/>
  <c r="K176" i="40" a="1"/>
  <c r="K176" i="40"/>
  <c r="B177" i="40" a="1"/>
  <c r="B177" i="40"/>
  <c r="C177" i="40" a="1"/>
  <c r="C177" i="40"/>
  <c r="D177" i="40" a="1"/>
  <c r="D177" i="40"/>
  <c r="E177" i="40" a="1"/>
  <c r="E177" i="40"/>
  <c r="F177" i="40" a="1"/>
  <c r="F177" i="40"/>
  <c r="G177" i="40" a="1"/>
  <c r="G177" i="40"/>
  <c r="H177" i="40" a="1"/>
  <c r="H177" i="40"/>
  <c r="I177" i="40" a="1"/>
  <c r="I177" i="40"/>
  <c r="J177" i="40" a="1"/>
  <c r="J177" i="40"/>
  <c r="K177" i="40" a="1"/>
  <c r="K177" i="40"/>
  <c r="B178" i="40" a="1"/>
  <c r="B178" i="40"/>
  <c r="C178" i="40" a="1"/>
  <c r="C178" i="40"/>
  <c r="D178" i="40" a="1"/>
  <c r="D178" i="40"/>
  <c r="E178" i="40" a="1"/>
  <c r="E178" i="40"/>
  <c r="F178" i="40" a="1"/>
  <c r="F178" i="40"/>
  <c r="G178" i="40" a="1"/>
  <c r="G178" i="40"/>
  <c r="H178" i="40" a="1"/>
  <c r="H178" i="40"/>
  <c r="I178" i="40" a="1"/>
  <c r="I178" i="40"/>
  <c r="J178" i="40" a="1"/>
  <c r="J178" i="40"/>
  <c r="K178" i="40" a="1"/>
  <c r="K178" i="40"/>
  <c r="B179" i="40" a="1"/>
  <c r="B179" i="40"/>
  <c r="C179" i="40" a="1"/>
  <c r="C179" i="40"/>
  <c r="D179" i="40" a="1"/>
  <c r="D179" i="40"/>
  <c r="E179" i="40" a="1"/>
  <c r="E179" i="40"/>
  <c r="F179" i="40" a="1"/>
  <c r="F179" i="40"/>
  <c r="G179" i="40" a="1"/>
  <c r="G179" i="40"/>
  <c r="H179" i="40" a="1"/>
  <c r="H179" i="40"/>
  <c r="I179" i="40" a="1"/>
  <c r="I179" i="40"/>
  <c r="J179" i="40" a="1"/>
  <c r="J179" i="40"/>
  <c r="K179" i="40" a="1"/>
  <c r="K179" i="40"/>
  <c r="B180" i="40" a="1"/>
  <c r="B180" i="40"/>
  <c r="C180" i="40" a="1"/>
  <c r="C180" i="40"/>
  <c r="D180" i="40" a="1"/>
  <c r="D180" i="40"/>
  <c r="E180" i="40" a="1"/>
  <c r="E180" i="40"/>
  <c r="F180" i="40" a="1"/>
  <c r="F180" i="40"/>
  <c r="G180" i="40" a="1"/>
  <c r="G180" i="40"/>
  <c r="H180" i="40" a="1"/>
  <c r="H180" i="40"/>
  <c r="I180" i="40" a="1"/>
  <c r="I180" i="40"/>
  <c r="J180" i="40" a="1"/>
  <c r="J180" i="40"/>
  <c r="K180" i="40" a="1"/>
  <c r="K180" i="40"/>
  <c r="B181" i="40" a="1"/>
  <c r="B181" i="40"/>
  <c r="C181" i="40" a="1"/>
  <c r="C181" i="40"/>
  <c r="D181" i="40" a="1"/>
  <c r="D181" i="40"/>
  <c r="E181" i="40" a="1"/>
  <c r="E181" i="40"/>
  <c r="F181" i="40" a="1"/>
  <c r="F181" i="40"/>
  <c r="G181" i="40" a="1"/>
  <c r="G181" i="40"/>
  <c r="H181" i="40" a="1"/>
  <c r="H181" i="40"/>
  <c r="I181" i="40" a="1"/>
  <c r="I181" i="40"/>
  <c r="J181" i="40" a="1"/>
  <c r="J181" i="40"/>
  <c r="K181" i="40" a="1"/>
  <c r="K181" i="40"/>
  <c r="B182" i="40" a="1"/>
  <c r="B182" i="40"/>
  <c r="C182" i="40" a="1"/>
  <c r="C182" i="40"/>
  <c r="D182" i="40" a="1"/>
  <c r="D182" i="40"/>
  <c r="E182" i="40" a="1"/>
  <c r="E182" i="40"/>
  <c r="F182" i="40" a="1"/>
  <c r="F182" i="40"/>
  <c r="G182" i="40" a="1"/>
  <c r="G182" i="40"/>
  <c r="H182" i="40" a="1"/>
  <c r="H182" i="40"/>
  <c r="I182" i="40" a="1"/>
  <c r="I182" i="40"/>
  <c r="J182" i="40" a="1"/>
  <c r="J182" i="40"/>
  <c r="K182" i="40" a="1"/>
  <c r="K182" i="40"/>
  <c r="B183" i="40" a="1"/>
  <c r="B183" i="40"/>
  <c r="C183" i="40" a="1"/>
  <c r="C183" i="40"/>
  <c r="D183" i="40" a="1"/>
  <c r="D183" i="40"/>
  <c r="E183" i="40" a="1"/>
  <c r="E183" i="40"/>
  <c r="F183" i="40" a="1"/>
  <c r="F183" i="40"/>
  <c r="G183" i="40" a="1"/>
  <c r="G183" i="40"/>
  <c r="H183" i="40" a="1"/>
  <c r="H183" i="40"/>
  <c r="I183" i="40" a="1"/>
  <c r="I183" i="40"/>
  <c r="J183" i="40" a="1"/>
  <c r="J183" i="40"/>
  <c r="K183" i="40" a="1"/>
  <c r="K183" i="40"/>
  <c r="B184" i="40" a="1"/>
  <c r="B184" i="40"/>
  <c r="C184" i="40" a="1"/>
  <c r="C184" i="40"/>
  <c r="D184" i="40" a="1"/>
  <c r="D184" i="40"/>
  <c r="E184" i="40" a="1"/>
  <c r="E184" i="40"/>
  <c r="F184" i="40" a="1"/>
  <c r="F184" i="40"/>
  <c r="G184" i="40" a="1"/>
  <c r="G184" i="40"/>
  <c r="H184" i="40" a="1"/>
  <c r="H184" i="40"/>
  <c r="I184" i="40" a="1"/>
  <c r="I184" i="40"/>
  <c r="J184" i="40" a="1"/>
  <c r="J184" i="40"/>
  <c r="K184" i="40" a="1"/>
  <c r="K184" i="40"/>
  <c r="B185" i="40" a="1"/>
  <c r="B185" i="40"/>
  <c r="C185" i="40" a="1"/>
  <c r="C185" i="40"/>
  <c r="D185" i="40" a="1"/>
  <c r="D185" i="40"/>
  <c r="E185" i="40" a="1"/>
  <c r="E185" i="40"/>
  <c r="F185" i="40" a="1"/>
  <c r="F185" i="40"/>
  <c r="G185" i="40" a="1"/>
  <c r="G185" i="40"/>
  <c r="H185" i="40" a="1"/>
  <c r="H185" i="40"/>
  <c r="I185" i="40" a="1"/>
  <c r="I185" i="40"/>
  <c r="J185" i="40" a="1"/>
  <c r="J185" i="40"/>
  <c r="K185" i="40" a="1"/>
  <c r="K185" i="40"/>
  <c r="B186" i="40" a="1"/>
  <c r="B186" i="40"/>
  <c r="C186" i="40" a="1"/>
  <c r="C186" i="40"/>
  <c r="D186" i="40" a="1"/>
  <c r="D186" i="40"/>
  <c r="E186" i="40" a="1"/>
  <c r="E186" i="40"/>
  <c r="F186" i="40" a="1"/>
  <c r="F186" i="40"/>
  <c r="G186" i="40" a="1"/>
  <c r="G186" i="40"/>
  <c r="H186" i="40" a="1"/>
  <c r="H186" i="40"/>
  <c r="I186" i="40" a="1"/>
  <c r="I186" i="40"/>
  <c r="J186" i="40" a="1"/>
  <c r="J186" i="40"/>
  <c r="K186" i="40" a="1"/>
  <c r="K186" i="40"/>
  <c r="B187" i="40" a="1"/>
  <c r="B187" i="40"/>
  <c r="C187" i="40" a="1"/>
  <c r="C187" i="40"/>
  <c r="D187" i="40" a="1"/>
  <c r="D187" i="40"/>
  <c r="E187" i="40" a="1"/>
  <c r="E187" i="40"/>
  <c r="F187" i="40" a="1"/>
  <c r="F187" i="40"/>
  <c r="G187" i="40" a="1"/>
  <c r="G187" i="40"/>
  <c r="H187" i="40" a="1"/>
  <c r="H187" i="40"/>
  <c r="I187" i="40" a="1"/>
  <c r="I187" i="40"/>
  <c r="J187" i="40" a="1"/>
  <c r="J187" i="40"/>
  <c r="K187" i="40" a="1"/>
  <c r="K187" i="40"/>
  <c r="B188" i="40" a="1"/>
  <c r="B188" i="40"/>
  <c r="C188" i="40" a="1"/>
  <c r="C188" i="40"/>
  <c r="D188" i="40" a="1"/>
  <c r="D188" i="40"/>
  <c r="E188" i="40" a="1"/>
  <c r="E188" i="40"/>
  <c r="F188" i="40" a="1"/>
  <c r="F188" i="40"/>
  <c r="G188" i="40" a="1"/>
  <c r="G188" i="40"/>
  <c r="H188" i="40" a="1"/>
  <c r="H188" i="40"/>
  <c r="I188" i="40" a="1"/>
  <c r="I188" i="40"/>
  <c r="J188" i="40" a="1"/>
  <c r="J188" i="40"/>
  <c r="K188" i="40" a="1"/>
  <c r="K188" i="40"/>
  <c r="B189" i="40" a="1"/>
  <c r="B189" i="40"/>
  <c r="C189" i="40" a="1"/>
  <c r="C189" i="40"/>
  <c r="D189" i="40" a="1"/>
  <c r="D189" i="40"/>
  <c r="E189" i="40" a="1"/>
  <c r="E189" i="40"/>
  <c r="F189" i="40" a="1"/>
  <c r="F189" i="40"/>
  <c r="G189" i="40" a="1"/>
  <c r="G189" i="40"/>
  <c r="H189" i="40" a="1"/>
  <c r="H189" i="40"/>
  <c r="I189" i="40" a="1"/>
  <c r="I189" i="40"/>
  <c r="J189" i="40" a="1"/>
  <c r="J189" i="40"/>
  <c r="K189" i="40" a="1"/>
  <c r="K189" i="40"/>
  <c r="B190" i="40" a="1"/>
  <c r="B190" i="40"/>
  <c r="C190" i="40" a="1"/>
  <c r="C190" i="40"/>
  <c r="D190" i="40" a="1"/>
  <c r="D190" i="40"/>
  <c r="E190" i="40" a="1"/>
  <c r="E190" i="40"/>
  <c r="F190" i="40" a="1"/>
  <c r="F190" i="40"/>
  <c r="G190" i="40" a="1"/>
  <c r="G190" i="40"/>
  <c r="H190" i="40" a="1"/>
  <c r="H190" i="40"/>
  <c r="I190" i="40" a="1"/>
  <c r="I190" i="40"/>
  <c r="J190" i="40" a="1"/>
  <c r="J190" i="40"/>
  <c r="K190" i="40" a="1"/>
  <c r="K190" i="40"/>
  <c r="B191" i="40" a="1"/>
  <c r="B191" i="40"/>
  <c r="C191" i="40" a="1"/>
  <c r="C191" i="40"/>
  <c r="D191" i="40" a="1"/>
  <c r="D191" i="40"/>
  <c r="E191" i="40" a="1"/>
  <c r="E191" i="40"/>
  <c r="F191" i="40" a="1"/>
  <c r="F191" i="40"/>
  <c r="G191" i="40" a="1"/>
  <c r="G191" i="40"/>
  <c r="H191" i="40" a="1"/>
  <c r="H191" i="40"/>
  <c r="I191" i="40" a="1"/>
  <c r="I191" i="40"/>
  <c r="J191" i="40" a="1"/>
  <c r="J191" i="40"/>
  <c r="K191" i="40" a="1"/>
  <c r="K191" i="40"/>
  <c r="B192" i="40" a="1"/>
  <c r="B192" i="40"/>
  <c r="C192" i="40" a="1"/>
  <c r="C192" i="40"/>
  <c r="D192" i="40" a="1"/>
  <c r="D192" i="40"/>
  <c r="E192" i="40" a="1"/>
  <c r="E192" i="40"/>
  <c r="F192" i="40" a="1"/>
  <c r="F192" i="40"/>
  <c r="G192" i="40" a="1"/>
  <c r="G192" i="40"/>
  <c r="H192" i="40" a="1"/>
  <c r="H192" i="40"/>
  <c r="I192" i="40" a="1"/>
  <c r="I192" i="40"/>
  <c r="J192" i="40" a="1"/>
  <c r="J192" i="40"/>
  <c r="K192" i="40" a="1"/>
  <c r="K192" i="40"/>
  <c r="B193" i="40" a="1"/>
  <c r="B193" i="40"/>
  <c r="C193" i="40" a="1"/>
  <c r="C193" i="40"/>
  <c r="D193" i="40" a="1"/>
  <c r="D193" i="40"/>
  <c r="E193" i="40" a="1"/>
  <c r="E193" i="40"/>
  <c r="F193" i="40" a="1"/>
  <c r="F193" i="40"/>
  <c r="G193" i="40" a="1"/>
  <c r="G193" i="40"/>
  <c r="H193" i="40" a="1"/>
  <c r="H193" i="40"/>
  <c r="I193" i="40" a="1"/>
  <c r="I193" i="40"/>
  <c r="J193" i="40" a="1"/>
  <c r="J193" i="40"/>
  <c r="K193" i="40" a="1"/>
  <c r="K193" i="40"/>
  <c r="B194" i="40" a="1"/>
  <c r="B194" i="40"/>
  <c r="C194" i="40" a="1"/>
  <c r="C194" i="40"/>
  <c r="D194" i="40" a="1"/>
  <c r="D194" i="40"/>
  <c r="E194" i="40" a="1"/>
  <c r="E194" i="40"/>
  <c r="F194" i="40" a="1"/>
  <c r="F194" i="40"/>
  <c r="G194" i="40" a="1"/>
  <c r="G194" i="40"/>
  <c r="H194" i="40" a="1"/>
  <c r="H194" i="40"/>
  <c r="I194" i="40" a="1"/>
  <c r="I194" i="40"/>
  <c r="J194" i="40" a="1"/>
  <c r="J194" i="40"/>
  <c r="K194" i="40" a="1"/>
  <c r="K194" i="40"/>
  <c r="B195" i="40" a="1"/>
  <c r="B195" i="40"/>
  <c r="C195" i="40" a="1"/>
  <c r="C195" i="40"/>
  <c r="D195" i="40" a="1"/>
  <c r="D195" i="40"/>
  <c r="E195" i="40" a="1"/>
  <c r="E195" i="40"/>
  <c r="F195" i="40" a="1"/>
  <c r="F195" i="40"/>
  <c r="G195" i="40" a="1"/>
  <c r="G195" i="40"/>
  <c r="H195" i="40" a="1"/>
  <c r="H195" i="40"/>
  <c r="I195" i="40" a="1"/>
  <c r="I195" i="40"/>
  <c r="J195" i="40" a="1"/>
  <c r="J195" i="40"/>
  <c r="K195" i="40" a="1"/>
  <c r="K195" i="40"/>
  <c r="B196" i="40" a="1"/>
  <c r="B196" i="40"/>
  <c r="C196" i="40" a="1"/>
  <c r="C196" i="40"/>
  <c r="D196" i="40" a="1"/>
  <c r="D196" i="40"/>
  <c r="E196" i="40" a="1"/>
  <c r="E196" i="40"/>
  <c r="F196" i="40" a="1"/>
  <c r="F196" i="40"/>
  <c r="G196" i="40" a="1"/>
  <c r="G196" i="40"/>
  <c r="H196" i="40" a="1"/>
  <c r="H196" i="40"/>
  <c r="I196" i="40" a="1"/>
  <c r="I196" i="40"/>
  <c r="J196" i="40" a="1"/>
  <c r="J196" i="40"/>
  <c r="K196" i="40" a="1"/>
  <c r="K196" i="40"/>
  <c r="B197" i="40" a="1"/>
  <c r="B197" i="40"/>
  <c r="C197" i="40" a="1"/>
  <c r="C197" i="40"/>
  <c r="D197" i="40" a="1"/>
  <c r="D197" i="40"/>
  <c r="E197" i="40" a="1"/>
  <c r="E197" i="40"/>
  <c r="F197" i="40" a="1"/>
  <c r="F197" i="40"/>
  <c r="G197" i="40" a="1"/>
  <c r="G197" i="40"/>
  <c r="H197" i="40" a="1"/>
  <c r="H197" i="40"/>
  <c r="I197" i="40" a="1"/>
  <c r="I197" i="40"/>
  <c r="J197" i="40" a="1"/>
  <c r="J197" i="40"/>
  <c r="K197" i="40" a="1"/>
  <c r="K197" i="40"/>
  <c r="B198" i="40" a="1"/>
  <c r="B198" i="40"/>
  <c r="C198" i="40" a="1"/>
  <c r="C198" i="40"/>
  <c r="D198" i="40" a="1"/>
  <c r="D198" i="40"/>
  <c r="E198" i="40" a="1"/>
  <c r="E198" i="40"/>
  <c r="F198" i="40" a="1"/>
  <c r="F198" i="40"/>
  <c r="G198" i="40" a="1"/>
  <c r="G198" i="40"/>
  <c r="H198" i="40" a="1"/>
  <c r="H198" i="40"/>
  <c r="I198" i="40" a="1"/>
  <c r="I198" i="40"/>
  <c r="J198" i="40" a="1"/>
  <c r="J198" i="40"/>
  <c r="K198" i="40" a="1"/>
  <c r="K198" i="40"/>
  <c r="B199" i="40" a="1"/>
  <c r="B199" i="40"/>
  <c r="C199" i="40" a="1"/>
  <c r="C199" i="40"/>
  <c r="D199" i="40" a="1"/>
  <c r="D199" i="40"/>
  <c r="E199" i="40" a="1"/>
  <c r="E199" i="40"/>
  <c r="F199" i="40" a="1"/>
  <c r="F199" i="40"/>
  <c r="G199" i="40" a="1"/>
  <c r="G199" i="40"/>
  <c r="H199" i="40" a="1"/>
  <c r="H199" i="40"/>
  <c r="I199" i="40" a="1"/>
  <c r="I199" i="40"/>
  <c r="J199" i="40" a="1"/>
  <c r="J199" i="40"/>
  <c r="K199" i="40" a="1"/>
  <c r="K199" i="40"/>
  <c r="B200" i="40" a="1"/>
  <c r="B200" i="40"/>
  <c r="C200" i="40" a="1"/>
  <c r="C200" i="40"/>
  <c r="D200" i="40" a="1"/>
  <c r="D200" i="40"/>
  <c r="E200" i="40" a="1"/>
  <c r="E200" i="40"/>
  <c r="F200" i="40" a="1"/>
  <c r="F200" i="40"/>
  <c r="G200" i="40" a="1"/>
  <c r="G200" i="40"/>
  <c r="H200" i="40" a="1"/>
  <c r="H200" i="40"/>
  <c r="I200" i="40" a="1"/>
  <c r="I200" i="40"/>
  <c r="J200" i="40" a="1"/>
  <c r="J200" i="40"/>
  <c r="K200" i="40" a="1"/>
  <c r="K200" i="40"/>
  <c r="B201" i="40" a="1"/>
  <c r="B201" i="40"/>
  <c r="C201" i="40" a="1"/>
  <c r="C201" i="40"/>
  <c r="D201" i="40" a="1"/>
  <c r="D201" i="40"/>
  <c r="E201" i="40" a="1"/>
  <c r="E201" i="40"/>
  <c r="F201" i="40" a="1"/>
  <c r="F201" i="40"/>
  <c r="G201" i="40" a="1"/>
  <c r="G201" i="40"/>
  <c r="H201" i="40" a="1"/>
  <c r="H201" i="40"/>
  <c r="I201" i="40" a="1"/>
  <c r="I201" i="40"/>
  <c r="J201" i="40" a="1"/>
  <c r="J201" i="40"/>
  <c r="K201" i="40" a="1"/>
  <c r="K201" i="40"/>
  <c r="B202" i="40" a="1"/>
  <c r="B202" i="40"/>
  <c r="C202" i="40" a="1"/>
  <c r="C202" i="40"/>
  <c r="D202" i="40" a="1"/>
  <c r="D202" i="40"/>
  <c r="E202" i="40" a="1"/>
  <c r="E202" i="40"/>
  <c r="F202" i="40" a="1"/>
  <c r="F202" i="40"/>
  <c r="G202" i="40" a="1"/>
  <c r="G202" i="40"/>
  <c r="H202" i="40" a="1"/>
  <c r="H202" i="40"/>
  <c r="I202" i="40" a="1"/>
  <c r="I202" i="40"/>
  <c r="J202" i="40" a="1"/>
  <c r="J202" i="40"/>
  <c r="K202" i="40" a="1"/>
  <c r="K202" i="40"/>
  <c r="B203" i="40" a="1"/>
  <c r="B203" i="40"/>
  <c r="C203" i="40" a="1"/>
  <c r="C203" i="40"/>
  <c r="D203" i="40" a="1"/>
  <c r="D203" i="40"/>
  <c r="E203" i="40" a="1"/>
  <c r="E203" i="40"/>
  <c r="F203" i="40" a="1"/>
  <c r="F203" i="40"/>
  <c r="G203" i="40" a="1"/>
  <c r="G203" i="40"/>
  <c r="H203" i="40" a="1"/>
  <c r="H203" i="40"/>
  <c r="I203" i="40" a="1"/>
  <c r="I203" i="40"/>
  <c r="J203" i="40" a="1"/>
  <c r="J203" i="40"/>
  <c r="K203" i="40" a="1"/>
  <c r="K203" i="40"/>
  <c r="B204" i="40" a="1"/>
  <c r="B204" i="40"/>
  <c r="C204" i="40" a="1"/>
  <c r="C204" i="40"/>
  <c r="D204" i="40" a="1"/>
  <c r="D204" i="40"/>
  <c r="E204" i="40" a="1"/>
  <c r="E204" i="40"/>
  <c r="F204" i="40" a="1"/>
  <c r="F204" i="40"/>
  <c r="G204" i="40" a="1"/>
  <c r="G204" i="40"/>
  <c r="H204" i="40" a="1"/>
  <c r="H204" i="40"/>
  <c r="I204" i="40" a="1"/>
  <c r="I204" i="40"/>
  <c r="J204" i="40" a="1"/>
  <c r="J204" i="40"/>
  <c r="K204" i="40" a="1"/>
  <c r="K204" i="40"/>
  <c r="B205" i="40" a="1"/>
  <c r="B205" i="40"/>
  <c r="C205" i="40" a="1"/>
  <c r="C205" i="40"/>
  <c r="D205" i="40" a="1"/>
  <c r="D205" i="40"/>
  <c r="E205" i="40" a="1"/>
  <c r="E205" i="40"/>
  <c r="F205" i="40" a="1"/>
  <c r="F205" i="40"/>
  <c r="G205" i="40" a="1"/>
  <c r="G205" i="40"/>
  <c r="H205" i="40" a="1"/>
  <c r="H205" i="40"/>
  <c r="I205" i="40" a="1"/>
  <c r="I205" i="40"/>
  <c r="J205" i="40" a="1"/>
  <c r="J205" i="40"/>
  <c r="K205" i="40" a="1"/>
  <c r="K205" i="40"/>
  <c r="B206" i="40" a="1"/>
  <c r="B206" i="40"/>
  <c r="C206" i="40" a="1"/>
  <c r="C206" i="40"/>
  <c r="D206" i="40" a="1"/>
  <c r="D206" i="40"/>
  <c r="E206" i="40" a="1"/>
  <c r="E206" i="40"/>
  <c r="F206" i="40" a="1"/>
  <c r="F206" i="40"/>
  <c r="G206" i="40" a="1"/>
  <c r="G206" i="40"/>
  <c r="H206" i="40" a="1"/>
  <c r="H206" i="40"/>
  <c r="I206" i="40" a="1"/>
  <c r="I206" i="40"/>
  <c r="J206" i="40" a="1"/>
  <c r="J206" i="40"/>
  <c r="K206" i="40" a="1"/>
  <c r="K206" i="40"/>
  <c r="B207" i="40" a="1"/>
  <c r="B207" i="40"/>
  <c r="C207" i="40" a="1"/>
  <c r="C207" i="40"/>
  <c r="D207" i="40" a="1"/>
  <c r="D207" i="40"/>
  <c r="E207" i="40" a="1"/>
  <c r="E207" i="40"/>
  <c r="F207" i="40" a="1"/>
  <c r="F207" i="40"/>
  <c r="G207" i="40" a="1"/>
  <c r="G207" i="40"/>
  <c r="H207" i="40" a="1"/>
  <c r="H207" i="40"/>
  <c r="I207" i="40" a="1"/>
  <c r="I207" i="40"/>
  <c r="J207" i="40" a="1"/>
  <c r="J207" i="40"/>
  <c r="K207" i="40" a="1"/>
  <c r="K207" i="40"/>
  <c r="B208" i="40" a="1"/>
  <c r="B208" i="40"/>
  <c r="C208" i="40" a="1"/>
  <c r="C208" i="40"/>
  <c r="D208" i="40" a="1"/>
  <c r="D208" i="40"/>
  <c r="E208" i="40" a="1"/>
  <c r="E208" i="40"/>
  <c r="F208" i="40" a="1"/>
  <c r="F208" i="40"/>
  <c r="G208" i="40" a="1"/>
  <c r="G208" i="40"/>
  <c r="H208" i="40" a="1"/>
  <c r="H208" i="40"/>
  <c r="I208" i="40" a="1"/>
  <c r="I208" i="40"/>
  <c r="J208" i="40" a="1"/>
  <c r="J208" i="40"/>
  <c r="K208" i="40" a="1"/>
  <c r="K208" i="40"/>
  <c r="B209" i="40" a="1"/>
  <c r="B209" i="40"/>
  <c r="C209" i="40" a="1"/>
  <c r="C209" i="40"/>
  <c r="D209" i="40" a="1"/>
  <c r="D209" i="40"/>
  <c r="E209" i="40" a="1"/>
  <c r="E209" i="40"/>
  <c r="F209" i="40" a="1"/>
  <c r="F209" i="40"/>
  <c r="G209" i="40" a="1"/>
  <c r="G209" i="40"/>
  <c r="H209" i="40" a="1"/>
  <c r="H209" i="40"/>
  <c r="I209" i="40" a="1"/>
  <c r="I209" i="40"/>
  <c r="J209" i="40" a="1"/>
  <c r="J209" i="40"/>
  <c r="K209" i="40" a="1"/>
  <c r="K209" i="40"/>
  <c r="B210" i="40" a="1"/>
  <c r="B210" i="40"/>
  <c r="C210" i="40" a="1"/>
  <c r="C210" i="40"/>
  <c r="D210" i="40" a="1"/>
  <c r="D210" i="40"/>
  <c r="E210" i="40" a="1"/>
  <c r="E210" i="40"/>
  <c r="F210" i="40" a="1"/>
  <c r="F210" i="40"/>
  <c r="G210" i="40" a="1"/>
  <c r="G210" i="40"/>
  <c r="H210" i="40" a="1"/>
  <c r="H210" i="40"/>
  <c r="I210" i="40" a="1"/>
  <c r="I210" i="40"/>
  <c r="J210" i="40" a="1"/>
  <c r="J210" i="40"/>
  <c r="K210" i="40" a="1"/>
  <c r="K210" i="40"/>
  <c r="B211" i="40" a="1"/>
  <c r="B211" i="40"/>
  <c r="C211" i="40" a="1"/>
  <c r="C211" i="40"/>
  <c r="D211" i="40" a="1"/>
  <c r="D211" i="40"/>
  <c r="E211" i="40" a="1"/>
  <c r="E211" i="40"/>
  <c r="F211" i="40" a="1"/>
  <c r="F211" i="40"/>
  <c r="G211" i="40" a="1"/>
  <c r="G211" i="40"/>
  <c r="H211" i="40" a="1"/>
  <c r="H211" i="40"/>
  <c r="I211" i="40" a="1"/>
  <c r="I211" i="40"/>
  <c r="J211" i="40" a="1"/>
  <c r="J211" i="40"/>
  <c r="K211" i="40" a="1"/>
  <c r="K211" i="40"/>
  <c r="B212" i="40" a="1"/>
  <c r="B212" i="40"/>
  <c r="C212" i="40" a="1"/>
  <c r="C212" i="40"/>
  <c r="D212" i="40" a="1"/>
  <c r="D212" i="40"/>
  <c r="E212" i="40" a="1"/>
  <c r="E212" i="40"/>
  <c r="F212" i="40" a="1"/>
  <c r="F212" i="40"/>
  <c r="G212" i="40" a="1"/>
  <c r="G212" i="40"/>
  <c r="H212" i="40" a="1"/>
  <c r="H212" i="40"/>
  <c r="I212" i="40" a="1"/>
  <c r="I212" i="40"/>
  <c r="J212" i="40" a="1"/>
  <c r="J212" i="40"/>
  <c r="K212" i="40" a="1"/>
  <c r="K212" i="40"/>
  <c r="B213" i="40" a="1"/>
  <c r="B213" i="40"/>
  <c r="C213" i="40" a="1"/>
  <c r="C213" i="40"/>
  <c r="D213" i="40" a="1"/>
  <c r="D213" i="40"/>
  <c r="E213" i="40" a="1"/>
  <c r="E213" i="40"/>
  <c r="F213" i="40" a="1"/>
  <c r="F213" i="40"/>
  <c r="G213" i="40" a="1"/>
  <c r="G213" i="40"/>
  <c r="H213" i="40" a="1"/>
  <c r="H213" i="40"/>
  <c r="I213" i="40" a="1"/>
  <c r="I213" i="40"/>
  <c r="J213" i="40" a="1"/>
  <c r="J213" i="40"/>
  <c r="K213" i="40" a="1"/>
  <c r="K213" i="40"/>
  <c r="B214" i="40" a="1"/>
  <c r="B214" i="40"/>
  <c r="C214" i="40" a="1"/>
  <c r="C214" i="40"/>
  <c r="D214" i="40" a="1"/>
  <c r="D214" i="40"/>
  <c r="E214" i="40" a="1"/>
  <c r="E214" i="40"/>
  <c r="F214" i="40" a="1"/>
  <c r="F214" i="40"/>
  <c r="G214" i="40" a="1"/>
  <c r="G214" i="40"/>
  <c r="H214" i="40" a="1"/>
  <c r="H214" i="40"/>
  <c r="I214" i="40" a="1"/>
  <c r="I214" i="40"/>
  <c r="J214" i="40" a="1"/>
  <c r="J214" i="40"/>
  <c r="K214" i="40" a="1"/>
  <c r="K214" i="40"/>
  <c r="B215" i="40" a="1"/>
  <c r="B215" i="40"/>
  <c r="C215" i="40" a="1"/>
  <c r="C215" i="40"/>
  <c r="D215" i="40" a="1"/>
  <c r="D215" i="40"/>
  <c r="E215" i="40" a="1"/>
  <c r="E215" i="40"/>
  <c r="F215" i="40" a="1"/>
  <c r="F215" i="40"/>
  <c r="G215" i="40" a="1"/>
  <c r="G215" i="40"/>
  <c r="H215" i="40" a="1"/>
  <c r="H215" i="40"/>
  <c r="I215" i="40" a="1"/>
  <c r="I215" i="40"/>
  <c r="J215" i="40" a="1"/>
  <c r="J215" i="40"/>
  <c r="K215" i="40" a="1"/>
  <c r="K215" i="40"/>
  <c r="B216" i="40" a="1"/>
  <c r="B216" i="40"/>
  <c r="C216" i="40" a="1"/>
  <c r="C216" i="40"/>
  <c r="D216" i="40" a="1"/>
  <c r="D216" i="40"/>
  <c r="E216" i="40" a="1"/>
  <c r="E216" i="40"/>
  <c r="F216" i="40" a="1"/>
  <c r="F216" i="40"/>
  <c r="G216" i="40" a="1"/>
  <c r="G216" i="40"/>
  <c r="H216" i="40" a="1"/>
  <c r="H216" i="40"/>
  <c r="I216" i="40" a="1"/>
  <c r="I216" i="40"/>
  <c r="J216" i="40" a="1"/>
  <c r="J216" i="40"/>
  <c r="K216" i="40" a="1"/>
  <c r="K216" i="40"/>
  <c r="B217" i="40" a="1"/>
  <c r="B217" i="40"/>
  <c r="C217" i="40" a="1"/>
  <c r="C217" i="40"/>
  <c r="D217" i="40" a="1"/>
  <c r="D217" i="40"/>
  <c r="E217" i="40" a="1"/>
  <c r="E217" i="40"/>
  <c r="F217" i="40" a="1"/>
  <c r="F217" i="40"/>
  <c r="G217" i="40" a="1"/>
  <c r="G217" i="40"/>
  <c r="H217" i="40" a="1"/>
  <c r="H217" i="40"/>
  <c r="I217" i="40" a="1"/>
  <c r="I217" i="40"/>
  <c r="J217" i="40" a="1"/>
  <c r="J217" i="40"/>
  <c r="K217" i="40" a="1"/>
  <c r="K217" i="40"/>
  <c r="B218" i="40" a="1"/>
  <c r="B218" i="40"/>
  <c r="C218" i="40" a="1"/>
  <c r="C218" i="40"/>
  <c r="D218" i="40" a="1"/>
  <c r="D218" i="40"/>
  <c r="E218" i="40" a="1"/>
  <c r="E218" i="40"/>
  <c r="F218" i="40" a="1"/>
  <c r="F218" i="40"/>
  <c r="G218" i="40" a="1"/>
  <c r="G218" i="40"/>
  <c r="H218" i="40" a="1"/>
  <c r="H218" i="40"/>
  <c r="I218" i="40" a="1"/>
  <c r="I218" i="40"/>
  <c r="J218" i="40" a="1"/>
  <c r="J218" i="40"/>
  <c r="K218" i="40" a="1"/>
  <c r="K218" i="40"/>
  <c r="B219" i="40" a="1"/>
  <c r="B219" i="40"/>
  <c r="C219" i="40" a="1"/>
  <c r="C219" i="40"/>
  <c r="D219" i="40" a="1"/>
  <c r="D219" i="40"/>
  <c r="E219" i="40" a="1"/>
  <c r="E219" i="40"/>
  <c r="F219" i="40" a="1"/>
  <c r="F219" i="40"/>
  <c r="G219" i="40" a="1"/>
  <c r="G219" i="40"/>
  <c r="H219" i="40" a="1"/>
  <c r="H219" i="40"/>
  <c r="I219" i="40" a="1"/>
  <c r="I219" i="40"/>
  <c r="J219" i="40" a="1"/>
  <c r="J219" i="40"/>
  <c r="K219" i="40" a="1"/>
  <c r="K219" i="40"/>
  <c r="B220" i="40" a="1"/>
  <c r="B220" i="40"/>
  <c r="C220" i="40" a="1"/>
  <c r="C220" i="40"/>
  <c r="D220" i="40" a="1"/>
  <c r="D220" i="40"/>
  <c r="E220" i="40" a="1"/>
  <c r="E220" i="40"/>
  <c r="F220" i="40" a="1"/>
  <c r="F220" i="40"/>
  <c r="G220" i="40" a="1"/>
  <c r="G220" i="40"/>
  <c r="H220" i="40" a="1"/>
  <c r="H220" i="40"/>
  <c r="I220" i="40" a="1"/>
  <c r="I220" i="40"/>
  <c r="J220" i="40" a="1"/>
  <c r="J220" i="40"/>
  <c r="K220" i="40" a="1"/>
  <c r="K220" i="40"/>
  <c r="B221" i="40" a="1"/>
  <c r="B221" i="40"/>
  <c r="C221" i="40" a="1"/>
  <c r="C221" i="40"/>
  <c r="D221" i="40" a="1"/>
  <c r="D221" i="40"/>
  <c r="E221" i="40" a="1"/>
  <c r="E221" i="40"/>
  <c r="F221" i="40" a="1"/>
  <c r="F221" i="40"/>
  <c r="G221" i="40" a="1"/>
  <c r="G221" i="40"/>
  <c r="H221" i="40" a="1"/>
  <c r="H221" i="40"/>
  <c r="I221" i="40" a="1"/>
  <c r="I221" i="40"/>
  <c r="J221" i="40" a="1"/>
  <c r="J221" i="40"/>
  <c r="K221" i="40" a="1"/>
  <c r="K221" i="40"/>
  <c r="B222" i="40" a="1"/>
  <c r="B222" i="40"/>
  <c r="C222" i="40" a="1"/>
  <c r="C222" i="40"/>
  <c r="D222" i="40" a="1"/>
  <c r="D222" i="40"/>
  <c r="E222" i="40" a="1"/>
  <c r="E222" i="40"/>
  <c r="F222" i="40" a="1"/>
  <c r="F222" i="40"/>
  <c r="G222" i="40" a="1"/>
  <c r="G222" i="40"/>
  <c r="H222" i="40" a="1"/>
  <c r="H222" i="40"/>
  <c r="I222" i="40" a="1"/>
  <c r="I222" i="40"/>
  <c r="J222" i="40" a="1"/>
  <c r="J222" i="40"/>
  <c r="K222" i="40" a="1"/>
  <c r="K222" i="40"/>
  <c r="B223" i="40" a="1"/>
  <c r="B223" i="40"/>
  <c r="C223" i="40" a="1"/>
  <c r="C223" i="40"/>
  <c r="D223" i="40" a="1"/>
  <c r="D223" i="40"/>
  <c r="E223" i="40" a="1"/>
  <c r="E223" i="40"/>
  <c r="F223" i="40" a="1"/>
  <c r="F223" i="40"/>
  <c r="G223" i="40" a="1"/>
  <c r="G223" i="40"/>
  <c r="H223" i="40" a="1"/>
  <c r="H223" i="40"/>
  <c r="I223" i="40" a="1"/>
  <c r="I223" i="40"/>
  <c r="J223" i="40" a="1"/>
  <c r="J223" i="40"/>
  <c r="K223" i="40" a="1"/>
  <c r="K223" i="40"/>
  <c r="B224" i="40" a="1"/>
  <c r="B224" i="40"/>
  <c r="C224" i="40" a="1"/>
  <c r="C224" i="40"/>
  <c r="D224" i="40" a="1"/>
  <c r="D224" i="40"/>
  <c r="E224" i="40" a="1"/>
  <c r="E224" i="40"/>
  <c r="F224" i="40" a="1"/>
  <c r="F224" i="40"/>
  <c r="G224" i="40" a="1"/>
  <c r="G224" i="40"/>
  <c r="H224" i="40" a="1"/>
  <c r="H224" i="40"/>
  <c r="I224" i="40" a="1"/>
  <c r="I224" i="40"/>
  <c r="J224" i="40" a="1"/>
  <c r="J224" i="40"/>
  <c r="K224" i="40" a="1"/>
  <c r="K224" i="40"/>
  <c r="B225" i="40" a="1"/>
  <c r="B225" i="40"/>
  <c r="C225" i="40" a="1"/>
  <c r="C225" i="40"/>
  <c r="D225" i="40" a="1"/>
  <c r="D225" i="40"/>
  <c r="E225" i="40" a="1"/>
  <c r="E225" i="40"/>
  <c r="F225" i="40" a="1"/>
  <c r="F225" i="40"/>
  <c r="G225" i="40" a="1"/>
  <c r="G225" i="40"/>
  <c r="H225" i="40" a="1"/>
  <c r="H225" i="40"/>
  <c r="I225" i="40" a="1"/>
  <c r="I225" i="40"/>
  <c r="J225" i="40" a="1"/>
  <c r="J225" i="40"/>
  <c r="K225" i="40" a="1"/>
  <c r="K225" i="40"/>
  <c r="B226" i="40" a="1"/>
  <c r="B226" i="40"/>
  <c r="C226" i="40" a="1"/>
  <c r="C226" i="40"/>
  <c r="D226" i="40" a="1"/>
  <c r="D226" i="40"/>
  <c r="E226" i="40" a="1"/>
  <c r="E226" i="40"/>
  <c r="F226" i="40" a="1"/>
  <c r="F226" i="40"/>
  <c r="G226" i="40" a="1"/>
  <c r="G226" i="40"/>
  <c r="H226" i="40" a="1"/>
  <c r="H226" i="40"/>
  <c r="I226" i="40" a="1"/>
  <c r="I226" i="40"/>
  <c r="J226" i="40" a="1"/>
  <c r="J226" i="40"/>
  <c r="K226" i="40" a="1"/>
  <c r="K226" i="40"/>
  <c r="B227" i="40" a="1"/>
  <c r="B227" i="40"/>
  <c r="C227" i="40" a="1"/>
  <c r="C227" i="40"/>
  <c r="D227" i="40" a="1"/>
  <c r="D227" i="40"/>
  <c r="E227" i="40" a="1"/>
  <c r="E227" i="40"/>
  <c r="F227" i="40" a="1"/>
  <c r="F227" i="40"/>
  <c r="G227" i="40" a="1"/>
  <c r="G227" i="40"/>
  <c r="H227" i="40" a="1"/>
  <c r="H227" i="40"/>
  <c r="I227" i="40" a="1"/>
  <c r="I227" i="40"/>
  <c r="J227" i="40" a="1"/>
  <c r="J227" i="40"/>
  <c r="K227" i="40" a="1"/>
  <c r="K227" i="40"/>
  <c r="B228" i="40" a="1"/>
  <c r="B228" i="40"/>
  <c r="C228" i="40" a="1"/>
  <c r="C228" i="40"/>
  <c r="D228" i="40" a="1"/>
  <c r="D228" i="40"/>
  <c r="E228" i="40" a="1"/>
  <c r="E228" i="40"/>
  <c r="F228" i="40" a="1"/>
  <c r="F228" i="40"/>
  <c r="G228" i="40" a="1"/>
  <c r="G228" i="40"/>
  <c r="H228" i="40" a="1"/>
  <c r="H228" i="40"/>
  <c r="I228" i="40" a="1"/>
  <c r="I228" i="40"/>
  <c r="J228" i="40" a="1"/>
  <c r="J228" i="40"/>
  <c r="K228" i="40" a="1"/>
  <c r="K228" i="40"/>
  <c r="B229" i="40" a="1"/>
  <c r="B229" i="40"/>
  <c r="C229" i="40" a="1"/>
  <c r="C229" i="40"/>
  <c r="D229" i="40" a="1"/>
  <c r="D229" i="40"/>
  <c r="E229" i="40" a="1"/>
  <c r="E229" i="40"/>
  <c r="F229" i="40" a="1"/>
  <c r="F229" i="40"/>
  <c r="G229" i="40" a="1"/>
  <c r="G229" i="40"/>
  <c r="H229" i="40" a="1"/>
  <c r="H229" i="40"/>
  <c r="I229" i="40" a="1"/>
  <c r="I229" i="40"/>
  <c r="J229" i="40" a="1"/>
  <c r="J229" i="40"/>
  <c r="K229" i="40" a="1"/>
  <c r="K229" i="40"/>
  <c r="B230" i="40" a="1"/>
  <c r="B230" i="40"/>
  <c r="C230" i="40" a="1"/>
  <c r="C230" i="40"/>
  <c r="D230" i="40" a="1"/>
  <c r="D230" i="40"/>
  <c r="E230" i="40" a="1"/>
  <c r="E230" i="40"/>
  <c r="F230" i="40" a="1"/>
  <c r="F230" i="40"/>
  <c r="G230" i="40" a="1"/>
  <c r="G230" i="40"/>
  <c r="H230" i="40" a="1"/>
  <c r="H230" i="40"/>
  <c r="I230" i="40" a="1"/>
  <c r="I230" i="40"/>
  <c r="J230" i="40" a="1"/>
  <c r="J230" i="40"/>
  <c r="K230" i="40" a="1"/>
  <c r="K230" i="40"/>
  <c r="B231" i="40" a="1"/>
  <c r="B231" i="40"/>
  <c r="C231" i="40" a="1"/>
  <c r="C231" i="40"/>
  <c r="D231" i="40" a="1"/>
  <c r="D231" i="40"/>
  <c r="E231" i="40" a="1"/>
  <c r="E231" i="40"/>
  <c r="F231" i="40" a="1"/>
  <c r="F231" i="40"/>
  <c r="G231" i="40" a="1"/>
  <c r="G231" i="40"/>
  <c r="H231" i="40" a="1"/>
  <c r="H231" i="40"/>
  <c r="I231" i="40" a="1"/>
  <c r="I231" i="40"/>
  <c r="J231" i="40" a="1"/>
  <c r="J231" i="40"/>
  <c r="K231" i="40" a="1"/>
  <c r="K231" i="40"/>
  <c r="B232" i="40" a="1"/>
  <c r="B232" i="40"/>
  <c r="C232" i="40" a="1"/>
  <c r="C232" i="40"/>
  <c r="D232" i="40" a="1"/>
  <c r="D232" i="40"/>
  <c r="E232" i="40" a="1"/>
  <c r="E232" i="40"/>
  <c r="F232" i="40" a="1"/>
  <c r="F232" i="40"/>
  <c r="G232" i="40" a="1"/>
  <c r="G232" i="40"/>
  <c r="H232" i="40" a="1"/>
  <c r="H232" i="40"/>
  <c r="I232" i="40" a="1"/>
  <c r="I232" i="40"/>
  <c r="J232" i="40" a="1"/>
  <c r="J232" i="40"/>
  <c r="K232" i="40" a="1"/>
  <c r="K232" i="40"/>
  <c r="B233" i="40" a="1"/>
  <c r="B233" i="40"/>
  <c r="C233" i="40" a="1"/>
  <c r="C233" i="40"/>
  <c r="D233" i="40" a="1"/>
  <c r="D233" i="40"/>
  <c r="E233" i="40" a="1"/>
  <c r="E233" i="40"/>
  <c r="F233" i="40" a="1"/>
  <c r="F233" i="40"/>
  <c r="G233" i="40" a="1"/>
  <c r="G233" i="40"/>
  <c r="H233" i="40" a="1"/>
  <c r="H233" i="40"/>
  <c r="I233" i="40" a="1"/>
  <c r="I233" i="40"/>
  <c r="J233" i="40" a="1"/>
  <c r="J233" i="40"/>
  <c r="K233" i="40" a="1"/>
  <c r="K233" i="40"/>
  <c r="B234" i="40" a="1"/>
  <c r="B234" i="40"/>
  <c r="C234" i="40" a="1"/>
  <c r="C234" i="40"/>
  <c r="D234" i="40" a="1"/>
  <c r="D234" i="40"/>
  <c r="E234" i="40" a="1"/>
  <c r="E234" i="40"/>
  <c r="F234" i="40" a="1"/>
  <c r="F234" i="40"/>
  <c r="G234" i="40" a="1"/>
  <c r="G234" i="40"/>
  <c r="H234" i="40" a="1"/>
  <c r="H234" i="40"/>
  <c r="I234" i="40" a="1"/>
  <c r="I234" i="40"/>
  <c r="J234" i="40" a="1"/>
  <c r="J234" i="40"/>
  <c r="K234" i="40" a="1"/>
  <c r="K234" i="40"/>
  <c r="B235" i="40" a="1"/>
  <c r="B235" i="40"/>
  <c r="C235" i="40" a="1"/>
  <c r="C235" i="40"/>
  <c r="D235" i="40" a="1"/>
  <c r="D235" i="40"/>
  <c r="E235" i="40" a="1"/>
  <c r="E235" i="40"/>
  <c r="F235" i="40" a="1"/>
  <c r="F235" i="40"/>
  <c r="G235" i="40" a="1"/>
  <c r="G235" i="40"/>
  <c r="H235" i="40" a="1"/>
  <c r="H235" i="40"/>
  <c r="I235" i="40" a="1"/>
  <c r="I235" i="40"/>
  <c r="J235" i="40" a="1"/>
  <c r="J235" i="40"/>
  <c r="K235" i="40" a="1"/>
  <c r="K235" i="40"/>
  <c r="B236" i="40" a="1"/>
  <c r="B236" i="40"/>
  <c r="C236" i="40" a="1"/>
  <c r="C236" i="40"/>
  <c r="D236" i="40" a="1"/>
  <c r="D236" i="40"/>
  <c r="E236" i="40" a="1"/>
  <c r="E236" i="40"/>
  <c r="F236" i="40" a="1"/>
  <c r="F236" i="40"/>
  <c r="G236" i="40" a="1"/>
  <c r="G236" i="40"/>
  <c r="H236" i="40" a="1"/>
  <c r="H236" i="40"/>
  <c r="I236" i="40" a="1"/>
  <c r="I236" i="40"/>
  <c r="J236" i="40" a="1"/>
  <c r="J236" i="40"/>
  <c r="K236" i="40" a="1"/>
  <c r="K236" i="40"/>
  <c r="B237" i="40" a="1"/>
  <c r="B237" i="40"/>
  <c r="C237" i="40" a="1"/>
  <c r="C237" i="40"/>
  <c r="D237" i="40" a="1"/>
  <c r="D237" i="40"/>
  <c r="E237" i="40" a="1"/>
  <c r="E237" i="40"/>
  <c r="F237" i="40" a="1"/>
  <c r="F237" i="40"/>
  <c r="G237" i="40" a="1"/>
  <c r="G237" i="40"/>
  <c r="H237" i="40" a="1"/>
  <c r="H237" i="40"/>
  <c r="I237" i="40" a="1"/>
  <c r="I237" i="40"/>
  <c r="J237" i="40" a="1"/>
  <c r="J237" i="40"/>
  <c r="K237" i="40" a="1"/>
  <c r="K237" i="40"/>
  <c r="B238" i="40" a="1"/>
  <c r="B238" i="40"/>
  <c r="C238" i="40" a="1"/>
  <c r="C238" i="40"/>
  <c r="D238" i="40" a="1"/>
  <c r="D238" i="40"/>
  <c r="E238" i="40" a="1"/>
  <c r="E238" i="40"/>
  <c r="F238" i="40" a="1"/>
  <c r="F238" i="40"/>
  <c r="G238" i="40" a="1"/>
  <c r="G238" i="40"/>
  <c r="H238" i="40" a="1"/>
  <c r="H238" i="40"/>
  <c r="I238" i="40" a="1"/>
  <c r="I238" i="40"/>
  <c r="J238" i="40" a="1"/>
  <c r="J238" i="40"/>
  <c r="K238" i="40" a="1"/>
  <c r="K238" i="40"/>
  <c r="B239" i="40" a="1"/>
  <c r="B239" i="40"/>
  <c r="C239" i="40" a="1"/>
  <c r="C239" i="40"/>
  <c r="D239" i="40" a="1"/>
  <c r="D239" i="40"/>
  <c r="E239" i="40" a="1"/>
  <c r="E239" i="40"/>
  <c r="F239" i="40" a="1"/>
  <c r="F239" i="40"/>
  <c r="G239" i="40" a="1"/>
  <c r="G239" i="40"/>
  <c r="H239" i="40" a="1"/>
  <c r="H239" i="40"/>
  <c r="I239" i="40" a="1"/>
  <c r="I239" i="40"/>
  <c r="J239" i="40" a="1"/>
  <c r="J239" i="40"/>
  <c r="K239" i="40" a="1"/>
  <c r="K239" i="40"/>
  <c r="B240" i="40" a="1"/>
  <c r="B240" i="40"/>
  <c r="C240" i="40" a="1"/>
  <c r="C240" i="40"/>
  <c r="D240" i="40" a="1"/>
  <c r="D240" i="40"/>
  <c r="E240" i="40" a="1"/>
  <c r="E240" i="40"/>
  <c r="F240" i="40" a="1"/>
  <c r="F240" i="40"/>
  <c r="G240" i="40" a="1"/>
  <c r="G240" i="40"/>
  <c r="H240" i="40" a="1"/>
  <c r="H240" i="40"/>
  <c r="I240" i="40" a="1"/>
  <c r="I240" i="40"/>
  <c r="J240" i="40" a="1"/>
  <c r="J240" i="40"/>
  <c r="K240" i="40" a="1"/>
  <c r="K240" i="40"/>
  <c r="B241" i="40" a="1"/>
  <c r="B241" i="40"/>
  <c r="C241" i="40" a="1"/>
  <c r="C241" i="40"/>
  <c r="D241" i="40" a="1"/>
  <c r="D241" i="40"/>
  <c r="E241" i="40" a="1"/>
  <c r="E241" i="40"/>
  <c r="F241" i="40" a="1"/>
  <c r="F241" i="40"/>
  <c r="G241" i="40" a="1"/>
  <c r="G241" i="40"/>
  <c r="H241" i="40" a="1"/>
  <c r="H241" i="40"/>
  <c r="I241" i="40" a="1"/>
  <c r="I241" i="40"/>
  <c r="J241" i="40" a="1"/>
  <c r="J241" i="40"/>
  <c r="K241" i="40" a="1"/>
  <c r="K241" i="40"/>
  <c r="B242" i="40" a="1"/>
  <c r="B242" i="40"/>
  <c r="C242" i="40" a="1"/>
  <c r="C242" i="40"/>
  <c r="D242" i="40" a="1"/>
  <c r="D242" i="40"/>
  <c r="E242" i="40" a="1"/>
  <c r="E242" i="40"/>
  <c r="F242" i="40" a="1"/>
  <c r="F242" i="40"/>
  <c r="G242" i="40" a="1"/>
  <c r="G242" i="40"/>
  <c r="H242" i="40" a="1"/>
  <c r="H242" i="40"/>
  <c r="I242" i="40" a="1"/>
  <c r="I242" i="40"/>
  <c r="J242" i="40" a="1"/>
  <c r="J242" i="40"/>
  <c r="K242" i="40" a="1"/>
  <c r="K242" i="40"/>
  <c r="B243" i="40" a="1"/>
  <c r="B243" i="40"/>
  <c r="C243" i="40" a="1"/>
  <c r="C243" i="40"/>
  <c r="D243" i="40" a="1"/>
  <c r="D243" i="40"/>
  <c r="E243" i="40" a="1"/>
  <c r="E243" i="40"/>
  <c r="F243" i="40" a="1"/>
  <c r="F243" i="40"/>
  <c r="G243" i="40" a="1"/>
  <c r="G243" i="40"/>
  <c r="H243" i="40" a="1"/>
  <c r="H243" i="40"/>
  <c r="I243" i="40" a="1"/>
  <c r="I243" i="40"/>
  <c r="J243" i="40" a="1"/>
  <c r="J243" i="40"/>
  <c r="K243" i="40" a="1"/>
  <c r="K243" i="40"/>
  <c r="B244" i="40" a="1"/>
  <c r="B244" i="40"/>
  <c r="C244" i="40" a="1"/>
  <c r="C244" i="40"/>
  <c r="D244" i="40" a="1"/>
  <c r="D244" i="40"/>
  <c r="E244" i="40" a="1"/>
  <c r="E244" i="40"/>
  <c r="F244" i="40" a="1"/>
  <c r="F244" i="40"/>
  <c r="G244" i="40" a="1"/>
  <c r="G244" i="40"/>
  <c r="H244" i="40" a="1"/>
  <c r="H244" i="40"/>
  <c r="I244" i="40" a="1"/>
  <c r="I244" i="40"/>
  <c r="J244" i="40" a="1"/>
  <c r="J244" i="40"/>
  <c r="K244" i="40" a="1"/>
  <c r="K244" i="40"/>
  <c r="B245" i="40" a="1"/>
  <c r="B245" i="40"/>
  <c r="C245" i="40" a="1"/>
  <c r="C245" i="40"/>
  <c r="D245" i="40" a="1"/>
  <c r="D245" i="40"/>
  <c r="E245" i="40" a="1"/>
  <c r="E245" i="40"/>
  <c r="F245" i="40" a="1"/>
  <c r="F245" i="40"/>
  <c r="G245" i="40" a="1"/>
  <c r="G245" i="40"/>
  <c r="H245" i="40" a="1"/>
  <c r="H245" i="40"/>
  <c r="I245" i="40" a="1"/>
  <c r="I245" i="40"/>
  <c r="J245" i="40" a="1"/>
  <c r="J245" i="40"/>
  <c r="K245" i="40" a="1"/>
  <c r="K245" i="40"/>
  <c r="B246" i="40" a="1"/>
  <c r="B246" i="40"/>
  <c r="C246" i="40" a="1"/>
  <c r="C246" i="40"/>
  <c r="D246" i="40" a="1"/>
  <c r="D246" i="40"/>
  <c r="E246" i="40" a="1"/>
  <c r="E246" i="40"/>
  <c r="F246" i="40" a="1"/>
  <c r="F246" i="40"/>
  <c r="G246" i="40" a="1"/>
  <c r="G246" i="40"/>
  <c r="H246" i="40" a="1"/>
  <c r="H246" i="40"/>
  <c r="I246" i="40" a="1"/>
  <c r="I246" i="40"/>
  <c r="J246" i="40" a="1"/>
  <c r="J246" i="40"/>
  <c r="K246" i="40" a="1"/>
  <c r="K246" i="40"/>
  <c r="B247" i="40" a="1"/>
  <c r="B247" i="40"/>
  <c r="C247" i="40" a="1"/>
  <c r="C247" i="40"/>
  <c r="D247" i="40" a="1"/>
  <c r="D247" i="40"/>
  <c r="E247" i="40" a="1"/>
  <c r="E247" i="40"/>
  <c r="F247" i="40" a="1"/>
  <c r="F247" i="40"/>
  <c r="G247" i="40" a="1"/>
  <c r="G247" i="40"/>
  <c r="H247" i="40" a="1"/>
  <c r="H247" i="40"/>
  <c r="I247" i="40" a="1"/>
  <c r="I247" i="40"/>
  <c r="J247" i="40" a="1"/>
  <c r="J247" i="40"/>
  <c r="K247" i="40" a="1"/>
  <c r="K247" i="40"/>
  <c r="B248" i="40" a="1"/>
  <c r="B248" i="40"/>
  <c r="C248" i="40" a="1"/>
  <c r="C248" i="40"/>
  <c r="D248" i="40" a="1"/>
  <c r="D248" i="40"/>
  <c r="E248" i="40" a="1"/>
  <c r="E248" i="40"/>
  <c r="F248" i="40" a="1"/>
  <c r="F248" i="40"/>
  <c r="G248" i="40" a="1"/>
  <c r="G248" i="40"/>
  <c r="H248" i="40" a="1"/>
  <c r="H248" i="40"/>
  <c r="I248" i="40" a="1"/>
  <c r="I248" i="40"/>
  <c r="J248" i="40" a="1"/>
  <c r="J248" i="40"/>
  <c r="K248" i="40" a="1"/>
  <c r="K248" i="40"/>
  <c r="B249" i="40" a="1"/>
  <c r="B249" i="40"/>
  <c r="C249" i="40" a="1"/>
  <c r="C249" i="40"/>
  <c r="D249" i="40" a="1"/>
  <c r="D249" i="40"/>
  <c r="E249" i="40" a="1"/>
  <c r="E249" i="40"/>
  <c r="F249" i="40" a="1"/>
  <c r="F249" i="40"/>
  <c r="G249" i="40" a="1"/>
  <c r="G249" i="40"/>
  <c r="H249" i="40" a="1"/>
  <c r="H249" i="40"/>
  <c r="I249" i="40" a="1"/>
  <c r="I249" i="40"/>
  <c r="J249" i="40" a="1"/>
  <c r="J249" i="40"/>
  <c r="K249" i="40" a="1"/>
  <c r="K249" i="40"/>
  <c r="B250" i="40" a="1"/>
  <c r="B250" i="40"/>
  <c r="C250" i="40" a="1"/>
  <c r="C250" i="40"/>
  <c r="D250" i="40" a="1"/>
  <c r="D250" i="40"/>
  <c r="E250" i="40" a="1"/>
  <c r="E250" i="40"/>
  <c r="F250" i="40" a="1"/>
  <c r="F250" i="40"/>
  <c r="G250" i="40" a="1"/>
  <c r="G250" i="40"/>
  <c r="H250" i="40" a="1"/>
  <c r="H250" i="40"/>
  <c r="I250" i="40" a="1"/>
  <c r="I250" i="40"/>
  <c r="J250" i="40" a="1"/>
  <c r="J250" i="40"/>
  <c r="K250" i="40" a="1"/>
  <c r="K250" i="40"/>
  <c r="B251" i="40" a="1"/>
  <c r="B251" i="40"/>
  <c r="C251" i="40" a="1"/>
  <c r="C251" i="40"/>
  <c r="D251" i="40" a="1"/>
  <c r="D251" i="40"/>
  <c r="E251" i="40" a="1"/>
  <c r="E251" i="40"/>
  <c r="F251" i="40" a="1"/>
  <c r="F251" i="40"/>
  <c r="G251" i="40" a="1"/>
  <c r="G251" i="40"/>
  <c r="H251" i="40" a="1"/>
  <c r="H251" i="40"/>
  <c r="I251" i="40" a="1"/>
  <c r="I251" i="40"/>
  <c r="J251" i="40" a="1"/>
  <c r="J251" i="40"/>
  <c r="K251" i="40" a="1"/>
  <c r="K251" i="40"/>
  <c r="B252" i="40" a="1"/>
  <c r="B252" i="40"/>
  <c r="C252" i="40" a="1"/>
  <c r="C252" i="40"/>
  <c r="D252" i="40" a="1"/>
  <c r="D252" i="40"/>
  <c r="E252" i="40" a="1"/>
  <c r="E252" i="40"/>
  <c r="F252" i="40" a="1"/>
  <c r="F252" i="40"/>
  <c r="G252" i="40" a="1"/>
  <c r="G252" i="40"/>
  <c r="H252" i="40" a="1"/>
  <c r="H252" i="40"/>
  <c r="I252" i="40" a="1"/>
  <c r="I252" i="40"/>
  <c r="J252" i="40" a="1"/>
  <c r="J252" i="40"/>
  <c r="K252" i="40" a="1"/>
  <c r="K252" i="40"/>
  <c r="B253" i="40" a="1"/>
  <c r="B253" i="40"/>
  <c r="C253" i="40" a="1"/>
  <c r="C253" i="40"/>
  <c r="D253" i="40" a="1"/>
  <c r="D253" i="40"/>
  <c r="E253" i="40" a="1"/>
  <c r="E253" i="40"/>
  <c r="F253" i="40" a="1"/>
  <c r="F253" i="40"/>
  <c r="G253" i="40" a="1"/>
  <c r="G253" i="40"/>
  <c r="H253" i="40" a="1"/>
  <c r="H253" i="40"/>
  <c r="I253" i="40" a="1"/>
  <c r="I253" i="40"/>
  <c r="J253" i="40" a="1"/>
  <c r="J253" i="40"/>
  <c r="K253" i="40" a="1"/>
  <c r="K253" i="40"/>
  <c r="B254" i="40" a="1"/>
  <c r="B254" i="40"/>
  <c r="C254" i="40" a="1"/>
  <c r="C254" i="40"/>
  <c r="D254" i="40" a="1"/>
  <c r="D254" i="40"/>
  <c r="E254" i="40" a="1"/>
  <c r="E254" i="40"/>
  <c r="F254" i="40" a="1"/>
  <c r="F254" i="40"/>
  <c r="G254" i="40" a="1"/>
  <c r="G254" i="40"/>
  <c r="H254" i="40" a="1"/>
  <c r="H254" i="40"/>
  <c r="I254" i="40" a="1"/>
  <c r="I254" i="40"/>
  <c r="J254" i="40" a="1"/>
  <c r="J254" i="40"/>
  <c r="K254" i="40" a="1"/>
  <c r="K254" i="40"/>
  <c r="B255" i="40" a="1"/>
  <c r="B255" i="40"/>
  <c r="C255" i="40" a="1"/>
  <c r="C255" i="40"/>
  <c r="D255" i="40" a="1"/>
  <c r="D255" i="40"/>
  <c r="E255" i="40" a="1"/>
  <c r="E255" i="40"/>
  <c r="F255" i="40" a="1"/>
  <c r="F255" i="40"/>
  <c r="G255" i="40" a="1"/>
  <c r="G255" i="40"/>
  <c r="H255" i="40" a="1"/>
  <c r="H255" i="40"/>
  <c r="I255" i="40" a="1"/>
  <c r="I255" i="40"/>
  <c r="J255" i="40" a="1"/>
  <c r="J255" i="40"/>
  <c r="K255" i="40" a="1"/>
  <c r="K255" i="40"/>
  <c r="B256" i="40" a="1"/>
  <c r="B256" i="40"/>
  <c r="C256" i="40" a="1"/>
  <c r="C256" i="40"/>
  <c r="D256" i="40" a="1"/>
  <c r="D256" i="40"/>
  <c r="E256" i="40" a="1"/>
  <c r="E256" i="40"/>
  <c r="F256" i="40" a="1"/>
  <c r="F256" i="40"/>
  <c r="G256" i="40" a="1"/>
  <c r="G256" i="40"/>
  <c r="H256" i="40" a="1"/>
  <c r="H256" i="40"/>
  <c r="I256" i="40" a="1"/>
  <c r="I256" i="40"/>
  <c r="J256" i="40" a="1"/>
  <c r="J256" i="40"/>
  <c r="K256" i="40" a="1"/>
  <c r="K256" i="40"/>
  <c r="B257" i="40" a="1"/>
  <c r="B257" i="40"/>
  <c r="C257" i="40" a="1"/>
  <c r="C257" i="40"/>
  <c r="D257" i="40" a="1"/>
  <c r="D257" i="40"/>
  <c r="E257" i="40" a="1"/>
  <c r="E257" i="40"/>
  <c r="F257" i="40" a="1"/>
  <c r="F257" i="40"/>
  <c r="G257" i="40" a="1"/>
  <c r="G257" i="40"/>
  <c r="H257" i="40" a="1"/>
  <c r="H257" i="40"/>
  <c r="I257" i="40" a="1"/>
  <c r="I257" i="40"/>
  <c r="J257" i="40" a="1"/>
  <c r="J257" i="40"/>
  <c r="K257" i="40" a="1"/>
  <c r="K257" i="40"/>
  <c r="B258" i="40" a="1"/>
  <c r="B258" i="40"/>
  <c r="C258" i="40" a="1"/>
  <c r="C258" i="40"/>
  <c r="D258" i="40" a="1"/>
  <c r="D258" i="40"/>
  <c r="E258" i="40" a="1"/>
  <c r="E258" i="40"/>
  <c r="F258" i="40" a="1"/>
  <c r="F258" i="40"/>
  <c r="G258" i="40" a="1"/>
  <c r="G258" i="40"/>
  <c r="H258" i="40" a="1"/>
  <c r="H258" i="40"/>
  <c r="I258" i="40" a="1"/>
  <c r="I258" i="40"/>
  <c r="J258" i="40" a="1"/>
  <c r="J258" i="40"/>
  <c r="K258" i="40" a="1"/>
  <c r="K258" i="40"/>
  <c r="B259" i="40" a="1"/>
  <c r="B259" i="40"/>
  <c r="C259" i="40" a="1"/>
  <c r="C259" i="40"/>
  <c r="D259" i="40" a="1"/>
  <c r="D259" i="40"/>
  <c r="E259" i="40" a="1"/>
  <c r="E259" i="40"/>
  <c r="F259" i="40" a="1"/>
  <c r="F259" i="40"/>
  <c r="G259" i="40" a="1"/>
  <c r="G259" i="40"/>
  <c r="H259" i="40" a="1"/>
  <c r="H259" i="40"/>
  <c r="I259" i="40" a="1"/>
  <c r="I259" i="40"/>
  <c r="J259" i="40" a="1"/>
  <c r="J259" i="40"/>
  <c r="K259" i="40" a="1"/>
  <c r="K259" i="40"/>
  <c r="B260" i="40" a="1"/>
  <c r="B260" i="40"/>
  <c r="C260" i="40" a="1"/>
  <c r="C260" i="40"/>
  <c r="D260" i="40" a="1"/>
  <c r="D260" i="40"/>
  <c r="E260" i="40" a="1"/>
  <c r="E260" i="40"/>
  <c r="F260" i="40" a="1"/>
  <c r="F260" i="40"/>
  <c r="G260" i="40" a="1"/>
  <c r="G260" i="40"/>
  <c r="H260" i="40" a="1"/>
  <c r="H260" i="40"/>
  <c r="I260" i="40" a="1"/>
  <c r="I260" i="40"/>
  <c r="J260" i="40" a="1"/>
  <c r="J260" i="40"/>
  <c r="K260" i="40" a="1"/>
  <c r="K260" i="40"/>
  <c r="B261" i="40" a="1"/>
  <c r="B261" i="40"/>
  <c r="C261" i="40" a="1"/>
  <c r="C261" i="40"/>
  <c r="D261" i="40" a="1"/>
  <c r="D261" i="40"/>
  <c r="E261" i="40" a="1"/>
  <c r="E261" i="40"/>
  <c r="F261" i="40" a="1"/>
  <c r="F261" i="40"/>
  <c r="G261" i="40" a="1"/>
  <c r="G261" i="40"/>
  <c r="H261" i="40" a="1"/>
  <c r="H261" i="40"/>
  <c r="I261" i="40" a="1"/>
  <c r="I261" i="40"/>
  <c r="J261" i="40" a="1"/>
  <c r="J261" i="40"/>
  <c r="K261" i="40" a="1"/>
  <c r="K261" i="40"/>
  <c r="B262" i="40" a="1"/>
  <c r="B262" i="40"/>
  <c r="C262" i="40" a="1"/>
  <c r="C262" i="40"/>
  <c r="D262" i="40" a="1"/>
  <c r="D262" i="40"/>
  <c r="E262" i="40" a="1"/>
  <c r="E262" i="40"/>
  <c r="F262" i="40" a="1"/>
  <c r="F262" i="40"/>
  <c r="G262" i="40" a="1"/>
  <c r="G262" i="40"/>
  <c r="H262" i="40" a="1"/>
  <c r="H262" i="40"/>
  <c r="I262" i="40" a="1"/>
  <c r="I262" i="40"/>
  <c r="J262" i="40" a="1"/>
  <c r="J262" i="40"/>
  <c r="K262" i="40" a="1"/>
  <c r="K262" i="40"/>
  <c r="B263" i="40" a="1"/>
  <c r="B263" i="40"/>
  <c r="C263" i="40" a="1"/>
  <c r="C263" i="40"/>
  <c r="D263" i="40" a="1"/>
  <c r="D263" i="40"/>
  <c r="E263" i="40" a="1"/>
  <c r="E263" i="40"/>
  <c r="F263" i="40" a="1"/>
  <c r="F263" i="40"/>
  <c r="G263" i="40" a="1"/>
  <c r="G263" i="40"/>
  <c r="H263" i="40" a="1"/>
  <c r="H263" i="40"/>
  <c r="I263" i="40" a="1"/>
  <c r="I263" i="40"/>
  <c r="J263" i="40" a="1"/>
  <c r="J263" i="40"/>
  <c r="K263" i="40" a="1"/>
  <c r="K263" i="40"/>
  <c r="B264" i="40" a="1"/>
  <c r="B264" i="40"/>
  <c r="C264" i="40" a="1"/>
  <c r="C264" i="40"/>
  <c r="D264" i="40" a="1"/>
  <c r="D264" i="40"/>
  <c r="E264" i="40" a="1"/>
  <c r="E264" i="40"/>
  <c r="F264" i="40" a="1"/>
  <c r="F264" i="40"/>
  <c r="G264" i="40" a="1"/>
  <c r="G264" i="40"/>
  <c r="H264" i="40" a="1"/>
  <c r="H264" i="40"/>
  <c r="I264" i="40" a="1"/>
  <c r="I264" i="40"/>
  <c r="J264" i="40" a="1"/>
  <c r="J264" i="40"/>
  <c r="K264" i="40" a="1"/>
  <c r="K264" i="40"/>
  <c r="B265" i="40" a="1"/>
  <c r="B265" i="40"/>
  <c r="C265" i="40" a="1"/>
  <c r="C265" i="40"/>
  <c r="D265" i="40" a="1"/>
  <c r="D265" i="40"/>
  <c r="E265" i="40" a="1"/>
  <c r="E265" i="40"/>
  <c r="F265" i="40" a="1"/>
  <c r="F265" i="40"/>
  <c r="G265" i="40" a="1"/>
  <c r="G265" i="40"/>
  <c r="H265" i="40" a="1"/>
  <c r="H265" i="40"/>
  <c r="I265" i="40" a="1"/>
  <c r="I265" i="40"/>
  <c r="J265" i="40" a="1"/>
  <c r="J265" i="40"/>
  <c r="K265" i="40" a="1"/>
  <c r="K265" i="40"/>
  <c r="B266" i="40" a="1"/>
  <c r="B266" i="40"/>
  <c r="C266" i="40" a="1"/>
  <c r="C266" i="40"/>
  <c r="D266" i="40" a="1"/>
  <c r="D266" i="40"/>
  <c r="E266" i="40" a="1"/>
  <c r="E266" i="40"/>
  <c r="F266" i="40" a="1"/>
  <c r="F266" i="40"/>
  <c r="G266" i="40" a="1"/>
  <c r="G266" i="40"/>
  <c r="H266" i="40" a="1"/>
  <c r="H266" i="40"/>
  <c r="I266" i="40" a="1"/>
  <c r="I266" i="40"/>
  <c r="J266" i="40" a="1"/>
  <c r="J266" i="40"/>
  <c r="K266" i="40" a="1"/>
  <c r="K266" i="40"/>
  <c r="B267" i="40" a="1"/>
  <c r="B267" i="40"/>
  <c r="C267" i="40" a="1"/>
  <c r="C267" i="40"/>
  <c r="D267" i="40" a="1"/>
  <c r="D267" i="40"/>
  <c r="E267" i="40" a="1"/>
  <c r="E267" i="40"/>
  <c r="F267" i="40" a="1"/>
  <c r="F267" i="40"/>
  <c r="G267" i="40" a="1"/>
  <c r="G267" i="40"/>
  <c r="H267" i="40" a="1"/>
  <c r="H267" i="40"/>
  <c r="I267" i="40" a="1"/>
  <c r="I267" i="40"/>
  <c r="J267" i="40" a="1"/>
  <c r="J267" i="40"/>
  <c r="K267" i="40" a="1"/>
  <c r="K267" i="40"/>
  <c r="B268" i="40" a="1"/>
  <c r="B268" i="40"/>
  <c r="C268" i="40" a="1"/>
  <c r="C268" i="40"/>
  <c r="D268" i="40" a="1"/>
  <c r="D268" i="40"/>
  <c r="E268" i="40" a="1"/>
  <c r="E268" i="40"/>
  <c r="F268" i="40" a="1"/>
  <c r="F268" i="40"/>
  <c r="G268" i="40" a="1"/>
  <c r="G268" i="40"/>
  <c r="H268" i="40" a="1"/>
  <c r="H268" i="40"/>
  <c r="I268" i="40" a="1"/>
  <c r="I268" i="40"/>
  <c r="J268" i="40" a="1"/>
  <c r="J268" i="40"/>
  <c r="K268" i="40" a="1"/>
  <c r="K268" i="40"/>
  <c r="B269" i="40" a="1"/>
  <c r="B269" i="40"/>
  <c r="C269" i="40" a="1"/>
  <c r="C269" i="40"/>
  <c r="D269" i="40" a="1"/>
  <c r="D269" i="40"/>
  <c r="E269" i="40" a="1"/>
  <c r="E269" i="40"/>
  <c r="F269" i="40" a="1"/>
  <c r="F269" i="40"/>
  <c r="G269" i="40" a="1"/>
  <c r="G269" i="40"/>
  <c r="H269" i="40" a="1"/>
  <c r="H269" i="40"/>
  <c r="I269" i="40" a="1"/>
  <c r="I269" i="40"/>
  <c r="J269" i="40" a="1"/>
  <c r="J269" i="40"/>
  <c r="K269" i="40" a="1"/>
  <c r="K269" i="40"/>
  <c r="B270" i="40" a="1"/>
  <c r="B270" i="40"/>
  <c r="C270" i="40" a="1"/>
  <c r="C270" i="40"/>
  <c r="D270" i="40" a="1"/>
  <c r="D270" i="40"/>
  <c r="E270" i="40" a="1"/>
  <c r="E270" i="40"/>
  <c r="F270" i="40" a="1"/>
  <c r="F270" i="40"/>
  <c r="G270" i="40" a="1"/>
  <c r="G270" i="40"/>
  <c r="H270" i="40" a="1"/>
  <c r="H270" i="40"/>
  <c r="I270" i="40" a="1"/>
  <c r="I270" i="40"/>
  <c r="J270" i="40" a="1"/>
  <c r="J270" i="40"/>
  <c r="K270" i="40" a="1"/>
  <c r="K270" i="40"/>
  <c r="B271" i="40" a="1"/>
  <c r="B271" i="40"/>
  <c r="C271" i="40" a="1"/>
  <c r="C271" i="40"/>
  <c r="D271" i="40" a="1"/>
  <c r="D271" i="40"/>
  <c r="E271" i="40" a="1"/>
  <c r="E271" i="40"/>
  <c r="F271" i="40" a="1"/>
  <c r="F271" i="40"/>
  <c r="G271" i="40" a="1"/>
  <c r="G271" i="40"/>
  <c r="H271" i="40" a="1"/>
  <c r="H271" i="40"/>
  <c r="I271" i="40" a="1"/>
  <c r="I271" i="40"/>
  <c r="J271" i="40" a="1"/>
  <c r="J271" i="40"/>
  <c r="K271" i="40" a="1"/>
  <c r="K271" i="40"/>
  <c r="B272" i="40" a="1"/>
  <c r="B272" i="40"/>
  <c r="C272" i="40" a="1"/>
  <c r="C272" i="40"/>
  <c r="D272" i="40" a="1"/>
  <c r="D272" i="40"/>
  <c r="E272" i="40" a="1"/>
  <c r="E272" i="40"/>
  <c r="F272" i="40" a="1"/>
  <c r="F272" i="40"/>
  <c r="G272" i="40" a="1"/>
  <c r="G272" i="40"/>
  <c r="H272" i="40" a="1"/>
  <c r="H272" i="40"/>
  <c r="I272" i="40" a="1"/>
  <c r="I272" i="40"/>
  <c r="J272" i="40" a="1"/>
  <c r="J272" i="40"/>
  <c r="K272" i="40" a="1"/>
  <c r="K272" i="40"/>
  <c r="B273" i="40" a="1"/>
  <c r="B273" i="40"/>
  <c r="C273" i="40" a="1"/>
  <c r="C273" i="40"/>
  <c r="D273" i="40" a="1"/>
  <c r="D273" i="40"/>
  <c r="E273" i="40" a="1"/>
  <c r="E273" i="40"/>
  <c r="F273" i="40" a="1"/>
  <c r="F273" i="40"/>
  <c r="G273" i="40" a="1"/>
  <c r="G273" i="40"/>
  <c r="H273" i="40" a="1"/>
  <c r="H273" i="40"/>
  <c r="I273" i="40" a="1"/>
  <c r="I273" i="40"/>
  <c r="J273" i="40" a="1"/>
  <c r="J273" i="40"/>
  <c r="K273" i="40" a="1"/>
  <c r="K273" i="40"/>
  <c r="B274" i="40" a="1"/>
  <c r="B274" i="40"/>
  <c r="C274" i="40" a="1"/>
  <c r="C274" i="40"/>
  <c r="D274" i="40" a="1"/>
  <c r="D274" i="40"/>
  <c r="E274" i="40" a="1"/>
  <c r="E274" i="40"/>
  <c r="F274" i="40" a="1"/>
  <c r="F274" i="40"/>
  <c r="G274" i="40" a="1"/>
  <c r="G274" i="40"/>
  <c r="H274" i="40" a="1"/>
  <c r="H274" i="40"/>
  <c r="I274" i="40" a="1"/>
  <c r="I274" i="40"/>
  <c r="J274" i="40" a="1"/>
  <c r="J274" i="40"/>
  <c r="K274" i="40" a="1"/>
  <c r="K274" i="40"/>
  <c r="B275" i="40" a="1"/>
  <c r="B275" i="40"/>
  <c r="C275" i="40" a="1"/>
  <c r="C275" i="40"/>
  <c r="D275" i="40" a="1"/>
  <c r="D275" i="40"/>
  <c r="E275" i="40" a="1"/>
  <c r="E275" i="40"/>
  <c r="F275" i="40" a="1"/>
  <c r="F275" i="40"/>
  <c r="G275" i="40" a="1"/>
  <c r="G275" i="40"/>
  <c r="H275" i="40" a="1"/>
  <c r="H275" i="40"/>
  <c r="I275" i="40" a="1"/>
  <c r="I275" i="40"/>
  <c r="J275" i="40" a="1"/>
  <c r="J275" i="40"/>
  <c r="K275" i="40" a="1"/>
  <c r="K275" i="40"/>
  <c r="B276" i="40" a="1"/>
  <c r="B276" i="40"/>
  <c r="C276" i="40" a="1"/>
  <c r="C276" i="40"/>
  <c r="D276" i="40" a="1"/>
  <c r="D276" i="40"/>
  <c r="E276" i="40" a="1"/>
  <c r="E276" i="40"/>
  <c r="F276" i="40" a="1"/>
  <c r="F276" i="40"/>
  <c r="G276" i="40" a="1"/>
  <c r="G276" i="40"/>
  <c r="H276" i="40" a="1"/>
  <c r="H276" i="40"/>
  <c r="I276" i="40" a="1"/>
  <c r="I276" i="40"/>
  <c r="J276" i="40" a="1"/>
  <c r="J276" i="40"/>
  <c r="K276" i="40" a="1"/>
  <c r="K276" i="40"/>
  <c r="B277" i="40" a="1"/>
  <c r="B277" i="40"/>
  <c r="C277" i="40" a="1"/>
  <c r="C277" i="40"/>
  <c r="D277" i="40" a="1"/>
  <c r="D277" i="40"/>
  <c r="E277" i="40" a="1"/>
  <c r="E277" i="40"/>
  <c r="F277" i="40" a="1"/>
  <c r="F277" i="40"/>
  <c r="G277" i="40" a="1"/>
  <c r="G277" i="40"/>
  <c r="H277" i="40" a="1"/>
  <c r="H277" i="40"/>
  <c r="I277" i="40" a="1"/>
  <c r="I277" i="40"/>
  <c r="J277" i="40" a="1"/>
  <c r="J277" i="40"/>
  <c r="K277" i="40" a="1"/>
  <c r="K277" i="40"/>
  <c r="B278" i="40" a="1"/>
  <c r="B278" i="40"/>
  <c r="C278" i="40" a="1"/>
  <c r="C278" i="40"/>
  <c r="D278" i="40" a="1"/>
  <c r="D278" i="40"/>
  <c r="E278" i="40" a="1"/>
  <c r="E278" i="40"/>
  <c r="F278" i="40" a="1"/>
  <c r="F278" i="40"/>
  <c r="G278" i="40" a="1"/>
  <c r="G278" i="40"/>
  <c r="H278" i="40" a="1"/>
  <c r="H278" i="40"/>
  <c r="I278" i="40" a="1"/>
  <c r="I278" i="40"/>
  <c r="J278" i="40" a="1"/>
  <c r="J278" i="40"/>
  <c r="K278" i="40" a="1"/>
  <c r="K278" i="40"/>
  <c r="B279" i="40" a="1"/>
  <c r="B279" i="40"/>
  <c r="C279" i="40" a="1"/>
  <c r="C279" i="40"/>
  <c r="D279" i="40" a="1"/>
  <c r="D279" i="40"/>
  <c r="E279" i="40" a="1"/>
  <c r="E279" i="40"/>
  <c r="F279" i="40" a="1"/>
  <c r="F279" i="40"/>
  <c r="G279" i="40" a="1"/>
  <c r="G279" i="40"/>
  <c r="H279" i="40" a="1"/>
  <c r="H279" i="40"/>
  <c r="I279" i="40" a="1"/>
  <c r="I279" i="40"/>
  <c r="J279" i="40" a="1"/>
  <c r="J279" i="40"/>
  <c r="K279" i="40" a="1"/>
  <c r="K279" i="40"/>
  <c r="B280" i="40" a="1"/>
  <c r="B280" i="40"/>
  <c r="C280" i="40" a="1"/>
  <c r="C280" i="40"/>
  <c r="D280" i="40" a="1"/>
  <c r="D280" i="40"/>
  <c r="E280" i="40" a="1"/>
  <c r="E280" i="40"/>
  <c r="F280" i="40" a="1"/>
  <c r="F280" i="40"/>
  <c r="G280" i="40" a="1"/>
  <c r="G280" i="40"/>
  <c r="H280" i="40" a="1"/>
  <c r="H280" i="40"/>
  <c r="I280" i="40" a="1"/>
  <c r="I280" i="40"/>
  <c r="J280" i="40" a="1"/>
  <c r="J280" i="40"/>
  <c r="K280" i="40" a="1"/>
  <c r="K280" i="40"/>
  <c r="B281" i="40" a="1"/>
  <c r="B281" i="40"/>
  <c r="C281" i="40" a="1"/>
  <c r="C281" i="40"/>
  <c r="D281" i="40" a="1"/>
  <c r="D281" i="40"/>
  <c r="E281" i="40" a="1"/>
  <c r="E281" i="40"/>
  <c r="F281" i="40" a="1"/>
  <c r="F281" i="40"/>
  <c r="G281" i="40" a="1"/>
  <c r="G281" i="40"/>
  <c r="H281" i="40" a="1"/>
  <c r="H281" i="40"/>
  <c r="I281" i="40" a="1"/>
  <c r="I281" i="40"/>
  <c r="J281" i="40" a="1"/>
  <c r="J281" i="40"/>
  <c r="K281" i="40" a="1"/>
  <c r="K281" i="40"/>
  <c r="B282" i="40" a="1"/>
  <c r="B282" i="40"/>
  <c r="C282" i="40" a="1"/>
  <c r="C282" i="40"/>
  <c r="D282" i="40" a="1"/>
  <c r="D282" i="40"/>
  <c r="E282" i="40" a="1"/>
  <c r="E282" i="40"/>
  <c r="F282" i="40" a="1"/>
  <c r="F282" i="40"/>
  <c r="G282" i="40" a="1"/>
  <c r="G282" i="40"/>
  <c r="H282" i="40" a="1"/>
  <c r="H282" i="40"/>
  <c r="I282" i="40" a="1"/>
  <c r="I282" i="40"/>
  <c r="J282" i="40" a="1"/>
  <c r="J282" i="40"/>
  <c r="K282" i="40" a="1"/>
  <c r="K282" i="40"/>
  <c r="B283" i="40" a="1"/>
  <c r="B283" i="40"/>
  <c r="C283" i="40" a="1"/>
  <c r="C283" i="40"/>
  <c r="D283" i="40" a="1"/>
  <c r="D283" i="40"/>
  <c r="E283" i="40" a="1"/>
  <c r="E283" i="40"/>
  <c r="F283" i="40" a="1"/>
  <c r="F283" i="40"/>
  <c r="G283" i="40" a="1"/>
  <c r="G283" i="40"/>
  <c r="H283" i="40" a="1"/>
  <c r="H283" i="40"/>
  <c r="I283" i="40" a="1"/>
  <c r="I283" i="40"/>
  <c r="J283" i="40" a="1"/>
  <c r="J283" i="40"/>
  <c r="K283" i="40" a="1"/>
  <c r="K283" i="40"/>
  <c r="B284" i="40" a="1"/>
  <c r="B284" i="40"/>
  <c r="C284" i="40" a="1"/>
  <c r="C284" i="40"/>
  <c r="D284" i="40" a="1"/>
  <c r="D284" i="40"/>
  <c r="E284" i="40" a="1"/>
  <c r="E284" i="40"/>
  <c r="F284" i="40" a="1"/>
  <c r="F284" i="40"/>
  <c r="G284" i="40" a="1"/>
  <c r="G284" i="40"/>
  <c r="H284" i="40" a="1"/>
  <c r="H284" i="40"/>
  <c r="I284" i="40" a="1"/>
  <c r="I284" i="40"/>
  <c r="J284" i="40" a="1"/>
  <c r="J284" i="40"/>
  <c r="K284" i="40" a="1"/>
  <c r="K284" i="40"/>
  <c r="B285" i="40" a="1"/>
  <c r="B285" i="40"/>
  <c r="C285" i="40" a="1"/>
  <c r="C285" i="40"/>
  <c r="D285" i="40" a="1"/>
  <c r="D285" i="40"/>
  <c r="E285" i="40" a="1"/>
  <c r="E285" i="40"/>
  <c r="F285" i="40" a="1"/>
  <c r="F285" i="40"/>
  <c r="G285" i="40" a="1"/>
  <c r="G285" i="40"/>
  <c r="H285" i="40" a="1"/>
  <c r="H285" i="40"/>
  <c r="I285" i="40" a="1"/>
  <c r="I285" i="40"/>
  <c r="J285" i="40" a="1"/>
  <c r="J285" i="40"/>
  <c r="K285" i="40" a="1"/>
  <c r="K285" i="40"/>
  <c r="B286" i="40" a="1"/>
  <c r="B286" i="40"/>
  <c r="C286" i="40" a="1"/>
  <c r="C286" i="40"/>
  <c r="D286" i="40" a="1"/>
  <c r="D286" i="40"/>
  <c r="E286" i="40" a="1"/>
  <c r="E286" i="40"/>
  <c r="F286" i="40" a="1"/>
  <c r="F286" i="40"/>
  <c r="G286" i="40" a="1"/>
  <c r="G286" i="40"/>
  <c r="H286" i="40" a="1"/>
  <c r="H286" i="40"/>
  <c r="I286" i="40" a="1"/>
  <c r="I286" i="40"/>
  <c r="J286" i="40" a="1"/>
  <c r="J286" i="40"/>
  <c r="K286" i="40" a="1"/>
  <c r="K286" i="40"/>
  <c r="B287" i="40" a="1"/>
  <c r="B287" i="40"/>
  <c r="C287" i="40" a="1"/>
  <c r="C287" i="40"/>
  <c r="D287" i="40" a="1"/>
  <c r="D287" i="40"/>
  <c r="E287" i="40" a="1"/>
  <c r="E287" i="40"/>
  <c r="F287" i="40" a="1"/>
  <c r="F287" i="40"/>
  <c r="G287" i="40" a="1"/>
  <c r="G287" i="40"/>
  <c r="H287" i="40" a="1"/>
  <c r="H287" i="40"/>
  <c r="I287" i="40" a="1"/>
  <c r="I287" i="40"/>
  <c r="J287" i="40" a="1"/>
  <c r="J287" i="40"/>
  <c r="K287" i="40" a="1"/>
  <c r="K287" i="40"/>
  <c r="B288" i="40" a="1"/>
  <c r="B288" i="40"/>
  <c r="C288" i="40" a="1"/>
  <c r="C288" i="40"/>
  <c r="D288" i="40" a="1"/>
  <c r="D288" i="40"/>
  <c r="E288" i="40" a="1"/>
  <c r="E288" i="40"/>
  <c r="F288" i="40" a="1"/>
  <c r="F288" i="40"/>
  <c r="G288" i="40" a="1"/>
  <c r="G288" i="40"/>
  <c r="H288" i="40" a="1"/>
  <c r="H288" i="40"/>
  <c r="I288" i="40" a="1"/>
  <c r="I288" i="40"/>
  <c r="J288" i="40" a="1"/>
  <c r="J288" i="40"/>
  <c r="K288" i="40" a="1"/>
  <c r="K288" i="40"/>
  <c r="B289" i="40" a="1"/>
  <c r="B289" i="40"/>
  <c r="C289" i="40" a="1"/>
  <c r="C289" i="40"/>
  <c r="D289" i="40" a="1"/>
  <c r="D289" i="40"/>
  <c r="E289" i="40" a="1"/>
  <c r="E289" i="40"/>
  <c r="F289" i="40" a="1"/>
  <c r="F289" i="40"/>
  <c r="G289" i="40" a="1"/>
  <c r="G289" i="40"/>
  <c r="H289" i="40" a="1"/>
  <c r="H289" i="40"/>
  <c r="I289" i="40" a="1"/>
  <c r="I289" i="40"/>
  <c r="J289" i="40" a="1"/>
  <c r="J289" i="40"/>
  <c r="K289" i="40" a="1"/>
  <c r="K289" i="40"/>
  <c r="B290" i="40" a="1"/>
  <c r="B290" i="40"/>
  <c r="C290" i="40" a="1"/>
  <c r="C290" i="40"/>
  <c r="D290" i="40" a="1"/>
  <c r="D290" i="40"/>
  <c r="E290" i="40" a="1"/>
  <c r="E290" i="40"/>
  <c r="F290" i="40" a="1"/>
  <c r="F290" i="40"/>
  <c r="G290" i="40" a="1"/>
  <c r="G290" i="40"/>
  <c r="H290" i="40" a="1"/>
  <c r="H290" i="40"/>
  <c r="I290" i="40" a="1"/>
  <c r="I290" i="40"/>
  <c r="J290" i="40" a="1"/>
  <c r="J290" i="40"/>
  <c r="K290" i="40" a="1"/>
  <c r="K290" i="40"/>
  <c r="B291" i="40" a="1"/>
  <c r="B291" i="40"/>
  <c r="C291" i="40" a="1"/>
  <c r="C291" i="40"/>
  <c r="D291" i="40" a="1"/>
  <c r="D291" i="40"/>
  <c r="E291" i="40" a="1"/>
  <c r="E291" i="40"/>
  <c r="F291" i="40" a="1"/>
  <c r="F291" i="40"/>
  <c r="G291" i="40" a="1"/>
  <c r="G291" i="40"/>
  <c r="H291" i="40" a="1"/>
  <c r="H291" i="40"/>
  <c r="I291" i="40" a="1"/>
  <c r="I291" i="40"/>
  <c r="J291" i="40" a="1"/>
  <c r="J291" i="40"/>
  <c r="K291" i="40" a="1"/>
  <c r="K291" i="40"/>
  <c r="B292" i="40" a="1"/>
  <c r="B292" i="40"/>
  <c r="C292" i="40" a="1"/>
  <c r="C292" i="40"/>
  <c r="D292" i="40" a="1"/>
  <c r="D292" i="40"/>
  <c r="E292" i="40" a="1"/>
  <c r="E292" i="40"/>
  <c r="F292" i="40" a="1"/>
  <c r="F292" i="40"/>
  <c r="G292" i="40" a="1"/>
  <c r="G292" i="40"/>
  <c r="H292" i="40" a="1"/>
  <c r="H292" i="40"/>
  <c r="I292" i="40" a="1"/>
  <c r="I292" i="40"/>
  <c r="J292" i="40" a="1"/>
  <c r="J292" i="40"/>
  <c r="K292" i="40" a="1"/>
  <c r="K292" i="40"/>
  <c r="B293" i="40" a="1"/>
  <c r="B293" i="40"/>
  <c r="C293" i="40" a="1"/>
  <c r="C293" i="40"/>
  <c r="D293" i="40" a="1"/>
  <c r="D293" i="40"/>
  <c r="E293" i="40" a="1"/>
  <c r="E293" i="40"/>
  <c r="F293" i="40" a="1"/>
  <c r="F293" i="40"/>
  <c r="G293" i="40" a="1"/>
  <c r="G293" i="40"/>
  <c r="H293" i="40" a="1"/>
  <c r="H293" i="40"/>
  <c r="I293" i="40" a="1"/>
  <c r="I293" i="40"/>
  <c r="J293" i="40" a="1"/>
  <c r="J293" i="40"/>
  <c r="K293" i="40" a="1"/>
  <c r="K293" i="40"/>
  <c r="B294" i="40" a="1"/>
  <c r="B294" i="40"/>
  <c r="C294" i="40" a="1"/>
  <c r="C294" i="40"/>
  <c r="D294" i="40" a="1"/>
  <c r="D294" i="40"/>
  <c r="E294" i="40" a="1"/>
  <c r="E294" i="40"/>
  <c r="F294" i="40" a="1"/>
  <c r="F294" i="40"/>
  <c r="G294" i="40" a="1"/>
  <c r="G294" i="40"/>
  <c r="H294" i="40" a="1"/>
  <c r="H294" i="40"/>
  <c r="I294" i="40" a="1"/>
  <c r="I294" i="40"/>
  <c r="J294" i="40" a="1"/>
  <c r="J294" i="40"/>
  <c r="K294" i="40" a="1"/>
  <c r="K294" i="40"/>
  <c r="B295" i="40" a="1"/>
  <c r="B295" i="40"/>
  <c r="C295" i="40" a="1"/>
  <c r="C295" i="40"/>
  <c r="D295" i="40" a="1"/>
  <c r="D295" i="40"/>
  <c r="E295" i="40" a="1"/>
  <c r="E295" i="40"/>
  <c r="F295" i="40" a="1"/>
  <c r="F295" i="40"/>
  <c r="G295" i="40" a="1"/>
  <c r="G295" i="40"/>
  <c r="H295" i="40" a="1"/>
  <c r="H295" i="40"/>
  <c r="I295" i="40" a="1"/>
  <c r="I295" i="40"/>
  <c r="J295" i="40" a="1"/>
  <c r="J295" i="40"/>
  <c r="K295" i="40" a="1"/>
  <c r="K295" i="40"/>
  <c r="B296" i="40" a="1"/>
  <c r="B296" i="40"/>
  <c r="C296" i="40" a="1"/>
  <c r="C296" i="40"/>
  <c r="D296" i="40" a="1"/>
  <c r="D296" i="40"/>
  <c r="E296" i="40" a="1"/>
  <c r="E296" i="40"/>
  <c r="F296" i="40" a="1"/>
  <c r="F296" i="40"/>
  <c r="G296" i="40" a="1"/>
  <c r="G296" i="40"/>
  <c r="H296" i="40" a="1"/>
  <c r="H296" i="40"/>
  <c r="I296" i="40" a="1"/>
  <c r="I296" i="40"/>
  <c r="J296" i="40" a="1"/>
  <c r="J296" i="40"/>
  <c r="K296" i="40" a="1"/>
  <c r="K296" i="40"/>
  <c r="B297" i="40" a="1"/>
  <c r="B297" i="40"/>
  <c r="C297" i="40" a="1"/>
  <c r="C297" i="40"/>
  <c r="D297" i="40" a="1"/>
  <c r="D297" i="40"/>
  <c r="E297" i="40" a="1"/>
  <c r="E297" i="40"/>
  <c r="F297" i="40" a="1"/>
  <c r="F297" i="40"/>
  <c r="G297" i="40" a="1"/>
  <c r="G297" i="40"/>
  <c r="H297" i="40" a="1"/>
  <c r="H297" i="40"/>
  <c r="I297" i="40" a="1"/>
  <c r="I297" i="40"/>
  <c r="J297" i="40" a="1"/>
  <c r="J297" i="40"/>
  <c r="K297" i="40" a="1"/>
  <c r="K297" i="40"/>
  <c r="B298" i="40" a="1"/>
  <c r="B298" i="40"/>
  <c r="C298" i="40" a="1"/>
  <c r="C298" i="40"/>
  <c r="D298" i="40" a="1"/>
  <c r="D298" i="40"/>
  <c r="E298" i="40" a="1"/>
  <c r="E298" i="40"/>
  <c r="F298" i="40" a="1"/>
  <c r="F298" i="40"/>
  <c r="G298" i="40" a="1"/>
  <c r="G298" i="40"/>
  <c r="H298" i="40" a="1"/>
  <c r="H298" i="40"/>
  <c r="I298" i="40" a="1"/>
  <c r="I298" i="40"/>
  <c r="J298" i="40" a="1"/>
  <c r="J298" i="40"/>
  <c r="K298" i="40" a="1"/>
  <c r="K298" i="40"/>
  <c r="B299" i="40" a="1"/>
  <c r="B299" i="40"/>
  <c r="C299" i="40" a="1"/>
  <c r="C299" i="40"/>
  <c r="D299" i="40" a="1"/>
  <c r="D299" i="40"/>
  <c r="E299" i="40" a="1"/>
  <c r="E299" i="40"/>
  <c r="F299" i="40" a="1"/>
  <c r="F299" i="40"/>
  <c r="G299" i="40" a="1"/>
  <c r="G299" i="40"/>
  <c r="H299" i="40" a="1"/>
  <c r="H299" i="40"/>
  <c r="I299" i="40" a="1"/>
  <c r="I299" i="40"/>
  <c r="J299" i="40" a="1"/>
  <c r="J299" i="40"/>
  <c r="K299" i="40" a="1"/>
  <c r="K299" i="40"/>
  <c r="B300" i="40" a="1"/>
  <c r="B300" i="40"/>
  <c r="C300" i="40" a="1"/>
  <c r="C300" i="40"/>
  <c r="D300" i="40" a="1"/>
  <c r="D300" i="40"/>
  <c r="E300" i="40" a="1"/>
  <c r="E300" i="40"/>
  <c r="F300" i="40" a="1"/>
  <c r="F300" i="40"/>
  <c r="G300" i="40" a="1"/>
  <c r="G300" i="40"/>
  <c r="H300" i="40" a="1"/>
  <c r="H300" i="40"/>
  <c r="I300" i="40" a="1"/>
  <c r="I300" i="40"/>
  <c r="J300" i="40" a="1"/>
  <c r="J300" i="40"/>
  <c r="K300" i="40" a="1"/>
  <c r="K300" i="40"/>
  <c r="B301" i="40" a="1"/>
  <c r="B301" i="40"/>
  <c r="C301" i="40" a="1"/>
  <c r="C301" i="40"/>
  <c r="D301" i="40" a="1"/>
  <c r="D301" i="40"/>
  <c r="E301" i="40" a="1"/>
  <c r="E301" i="40"/>
  <c r="F301" i="40" a="1"/>
  <c r="F301" i="40"/>
  <c r="G301" i="40" a="1"/>
  <c r="G301" i="40"/>
  <c r="H301" i="40" a="1"/>
  <c r="H301" i="40"/>
  <c r="I301" i="40" a="1"/>
  <c r="I301" i="40"/>
  <c r="J301" i="40" a="1"/>
  <c r="J301" i="40"/>
  <c r="K301" i="40" a="1"/>
  <c r="K301" i="40"/>
  <c r="B302" i="40" a="1"/>
  <c r="B302" i="40"/>
  <c r="C302" i="40" a="1"/>
  <c r="C302" i="40"/>
  <c r="D302" i="40" a="1"/>
  <c r="D302" i="40"/>
  <c r="E302" i="40" a="1"/>
  <c r="E302" i="40"/>
  <c r="F302" i="40" a="1"/>
  <c r="F302" i="40"/>
  <c r="G302" i="40" a="1"/>
  <c r="G302" i="40"/>
  <c r="H302" i="40" a="1"/>
  <c r="H302" i="40"/>
  <c r="I302" i="40" a="1"/>
  <c r="I302" i="40"/>
  <c r="J302" i="40" a="1"/>
  <c r="J302" i="40"/>
  <c r="K302" i="40" a="1"/>
  <c r="K302" i="40"/>
  <c r="B303" i="40" a="1"/>
  <c r="B303" i="40"/>
  <c r="C303" i="40" a="1"/>
  <c r="C303" i="40"/>
  <c r="D303" i="40" a="1"/>
  <c r="D303" i="40"/>
  <c r="E303" i="40" a="1"/>
  <c r="E303" i="40"/>
  <c r="F303" i="40" a="1"/>
  <c r="F303" i="40"/>
  <c r="G303" i="40" a="1"/>
  <c r="G303" i="40"/>
  <c r="H303" i="40" a="1"/>
  <c r="H303" i="40"/>
  <c r="I303" i="40" a="1"/>
  <c r="I303" i="40"/>
  <c r="J303" i="40" a="1"/>
  <c r="J303" i="40"/>
  <c r="K303" i="40" a="1"/>
  <c r="K303" i="40"/>
  <c r="B304" i="40" a="1"/>
  <c r="B304" i="40"/>
  <c r="C304" i="40" a="1"/>
  <c r="C304" i="40"/>
  <c r="D304" i="40" a="1"/>
  <c r="D304" i="40"/>
  <c r="E304" i="40" a="1"/>
  <c r="E304" i="40"/>
  <c r="F304" i="40" a="1"/>
  <c r="F304" i="40"/>
  <c r="G304" i="40" a="1"/>
  <c r="G304" i="40"/>
  <c r="H304" i="40" a="1"/>
  <c r="H304" i="40"/>
  <c r="I304" i="40" a="1"/>
  <c r="I304" i="40"/>
  <c r="J304" i="40" a="1"/>
  <c r="J304" i="40"/>
  <c r="K304" i="40" a="1"/>
  <c r="K304" i="40"/>
  <c r="B305" i="40" a="1"/>
  <c r="B305" i="40"/>
  <c r="C305" i="40" a="1"/>
  <c r="C305" i="40"/>
  <c r="D305" i="40" a="1"/>
  <c r="D305" i="40"/>
  <c r="E305" i="40" a="1"/>
  <c r="E305" i="40"/>
  <c r="F305" i="40" a="1"/>
  <c r="F305" i="40"/>
  <c r="G305" i="40" a="1"/>
  <c r="G305" i="40"/>
  <c r="H305" i="40" a="1"/>
  <c r="H305" i="40"/>
  <c r="I305" i="40" a="1"/>
  <c r="I305" i="40"/>
  <c r="J305" i="40" a="1"/>
  <c r="J305" i="40"/>
  <c r="K305" i="40" a="1"/>
  <c r="K305" i="40"/>
  <c r="B306" i="40" a="1"/>
  <c r="B306" i="40"/>
  <c r="C306" i="40" a="1"/>
  <c r="C306" i="40"/>
  <c r="D306" i="40" a="1"/>
  <c r="D306" i="40"/>
  <c r="E306" i="40" a="1"/>
  <c r="E306" i="40"/>
  <c r="F306" i="40" a="1"/>
  <c r="F306" i="40"/>
  <c r="G306" i="40" a="1"/>
  <c r="G306" i="40"/>
  <c r="H306" i="40" a="1"/>
  <c r="H306" i="40"/>
  <c r="I306" i="40" a="1"/>
  <c r="I306" i="40"/>
  <c r="J306" i="40" a="1"/>
  <c r="J306" i="40"/>
  <c r="K306" i="40" a="1"/>
  <c r="K306" i="40"/>
  <c r="B307" i="40" a="1"/>
  <c r="B307" i="40"/>
  <c r="C307" i="40" a="1"/>
  <c r="C307" i="40"/>
  <c r="D307" i="40" a="1"/>
  <c r="D307" i="40"/>
  <c r="E307" i="40" a="1"/>
  <c r="E307" i="40"/>
  <c r="F307" i="40" a="1"/>
  <c r="F307" i="40"/>
  <c r="G307" i="40" a="1"/>
  <c r="G307" i="40"/>
  <c r="H307" i="40" a="1"/>
  <c r="H307" i="40"/>
  <c r="I307" i="40" a="1"/>
  <c r="I307" i="40"/>
  <c r="J307" i="40" a="1"/>
  <c r="J307" i="40"/>
  <c r="K307" i="40" a="1"/>
  <c r="K307" i="40"/>
  <c r="B308" i="40" a="1"/>
  <c r="B308" i="40"/>
  <c r="C308" i="40" a="1"/>
  <c r="C308" i="40"/>
  <c r="D308" i="40" a="1"/>
  <c r="D308" i="40"/>
  <c r="E308" i="40" a="1"/>
  <c r="E308" i="40"/>
  <c r="F308" i="40" a="1"/>
  <c r="F308" i="40"/>
  <c r="G308" i="40" a="1"/>
  <c r="G308" i="40"/>
  <c r="H308" i="40" a="1"/>
  <c r="H308" i="40"/>
  <c r="I308" i="40" a="1"/>
  <c r="I308" i="40"/>
  <c r="J308" i="40" a="1"/>
  <c r="J308" i="40"/>
  <c r="K308" i="40" a="1"/>
  <c r="K308" i="40"/>
  <c r="B309" i="40" a="1"/>
  <c r="B309" i="40"/>
  <c r="C309" i="40" a="1"/>
  <c r="C309" i="40"/>
  <c r="D309" i="40" a="1"/>
  <c r="D309" i="40"/>
  <c r="E309" i="40" a="1"/>
  <c r="E309" i="40"/>
  <c r="F309" i="40" a="1"/>
  <c r="F309" i="40"/>
  <c r="G309" i="40" a="1"/>
  <c r="G309" i="40"/>
  <c r="H309" i="40" a="1"/>
  <c r="H309" i="40"/>
  <c r="I309" i="40" a="1"/>
  <c r="I309" i="40"/>
  <c r="J309" i="40" a="1"/>
  <c r="J309" i="40"/>
  <c r="K309" i="40" a="1"/>
  <c r="K309" i="40"/>
  <c r="B310" i="40" a="1"/>
  <c r="B310" i="40"/>
  <c r="C310" i="40" a="1"/>
  <c r="C310" i="40"/>
  <c r="D310" i="40" a="1"/>
  <c r="D310" i="40"/>
  <c r="E310" i="40" a="1"/>
  <c r="E310" i="40"/>
  <c r="F310" i="40" a="1"/>
  <c r="F310" i="40"/>
  <c r="G310" i="40" a="1"/>
  <c r="G310" i="40"/>
  <c r="H310" i="40" a="1"/>
  <c r="H310" i="40"/>
  <c r="I310" i="40" a="1"/>
  <c r="I310" i="40"/>
  <c r="J310" i="40" a="1"/>
  <c r="J310" i="40"/>
  <c r="K310" i="40" a="1"/>
  <c r="K310" i="40"/>
  <c r="B311" i="40" a="1"/>
  <c r="B311" i="40"/>
  <c r="C311" i="40" a="1"/>
  <c r="C311" i="40"/>
  <c r="D311" i="40" a="1"/>
  <c r="D311" i="40"/>
  <c r="E311" i="40" a="1"/>
  <c r="E311" i="40"/>
  <c r="F311" i="40" a="1"/>
  <c r="F311" i="40"/>
  <c r="G311" i="40" a="1"/>
  <c r="G311" i="40"/>
  <c r="H311" i="40" a="1"/>
  <c r="H311" i="40"/>
  <c r="I311" i="40" a="1"/>
  <c r="I311" i="40"/>
  <c r="J311" i="40" a="1"/>
  <c r="J311" i="40"/>
  <c r="K311" i="40" a="1"/>
  <c r="K311" i="40"/>
  <c r="B312" i="40" a="1"/>
  <c r="B312" i="40"/>
  <c r="C312" i="40" a="1"/>
  <c r="C312" i="40"/>
  <c r="D312" i="40" a="1"/>
  <c r="D312" i="40"/>
  <c r="E312" i="40" a="1"/>
  <c r="E312" i="40"/>
  <c r="F312" i="40" a="1"/>
  <c r="F312" i="40"/>
  <c r="G312" i="40" a="1"/>
  <c r="G312" i="40"/>
  <c r="H312" i="40" a="1"/>
  <c r="H312" i="40"/>
  <c r="I312" i="40" a="1"/>
  <c r="I312" i="40"/>
  <c r="J312" i="40" a="1"/>
  <c r="J312" i="40"/>
  <c r="K312" i="40" a="1"/>
  <c r="K312" i="40"/>
  <c r="B313" i="40" a="1"/>
  <c r="B313" i="40"/>
  <c r="C313" i="40" a="1"/>
  <c r="C313" i="40"/>
  <c r="D313" i="40" a="1"/>
  <c r="D313" i="40"/>
  <c r="E313" i="40" a="1"/>
  <c r="E313" i="40"/>
  <c r="F313" i="40" a="1"/>
  <c r="F313" i="40"/>
  <c r="G313" i="40" a="1"/>
  <c r="G313" i="40"/>
  <c r="H313" i="40" a="1"/>
  <c r="H313" i="40"/>
  <c r="I313" i="40" a="1"/>
  <c r="I313" i="40"/>
  <c r="J313" i="40" a="1"/>
  <c r="J313" i="40"/>
  <c r="K313" i="40" a="1"/>
  <c r="K313" i="40"/>
  <c r="B314" i="40" a="1"/>
  <c r="B314" i="40"/>
  <c r="C314" i="40" a="1"/>
  <c r="C314" i="40"/>
  <c r="D314" i="40" a="1"/>
  <c r="D314" i="40"/>
  <c r="E314" i="40" a="1"/>
  <c r="E314" i="40"/>
  <c r="F314" i="40" a="1"/>
  <c r="F314" i="40"/>
  <c r="G314" i="40" a="1"/>
  <c r="G314" i="40"/>
  <c r="H314" i="40" a="1"/>
  <c r="H314" i="40"/>
  <c r="I314" i="40" a="1"/>
  <c r="I314" i="40"/>
  <c r="J314" i="40" a="1"/>
  <c r="J314" i="40"/>
  <c r="K314" i="40" a="1"/>
  <c r="K314" i="40"/>
  <c r="B315" i="40" a="1"/>
  <c r="B315" i="40"/>
  <c r="C315" i="40" a="1"/>
  <c r="C315" i="40"/>
  <c r="D315" i="40" a="1"/>
  <c r="D315" i="40"/>
  <c r="E315" i="40" a="1"/>
  <c r="E315" i="40"/>
  <c r="F315" i="40" a="1"/>
  <c r="F315" i="40"/>
  <c r="G315" i="40" a="1"/>
  <c r="G315" i="40"/>
  <c r="H315" i="40" a="1"/>
  <c r="H315" i="40"/>
  <c r="I315" i="40" a="1"/>
  <c r="I315" i="40"/>
  <c r="J315" i="40" a="1"/>
  <c r="J315" i="40"/>
  <c r="K315" i="40" a="1"/>
  <c r="K315" i="40"/>
  <c r="B316" i="40" a="1"/>
  <c r="B316" i="40"/>
  <c r="C316" i="40" a="1"/>
  <c r="C316" i="40"/>
  <c r="D316" i="40" a="1"/>
  <c r="D316" i="40"/>
  <c r="E316" i="40" a="1"/>
  <c r="E316" i="40"/>
  <c r="F316" i="40" a="1"/>
  <c r="F316" i="40"/>
  <c r="G316" i="40" a="1"/>
  <c r="G316" i="40"/>
  <c r="H316" i="40" a="1"/>
  <c r="H316" i="40"/>
  <c r="I316" i="40" a="1"/>
  <c r="I316" i="40"/>
  <c r="J316" i="40" a="1"/>
  <c r="J316" i="40"/>
  <c r="K316" i="40" a="1"/>
  <c r="K316" i="40"/>
  <c r="B317" i="40" a="1"/>
  <c r="B317" i="40"/>
  <c r="C317" i="40" a="1"/>
  <c r="C317" i="40"/>
  <c r="D317" i="40" a="1"/>
  <c r="D317" i="40"/>
  <c r="E317" i="40" a="1"/>
  <c r="E317" i="40"/>
  <c r="F317" i="40" a="1"/>
  <c r="F317" i="40"/>
  <c r="G317" i="40" a="1"/>
  <c r="G317" i="40"/>
  <c r="H317" i="40" a="1"/>
  <c r="H317" i="40"/>
  <c r="I317" i="40" a="1"/>
  <c r="I317" i="40"/>
  <c r="J317" i="40" a="1"/>
  <c r="J317" i="40"/>
  <c r="K317" i="40" a="1"/>
  <c r="K317" i="40"/>
  <c r="B318" i="40" a="1"/>
  <c r="B318" i="40"/>
  <c r="C318" i="40" a="1"/>
  <c r="C318" i="40"/>
  <c r="D318" i="40" a="1"/>
  <c r="D318" i="40"/>
  <c r="E318" i="40" a="1"/>
  <c r="E318" i="40"/>
  <c r="F318" i="40" a="1"/>
  <c r="F318" i="40"/>
  <c r="G318" i="40" a="1"/>
  <c r="G318" i="40"/>
  <c r="H318" i="40" a="1"/>
  <c r="H318" i="40"/>
  <c r="I318" i="40" a="1"/>
  <c r="I318" i="40"/>
  <c r="J318" i="40" a="1"/>
  <c r="J318" i="40"/>
  <c r="K318" i="40" a="1"/>
  <c r="K318" i="40"/>
  <c r="B319" i="40" a="1"/>
  <c r="B319" i="40"/>
  <c r="C319" i="40" a="1"/>
  <c r="C319" i="40"/>
  <c r="D319" i="40" a="1"/>
  <c r="D319" i="40"/>
  <c r="E319" i="40" a="1"/>
  <c r="E319" i="40"/>
  <c r="F319" i="40" a="1"/>
  <c r="F319" i="40"/>
  <c r="G319" i="40" a="1"/>
  <c r="G319" i="40"/>
  <c r="H319" i="40" a="1"/>
  <c r="H319" i="40"/>
  <c r="I319" i="40" a="1"/>
  <c r="I319" i="40"/>
  <c r="J319" i="40" a="1"/>
  <c r="J319" i="40"/>
  <c r="K319" i="40" a="1"/>
  <c r="K319" i="40"/>
  <c r="B320" i="40" a="1"/>
  <c r="B320" i="40"/>
  <c r="C320" i="40" a="1"/>
  <c r="C320" i="40"/>
  <c r="D320" i="40" a="1"/>
  <c r="D320" i="40"/>
  <c r="E320" i="40" a="1"/>
  <c r="E320" i="40"/>
  <c r="F320" i="40" a="1"/>
  <c r="F320" i="40"/>
  <c r="G320" i="40" a="1"/>
  <c r="G320" i="40"/>
  <c r="H320" i="40" a="1"/>
  <c r="H320" i="40"/>
  <c r="I320" i="40" a="1"/>
  <c r="I320" i="40"/>
  <c r="J320" i="40" a="1"/>
  <c r="J320" i="40"/>
  <c r="K320" i="40" a="1"/>
  <c r="K320" i="40"/>
  <c r="B321" i="40" a="1"/>
  <c r="B321" i="40"/>
  <c r="C321" i="40" a="1"/>
  <c r="C321" i="40"/>
  <c r="D321" i="40" a="1"/>
  <c r="D321" i="40"/>
  <c r="E321" i="40" a="1"/>
  <c r="E321" i="40"/>
  <c r="F321" i="40" a="1"/>
  <c r="F321" i="40"/>
  <c r="G321" i="40" a="1"/>
  <c r="G321" i="40"/>
  <c r="H321" i="40" a="1"/>
  <c r="H321" i="40"/>
  <c r="I321" i="40" a="1"/>
  <c r="I321" i="40"/>
  <c r="J321" i="40" a="1"/>
  <c r="J321" i="40"/>
  <c r="K321" i="40" a="1"/>
  <c r="K321" i="40"/>
  <c r="B322" i="40" a="1"/>
  <c r="B322" i="40"/>
  <c r="C322" i="40" a="1"/>
  <c r="C322" i="40"/>
  <c r="D322" i="40" a="1"/>
  <c r="D322" i="40"/>
  <c r="E322" i="40" a="1"/>
  <c r="E322" i="40"/>
  <c r="F322" i="40" a="1"/>
  <c r="F322" i="40"/>
  <c r="G322" i="40" a="1"/>
  <c r="G322" i="40"/>
  <c r="H322" i="40" a="1"/>
  <c r="H322" i="40"/>
  <c r="I322" i="40" a="1"/>
  <c r="I322" i="40"/>
  <c r="J322" i="40" a="1"/>
  <c r="J322" i="40"/>
  <c r="K322" i="40" a="1"/>
  <c r="K322" i="40"/>
  <c r="B323" i="40" a="1"/>
  <c r="B323" i="40"/>
  <c r="C323" i="40" a="1"/>
  <c r="C323" i="40"/>
  <c r="D323" i="40" a="1"/>
  <c r="D323" i="40"/>
  <c r="E323" i="40" a="1"/>
  <c r="E323" i="40"/>
  <c r="F323" i="40" a="1"/>
  <c r="F323" i="40"/>
  <c r="G323" i="40" a="1"/>
  <c r="G323" i="40"/>
  <c r="H323" i="40" a="1"/>
  <c r="H323" i="40"/>
  <c r="I323" i="40" a="1"/>
  <c r="I323" i="40"/>
  <c r="J323" i="40" a="1"/>
  <c r="J323" i="40"/>
  <c r="K323" i="40" a="1"/>
  <c r="K323" i="40"/>
  <c r="B324" i="40" a="1"/>
  <c r="B324" i="40"/>
  <c r="C324" i="40" a="1"/>
  <c r="C324" i="40"/>
  <c r="D324" i="40" a="1"/>
  <c r="D324" i="40"/>
  <c r="E324" i="40" a="1"/>
  <c r="E324" i="40"/>
  <c r="F324" i="40" a="1"/>
  <c r="F324" i="40"/>
  <c r="G324" i="40" a="1"/>
  <c r="G324" i="40"/>
  <c r="H324" i="40" a="1"/>
  <c r="H324" i="40"/>
  <c r="I324" i="40" a="1"/>
  <c r="I324" i="40"/>
  <c r="J324" i="40" a="1"/>
  <c r="J324" i="40"/>
  <c r="K324" i="40" a="1"/>
  <c r="K324" i="40"/>
  <c r="B325" i="40" a="1"/>
  <c r="B325" i="40"/>
  <c r="C325" i="40" a="1"/>
  <c r="C325" i="40"/>
  <c r="D325" i="40" a="1"/>
  <c r="D325" i="40"/>
  <c r="E325" i="40" a="1"/>
  <c r="E325" i="40"/>
  <c r="F325" i="40" a="1"/>
  <c r="F325" i="40"/>
  <c r="G325" i="40" a="1"/>
  <c r="G325" i="40"/>
  <c r="H325" i="40" a="1"/>
  <c r="H325" i="40"/>
  <c r="I325" i="40" a="1"/>
  <c r="I325" i="40"/>
  <c r="J325" i="40" a="1"/>
  <c r="J325" i="40"/>
  <c r="K325" i="40" a="1"/>
  <c r="K325" i="40"/>
  <c r="B326" i="40" a="1"/>
  <c r="B326" i="40"/>
  <c r="C326" i="40" a="1"/>
  <c r="C326" i="40"/>
  <c r="D326" i="40" a="1"/>
  <c r="D326" i="40"/>
  <c r="E326" i="40" a="1"/>
  <c r="E326" i="40"/>
  <c r="F326" i="40" a="1"/>
  <c r="F326" i="40"/>
  <c r="G326" i="40" a="1"/>
  <c r="G326" i="40"/>
  <c r="H326" i="40" a="1"/>
  <c r="H326" i="40"/>
  <c r="I326" i="40" a="1"/>
  <c r="I326" i="40"/>
  <c r="J326" i="40" a="1"/>
  <c r="J326" i="40"/>
  <c r="K326" i="40" a="1"/>
  <c r="K326" i="40"/>
  <c r="B327" i="40" a="1"/>
  <c r="B327" i="40"/>
  <c r="C327" i="40" a="1"/>
  <c r="C327" i="40"/>
  <c r="D327" i="40" a="1"/>
  <c r="D327" i="40"/>
  <c r="E327" i="40" a="1"/>
  <c r="E327" i="40"/>
  <c r="F327" i="40" a="1"/>
  <c r="F327" i="40"/>
  <c r="G327" i="40" a="1"/>
  <c r="G327" i="40"/>
  <c r="H327" i="40" a="1"/>
  <c r="H327" i="40"/>
  <c r="I327" i="40" a="1"/>
  <c r="I327" i="40"/>
  <c r="J327" i="40" a="1"/>
  <c r="J327" i="40"/>
  <c r="K327" i="40" a="1"/>
  <c r="K327" i="40"/>
  <c r="B328" i="40" a="1"/>
  <c r="B328" i="40"/>
  <c r="C328" i="40" a="1"/>
  <c r="C328" i="40"/>
  <c r="D328" i="40" a="1"/>
  <c r="D328" i="40"/>
  <c r="E328" i="40" a="1"/>
  <c r="E328" i="40"/>
  <c r="F328" i="40" a="1"/>
  <c r="F328" i="40"/>
  <c r="G328" i="40" a="1"/>
  <c r="G328" i="40"/>
  <c r="H328" i="40" a="1"/>
  <c r="H328" i="40"/>
  <c r="I328" i="40" a="1"/>
  <c r="I328" i="40"/>
  <c r="J328" i="40" a="1"/>
  <c r="J328" i="40"/>
  <c r="K328" i="40" a="1"/>
  <c r="K328" i="40"/>
  <c r="B329" i="40" a="1"/>
  <c r="B329" i="40"/>
  <c r="C329" i="40" a="1"/>
  <c r="C329" i="40"/>
  <c r="D329" i="40" a="1"/>
  <c r="D329" i="40"/>
  <c r="E329" i="40" a="1"/>
  <c r="E329" i="40"/>
  <c r="F329" i="40" a="1"/>
  <c r="F329" i="40"/>
  <c r="G329" i="40" a="1"/>
  <c r="G329" i="40"/>
  <c r="H329" i="40" a="1"/>
  <c r="H329" i="40"/>
  <c r="I329" i="40" a="1"/>
  <c r="I329" i="40"/>
  <c r="J329" i="40" a="1"/>
  <c r="J329" i="40"/>
  <c r="K329" i="40" a="1"/>
  <c r="K329" i="40"/>
  <c r="B330" i="40" a="1"/>
  <c r="B330" i="40"/>
  <c r="C330" i="40" a="1"/>
  <c r="C330" i="40"/>
  <c r="D330" i="40" a="1"/>
  <c r="D330" i="40"/>
  <c r="E330" i="40" a="1"/>
  <c r="E330" i="40"/>
  <c r="F330" i="40" a="1"/>
  <c r="F330" i="40"/>
  <c r="G330" i="40" a="1"/>
  <c r="G330" i="40"/>
  <c r="H330" i="40" a="1"/>
  <c r="H330" i="40"/>
  <c r="I330" i="40" a="1"/>
  <c r="I330" i="40"/>
  <c r="J330" i="40" a="1"/>
  <c r="J330" i="40"/>
  <c r="K330" i="40" a="1"/>
  <c r="K330" i="40"/>
  <c r="B331" i="40" a="1"/>
  <c r="B331" i="40"/>
  <c r="C331" i="40" a="1"/>
  <c r="C331" i="40"/>
  <c r="D331" i="40" a="1"/>
  <c r="D331" i="40"/>
  <c r="E331" i="40" a="1"/>
  <c r="E331" i="40"/>
  <c r="F331" i="40" a="1"/>
  <c r="F331" i="40"/>
  <c r="G331" i="40" a="1"/>
  <c r="G331" i="40"/>
  <c r="H331" i="40" a="1"/>
  <c r="H331" i="40"/>
  <c r="I331" i="40" a="1"/>
  <c r="I331" i="40"/>
  <c r="J331" i="40" a="1"/>
  <c r="J331" i="40"/>
  <c r="K331" i="40" a="1"/>
  <c r="K331" i="40"/>
  <c r="B332" i="40" a="1"/>
  <c r="B332" i="40"/>
  <c r="C332" i="40" a="1"/>
  <c r="C332" i="40"/>
  <c r="D332" i="40" a="1"/>
  <c r="D332" i="40"/>
  <c r="E332" i="40" a="1"/>
  <c r="E332" i="40"/>
  <c r="F332" i="40" a="1"/>
  <c r="F332" i="40"/>
  <c r="G332" i="40" a="1"/>
  <c r="G332" i="40"/>
  <c r="H332" i="40" a="1"/>
  <c r="H332" i="40"/>
  <c r="I332" i="40" a="1"/>
  <c r="I332" i="40"/>
  <c r="J332" i="40" a="1"/>
  <c r="J332" i="40"/>
  <c r="K332" i="40" a="1"/>
  <c r="K332" i="40"/>
  <c r="B333" i="40" a="1"/>
  <c r="B333" i="40"/>
  <c r="C333" i="40" a="1"/>
  <c r="C333" i="40"/>
  <c r="D333" i="40" a="1"/>
  <c r="D333" i="40"/>
  <c r="E333" i="40" a="1"/>
  <c r="E333" i="40"/>
  <c r="F333" i="40" a="1"/>
  <c r="F333" i="40"/>
  <c r="G333" i="40" a="1"/>
  <c r="G333" i="40"/>
  <c r="H333" i="40" a="1"/>
  <c r="H333" i="40"/>
  <c r="I333" i="40" a="1"/>
  <c r="I333" i="40"/>
  <c r="J333" i="40" a="1"/>
  <c r="J333" i="40"/>
  <c r="K333" i="40" a="1"/>
  <c r="K333" i="40"/>
  <c r="B334" i="40" a="1"/>
  <c r="B334" i="40"/>
  <c r="C334" i="40" a="1"/>
  <c r="C334" i="40"/>
  <c r="D334" i="40" a="1"/>
  <c r="D334" i="40"/>
  <c r="E334" i="40" a="1"/>
  <c r="E334" i="40"/>
  <c r="F334" i="40" a="1"/>
  <c r="F334" i="40"/>
  <c r="G334" i="40" a="1"/>
  <c r="G334" i="40"/>
  <c r="H334" i="40" a="1"/>
  <c r="H334" i="40"/>
  <c r="I334" i="40" a="1"/>
  <c r="I334" i="40"/>
  <c r="J334" i="40" a="1"/>
  <c r="J334" i="40"/>
  <c r="K334" i="40" a="1"/>
  <c r="K334" i="40"/>
  <c r="B335" i="40" a="1"/>
  <c r="B335" i="40"/>
  <c r="C335" i="40" a="1"/>
  <c r="C335" i="40"/>
  <c r="D335" i="40" a="1"/>
  <c r="D335" i="40"/>
  <c r="E335" i="40" a="1"/>
  <c r="E335" i="40"/>
  <c r="F335" i="40" a="1"/>
  <c r="F335" i="40"/>
  <c r="G335" i="40" a="1"/>
  <c r="G335" i="40"/>
  <c r="H335" i="40" a="1"/>
  <c r="H335" i="40"/>
  <c r="I335" i="40" a="1"/>
  <c r="I335" i="40"/>
  <c r="J335" i="40" a="1"/>
  <c r="J335" i="40"/>
  <c r="K335" i="40" a="1"/>
  <c r="K335" i="40"/>
  <c r="B336" i="40" a="1"/>
  <c r="B336" i="40"/>
  <c r="C336" i="40" a="1"/>
  <c r="C336" i="40"/>
  <c r="D336" i="40" a="1"/>
  <c r="D336" i="40"/>
  <c r="E336" i="40" a="1"/>
  <c r="E336" i="40"/>
  <c r="F336" i="40" a="1"/>
  <c r="F336" i="40"/>
  <c r="G336" i="40" a="1"/>
  <c r="G336" i="40"/>
  <c r="H336" i="40" a="1"/>
  <c r="H336" i="40"/>
  <c r="I336" i="40" a="1"/>
  <c r="I336" i="40"/>
  <c r="J336" i="40" a="1"/>
  <c r="J336" i="40"/>
  <c r="K336" i="40" a="1"/>
  <c r="K336" i="40"/>
  <c r="B337" i="40" a="1"/>
  <c r="B337" i="40"/>
  <c r="C337" i="40" a="1"/>
  <c r="C337" i="40"/>
  <c r="D337" i="40" a="1"/>
  <c r="D337" i="40"/>
  <c r="E337" i="40" a="1"/>
  <c r="E337" i="40"/>
  <c r="F337" i="40" a="1"/>
  <c r="F337" i="40"/>
  <c r="G337" i="40" a="1"/>
  <c r="G337" i="40"/>
  <c r="H337" i="40" a="1"/>
  <c r="H337" i="40"/>
  <c r="I337" i="40" a="1"/>
  <c r="I337" i="40"/>
  <c r="J337" i="40" a="1"/>
  <c r="J337" i="40"/>
  <c r="K337" i="40" a="1"/>
  <c r="K337" i="40"/>
  <c r="B338" i="40" a="1"/>
  <c r="B338" i="40"/>
  <c r="C338" i="40" a="1"/>
  <c r="C338" i="40"/>
  <c r="D338" i="40" a="1"/>
  <c r="D338" i="40"/>
  <c r="E338" i="40" a="1"/>
  <c r="E338" i="40"/>
  <c r="F338" i="40" a="1"/>
  <c r="F338" i="40"/>
  <c r="G338" i="40" a="1"/>
  <c r="G338" i="40"/>
  <c r="H338" i="40" a="1"/>
  <c r="H338" i="40"/>
  <c r="I338" i="40" a="1"/>
  <c r="I338" i="40"/>
  <c r="J338" i="40" a="1"/>
  <c r="J338" i="40"/>
  <c r="K338" i="40" a="1"/>
  <c r="K338" i="40"/>
  <c r="B339" i="40" a="1"/>
  <c r="B339" i="40"/>
  <c r="C339" i="40" a="1"/>
  <c r="C339" i="40"/>
  <c r="D339" i="40" a="1"/>
  <c r="D339" i="40"/>
  <c r="E339" i="40" a="1"/>
  <c r="E339" i="40"/>
  <c r="F339" i="40" a="1"/>
  <c r="F339" i="40"/>
  <c r="G339" i="40" a="1"/>
  <c r="G339" i="40"/>
  <c r="H339" i="40" a="1"/>
  <c r="H339" i="40"/>
  <c r="I339" i="40" a="1"/>
  <c r="I339" i="40"/>
  <c r="J339" i="40" a="1"/>
  <c r="J339" i="40"/>
  <c r="K339" i="40" a="1"/>
  <c r="K339" i="40"/>
  <c r="B340" i="40" a="1"/>
  <c r="B340" i="40"/>
  <c r="C340" i="40" a="1"/>
  <c r="C340" i="40"/>
  <c r="D340" i="40" a="1"/>
  <c r="D340" i="40"/>
  <c r="E340" i="40" a="1"/>
  <c r="E340" i="40"/>
  <c r="F340" i="40" a="1"/>
  <c r="F340" i="40"/>
  <c r="G340" i="40" a="1"/>
  <c r="G340" i="40"/>
  <c r="H340" i="40" a="1"/>
  <c r="H340" i="40"/>
  <c r="I340" i="40" a="1"/>
  <c r="I340" i="40"/>
  <c r="J340" i="40" a="1"/>
  <c r="J340" i="40"/>
  <c r="K340" i="40" a="1"/>
  <c r="K340" i="40"/>
  <c r="B341" i="40" a="1"/>
  <c r="B341" i="40"/>
  <c r="C341" i="40" a="1"/>
  <c r="C341" i="40"/>
  <c r="D341" i="40" a="1"/>
  <c r="D341" i="40"/>
  <c r="E341" i="40" a="1"/>
  <c r="E341" i="40"/>
  <c r="F341" i="40" a="1"/>
  <c r="F341" i="40"/>
  <c r="G341" i="40" a="1"/>
  <c r="G341" i="40"/>
  <c r="H341" i="40" a="1"/>
  <c r="H341" i="40"/>
  <c r="I341" i="40" a="1"/>
  <c r="I341" i="40"/>
  <c r="J341" i="40" a="1"/>
  <c r="J341" i="40"/>
  <c r="K341" i="40" a="1"/>
  <c r="K341" i="40"/>
  <c r="B342" i="40" a="1"/>
  <c r="B342" i="40"/>
  <c r="C342" i="40" a="1"/>
  <c r="C342" i="40"/>
  <c r="D342" i="40" a="1"/>
  <c r="D342" i="40"/>
  <c r="E342" i="40" a="1"/>
  <c r="E342" i="40"/>
  <c r="F342" i="40" a="1"/>
  <c r="F342" i="40"/>
  <c r="G342" i="40" a="1"/>
  <c r="G342" i="40"/>
  <c r="H342" i="40" a="1"/>
  <c r="H342" i="40"/>
  <c r="I342" i="40" a="1"/>
  <c r="I342" i="40"/>
  <c r="J342" i="40" a="1"/>
  <c r="J342" i="40"/>
  <c r="K342" i="40" a="1"/>
  <c r="K342" i="40"/>
  <c r="B343" i="40" a="1"/>
  <c r="B343" i="40"/>
  <c r="C343" i="40" a="1"/>
  <c r="C343" i="40"/>
  <c r="D343" i="40" a="1"/>
  <c r="D343" i="40"/>
  <c r="E343" i="40" a="1"/>
  <c r="E343" i="40"/>
  <c r="F343" i="40" a="1"/>
  <c r="F343" i="40"/>
  <c r="G343" i="40" a="1"/>
  <c r="G343" i="40"/>
  <c r="H343" i="40" a="1"/>
  <c r="H343" i="40"/>
  <c r="I343" i="40" a="1"/>
  <c r="I343" i="40"/>
  <c r="J343" i="40" a="1"/>
  <c r="J343" i="40"/>
  <c r="K343" i="40" a="1"/>
  <c r="K343" i="40"/>
  <c r="B344" i="40" a="1"/>
  <c r="B344" i="40"/>
  <c r="C344" i="40" a="1"/>
  <c r="C344" i="40"/>
  <c r="D344" i="40" a="1"/>
  <c r="D344" i="40"/>
  <c r="E344" i="40" a="1"/>
  <c r="E344" i="40"/>
  <c r="F344" i="40" a="1"/>
  <c r="F344" i="40"/>
  <c r="G344" i="40" a="1"/>
  <c r="G344" i="40"/>
  <c r="H344" i="40" a="1"/>
  <c r="H344" i="40"/>
  <c r="I344" i="40" a="1"/>
  <c r="I344" i="40"/>
  <c r="J344" i="40" a="1"/>
  <c r="J344" i="40"/>
  <c r="K344" i="40" a="1"/>
  <c r="K344" i="40"/>
  <c r="B345" i="40" a="1"/>
  <c r="B345" i="40"/>
  <c r="C345" i="40" a="1"/>
  <c r="C345" i="40"/>
  <c r="D345" i="40" a="1"/>
  <c r="D345" i="40"/>
  <c r="E345" i="40" a="1"/>
  <c r="E345" i="40"/>
  <c r="F345" i="40" a="1"/>
  <c r="F345" i="40"/>
  <c r="G345" i="40" a="1"/>
  <c r="G345" i="40"/>
  <c r="H345" i="40" a="1"/>
  <c r="H345" i="40"/>
  <c r="I345" i="40" a="1"/>
  <c r="I345" i="40"/>
  <c r="J345" i="40" a="1"/>
  <c r="J345" i="40"/>
  <c r="K345" i="40" a="1"/>
  <c r="K345" i="40"/>
  <c r="B346" i="40" a="1"/>
  <c r="B346" i="40"/>
  <c r="C346" i="40" a="1"/>
  <c r="C346" i="40"/>
  <c r="D346" i="40" a="1"/>
  <c r="D346" i="40"/>
  <c r="E346" i="40" a="1"/>
  <c r="E346" i="40"/>
  <c r="F346" i="40" a="1"/>
  <c r="F346" i="40"/>
  <c r="G346" i="40" a="1"/>
  <c r="G346" i="40"/>
  <c r="H346" i="40" a="1"/>
  <c r="H346" i="40"/>
  <c r="I346" i="40" a="1"/>
  <c r="I346" i="40"/>
  <c r="J346" i="40" a="1"/>
  <c r="J346" i="40"/>
  <c r="K346" i="40" a="1"/>
  <c r="K346" i="40"/>
  <c r="B347" i="40" a="1"/>
  <c r="B347" i="40"/>
  <c r="C347" i="40" a="1"/>
  <c r="C347" i="40"/>
  <c r="D347" i="40" a="1"/>
  <c r="D347" i="40"/>
  <c r="E347" i="40" a="1"/>
  <c r="E347" i="40"/>
  <c r="F347" i="40" a="1"/>
  <c r="F347" i="40"/>
  <c r="G347" i="40" a="1"/>
  <c r="G347" i="40"/>
  <c r="H347" i="40" a="1"/>
  <c r="H347" i="40"/>
  <c r="I347" i="40" a="1"/>
  <c r="I347" i="40"/>
  <c r="J347" i="40" a="1"/>
  <c r="J347" i="40"/>
  <c r="K347" i="40" a="1"/>
  <c r="K347" i="40"/>
  <c r="B9" i="40" a="1"/>
  <c r="B9" i="40"/>
  <c r="C9" i="40" a="1"/>
  <c r="C9" i="40"/>
  <c r="D9" i="40" a="1"/>
  <c r="D9" i="40"/>
  <c r="E9" i="40" a="1"/>
  <c r="E9" i="40"/>
  <c r="F9" i="40" a="1"/>
  <c r="F9" i="40"/>
  <c r="G9" i="40" a="1"/>
  <c r="G9" i="40"/>
  <c r="H9" i="40" a="1"/>
  <c r="H9" i="40"/>
  <c r="I9" i="40" a="1"/>
  <c r="I9" i="40"/>
  <c r="J9" i="40" a="1"/>
  <c r="J9" i="40"/>
  <c r="K9" i="40" a="1"/>
  <c r="K9" i="40"/>
  <c r="B10" i="40" a="1"/>
  <c r="B10" i="40"/>
  <c r="C10" i="40" a="1"/>
  <c r="C10" i="40"/>
  <c r="D10" i="40" a="1"/>
  <c r="D10" i="40"/>
  <c r="E10" i="40" a="1"/>
  <c r="E10" i="40"/>
  <c r="F10" i="40" a="1"/>
  <c r="F10" i="40"/>
  <c r="G10" i="40" a="1"/>
  <c r="G10" i="40"/>
  <c r="H10" i="40" a="1"/>
  <c r="H10" i="40"/>
  <c r="I10" i="40" a="1"/>
  <c r="I10" i="40"/>
  <c r="J10" i="40" a="1"/>
  <c r="J10" i="40"/>
  <c r="K10" i="40" a="1"/>
  <c r="K10" i="40"/>
  <c r="B11" i="40" a="1"/>
  <c r="B11" i="40"/>
  <c r="C11" i="40" a="1"/>
  <c r="C11" i="40"/>
  <c r="D11" i="40" a="1"/>
  <c r="D11" i="40"/>
  <c r="E11" i="40" a="1"/>
  <c r="E11" i="40"/>
  <c r="F11" i="40" a="1"/>
  <c r="F11" i="40"/>
  <c r="G11" i="40" a="1"/>
  <c r="G11" i="40"/>
  <c r="H11" i="40" a="1"/>
  <c r="H11" i="40"/>
  <c r="I11" i="40" a="1"/>
  <c r="I11" i="40"/>
  <c r="J11" i="40" a="1"/>
  <c r="J11" i="40"/>
  <c r="K11" i="40" a="1"/>
  <c r="K11" i="40"/>
  <c r="B12" i="40" a="1"/>
  <c r="B12" i="40"/>
  <c r="C12" i="40" a="1"/>
  <c r="C12" i="40"/>
  <c r="D12" i="40" a="1"/>
  <c r="D12" i="40"/>
  <c r="E12" i="40" a="1"/>
  <c r="E12" i="40"/>
  <c r="F12" i="40" a="1"/>
  <c r="F12" i="40"/>
  <c r="G12" i="40" a="1"/>
  <c r="G12" i="40"/>
  <c r="H12" i="40" a="1"/>
  <c r="H12" i="40"/>
  <c r="I12" i="40" a="1"/>
  <c r="I12" i="40"/>
  <c r="J12" i="40" a="1"/>
  <c r="J12" i="40"/>
  <c r="K12" i="40" a="1"/>
  <c r="K12" i="40"/>
  <c r="B13" i="40" a="1"/>
  <c r="B13" i="40"/>
  <c r="C13" i="40" a="1"/>
  <c r="C13" i="40"/>
  <c r="D13" i="40" a="1"/>
  <c r="D13" i="40"/>
  <c r="E13" i="40" a="1"/>
  <c r="E13" i="40"/>
  <c r="F13" i="40" a="1"/>
  <c r="F13" i="40"/>
  <c r="G13" i="40" a="1"/>
  <c r="G13" i="40"/>
  <c r="H13" i="40" a="1"/>
  <c r="H13" i="40"/>
  <c r="I13" i="40" a="1"/>
  <c r="I13" i="40"/>
  <c r="J13" i="40" a="1"/>
  <c r="J13" i="40"/>
  <c r="K13" i="40" a="1"/>
  <c r="K13" i="40"/>
  <c r="B14" i="40" a="1"/>
  <c r="B14" i="40"/>
  <c r="C14" i="40" a="1"/>
  <c r="C14" i="40"/>
  <c r="D14" i="40" a="1"/>
  <c r="D14" i="40"/>
  <c r="E14" i="40" a="1"/>
  <c r="E14" i="40"/>
  <c r="F14" i="40" a="1"/>
  <c r="F14" i="40"/>
  <c r="G14" i="40" a="1"/>
  <c r="G14" i="40"/>
  <c r="H14" i="40" a="1"/>
  <c r="H14" i="40"/>
  <c r="I14" i="40" a="1"/>
  <c r="I14" i="40"/>
  <c r="J14" i="40" a="1"/>
  <c r="J14" i="40"/>
  <c r="K14" i="40" a="1"/>
  <c r="K14" i="40"/>
  <c r="B15" i="40" a="1"/>
  <c r="B15" i="40"/>
  <c r="C15" i="40" a="1"/>
  <c r="C15" i="40"/>
  <c r="D15" i="40" a="1"/>
  <c r="D15" i="40"/>
  <c r="E15" i="40" a="1"/>
  <c r="E15" i="40"/>
  <c r="F15" i="40" a="1"/>
  <c r="F15" i="40"/>
  <c r="G15" i="40" a="1"/>
  <c r="G15" i="40"/>
  <c r="H15" i="40" a="1"/>
  <c r="H15" i="40"/>
  <c r="I15" i="40" a="1"/>
  <c r="I15" i="40"/>
  <c r="J15" i="40" a="1"/>
  <c r="J15" i="40"/>
  <c r="K15" i="40" a="1"/>
  <c r="K15" i="40"/>
  <c r="B16" i="40" a="1"/>
  <c r="B16" i="40"/>
  <c r="C16" i="40" a="1"/>
  <c r="C16" i="40"/>
  <c r="D16" i="40" a="1"/>
  <c r="D16" i="40"/>
  <c r="E16" i="40" a="1"/>
  <c r="E16" i="40"/>
  <c r="F16" i="40" a="1"/>
  <c r="F16" i="40"/>
  <c r="G16" i="40" a="1"/>
  <c r="G16" i="40"/>
  <c r="H16" i="40" a="1"/>
  <c r="H16" i="40"/>
  <c r="I16" i="40" a="1"/>
  <c r="I16" i="40"/>
  <c r="J16" i="40" a="1"/>
  <c r="J16" i="40"/>
  <c r="K16" i="40" a="1"/>
  <c r="K16" i="40"/>
  <c r="B17" i="40" a="1"/>
  <c r="B17" i="40"/>
  <c r="C17" i="40" a="1"/>
  <c r="C17" i="40"/>
  <c r="D17" i="40" a="1"/>
  <c r="D17" i="40"/>
  <c r="E17" i="40" a="1"/>
  <c r="E17" i="40"/>
  <c r="F17" i="40" a="1"/>
  <c r="F17" i="40"/>
  <c r="G17" i="40" a="1"/>
  <c r="G17" i="40"/>
  <c r="H17" i="40" a="1"/>
  <c r="H17" i="40"/>
  <c r="I17" i="40" a="1"/>
  <c r="I17" i="40"/>
  <c r="J17" i="40" a="1"/>
  <c r="J17" i="40"/>
  <c r="K17" i="40" a="1"/>
  <c r="K17" i="40"/>
  <c r="B18" i="40" a="1"/>
  <c r="B18" i="40"/>
  <c r="C18" i="40" a="1"/>
  <c r="C18" i="40"/>
  <c r="D18" i="40" a="1"/>
  <c r="D18" i="40"/>
  <c r="E18" i="40" a="1"/>
  <c r="E18" i="40"/>
  <c r="F18" i="40" a="1"/>
  <c r="F18" i="40"/>
  <c r="G18" i="40" a="1"/>
  <c r="G18" i="40"/>
  <c r="H18" i="40" a="1"/>
  <c r="H18" i="40"/>
  <c r="I18" i="40" a="1"/>
  <c r="I18" i="40"/>
  <c r="J18" i="40" a="1"/>
  <c r="J18" i="40"/>
  <c r="K18" i="40" a="1"/>
  <c r="K18" i="40"/>
  <c r="B19" i="40" a="1"/>
  <c r="B19" i="40"/>
  <c r="C19" i="40" a="1"/>
  <c r="C19" i="40"/>
  <c r="D19" i="40" a="1"/>
  <c r="D19" i="40"/>
  <c r="E19" i="40" a="1"/>
  <c r="E19" i="40"/>
  <c r="F19" i="40" a="1"/>
  <c r="F19" i="40"/>
  <c r="G19" i="40" a="1"/>
  <c r="G19" i="40"/>
  <c r="H19" i="40" a="1"/>
  <c r="H19" i="40"/>
  <c r="I19" i="40" a="1"/>
  <c r="I19" i="40"/>
  <c r="J19" i="40" a="1"/>
  <c r="J19" i="40"/>
  <c r="K19" i="40" a="1"/>
  <c r="K19" i="40"/>
  <c r="B20" i="40" a="1"/>
  <c r="B20" i="40"/>
  <c r="C20" i="40" a="1"/>
  <c r="C20" i="40"/>
  <c r="D20" i="40" a="1"/>
  <c r="D20" i="40"/>
  <c r="E20" i="40" a="1"/>
  <c r="E20" i="40"/>
  <c r="F20" i="40" a="1"/>
  <c r="F20" i="40"/>
  <c r="G20" i="40" a="1"/>
  <c r="G20" i="40"/>
  <c r="H20" i="40" a="1"/>
  <c r="H20" i="40"/>
  <c r="I20" i="40" a="1"/>
  <c r="I20" i="40"/>
  <c r="J20" i="40" a="1"/>
  <c r="J20" i="40"/>
  <c r="K20" i="40" a="1"/>
  <c r="K20" i="40"/>
  <c r="B21" i="40" a="1"/>
  <c r="B21" i="40"/>
  <c r="C21" i="40" a="1"/>
  <c r="C21" i="40"/>
  <c r="D21" i="40" a="1"/>
  <c r="D21" i="40"/>
  <c r="E21" i="40" a="1"/>
  <c r="E21" i="40"/>
  <c r="F21" i="40" a="1"/>
  <c r="F21" i="40"/>
  <c r="G21" i="40" a="1"/>
  <c r="G21" i="40"/>
  <c r="H21" i="40" a="1"/>
  <c r="H21" i="40"/>
  <c r="I21" i="40" a="1"/>
  <c r="I21" i="40"/>
  <c r="J21" i="40" a="1"/>
  <c r="J21" i="40"/>
  <c r="K21" i="40" a="1"/>
  <c r="K21" i="40"/>
  <c r="B3" i="40" a="1"/>
  <c r="B3" i="40"/>
  <c r="C3" i="40" a="1"/>
  <c r="C3" i="40"/>
  <c r="D3" i="40" a="1"/>
  <c r="D3" i="40"/>
  <c r="E3" i="40" a="1"/>
  <c r="E3" i="40"/>
  <c r="F3" i="40" a="1"/>
  <c r="F3" i="40"/>
  <c r="G3" i="40" a="1"/>
  <c r="G3" i="40"/>
  <c r="H3" i="40" a="1"/>
  <c r="H3" i="40"/>
  <c r="I3" i="40" a="1"/>
  <c r="I3" i="40"/>
  <c r="J3" i="40" a="1"/>
  <c r="J3" i="40"/>
  <c r="K3" i="40" a="1"/>
  <c r="K3" i="40"/>
  <c r="B4" i="40" a="1"/>
  <c r="B4" i="40"/>
  <c r="C4" i="40" a="1"/>
  <c r="C4" i="40"/>
  <c r="D4" i="40" a="1"/>
  <c r="D4" i="40"/>
  <c r="E4" i="40" a="1"/>
  <c r="E4" i="40"/>
  <c r="F4" i="40" a="1"/>
  <c r="F4" i="40"/>
  <c r="G4" i="40" a="1"/>
  <c r="G4" i="40"/>
  <c r="H4" i="40" a="1"/>
  <c r="H4" i="40"/>
  <c r="I4" i="40" a="1"/>
  <c r="I4" i="40"/>
  <c r="J4" i="40" a="1"/>
  <c r="J4" i="40"/>
  <c r="K4" i="40" a="1"/>
  <c r="K4" i="40"/>
  <c r="B5" i="40" a="1"/>
  <c r="B5" i="40"/>
  <c r="C5" i="40" a="1"/>
  <c r="C5" i="40"/>
  <c r="D5" i="40" a="1"/>
  <c r="D5" i="40"/>
  <c r="E5" i="40" a="1"/>
  <c r="E5" i="40"/>
  <c r="F5" i="40" a="1"/>
  <c r="F5" i="40"/>
  <c r="G5" i="40" a="1"/>
  <c r="G5" i="40"/>
  <c r="H5" i="40" a="1"/>
  <c r="H5" i="40"/>
  <c r="I5" i="40" a="1"/>
  <c r="I5" i="40"/>
  <c r="J5" i="40" a="1"/>
  <c r="J5" i="40"/>
  <c r="K5" i="40" a="1"/>
  <c r="K5" i="40"/>
  <c r="B6" i="40" a="1"/>
  <c r="B6" i="40"/>
  <c r="C6" i="40" a="1"/>
  <c r="C6" i="40"/>
  <c r="D6" i="40" a="1"/>
  <c r="D6" i="40"/>
  <c r="E6" i="40" a="1"/>
  <c r="E6" i="40"/>
  <c r="F6" i="40" a="1"/>
  <c r="F6" i="40"/>
  <c r="G6" i="40" a="1"/>
  <c r="G6" i="40"/>
  <c r="H6" i="40" a="1"/>
  <c r="H6" i="40"/>
  <c r="I6" i="40" a="1"/>
  <c r="I6" i="40"/>
  <c r="J6" i="40" a="1"/>
  <c r="J6" i="40"/>
  <c r="K6" i="40" a="1"/>
  <c r="K6" i="40"/>
  <c r="B7" i="40" a="1"/>
  <c r="B7" i="40"/>
  <c r="C7" i="40" a="1"/>
  <c r="C7" i="40"/>
  <c r="D7" i="40" a="1"/>
  <c r="D7" i="40"/>
  <c r="E7" i="40" a="1"/>
  <c r="E7" i="40"/>
  <c r="F7" i="40" a="1"/>
  <c r="F7" i="40"/>
  <c r="G7" i="40" a="1"/>
  <c r="G7" i="40"/>
  <c r="H7" i="40" a="1"/>
  <c r="H7" i="40"/>
  <c r="I7" i="40" a="1"/>
  <c r="I7" i="40"/>
  <c r="J7" i="40" a="1"/>
  <c r="J7" i="40"/>
  <c r="K7" i="40" a="1"/>
  <c r="K7" i="40"/>
  <c r="B8" i="40" a="1"/>
  <c r="B8" i="40"/>
  <c r="C8" i="40" a="1"/>
  <c r="C8" i="40"/>
  <c r="D8" i="40" a="1"/>
  <c r="D8" i="40"/>
  <c r="E8" i="40" a="1"/>
  <c r="E8" i="40"/>
  <c r="F8" i="40" a="1"/>
  <c r="F8" i="40"/>
  <c r="G8" i="40" a="1"/>
  <c r="G8" i="40"/>
  <c r="H8" i="40" a="1"/>
  <c r="H8" i="40"/>
  <c r="I8" i="40" a="1"/>
  <c r="I8" i="40"/>
  <c r="J8" i="40" a="1"/>
  <c r="J8" i="40"/>
  <c r="K8" i="40" a="1"/>
  <c r="K8" i="40"/>
  <c r="C2" i="40" a="1"/>
  <c r="C2" i="40"/>
  <c r="D2" i="40" a="1"/>
  <c r="D2" i="40"/>
  <c r="E2" i="40" a="1"/>
  <c r="E2" i="40"/>
  <c r="F2" i="40" a="1"/>
  <c r="F2" i="40"/>
  <c r="G2" i="40" a="1"/>
  <c r="G2" i="40"/>
  <c r="H2" i="40" a="1"/>
  <c r="H2" i="40"/>
  <c r="I2" i="40" a="1"/>
  <c r="I2" i="40"/>
  <c r="J2" i="40" a="1"/>
  <c r="J2" i="40"/>
  <c r="K2" i="40" a="1"/>
  <c r="K2" i="40"/>
  <c r="B2" i="40" a="1"/>
  <c r="B2" i="40"/>
  <c r="L7" i="40" a="1"/>
  <c r="L7" i="40"/>
  <c r="M7" i="40" a="1"/>
  <c r="M7" i="40"/>
  <c r="N7" i="40" a="1"/>
  <c r="N7" i="40"/>
  <c r="O7" i="40" a="1"/>
  <c r="O7" i="40"/>
  <c r="P7" i="40" a="1"/>
  <c r="P7" i="40"/>
  <c r="Q7" i="40" a="1"/>
  <c r="Q7" i="40"/>
  <c r="R7" i="40" a="1"/>
  <c r="R7" i="40"/>
  <c r="S7" i="40" a="1"/>
  <c r="S7" i="40"/>
  <c r="L8" i="40" a="1"/>
  <c r="L8" i="40"/>
  <c r="M8" i="40" a="1"/>
  <c r="M8" i="40"/>
  <c r="N8" i="40" a="1"/>
  <c r="N8" i="40"/>
  <c r="O8" i="40" a="1"/>
  <c r="O8" i="40"/>
  <c r="P8" i="40" a="1"/>
  <c r="P8" i="40"/>
  <c r="Q8" i="40" a="1"/>
  <c r="Q8" i="40"/>
  <c r="R8" i="40" a="1"/>
  <c r="R8" i="40"/>
  <c r="S8" i="40" a="1"/>
  <c r="S8" i="40"/>
  <c r="L9" i="40" a="1"/>
  <c r="L9" i="40"/>
  <c r="M9" i="40" a="1"/>
  <c r="M9" i="40"/>
  <c r="N9" i="40" a="1"/>
  <c r="N9" i="40"/>
  <c r="O9" i="40" a="1"/>
  <c r="O9" i="40"/>
  <c r="P9" i="40" a="1"/>
  <c r="P9" i="40"/>
  <c r="Q9" i="40" a="1"/>
  <c r="Q9" i="40"/>
  <c r="R9" i="40" a="1"/>
  <c r="R9" i="40"/>
  <c r="S9" i="40" a="1"/>
  <c r="S9" i="40"/>
  <c r="L10" i="40" a="1"/>
  <c r="L10" i="40"/>
  <c r="M10" i="40" a="1"/>
  <c r="M10" i="40"/>
  <c r="N10" i="40" a="1"/>
  <c r="N10" i="40"/>
  <c r="O10" i="40" a="1"/>
  <c r="O10" i="40"/>
  <c r="P10" i="40" a="1"/>
  <c r="P10" i="40"/>
  <c r="Q10" i="40" a="1"/>
  <c r="Q10" i="40"/>
  <c r="R10" i="40" a="1"/>
  <c r="R10" i="40"/>
  <c r="S10" i="40" a="1"/>
  <c r="S10" i="40"/>
  <c r="L11" i="40" a="1"/>
  <c r="L11" i="40"/>
  <c r="M11" i="40" a="1"/>
  <c r="M11" i="40"/>
  <c r="N11" i="40" a="1"/>
  <c r="N11" i="40"/>
  <c r="O11" i="40" a="1"/>
  <c r="O11" i="40"/>
  <c r="P11" i="40" a="1"/>
  <c r="P11" i="40"/>
  <c r="Q11" i="40" a="1"/>
  <c r="Q11" i="40"/>
  <c r="R11" i="40" a="1"/>
  <c r="R11" i="40"/>
  <c r="S11" i="40" a="1"/>
  <c r="S11" i="40"/>
  <c r="L12" i="40" a="1"/>
  <c r="L12" i="40"/>
  <c r="M12" i="40" a="1"/>
  <c r="M12" i="40"/>
  <c r="N12" i="40" a="1"/>
  <c r="N12" i="40"/>
  <c r="O12" i="40" a="1"/>
  <c r="O12" i="40"/>
  <c r="P12" i="40" a="1"/>
  <c r="P12" i="40"/>
  <c r="Q12" i="40" a="1"/>
  <c r="Q12" i="40"/>
  <c r="R12" i="40" a="1"/>
  <c r="R12" i="40"/>
  <c r="S12" i="40" a="1"/>
  <c r="S12" i="40"/>
  <c r="L13" i="40" a="1"/>
  <c r="L13" i="40"/>
  <c r="M13" i="40" a="1"/>
  <c r="M13" i="40"/>
  <c r="N13" i="40" a="1"/>
  <c r="N13" i="40"/>
  <c r="O13" i="40" a="1"/>
  <c r="O13" i="40"/>
  <c r="P13" i="40" a="1"/>
  <c r="P13" i="40"/>
  <c r="Q13" i="40" a="1"/>
  <c r="Q13" i="40"/>
  <c r="R13" i="40" a="1"/>
  <c r="R13" i="40"/>
  <c r="S13" i="40" a="1"/>
  <c r="S13" i="40"/>
  <c r="L14" i="40" a="1"/>
  <c r="L14" i="40"/>
  <c r="M14" i="40" a="1"/>
  <c r="M14" i="40"/>
  <c r="N14" i="40" a="1"/>
  <c r="N14" i="40"/>
  <c r="O14" i="40" a="1"/>
  <c r="O14" i="40"/>
  <c r="P14" i="40" a="1"/>
  <c r="P14" i="40"/>
  <c r="Q14" i="40" a="1"/>
  <c r="Q14" i="40"/>
  <c r="R14" i="40" a="1"/>
  <c r="R14" i="40"/>
  <c r="S14" i="40" a="1"/>
  <c r="S14" i="40"/>
  <c r="L15" i="40" a="1"/>
  <c r="L15" i="40"/>
  <c r="M15" i="40" a="1"/>
  <c r="M15" i="40"/>
  <c r="N15" i="40" a="1"/>
  <c r="N15" i="40"/>
  <c r="O15" i="40" a="1"/>
  <c r="O15" i="40"/>
  <c r="P15" i="40" a="1"/>
  <c r="P15" i="40"/>
  <c r="Q15" i="40" a="1"/>
  <c r="Q15" i="40"/>
  <c r="R15" i="40" a="1"/>
  <c r="R15" i="40"/>
  <c r="S15" i="40" a="1"/>
  <c r="S15" i="40"/>
  <c r="L16" i="40" a="1"/>
  <c r="L16" i="40"/>
  <c r="M16" i="40" a="1"/>
  <c r="M16" i="40"/>
  <c r="N16" i="40" a="1"/>
  <c r="N16" i="40"/>
  <c r="O16" i="40" a="1"/>
  <c r="O16" i="40"/>
  <c r="P16" i="40" a="1"/>
  <c r="P16" i="40"/>
  <c r="Q16" i="40" a="1"/>
  <c r="Q16" i="40"/>
  <c r="R16" i="40" a="1"/>
  <c r="R16" i="40"/>
  <c r="S16" i="40" a="1"/>
  <c r="S16" i="40"/>
  <c r="L17" i="40" a="1"/>
  <c r="L17" i="40"/>
  <c r="M17" i="40" a="1"/>
  <c r="M17" i="40"/>
  <c r="N17" i="40" a="1"/>
  <c r="N17" i="40"/>
  <c r="O17" i="40" a="1"/>
  <c r="O17" i="40"/>
  <c r="P17" i="40" a="1"/>
  <c r="P17" i="40"/>
  <c r="Q17" i="40" a="1"/>
  <c r="Q17" i="40"/>
  <c r="R17" i="40" a="1"/>
  <c r="R17" i="40"/>
  <c r="S17" i="40" a="1"/>
  <c r="S17" i="40"/>
  <c r="L18" i="40" a="1"/>
  <c r="L18" i="40"/>
  <c r="M18" i="40" a="1"/>
  <c r="M18" i="40"/>
  <c r="N18" i="40" a="1"/>
  <c r="N18" i="40"/>
  <c r="O18" i="40" a="1"/>
  <c r="O18" i="40"/>
  <c r="P18" i="40" a="1"/>
  <c r="P18" i="40"/>
  <c r="Q18" i="40" a="1"/>
  <c r="Q18" i="40"/>
  <c r="R18" i="40" a="1"/>
  <c r="R18" i="40"/>
  <c r="S18" i="40" a="1"/>
  <c r="S18" i="40"/>
  <c r="L19" i="40" a="1"/>
  <c r="L19" i="40"/>
  <c r="M19" i="40" a="1"/>
  <c r="M19" i="40"/>
  <c r="N19" i="40" a="1"/>
  <c r="N19" i="40"/>
  <c r="O19" i="40" a="1"/>
  <c r="O19" i="40"/>
  <c r="P19" i="40" a="1"/>
  <c r="P19" i="40"/>
  <c r="Q19" i="40" a="1"/>
  <c r="Q19" i="40"/>
  <c r="R19" i="40" a="1"/>
  <c r="R19" i="40"/>
  <c r="S19" i="40" a="1"/>
  <c r="S19" i="40"/>
  <c r="L20" i="40" a="1"/>
  <c r="L20" i="40"/>
  <c r="M20" i="40" a="1"/>
  <c r="M20" i="40"/>
  <c r="N20" i="40" a="1"/>
  <c r="N20" i="40"/>
  <c r="O20" i="40" a="1"/>
  <c r="O20" i="40"/>
  <c r="P20" i="40" a="1"/>
  <c r="P20" i="40"/>
  <c r="Q20" i="40" a="1"/>
  <c r="Q20" i="40"/>
  <c r="R20" i="40" a="1"/>
  <c r="R20" i="40"/>
  <c r="S20" i="40" a="1"/>
  <c r="S20" i="40"/>
  <c r="L21" i="40" a="1"/>
  <c r="L21" i="40"/>
  <c r="M21" i="40" a="1"/>
  <c r="M21" i="40"/>
  <c r="N21" i="40" a="1"/>
  <c r="N21" i="40"/>
  <c r="O21" i="40" a="1"/>
  <c r="O21" i="40"/>
  <c r="P21" i="40" a="1"/>
  <c r="P21" i="40"/>
  <c r="Q21" i="40" a="1"/>
  <c r="Q21" i="40"/>
  <c r="R21" i="40" a="1"/>
  <c r="R21" i="40"/>
  <c r="S21" i="40" a="1"/>
  <c r="S21" i="40"/>
  <c r="L22" i="40" a="1"/>
  <c r="L22" i="40"/>
  <c r="M22" i="40" a="1"/>
  <c r="M22" i="40"/>
  <c r="N22" i="40" a="1"/>
  <c r="N22" i="40"/>
  <c r="O22" i="40" a="1"/>
  <c r="O22" i="40"/>
  <c r="P22" i="40" a="1"/>
  <c r="P22" i="40"/>
  <c r="Q22" i="40" a="1"/>
  <c r="Q22" i="40"/>
  <c r="R22" i="40" a="1"/>
  <c r="R22" i="40"/>
  <c r="S22" i="40" a="1"/>
  <c r="S22" i="40"/>
  <c r="L23" i="40" a="1"/>
  <c r="L23" i="40"/>
  <c r="M23" i="40" a="1"/>
  <c r="M23" i="40"/>
  <c r="N23" i="40" a="1"/>
  <c r="N23" i="40"/>
  <c r="O23" i="40" a="1"/>
  <c r="O23" i="40"/>
  <c r="P23" i="40" a="1"/>
  <c r="P23" i="40"/>
  <c r="Q23" i="40" a="1"/>
  <c r="Q23" i="40"/>
  <c r="R23" i="40" a="1"/>
  <c r="R23" i="40"/>
  <c r="S23" i="40" a="1"/>
  <c r="S23" i="40"/>
  <c r="L24" i="40" a="1"/>
  <c r="L24" i="40"/>
  <c r="M24" i="40" a="1"/>
  <c r="M24" i="40"/>
  <c r="N24" i="40" a="1"/>
  <c r="N24" i="40"/>
  <c r="O24" i="40" a="1"/>
  <c r="O24" i="40"/>
  <c r="P24" i="40" a="1"/>
  <c r="P24" i="40"/>
  <c r="Q24" i="40" a="1"/>
  <c r="Q24" i="40"/>
  <c r="R24" i="40" a="1"/>
  <c r="R24" i="40"/>
  <c r="S24" i="40" a="1"/>
  <c r="S24" i="40"/>
  <c r="L25" i="40" a="1"/>
  <c r="L25" i="40"/>
  <c r="M25" i="40" a="1"/>
  <c r="M25" i="40"/>
  <c r="N25" i="40" a="1"/>
  <c r="N25" i="40"/>
  <c r="O25" i="40" a="1"/>
  <c r="O25" i="40"/>
  <c r="P25" i="40" a="1"/>
  <c r="P25" i="40"/>
  <c r="Q25" i="40" a="1"/>
  <c r="Q25" i="40"/>
  <c r="R25" i="40" a="1"/>
  <c r="R25" i="40"/>
  <c r="S25" i="40" a="1"/>
  <c r="S25" i="40"/>
  <c r="L26" i="40" a="1"/>
  <c r="L26" i="40"/>
  <c r="M26" i="40" a="1"/>
  <c r="M26" i="40"/>
  <c r="N26" i="40" a="1"/>
  <c r="N26" i="40"/>
  <c r="O26" i="40" a="1"/>
  <c r="O26" i="40"/>
  <c r="P26" i="40" a="1"/>
  <c r="P26" i="40"/>
  <c r="Q26" i="40" a="1"/>
  <c r="Q26" i="40"/>
  <c r="R26" i="40" a="1"/>
  <c r="R26" i="40"/>
  <c r="S26" i="40" a="1"/>
  <c r="S26" i="40"/>
  <c r="L27" i="40" a="1"/>
  <c r="L27" i="40"/>
  <c r="M27" i="40" a="1"/>
  <c r="M27" i="40"/>
  <c r="N27" i="40" a="1"/>
  <c r="N27" i="40"/>
  <c r="O27" i="40" a="1"/>
  <c r="O27" i="40"/>
  <c r="P27" i="40" a="1"/>
  <c r="P27" i="40"/>
  <c r="Q27" i="40" a="1"/>
  <c r="Q27" i="40"/>
  <c r="R27" i="40" a="1"/>
  <c r="R27" i="40"/>
  <c r="S27" i="40" a="1"/>
  <c r="S27" i="40"/>
  <c r="L28" i="40" a="1"/>
  <c r="L28" i="40"/>
  <c r="M28" i="40" a="1"/>
  <c r="M28" i="40"/>
  <c r="N28" i="40" a="1"/>
  <c r="N28" i="40"/>
  <c r="O28" i="40" a="1"/>
  <c r="O28" i="40"/>
  <c r="P28" i="40" a="1"/>
  <c r="P28" i="40"/>
  <c r="Q28" i="40" a="1"/>
  <c r="Q28" i="40"/>
  <c r="R28" i="40" a="1"/>
  <c r="R28" i="40"/>
  <c r="S28" i="40" a="1"/>
  <c r="S28" i="40"/>
  <c r="L29" i="40" a="1"/>
  <c r="L29" i="40"/>
  <c r="M29" i="40" a="1"/>
  <c r="M29" i="40"/>
  <c r="N29" i="40" a="1"/>
  <c r="N29" i="40"/>
  <c r="O29" i="40" a="1"/>
  <c r="O29" i="40"/>
  <c r="P29" i="40" a="1"/>
  <c r="P29" i="40"/>
  <c r="Q29" i="40" a="1"/>
  <c r="Q29" i="40"/>
  <c r="R29" i="40" a="1"/>
  <c r="R29" i="40"/>
  <c r="S29" i="40" a="1"/>
  <c r="S29" i="40"/>
  <c r="L30" i="40" a="1"/>
  <c r="L30" i="40"/>
  <c r="M30" i="40" a="1"/>
  <c r="M30" i="40"/>
  <c r="N30" i="40" a="1"/>
  <c r="N30" i="40"/>
  <c r="O30" i="40" a="1"/>
  <c r="O30" i="40"/>
  <c r="P30" i="40" a="1"/>
  <c r="P30" i="40"/>
  <c r="Q30" i="40" a="1"/>
  <c r="Q30" i="40"/>
  <c r="R30" i="40" a="1"/>
  <c r="R30" i="40"/>
  <c r="S30" i="40" a="1"/>
  <c r="S30" i="40"/>
  <c r="L31" i="40" a="1"/>
  <c r="L31" i="40"/>
  <c r="M31" i="40" a="1"/>
  <c r="M31" i="40"/>
  <c r="N31" i="40" a="1"/>
  <c r="N31" i="40"/>
  <c r="O31" i="40" a="1"/>
  <c r="O31" i="40"/>
  <c r="P31" i="40" a="1"/>
  <c r="P31" i="40"/>
  <c r="Q31" i="40" a="1"/>
  <c r="Q31" i="40"/>
  <c r="R31" i="40" a="1"/>
  <c r="R31" i="40"/>
  <c r="S31" i="40" a="1"/>
  <c r="S31" i="40"/>
  <c r="L32" i="40" a="1"/>
  <c r="L32" i="40"/>
  <c r="M32" i="40" a="1"/>
  <c r="M32" i="40"/>
  <c r="N32" i="40" a="1"/>
  <c r="N32" i="40"/>
  <c r="O32" i="40" a="1"/>
  <c r="O32" i="40"/>
  <c r="P32" i="40" a="1"/>
  <c r="P32" i="40"/>
  <c r="Q32" i="40" a="1"/>
  <c r="Q32" i="40"/>
  <c r="R32" i="40" a="1"/>
  <c r="R32" i="40"/>
  <c r="S32" i="40" a="1"/>
  <c r="S32" i="40"/>
  <c r="L33" i="40" a="1"/>
  <c r="L33" i="40"/>
  <c r="M33" i="40" a="1"/>
  <c r="M33" i="40"/>
  <c r="N33" i="40" a="1"/>
  <c r="N33" i="40"/>
  <c r="O33" i="40" a="1"/>
  <c r="O33" i="40"/>
  <c r="P33" i="40" a="1"/>
  <c r="P33" i="40"/>
  <c r="Q33" i="40" a="1"/>
  <c r="Q33" i="40"/>
  <c r="R33" i="40" a="1"/>
  <c r="R33" i="40"/>
  <c r="S33" i="40" a="1"/>
  <c r="S33" i="40"/>
  <c r="L34" i="40" a="1"/>
  <c r="L34" i="40"/>
  <c r="M34" i="40" a="1"/>
  <c r="M34" i="40"/>
  <c r="N34" i="40" a="1"/>
  <c r="N34" i="40"/>
  <c r="O34" i="40" a="1"/>
  <c r="O34" i="40"/>
  <c r="P34" i="40" a="1"/>
  <c r="P34" i="40"/>
  <c r="Q34" i="40" a="1"/>
  <c r="Q34" i="40"/>
  <c r="R34" i="40" a="1"/>
  <c r="R34" i="40"/>
  <c r="S34" i="40" a="1"/>
  <c r="S34" i="40"/>
  <c r="L35" i="40" a="1"/>
  <c r="L35" i="40"/>
  <c r="M35" i="40" a="1"/>
  <c r="M35" i="40"/>
  <c r="N35" i="40" a="1"/>
  <c r="N35" i="40"/>
  <c r="O35" i="40" a="1"/>
  <c r="O35" i="40"/>
  <c r="P35" i="40" a="1"/>
  <c r="P35" i="40"/>
  <c r="Q35" i="40" a="1"/>
  <c r="Q35" i="40"/>
  <c r="R35" i="40" a="1"/>
  <c r="R35" i="40"/>
  <c r="S35" i="40" a="1"/>
  <c r="S35" i="40"/>
  <c r="L36" i="40" a="1"/>
  <c r="L36" i="40"/>
  <c r="M36" i="40" a="1"/>
  <c r="M36" i="40"/>
  <c r="N36" i="40" a="1"/>
  <c r="N36" i="40"/>
  <c r="O36" i="40" a="1"/>
  <c r="O36" i="40"/>
  <c r="P36" i="40" a="1"/>
  <c r="P36" i="40"/>
  <c r="Q36" i="40" a="1"/>
  <c r="Q36" i="40"/>
  <c r="R36" i="40" a="1"/>
  <c r="R36" i="40"/>
  <c r="S36" i="40" a="1"/>
  <c r="S36" i="40"/>
  <c r="L37" i="40" a="1"/>
  <c r="L37" i="40"/>
  <c r="M37" i="40" a="1"/>
  <c r="M37" i="40"/>
  <c r="N37" i="40" a="1"/>
  <c r="N37" i="40"/>
  <c r="O37" i="40" a="1"/>
  <c r="O37" i="40"/>
  <c r="P37" i="40" a="1"/>
  <c r="P37" i="40"/>
  <c r="Q37" i="40" a="1"/>
  <c r="Q37" i="40"/>
  <c r="R37" i="40" a="1"/>
  <c r="R37" i="40"/>
  <c r="S37" i="40" a="1"/>
  <c r="S37" i="40"/>
  <c r="L38" i="40" a="1"/>
  <c r="L38" i="40"/>
  <c r="M38" i="40" a="1"/>
  <c r="M38" i="40"/>
  <c r="N38" i="40" a="1"/>
  <c r="N38" i="40"/>
  <c r="O38" i="40" a="1"/>
  <c r="O38" i="40"/>
  <c r="P38" i="40" a="1"/>
  <c r="P38" i="40"/>
  <c r="Q38" i="40" a="1"/>
  <c r="Q38" i="40"/>
  <c r="R38" i="40" a="1"/>
  <c r="R38" i="40"/>
  <c r="S38" i="40" a="1"/>
  <c r="S38" i="40"/>
  <c r="L39" i="40" a="1"/>
  <c r="L39" i="40"/>
  <c r="M39" i="40" a="1"/>
  <c r="M39" i="40"/>
  <c r="N39" i="40" a="1"/>
  <c r="N39" i="40"/>
  <c r="O39" i="40" a="1"/>
  <c r="O39" i="40"/>
  <c r="P39" i="40" a="1"/>
  <c r="P39" i="40"/>
  <c r="Q39" i="40" a="1"/>
  <c r="Q39" i="40"/>
  <c r="R39" i="40" a="1"/>
  <c r="R39" i="40"/>
  <c r="S39" i="40" a="1"/>
  <c r="S39" i="40"/>
  <c r="L40" i="40" a="1"/>
  <c r="L40" i="40"/>
  <c r="M40" i="40" a="1"/>
  <c r="M40" i="40"/>
  <c r="N40" i="40" a="1"/>
  <c r="N40" i="40"/>
  <c r="O40" i="40" a="1"/>
  <c r="O40" i="40"/>
  <c r="P40" i="40" a="1"/>
  <c r="P40" i="40"/>
  <c r="Q40" i="40" a="1"/>
  <c r="Q40" i="40"/>
  <c r="R40" i="40" a="1"/>
  <c r="R40" i="40"/>
  <c r="S40" i="40" a="1"/>
  <c r="S40" i="40"/>
  <c r="L41" i="40" a="1"/>
  <c r="L41" i="40"/>
  <c r="M41" i="40" a="1"/>
  <c r="M41" i="40"/>
  <c r="N41" i="40" a="1"/>
  <c r="N41" i="40"/>
  <c r="O41" i="40" a="1"/>
  <c r="O41" i="40"/>
  <c r="P41" i="40" a="1"/>
  <c r="P41" i="40"/>
  <c r="Q41" i="40" a="1"/>
  <c r="Q41" i="40"/>
  <c r="R41" i="40" a="1"/>
  <c r="R41" i="40"/>
  <c r="S41" i="40" a="1"/>
  <c r="S41" i="40"/>
  <c r="L42" i="40" a="1"/>
  <c r="L42" i="40"/>
  <c r="M42" i="40" a="1"/>
  <c r="M42" i="40"/>
  <c r="N42" i="40" a="1"/>
  <c r="N42" i="40"/>
  <c r="O42" i="40" a="1"/>
  <c r="O42" i="40"/>
  <c r="P42" i="40" a="1"/>
  <c r="P42" i="40"/>
  <c r="Q42" i="40" a="1"/>
  <c r="Q42" i="40"/>
  <c r="R42" i="40" a="1"/>
  <c r="R42" i="40"/>
  <c r="S42" i="40" a="1"/>
  <c r="S42" i="40"/>
  <c r="L43" i="40" a="1"/>
  <c r="L43" i="40"/>
  <c r="M43" i="40" a="1"/>
  <c r="M43" i="40"/>
  <c r="N43" i="40" a="1"/>
  <c r="N43" i="40"/>
  <c r="O43" i="40" a="1"/>
  <c r="O43" i="40"/>
  <c r="P43" i="40" a="1"/>
  <c r="P43" i="40"/>
  <c r="Q43" i="40" a="1"/>
  <c r="Q43" i="40"/>
  <c r="R43" i="40" a="1"/>
  <c r="R43" i="40"/>
  <c r="S43" i="40" a="1"/>
  <c r="S43" i="40"/>
  <c r="L44" i="40" a="1"/>
  <c r="L44" i="40"/>
  <c r="M44" i="40" a="1"/>
  <c r="M44" i="40"/>
  <c r="N44" i="40" a="1"/>
  <c r="N44" i="40"/>
  <c r="O44" i="40" a="1"/>
  <c r="O44" i="40"/>
  <c r="P44" i="40" a="1"/>
  <c r="P44" i="40"/>
  <c r="Q44" i="40" a="1"/>
  <c r="Q44" i="40"/>
  <c r="R44" i="40" a="1"/>
  <c r="R44" i="40"/>
  <c r="S44" i="40" a="1"/>
  <c r="S44" i="40"/>
  <c r="L45" i="40" a="1"/>
  <c r="L45" i="40"/>
  <c r="M45" i="40" a="1"/>
  <c r="M45" i="40"/>
  <c r="N45" i="40" a="1"/>
  <c r="N45" i="40"/>
  <c r="O45" i="40" a="1"/>
  <c r="O45" i="40"/>
  <c r="P45" i="40" a="1"/>
  <c r="P45" i="40"/>
  <c r="Q45" i="40" a="1"/>
  <c r="Q45" i="40"/>
  <c r="R45" i="40" a="1"/>
  <c r="R45" i="40"/>
  <c r="S45" i="40" a="1"/>
  <c r="S45" i="40"/>
  <c r="L46" i="40" a="1"/>
  <c r="L46" i="40"/>
  <c r="M46" i="40" a="1"/>
  <c r="M46" i="40"/>
  <c r="N46" i="40" a="1"/>
  <c r="N46" i="40"/>
  <c r="O46" i="40" a="1"/>
  <c r="O46" i="40"/>
  <c r="P46" i="40" a="1"/>
  <c r="P46" i="40"/>
  <c r="Q46" i="40" a="1"/>
  <c r="Q46" i="40"/>
  <c r="R46" i="40" a="1"/>
  <c r="R46" i="40"/>
  <c r="S46" i="40" a="1"/>
  <c r="S46" i="40"/>
  <c r="L47" i="40" a="1"/>
  <c r="L47" i="40"/>
  <c r="M47" i="40" a="1"/>
  <c r="M47" i="40"/>
  <c r="N47" i="40" a="1"/>
  <c r="N47" i="40"/>
  <c r="O47" i="40" a="1"/>
  <c r="O47" i="40"/>
  <c r="P47" i="40" a="1"/>
  <c r="P47" i="40"/>
  <c r="Q47" i="40" a="1"/>
  <c r="Q47" i="40"/>
  <c r="R47" i="40" a="1"/>
  <c r="R47" i="40"/>
  <c r="S47" i="40" a="1"/>
  <c r="S47" i="40"/>
  <c r="L48" i="40" a="1"/>
  <c r="L48" i="40"/>
  <c r="M48" i="40" a="1"/>
  <c r="M48" i="40"/>
  <c r="N48" i="40" a="1"/>
  <c r="N48" i="40"/>
  <c r="O48" i="40" a="1"/>
  <c r="O48" i="40"/>
  <c r="P48" i="40" a="1"/>
  <c r="P48" i="40"/>
  <c r="Q48" i="40" a="1"/>
  <c r="Q48" i="40"/>
  <c r="R48" i="40" a="1"/>
  <c r="R48" i="40"/>
  <c r="S48" i="40" a="1"/>
  <c r="S48" i="40"/>
  <c r="L49" i="40" a="1"/>
  <c r="L49" i="40"/>
  <c r="M49" i="40" a="1"/>
  <c r="M49" i="40"/>
  <c r="N49" i="40" a="1"/>
  <c r="N49" i="40"/>
  <c r="O49" i="40" a="1"/>
  <c r="O49" i="40"/>
  <c r="P49" i="40" a="1"/>
  <c r="P49" i="40"/>
  <c r="Q49" i="40" a="1"/>
  <c r="Q49" i="40"/>
  <c r="R49" i="40" a="1"/>
  <c r="R49" i="40"/>
  <c r="S49" i="40" a="1"/>
  <c r="S49" i="40"/>
  <c r="L50" i="40" a="1"/>
  <c r="L50" i="40"/>
  <c r="M50" i="40" a="1"/>
  <c r="M50" i="40"/>
  <c r="N50" i="40" a="1"/>
  <c r="N50" i="40"/>
  <c r="O50" i="40" a="1"/>
  <c r="O50" i="40"/>
  <c r="P50" i="40" a="1"/>
  <c r="P50" i="40"/>
  <c r="Q50" i="40" a="1"/>
  <c r="Q50" i="40"/>
  <c r="R50" i="40" a="1"/>
  <c r="R50" i="40"/>
  <c r="S50" i="40" a="1"/>
  <c r="S50" i="40"/>
  <c r="L51" i="40" a="1"/>
  <c r="L51" i="40"/>
  <c r="M51" i="40" a="1"/>
  <c r="M51" i="40"/>
  <c r="N51" i="40" a="1"/>
  <c r="N51" i="40"/>
  <c r="O51" i="40" a="1"/>
  <c r="O51" i="40"/>
  <c r="P51" i="40" a="1"/>
  <c r="P51" i="40"/>
  <c r="Q51" i="40" a="1"/>
  <c r="Q51" i="40"/>
  <c r="R51" i="40" a="1"/>
  <c r="R51" i="40"/>
  <c r="S51" i="40" a="1"/>
  <c r="S51" i="40"/>
  <c r="L52" i="40" a="1"/>
  <c r="L52" i="40"/>
  <c r="M52" i="40" a="1"/>
  <c r="M52" i="40"/>
  <c r="N52" i="40" a="1"/>
  <c r="N52" i="40"/>
  <c r="O52" i="40" a="1"/>
  <c r="O52" i="40"/>
  <c r="P52" i="40" a="1"/>
  <c r="P52" i="40"/>
  <c r="Q52" i="40" a="1"/>
  <c r="Q52" i="40"/>
  <c r="R52" i="40" a="1"/>
  <c r="R52" i="40"/>
  <c r="S52" i="40" a="1"/>
  <c r="S52" i="40"/>
  <c r="L53" i="40" a="1"/>
  <c r="L53" i="40"/>
  <c r="M53" i="40" a="1"/>
  <c r="M53" i="40"/>
  <c r="N53" i="40" a="1"/>
  <c r="N53" i="40"/>
  <c r="O53" i="40" a="1"/>
  <c r="O53" i="40"/>
  <c r="P53" i="40" a="1"/>
  <c r="P53" i="40"/>
  <c r="Q53" i="40" a="1"/>
  <c r="Q53" i="40"/>
  <c r="R53" i="40" a="1"/>
  <c r="R53" i="40"/>
  <c r="S53" i="40" a="1"/>
  <c r="S53" i="40"/>
  <c r="L54" i="40" a="1"/>
  <c r="L54" i="40"/>
  <c r="M54" i="40" a="1"/>
  <c r="M54" i="40"/>
  <c r="N54" i="40" a="1"/>
  <c r="N54" i="40"/>
  <c r="O54" i="40" a="1"/>
  <c r="O54" i="40"/>
  <c r="P54" i="40" a="1"/>
  <c r="P54" i="40"/>
  <c r="Q54" i="40" a="1"/>
  <c r="Q54" i="40"/>
  <c r="R54" i="40" a="1"/>
  <c r="R54" i="40"/>
  <c r="S54" i="40" a="1"/>
  <c r="S54" i="40"/>
  <c r="L55" i="40" a="1"/>
  <c r="L55" i="40"/>
  <c r="M55" i="40" a="1"/>
  <c r="M55" i="40"/>
  <c r="N55" i="40" a="1"/>
  <c r="N55" i="40"/>
  <c r="O55" i="40" a="1"/>
  <c r="O55" i="40"/>
  <c r="P55" i="40" a="1"/>
  <c r="P55" i="40"/>
  <c r="Q55" i="40" a="1"/>
  <c r="Q55" i="40"/>
  <c r="R55" i="40" a="1"/>
  <c r="R55" i="40"/>
  <c r="S55" i="40" a="1"/>
  <c r="S55" i="40"/>
  <c r="L56" i="40" a="1"/>
  <c r="L56" i="40"/>
  <c r="M56" i="40" a="1"/>
  <c r="M56" i="40"/>
  <c r="N56" i="40" a="1"/>
  <c r="N56" i="40"/>
  <c r="O56" i="40" a="1"/>
  <c r="O56" i="40"/>
  <c r="P56" i="40" a="1"/>
  <c r="P56" i="40"/>
  <c r="Q56" i="40" a="1"/>
  <c r="Q56" i="40"/>
  <c r="R56" i="40" a="1"/>
  <c r="R56" i="40"/>
  <c r="S56" i="40" a="1"/>
  <c r="S56" i="40"/>
  <c r="L57" i="40" a="1"/>
  <c r="L57" i="40"/>
  <c r="M57" i="40" a="1"/>
  <c r="M57" i="40"/>
  <c r="N57" i="40" a="1"/>
  <c r="N57" i="40"/>
  <c r="O57" i="40" a="1"/>
  <c r="O57" i="40"/>
  <c r="P57" i="40" a="1"/>
  <c r="P57" i="40"/>
  <c r="Q57" i="40" a="1"/>
  <c r="Q57" i="40"/>
  <c r="R57" i="40" a="1"/>
  <c r="R57" i="40"/>
  <c r="S57" i="40" a="1"/>
  <c r="S57" i="40"/>
  <c r="L58" i="40" a="1"/>
  <c r="L58" i="40"/>
  <c r="M58" i="40" a="1"/>
  <c r="M58" i="40"/>
  <c r="N58" i="40" a="1"/>
  <c r="N58" i="40"/>
  <c r="O58" i="40" a="1"/>
  <c r="O58" i="40"/>
  <c r="P58" i="40" a="1"/>
  <c r="P58" i="40"/>
  <c r="Q58" i="40" a="1"/>
  <c r="Q58" i="40"/>
  <c r="R58" i="40" a="1"/>
  <c r="R58" i="40"/>
  <c r="S58" i="40" a="1"/>
  <c r="S58" i="40"/>
  <c r="L59" i="40" a="1"/>
  <c r="L59" i="40"/>
  <c r="M59" i="40" a="1"/>
  <c r="M59" i="40"/>
  <c r="N59" i="40" a="1"/>
  <c r="N59" i="40"/>
  <c r="O59" i="40" a="1"/>
  <c r="O59" i="40"/>
  <c r="P59" i="40" a="1"/>
  <c r="P59" i="40"/>
  <c r="Q59" i="40" a="1"/>
  <c r="Q59" i="40"/>
  <c r="R59" i="40" a="1"/>
  <c r="R59" i="40"/>
  <c r="S59" i="40" a="1"/>
  <c r="S59" i="40"/>
  <c r="L60" i="40" a="1"/>
  <c r="L60" i="40"/>
  <c r="M60" i="40" a="1"/>
  <c r="M60" i="40"/>
  <c r="N60" i="40" a="1"/>
  <c r="N60" i="40"/>
  <c r="O60" i="40" a="1"/>
  <c r="O60" i="40"/>
  <c r="P60" i="40" a="1"/>
  <c r="P60" i="40"/>
  <c r="Q60" i="40" a="1"/>
  <c r="Q60" i="40"/>
  <c r="R60" i="40" a="1"/>
  <c r="R60" i="40"/>
  <c r="S60" i="40" a="1"/>
  <c r="S60" i="40"/>
  <c r="L61" i="40" a="1"/>
  <c r="L61" i="40"/>
  <c r="M61" i="40" a="1"/>
  <c r="M61" i="40"/>
  <c r="N61" i="40" a="1"/>
  <c r="N61" i="40"/>
  <c r="O61" i="40" a="1"/>
  <c r="O61" i="40"/>
  <c r="P61" i="40" a="1"/>
  <c r="P61" i="40"/>
  <c r="Q61" i="40" a="1"/>
  <c r="Q61" i="40"/>
  <c r="R61" i="40" a="1"/>
  <c r="R61" i="40"/>
  <c r="S61" i="40" a="1"/>
  <c r="S61" i="40"/>
  <c r="L62" i="40" a="1"/>
  <c r="L62" i="40"/>
  <c r="M62" i="40" a="1"/>
  <c r="M62" i="40"/>
  <c r="N62" i="40" a="1"/>
  <c r="N62" i="40"/>
  <c r="O62" i="40" a="1"/>
  <c r="O62" i="40"/>
  <c r="P62" i="40" a="1"/>
  <c r="P62" i="40"/>
  <c r="Q62" i="40" a="1"/>
  <c r="Q62" i="40"/>
  <c r="R62" i="40" a="1"/>
  <c r="R62" i="40"/>
  <c r="S62" i="40" a="1"/>
  <c r="S62" i="40"/>
  <c r="L63" i="40" a="1"/>
  <c r="L63" i="40"/>
  <c r="M63" i="40" a="1"/>
  <c r="M63" i="40"/>
  <c r="N63" i="40" a="1"/>
  <c r="N63" i="40"/>
  <c r="O63" i="40" a="1"/>
  <c r="O63" i="40"/>
  <c r="P63" i="40" a="1"/>
  <c r="P63" i="40"/>
  <c r="Q63" i="40" a="1"/>
  <c r="Q63" i="40"/>
  <c r="R63" i="40" a="1"/>
  <c r="R63" i="40"/>
  <c r="S63" i="40" a="1"/>
  <c r="S63" i="40"/>
  <c r="L64" i="40" a="1"/>
  <c r="L64" i="40"/>
  <c r="M64" i="40" a="1"/>
  <c r="M64" i="40"/>
  <c r="N64" i="40" a="1"/>
  <c r="N64" i="40"/>
  <c r="O64" i="40" a="1"/>
  <c r="O64" i="40"/>
  <c r="P64" i="40" a="1"/>
  <c r="P64" i="40"/>
  <c r="Q64" i="40" a="1"/>
  <c r="Q64" i="40"/>
  <c r="R64" i="40" a="1"/>
  <c r="R64" i="40"/>
  <c r="S64" i="40" a="1"/>
  <c r="S64" i="40"/>
  <c r="L65" i="40" a="1"/>
  <c r="L65" i="40"/>
  <c r="M65" i="40" a="1"/>
  <c r="M65" i="40"/>
  <c r="N65" i="40" a="1"/>
  <c r="N65" i="40"/>
  <c r="O65" i="40" a="1"/>
  <c r="O65" i="40"/>
  <c r="P65" i="40" a="1"/>
  <c r="P65" i="40"/>
  <c r="Q65" i="40" a="1"/>
  <c r="Q65" i="40"/>
  <c r="R65" i="40" a="1"/>
  <c r="R65" i="40"/>
  <c r="S65" i="40" a="1"/>
  <c r="S65" i="40"/>
  <c r="L66" i="40" a="1"/>
  <c r="L66" i="40"/>
  <c r="M66" i="40" a="1"/>
  <c r="M66" i="40"/>
  <c r="N66" i="40" a="1"/>
  <c r="N66" i="40"/>
  <c r="O66" i="40" a="1"/>
  <c r="O66" i="40"/>
  <c r="P66" i="40" a="1"/>
  <c r="P66" i="40"/>
  <c r="Q66" i="40" a="1"/>
  <c r="Q66" i="40"/>
  <c r="R66" i="40" a="1"/>
  <c r="R66" i="40"/>
  <c r="S66" i="40" a="1"/>
  <c r="S66" i="40"/>
  <c r="L67" i="40" a="1"/>
  <c r="L67" i="40"/>
  <c r="M67" i="40" a="1"/>
  <c r="M67" i="40"/>
  <c r="N67" i="40" a="1"/>
  <c r="N67" i="40"/>
  <c r="O67" i="40" a="1"/>
  <c r="O67" i="40"/>
  <c r="P67" i="40" a="1"/>
  <c r="P67" i="40"/>
  <c r="Q67" i="40" a="1"/>
  <c r="Q67" i="40"/>
  <c r="R67" i="40" a="1"/>
  <c r="R67" i="40"/>
  <c r="S67" i="40" a="1"/>
  <c r="S67" i="40"/>
  <c r="L68" i="40" a="1"/>
  <c r="L68" i="40"/>
  <c r="M68" i="40" a="1"/>
  <c r="M68" i="40"/>
  <c r="N68" i="40" a="1"/>
  <c r="N68" i="40"/>
  <c r="O68" i="40" a="1"/>
  <c r="O68" i="40"/>
  <c r="P68" i="40" a="1"/>
  <c r="P68" i="40"/>
  <c r="Q68" i="40" a="1"/>
  <c r="Q68" i="40"/>
  <c r="R68" i="40" a="1"/>
  <c r="R68" i="40"/>
  <c r="S68" i="40" a="1"/>
  <c r="S68" i="40"/>
  <c r="L69" i="40" a="1"/>
  <c r="L69" i="40"/>
  <c r="M69" i="40" a="1"/>
  <c r="M69" i="40"/>
  <c r="N69" i="40" a="1"/>
  <c r="N69" i="40"/>
  <c r="O69" i="40" a="1"/>
  <c r="O69" i="40"/>
  <c r="P69" i="40" a="1"/>
  <c r="P69" i="40"/>
  <c r="Q69" i="40" a="1"/>
  <c r="Q69" i="40"/>
  <c r="R69" i="40" a="1"/>
  <c r="R69" i="40"/>
  <c r="S69" i="40" a="1"/>
  <c r="S69" i="40"/>
  <c r="L70" i="40" a="1"/>
  <c r="L70" i="40"/>
  <c r="M70" i="40" a="1"/>
  <c r="M70" i="40"/>
  <c r="N70" i="40" a="1"/>
  <c r="N70" i="40"/>
  <c r="O70" i="40" a="1"/>
  <c r="O70" i="40"/>
  <c r="P70" i="40" a="1"/>
  <c r="P70" i="40"/>
  <c r="Q70" i="40" a="1"/>
  <c r="Q70" i="40"/>
  <c r="R70" i="40" a="1"/>
  <c r="R70" i="40"/>
  <c r="S70" i="40" a="1"/>
  <c r="S70" i="40"/>
  <c r="L71" i="40" a="1"/>
  <c r="L71" i="40"/>
  <c r="M71" i="40" a="1"/>
  <c r="M71" i="40"/>
  <c r="N71" i="40" a="1"/>
  <c r="N71" i="40"/>
  <c r="O71" i="40" a="1"/>
  <c r="O71" i="40"/>
  <c r="P71" i="40" a="1"/>
  <c r="P71" i="40"/>
  <c r="Q71" i="40" a="1"/>
  <c r="Q71" i="40"/>
  <c r="R71" i="40" a="1"/>
  <c r="R71" i="40"/>
  <c r="S71" i="40" a="1"/>
  <c r="S71" i="40"/>
  <c r="L72" i="40" a="1"/>
  <c r="L72" i="40"/>
  <c r="M72" i="40" a="1"/>
  <c r="M72" i="40"/>
  <c r="N72" i="40" a="1"/>
  <c r="N72" i="40"/>
  <c r="O72" i="40" a="1"/>
  <c r="O72" i="40"/>
  <c r="P72" i="40" a="1"/>
  <c r="P72" i="40"/>
  <c r="Q72" i="40" a="1"/>
  <c r="Q72" i="40"/>
  <c r="R72" i="40" a="1"/>
  <c r="R72" i="40"/>
  <c r="S72" i="40" a="1"/>
  <c r="S72" i="40"/>
  <c r="L73" i="40" a="1"/>
  <c r="L73" i="40"/>
  <c r="M73" i="40" a="1"/>
  <c r="M73" i="40"/>
  <c r="N73" i="40" a="1"/>
  <c r="N73" i="40"/>
  <c r="O73" i="40" a="1"/>
  <c r="O73" i="40"/>
  <c r="P73" i="40" a="1"/>
  <c r="P73" i="40"/>
  <c r="Q73" i="40" a="1"/>
  <c r="Q73" i="40"/>
  <c r="R73" i="40" a="1"/>
  <c r="R73" i="40"/>
  <c r="S73" i="40" a="1"/>
  <c r="S73" i="40"/>
  <c r="L74" i="40" a="1"/>
  <c r="L74" i="40"/>
  <c r="M74" i="40" a="1"/>
  <c r="M74" i="40"/>
  <c r="N74" i="40" a="1"/>
  <c r="N74" i="40"/>
  <c r="O74" i="40" a="1"/>
  <c r="O74" i="40"/>
  <c r="P74" i="40" a="1"/>
  <c r="P74" i="40"/>
  <c r="Q74" i="40" a="1"/>
  <c r="Q74" i="40"/>
  <c r="R74" i="40" a="1"/>
  <c r="R74" i="40"/>
  <c r="S74" i="40" a="1"/>
  <c r="S74" i="40"/>
  <c r="L75" i="40" a="1"/>
  <c r="L75" i="40"/>
  <c r="M75" i="40" a="1"/>
  <c r="M75" i="40"/>
  <c r="N75" i="40" a="1"/>
  <c r="N75" i="40"/>
  <c r="O75" i="40" a="1"/>
  <c r="O75" i="40"/>
  <c r="P75" i="40" a="1"/>
  <c r="P75" i="40"/>
  <c r="Q75" i="40" a="1"/>
  <c r="Q75" i="40"/>
  <c r="R75" i="40" a="1"/>
  <c r="R75" i="40"/>
  <c r="S75" i="40" a="1"/>
  <c r="S75" i="40"/>
  <c r="L76" i="40" a="1"/>
  <c r="L76" i="40"/>
  <c r="M76" i="40" a="1"/>
  <c r="M76" i="40"/>
  <c r="N76" i="40" a="1"/>
  <c r="N76" i="40"/>
  <c r="O76" i="40" a="1"/>
  <c r="O76" i="40"/>
  <c r="P76" i="40" a="1"/>
  <c r="P76" i="40"/>
  <c r="Q76" i="40" a="1"/>
  <c r="Q76" i="40"/>
  <c r="R76" i="40" a="1"/>
  <c r="R76" i="40"/>
  <c r="S76" i="40" a="1"/>
  <c r="S76" i="40"/>
  <c r="L77" i="40" a="1"/>
  <c r="L77" i="40"/>
  <c r="M77" i="40" a="1"/>
  <c r="M77" i="40"/>
  <c r="N77" i="40" a="1"/>
  <c r="N77" i="40"/>
  <c r="O77" i="40" a="1"/>
  <c r="O77" i="40"/>
  <c r="P77" i="40" a="1"/>
  <c r="P77" i="40"/>
  <c r="Q77" i="40" a="1"/>
  <c r="Q77" i="40"/>
  <c r="R77" i="40" a="1"/>
  <c r="R77" i="40"/>
  <c r="S77" i="40" a="1"/>
  <c r="S77" i="40"/>
  <c r="L78" i="40" a="1"/>
  <c r="L78" i="40"/>
  <c r="M78" i="40" a="1"/>
  <c r="M78" i="40"/>
  <c r="N78" i="40" a="1"/>
  <c r="N78" i="40"/>
  <c r="O78" i="40" a="1"/>
  <c r="O78" i="40"/>
  <c r="P78" i="40" a="1"/>
  <c r="P78" i="40"/>
  <c r="Q78" i="40" a="1"/>
  <c r="Q78" i="40"/>
  <c r="R78" i="40" a="1"/>
  <c r="R78" i="40"/>
  <c r="S78" i="40" a="1"/>
  <c r="S78" i="40"/>
  <c r="L79" i="40" a="1"/>
  <c r="L79" i="40"/>
  <c r="M79" i="40" a="1"/>
  <c r="M79" i="40"/>
  <c r="N79" i="40" a="1"/>
  <c r="N79" i="40"/>
  <c r="O79" i="40" a="1"/>
  <c r="O79" i="40"/>
  <c r="P79" i="40" a="1"/>
  <c r="P79" i="40"/>
  <c r="Q79" i="40" a="1"/>
  <c r="Q79" i="40"/>
  <c r="R79" i="40" a="1"/>
  <c r="R79" i="40"/>
  <c r="S79" i="40" a="1"/>
  <c r="S79" i="40"/>
  <c r="L80" i="40" a="1"/>
  <c r="L80" i="40"/>
  <c r="M80" i="40" a="1"/>
  <c r="M80" i="40"/>
  <c r="N80" i="40" a="1"/>
  <c r="N80" i="40"/>
  <c r="O80" i="40" a="1"/>
  <c r="O80" i="40"/>
  <c r="P80" i="40" a="1"/>
  <c r="P80" i="40"/>
  <c r="Q80" i="40" a="1"/>
  <c r="Q80" i="40"/>
  <c r="R80" i="40" a="1"/>
  <c r="R80" i="40"/>
  <c r="S80" i="40" a="1"/>
  <c r="S80" i="40"/>
  <c r="L81" i="40" a="1"/>
  <c r="L81" i="40"/>
  <c r="M81" i="40" a="1"/>
  <c r="M81" i="40"/>
  <c r="N81" i="40" a="1"/>
  <c r="N81" i="40"/>
  <c r="O81" i="40" a="1"/>
  <c r="O81" i="40"/>
  <c r="P81" i="40" a="1"/>
  <c r="P81" i="40"/>
  <c r="Q81" i="40" a="1"/>
  <c r="Q81" i="40"/>
  <c r="R81" i="40" a="1"/>
  <c r="R81" i="40"/>
  <c r="S81" i="40" a="1"/>
  <c r="S81" i="40"/>
  <c r="L82" i="40" a="1"/>
  <c r="L82" i="40"/>
  <c r="M82" i="40" a="1"/>
  <c r="M82" i="40"/>
  <c r="N82" i="40" a="1"/>
  <c r="N82" i="40"/>
  <c r="O82" i="40" a="1"/>
  <c r="O82" i="40"/>
  <c r="P82" i="40" a="1"/>
  <c r="P82" i="40"/>
  <c r="Q82" i="40" a="1"/>
  <c r="Q82" i="40"/>
  <c r="R82" i="40" a="1"/>
  <c r="R82" i="40"/>
  <c r="S82" i="40" a="1"/>
  <c r="S82" i="40"/>
  <c r="L83" i="40" a="1"/>
  <c r="L83" i="40"/>
  <c r="M83" i="40" a="1"/>
  <c r="M83" i="40"/>
  <c r="N83" i="40" a="1"/>
  <c r="N83" i="40"/>
  <c r="O83" i="40" a="1"/>
  <c r="O83" i="40"/>
  <c r="P83" i="40" a="1"/>
  <c r="P83" i="40"/>
  <c r="Q83" i="40" a="1"/>
  <c r="Q83" i="40"/>
  <c r="R83" i="40" a="1"/>
  <c r="R83" i="40"/>
  <c r="S83" i="40" a="1"/>
  <c r="S83" i="40"/>
  <c r="L84" i="40" a="1"/>
  <c r="L84" i="40"/>
  <c r="M84" i="40" a="1"/>
  <c r="M84" i="40"/>
  <c r="N84" i="40" a="1"/>
  <c r="N84" i="40"/>
  <c r="O84" i="40" a="1"/>
  <c r="O84" i="40"/>
  <c r="P84" i="40" a="1"/>
  <c r="P84" i="40"/>
  <c r="Q84" i="40" a="1"/>
  <c r="Q84" i="40"/>
  <c r="R84" i="40" a="1"/>
  <c r="R84" i="40"/>
  <c r="S84" i="40" a="1"/>
  <c r="S84" i="40"/>
  <c r="L85" i="40" a="1"/>
  <c r="L85" i="40"/>
  <c r="M85" i="40" a="1"/>
  <c r="M85" i="40"/>
  <c r="N85" i="40" a="1"/>
  <c r="N85" i="40"/>
  <c r="O85" i="40" a="1"/>
  <c r="O85" i="40"/>
  <c r="P85" i="40" a="1"/>
  <c r="P85" i="40"/>
  <c r="Q85" i="40" a="1"/>
  <c r="Q85" i="40"/>
  <c r="R85" i="40" a="1"/>
  <c r="R85" i="40"/>
  <c r="S85" i="40" a="1"/>
  <c r="S85" i="40"/>
  <c r="L86" i="40" a="1"/>
  <c r="L86" i="40"/>
  <c r="M86" i="40" a="1"/>
  <c r="M86" i="40"/>
  <c r="N86" i="40" a="1"/>
  <c r="N86" i="40"/>
  <c r="O86" i="40" a="1"/>
  <c r="O86" i="40"/>
  <c r="P86" i="40" a="1"/>
  <c r="P86" i="40"/>
  <c r="Q86" i="40" a="1"/>
  <c r="Q86" i="40"/>
  <c r="R86" i="40" a="1"/>
  <c r="R86" i="40"/>
  <c r="S86" i="40" a="1"/>
  <c r="S86" i="40"/>
  <c r="L87" i="40" a="1"/>
  <c r="L87" i="40"/>
  <c r="M87" i="40" a="1"/>
  <c r="M87" i="40"/>
  <c r="N87" i="40" a="1"/>
  <c r="N87" i="40"/>
  <c r="O87" i="40" a="1"/>
  <c r="O87" i="40"/>
  <c r="P87" i="40" a="1"/>
  <c r="P87" i="40"/>
  <c r="Q87" i="40" a="1"/>
  <c r="Q87" i="40"/>
  <c r="R87" i="40" a="1"/>
  <c r="R87" i="40"/>
  <c r="S87" i="40" a="1"/>
  <c r="S87" i="40"/>
  <c r="L88" i="40" a="1"/>
  <c r="L88" i="40"/>
  <c r="M88" i="40" a="1"/>
  <c r="M88" i="40"/>
  <c r="N88" i="40" a="1"/>
  <c r="N88" i="40"/>
  <c r="O88" i="40" a="1"/>
  <c r="O88" i="40"/>
  <c r="P88" i="40" a="1"/>
  <c r="P88" i="40"/>
  <c r="Q88" i="40" a="1"/>
  <c r="Q88" i="40"/>
  <c r="R88" i="40" a="1"/>
  <c r="R88" i="40"/>
  <c r="S88" i="40" a="1"/>
  <c r="S88" i="40"/>
  <c r="L89" i="40" a="1"/>
  <c r="L89" i="40"/>
  <c r="M89" i="40" a="1"/>
  <c r="M89" i="40"/>
  <c r="N89" i="40" a="1"/>
  <c r="N89" i="40"/>
  <c r="O89" i="40" a="1"/>
  <c r="O89" i="40"/>
  <c r="P89" i="40" a="1"/>
  <c r="P89" i="40"/>
  <c r="Q89" i="40" a="1"/>
  <c r="Q89" i="40"/>
  <c r="R89" i="40" a="1"/>
  <c r="R89" i="40"/>
  <c r="S89" i="40" a="1"/>
  <c r="S89" i="40"/>
  <c r="L90" i="40" a="1"/>
  <c r="L90" i="40"/>
  <c r="M90" i="40" a="1"/>
  <c r="M90" i="40"/>
  <c r="N90" i="40" a="1"/>
  <c r="N90" i="40"/>
  <c r="O90" i="40" a="1"/>
  <c r="O90" i="40"/>
  <c r="P90" i="40" a="1"/>
  <c r="P90" i="40"/>
  <c r="Q90" i="40" a="1"/>
  <c r="Q90" i="40"/>
  <c r="R90" i="40" a="1"/>
  <c r="R90" i="40"/>
  <c r="S90" i="40" a="1"/>
  <c r="S90" i="40"/>
  <c r="L91" i="40" a="1"/>
  <c r="L91" i="40"/>
  <c r="M91" i="40" a="1"/>
  <c r="M91" i="40"/>
  <c r="N91" i="40" a="1"/>
  <c r="N91" i="40"/>
  <c r="O91" i="40" a="1"/>
  <c r="O91" i="40"/>
  <c r="P91" i="40" a="1"/>
  <c r="P91" i="40"/>
  <c r="Q91" i="40" a="1"/>
  <c r="Q91" i="40"/>
  <c r="R91" i="40" a="1"/>
  <c r="R91" i="40"/>
  <c r="S91" i="40" a="1"/>
  <c r="S91" i="40"/>
  <c r="L92" i="40" a="1"/>
  <c r="L92" i="40"/>
  <c r="M92" i="40" a="1"/>
  <c r="M92" i="40"/>
  <c r="N92" i="40" a="1"/>
  <c r="N92" i="40"/>
  <c r="O92" i="40" a="1"/>
  <c r="O92" i="40"/>
  <c r="P92" i="40" a="1"/>
  <c r="P92" i="40"/>
  <c r="Q92" i="40" a="1"/>
  <c r="Q92" i="40"/>
  <c r="R92" i="40" a="1"/>
  <c r="R92" i="40"/>
  <c r="S92" i="40" a="1"/>
  <c r="S92" i="40"/>
  <c r="L93" i="40" a="1"/>
  <c r="L93" i="40"/>
  <c r="M93" i="40" a="1"/>
  <c r="M93" i="40"/>
  <c r="N93" i="40" a="1"/>
  <c r="N93" i="40"/>
  <c r="O93" i="40" a="1"/>
  <c r="O93" i="40"/>
  <c r="P93" i="40" a="1"/>
  <c r="P93" i="40"/>
  <c r="Q93" i="40" a="1"/>
  <c r="Q93" i="40"/>
  <c r="R93" i="40" a="1"/>
  <c r="R93" i="40"/>
  <c r="S93" i="40" a="1"/>
  <c r="S93" i="40"/>
  <c r="L94" i="40" a="1"/>
  <c r="L94" i="40"/>
  <c r="M94" i="40" a="1"/>
  <c r="M94" i="40"/>
  <c r="N94" i="40" a="1"/>
  <c r="N94" i="40"/>
  <c r="O94" i="40" a="1"/>
  <c r="O94" i="40"/>
  <c r="P94" i="40" a="1"/>
  <c r="P94" i="40"/>
  <c r="Q94" i="40" a="1"/>
  <c r="Q94" i="40"/>
  <c r="R94" i="40" a="1"/>
  <c r="R94" i="40"/>
  <c r="S94" i="40" a="1"/>
  <c r="S94" i="40"/>
  <c r="L95" i="40" a="1"/>
  <c r="L95" i="40"/>
  <c r="M95" i="40" a="1"/>
  <c r="M95" i="40"/>
  <c r="N95" i="40" a="1"/>
  <c r="N95" i="40"/>
  <c r="O95" i="40" a="1"/>
  <c r="O95" i="40"/>
  <c r="P95" i="40" a="1"/>
  <c r="P95" i="40"/>
  <c r="Q95" i="40" a="1"/>
  <c r="Q95" i="40"/>
  <c r="R95" i="40" a="1"/>
  <c r="R95" i="40"/>
  <c r="S95" i="40" a="1"/>
  <c r="S95" i="40"/>
  <c r="L96" i="40" a="1"/>
  <c r="L96" i="40"/>
  <c r="M96" i="40" a="1"/>
  <c r="M96" i="40"/>
  <c r="N96" i="40" a="1"/>
  <c r="N96" i="40"/>
  <c r="O96" i="40" a="1"/>
  <c r="O96" i="40"/>
  <c r="P96" i="40" a="1"/>
  <c r="P96" i="40"/>
  <c r="Q96" i="40" a="1"/>
  <c r="Q96" i="40"/>
  <c r="R96" i="40" a="1"/>
  <c r="R96" i="40"/>
  <c r="S96" i="40" a="1"/>
  <c r="S96" i="40"/>
  <c r="L97" i="40" a="1"/>
  <c r="L97" i="40"/>
  <c r="M97" i="40" a="1"/>
  <c r="M97" i="40"/>
  <c r="N97" i="40" a="1"/>
  <c r="N97" i="40"/>
  <c r="O97" i="40" a="1"/>
  <c r="O97" i="40"/>
  <c r="P97" i="40" a="1"/>
  <c r="P97" i="40"/>
  <c r="Q97" i="40" a="1"/>
  <c r="Q97" i="40"/>
  <c r="R97" i="40" a="1"/>
  <c r="R97" i="40"/>
  <c r="S97" i="40" a="1"/>
  <c r="S97" i="40"/>
  <c r="L98" i="40" a="1"/>
  <c r="L98" i="40"/>
  <c r="M98" i="40" a="1"/>
  <c r="M98" i="40"/>
  <c r="N98" i="40" a="1"/>
  <c r="N98" i="40"/>
  <c r="O98" i="40" a="1"/>
  <c r="O98" i="40"/>
  <c r="P98" i="40" a="1"/>
  <c r="P98" i="40"/>
  <c r="Q98" i="40" a="1"/>
  <c r="Q98" i="40"/>
  <c r="R98" i="40" a="1"/>
  <c r="R98" i="40"/>
  <c r="S98" i="40" a="1"/>
  <c r="S98" i="40"/>
  <c r="L99" i="40" a="1"/>
  <c r="L99" i="40"/>
  <c r="M99" i="40" a="1"/>
  <c r="M99" i="40"/>
  <c r="N99" i="40" a="1"/>
  <c r="N99" i="40"/>
  <c r="O99" i="40" a="1"/>
  <c r="O99" i="40"/>
  <c r="P99" i="40" a="1"/>
  <c r="P99" i="40"/>
  <c r="Q99" i="40" a="1"/>
  <c r="Q99" i="40"/>
  <c r="R99" i="40" a="1"/>
  <c r="R99" i="40"/>
  <c r="S99" i="40" a="1"/>
  <c r="S99" i="40"/>
  <c r="L100" i="40" a="1"/>
  <c r="L100" i="40"/>
  <c r="M100" i="40" a="1"/>
  <c r="M100" i="40"/>
  <c r="N100" i="40" a="1"/>
  <c r="N100" i="40"/>
  <c r="O100" i="40" a="1"/>
  <c r="O100" i="40"/>
  <c r="P100" i="40" a="1"/>
  <c r="P100" i="40"/>
  <c r="Q100" i="40" a="1"/>
  <c r="Q100" i="40"/>
  <c r="R100" i="40" a="1"/>
  <c r="R100" i="40"/>
  <c r="S100" i="40" a="1"/>
  <c r="S100" i="40"/>
  <c r="L101" i="40" a="1"/>
  <c r="L101" i="40"/>
  <c r="M101" i="40" a="1"/>
  <c r="M101" i="40"/>
  <c r="N101" i="40" a="1"/>
  <c r="N101" i="40"/>
  <c r="O101" i="40" a="1"/>
  <c r="O101" i="40"/>
  <c r="P101" i="40" a="1"/>
  <c r="P101" i="40"/>
  <c r="Q101" i="40" a="1"/>
  <c r="Q101" i="40"/>
  <c r="R101" i="40" a="1"/>
  <c r="R101" i="40"/>
  <c r="S101" i="40" a="1"/>
  <c r="S101" i="40"/>
  <c r="L102" i="40" a="1"/>
  <c r="L102" i="40"/>
  <c r="M102" i="40" a="1"/>
  <c r="M102" i="40"/>
  <c r="N102" i="40" a="1"/>
  <c r="N102" i="40"/>
  <c r="O102" i="40" a="1"/>
  <c r="O102" i="40"/>
  <c r="P102" i="40" a="1"/>
  <c r="P102" i="40"/>
  <c r="Q102" i="40" a="1"/>
  <c r="Q102" i="40"/>
  <c r="R102" i="40" a="1"/>
  <c r="R102" i="40"/>
  <c r="S102" i="40" a="1"/>
  <c r="S102" i="40"/>
  <c r="L103" i="40" a="1"/>
  <c r="L103" i="40"/>
  <c r="M103" i="40" a="1"/>
  <c r="M103" i="40"/>
  <c r="N103" i="40" a="1"/>
  <c r="N103" i="40"/>
  <c r="O103" i="40" a="1"/>
  <c r="O103" i="40"/>
  <c r="P103" i="40" a="1"/>
  <c r="P103" i="40"/>
  <c r="Q103" i="40" a="1"/>
  <c r="Q103" i="40"/>
  <c r="R103" i="40" a="1"/>
  <c r="R103" i="40"/>
  <c r="S103" i="40" a="1"/>
  <c r="S103" i="40"/>
  <c r="L104" i="40" a="1"/>
  <c r="L104" i="40"/>
  <c r="M104" i="40" a="1"/>
  <c r="M104" i="40"/>
  <c r="N104" i="40" a="1"/>
  <c r="N104" i="40"/>
  <c r="O104" i="40" a="1"/>
  <c r="O104" i="40"/>
  <c r="P104" i="40" a="1"/>
  <c r="P104" i="40"/>
  <c r="Q104" i="40" a="1"/>
  <c r="Q104" i="40"/>
  <c r="R104" i="40" a="1"/>
  <c r="R104" i="40"/>
  <c r="S104" i="40" a="1"/>
  <c r="S104" i="40"/>
  <c r="L105" i="40" a="1"/>
  <c r="L105" i="40"/>
  <c r="M105" i="40" a="1"/>
  <c r="M105" i="40"/>
  <c r="N105" i="40" a="1"/>
  <c r="N105" i="40"/>
  <c r="O105" i="40" a="1"/>
  <c r="O105" i="40"/>
  <c r="P105" i="40" a="1"/>
  <c r="P105" i="40"/>
  <c r="Q105" i="40" a="1"/>
  <c r="Q105" i="40"/>
  <c r="R105" i="40" a="1"/>
  <c r="R105" i="40"/>
  <c r="S105" i="40" a="1"/>
  <c r="S105" i="40"/>
  <c r="L106" i="40" a="1"/>
  <c r="L106" i="40"/>
  <c r="M106" i="40" a="1"/>
  <c r="M106" i="40"/>
  <c r="N106" i="40" a="1"/>
  <c r="N106" i="40"/>
  <c r="O106" i="40" a="1"/>
  <c r="O106" i="40"/>
  <c r="P106" i="40" a="1"/>
  <c r="P106" i="40"/>
  <c r="Q106" i="40" a="1"/>
  <c r="Q106" i="40"/>
  <c r="R106" i="40" a="1"/>
  <c r="R106" i="40"/>
  <c r="S106" i="40" a="1"/>
  <c r="S106" i="40"/>
  <c r="L107" i="40" a="1"/>
  <c r="L107" i="40"/>
  <c r="M107" i="40" a="1"/>
  <c r="M107" i="40"/>
  <c r="N107" i="40" a="1"/>
  <c r="N107" i="40"/>
  <c r="O107" i="40" a="1"/>
  <c r="O107" i="40"/>
  <c r="P107" i="40" a="1"/>
  <c r="P107" i="40"/>
  <c r="Q107" i="40" a="1"/>
  <c r="Q107" i="40"/>
  <c r="R107" i="40" a="1"/>
  <c r="R107" i="40"/>
  <c r="S107" i="40" a="1"/>
  <c r="S107" i="40"/>
  <c r="L108" i="40" a="1"/>
  <c r="L108" i="40"/>
  <c r="M108" i="40" a="1"/>
  <c r="M108" i="40"/>
  <c r="N108" i="40" a="1"/>
  <c r="N108" i="40"/>
  <c r="O108" i="40" a="1"/>
  <c r="O108" i="40"/>
  <c r="P108" i="40" a="1"/>
  <c r="P108" i="40"/>
  <c r="Q108" i="40" a="1"/>
  <c r="Q108" i="40"/>
  <c r="R108" i="40" a="1"/>
  <c r="R108" i="40"/>
  <c r="S108" i="40" a="1"/>
  <c r="S108" i="40"/>
  <c r="L109" i="40" a="1"/>
  <c r="L109" i="40"/>
  <c r="M109" i="40" a="1"/>
  <c r="M109" i="40"/>
  <c r="N109" i="40" a="1"/>
  <c r="N109" i="40"/>
  <c r="O109" i="40" a="1"/>
  <c r="O109" i="40"/>
  <c r="P109" i="40" a="1"/>
  <c r="P109" i="40"/>
  <c r="Q109" i="40" a="1"/>
  <c r="Q109" i="40"/>
  <c r="R109" i="40" a="1"/>
  <c r="R109" i="40"/>
  <c r="S109" i="40" a="1"/>
  <c r="S109" i="40"/>
  <c r="L110" i="40" a="1"/>
  <c r="L110" i="40"/>
  <c r="M110" i="40" a="1"/>
  <c r="M110" i="40"/>
  <c r="N110" i="40" a="1"/>
  <c r="N110" i="40"/>
  <c r="O110" i="40" a="1"/>
  <c r="O110" i="40"/>
  <c r="P110" i="40" a="1"/>
  <c r="P110" i="40"/>
  <c r="Q110" i="40" a="1"/>
  <c r="Q110" i="40"/>
  <c r="R110" i="40" a="1"/>
  <c r="R110" i="40"/>
  <c r="S110" i="40" a="1"/>
  <c r="S110" i="40"/>
  <c r="L111" i="40" a="1"/>
  <c r="L111" i="40"/>
  <c r="M111" i="40" a="1"/>
  <c r="M111" i="40"/>
  <c r="N111" i="40" a="1"/>
  <c r="N111" i="40"/>
  <c r="O111" i="40" a="1"/>
  <c r="O111" i="40"/>
  <c r="P111" i="40" a="1"/>
  <c r="P111" i="40"/>
  <c r="Q111" i="40" a="1"/>
  <c r="Q111" i="40"/>
  <c r="R111" i="40" a="1"/>
  <c r="R111" i="40"/>
  <c r="S111" i="40" a="1"/>
  <c r="S111" i="40"/>
  <c r="L112" i="40" a="1"/>
  <c r="L112" i="40"/>
  <c r="M112" i="40" a="1"/>
  <c r="M112" i="40"/>
  <c r="N112" i="40" a="1"/>
  <c r="N112" i="40"/>
  <c r="O112" i="40" a="1"/>
  <c r="O112" i="40"/>
  <c r="P112" i="40" a="1"/>
  <c r="P112" i="40"/>
  <c r="Q112" i="40" a="1"/>
  <c r="Q112" i="40"/>
  <c r="R112" i="40" a="1"/>
  <c r="R112" i="40"/>
  <c r="S112" i="40" a="1"/>
  <c r="S112" i="40"/>
  <c r="L113" i="40" a="1"/>
  <c r="L113" i="40"/>
  <c r="M113" i="40" a="1"/>
  <c r="M113" i="40"/>
  <c r="N113" i="40" a="1"/>
  <c r="N113" i="40"/>
  <c r="O113" i="40" a="1"/>
  <c r="O113" i="40"/>
  <c r="P113" i="40" a="1"/>
  <c r="P113" i="40"/>
  <c r="Q113" i="40" a="1"/>
  <c r="Q113" i="40"/>
  <c r="R113" i="40" a="1"/>
  <c r="R113" i="40"/>
  <c r="S113" i="40" a="1"/>
  <c r="S113" i="40"/>
  <c r="L114" i="40" a="1"/>
  <c r="L114" i="40"/>
  <c r="M114" i="40" a="1"/>
  <c r="M114" i="40"/>
  <c r="N114" i="40" a="1"/>
  <c r="N114" i="40"/>
  <c r="O114" i="40" a="1"/>
  <c r="O114" i="40"/>
  <c r="P114" i="40" a="1"/>
  <c r="P114" i="40"/>
  <c r="Q114" i="40" a="1"/>
  <c r="Q114" i="40"/>
  <c r="R114" i="40" a="1"/>
  <c r="R114" i="40"/>
  <c r="S114" i="40" a="1"/>
  <c r="S114" i="40"/>
  <c r="L115" i="40" a="1"/>
  <c r="L115" i="40"/>
  <c r="M115" i="40" a="1"/>
  <c r="M115" i="40"/>
  <c r="N115" i="40" a="1"/>
  <c r="N115" i="40"/>
  <c r="O115" i="40" a="1"/>
  <c r="O115" i="40"/>
  <c r="P115" i="40" a="1"/>
  <c r="P115" i="40"/>
  <c r="Q115" i="40" a="1"/>
  <c r="Q115" i="40"/>
  <c r="R115" i="40" a="1"/>
  <c r="R115" i="40"/>
  <c r="S115" i="40" a="1"/>
  <c r="S115" i="40"/>
  <c r="L116" i="40" a="1"/>
  <c r="L116" i="40"/>
  <c r="M116" i="40" a="1"/>
  <c r="M116" i="40"/>
  <c r="N116" i="40" a="1"/>
  <c r="N116" i="40"/>
  <c r="O116" i="40" a="1"/>
  <c r="O116" i="40"/>
  <c r="P116" i="40" a="1"/>
  <c r="P116" i="40"/>
  <c r="Q116" i="40" a="1"/>
  <c r="Q116" i="40"/>
  <c r="R116" i="40" a="1"/>
  <c r="R116" i="40"/>
  <c r="S116" i="40" a="1"/>
  <c r="S116" i="40"/>
  <c r="L117" i="40" a="1"/>
  <c r="L117" i="40"/>
  <c r="M117" i="40" a="1"/>
  <c r="M117" i="40"/>
  <c r="N117" i="40" a="1"/>
  <c r="N117" i="40"/>
  <c r="O117" i="40" a="1"/>
  <c r="O117" i="40"/>
  <c r="P117" i="40" a="1"/>
  <c r="P117" i="40"/>
  <c r="Q117" i="40" a="1"/>
  <c r="Q117" i="40"/>
  <c r="R117" i="40" a="1"/>
  <c r="R117" i="40"/>
  <c r="S117" i="40" a="1"/>
  <c r="S117" i="40"/>
  <c r="L118" i="40" a="1"/>
  <c r="L118" i="40"/>
  <c r="M118" i="40" a="1"/>
  <c r="M118" i="40"/>
  <c r="N118" i="40" a="1"/>
  <c r="N118" i="40"/>
  <c r="O118" i="40" a="1"/>
  <c r="O118" i="40"/>
  <c r="P118" i="40" a="1"/>
  <c r="P118" i="40"/>
  <c r="Q118" i="40" a="1"/>
  <c r="Q118" i="40"/>
  <c r="R118" i="40" a="1"/>
  <c r="R118" i="40"/>
  <c r="S118" i="40" a="1"/>
  <c r="S118" i="40"/>
  <c r="L119" i="40" a="1"/>
  <c r="L119" i="40"/>
  <c r="M119" i="40" a="1"/>
  <c r="M119" i="40"/>
  <c r="N119" i="40" a="1"/>
  <c r="N119" i="40"/>
  <c r="O119" i="40" a="1"/>
  <c r="O119" i="40"/>
  <c r="P119" i="40" a="1"/>
  <c r="P119" i="40"/>
  <c r="Q119" i="40" a="1"/>
  <c r="Q119" i="40"/>
  <c r="R119" i="40" a="1"/>
  <c r="R119" i="40"/>
  <c r="S119" i="40" a="1"/>
  <c r="S119" i="40"/>
  <c r="L120" i="40" a="1"/>
  <c r="L120" i="40"/>
  <c r="M120" i="40" a="1"/>
  <c r="M120" i="40"/>
  <c r="N120" i="40" a="1"/>
  <c r="N120" i="40"/>
  <c r="O120" i="40" a="1"/>
  <c r="O120" i="40"/>
  <c r="P120" i="40" a="1"/>
  <c r="P120" i="40"/>
  <c r="Q120" i="40" a="1"/>
  <c r="Q120" i="40"/>
  <c r="R120" i="40" a="1"/>
  <c r="R120" i="40"/>
  <c r="S120" i="40" a="1"/>
  <c r="S120" i="40"/>
  <c r="L121" i="40" a="1"/>
  <c r="L121" i="40"/>
  <c r="M121" i="40" a="1"/>
  <c r="M121" i="40"/>
  <c r="N121" i="40" a="1"/>
  <c r="N121" i="40"/>
  <c r="O121" i="40" a="1"/>
  <c r="O121" i="40"/>
  <c r="P121" i="40" a="1"/>
  <c r="P121" i="40"/>
  <c r="Q121" i="40" a="1"/>
  <c r="Q121" i="40"/>
  <c r="R121" i="40" a="1"/>
  <c r="R121" i="40"/>
  <c r="S121" i="40" a="1"/>
  <c r="S121" i="40"/>
  <c r="L122" i="40" a="1"/>
  <c r="L122" i="40"/>
  <c r="M122" i="40" a="1"/>
  <c r="M122" i="40"/>
  <c r="N122" i="40" a="1"/>
  <c r="N122" i="40"/>
  <c r="O122" i="40" a="1"/>
  <c r="O122" i="40"/>
  <c r="P122" i="40" a="1"/>
  <c r="P122" i="40"/>
  <c r="Q122" i="40" a="1"/>
  <c r="Q122" i="40"/>
  <c r="R122" i="40" a="1"/>
  <c r="R122" i="40"/>
  <c r="S122" i="40" a="1"/>
  <c r="S122" i="40"/>
  <c r="L123" i="40" a="1"/>
  <c r="L123" i="40"/>
  <c r="M123" i="40" a="1"/>
  <c r="M123" i="40"/>
  <c r="N123" i="40" a="1"/>
  <c r="N123" i="40"/>
  <c r="O123" i="40" a="1"/>
  <c r="O123" i="40"/>
  <c r="P123" i="40" a="1"/>
  <c r="P123" i="40"/>
  <c r="Q123" i="40" a="1"/>
  <c r="Q123" i="40"/>
  <c r="R123" i="40" a="1"/>
  <c r="R123" i="40"/>
  <c r="S123" i="40" a="1"/>
  <c r="S123" i="40"/>
  <c r="L124" i="40" a="1"/>
  <c r="L124" i="40"/>
  <c r="M124" i="40" a="1"/>
  <c r="M124" i="40"/>
  <c r="N124" i="40" a="1"/>
  <c r="N124" i="40"/>
  <c r="O124" i="40" a="1"/>
  <c r="O124" i="40"/>
  <c r="P124" i="40" a="1"/>
  <c r="P124" i="40"/>
  <c r="Q124" i="40" a="1"/>
  <c r="Q124" i="40"/>
  <c r="R124" i="40" a="1"/>
  <c r="R124" i="40"/>
  <c r="S124" i="40" a="1"/>
  <c r="S124" i="40"/>
  <c r="L125" i="40" a="1"/>
  <c r="L125" i="40"/>
  <c r="M125" i="40" a="1"/>
  <c r="M125" i="40"/>
  <c r="N125" i="40" a="1"/>
  <c r="N125" i="40"/>
  <c r="O125" i="40" a="1"/>
  <c r="O125" i="40"/>
  <c r="P125" i="40" a="1"/>
  <c r="P125" i="40"/>
  <c r="Q125" i="40" a="1"/>
  <c r="Q125" i="40"/>
  <c r="R125" i="40" a="1"/>
  <c r="R125" i="40"/>
  <c r="S125" i="40" a="1"/>
  <c r="S125" i="40"/>
  <c r="L126" i="40" a="1"/>
  <c r="L126" i="40"/>
  <c r="M126" i="40" a="1"/>
  <c r="M126" i="40"/>
  <c r="N126" i="40" a="1"/>
  <c r="N126" i="40"/>
  <c r="O126" i="40" a="1"/>
  <c r="O126" i="40"/>
  <c r="P126" i="40" a="1"/>
  <c r="P126" i="40"/>
  <c r="Q126" i="40" a="1"/>
  <c r="Q126" i="40"/>
  <c r="R126" i="40" a="1"/>
  <c r="R126" i="40"/>
  <c r="S126" i="40" a="1"/>
  <c r="S126" i="40"/>
  <c r="L127" i="40" a="1"/>
  <c r="L127" i="40"/>
  <c r="M127" i="40" a="1"/>
  <c r="M127" i="40"/>
  <c r="N127" i="40" a="1"/>
  <c r="N127" i="40"/>
  <c r="O127" i="40" a="1"/>
  <c r="O127" i="40"/>
  <c r="P127" i="40" a="1"/>
  <c r="P127" i="40"/>
  <c r="Q127" i="40" a="1"/>
  <c r="Q127" i="40"/>
  <c r="R127" i="40" a="1"/>
  <c r="R127" i="40"/>
  <c r="S127" i="40" a="1"/>
  <c r="S127" i="40"/>
  <c r="L128" i="40" a="1"/>
  <c r="L128" i="40"/>
  <c r="M128" i="40" a="1"/>
  <c r="M128" i="40"/>
  <c r="N128" i="40" a="1"/>
  <c r="N128" i="40"/>
  <c r="O128" i="40" a="1"/>
  <c r="O128" i="40"/>
  <c r="P128" i="40" a="1"/>
  <c r="P128" i="40"/>
  <c r="Q128" i="40" a="1"/>
  <c r="Q128" i="40"/>
  <c r="R128" i="40" a="1"/>
  <c r="R128" i="40"/>
  <c r="S128" i="40" a="1"/>
  <c r="S128" i="40"/>
  <c r="L129" i="40" a="1"/>
  <c r="L129" i="40"/>
  <c r="M129" i="40" a="1"/>
  <c r="M129" i="40"/>
  <c r="N129" i="40" a="1"/>
  <c r="N129" i="40"/>
  <c r="O129" i="40" a="1"/>
  <c r="O129" i="40"/>
  <c r="P129" i="40" a="1"/>
  <c r="P129" i="40"/>
  <c r="Q129" i="40" a="1"/>
  <c r="Q129" i="40"/>
  <c r="R129" i="40" a="1"/>
  <c r="R129" i="40"/>
  <c r="S129" i="40" a="1"/>
  <c r="S129" i="40"/>
  <c r="L130" i="40" a="1"/>
  <c r="L130" i="40"/>
  <c r="M130" i="40" a="1"/>
  <c r="M130" i="40"/>
  <c r="N130" i="40" a="1"/>
  <c r="N130" i="40"/>
  <c r="O130" i="40" a="1"/>
  <c r="O130" i="40"/>
  <c r="P130" i="40" a="1"/>
  <c r="P130" i="40"/>
  <c r="Q130" i="40" a="1"/>
  <c r="Q130" i="40"/>
  <c r="R130" i="40" a="1"/>
  <c r="R130" i="40"/>
  <c r="S130" i="40" a="1"/>
  <c r="S130" i="40"/>
  <c r="L131" i="40" a="1"/>
  <c r="L131" i="40"/>
  <c r="M131" i="40" a="1"/>
  <c r="M131" i="40"/>
  <c r="N131" i="40" a="1"/>
  <c r="N131" i="40"/>
  <c r="O131" i="40" a="1"/>
  <c r="O131" i="40"/>
  <c r="P131" i="40" a="1"/>
  <c r="P131" i="40"/>
  <c r="Q131" i="40" a="1"/>
  <c r="Q131" i="40"/>
  <c r="R131" i="40" a="1"/>
  <c r="R131" i="40"/>
  <c r="S131" i="40" a="1"/>
  <c r="S131" i="40"/>
  <c r="L132" i="40" a="1"/>
  <c r="L132" i="40"/>
  <c r="M132" i="40" a="1"/>
  <c r="M132" i="40"/>
  <c r="N132" i="40" a="1"/>
  <c r="N132" i="40"/>
  <c r="O132" i="40" a="1"/>
  <c r="O132" i="40"/>
  <c r="P132" i="40" a="1"/>
  <c r="P132" i="40"/>
  <c r="Q132" i="40" a="1"/>
  <c r="Q132" i="40"/>
  <c r="R132" i="40" a="1"/>
  <c r="R132" i="40"/>
  <c r="S132" i="40" a="1"/>
  <c r="S132" i="40"/>
  <c r="L133" i="40" a="1"/>
  <c r="L133" i="40"/>
  <c r="M133" i="40" a="1"/>
  <c r="M133" i="40"/>
  <c r="N133" i="40" a="1"/>
  <c r="N133" i="40"/>
  <c r="O133" i="40" a="1"/>
  <c r="O133" i="40"/>
  <c r="P133" i="40" a="1"/>
  <c r="P133" i="40"/>
  <c r="Q133" i="40" a="1"/>
  <c r="Q133" i="40"/>
  <c r="R133" i="40" a="1"/>
  <c r="R133" i="40"/>
  <c r="S133" i="40" a="1"/>
  <c r="S133" i="40"/>
  <c r="L134" i="40" a="1"/>
  <c r="L134" i="40"/>
  <c r="M134" i="40" a="1"/>
  <c r="M134" i="40"/>
  <c r="N134" i="40" a="1"/>
  <c r="N134" i="40"/>
  <c r="O134" i="40" a="1"/>
  <c r="O134" i="40"/>
  <c r="P134" i="40" a="1"/>
  <c r="P134" i="40"/>
  <c r="Q134" i="40" a="1"/>
  <c r="Q134" i="40"/>
  <c r="R134" i="40" a="1"/>
  <c r="R134" i="40"/>
  <c r="S134" i="40" a="1"/>
  <c r="S134" i="40"/>
  <c r="L135" i="40" a="1"/>
  <c r="L135" i="40"/>
  <c r="M135" i="40" a="1"/>
  <c r="M135" i="40"/>
  <c r="N135" i="40" a="1"/>
  <c r="N135" i="40"/>
  <c r="O135" i="40" a="1"/>
  <c r="O135" i="40"/>
  <c r="P135" i="40" a="1"/>
  <c r="P135" i="40"/>
  <c r="Q135" i="40" a="1"/>
  <c r="Q135" i="40"/>
  <c r="R135" i="40" a="1"/>
  <c r="R135" i="40"/>
  <c r="S135" i="40" a="1"/>
  <c r="S135" i="40"/>
  <c r="L136" i="40" a="1"/>
  <c r="L136" i="40"/>
  <c r="M136" i="40" a="1"/>
  <c r="M136" i="40"/>
  <c r="N136" i="40" a="1"/>
  <c r="N136" i="40"/>
  <c r="O136" i="40" a="1"/>
  <c r="O136" i="40"/>
  <c r="P136" i="40" a="1"/>
  <c r="P136" i="40"/>
  <c r="Q136" i="40" a="1"/>
  <c r="Q136" i="40"/>
  <c r="R136" i="40" a="1"/>
  <c r="R136" i="40"/>
  <c r="S136" i="40" a="1"/>
  <c r="S136" i="40"/>
  <c r="L137" i="40" a="1"/>
  <c r="L137" i="40"/>
  <c r="M137" i="40" a="1"/>
  <c r="M137" i="40"/>
  <c r="N137" i="40" a="1"/>
  <c r="N137" i="40"/>
  <c r="O137" i="40" a="1"/>
  <c r="O137" i="40"/>
  <c r="P137" i="40" a="1"/>
  <c r="P137" i="40"/>
  <c r="Q137" i="40" a="1"/>
  <c r="Q137" i="40"/>
  <c r="R137" i="40" a="1"/>
  <c r="R137" i="40"/>
  <c r="S137" i="40" a="1"/>
  <c r="S137" i="40"/>
  <c r="L138" i="40" a="1"/>
  <c r="L138" i="40"/>
  <c r="M138" i="40" a="1"/>
  <c r="M138" i="40"/>
  <c r="N138" i="40" a="1"/>
  <c r="N138" i="40"/>
  <c r="O138" i="40" a="1"/>
  <c r="O138" i="40"/>
  <c r="P138" i="40" a="1"/>
  <c r="P138" i="40"/>
  <c r="Q138" i="40" a="1"/>
  <c r="Q138" i="40"/>
  <c r="R138" i="40" a="1"/>
  <c r="R138" i="40"/>
  <c r="S138" i="40" a="1"/>
  <c r="S138" i="40"/>
  <c r="L139" i="40" a="1"/>
  <c r="L139" i="40"/>
  <c r="M139" i="40" a="1"/>
  <c r="M139" i="40"/>
  <c r="N139" i="40" a="1"/>
  <c r="N139" i="40"/>
  <c r="O139" i="40" a="1"/>
  <c r="O139" i="40"/>
  <c r="P139" i="40" a="1"/>
  <c r="P139" i="40"/>
  <c r="Q139" i="40" a="1"/>
  <c r="Q139" i="40"/>
  <c r="R139" i="40" a="1"/>
  <c r="R139" i="40"/>
  <c r="S139" i="40" a="1"/>
  <c r="S139" i="40"/>
  <c r="L140" i="40" a="1"/>
  <c r="L140" i="40"/>
  <c r="M140" i="40" a="1"/>
  <c r="M140" i="40"/>
  <c r="N140" i="40" a="1"/>
  <c r="N140" i="40"/>
  <c r="O140" i="40" a="1"/>
  <c r="O140" i="40"/>
  <c r="P140" i="40" a="1"/>
  <c r="P140" i="40"/>
  <c r="Q140" i="40" a="1"/>
  <c r="Q140" i="40"/>
  <c r="R140" i="40" a="1"/>
  <c r="R140" i="40"/>
  <c r="S140" i="40" a="1"/>
  <c r="S140" i="40"/>
  <c r="L141" i="40" a="1"/>
  <c r="L141" i="40"/>
  <c r="M141" i="40" a="1"/>
  <c r="M141" i="40"/>
  <c r="N141" i="40" a="1"/>
  <c r="N141" i="40"/>
  <c r="O141" i="40" a="1"/>
  <c r="O141" i="40"/>
  <c r="P141" i="40" a="1"/>
  <c r="P141" i="40"/>
  <c r="Q141" i="40" a="1"/>
  <c r="Q141" i="40"/>
  <c r="R141" i="40" a="1"/>
  <c r="R141" i="40"/>
  <c r="S141" i="40" a="1"/>
  <c r="S141" i="40"/>
  <c r="L142" i="40" a="1"/>
  <c r="L142" i="40"/>
  <c r="M142" i="40" a="1"/>
  <c r="M142" i="40"/>
  <c r="N142" i="40" a="1"/>
  <c r="N142" i="40"/>
  <c r="O142" i="40" a="1"/>
  <c r="O142" i="40"/>
  <c r="P142" i="40" a="1"/>
  <c r="P142" i="40"/>
  <c r="Q142" i="40" a="1"/>
  <c r="Q142" i="40"/>
  <c r="R142" i="40" a="1"/>
  <c r="R142" i="40"/>
  <c r="S142" i="40" a="1"/>
  <c r="S142" i="40"/>
  <c r="L143" i="40" a="1"/>
  <c r="L143" i="40"/>
  <c r="M143" i="40" a="1"/>
  <c r="M143" i="40"/>
  <c r="N143" i="40" a="1"/>
  <c r="N143" i="40"/>
  <c r="O143" i="40" a="1"/>
  <c r="O143" i="40"/>
  <c r="P143" i="40" a="1"/>
  <c r="P143" i="40"/>
  <c r="Q143" i="40" a="1"/>
  <c r="Q143" i="40"/>
  <c r="R143" i="40" a="1"/>
  <c r="R143" i="40"/>
  <c r="S143" i="40" a="1"/>
  <c r="S143" i="40"/>
  <c r="L144" i="40" a="1"/>
  <c r="L144" i="40"/>
  <c r="M144" i="40" a="1"/>
  <c r="M144" i="40"/>
  <c r="N144" i="40" a="1"/>
  <c r="N144" i="40"/>
  <c r="O144" i="40" a="1"/>
  <c r="O144" i="40"/>
  <c r="P144" i="40" a="1"/>
  <c r="P144" i="40"/>
  <c r="Q144" i="40" a="1"/>
  <c r="Q144" i="40"/>
  <c r="R144" i="40" a="1"/>
  <c r="R144" i="40"/>
  <c r="S144" i="40" a="1"/>
  <c r="S144" i="40"/>
  <c r="L145" i="40" a="1"/>
  <c r="L145" i="40"/>
  <c r="M145" i="40" a="1"/>
  <c r="M145" i="40"/>
  <c r="N145" i="40" a="1"/>
  <c r="N145" i="40"/>
  <c r="O145" i="40" a="1"/>
  <c r="O145" i="40"/>
  <c r="P145" i="40" a="1"/>
  <c r="P145" i="40"/>
  <c r="Q145" i="40" a="1"/>
  <c r="Q145" i="40"/>
  <c r="R145" i="40" a="1"/>
  <c r="R145" i="40"/>
  <c r="S145" i="40" a="1"/>
  <c r="S145" i="40"/>
  <c r="L146" i="40" a="1"/>
  <c r="L146" i="40"/>
  <c r="M146" i="40" a="1"/>
  <c r="M146" i="40"/>
  <c r="N146" i="40" a="1"/>
  <c r="N146" i="40"/>
  <c r="O146" i="40" a="1"/>
  <c r="O146" i="40"/>
  <c r="P146" i="40" a="1"/>
  <c r="P146" i="40"/>
  <c r="Q146" i="40" a="1"/>
  <c r="Q146" i="40"/>
  <c r="R146" i="40" a="1"/>
  <c r="R146" i="40"/>
  <c r="S146" i="40" a="1"/>
  <c r="S146" i="40"/>
  <c r="L147" i="40" a="1"/>
  <c r="L147" i="40"/>
  <c r="M147" i="40" a="1"/>
  <c r="M147" i="40"/>
  <c r="N147" i="40" a="1"/>
  <c r="N147" i="40"/>
  <c r="O147" i="40" a="1"/>
  <c r="O147" i="40"/>
  <c r="P147" i="40" a="1"/>
  <c r="P147" i="40"/>
  <c r="Q147" i="40" a="1"/>
  <c r="Q147" i="40"/>
  <c r="R147" i="40" a="1"/>
  <c r="R147" i="40"/>
  <c r="S147" i="40" a="1"/>
  <c r="S147" i="40"/>
  <c r="L148" i="40" a="1"/>
  <c r="L148" i="40"/>
  <c r="M148" i="40" a="1"/>
  <c r="M148" i="40"/>
  <c r="N148" i="40" a="1"/>
  <c r="N148" i="40"/>
  <c r="O148" i="40" a="1"/>
  <c r="O148" i="40"/>
  <c r="P148" i="40" a="1"/>
  <c r="P148" i="40"/>
  <c r="Q148" i="40" a="1"/>
  <c r="Q148" i="40"/>
  <c r="R148" i="40" a="1"/>
  <c r="R148" i="40"/>
  <c r="S148" i="40" a="1"/>
  <c r="S148" i="40"/>
  <c r="L149" i="40" a="1"/>
  <c r="L149" i="40"/>
  <c r="M149" i="40" a="1"/>
  <c r="M149" i="40"/>
  <c r="N149" i="40" a="1"/>
  <c r="N149" i="40"/>
  <c r="O149" i="40" a="1"/>
  <c r="O149" i="40"/>
  <c r="P149" i="40" a="1"/>
  <c r="P149" i="40"/>
  <c r="Q149" i="40" a="1"/>
  <c r="Q149" i="40"/>
  <c r="R149" i="40" a="1"/>
  <c r="R149" i="40"/>
  <c r="S149" i="40" a="1"/>
  <c r="S149" i="40"/>
  <c r="L150" i="40" a="1"/>
  <c r="L150" i="40"/>
  <c r="M150" i="40" a="1"/>
  <c r="M150" i="40"/>
  <c r="N150" i="40" a="1"/>
  <c r="N150" i="40"/>
  <c r="O150" i="40" a="1"/>
  <c r="O150" i="40"/>
  <c r="P150" i="40" a="1"/>
  <c r="P150" i="40"/>
  <c r="Q150" i="40" a="1"/>
  <c r="Q150" i="40"/>
  <c r="R150" i="40" a="1"/>
  <c r="R150" i="40"/>
  <c r="S150" i="40" a="1"/>
  <c r="S150" i="40"/>
  <c r="L151" i="40" a="1"/>
  <c r="L151" i="40"/>
  <c r="M151" i="40" a="1"/>
  <c r="M151" i="40"/>
  <c r="N151" i="40" a="1"/>
  <c r="N151" i="40"/>
  <c r="O151" i="40" a="1"/>
  <c r="O151" i="40"/>
  <c r="P151" i="40" a="1"/>
  <c r="P151" i="40"/>
  <c r="Q151" i="40" a="1"/>
  <c r="Q151" i="40"/>
  <c r="R151" i="40" a="1"/>
  <c r="R151" i="40"/>
  <c r="S151" i="40" a="1"/>
  <c r="S151" i="40"/>
  <c r="L152" i="40" a="1"/>
  <c r="L152" i="40"/>
  <c r="M152" i="40" a="1"/>
  <c r="M152" i="40"/>
  <c r="N152" i="40" a="1"/>
  <c r="N152" i="40"/>
  <c r="O152" i="40" a="1"/>
  <c r="O152" i="40"/>
  <c r="P152" i="40" a="1"/>
  <c r="P152" i="40"/>
  <c r="Q152" i="40" a="1"/>
  <c r="Q152" i="40"/>
  <c r="R152" i="40" a="1"/>
  <c r="R152" i="40"/>
  <c r="S152" i="40" a="1"/>
  <c r="S152" i="40"/>
  <c r="L153" i="40" a="1"/>
  <c r="L153" i="40"/>
  <c r="M153" i="40" a="1"/>
  <c r="M153" i="40"/>
  <c r="N153" i="40" a="1"/>
  <c r="N153" i="40"/>
  <c r="O153" i="40" a="1"/>
  <c r="O153" i="40"/>
  <c r="P153" i="40" a="1"/>
  <c r="P153" i="40"/>
  <c r="Q153" i="40" a="1"/>
  <c r="Q153" i="40"/>
  <c r="R153" i="40" a="1"/>
  <c r="R153" i="40"/>
  <c r="S153" i="40" a="1"/>
  <c r="S153" i="40"/>
  <c r="L154" i="40" a="1"/>
  <c r="L154" i="40"/>
  <c r="M154" i="40" a="1"/>
  <c r="M154" i="40"/>
  <c r="N154" i="40" a="1"/>
  <c r="N154" i="40"/>
  <c r="O154" i="40" a="1"/>
  <c r="O154" i="40"/>
  <c r="P154" i="40" a="1"/>
  <c r="P154" i="40"/>
  <c r="Q154" i="40" a="1"/>
  <c r="Q154" i="40"/>
  <c r="R154" i="40" a="1"/>
  <c r="R154" i="40"/>
  <c r="S154" i="40" a="1"/>
  <c r="S154" i="40"/>
  <c r="L155" i="40" a="1"/>
  <c r="L155" i="40"/>
  <c r="M155" i="40" a="1"/>
  <c r="M155" i="40"/>
  <c r="N155" i="40" a="1"/>
  <c r="N155" i="40"/>
  <c r="O155" i="40" a="1"/>
  <c r="O155" i="40"/>
  <c r="P155" i="40" a="1"/>
  <c r="P155" i="40"/>
  <c r="Q155" i="40" a="1"/>
  <c r="Q155" i="40"/>
  <c r="R155" i="40" a="1"/>
  <c r="R155" i="40"/>
  <c r="S155" i="40" a="1"/>
  <c r="S155" i="40"/>
  <c r="L156" i="40" a="1"/>
  <c r="L156" i="40"/>
  <c r="M156" i="40" a="1"/>
  <c r="M156" i="40"/>
  <c r="N156" i="40" a="1"/>
  <c r="N156" i="40"/>
  <c r="O156" i="40" a="1"/>
  <c r="O156" i="40"/>
  <c r="P156" i="40" a="1"/>
  <c r="P156" i="40"/>
  <c r="Q156" i="40" a="1"/>
  <c r="Q156" i="40"/>
  <c r="R156" i="40" a="1"/>
  <c r="R156" i="40"/>
  <c r="S156" i="40" a="1"/>
  <c r="S156" i="40"/>
  <c r="L157" i="40" a="1"/>
  <c r="L157" i="40"/>
  <c r="M157" i="40" a="1"/>
  <c r="M157" i="40"/>
  <c r="N157" i="40" a="1"/>
  <c r="N157" i="40"/>
  <c r="O157" i="40" a="1"/>
  <c r="O157" i="40"/>
  <c r="P157" i="40" a="1"/>
  <c r="P157" i="40"/>
  <c r="Q157" i="40" a="1"/>
  <c r="Q157" i="40"/>
  <c r="R157" i="40" a="1"/>
  <c r="R157" i="40"/>
  <c r="S157" i="40" a="1"/>
  <c r="S157" i="40"/>
  <c r="L158" i="40" a="1"/>
  <c r="L158" i="40"/>
  <c r="M158" i="40" a="1"/>
  <c r="M158" i="40"/>
  <c r="N158" i="40" a="1"/>
  <c r="N158" i="40"/>
  <c r="O158" i="40" a="1"/>
  <c r="O158" i="40"/>
  <c r="P158" i="40" a="1"/>
  <c r="P158" i="40"/>
  <c r="Q158" i="40" a="1"/>
  <c r="Q158" i="40"/>
  <c r="R158" i="40" a="1"/>
  <c r="R158" i="40"/>
  <c r="S158" i="40" a="1"/>
  <c r="S158" i="40"/>
  <c r="L159" i="40" a="1"/>
  <c r="L159" i="40"/>
  <c r="M159" i="40" a="1"/>
  <c r="M159" i="40"/>
  <c r="N159" i="40" a="1"/>
  <c r="N159" i="40"/>
  <c r="O159" i="40" a="1"/>
  <c r="O159" i="40"/>
  <c r="P159" i="40" a="1"/>
  <c r="P159" i="40"/>
  <c r="Q159" i="40" a="1"/>
  <c r="Q159" i="40"/>
  <c r="R159" i="40" a="1"/>
  <c r="R159" i="40"/>
  <c r="S159" i="40" a="1"/>
  <c r="S159" i="40"/>
  <c r="L160" i="40" a="1"/>
  <c r="L160" i="40"/>
  <c r="M160" i="40" a="1"/>
  <c r="M160" i="40"/>
  <c r="N160" i="40" a="1"/>
  <c r="N160" i="40"/>
  <c r="O160" i="40" a="1"/>
  <c r="O160" i="40"/>
  <c r="P160" i="40" a="1"/>
  <c r="P160" i="40"/>
  <c r="Q160" i="40" a="1"/>
  <c r="Q160" i="40"/>
  <c r="R160" i="40" a="1"/>
  <c r="R160" i="40"/>
  <c r="S160" i="40" a="1"/>
  <c r="S160" i="40"/>
  <c r="L161" i="40" a="1"/>
  <c r="L161" i="40"/>
  <c r="M161" i="40" a="1"/>
  <c r="M161" i="40"/>
  <c r="N161" i="40" a="1"/>
  <c r="N161" i="40"/>
  <c r="O161" i="40" a="1"/>
  <c r="O161" i="40"/>
  <c r="P161" i="40" a="1"/>
  <c r="P161" i="40"/>
  <c r="Q161" i="40" a="1"/>
  <c r="Q161" i="40"/>
  <c r="R161" i="40" a="1"/>
  <c r="R161" i="40"/>
  <c r="S161" i="40" a="1"/>
  <c r="S161" i="40"/>
  <c r="L162" i="40" a="1"/>
  <c r="L162" i="40"/>
  <c r="M162" i="40" a="1"/>
  <c r="M162" i="40"/>
  <c r="N162" i="40" a="1"/>
  <c r="N162" i="40"/>
  <c r="O162" i="40" a="1"/>
  <c r="O162" i="40"/>
  <c r="P162" i="40" a="1"/>
  <c r="P162" i="40"/>
  <c r="Q162" i="40" a="1"/>
  <c r="Q162" i="40"/>
  <c r="R162" i="40" a="1"/>
  <c r="R162" i="40"/>
  <c r="S162" i="40" a="1"/>
  <c r="S162" i="40"/>
  <c r="L163" i="40" a="1"/>
  <c r="L163" i="40"/>
  <c r="M163" i="40" a="1"/>
  <c r="M163" i="40"/>
  <c r="N163" i="40" a="1"/>
  <c r="N163" i="40"/>
  <c r="O163" i="40" a="1"/>
  <c r="O163" i="40"/>
  <c r="P163" i="40" a="1"/>
  <c r="P163" i="40"/>
  <c r="Q163" i="40" a="1"/>
  <c r="Q163" i="40"/>
  <c r="R163" i="40" a="1"/>
  <c r="R163" i="40"/>
  <c r="S163" i="40" a="1"/>
  <c r="S163" i="40"/>
  <c r="L164" i="40" a="1"/>
  <c r="L164" i="40"/>
  <c r="M164" i="40" a="1"/>
  <c r="M164" i="40"/>
  <c r="N164" i="40" a="1"/>
  <c r="N164" i="40"/>
  <c r="O164" i="40" a="1"/>
  <c r="O164" i="40"/>
  <c r="P164" i="40" a="1"/>
  <c r="P164" i="40"/>
  <c r="Q164" i="40" a="1"/>
  <c r="Q164" i="40"/>
  <c r="R164" i="40" a="1"/>
  <c r="R164" i="40"/>
  <c r="S164" i="40" a="1"/>
  <c r="S164" i="40"/>
  <c r="L165" i="40" a="1"/>
  <c r="L165" i="40"/>
  <c r="M165" i="40" a="1"/>
  <c r="M165" i="40"/>
  <c r="N165" i="40" a="1"/>
  <c r="N165" i="40"/>
  <c r="O165" i="40" a="1"/>
  <c r="O165" i="40"/>
  <c r="P165" i="40" a="1"/>
  <c r="P165" i="40"/>
  <c r="Q165" i="40" a="1"/>
  <c r="Q165" i="40"/>
  <c r="R165" i="40" a="1"/>
  <c r="R165" i="40"/>
  <c r="S165" i="40" a="1"/>
  <c r="S165" i="40"/>
  <c r="L166" i="40" a="1"/>
  <c r="L166" i="40"/>
  <c r="M166" i="40" a="1"/>
  <c r="M166" i="40"/>
  <c r="N166" i="40" a="1"/>
  <c r="N166" i="40"/>
  <c r="O166" i="40" a="1"/>
  <c r="O166" i="40"/>
  <c r="P166" i="40" a="1"/>
  <c r="P166" i="40"/>
  <c r="Q166" i="40" a="1"/>
  <c r="Q166" i="40"/>
  <c r="R166" i="40" a="1"/>
  <c r="R166" i="40"/>
  <c r="S166" i="40" a="1"/>
  <c r="S166" i="40"/>
  <c r="L167" i="40" a="1"/>
  <c r="L167" i="40"/>
  <c r="M167" i="40" a="1"/>
  <c r="M167" i="40"/>
  <c r="N167" i="40" a="1"/>
  <c r="N167" i="40"/>
  <c r="O167" i="40" a="1"/>
  <c r="O167" i="40"/>
  <c r="P167" i="40" a="1"/>
  <c r="P167" i="40"/>
  <c r="Q167" i="40" a="1"/>
  <c r="Q167" i="40"/>
  <c r="R167" i="40" a="1"/>
  <c r="R167" i="40"/>
  <c r="S167" i="40" a="1"/>
  <c r="S167" i="40"/>
  <c r="L168" i="40" a="1"/>
  <c r="L168" i="40"/>
  <c r="M168" i="40" a="1"/>
  <c r="M168" i="40"/>
  <c r="N168" i="40" a="1"/>
  <c r="N168" i="40"/>
  <c r="O168" i="40" a="1"/>
  <c r="O168" i="40"/>
  <c r="P168" i="40" a="1"/>
  <c r="P168" i="40"/>
  <c r="Q168" i="40" a="1"/>
  <c r="Q168" i="40"/>
  <c r="R168" i="40" a="1"/>
  <c r="R168" i="40"/>
  <c r="S168" i="40" a="1"/>
  <c r="S168" i="40"/>
  <c r="L169" i="40" a="1"/>
  <c r="L169" i="40"/>
  <c r="M169" i="40" a="1"/>
  <c r="M169" i="40"/>
  <c r="N169" i="40" a="1"/>
  <c r="N169" i="40"/>
  <c r="O169" i="40" a="1"/>
  <c r="O169" i="40"/>
  <c r="P169" i="40" a="1"/>
  <c r="P169" i="40"/>
  <c r="Q169" i="40" a="1"/>
  <c r="Q169" i="40"/>
  <c r="R169" i="40" a="1"/>
  <c r="R169" i="40"/>
  <c r="S169" i="40" a="1"/>
  <c r="S169" i="40"/>
  <c r="L170" i="40" a="1"/>
  <c r="L170" i="40"/>
  <c r="M170" i="40" a="1"/>
  <c r="M170" i="40"/>
  <c r="N170" i="40" a="1"/>
  <c r="N170" i="40"/>
  <c r="O170" i="40" a="1"/>
  <c r="O170" i="40"/>
  <c r="P170" i="40" a="1"/>
  <c r="P170" i="40"/>
  <c r="Q170" i="40" a="1"/>
  <c r="Q170" i="40"/>
  <c r="R170" i="40" a="1"/>
  <c r="R170" i="40"/>
  <c r="S170" i="40" a="1"/>
  <c r="S170" i="40"/>
  <c r="L171" i="40" a="1"/>
  <c r="L171" i="40"/>
  <c r="M171" i="40" a="1"/>
  <c r="M171" i="40"/>
  <c r="N171" i="40" a="1"/>
  <c r="N171" i="40"/>
  <c r="O171" i="40" a="1"/>
  <c r="O171" i="40"/>
  <c r="P171" i="40" a="1"/>
  <c r="P171" i="40"/>
  <c r="Q171" i="40" a="1"/>
  <c r="Q171" i="40"/>
  <c r="R171" i="40" a="1"/>
  <c r="R171" i="40"/>
  <c r="S171" i="40" a="1"/>
  <c r="S171" i="40"/>
  <c r="L172" i="40" a="1"/>
  <c r="L172" i="40"/>
  <c r="M172" i="40" a="1"/>
  <c r="M172" i="40"/>
  <c r="N172" i="40" a="1"/>
  <c r="N172" i="40"/>
  <c r="O172" i="40" a="1"/>
  <c r="O172" i="40"/>
  <c r="P172" i="40" a="1"/>
  <c r="P172" i="40"/>
  <c r="Q172" i="40" a="1"/>
  <c r="Q172" i="40"/>
  <c r="R172" i="40" a="1"/>
  <c r="R172" i="40"/>
  <c r="S172" i="40" a="1"/>
  <c r="S172" i="40"/>
  <c r="L173" i="40" a="1"/>
  <c r="L173" i="40"/>
  <c r="M173" i="40" a="1"/>
  <c r="M173" i="40"/>
  <c r="N173" i="40" a="1"/>
  <c r="N173" i="40"/>
  <c r="O173" i="40" a="1"/>
  <c r="O173" i="40"/>
  <c r="P173" i="40" a="1"/>
  <c r="P173" i="40"/>
  <c r="Q173" i="40" a="1"/>
  <c r="Q173" i="40"/>
  <c r="R173" i="40" a="1"/>
  <c r="R173" i="40"/>
  <c r="S173" i="40" a="1"/>
  <c r="S173" i="40"/>
  <c r="L174" i="40" a="1"/>
  <c r="L174" i="40"/>
  <c r="M174" i="40" a="1"/>
  <c r="M174" i="40"/>
  <c r="N174" i="40" a="1"/>
  <c r="N174" i="40"/>
  <c r="O174" i="40" a="1"/>
  <c r="O174" i="40"/>
  <c r="P174" i="40" a="1"/>
  <c r="P174" i="40"/>
  <c r="Q174" i="40" a="1"/>
  <c r="Q174" i="40"/>
  <c r="R174" i="40" a="1"/>
  <c r="R174" i="40"/>
  <c r="S174" i="40" a="1"/>
  <c r="S174" i="40"/>
  <c r="L175" i="40" a="1"/>
  <c r="L175" i="40"/>
  <c r="M175" i="40" a="1"/>
  <c r="M175" i="40"/>
  <c r="N175" i="40" a="1"/>
  <c r="N175" i="40"/>
  <c r="O175" i="40" a="1"/>
  <c r="O175" i="40"/>
  <c r="P175" i="40" a="1"/>
  <c r="P175" i="40"/>
  <c r="Q175" i="40" a="1"/>
  <c r="Q175" i="40"/>
  <c r="R175" i="40" a="1"/>
  <c r="R175" i="40"/>
  <c r="S175" i="40" a="1"/>
  <c r="S175" i="40"/>
  <c r="L176" i="40" a="1"/>
  <c r="L176" i="40"/>
  <c r="M176" i="40" a="1"/>
  <c r="M176" i="40"/>
  <c r="N176" i="40" a="1"/>
  <c r="N176" i="40"/>
  <c r="O176" i="40" a="1"/>
  <c r="O176" i="40"/>
  <c r="P176" i="40" a="1"/>
  <c r="P176" i="40"/>
  <c r="Q176" i="40" a="1"/>
  <c r="Q176" i="40"/>
  <c r="R176" i="40" a="1"/>
  <c r="R176" i="40"/>
  <c r="S176" i="40" a="1"/>
  <c r="S176" i="40"/>
  <c r="L177" i="40" a="1"/>
  <c r="L177" i="40"/>
  <c r="M177" i="40" a="1"/>
  <c r="M177" i="40"/>
  <c r="N177" i="40" a="1"/>
  <c r="N177" i="40"/>
  <c r="O177" i="40" a="1"/>
  <c r="O177" i="40"/>
  <c r="P177" i="40" a="1"/>
  <c r="P177" i="40"/>
  <c r="Q177" i="40" a="1"/>
  <c r="Q177" i="40"/>
  <c r="R177" i="40" a="1"/>
  <c r="R177" i="40"/>
  <c r="S177" i="40" a="1"/>
  <c r="S177" i="40"/>
  <c r="L178" i="40" a="1"/>
  <c r="L178" i="40"/>
  <c r="M178" i="40" a="1"/>
  <c r="M178" i="40"/>
  <c r="N178" i="40" a="1"/>
  <c r="N178" i="40"/>
  <c r="O178" i="40" a="1"/>
  <c r="O178" i="40"/>
  <c r="P178" i="40" a="1"/>
  <c r="P178" i="40"/>
  <c r="Q178" i="40" a="1"/>
  <c r="Q178" i="40"/>
  <c r="R178" i="40" a="1"/>
  <c r="R178" i="40"/>
  <c r="S178" i="40" a="1"/>
  <c r="S178" i="40"/>
  <c r="L179" i="40" a="1"/>
  <c r="L179" i="40"/>
  <c r="M179" i="40" a="1"/>
  <c r="M179" i="40"/>
  <c r="N179" i="40" a="1"/>
  <c r="N179" i="40"/>
  <c r="O179" i="40" a="1"/>
  <c r="O179" i="40"/>
  <c r="P179" i="40" a="1"/>
  <c r="P179" i="40"/>
  <c r="Q179" i="40" a="1"/>
  <c r="Q179" i="40"/>
  <c r="R179" i="40" a="1"/>
  <c r="R179" i="40"/>
  <c r="S179" i="40" a="1"/>
  <c r="S179" i="40"/>
  <c r="L180" i="40" a="1"/>
  <c r="L180" i="40"/>
  <c r="M180" i="40" a="1"/>
  <c r="M180" i="40"/>
  <c r="N180" i="40" a="1"/>
  <c r="N180" i="40"/>
  <c r="O180" i="40" a="1"/>
  <c r="O180" i="40"/>
  <c r="P180" i="40" a="1"/>
  <c r="P180" i="40"/>
  <c r="Q180" i="40" a="1"/>
  <c r="Q180" i="40"/>
  <c r="R180" i="40" a="1"/>
  <c r="R180" i="40"/>
  <c r="S180" i="40" a="1"/>
  <c r="S180" i="40"/>
  <c r="L181" i="40" a="1"/>
  <c r="L181" i="40"/>
  <c r="M181" i="40" a="1"/>
  <c r="M181" i="40"/>
  <c r="N181" i="40" a="1"/>
  <c r="N181" i="40"/>
  <c r="O181" i="40" a="1"/>
  <c r="O181" i="40"/>
  <c r="P181" i="40" a="1"/>
  <c r="P181" i="40"/>
  <c r="Q181" i="40" a="1"/>
  <c r="Q181" i="40"/>
  <c r="R181" i="40" a="1"/>
  <c r="R181" i="40"/>
  <c r="S181" i="40" a="1"/>
  <c r="S181" i="40"/>
  <c r="L182" i="40" a="1"/>
  <c r="L182" i="40"/>
  <c r="M182" i="40" a="1"/>
  <c r="M182" i="40"/>
  <c r="N182" i="40" a="1"/>
  <c r="N182" i="40"/>
  <c r="O182" i="40" a="1"/>
  <c r="O182" i="40"/>
  <c r="P182" i="40" a="1"/>
  <c r="P182" i="40"/>
  <c r="Q182" i="40" a="1"/>
  <c r="Q182" i="40"/>
  <c r="R182" i="40" a="1"/>
  <c r="R182" i="40"/>
  <c r="S182" i="40" a="1"/>
  <c r="S182" i="40"/>
  <c r="L183" i="40" a="1"/>
  <c r="L183" i="40"/>
  <c r="M183" i="40" a="1"/>
  <c r="M183" i="40"/>
  <c r="N183" i="40" a="1"/>
  <c r="N183" i="40"/>
  <c r="O183" i="40" a="1"/>
  <c r="O183" i="40"/>
  <c r="P183" i="40" a="1"/>
  <c r="P183" i="40"/>
  <c r="Q183" i="40" a="1"/>
  <c r="Q183" i="40"/>
  <c r="R183" i="40" a="1"/>
  <c r="R183" i="40"/>
  <c r="S183" i="40" a="1"/>
  <c r="S183" i="40"/>
  <c r="L184" i="40" a="1"/>
  <c r="L184" i="40"/>
  <c r="M184" i="40" a="1"/>
  <c r="M184" i="40"/>
  <c r="N184" i="40" a="1"/>
  <c r="N184" i="40"/>
  <c r="O184" i="40" a="1"/>
  <c r="O184" i="40"/>
  <c r="P184" i="40" a="1"/>
  <c r="P184" i="40"/>
  <c r="Q184" i="40" a="1"/>
  <c r="Q184" i="40"/>
  <c r="R184" i="40" a="1"/>
  <c r="R184" i="40"/>
  <c r="S184" i="40" a="1"/>
  <c r="S184" i="40"/>
  <c r="L185" i="40" a="1"/>
  <c r="L185" i="40"/>
  <c r="M185" i="40" a="1"/>
  <c r="M185" i="40"/>
  <c r="N185" i="40" a="1"/>
  <c r="N185" i="40"/>
  <c r="O185" i="40" a="1"/>
  <c r="O185" i="40"/>
  <c r="P185" i="40" a="1"/>
  <c r="P185" i="40"/>
  <c r="Q185" i="40" a="1"/>
  <c r="Q185" i="40"/>
  <c r="R185" i="40" a="1"/>
  <c r="R185" i="40"/>
  <c r="S185" i="40" a="1"/>
  <c r="S185" i="40"/>
  <c r="L186" i="40" a="1"/>
  <c r="L186" i="40"/>
  <c r="M186" i="40" a="1"/>
  <c r="M186" i="40"/>
  <c r="N186" i="40" a="1"/>
  <c r="N186" i="40"/>
  <c r="O186" i="40" a="1"/>
  <c r="O186" i="40"/>
  <c r="P186" i="40" a="1"/>
  <c r="P186" i="40"/>
  <c r="Q186" i="40" a="1"/>
  <c r="Q186" i="40"/>
  <c r="R186" i="40" a="1"/>
  <c r="R186" i="40"/>
  <c r="S186" i="40" a="1"/>
  <c r="S186" i="40"/>
  <c r="L187" i="40" a="1"/>
  <c r="L187" i="40"/>
  <c r="M187" i="40" a="1"/>
  <c r="M187" i="40"/>
  <c r="N187" i="40" a="1"/>
  <c r="N187" i="40"/>
  <c r="O187" i="40" a="1"/>
  <c r="O187" i="40"/>
  <c r="P187" i="40" a="1"/>
  <c r="P187" i="40"/>
  <c r="Q187" i="40" a="1"/>
  <c r="Q187" i="40"/>
  <c r="R187" i="40" a="1"/>
  <c r="R187" i="40"/>
  <c r="S187" i="40" a="1"/>
  <c r="S187" i="40"/>
  <c r="L188" i="40" a="1"/>
  <c r="L188" i="40"/>
  <c r="M188" i="40" a="1"/>
  <c r="M188" i="40"/>
  <c r="N188" i="40" a="1"/>
  <c r="N188" i="40"/>
  <c r="O188" i="40" a="1"/>
  <c r="O188" i="40"/>
  <c r="P188" i="40" a="1"/>
  <c r="P188" i="40"/>
  <c r="Q188" i="40" a="1"/>
  <c r="Q188" i="40"/>
  <c r="R188" i="40" a="1"/>
  <c r="R188" i="40"/>
  <c r="S188" i="40" a="1"/>
  <c r="S188" i="40"/>
  <c r="L189" i="40" a="1"/>
  <c r="L189" i="40"/>
  <c r="M189" i="40" a="1"/>
  <c r="M189" i="40"/>
  <c r="N189" i="40" a="1"/>
  <c r="N189" i="40"/>
  <c r="O189" i="40" a="1"/>
  <c r="O189" i="40"/>
  <c r="P189" i="40" a="1"/>
  <c r="P189" i="40"/>
  <c r="Q189" i="40" a="1"/>
  <c r="Q189" i="40"/>
  <c r="R189" i="40" a="1"/>
  <c r="R189" i="40"/>
  <c r="S189" i="40" a="1"/>
  <c r="S189" i="40"/>
  <c r="L190" i="40" a="1"/>
  <c r="L190" i="40"/>
  <c r="M190" i="40" a="1"/>
  <c r="M190" i="40"/>
  <c r="N190" i="40" a="1"/>
  <c r="N190" i="40"/>
  <c r="O190" i="40" a="1"/>
  <c r="O190" i="40"/>
  <c r="P190" i="40" a="1"/>
  <c r="P190" i="40"/>
  <c r="Q190" i="40" a="1"/>
  <c r="Q190" i="40"/>
  <c r="R190" i="40" a="1"/>
  <c r="R190" i="40"/>
  <c r="S190" i="40" a="1"/>
  <c r="S190" i="40"/>
  <c r="L191" i="40" a="1"/>
  <c r="L191" i="40"/>
  <c r="M191" i="40" a="1"/>
  <c r="M191" i="40"/>
  <c r="N191" i="40" a="1"/>
  <c r="N191" i="40"/>
  <c r="O191" i="40" a="1"/>
  <c r="O191" i="40"/>
  <c r="P191" i="40" a="1"/>
  <c r="P191" i="40"/>
  <c r="Q191" i="40" a="1"/>
  <c r="Q191" i="40"/>
  <c r="R191" i="40" a="1"/>
  <c r="R191" i="40"/>
  <c r="S191" i="40" a="1"/>
  <c r="S191" i="40"/>
  <c r="L192" i="40" a="1"/>
  <c r="L192" i="40"/>
  <c r="M192" i="40" a="1"/>
  <c r="M192" i="40"/>
  <c r="N192" i="40" a="1"/>
  <c r="N192" i="40"/>
  <c r="O192" i="40" a="1"/>
  <c r="O192" i="40"/>
  <c r="P192" i="40" a="1"/>
  <c r="P192" i="40"/>
  <c r="Q192" i="40" a="1"/>
  <c r="Q192" i="40"/>
  <c r="R192" i="40" a="1"/>
  <c r="R192" i="40"/>
  <c r="S192" i="40" a="1"/>
  <c r="S192" i="40"/>
  <c r="L193" i="40" a="1"/>
  <c r="L193" i="40"/>
  <c r="M193" i="40" a="1"/>
  <c r="M193" i="40"/>
  <c r="N193" i="40" a="1"/>
  <c r="N193" i="40"/>
  <c r="O193" i="40" a="1"/>
  <c r="O193" i="40"/>
  <c r="P193" i="40" a="1"/>
  <c r="P193" i="40"/>
  <c r="Q193" i="40" a="1"/>
  <c r="Q193" i="40"/>
  <c r="R193" i="40" a="1"/>
  <c r="R193" i="40"/>
  <c r="S193" i="40" a="1"/>
  <c r="S193" i="40"/>
  <c r="L194" i="40" a="1"/>
  <c r="L194" i="40"/>
  <c r="M194" i="40" a="1"/>
  <c r="M194" i="40"/>
  <c r="N194" i="40" a="1"/>
  <c r="N194" i="40"/>
  <c r="O194" i="40" a="1"/>
  <c r="O194" i="40"/>
  <c r="P194" i="40" a="1"/>
  <c r="P194" i="40"/>
  <c r="Q194" i="40" a="1"/>
  <c r="Q194" i="40"/>
  <c r="R194" i="40" a="1"/>
  <c r="R194" i="40"/>
  <c r="S194" i="40" a="1"/>
  <c r="S194" i="40"/>
  <c r="L195" i="40" a="1"/>
  <c r="L195" i="40"/>
  <c r="M195" i="40" a="1"/>
  <c r="M195" i="40"/>
  <c r="N195" i="40" a="1"/>
  <c r="N195" i="40"/>
  <c r="O195" i="40" a="1"/>
  <c r="O195" i="40"/>
  <c r="P195" i="40" a="1"/>
  <c r="P195" i="40"/>
  <c r="Q195" i="40" a="1"/>
  <c r="Q195" i="40"/>
  <c r="R195" i="40" a="1"/>
  <c r="R195" i="40"/>
  <c r="S195" i="40" a="1"/>
  <c r="S195" i="40"/>
  <c r="L196" i="40" a="1"/>
  <c r="L196" i="40"/>
  <c r="M196" i="40" a="1"/>
  <c r="M196" i="40"/>
  <c r="N196" i="40" a="1"/>
  <c r="N196" i="40"/>
  <c r="O196" i="40" a="1"/>
  <c r="O196" i="40"/>
  <c r="P196" i="40" a="1"/>
  <c r="P196" i="40"/>
  <c r="Q196" i="40" a="1"/>
  <c r="Q196" i="40"/>
  <c r="R196" i="40" a="1"/>
  <c r="R196" i="40"/>
  <c r="S196" i="40" a="1"/>
  <c r="S196" i="40"/>
  <c r="L197" i="40" a="1"/>
  <c r="L197" i="40"/>
  <c r="M197" i="40" a="1"/>
  <c r="M197" i="40"/>
  <c r="N197" i="40" a="1"/>
  <c r="N197" i="40"/>
  <c r="O197" i="40" a="1"/>
  <c r="O197" i="40"/>
  <c r="P197" i="40" a="1"/>
  <c r="P197" i="40"/>
  <c r="Q197" i="40" a="1"/>
  <c r="Q197" i="40"/>
  <c r="R197" i="40" a="1"/>
  <c r="R197" i="40"/>
  <c r="S197" i="40" a="1"/>
  <c r="S197" i="40"/>
  <c r="L198" i="40" a="1"/>
  <c r="L198" i="40"/>
  <c r="M198" i="40" a="1"/>
  <c r="M198" i="40"/>
  <c r="N198" i="40" a="1"/>
  <c r="N198" i="40"/>
  <c r="O198" i="40" a="1"/>
  <c r="O198" i="40"/>
  <c r="P198" i="40" a="1"/>
  <c r="P198" i="40"/>
  <c r="Q198" i="40" a="1"/>
  <c r="Q198" i="40"/>
  <c r="R198" i="40" a="1"/>
  <c r="R198" i="40"/>
  <c r="S198" i="40" a="1"/>
  <c r="S198" i="40"/>
  <c r="L199" i="40" a="1"/>
  <c r="L199" i="40"/>
  <c r="M199" i="40" a="1"/>
  <c r="M199" i="40"/>
  <c r="N199" i="40" a="1"/>
  <c r="N199" i="40"/>
  <c r="O199" i="40" a="1"/>
  <c r="O199" i="40"/>
  <c r="P199" i="40" a="1"/>
  <c r="P199" i="40"/>
  <c r="Q199" i="40" a="1"/>
  <c r="Q199" i="40"/>
  <c r="R199" i="40" a="1"/>
  <c r="R199" i="40"/>
  <c r="S199" i="40" a="1"/>
  <c r="S199" i="40"/>
  <c r="L200" i="40" a="1"/>
  <c r="L200" i="40"/>
  <c r="M200" i="40" a="1"/>
  <c r="M200" i="40"/>
  <c r="N200" i="40" a="1"/>
  <c r="N200" i="40"/>
  <c r="O200" i="40" a="1"/>
  <c r="O200" i="40"/>
  <c r="P200" i="40" a="1"/>
  <c r="P200" i="40"/>
  <c r="Q200" i="40" a="1"/>
  <c r="Q200" i="40"/>
  <c r="R200" i="40" a="1"/>
  <c r="R200" i="40"/>
  <c r="S200" i="40" a="1"/>
  <c r="S200" i="40"/>
  <c r="L201" i="40" a="1"/>
  <c r="L201" i="40"/>
  <c r="M201" i="40" a="1"/>
  <c r="M201" i="40"/>
  <c r="N201" i="40" a="1"/>
  <c r="N201" i="40"/>
  <c r="O201" i="40" a="1"/>
  <c r="O201" i="40"/>
  <c r="P201" i="40" a="1"/>
  <c r="P201" i="40"/>
  <c r="Q201" i="40" a="1"/>
  <c r="Q201" i="40"/>
  <c r="R201" i="40" a="1"/>
  <c r="R201" i="40"/>
  <c r="S201" i="40" a="1"/>
  <c r="S201" i="40"/>
  <c r="L202" i="40" a="1"/>
  <c r="L202" i="40"/>
  <c r="M202" i="40" a="1"/>
  <c r="M202" i="40"/>
  <c r="N202" i="40" a="1"/>
  <c r="N202" i="40"/>
  <c r="O202" i="40" a="1"/>
  <c r="O202" i="40"/>
  <c r="P202" i="40" a="1"/>
  <c r="P202" i="40"/>
  <c r="Q202" i="40" a="1"/>
  <c r="Q202" i="40"/>
  <c r="R202" i="40" a="1"/>
  <c r="R202" i="40"/>
  <c r="S202" i="40" a="1"/>
  <c r="S202" i="40"/>
  <c r="L203" i="40" a="1"/>
  <c r="L203" i="40"/>
  <c r="M203" i="40" a="1"/>
  <c r="M203" i="40"/>
  <c r="N203" i="40" a="1"/>
  <c r="N203" i="40"/>
  <c r="O203" i="40" a="1"/>
  <c r="O203" i="40"/>
  <c r="P203" i="40" a="1"/>
  <c r="P203" i="40"/>
  <c r="Q203" i="40" a="1"/>
  <c r="Q203" i="40"/>
  <c r="R203" i="40" a="1"/>
  <c r="R203" i="40"/>
  <c r="S203" i="40" a="1"/>
  <c r="S203" i="40"/>
  <c r="L204" i="40" a="1"/>
  <c r="L204" i="40"/>
  <c r="M204" i="40" a="1"/>
  <c r="M204" i="40"/>
  <c r="N204" i="40" a="1"/>
  <c r="N204" i="40"/>
  <c r="O204" i="40" a="1"/>
  <c r="O204" i="40"/>
  <c r="P204" i="40" a="1"/>
  <c r="P204" i="40"/>
  <c r="Q204" i="40" a="1"/>
  <c r="Q204" i="40"/>
  <c r="R204" i="40" a="1"/>
  <c r="R204" i="40"/>
  <c r="S204" i="40" a="1"/>
  <c r="S204" i="40"/>
  <c r="L205" i="40" a="1"/>
  <c r="L205" i="40"/>
  <c r="M205" i="40" a="1"/>
  <c r="M205" i="40"/>
  <c r="N205" i="40" a="1"/>
  <c r="N205" i="40"/>
  <c r="O205" i="40" a="1"/>
  <c r="O205" i="40"/>
  <c r="P205" i="40" a="1"/>
  <c r="P205" i="40"/>
  <c r="Q205" i="40" a="1"/>
  <c r="Q205" i="40"/>
  <c r="R205" i="40" a="1"/>
  <c r="R205" i="40"/>
  <c r="S205" i="40" a="1"/>
  <c r="S205" i="40"/>
  <c r="L206" i="40" a="1"/>
  <c r="L206" i="40"/>
  <c r="M206" i="40" a="1"/>
  <c r="M206" i="40"/>
  <c r="N206" i="40" a="1"/>
  <c r="N206" i="40"/>
  <c r="O206" i="40" a="1"/>
  <c r="O206" i="40"/>
  <c r="P206" i="40" a="1"/>
  <c r="P206" i="40"/>
  <c r="Q206" i="40" a="1"/>
  <c r="Q206" i="40"/>
  <c r="R206" i="40" a="1"/>
  <c r="R206" i="40"/>
  <c r="S206" i="40" a="1"/>
  <c r="S206" i="40"/>
  <c r="L207" i="40" a="1"/>
  <c r="L207" i="40"/>
  <c r="M207" i="40" a="1"/>
  <c r="M207" i="40"/>
  <c r="N207" i="40" a="1"/>
  <c r="N207" i="40"/>
  <c r="O207" i="40" a="1"/>
  <c r="O207" i="40"/>
  <c r="P207" i="40" a="1"/>
  <c r="P207" i="40"/>
  <c r="Q207" i="40" a="1"/>
  <c r="Q207" i="40"/>
  <c r="R207" i="40" a="1"/>
  <c r="R207" i="40"/>
  <c r="S207" i="40" a="1"/>
  <c r="S207" i="40"/>
  <c r="L208" i="40" a="1"/>
  <c r="L208" i="40"/>
  <c r="M208" i="40" a="1"/>
  <c r="M208" i="40"/>
  <c r="N208" i="40" a="1"/>
  <c r="N208" i="40"/>
  <c r="O208" i="40" a="1"/>
  <c r="O208" i="40"/>
  <c r="P208" i="40" a="1"/>
  <c r="P208" i="40"/>
  <c r="Q208" i="40" a="1"/>
  <c r="Q208" i="40"/>
  <c r="R208" i="40" a="1"/>
  <c r="R208" i="40"/>
  <c r="S208" i="40" a="1"/>
  <c r="S208" i="40"/>
  <c r="L209" i="40" a="1"/>
  <c r="L209" i="40"/>
  <c r="M209" i="40" a="1"/>
  <c r="M209" i="40"/>
  <c r="N209" i="40" a="1"/>
  <c r="N209" i="40"/>
  <c r="O209" i="40" a="1"/>
  <c r="O209" i="40"/>
  <c r="P209" i="40" a="1"/>
  <c r="P209" i="40"/>
  <c r="Q209" i="40" a="1"/>
  <c r="Q209" i="40"/>
  <c r="R209" i="40" a="1"/>
  <c r="R209" i="40"/>
  <c r="S209" i="40" a="1"/>
  <c r="S209" i="40"/>
  <c r="L210" i="40" a="1"/>
  <c r="L210" i="40"/>
  <c r="M210" i="40" a="1"/>
  <c r="M210" i="40"/>
  <c r="N210" i="40" a="1"/>
  <c r="N210" i="40"/>
  <c r="O210" i="40" a="1"/>
  <c r="O210" i="40"/>
  <c r="P210" i="40" a="1"/>
  <c r="P210" i="40"/>
  <c r="Q210" i="40" a="1"/>
  <c r="Q210" i="40"/>
  <c r="R210" i="40" a="1"/>
  <c r="R210" i="40"/>
  <c r="S210" i="40" a="1"/>
  <c r="S210" i="40"/>
  <c r="L211" i="40" a="1"/>
  <c r="L211" i="40"/>
  <c r="M211" i="40" a="1"/>
  <c r="M211" i="40"/>
  <c r="N211" i="40" a="1"/>
  <c r="N211" i="40"/>
  <c r="O211" i="40" a="1"/>
  <c r="O211" i="40"/>
  <c r="P211" i="40" a="1"/>
  <c r="P211" i="40"/>
  <c r="Q211" i="40" a="1"/>
  <c r="Q211" i="40"/>
  <c r="R211" i="40" a="1"/>
  <c r="R211" i="40"/>
  <c r="S211" i="40" a="1"/>
  <c r="S211" i="40"/>
  <c r="L212" i="40" a="1"/>
  <c r="L212" i="40"/>
  <c r="M212" i="40" a="1"/>
  <c r="M212" i="40"/>
  <c r="N212" i="40" a="1"/>
  <c r="N212" i="40"/>
  <c r="O212" i="40" a="1"/>
  <c r="O212" i="40"/>
  <c r="P212" i="40" a="1"/>
  <c r="P212" i="40"/>
  <c r="Q212" i="40" a="1"/>
  <c r="Q212" i="40"/>
  <c r="R212" i="40" a="1"/>
  <c r="R212" i="40"/>
  <c r="S212" i="40" a="1"/>
  <c r="S212" i="40"/>
  <c r="L213" i="40" a="1"/>
  <c r="L213" i="40"/>
  <c r="M213" i="40" a="1"/>
  <c r="M213" i="40"/>
  <c r="N213" i="40" a="1"/>
  <c r="N213" i="40"/>
  <c r="O213" i="40" a="1"/>
  <c r="O213" i="40"/>
  <c r="P213" i="40" a="1"/>
  <c r="P213" i="40"/>
  <c r="Q213" i="40" a="1"/>
  <c r="Q213" i="40"/>
  <c r="R213" i="40" a="1"/>
  <c r="R213" i="40"/>
  <c r="S213" i="40" a="1"/>
  <c r="S213" i="40"/>
  <c r="L214" i="40" a="1"/>
  <c r="L214" i="40"/>
  <c r="M214" i="40" a="1"/>
  <c r="M214" i="40"/>
  <c r="N214" i="40" a="1"/>
  <c r="N214" i="40"/>
  <c r="O214" i="40" a="1"/>
  <c r="O214" i="40"/>
  <c r="P214" i="40" a="1"/>
  <c r="P214" i="40"/>
  <c r="Q214" i="40" a="1"/>
  <c r="Q214" i="40"/>
  <c r="R214" i="40" a="1"/>
  <c r="R214" i="40"/>
  <c r="S214" i="40" a="1"/>
  <c r="S214" i="40"/>
  <c r="L215" i="40" a="1"/>
  <c r="L215" i="40"/>
  <c r="M215" i="40" a="1"/>
  <c r="M215" i="40"/>
  <c r="N215" i="40" a="1"/>
  <c r="N215" i="40"/>
  <c r="O215" i="40" a="1"/>
  <c r="O215" i="40"/>
  <c r="P215" i="40" a="1"/>
  <c r="P215" i="40"/>
  <c r="Q215" i="40" a="1"/>
  <c r="Q215" i="40"/>
  <c r="R215" i="40" a="1"/>
  <c r="R215" i="40"/>
  <c r="S215" i="40" a="1"/>
  <c r="S215" i="40"/>
  <c r="L216" i="40" a="1"/>
  <c r="L216" i="40"/>
  <c r="M216" i="40" a="1"/>
  <c r="M216" i="40"/>
  <c r="N216" i="40" a="1"/>
  <c r="N216" i="40"/>
  <c r="O216" i="40" a="1"/>
  <c r="O216" i="40"/>
  <c r="P216" i="40" a="1"/>
  <c r="P216" i="40"/>
  <c r="Q216" i="40" a="1"/>
  <c r="Q216" i="40"/>
  <c r="R216" i="40" a="1"/>
  <c r="R216" i="40"/>
  <c r="S216" i="40" a="1"/>
  <c r="S216" i="40"/>
  <c r="L217" i="40" a="1"/>
  <c r="L217" i="40"/>
  <c r="M217" i="40" a="1"/>
  <c r="M217" i="40"/>
  <c r="N217" i="40" a="1"/>
  <c r="N217" i="40"/>
  <c r="O217" i="40" a="1"/>
  <c r="O217" i="40"/>
  <c r="P217" i="40" a="1"/>
  <c r="P217" i="40"/>
  <c r="Q217" i="40" a="1"/>
  <c r="Q217" i="40"/>
  <c r="R217" i="40" a="1"/>
  <c r="R217" i="40"/>
  <c r="S217" i="40" a="1"/>
  <c r="S217" i="40"/>
  <c r="L218" i="40" a="1"/>
  <c r="L218" i="40"/>
  <c r="M218" i="40" a="1"/>
  <c r="M218" i="40"/>
  <c r="N218" i="40" a="1"/>
  <c r="N218" i="40"/>
  <c r="O218" i="40" a="1"/>
  <c r="O218" i="40"/>
  <c r="P218" i="40" a="1"/>
  <c r="P218" i="40"/>
  <c r="Q218" i="40" a="1"/>
  <c r="Q218" i="40"/>
  <c r="R218" i="40" a="1"/>
  <c r="R218" i="40"/>
  <c r="S218" i="40" a="1"/>
  <c r="S218" i="40"/>
  <c r="L219" i="40" a="1"/>
  <c r="L219" i="40"/>
  <c r="M219" i="40" a="1"/>
  <c r="M219" i="40"/>
  <c r="N219" i="40" a="1"/>
  <c r="N219" i="40"/>
  <c r="O219" i="40" a="1"/>
  <c r="O219" i="40"/>
  <c r="P219" i="40" a="1"/>
  <c r="P219" i="40"/>
  <c r="Q219" i="40" a="1"/>
  <c r="Q219" i="40"/>
  <c r="R219" i="40" a="1"/>
  <c r="R219" i="40"/>
  <c r="S219" i="40" a="1"/>
  <c r="S219" i="40"/>
  <c r="L220" i="40" a="1"/>
  <c r="L220" i="40"/>
  <c r="M220" i="40" a="1"/>
  <c r="M220" i="40"/>
  <c r="N220" i="40" a="1"/>
  <c r="N220" i="40"/>
  <c r="O220" i="40" a="1"/>
  <c r="O220" i="40"/>
  <c r="P220" i="40" a="1"/>
  <c r="P220" i="40"/>
  <c r="Q220" i="40" a="1"/>
  <c r="Q220" i="40"/>
  <c r="R220" i="40" a="1"/>
  <c r="R220" i="40"/>
  <c r="S220" i="40" a="1"/>
  <c r="S220" i="40"/>
  <c r="L221" i="40" a="1"/>
  <c r="L221" i="40"/>
  <c r="M221" i="40" a="1"/>
  <c r="M221" i="40"/>
  <c r="N221" i="40" a="1"/>
  <c r="N221" i="40"/>
  <c r="O221" i="40" a="1"/>
  <c r="O221" i="40"/>
  <c r="P221" i="40" a="1"/>
  <c r="P221" i="40"/>
  <c r="Q221" i="40" a="1"/>
  <c r="Q221" i="40"/>
  <c r="R221" i="40" a="1"/>
  <c r="R221" i="40"/>
  <c r="S221" i="40" a="1"/>
  <c r="S221" i="40"/>
  <c r="L222" i="40" a="1"/>
  <c r="L222" i="40"/>
  <c r="M222" i="40" a="1"/>
  <c r="M222" i="40"/>
  <c r="N222" i="40" a="1"/>
  <c r="N222" i="40"/>
  <c r="O222" i="40" a="1"/>
  <c r="O222" i="40"/>
  <c r="P222" i="40" a="1"/>
  <c r="P222" i="40"/>
  <c r="Q222" i="40" a="1"/>
  <c r="Q222" i="40"/>
  <c r="R222" i="40" a="1"/>
  <c r="R222" i="40"/>
  <c r="S222" i="40" a="1"/>
  <c r="S222" i="40"/>
  <c r="L223" i="40" a="1"/>
  <c r="L223" i="40"/>
  <c r="M223" i="40" a="1"/>
  <c r="M223" i="40"/>
  <c r="N223" i="40" a="1"/>
  <c r="N223" i="40"/>
  <c r="O223" i="40" a="1"/>
  <c r="O223" i="40"/>
  <c r="P223" i="40" a="1"/>
  <c r="P223" i="40"/>
  <c r="Q223" i="40" a="1"/>
  <c r="Q223" i="40"/>
  <c r="R223" i="40" a="1"/>
  <c r="R223" i="40"/>
  <c r="S223" i="40" a="1"/>
  <c r="S223" i="40"/>
  <c r="L224" i="40" a="1"/>
  <c r="L224" i="40"/>
  <c r="M224" i="40" a="1"/>
  <c r="M224" i="40"/>
  <c r="N224" i="40" a="1"/>
  <c r="N224" i="40"/>
  <c r="O224" i="40" a="1"/>
  <c r="O224" i="40"/>
  <c r="P224" i="40" a="1"/>
  <c r="P224" i="40"/>
  <c r="Q224" i="40" a="1"/>
  <c r="Q224" i="40"/>
  <c r="R224" i="40" a="1"/>
  <c r="R224" i="40"/>
  <c r="S224" i="40" a="1"/>
  <c r="S224" i="40"/>
  <c r="L225" i="40" a="1"/>
  <c r="L225" i="40"/>
  <c r="M225" i="40" a="1"/>
  <c r="M225" i="40"/>
  <c r="N225" i="40" a="1"/>
  <c r="N225" i="40"/>
  <c r="O225" i="40" a="1"/>
  <c r="O225" i="40"/>
  <c r="P225" i="40" a="1"/>
  <c r="P225" i="40"/>
  <c r="Q225" i="40" a="1"/>
  <c r="Q225" i="40"/>
  <c r="R225" i="40" a="1"/>
  <c r="R225" i="40"/>
  <c r="S225" i="40" a="1"/>
  <c r="S225" i="40"/>
  <c r="L226" i="40" a="1"/>
  <c r="L226" i="40"/>
  <c r="M226" i="40" a="1"/>
  <c r="M226" i="40"/>
  <c r="N226" i="40" a="1"/>
  <c r="N226" i="40"/>
  <c r="O226" i="40" a="1"/>
  <c r="O226" i="40"/>
  <c r="P226" i="40" a="1"/>
  <c r="P226" i="40"/>
  <c r="Q226" i="40" a="1"/>
  <c r="Q226" i="40"/>
  <c r="R226" i="40" a="1"/>
  <c r="R226" i="40"/>
  <c r="S226" i="40" a="1"/>
  <c r="S226" i="40"/>
  <c r="L227" i="40" a="1"/>
  <c r="L227" i="40"/>
  <c r="M227" i="40" a="1"/>
  <c r="M227" i="40"/>
  <c r="N227" i="40" a="1"/>
  <c r="N227" i="40"/>
  <c r="O227" i="40" a="1"/>
  <c r="O227" i="40"/>
  <c r="P227" i="40" a="1"/>
  <c r="P227" i="40"/>
  <c r="Q227" i="40" a="1"/>
  <c r="Q227" i="40"/>
  <c r="R227" i="40" a="1"/>
  <c r="R227" i="40"/>
  <c r="S227" i="40" a="1"/>
  <c r="S227" i="40"/>
  <c r="L228" i="40" a="1"/>
  <c r="L228" i="40"/>
  <c r="M228" i="40" a="1"/>
  <c r="M228" i="40"/>
  <c r="N228" i="40" a="1"/>
  <c r="N228" i="40"/>
  <c r="O228" i="40" a="1"/>
  <c r="O228" i="40"/>
  <c r="P228" i="40" a="1"/>
  <c r="P228" i="40"/>
  <c r="Q228" i="40" a="1"/>
  <c r="Q228" i="40"/>
  <c r="R228" i="40" a="1"/>
  <c r="R228" i="40"/>
  <c r="S228" i="40" a="1"/>
  <c r="S228" i="40"/>
  <c r="L229" i="40" a="1"/>
  <c r="L229" i="40"/>
  <c r="M229" i="40" a="1"/>
  <c r="M229" i="40"/>
  <c r="N229" i="40" a="1"/>
  <c r="N229" i="40"/>
  <c r="O229" i="40" a="1"/>
  <c r="O229" i="40"/>
  <c r="P229" i="40" a="1"/>
  <c r="P229" i="40"/>
  <c r="Q229" i="40" a="1"/>
  <c r="Q229" i="40"/>
  <c r="R229" i="40" a="1"/>
  <c r="R229" i="40"/>
  <c r="S229" i="40" a="1"/>
  <c r="S229" i="40"/>
  <c r="L230" i="40" a="1"/>
  <c r="L230" i="40"/>
  <c r="M230" i="40" a="1"/>
  <c r="M230" i="40"/>
  <c r="N230" i="40" a="1"/>
  <c r="N230" i="40"/>
  <c r="O230" i="40" a="1"/>
  <c r="O230" i="40"/>
  <c r="P230" i="40" a="1"/>
  <c r="P230" i="40"/>
  <c r="Q230" i="40" a="1"/>
  <c r="Q230" i="40"/>
  <c r="R230" i="40" a="1"/>
  <c r="R230" i="40"/>
  <c r="S230" i="40" a="1"/>
  <c r="S230" i="40"/>
  <c r="L231" i="40" a="1"/>
  <c r="L231" i="40"/>
  <c r="M231" i="40" a="1"/>
  <c r="M231" i="40"/>
  <c r="N231" i="40" a="1"/>
  <c r="N231" i="40"/>
  <c r="O231" i="40" a="1"/>
  <c r="O231" i="40"/>
  <c r="P231" i="40" a="1"/>
  <c r="P231" i="40"/>
  <c r="Q231" i="40" a="1"/>
  <c r="Q231" i="40"/>
  <c r="R231" i="40" a="1"/>
  <c r="R231" i="40"/>
  <c r="S231" i="40" a="1"/>
  <c r="S231" i="40"/>
  <c r="L232" i="40" a="1"/>
  <c r="L232" i="40"/>
  <c r="M232" i="40" a="1"/>
  <c r="M232" i="40"/>
  <c r="N232" i="40" a="1"/>
  <c r="N232" i="40"/>
  <c r="O232" i="40" a="1"/>
  <c r="O232" i="40"/>
  <c r="P232" i="40" a="1"/>
  <c r="P232" i="40"/>
  <c r="Q232" i="40" a="1"/>
  <c r="Q232" i="40"/>
  <c r="R232" i="40" a="1"/>
  <c r="R232" i="40"/>
  <c r="S232" i="40" a="1"/>
  <c r="S232" i="40"/>
  <c r="L233" i="40" a="1"/>
  <c r="L233" i="40"/>
  <c r="M233" i="40" a="1"/>
  <c r="M233" i="40"/>
  <c r="N233" i="40" a="1"/>
  <c r="N233" i="40"/>
  <c r="O233" i="40" a="1"/>
  <c r="O233" i="40"/>
  <c r="P233" i="40" a="1"/>
  <c r="P233" i="40"/>
  <c r="Q233" i="40" a="1"/>
  <c r="Q233" i="40"/>
  <c r="R233" i="40" a="1"/>
  <c r="R233" i="40"/>
  <c r="S233" i="40" a="1"/>
  <c r="S233" i="40"/>
  <c r="L234" i="40" a="1"/>
  <c r="L234" i="40"/>
  <c r="M234" i="40" a="1"/>
  <c r="M234" i="40"/>
  <c r="N234" i="40" a="1"/>
  <c r="N234" i="40"/>
  <c r="O234" i="40" a="1"/>
  <c r="O234" i="40"/>
  <c r="P234" i="40" a="1"/>
  <c r="P234" i="40"/>
  <c r="Q234" i="40" a="1"/>
  <c r="Q234" i="40"/>
  <c r="R234" i="40" a="1"/>
  <c r="R234" i="40"/>
  <c r="S234" i="40" a="1"/>
  <c r="S234" i="40"/>
  <c r="L235" i="40" a="1"/>
  <c r="L235" i="40"/>
  <c r="M235" i="40" a="1"/>
  <c r="M235" i="40"/>
  <c r="N235" i="40" a="1"/>
  <c r="N235" i="40"/>
  <c r="O235" i="40" a="1"/>
  <c r="O235" i="40"/>
  <c r="P235" i="40" a="1"/>
  <c r="P235" i="40"/>
  <c r="Q235" i="40" a="1"/>
  <c r="Q235" i="40"/>
  <c r="R235" i="40" a="1"/>
  <c r="R235" i="40"/>
  <c r="S235" i="40" a="1"/>
  <c r="S235" i="40"/>
  <c r="L236" i="40" a="1"/>
  <c r="L236" i="40"/>
  <c r="M236" i="40" a="1"/>
  <c r="M236" i="40"/>
  <c r="N236" i="40" a="1"/>
  <c r="N236" i="40"/>
  <c r="O236" i="40" a="1"/>
  <c r="O236" i="40"/>
  <c r="P236" i="40" a="1"/>
  <c r="P236" i="40"/>
  <c r="Q236" i="40" a="1"/>
  <c r="Q236" i="40"/>
  <c r="R236" i="40" a="1"/>
  <c r="R236" i="40"/>
  <c r="S236" i="40" a="1"/>
  <c r="S236" i="40"/>
  <c r="L237" i="40" a="1"/>
  <c r="L237" i="40"/>
  <c r="M237" i="40" a="1"/>
  <c r="M237" i="40"/>
  <c r="N237" i="40" a="1"/>
  <c r="N237" i="40"/>
  <c r="O237" i="40" a="1"/>
  <c r="O237" i="40"/>
  <c r="P237" i="40" a="1"/>
  <c r="P237" i="40"/>
  <c r="Q237" i="40" a="1"/>
  <c r="Q237" i="40"/>
  <c r="R237" i="40" a="1"/>
  <c r="R237" i="40"/>
  <c r="S237" i="40" a="1"/>
  <c r="S237" i="40"/>
  <c r="L238" i="40" a="1"/>
  <c r="L238" i="40"/>
  <c r="M238" i="40" a="1"/>
  <c r="M238" i="40"/>
  <c r="N238" i="40" a="1"/>
  <c r="N238" i="40"/>
  <c r="O238" i="40" a="1"/>
  <c r="O238" i="40"/>
  <c r="P238" i="40" a="1"/>
  <c r="P238" i="40"/>
  <c r="Q238" i="40" a="1"/>
  <c r="Q238" i="40"/>
  <c r="R238" i="40" a="1"/>
  <c r="R238" i="40"/>
  <c r="S238" i="40" a="1"/>
  <c r="S238" i="40"/>
  <c r="L239" i="40" a="1"/>
  <c r="L239" i="40"/>
  <c r="M239" i="40" a="1"/>
  <c r="M239" i="40"/>
  <c r="N239" i="40" a="1"/>
  <c r="N239" i="40"/>
  <c r="O239" i="40" a="1"/>
  <c r="O239" i="40"/>
  <c r="P239" i="40" a="1"/>
  <c r="P239" i="40"/>
  <c r="Q239" i="40" a="1"/>
  <c r="Q239" i="40"/>
  <c r="R239" i="40" a="1"/>
  <c r="R239" i="40"/>
  <c r="S239" i="40" a="1"/>
  <c r="S239" i="40"/>
  <c r="L240" i="40" a="1"/>
  <c r="L240" i="40"/>
  <c r="M240" i="40" a="1"/>
  <c r="M240" i="40"/>
  <c r="N240" i="40" a="1"/>
  <c r="N240" i="40"/>
  <c r="O240" i="40" a="1"/>
  <c r="O240" i="40"/>
  <c r="P240" i="40" a="1"/>
  <c r="P240" i="40"/>
  <c r="Q240" i="40" a="1"/>
  <c r="Q240" i="40"/>
  <c r="R240" i="40" a="1"/>
  <c r="R240" i="40"/>
  <c r="S240" i="40" a="1"/>
  <c r="S240" i="40"/>
  <c r="L241" i="40" a="1"/>
  <c r="L241" i="40"/>
  <c r="M241" i="40" a="1"/>
  <c r="M241" i="40"/>
  <c r="N241" i="40" a="1"/>
  <c r="N241" i="40"/>
  <c r="O241" i="40" a="1"/>
  <c r="O241" i="40"/>
  <c r="P241" i="40" a="1"/>
  <c r="P241" i="40"/>
  <c r="Q241" i="40" a="1"/>
  <c r="Q241" i="40"/>
  <c r="R241" i="40" a="1"/>
  <c r="R241" i="40"/>
  <c r="S241" i="40" a="1"/>
  <c r="S241" i="40"/>
  <c r="L242" i="40" a="1"/>
  <c r="L242" i="40"/>
  <c r="M242" i="40" a="1"/>
  <c r="M242" i="40"/>
  <c r="N242" i="40" a="1"/>
  <c r="N242" i="40"/>
  <c r="O242" i="40" a="1"/>
  <c r="O242" i="40"/>
  <c r="P242" i="40" a="1"/>
  <c r="P242" i="40"/>
  <c r="Q242" i="40" a="1"/>
  <c r="Q242" i="40"/>
  <c r="R242" i="40" a="1"/>
  <c r="R242" i="40"/>
  <c r="S242" i="40" a="1"/>
  <c r="S242" i="40"/>
  <c r="L243" i="40" a="1"/>
  <c r="L243" i="40"/>
  <c r="M243" i="40" a="1"/>
  <c r="M243" i="40"/>
  <c r="N243" i="40" a="1"/>
  <c r="N243" i="40"/>
  <c r="O243" i="40" a="1"/>
  <c r="O243" i="40"/>
  <c r="P243" i="40" a="1"/>
  <c r="P243" i="40"/>
  <c r="Q243" i="40" a="1"/>
  <c r="Q243" i="40"/>
  <c r="R243" i="40" a="1"/>
  <c r="R243" i="40"/>
  <c r="S243" i="40" a="1"/>
  <c r="S243" i="40"/>
  <c r="L244" i="40" a="1"/>
  <c r="L244" i="40"/>
  <c r="M244" i="40" a="1"/>
  <c r="M244" i="40"/>
  <c r="N244" i="40" a="1"/>
  <c r="N244" i="40"/>
  <c r="O244" i="40" a="1"/>
  <c r="O244" i="40"/>
  <c r="P244" i="40" a="1"/>
  <c r="P244" i="40"/>
  <c r="Q244" i="40" a="1"/>
  <c r="Q244" i="40"/>
  <c r="R244" i="40" a="1"/>
  <c r="R244" i="40"/>
  <c r="S244" i="40" a="1"/>
  <c r="S244" i="40"/>
  <c r="L245" i="40" a="1"/>
  <c r="L245" i="40"/>
  <c r="M245" i="40" a="1"/>
  <c r="M245" i="40"/>
  <c r="N245" i="40" a="1"/>
  <c r="N245" i="40"/>
  <c r="O245" i="40" a="1"/>
  <c r="O245" i="40"/>
  <c r="P245" i="40" a="1"/>
  <c r="P245" i="40"/>
  <c r="Q245" i="40" a="1"/>
  <c r="Q245" i="40"/>
  <c r="R245" i="40" a="1"/>
  <c r="R245" i="40"/>
  <c r="S245" i="40" a="1"/>
  <c r="S245" i="40"/>
  <c r="L246" i="40" a="1"/>
  <c r="L246" i="40"/>
  <c r="M246" i="40" a="1"/>
  <c r="M246" i="40"/>
  <c r="N246" i="40" a="1"/>
  <c r="N246" i="40"/>
  <c r="O246" i="40" a="1"/>
  <c r="O246" i="40"/>
  <c r="P246" i="40" a="1"/>
  <c r="P246" i="40"/>
  <c r="Q246" i="40" a="1"/>
  <c r="Q246" i="40"/>
  <c r="R246" i="40" a="1"/>
  <c r="R246" i="40"/>
  <c r="S246" i="40" a="1"/>
  <c r="S246" i="40"/>
  <c r="L247" i="40" a="1"/>
  <c r="L247" i="40"/>
  <c r="M247" i="40" a="1"/>
  <c r="M247" i="40"/>
  <c r="N247" i="40" a="1"/>
  <c r="N247" i="40"/>
  <c r="O247" i="40" a="1"/>
  <c r="O247" i="40"/>
  <c r="P247" i="40" a="1"/>
  <c r="P247" i="40"/>
  <c r="Q247" i="40" a="1"/>
  <c r="Q247" i="40"/>
  <c r="R247" i="40" a="1"/>
  <c r="R247" i="40"/>
  <c r="S247" i="40" a="1"/>
  <c r="S247" i="40"/>
  <c r="L248" i="40" a="1"/>
  <c r="L248" i="40"/>
  <c r="M248" i="40" a="1"/>
  <c r="M248" i="40"/>
  <c r="N248" i="40" a="1"/>
  <c r="N248" i="40"/>
  <c r="O248" i="40" a="1"/>
  <c r="O248" i="40"/>
  <c r="P248" i="40" a="1"/>
  <c r="P248" i="40"/>
  <c r="Q248" i="40" a="1"/>
  <c r="Q248" i="40"/>
  <c r="R248" i="40" a="1"/>
  <c r="R248" i="40"/>
  <c r="S248" i="40" a="1"/>
  <c r="S248" i="40"/>
  <c r="L249" i="40" a="1"/>
  <c r="L249" i="40"/>
  <c r="M249" i="40" a="1"/>
  <c r="M249" i="40"/>
  <c r="N249" i="40" a="1"/>
  <c r="N249" i="40"/>
  <c r="O249" i="40" a="1"/>
  <c r="O249" i="40"/>
  <c r="P249" i="40" a="1"/>
  <c r="P249" i="40"/>
  <c r="Q249" i="40" a="1"/>
  <c r="Q249" i="40"/>
  <c r="R249" i="40" a="1"/>
  <c r="R249" i="40"/>
  <c r="S249" i="40" a="1"/>
  <c r="S249" i="40"/>
  <c r="L250" i="40" a="1"/>
  <c r="L250" i="40"/>
  <c r="M250" i="40" a="1"/>
  <c r="M250" i="40"/>
  <c r="N250" i="40" a="1"/>
  <c r="N250" i="40"/>
  <c r="O250" i="40" a="1"/>
  <c r="O250" i="40"/>
  <c r="P250" i="40" a="1"/>
  <c r="P250" i="40"/>
  <c r="Q250" i="40" a="1"/>
  <c r="Q250" i="40"/>
  <c r="R250" i="40" a="1"/>
  <c r="R250" i="40"/>
  <c r="S250" i="40" a="1"/>
  <c r="S250" i="40"/>
  <c r="L251" i="40" a="1"/>
  <c r="L251" i="40"/>
  <c r="M251" i="40" a="1"/>
  <c r="M251" i="40"/>
  <c r="N251" i="40" a="1"/>
  <c r="N251" i="40"/>
  <c r="O251" i="40" a="1"/>
  <c r="O251" i="40"/>
  <c r="P251" i="40" a="1"/>
  <c r="P251" i="40"/>
  <c r="Q251" i="40" a="1"/>
  <c r="Q251" i="40"/>
  <c r="R251" i="40" a="1"/>
  <c r="R251" i="40"/>
  <c r="S251" i="40" a="1"/>
  <c r="S251" i="40"/>
  <c r="L252" i="40" a="1"/>
  <c r="L252" i="40"/>
  <c r="M252" i="40" a="1"/>
  <c r="M252" i="40"/>
  <c r="N252" i="40" a="1"/>
  <c r="N252" i="40"/>
  <c r="O252" i="40" a="1"/>
  <c r="O252" i="40"/>
  <c r="P252" i="40" a="1"/>
  <c r="P252" i="40"/>
  <c r="Q252" i="40" a="1"/>
  <c r="Q252" i="40"/>
  <c r="R252" i="40" a="1"/>
  <c r="R252" i="40"/>
  <c r="S252" i="40" a="1"/>
  <c r="S252" i="40"/>
  <c r="L253" i="40" a="1"/>
  <c r="L253" i="40"/>
  <c r="M253" i="40" a="1"/>
  <c r="M253" i="40"/>
  <c r="N253" i="40" a="1"/>
  <c r="N253" i="40"/>
  <c r="O253" i="40" a="1"/>
  <c r="O253" i="40"/>
  <c r="P253" i="40" a="1"/>
  <c r="P253" i="40"/>
  <c r="Q253" i="40" a="1"/>
  <c r="Q253" i="40"/>
  <c r="R253" i="40" a="1"/>
  <c r="R253" i="40"/>
  <c r="S253" i="40" a="1"/>
  <c r="S253" i="40"/>
  <c r="L254" i="40" a="1"/>
  <c r="L254" i="40"/>
  <c r="M254" i="40" a="1"/>
  <c r="M254" i="40"/>
  <c r="N254" i="40" a="1"/>
  <c r="N254" i="40"/>
  <c r="O254" i="40" a="1"/>
  <c r="O254" i="40"/>
  <c r="P254" i="40" a="1"/>
  <c r="P254" i="40"/>
  <c r="Q254" i="40" a="1"/>
  <c r="Q254" i="40"/>
  <c r="R254" i="40" a="1"/>
  <c r="R254" i="40"/>
  <c r="S254" i="40" a="1"/>
  <c r="S254" i="40"/>
  <c r="L255" i="40" a="1"/>
  <c r="L255" i="40"/>
  <c r="M255" i="40" a="1"/>
  <c r="M255" i="40"/>
  <c r="N255" i="40" a="1"/>
  <c r="N255" i="40"/>
  <c r="O255" i="40" a="1"/>
  <c r="O255" i="40"/>
  <c r="P255" i="40" a="1"/>
  <c r="P255" i="40"/>
  <c r="Q255" i="40" a="1"/>
  <c r="Q255" i="40"/>
  <c r="R255" i="40" a="1"/>
  <c r="R255" i="40"/>
  <c r="S255" i="40" a="1"/>
  <c r="S255" i="40"/>
  <c r="L256" i="40" a="1"/>
  <c r="L256" i="40"/>
  <c r="M256" i="40" a="1"/>
  <c r="M256" i="40"/>
  <c r="N256" i="40" a="1"/>
  <c r="N256" i="40"/>
  <c r="O256" i="40" a="1"/>
  <c r="O256" i="40"/>
  <c r="P256" i="40" a="1"/>
  <c r="P256" i="40"/>
  <c r="Q256" i="40" a="1"/>
  <c r="Q256" i="40"/>
  <c r="R256" i="40" a="1"/>
  <c r="R256" i="40"/>
  <c r="S256" i="40" a="1"/>
  <c r="S256" i="40"/>
  <c r="L257" i="40" a="1"/>
  <c r="L257" i="40"/>
  <c r="M257" i="40" a="1"/>
  <c r="M257" i="40"/>
  <c r="N257" i="40" a="1"/>
  <c r="N257" i="40"/>
  <c r="O257" i="40" a="1"/>
  <c r="O257" i="40"/>
  <c r="P257" i="40" a="1"/>
  <c r="P257" i="40"/>
  <c r="Q257" i="40" a="1"/>
  <c r="Q257" i="40"/>
  <c r="R257" i="40" a="1"/>
  <c r="R257" i="40"/>
  <c r="S257" i="40" a="1"/>
  <c r="S257" i="40"/>
  <c r="L258" i="40" a="1"/>
  <c r="L258" i="40"/>
  <c r="M258" i="40" a="1"/>
  <c r="M258" i="40"/>
  <c r="N258" i="40" a="1"/>
  <c r="N258" i="40"/>
  <c r="O258" i="40" a="1"/>
  <c r="O258" i="40"/>
  <c r="P258" i="40" a="1"/>
  <c r="P258" i="40"/>
  <c r="Q258" i="40" a="1"/>
  <c r="Q258" i="40"/>
  <c r="R258" i="40" a="1"/>
  <c r="R258" i="40"/>
  <c r="S258" i="40" a="1"/>
  <c r="S258" i="40"/>
  <c r="L259" i="40" a="1"/>
  <c r="L259" i="40"/>
  <c r="M259" i="40" a="1"/>
  <c r="M259" i="40"/>
  <c r="N259" i="40" a="1"/>
  <c r="N259" i="40"/>
  <c r="O259" i="40" a="1"/>
  <c r="O259" i="40"/>
  <c r="P259" i="40" a="1"/>
  <c r="P259" i="40"/>
  <c r="Q259" i="40" a="1"/>
  <c r="Q259" i="40"/>
  <c r="R259" i="40" a="1"/>
  <c r="R259" i="40"/>
  <c r="S259" i="40" a="1"/>
  <c r="S259" i="40"/>
  <c r="L260" i="40" a="1"/>
  <c r="L260" i="40"/>
  <c r="M260" i="40" a="1"/>
  <c r="M260" i="40"/>
  <c r="N260" i="40" a="1"/>
  <c r="N260" i="40"/>
  <c r="O260" i="40" a="1"/>
  <c r="O260" i="40"/>
  <c r="P260" i="40" a="1"/>
  <c r="P260" i="40"/>
  <c r="Q260" i="40" a="1"/>
  <c r="Q260" i="40"/>
  <c r="R260" i="40" a="1"/>
  <c r="R260" i="40"/>
  <c r="S260" i="40" a="1"/>
  <c r="S260" i="40"/>
  <c r="L261" i="40" a="1"/>
  <c r="L261" i="40"/>
  <c r="M261" i="40" a="1"/>
  <c r="M261" i="40"/>
  <c r="N261" i="40" a="1"/>
  <c r="N261" i="40"/>
  <c r="O261" i="40" a="1"/>
  <c r="O261" i="40"/>
  <c r="P261" i="40" a="1"/>
  <c r="P261" i="40"/>
  <c r="Q261" i="40" a="1"/>
  <c r="Q261" i="40"/>
  <c r="R261" i="40" a="1"/>
  <c r="R261" i="40"/>
  <c r="S261" i="40" a="1"/>
  <c r="S261" i="40"/>
  <c r="L262" i="40" a="1"/>
  <c r="L262" i="40"/>
  <c r="M262" i="40" a="1"/>
  <c r="M262" i="40"/>
  <c r="N262" i="40" a="1"/>
  <c r="N262" i="40"/>
  <c r="O262" i="40" a="1"/>
  <c r="O262" i="40"/>
  <c r="P262" i="40" a="1"/>
  <c r="P262" i="40"/>
  <c r="Q262" i="40" a="1"/>
  <c r="Q262" i="40"/>
  <c r="R262" i="40" a="1"/>
  <c r="R262" i="40"/>
  <c r="S262" i="40" a="1"/>
  <c r="S262" i="40"/>
  <c r="L263" i="40" a="1"/>
  <c r="L263" i="40"/>
  <c r="M263" i="40" a="1"/>
  <c r="M263" i="40"/>
  <c r="N263" i="40" a="1"/>
  <c r="N263" i="40"/>
  <c r="O263" i="40" a="1"/>
  <c r="O263" i="40"/>
  <c r="P263" i="40" a="1"/>
  <c r="P263" i="40"/>
  <c r="Q263" i="40" a="1"/>
  <c r="Q263" i="40"/>
  <c r="R263" i="40" a="1"/>
  <c r="R263" i="40"/>
  <c r="S263" i="40" a="1"/>
  <c r="S263" i="40"/>
  <c r="L264" i="40" a="1"/>
  <c r="L264" i="40"/>
  <c r="M264" i="40" a="1"/>
  <c r="M264" i="40"/>
  <c r="N264" i="40" a="1"/>
  <c r="N264" i="40"/>
  <c r="O264" i="40" a="1"/>
  <c r="O264" i="40"/>
  <c r="P264" i="40" a="1"/>
  <c r="P264" i="40"/>
  <c r="Q264" i="40" a="1"/>
  <c r="Q264" i="40"/>
  <c r="R264" i="40" a="1"/>
  <c r="R264" i="40"/>
  <c r="S264" i="40" a="1"/>
  <c r="S264" i="40"/>
  <c r="L265" i="40" a="1"/>
  <c r="L265" i="40"/>
  <c r="M265" i="40" a="1"/>
  <c r="M265" i="40"/>
  <c r="N265" i="40" a="1"/>
  <c r="N265" i="40"/>
  <c r="O265" i="40" a="1"/>
  <c r="O265" i="40"/>
  <c r="P265" i="40" a="1"/>
  <c r="P265" i="40"/>
  <c r="Q265" i="40" a="1"/>
  <c r="Q265" i="40"/>
  <c r="R265" i="40" a="1"/>
  <c r="R265" i="40"/>
  <c r="S265" i="40" a="1"/>
  <c r="S265" i="40"/>
  <c r="L266" i="40" a="1"/>
  <c r="L266" i="40"/>
  <c r="M266" i="40" a="1"/>
  <c r="M266" i="40"/>
  <c r="N266" i="40" a="1"/>
  <c r="N266" i="40"/>
  <c r="O266" i="40" a="1"/>
  <c r="O266" i="40"/>
  <c r="P266" i="40" a="1"/>
  <c r="P266" i="40"/>
  <c r="Q266" i="40" a="1"/>
  <c r="Q266" i="40"/>
  <c r="R266" i="40" a="1"/>
  <c r="R266" i="40"/>
  <c r="S266" i="40" a="1"/>
  <c r="S266" i="40"/>
  <c r="L267" i="40" a="1"/>
  <c r="L267" i="40"/>
  <c r="M267" i="40" a="1"/>
  <c r="M267" i="40"/>
  <c r="N267" i="40" a="1"/>
  <c r="N267" i="40"/>
  <c r="O267" i="40" a="1"/>
  <c r="O267" i="40"/>
  <c r="P267" i="40" a="1"/>
  <c r="P267" i="40"/>
  <c r="Q267" i="40" a="1"/>
  <c r="Q267" i="40"/>
  <c r="R267" i="40" a="1"/>
  <c r="R267" i="40"/>
  <c r="S267" i="40" a="1"/>
  <c r="S267" i="40"/>
  <c r="L268" i="40" a="1"/>
  <c r="L268" i="40"/>
  <c r="M268" i="40" a="1"/>
  <c r="M268" i="40"/>
  <c r="N268" i="40" a="1"/>
  <c r="N268" i="40"/>
  <c r="O268" i="40" a="1"/>
  <c r="O268" i="40"/>
  <c r="P268" i="40" a="1"/>
  <c r="P268" i="40"/>
  <c r="Q268" i="40" a="1"/>
  <c r="Q268" i="40"/>
  <c r="R268" i="40" a="1"/>
  <c r="R268" i="40"/>
  <c r="S268" i="40" a="1"/>
  <c r="S268" i="40"/>
  <c r="L269" i="40" a="1"/>
  <c r="L269" i="40"/>
  <c r="M269" i="40" a="1"/>
  <c r="M269" i="40"/>
  <c r="N269" i="40" a="1"/>
  <c r="N269" i="40"/>
  <c r="O269" i="40" a="1"/>
  <c r="O269" i="40"/>
  <c r="P269" i="40" a="1"/>
  <c r="P269" i="40"/>
  <c r="Q269" i="40" a="1"/>
  <c r="Q269" i="40"/>
  <c r="R269" i="40" a="1"/>
  <c r="R269" i="40"/>
  <c r="S269" i="40" a="1"/>
  <c r="S269" i="40"/>
  <c r="L270" i="40" a="1"/>
  <c r="L270" i="40"/>
  <c r="M270" i="40" a="1"/>
  <c r="M270" i="40"/>
  <c r="N270" i="40" a="1"/>
  <c r="N270" i="40"/>
  <c r="O270" i="40" a="1"/>
  <c r="O270" i="40"/>
  <c r="P270" i="40" a="1"/>
  <c r="P270" i="40"/>
  <c r="Q270" i="40" a="1"/>
  <c r="Q270" i="40"/>
  <c r="R270" i="40" a="1"/>
  <c r="R270" i="40"/>
  <c r="S270" i="40" a="1"/>
  <c r="S270" i="40"/>
  <c r="L271" i="40" a="1"/>
  <c r="L271" i="40"/>
  <c r="M271" i="40" a="1"/>
  <c r="M271" i="40"/>
  <c r="N271" i="40" a="1"/>
  <c r="N271" i="40"/>
  <c r="O271" i="40" a="1"/>
  <c r="O271" i="40"/>
  <c r="P271" i="40" a="1"/>
  <c r="P271" i="40"/>
  <c r="Q271" i="40" a="1"/>
  <c r="Q271" i="40"/>
  <c r="R271" i="40" a="1"/>
  <c r="R271" i="40"/>
  <c r="S271" i="40" a="1"/>
  <c r="S271" i="40"/>
  <c r="L272" i="40" a="1"/>
  <c r="L272" i="40"/>
  <c r="M272" i="40" a="1"/>
  <c r="M272" i="40"/>
  <c r="N272" i="40" a="1"/>
  <c r="N272" i="40"/>
  <c r="O272" i="40" a="1"/>
  <c r="O272" i="40"/>
  <c r="P272" i="40" a="1"/>
  <c r="P272" i="40"/>
  <c r="Q272" i="40" a="1"/>
  <c r="Q272" i="40"/>
  <c r="R272" i="40" a="1"/>
  <c r="R272" i="40"/>
  <c r="S272" i="40" a="1"/>
  <c r="S272" i="40"/>
  <c r="L273" i="40" a="1"/>
  <c r="L273" i="40"/>
  <c r="M273" i="40" a="1"/>
  <c r="M273" i="40"/>
  <c r="N273" i="40" a="1"/>
  <c r="N273" i="40"/>
  <c r="O273" i="40" a="1"/>
  <c r="O273" i="40"/>
  <c r="P273" i="40" a="1"/>
  <c r="P273" i="40"/>
  <c r="Q273" i="40" a="1"/>
  <c r="Q273" i="40"/>
  <c r="R273" i="40" a="1"/>
  <c r="R273" i="40"/>
  <c r="S273" i="40" a="1"/>
  <c r="S273" i="40"/>
  <c r="L274" i="40" a="1"/>
  <c r="L274" i="40"/>
  <c r="M274" i="40" a="1"/>
  <c r="M274" i="40"/>
  <c r="N274" i="40" a="1"/>
  <c r="N274" i="40"/>
  <c r="O274" i="40" a="1"/>
  <c r="O274" i="40"/>
  <c r="P274" i="40" a="1"/>
  <c r="P274" i="40"/>
  <c r="Q274" i="40" a="1"/>
  <c r="Q274" i="40"/>
  <c r="R274" i="40" a="1"/>
  <c r="R274" i="40"/>
  <c r="S274" i="40" a="1"/>
  <c r="S274" i="40"/>
  <c r="L275" i="40" a="1"/>
  <c r="L275" i="40"/>
  <c r="M275" i="40" a="1"/>
  <c r="M275" i="40"/>
  <c r="N275" i="40" a="1"/>
  <c r="N275" i="40"/>
  <c r="O275" i="40" a="1"/>
  <c r="O275" i="40"/>
  <c r="P275" i="40" a="1"/>
  <c r="P275" i="40"/>
  <c r="Q275" i="40" a="1"/>
  <c r="Q275" i="40"/>
  <c r="R275" i="40" a="1"/>
  <c r="R275" i="40"/>
  <c r="S275" i="40" a="1"/>
  <c r="S275" i="40"/>
  <c r="L276" i="40" a="1"/>
  <c r="L276" i="40"/>
  <c r="M276" i="40" a="1"/>
  <c r="M276" i="40"/>
  <c r="N276" i="40" a="1"/>
  <c r="N276" i="40"/>
  <c r="O276" i="40" a="1"/>
  <c r="O276" i="40"/>
  <c r="P276" i="40" a="1"/>
  <c r="P276" i="40"/>
  <c r="Q276" i="40" a="1"/>
  <c r="Q276" i="40"/>
  <c r="R276" i="40" a="1"/>
  <c r="R276" i="40"/>
  <c r="S276" i="40" a="1"/>
  <c r="S276" i="40"/>
  <c r="L277" i="40" a="1"/>
  <c r="L277" i="40"/>
  <c r="M277" i="40" a="1"/>
  <c r="M277" i="40"/>
  <c r="N277" i="40" a="1"/>
  <c r="N277" i="40"/>
  <c r="O277" i="40" a="1"/>
  <c r="O277" i="40"/>
  <c r="P277" i="40" a="1"/>
  <c r="P277" i="40"/>
  <c r="Q277" i="40" a="1"/>
  <c r="Q277" i="40"/>
  <c r="R277" i="40" a="1"/>
  <c r="R277" i="40"/>
  <c r="S277" i="40" a="1"/>
  <c r="S277" i="40"/>
  <c r="L278" i="40" a="1"/>
  <c r="L278" i="40"/>
  <c r="M278" i="40" a="1"/>
  <c r="M278" i="40"/>
  <c r="N278" i="40" a="1"/>
  <c r="N278" i="40"/>
  <c r="O278" i="40" a="1"/>
  <c r="O278" i="40"/>
  <c r="P278" i="40" a="1"/>
  <c r="P278" i="40"/>
  <c r="Q278" i="40" a="1"/>
  <c r="Q278" i="40"/>
  <c r="R278" i="40" a="1"/>
  <c r="R278" i="40"/>
  <c r="S278" i="40" a="1"/>
  <c r="S278" i="40"/>
  <c r="L279" i="40" a="1"/>
  <c r="L279" i="40"/>
  <c r="M279" i="40" a="1"/>
  <c r="M279" i="40"/>
  <c r="N279" i="40" a="1"/>
  <c r="N279" i="40"/>
  <c r="O279" i="40" a="1"/>
  <c r="O279" i="40"/>
  <c r="P279" i="40" a="1"/>
  <c r="P279" i="40"/>
  <c r="Q279" i="40" a="1"/>
  <c r="Q279" i="40"/>
  <c r="R279" i="40" a="1"/>
  <c r="R279" i="40"/>
  <c r="S279" i="40" a="1"/>
  <c r="S279" i="40"/>
  <c r="L280" i="40" a="1"/>
  <c r="L280" i="40"/>
  <c r="M280" i="40" a="1"/>
  <c r="M280" i="40"/>
  <c r="N280" i="40" a="1"/>
  <c r="N280" i="40"/>
  <c r="O280" i="40" a="1"/>
  <c r="O280" i="40"/>
  <c r="P280" i="40" a="1"/>
  <c r="P280" i="40"/>
  <c r="Q280" i="40" a="1"/>
  <c r="Q280" i="40"/>
  <c r="R280" i="40" a="1"/>
  <c r="R280" i="40"/>
  <c r="S280" i="40" a="1"/>
  <c r="S280" i="40"/>
  <c r="L281" i="40" a="1"/>
  <c r="L281" i="40"/>
  <c r="M281" i="40" a="1"/>
  <c r="M281" i="40"/>
  <c r="N281" i="40" a="1"/>
  <c r="N281" i="40"/>
  <c r="O281" i="40" a="1"/>
  <c r="O281" i="40"/>
  <c r="P281" i="40" a="1"/>
  <c r="P281" i="40"/>
  <c r="Q281" i="40" a="1"/>
  <c r="Q281" i="40"/>
  <c r="R281" i="40" a="1"/>
  <c r="R281" i="40"/>
  <c r="S281" i="40" a="1"/>
  <c r="S281" i="40"/>
  <c r="L282" i="40" a="1"/>
  <c r="L282" i="40"/>
  <c r="M282" i="40" a="1"/>
  <c r="M282" i="40"/>
  <c r="N282" i="40" a="1"/>
  <c r="N282" i="40"/>
  <c r="O282" i="40" a="1"/>
  <c r="O282" i="40"/>
  <c r="P282" i="40" a="1"/>
  <c r="P282" i="40"/>
  <c r="Q282" i="40" a="1"/>
  <c r="Q282" i="40"/>
  <c r="R282" i="40" a="1"/>
  <c r="R282" i="40"/>
  <c r="S282" i="40" a="1"/>
  <c r="S282" i="40"/>
  <c r="L283" i="40" a="1"/>
  <c r="L283" i="40"/>
  <c r="M283" i="40" a="1"/>
  <c r="M283" i="40"/>
  <c r="N283" i="40" a="1"/>
  <c r="N283" i="40"/>
  <c r="O283" i="40" a="1"/>
  <c r="O283" i="40"/>
  <c r="P283" i="40" a="1"/>
  <c r="P283" i="40"/>
  <c r="Q283" i="40" a="1"/>
  <c r="Q283" i="40"/>
  <c r="R283" i="40" a="1"/>
  <c r="R283" i="40"/>
  <c r="S283" i="40" a="1"/>
  <c r="S283" i="40"/>
  <c r="L284" i="40" a="1"/>
  <c r="L284" i="40"/>
  <c r="M284" i="40" a="1"/>
  <c r="M284" i="40"/>
  <c r="N284" i="40" a="1"/>
  <c r="N284" i="40"/>
  <c r="O284" i="40" a="1"/>
  <c r="O284" i="40"/>
  <c r="P284" i="40" a="1"/>
  <c r="P284" i="40"/>
  <c r="Q284" i="40" a="1"/>
  <c r="Q284" i="40"/>
  <c r="R284" i="40" a="1"/>
  <c r="R284" i="40"/>
  <c r="S284" i="40" a="1"/>
  <c r="S284" i="40"/>
  <c r="L285" i="40" a="1"/>
  <c r="L285" i="40"/>
  <c r="M285" i="40" a="1"/>
  <c r="M285" i="40"/>
  <c r="N285" i="40" a="1"/>
  <c r="N285" i="40"/>
  <c r="O285" i="40" a="1"/>
  <c r="O285" i="40"/>
  <c r="P285" i="40" a="1"/>
  <c r="P285" i="40"/>
  <c r="Q285" i="40" a="1"/>
  <c r="Q285" i="40"/>
  <c r="R285" i="40" a="1"/>
  <c r="R285" i="40"/>
  <c r="S285" i="40" a="1"/>
  <c r="S285" i="40"/>
  <c r="L286" i="40" a="1"/>
  <c r="L286" i="40"/>
  <c r="M286" i="40" a="1"/>
  <c r="M286" i="40"/>
  <c r="N286" i="40" a="1"/>
  <c r="N286" i="40"/>
  <c r="O286" i="40" a="1"/>
  <c r="O286" i="40"/>
  <c r="P286" i="40" a="1"/>
  <c r="P286" i="40"/>
  <c r="Q286" i="40" a="1"/>
  <c r="Q286" i="40"/>
  <c r="R286" i="40" a="1"/>
  <c r="R286" i="40"/>
  <c r="S286" i="40" a="1"/>
  <c r="S286" i="40"/>
  <c r="L287" i="40" a="1"/>
  <c r="L287" i="40"/>
  <c r="M287" i="40" a="1"/>
  <c r="M287" i="40"/>
  <c r="N287" i="40" a="1"/>
  <c r="N287" i="40"/>
  <c r="O287" i="40" a="1"/>
  <c r="O287" i="40"/>
  <c r="P287" i="40" a="1"/>
  <c r="P287" i="40"/>
  <c r="Q287" i="40" a="1"/>
  <c r="Q287" i="40"/>
  <c r="R287" i="40" a="1"/>
  <c r="R287" i="40"/>
  <c r="S287" i="40" a="1"/>
  <c r="S287" i="40"/>
  <c r="L288" i="40" a="1"/>
  <c r="L288" i="40"/>
  <c r="M288" i="40" a="1"/>
  <c r="M288" i="40"/>
  <c r="N288" i="40" a="1"/>
  <c r="N288" i="40"/>
  <c r="O288" i="40" a="1"/>
  <c r="O288" i="40"/>
  <c r="P288" i="40" a="1"/>
  <c r="P288" i="40"/>
  <c r="Q288" i="40" a="1"/>
  <c r="Q288" i="40"/>
  <c r="R288" i="40" a="1"/>
  <c r="R288" i="40"/>
  <c r="S288" i="40" a="1"/>
  <c r="S288" i="40"/>
  <c r="L289" i="40" a="1"/>
  <c r="L289" i="40"/>
  <c r="M289" i="40" a="1"/>
  <c r="M289" i="40"/>
  <c r="N289" i="40" a="1"/>
  <c r="N289" i="40"/>
  <c r="O289" i="40" a="1"/>
  <c r="O289" i="40"/>
  <c r="P289" i="40" a="1"/>
  <c r="P289" i="40"/>
  <c r="Q289" i="40" a="1"/>
  <c r="Q289" i="40"/>
  <c r="R289" i="40" a="1"/>
  <c r="R289" i="40"/>
  <c r="S289" i="40" a="1"/>
  <c r="S289" i="40"/>
  <c r="L290" i="40" a="1"/>
  <c r="L290" i="40"/>
  <c r="M290" i="40" a="1"/>
  <c r="M290" i="40"/>
  <c r="N290" i="40" a="1"/>
  <c r="N290" i="40"/>
  <c r="O290" i="40" a="1"/>
  <c r="O290" i="40"/>
  <c r="P290" i="40" a="1"/>
  <c r="P290" i="40"/>
  <c r="Q290" i="40" a="1"/>
  <c r="Q290" i="40"/>
  <c r="R290" i="40" a="1"/>
  <c r="R290" i="40"/>
  <c r="S290" i="40" a="1"/>
  <c r="S290" i="40"/>
  <c r="L291" i="40" a="1"/>
  <c r="L291" i="40"/>
  <c r="M291" i="40" a="1"/>
  <c r="M291" i="40"/>
  <c r="N291" i="40" a="1"/>
  <c r="N291" i="40"/>
  <c r="O291" i="40" a="1"/>
  <c r="O291" i="40"/>
  <c r="P291" i="40" a="1"/>
  <c r="P291" i="40"/>
  <c r="Q291" i="40" a="1"/>
  <c r="Q291" i="40"/>
  <c r="R291" i="40" a="1"/>
  <c r="R291" i="40"/>
  <c r="S291" i="40" a="1"/>
  <c r="S291" i="40"/>
  <c r="L292" i="40" a="1"/>
  <c r="L292" i="40"/>
  <c r="M292" i="40" a="1"/>
  <c r="M292" i="40"/>
  <c r="N292" i="40" a="1"/>
  <c r="N292" i="40"/>
  <c r="O292" i="40" a="1"/>
  <c r="O292" i="40"/>
  <c r="P292" i="40" a="1"/>
  <c r="P292" i="40"/>
  <c r="Q292" i="40" a="1"/>
  <c r="Q292" i="40"/>
  <c r="R292" i="40" a="1"/>
  <c r="R292" i="40"/>
  <c r="S292" i="40" a="1"/>
  <c r="S292" i="40"/>
  <c r="L293" i="40" a="1"/>
  <c r="L293" i="40"/>
  <c r="M293" i="40" a="1"/>
  <c r="M293" i="40"/>
  <c r="N293" i="40" a="1"/>
  <c r="N293" i="40"/>
  <c r="O293" i="40" a="1"/>
  <c r="O293" i="40"/>
  <c r="P293" i="40" a="1"/>
  <c r="P293" i="40"/>
  <c r="Q293" i="40" a="1"/>
  <c r="Q293" i="40"/>
  <c r="R293" i="40" a="1"/>
  <c r="R293" i="40"/>
  <c r="S293" i="40" a="1"/>
  <c r="S293" i="40"/>
  <c r="L294" i="40" a="1"/>
  <c r="L294" i="40"/>
  <c r="M294" i="40" a="1"/>
  <c r="M294" i="40"/>
  <c r="N294" i="40" a="1"/>
  <c r="N294" i="40"/>
  <c r="O294" i="40" a="1"/>
  <c r="O294" i="40"/>
  <c r="P294" i="40" a="1"/>
  <c r="P294" i="40"/>
  <c r="Q294" i="40" a="1"/>
  <c r="Q294" i="40"/>
  <c r="R294" i="40" a="1"/>
  <c r="R294" i="40"/>
  <c r="S294" i="40" a="1"/>
  <c r="S294" i="40"/>
  <c r="L295" i="40" a="1"/>
  <c r="L295" i="40"/>
  <c r="M295" i="40" a="1"/>
  <c r="M295" i="40"/>
  <c r="N295" i="40" a="1"/>
  <c r="N295" i="40"/>
  <c r="O295" i="40" a="1"/>
  <c r="O295" i="40"/>
  <c r="P295" i="40" a="1"/>
  <c r="P295" i="40"/>
  <c r="Q295" i="40" a="1"/>
  <c r="Q295" i="40"/>
  <c r="R295" i="40" a="1"/>
  <c r="R295" i="40"/>
  <c r="S295" i="40" a="1"/>
  <c r="S295" i="40"/>
  <c r="L296" i="40" a="1"/>
  <c r="L296" i="40"/>
  <c r="M296" i="40" a="1"/>
  <c r="M296" i="40"/>
  <c r="N296" i="40" a="1"/>
  <c r="N296" i="40"/>
  <c r="O296" i="40" a="1"/>
  <c r="O296" i="40"/>
  <c r="P296" i="40" a="1"/>
  <c r="P296" i="40"/>
  <c r="Q296" i="40" a="1"/>
  <c r="Q296" i="40"/>
  <c r="R296" i="40" a="1"/>
  <c r="R296" i="40"/>
  <c r="S296" i="40" a="1"/>
  <c r="S296" i="40"/>
  <c r="L297" i="40" a="1"/>
  <c r="L297" i="40"/>
  <c r="M297" i="40" a="1"/>
  <c r="M297" i="40"/>
  <c r="N297" i="40" a="1"/>
  <c r="N297" i="40"/>
  <c r="O297" i="40" a="1"/>
  <c r="O297" i="40"/>
  <c r="P297" i="40" a="1"/>
  <c r="P297" i="40"/>
  <c r="Q297" i="40" a="1"/>
  <c r="Q297" i="40"/>
  <c r="R297" i="40" a="1"/>
  <c r="R297" i="40"/>
  <c r="S297" i="40" a="1"/>
  <c r="S297" i="40"/>
  <c r="L298" i="40" a="1"/>
  <c r="L298" i="40"/>
  <c r="M298" i="40" a="1"/>
  <c r="M298" i="40"/>
  <c r="N298" i="40" a="1"/>
  <c r="N298" i="40"/>
  <c r="O298" i="40" a="1"/>
  <c r="O298" i="40"/>
  <c r="P298" i="40" a="1"/>
  <c r="P298" i="40"/>
  <c r="Q298" i="40" a="1"/>
  <c r="Q298" i="40"/>
  <c r="R298" i="40" a="1"/>
  <c r="R298" i="40"/>
  <c r="S298" i="40" a="1"/>
  <c r="S298" i="40"/>
  <c r="L299" i="40" a="1"/>
  <c r="L299" i="40"/>
  <c r="M299" i="40" a="1"/>
  <c r="M299" i="40"/>
  <c r="N299" i="40" a="1"/>
  <c r="N299" i="40"/>
  <c r="O299" i="40" a="1"/>
  <c r="O299" i="40"/>
  <c r="P299" i="40" a="1"/>
  <c r="P299" i="40"/>
  <c r="Q299" i="40" a="1"/>
  <c r="Q299" i="40"/>
  <c r="R299" i="40" a="1"/>
  <c r="R299" i="40"/>
  <c r="S299" i="40" a="1"/>
  <c r="S299" i="40"/>
  <c r="L300" i="40" a="1"/>
  <c r="L300" i="40"/>
  <c r="M300" i="40" a="1"/>
  <c r="M300" i="40"/>
  <c r="N300" i="40" a="1"/>
  <c r="N300" i="40"/>
  <c r="O300" i="40" a="1"/>
  <c r="O300" i="40"/>
  <c r="P300" i="40" a="1"/>
  <c r="P300" i="40"/>
  <c r="Q300" i="40" a="1"/>
  <c r="Q300" i="40"/>
  <c r="R300" i="40" a="1"/>
  <c r="R300" i="40"/>
  <c r="S300" i="40" a="1"/>
  <c r="S300" i="40"/>
  <c r="L301" i="40" a="1"/>
  <c r="L301" i="40"/>
  <c r="M301" i="40" a="1"/>
  <c r="M301" i="40"/>
  <c r="N301" i="40" a="1"/>
  <c r="N301" i="40"/>
  <c r="O301" i="40" a="1"/>
  <c r="O301" i="40"/>
  <c r="P301" i="40" a="1"/>
  <c r="P301" i="40"/>
  <c r="Q301" i="40" a="1"/>
  <c r="Q301" i="40"/>
  <c r="R301" i="40" a="1"/>
  <c r="R301" i="40"/>
  <c r="S301" i="40" a="1"/>
  <c r="S301" i="40"/>
  <c r="L302" i="40" a="1"/>
  <c r="L302" i="40"/>
  <c r="M302" i="40" a="1"/>
  <c r="M302" i="40"/>
  <c r="N302" i="40" a="1"/>
  <c r="N302" i="40"/>
  <c r="O302" i="40" a="1"/>
  <c r="O302" i="40"/>
  <c r="P302" i="40" a="1"/>
  <c r="P302" i="40"/>
  <c r="Q302" i="40" a="1"/>
  <c r="Q302" i="40"/>
  <c r="R302" i="40" a="1"/>
  <c r="R302" i="40"/>
  <c r="S302" i="40" a="1"/>
  <c r="S302" i="40"/>
  <c r="L303" i="40" a="1"/>
  <c r="L303" i="40"/>
  <c r="M303" i="40" a="1"/>
  <c r="M303" i="40"/>
  <c r="N303" i="40" a="1"/>
  <c r="N303" i="40"/>
  <c r="O303" i="40" a="1"/>
  <c r="O303" i="40"/>
  <c r="P303" i="40" a="1"/>
  <c r="P303" i="40"/>
  <c r="Q303" i="40" a="1"/>
  <c r="Q303" i="40"/>
  <c r="R303" i="40" a="1"/>
  <c r="R303" i="40"/>
  <c r="S303" i="40" a="1"/>
  <c r="S303" i="40"/>
  <c r="L304" i="40" a="1"/>
  <c r="L304" i="40"/>
  <c r="M304" i="40" a="1"/>
  <c r="M304" i="40"/>
  <c r="N304" i="40" a="1"/>
  <c r="N304" i="40"/>
  <c r="O304" i="40" a="1"/>
  <c r="O304" i="40"/>
  <c r="P304" i="40" a="1"/>
  <c r="P304" i="40"/>
  <c r="Q304" i="40" a="1"/>
  <c r="Q304" i="40"/>
  <c r="R304" i="40" a="1"/>
  <c r="R304" i="40"/>
  <c r="S304" i="40" a="1"/>
  <c r="S304" i="40"/>
  <c r="L305" i="40" a="1"/>
  <c r="L305" i="40"/>
  <c r="M305" i="40" a="1"/>
  <c r="M305" i="40"/>
  <c r="N305" i="40" a="1"/>
  <c r="N305" i="40"/>
  <c r="O305" i="40" a="1"/>
  <c r="O305" i="40"/>
  <c r="P305" i="40" a="1"/>
  <c r="P305" i="40"/>
  <c r="Q305" i="40" a="1"/>
  <c r="Q305" i="40"/>
  <c r="R305" i="40" a="1"/>
  <c r="R305" i="40"/>
  <c r="S305" i="40" a="1"/>
  <c r="S305" i="40"/>
  <c r="L306" i="40" a="1"/>
  <c r="L306" i="40"/>
  <c r="M306" i="40" a="1"/>
  <c r="M306" i="40"/>
  <c r="N306" i="40" a="1"/>
  <c r="N306" i="40"/>
  <c r="O306" i="40" a="1"/>
  <c r="O306" i="40"/>
  <c r="P306" i="40" a="1"/>
  <c r="P306" i="40"/>
  <c r="Q306" i="40" a="1"/>
  <c r="Q306" i="40"/>
  <c r="R306" i="40" a="1"/>
  <c r="R306" i="40"/>
  <c r="S306" i="40" a="1"/>
  <c r="S306" i="40"/>
  <c r="L307" i="40" a="1"/>
  <c r="L307" i="40"/>
  <c r="M307" i="40" a="1"/>
  <c r="M307" i="40"/>
  <c r="N307" i="40" a="1"/>
  <c r="N307" i="40"/>
  <c r="O307" i="40" a="1"/>
  <c r="O307" i="40"/>
  <c r="P307" i="40" a="1"/>
  <c r="P307" i="40"/>
  <c r="Q307" i="40" a="1"/>
  <c r="Q307" i="40"/>
  <c r="R307" i="40" a="1"/>
  <c r="R307" i="40"/>
  <c r="S307" i="40" a="1"/>
  <c r="S307" i="40"/>
  <c r="L308" i="40" a="1"/>
  <c r="L308" i="40"/>
  <c r="M308" i="40" a="1"/>
  <c r="M308" i="40"/>
  <c r="N308" i="40" a="1"/>
  <c r="N308" i="40"/>
  <c r="O308" i="40" a="1"/>
  <c r="O308" i="40"/>
  <c r="P308" i="40" a="1"/>
  <c r="P308" i="40"/>
  <c r="Q308" i="40" a="1"/>
  <c r="Q308" i="40"/>
  <c r="R308" i="40" a="1"/>
  <c r="R308" i="40"/>
  <c r="S308" i="40" a="1"/>
  <c r="S308" i="40"/>
  <c r="L309" i="40" a="1"/>
  <c r="L309" i="40"/>
  <c r="M309" i="40" a="1"/>
  <c r="M309" i="40"/>
  <c r="N309" i="40" a="1"/>
  <c r="N309" i="40"/>
  <c r="O309" i="40" a="1"/>
  <c r="O309" i="40"/>
  <c r="P309" i="40" a="1"/>
  <c r="P309" i="40"/>
  <c r="Q309" i="40" a="1"/>
  <c r="Q309" i="40"/>
  <c r="R309" i="40" a="1"/>
  <c r="R309" i="40"/>
  <c r="S309" i="40" a="1"/>
  <c r="S309" i="40"/>
  <c r="L310" i="40" a="1"/>
  <c r="L310" i="40"/>
  <c r="M310" i="40" a="1"/>
  <c r="M310" i="40"/>
  <c r="N310" i="40" a="1"/>
  <c r="N310" i="40"/>
  <c r="O310" i="40" a="1"/>
  <c r="O310" i="40"/>
  <c r="P310" i="40" a="1"/>
  <c r="P310" i="40"/>
  <c r="Q310" i="40" a="1"/>
  <c r="Q310" i="40"/>
  <c r="R310" i="40" a="1"/>
  <c r="R310" i="40"/>
  <c r="S310" i="40" a="1"/>
  <c r="S310" i="40"/>
  <c r="L311" i="40" a="1"/>
  <c r="L311" i="40"/>
  <c r="M311" i="40" a="1"/>
  <c r="M311" i="40"/>
  <c r="N311" i="40" a="1"/>
  <c r="N311" i="40"/>
  <c r="O311" i="40" a="1"/>
  <c r="O311" i="40"/>
  <c r="P311" i="40" a="1"/>
  <c r="P311" i="40"/>
  <c r="Q311" i="40" a="1"/>
  <c r="Q311" i="40"/>
  <c r="R311" i="40" a="1"/>
  <c r="R311" i="40"/>
  <c r="S311" i="40" a="1"/>
  <c r="S311" i="40"/>
  <c r="L312" i="40" a="1"/>
  <c r="L312" i="40"/>
  <c r="M312" i="40" a="1"/>
  <c r="M312" i="40"/>
  <c r="N312" i="40" a="1"/>
  <c r="N312" i="40"/>
  <c r="O312" i="40" a="1"/>
  <c r="O312" i="40"/>
  <c r="P312" i="40" a="1"/>
  <c r="P312" i="40"/>
  <c r="Q312" i="40" a="1"/>
  <c r="Q312" i="40"/>
  <c r="R312" i="40" a="1"/>
  <c r="R312" i="40"/>
  <c r="S312" i="40" a="1"/>
  <c r="S312" i="40"/>
  <c r="L313" i="40" a="1"/>
  <c r="L313" i="40"/>
  <c r="M313" i="40" a="1"/>
  <c r="M313" i="40"/>
  <c r="N313" i="40" a="1"/>
  <c r="N313" i="40"/>
  <c r="O313" i="40" a="1"/>
  <c r="O313" i="40"/>
  <c r="P313" i="40" a="1"/>
  <c r="P313" i="40"/>
  <c r="Q313" i="40" a="1"/>
  <c r="Q313" i="40"/>
  <c r="R313" i="40" a="1"/>
  <c r="R313" i="40"/>
  <c r="S313" i="40" a="1"/>
  <c r="S313" i="40"/>
  <c r="L314" i="40" a="1"/>
  <c r="L314" i="40"/>
  <c r="M314" i="40" a="1"/>
  <c r="M314" i="40"/>
  <c r="N314" i="40" a="1"/>
  <c r="N314" i="40"/>
  <c r="O314" i="40" a="1"/>
  <c r="O314" i="40"/>
  <c r="P314" i="40" a="1"/>
  <c r="P314" i="40"/>
  <c r="Q314" i="40" a="1"/>
  <c r="Q314" i="40"/>
  <c r="R314" i="40" a="1"/>
  <c r="R314" i="40"/>
  <c r="S314" i="40" a="1"/>
  <c r="S314" i="40"/>
  <c r="L315" i="40" a="1"/>
  <c r="L315" i="40"/>
  <c r="M315" i="40" a="1"/>
  <c r="M315" i="40"/>
  <c r="N315" i="40" a="1"/>
  <c r="N315" i="40"/>
  <c r="O315" i="40" a="1"/>
  <c r="O315" i="40"/>
  <c r="P315" i="40" a="1"/>
  <c r="P315" i="40"/>
  <c r="Q315" i="40" a="1"/>
  <c r="Q315" i="40"/>
  <c r="R315" i="40" a="1"/>
  <c r="R315" i="40"/>
  <c r="S315" i="40" a="1"/>
  <c r="S315" i="40"/>
  <c r="L316" i="40" a="1"/>
  <c r="L316" i="40"/>
  <c r="M316" i="40" a="1"/>
  <c r="M316" i="40"/>
  <c r="N316" i="40" a="1"/>
  <c r="N316" i="40"/>
  <c r="O316" i="40" a="1"/>
  <c r="O316" i="40"/>
  <c r="P316" i="40" a="1"/>
  <c r="P316" i="40"/>
  <c r="Q316" i="40" a="1"/>
  <c r="Q316" i="40"/>
  <c r="R316" i="40" a="1"/>
  <c r="R316" i="40"/>
  <c r="S316" i="40" a="1"/>
  <c r="S316" i="40"/>
  <c r="L317" i="40" a="1"/>
  <c r="L317" i="40"/>
  <c r="M317" i="40" a="1"/>
  <c r="M317" i="40"/>
  <c r="N317" i="40" a="1"/>
  <c r="N317" i="40"/>
  <c r="O317" i="40" a="1"/>
  <c r="O317" i="40"/>
  <c r="P317" i="40" a="1"/>
  <c r="P317" i="40"/>
  <c r="Q317" i="40" a="1"/>
  <c r="Q317" i="40"/>
  <c r="R317" i="40" a="1"/>
  <c r="R317" i="40"/>
  <c r="S317" i="40" a="1"/>
  <c r="S317" i="40"/>
  <c r="L318" i="40" a="1"/>
  <c r="L318" i="40"/>
  <c r="M318" i="40" a="1"/>
  <c r="M318" i="40"/>
  <c r="N318" i="40" a="1"/>
  <c r="N318" i="40"/>
  <c r="O318" i="40" a="1"/>
  <c r="O318" i="40"/>
  <c r="P318" i="40" a="1"/>
  <c r="P318" i="40"/>
  <c r="Q318" i="40" a="1"/>
  <c r="Q318" i="40"/>
  <c r="R318" i="40" a="1"/>
  <c r="R318" i="40"/>
  <c r="S318" i="40" a="1"/>
  <c r="S318" i="40"/>
  <c r="L319" i="40" a="1"/>
  <c r="L319" i="40"/>
  <c r="M319" i="40" a="1"/>
  <c r="M319" i="40"/>
  <c r="N319" i="40" a="1"/>
  <c r="N319" i="40"/>
  <c r="O319" i="40" a="1"/>
  <c r="O319" i="40"/>
  <c r="P319" i="40" a="1"/>
  <c r="P319" i="40"/>
  <c r="Q319" i="40" a="1"/>
  <c r="Q319" i="40"/>
  <c r="R319" i="40" a="1"/>
  <c r="R319" i="40"/>
  <c r="S319" i="40" a="1"/>
  <c r="S319" i="40"/>
  <c r="L320" i="40" a="1"/>
  <c r="L320" i="40"/>
  <c r="M320" i="40" a="1"/>
  <c r="M320" i="40"/>
  <c r="N320" i="40" a="1"/>
  <c r="N320" i="40"/>
  <c r="O320" i="40" a="1"/>
  <c r="O320" i="40"/>
  <c r="P320" i="40" a="1"/>
  <c r="P320" i="40"/>
  <c r="Q320" i="40" a="1"/>
  <c r="Q320" i="40"/>
  <c r="R320" i="40" a="1"/>
  <c r="R320" i="40"/>
  <c r="S320" i="40" a="1"/>
  <c r="S320" i="40"/>
  <c r="L321" i="40" a="1"/>
  <c r="L321" i="40"/>
  <c r="M321" i="40" a="1"/>
  <c r="M321" i="40"/>
  <c r="N321" i="40" a="1"/>
  <c r="N321" i="40"/>
  <c r="O321" i="40" a="1"/>
  <c r="O321" i="40"/>
  <c r="P321" i="40" a="1"/>
  <c r="P321" i="40"/>
  <c r="Q321" i="40" a="1"/>
  <c r="Q321" i="40"/>
  <c r="R321" i="40" a="1"/>
  <c r="R321" i="40"/>
  <c r="S321" i="40" a="1"/>
  <c r="S321" i="40"/>
  <c r="L322" i="40" a="1"/>
  <c r="L322" i="40"/>
  <c r="M322" i="40" a="1"/>
  <c r="M322" i="40"/>
  <c r="N322" i="40" a="1"/>
  <c r="N322" i="40"/>
  <c r="O322" i="40" a="1"/>
  <c r="O322" i="40"/>
  <c r="P322" i="40" a="1"/>
  <c r="P322" i="40"/>
  <c r="Q322" i="40" a="1"/>
  <c r="Q322" i="40"/>
  <c r="R322" i="40" a="1"/>
  <c r="R322" i="40"/>
  <c r="S322" i="40" a="1"/>
  <c r="S322" i="40"/>
  <c r="L323" i="40" a="1"/>
  <c r="L323" i="40"/>
  <c r="M323" i="40" a="1"/>
  <c r="M323" i="40"/>
  <c r="N323" i="40" a="1"/>
  <c r="N323" i="40"/>
  <c r="O323" i="40" a="1"/>
  <c r="O323" i="40"/>
  <c r="P323" i="40" a="1"/>
  <c r="P323" i="40"/>
  <c r="Q323" i="40" a="1"/>
  <c r="Q323" i="40"/>
  <c r="R323" i="40" a="1"/>
  <c r="R323" i="40"/>
  <c r="S323" i="40" a="1"/>
  <c r="S323" i="40"/>
  <c r="L324" i="40" a="1"/>
  <c r="L324" i="40"/>
  <c r="M324" i="40" a="1"/>
  <c r="M324" i="40"/>
  <c r="N324" i="40" a="1"/>
  <c r="N324" i="40"/>
  <c r="O324" i="40" a="1"/>
  <c r="O324" i="40"/>
  <c r="P324" i="40" a="1"/>
  <c r="P324" i="40"/>
  <c r="Q324" i="40" a="1"/>
  <c r="Q324" i="40"/>
  <c r="R324" i="40" a="1"/>
  <c r="R324" i="40"/>
  <c r="S324" i="40" a="1"/>
  <c r="S324" i="40"/>
  <c r="L325" i="40" a="1"/>
  <c r="L325" i="40"/>
  <c r="M325" i="40" a="1"/>
  <c r="M325" i="40"/>
  <c r="N325" i="40" a="1"/>
  <c r="N325" i="40"/>
  <c r="O325" i="40" a="1"/>
  <c r="O325" i="40"/>
  <c r="P325" i="40" a="1"/>
  <c r="P325" i="40"/>
  <c r="Q325" i="40" a="1"/>
  <c r="Q325" i="40"/>
  <c r="R325" i="40" a="1"/>
  <c r="R325" i="40"/>
  <c r="S325" i="40" a="1"/>
  <c r="S325" i="40"/>
  <c r="L326" i="40" a="1"/>
  <c r="L326" i="40"/>
  <c r="M326" i="40" a="1"/>
  <c r="M326" i="40"/>
  <c r="N326" i="40" a="1"/>
  <c r="N326" i="40"/>
  <c r="O326" i="40" a="1"/>
  <c r="O326" i="40"/>
  <c r="P326" i="40" a="1"/>
  <c r="P326" i="40"/>
  <c r="Q326" i="40" a="1"/>
  <c r="Q326" i="40"/>
  <c r="R326" i="40" a="1"/>
  <c r="R326" i="40"/>
  <c r="S326" i="40" a="1"/>
  <c r="S326" i="40"/>
  <c r="L327" i="40" a="1"/>
  <c r="L327" i="40"/>
  <c r="M327" i="40" a="1"/>
  <c r="M327" i="40"/>
  <c r="N327" i="40" a="1"/>
  <c r="N327" i="40"/>
  <c r="O327" i="40" a="1"/>
  <c r="O327" i="40"/>
  <c r="P327" i="40" a="1"/>
  <c r="P327" i="40"/>
  <c r="Q327" i="40" a="1"/>
  <c r="Q327" i="40"/>
  <c r="R327" i="40" a="1"/>
  <c r="R327" i="40"/>
  <c r="S327" i="40" a="1"/>
  <c r="S327" i="40"/>
  <c r="L328" i="40" a="1"/>
  <c r="L328" i="40"/>
  <c r="M328" i="40" a="1"/>
  <c r="M328" i="40"/>
  <c r="N328" i="40" a="1"/>
  <c r="N328" i="40"/>
  <c r="O328" i="40" a="1"/>
  <c r="O328" i="40"/>
  <c r="P328" i="40" a="1"/>
  <c r="P328" i="40"/>
  <c r="Q328" i="40" a="1"/>
  <c r="Q328" i="40"/>
  <c r="R328" i="40" a="1"/>
  <c r="R328" i="40"/>
  <c r="S328" i="40" a="1"/>
  <c r="S328" i="40"/>
  <c r="L329" i="40" a="1"/>
  <c r="L329" i="40"/>
  <c r="M329" i="40" a="1"/>
  <c r="M329" i="40"/>
  <c r="N329" i="40" a="1"/>
  <c r="N329" i="40"/>
  <c r="O329" i="40" a="1"/>
  <c r="O329" i="40"/>
  <c r="P329" i="40" a="1"/>
  <c r="P329" i="40"/>
  <c r="Q329" i="40" a="1"/>
  <c r="Q329" i="40"/>
  <c r="R329" i="40" a="1"/>
  <c r="R329" i="40"/>
  <c r="S329" i="40" a="1"/>
  <c r="S329" i="40"/>
  <c r="L330" i="40" a="1"/>
  <c r="L330" i="40"/>
  <c r="M330" i="40" a="1"/>
  <c r="M330" i="40"/>
  <c r="N330" i="40" a="1"/>
  <c r="N330" i="40"/>
  <c r="O330" i="40" a="1"/>
  <c r="O330" i="40"/>
  <c r="P330" i="40" a="1"/>
  <c r="P330" i="40"/>
  <c r="Q330" i="40" a="1"/>
  <c r="Q330" i="40"/>
  <c r="R330" i="40" a="1"/>
  <c r="R330" i="40"/>
  <c r="S330" i="40" a="1"/>
  <c r="S330" i="40"/>
  <c r="L331" i="40" a="1"/>
  <c r="L331" i="40"/>
  <c r="M331" i="40" a="1"/>
  <c r="M331" i="40"/>
  <c r="N331" i="40" a="1"/>
  <c r="N331" i="40"/>
  <c r="O331" i="40" a="1"/>
  <c r="O331" i="40"/>
  <c r="P331" i="40" a="1"/>
  <c r="P331" i="40"/>
  <c r="Q331" i="40" a="1"/>
  <c r="Q331" i="40"/>
  <c r="R331" i="40" a="1"/>
  <c r="R331" i="40"/>
  <c r="S331" i="40" a="1"/>
  <c r="S331" i="40"/>
  <c r="L332" i="40" a="1"/>
  <c r="L332" i="40"/>
  <c r="M332" i="40" a="1"/>
  <c r="M332" i="40"/>
  <c r="N332" i="40" a="1"/>
  <c r="N332" i="40"/>
  <c r="O332" i="40" a="1"/>
  <c r="O332" i="40"/>
  <c r="P332" i="40" a="1"/>
  <c r="P332" i="40"/>
  <c r="Q332" i="40" a="1"/>
  <c r="Q332" i="40"/>
  <c r="R332" i="40" a="1"/>
  <c r="R332" i="40"/>
  <c r="S332" i="40" a="1"/>
  <c r="S332" i="40"/>
  <c r="L333" i="40" a="1"/>
  <c r="L333" i="40"/>
  <c r="M333" i="40" a="1"/>
  <c r="M333" i="40"/>
  <c r="N333" i="40" a="1"/>
  <c r="N333" i="40"/>
  <c r="O333" i="40" a="1"/>
  <c r="O333" i="40"/>
  <c r="P333" i="40" a="1"/>
  <c r="P333" i="40"/>
  <c r="Q333" i="40" a="1"/>
  <c r="Q333" i="40"/>
  <c r="R333" i="40" a="1"/>
  <c r="R333" i="40"/>
  <c r="S333" i="40" a="1"/>
  <c r="S333" i="40"/>
  <c r="L334" i="40" a="1"/>
  <c r="L334" i="40"/>
  <c r="M334" i="40" a="1"/>
  <c r="M334" i="40"/>
  <c r="N334" i="40" a="1"/>
  <c r="N334" i="40"/>
  <c r="O334" i="40" a="1"/>
  <c r="O334" i="40"/>
  <c r="P334" i="40" a="1"/>
  <c r="P334" i="40"/>
  <c r="Q334" i="40" a="1"/>
  <c r="Q334" i="40"/>
  <c r="R334" i="40" a="1"/>
  <c r="R334" i="40"/>
  <c r="S334" i="40" a="1"/>
  <c r="S334" i="40"/>
  <c r="L335" i="40" a="1"/>
  <c r="L335" i="40"/>
  <c r="M335" i="40" a="1"/>
  <c r="M335" i="40"/>
  <c r="N335" i="40" a="1"/>
  <c r="N335" i="40"/>
  <c r="O335" i="40" a="1"/>
  <c r="O335" i="40"/>
  <c r="P335" i="40" a="1"/>
  <c r="P335" i="40"/>
  <c r="Q335" i="40" a="1"/>
  <c r="Q335" i="40"/>
  <c r="R335" i="40" a="1"/>
  <c r="R335" i="40"/>
  <c r="S335" i="40" a="1"/>
  <c r="S335" i="40"/>
  <c r="L336" i="40" a="1"/>
  <c r="L336" i="40"/>
  <c r="M336" i="40" a="1"/>
  <c r="M336" i="40"/>
  <c r="N336" i="40" a="1"/>
  <c r="N336" i="40"/>
  <c r="O336" i="40" a="1"/>
  <c r="O336" i="40"/>
  <c r="P336" i="40" a="1"/>
  <c r="P336" i="40"/>
  <c r="Q336" i="40" a="1"/>
  <c r="Q336" i="40"/>
  <c r="R336" i="40" a="1"/>
  <c r="R336" i="40"/>
  <c r="S336" i="40" a="1"/>
  <c r="S336" i="40"/>
  <c r="L337" i="40" a="1"/>
  <c r="L337" i="40"/>
  <c r="M337" i="40" a="1"/>
  <c r="M337" i="40"/>
  <c r="N337" i="40" a="1"/>
  <c r="N337" i="40"/>
  <c r="O337" i="40" a="1"/>
  <c r="O337" i="40"/>
  <c r="P337" i="40" a="1"/>
  <c r="P337" i="40"/>
  <c r="Q337" i="40" a="1"/>
  <c r="Q337" i="40"/>
  <c r="R337" i="40" a="1"/>
  <c r="R337" i="40"/>
  <c r="S337" i="40" a="1"/>
  <c r="S337" i="40"/>
  <c r="L338" i="40" a="1"/>
  <c r="L338" i="40"/>
  <c r="M338" i="40" a="1"/>
  <c r="M338" i="40"/>
  <c r="N338" i="40" a="1"/>
  <c r="N338" i="40"/>
  <c r="O338" i="40" a="1"/>
  <c r="O338" i="40"/>
  <c r="P338" i="40" a="1"/>
  <c r="P338" i="40"/>
  <c r="Q338" i="40" a="1"/>
  <c r="Q338" i="40"/>
  <c r="R338" i="40" a="1"/>
  <c r="R338" i="40"/>
  <c r="S338" i="40" a="1"/>
  <c r="S338" i="40"/>
  <c r="L339" i="40" a="1"/>
  <c r="L339" i="40"/>
  <c r="M339" i="40" a="1"/>
  <c r="M339" i="40"/>
  <c r="N339" i="40" a="1"/>
  <c r="N339" i="40"/>
  <c r="O339" i="40" a="1"/>
  <c r="O339" i="40"/>
  <c r="P339" i="40" a="1"/>
  <c r="P339" i="40"/>
  <c r="Q339" i="40" a="1"/>
  <c r="Q339" i="40"/>
  <c r="R339" i="40" a="1"/>
  <c r="R339" i="40"/>
  <c r="S339" i="40" a="1"/>
  <c r="S339" i="40"/>
  <c r="L340" i="40" a="1"/>
  <c r="L340" i="40"/>
  <c r="M340" i="40" a="1"/>
  <c r="M340" i="40"/>
  <c r="N340" i="40" a="1"/>
  <c r="N340" i="40"/>
  <c r="O340" i="40" a="1"/>
  <c r="O340" i="40"/>
  <c r="P340" i="40" a="1"/>
  <c r="P340" i="40"/>
  <c r="Q340" i="40" a="1"/>
  <c r="Q340" i="40"/>
  <c r="R340" i="40" a="1"/>
  <c r="R340" i="40"/>
  <c r="S340" i="40" a="1"/>
  <c r="S340" i="40"/>
  <c r="L341" i="40" a="1"/>
  <c r="L341" i="40"/>
  <c r="M341" i="40" a="1"/>
  <c r="M341" i="40"/>
  <c r="N341" i="40" a="1"/>
  <c r="N341" i="40"/>
  <c r="O341" i="40" a="1"/>
  <c r="O341" i="40"/>
  <c r="P341" i="40" a="1"/>
  <c r="P341" i="40"/>
  <c r="Q341" i="40" a="1"/>
  <c r="Q341" i="40"/>
  <c r="R341" i="40" a="1"/>
  <c r="R341" i="40"/>
  <c r="S341" i="40" a="1"/>
  <c r="S341" i="40"/>
  <c r="L342" i="40" a="1"/>
  <c r="L342" i="40"/>
  <c r="M342" i="40" a="1"/>
  <c r="M342" i="40"/>
  <c r="N342" i="40" a="1"/>
  <c r="N342" i="40"/>
  <c r="O342" i="40" a="1"/>
  <c r="O342" i="40"/>
  <c r="P342" i="40" a="1"/>
  <c r="P342" i="40"/>
  <c r="Q342" i="40" a="1"/>
  <c r="Q342" i="40"/>
  <c r="R342" i="40" a="1"/>
  <c r="R342" i="40"/>
  <c r="S342" i="40" a="1"/>
  <c r="S342" i="40"/>
  <c r="L343" i="40" a="1"/>
  <c r="L343" i="40"/>
  <c r="M343" i="40" a="1"/>
  <c r="M343" i="40"/>
  <c r="N343" i="40" a="1"/>
  <c r="N343" i="40"/>
  <c r="O343" i="40" a="1"/>
  <c r="O343" i="40"/>
  <c r="P343" i="40" a="1"/>
  <c r="P343" i="40"/>
  <c r="Q343" i="40" a="1"/>
  <c r="Q343" i="40"/>
  <c r="R343" i="40" a="1"/>
  <c r="R343" i="40"/>
  <c r="S343" i="40" a="1"/>
  <c r="S343" i="40"/>
  <c r="L344" i="40" a="1"/>
  <c r="L344" i="40"/>
  <c r="M344" i="40" a="1"/>
  <c r="M344" i="40"/>
  <c r="N344" i="40" a="1"/>
  <c r="N344" i="40"/>
  <c r="O344" i="40" a="1"/>
  <c r="O344" i="40"/>
  <c r="P344" i="40" a="1"/>
  <c r="P344" i="40"/>
  <c r="Q344" i="40" a="1"/>
  <c r="Q344" i="40"/>
  <c r="R344" i="40" a="1"/>
  <c r="R344" i="40"/>
  <c r="S344" i="40" a="1"/>
  <c r="S344" i="40"/>
  <c r="L345" i="40" a="1"/>
  <c r="L345" i="40"/>
  <c r="M345" i="40" a="1"/>
  <c r="M345" i="40"/>
  <c r="N345" i="40" a="1"/>
  <c r="N345" i="40"/>
  <c r="O345" i="40" a="1"/>
  <c r="O345" i="40"/>
  <c r="P345" i="40" a="1"/>
  <c r="P345" i="40"/>
  <c r="Q345" i="40" a="1"/>
  <c r="Q345" i="40"/>
  <c r="R345" i="40" a="1"/>
  <c r="R345" i="40"/>
  <c r="S345" i="40" a="1"/>
  <c r="S345" i="40"/>
  <c r="M346" i="40" a="1"/>
  <c r="M346" i="40"/>
  <c r="N346" i="40" a="1"/>
  <c r="N346" i="40"/>
  <c r="O346" i="40" a="1"/>
  <c r="O346" i="40"/>
  <c r="P346" i="40" a="1"/>
  <c r="P346" i="40"/>
  <c r="Q346" i="40" a="1"/>
  <c r="Q346" i="40"/>
  <c r="R346" i="40" a="1"/>
  <c r="R346" i="40"/>
  <c r="S346" i="40" a="1"/>
  <c r="S346" i="40"/>
  <c r="L347" i="40" a="1"/>
  <c r="L347" i="40"/>
  <c r="M347" i="40" a="1"/>
  <c r="M347" i="40"/>
  <c r="N347" i="40" a="1"/>
  <c r="N347" i="40"/>
  <c r="O347" i="40" a="1"/>
  <c r="O347" i="40"/>
  <c r="P347" i="40" a="1"/>
  <c r="P347" i="40"/>
  <c r="Q347" i="40" a="1"/>
  <c r="Q347" i="40"/>
  <c r="R347" i="40" a="1"/>
  <c r="R347" i="40"/>
  <c r="S347" i="40" a="1"/>
  <c r="S347" i="40"/>
  <c r="L3" i="40" a="1"/>
  <c r="L3" i="40"/>
  <c r="M3" i="40" a="1"/>
  <c r="M3" i="40"/>
  <c r="N3" i="40" a="1"/>
  <c r="N3" i="40"/>
  <c r="O3" i="40" a="1"/>
  <c r="O3" i="40"/>
  <c r="P3" i="40" a="1"/>
  <c r="P3" i="40"/>
  <c r="Q3" i="40" a="1"/>
  <c r="Q3" i="40"/>
  <c r="R3" i="40" a="1"/>
  <c r="R3" i="40"/>
  <c r="S3" i="40" a="1"/>
  <c r="S3" i="40"/>
  <c r="L4" i="40" a="1"/>
  <c r="L4" i="40"/>
  <c r="M4" i="40" a="1"/>
  <c r="M4" i="40"/>
  <c r="N4" i="40" a="1"/>
  <c r="N4" i="40"/>
  <c r="O4" i="40" a="1"/>
  <c r="O4" i="40"/>
  <c r="P4" i="40" a="1"/>
  <c r="P4" i="40"/>
  <c r="Q4" i="40" a="1"/>
  <c r="Q4" i="40"/>
  <c r="R4" i="40" a="1"/>
  <c r="R4" i="40"/>
  <c r="S4" i="40" a="1"/>
  <c r="S4" i="40"/>
  <c r="L5" i="40" a="1"/>
  <c r="L5" i="40"/>
  <c r="M5" i="40" a="1"/>
  <c r="M5" i="40"/>
  <c r="N5" i="40" a="1"/>
  <c r="N5" i="40"/>
  <c r="O5" i="40" a="1"/>
  <c r="O5" i="40"/>
  <c r="P5" i="40" a="1"/>
  <c r="P5" i="40"/>
  <c r="Q5" i="40" a="1"/>
  <c r="Q5" i="40"/>
  <c r="R5" i="40" a="1"/>
  <c r="R5" i="40"/>
  <c r="S5" i="40" a="1"/>
  <c r="S5" i="40"/>
  <c r="L6" i="40" a="1"/>
  <c r="L6" i="40"/>
  <c r="M6" i="40" a="1"/>
  <c r="M6" i="40"/>
  <c r="N6" i="40" a="1"/>
  <c r="N6" i="40"/>
  <c r="O6" i="40" a="1"/>
  <c r="O6" i="40"/>
  <c r="P6" i="40" a="1"/>
  <c r="P6" i="40"/>
  <c r="Q6" i="40" a="1"/>
  <c r="Q6" i="40"/>
  <c r="R6" i="40" a="1"/>
  <c r="R6" i="40"/>
  <c r="S6" i="40" a="1"/>
  <c r="S6" i="40"/>
  <c r="M2" i="40" a="1"/>
  <c r="M2" i="40"/>
  <c r="N2" i="40" a="1"/>
  <c r="N2" i="40"/>
  <c r="O2" i="40" a="1"/>
  <c r="O2" i="40"/>
  <c r="P2" i="40" a="1"/>
  <c r="P2" i="40"/>
  <c r="Q2" i="40" a="1"/>
  <c r="Q2" i="40"/>
  <c r="R2" i="40" a="1"/>
  <c r="R2" i="40"/>
  <c r="S2" i="40" a="1"/>
  <c r="S2" i="40"/>
  <c r="L2" i="40" a="1"/>
  <c r="L2" i="40"/>
  <c r="T347" i="40"/>
  <c r="U347" i="40"/>
  <c r="V347" i="40"/>
  <c r="T343" i="40"/>
  <c r="U343" i="40"/>
  <c r="V343" i="40"/>
  <c r="T344" i="40"/>
  <c r="U344" i="40"/>
  <c r="V344" i="40"/>
  <c r="T345" i="40"/>
  <c r="U345" i="40"/>
  <c r="V345" i="40"/>
  <c r="T346" i="40"/>
  <c r="U346" i="40"/>
  <c r="V346" i="40"/>
  <c r="U342" i="40"/>
  <c r="V342" i="40"/>
  <c r="T342" i="40"/>
  <c r="B328" i="16"/>
  <c r="B311" i="16"/>
  <c r="AF342" i="16"/>
  <c r="AD342" i="16"/>
  <c r="AC342" i="16"/>
  <c r="Z342" i="16"/>
  <c r="AE342" i="16" s="1"/>
  <c r="AF341" i="16"/>
  <c r="AD341" i="16"/>
  <c r="AC341" i="16"/>
  <c r="Z341" i="16"/>
  <c r="AE341" i="16" s="1"/>
  <c r="AF340" i="16"/>
  <c r="AD340" i="16"/>
  <c r="AC340" i="16"/>
  <c r="Z340" i="16"/>
  <c r="AE340" i="16" s="1"/>
  <c r="AF339" i="16"/>
  <c r="AD339" i="16"/>
  <c r="AC339" i="16"/>
  <c r="Z339" i="16"/>
  <c r="AE339" i="16" s="1"/>
  <c r="AF338" i="16"/>
  <c r="AD338" i="16"/>
  <c r="AC338" i="16"/>
  <c r="Z338" i="16"/>
  <c r="AE338" i="16" s="1"/>
  <c r="AF337" i="16"/>
  <c r="AD337" i="16"/>
  <c r="AC337" i="16"/>
  <c r="Z337" i="16"/>
  <c r="AE337" i="16" s="1"/>
  <c r="AF336" i="16"/>
  <c r="AD336" i="16"/>
  <c r="AC336" i="16"/>
  <c r="Z336" i="16"/>
  <c r="AE336" i="16" s="1"/>
  <c r="AF335" i="16"/>
  <c r="AD335" i="16"/>
  <c r="AC335" i="16"/>
  <c r="Z335" i="16"/>
  <c r="AE335" i="16" s="1"/>
  <c r="AF334" i="16"/>
  <c r="AD334" i="16"/>
  <c r="AC334" i="16"/>
  <c r="Z334" i="16"/>
  <c r="AE334" i="16" s="1"/>
  <c r="AF333" i="16"/>
  <c r="AD333" i="16"/>
  <c r="AC333" i="16"/>
  <c r="Z333" i="16"/>
  <c r="AE333" i="16" s="1"/>
  <c r="AF332" i="16"/>
  <c r="AD332" i="16"/>
  <c r="AC332" i="16"/>
  <c r="Z332" i="16"/>
  <c r="AE332" i="16" s="1"/>
  <c r="AF331" i="16"/>
  <c r="AD331" i="16"/>
  <c r="AC331" i="16"/>
  <c r="Z331" i="16"/>
  <c r="AE331" i="16" s="1"/>
  <c r="AF330" i="16"/>
  <c r="AD330" i="16"/>
  <c r="AC330" i="16"/>
  <c r="Z330" i="16"/>
  <c r="AE330" i="16" s="1"/>
  <c r="AF329" i="16"/>
  <c r="AD329" i="16"/>
  <c r="AC329" i="16"/>
  <c r="Z329" i="16"/>
  <c r="AE329" i="16" s="1"/>
  <c r="AF328" i="16"/>
  <c r="AD328" i="16"/>
  <c r="AC328" i="16"/>
  <c r="Z328" i="16"/>
  <c r="AE328" i="16" s="1"/>
  <c r="AF327" i="16"/>
  <c r="AD327" i="16"/>
  <c r="AC327" i="16"/>
  <c r="Z327" i="16"/>
  <c r="AE327" i="16" s="1"/>
  <c r="K327" i="16"/>
  <c r="K328" i="16"/>
  <c r="K329" i="16"/>
  <c r="K330" i="16"/>
  <c r="K331" i="16"/>
  <c r="K332" i="16"/>
  <c r="K333" i="16"/>
  <c r="K334" i="16"/>
  <c r="K335" i="16"/>
  <c r="J327" i="16"/>
  <c r="J328" i="16"/>
  <c r="J329" i="16"/>
  <c r="J330" i="16"/>
  <c r="J331" i="16"/>
  <c r="J332" i="16"/>
  <c r="J333" i="16"/>
  <c r="J334" i="16"/>
  <c r="J335" i="16"/>
  <c r="I327" i="16"/>
  <c r="I328" i="16"/>
  <c r="I329" i="16"/>
  <c r="I330" i="16"/>
  <c r="I331" i="16"/>
  <c r="I332" i="16"/>
  <c r="I333" i="16"/>
  <c r="I334" i="16"/>
  <c r="I335" i="16"/>
  <c r="H327" i="16"/>
  <c r="H328" i="16"/>
  <c r="H329" i="16"/>
  <c r="H330" i="16"/>
  <c r="H331" i="16"/>
  <c r="H332" i="16"/>
  <c r="H333" i="16"/>
  <c r="H334" i="16"/>
  <c r="H335" i="16"/>
  <c r="G327" i="16"/>
  <c r="G328" i="16"/>
  <c r="G329" i="16"/>
  <c r="G330" i="16"/>
  <c r="G331" i="16"/>
  <c r="G332" i="16"/>
  <c r="G333" i="16"/>
  <c r="G334" i="16"/>
  <c r="G335" i="16"/>
  <c r="F327" i="16"/>
  <c r="F328" i="16"/>
  <c r="F329" i="16"/>
  <c r="F330" i="16"/>
  <c r="F331" i="16"/>
  <c r="F332" i="16"/>
  <c r="F333" i="16"/>
  <c r="F334" i="16"/>
  <c r="F335" i="16"/>
  <c r="E327" i="16"/>
  <c r="E328" i="16"/>
  <c r="E329" i="16"/>
  <c r="E330" i="16"/>
  <c r="E331" i="16"/>
  <c r="E332" i="16"/>
  <c r="E333" i="16"/>
  <c r="E334" i="16"/>
  <c r="E335" i="16"/>
  <c r="D327" i="16"/>
  <c r="D328" i="16"/>
  <c r="D329" i="16"/>
  <c r="D330" i="16"/>
  <c r="D331" i="16"/>
  <c r="D332" i="16"/>
  <c r="D333" i="16"/>
  <c r="D334" i="16"/>
  <c r="D335" i="16"/>
  <c r="C327" i="16"/>
  <c r="C328" i="16"/>
  <c r="C329" i="16"/>
  <c r="C330" i="16"/>
  <c r="C331" i="16"/>
  <c r="C332" i="16"/>
  <c r="C333" i="16"/>
  <c r="C334" i="16"/>
  <c r="C335" i="16"/>
  <c r="B327" i="16"/>
  <c r="B329" i="16"/>
  <c r="B330" i="16"/>
  <c r="B331" i="16"/>
  <c r="B332" i="16"/>
  <c r="B333" i="16"/>
  <c r="B334" i="16"/>
  <c r="B335" i="16"/>
  <c r="Q342" i="7"/>
  <c r="O342" i="7"/>
  <c r="N342" i="7"/>
  <c r="K342" i="7"/>
  <c r="P342" i="7" s="1"/>
  <c r="Q341" i="7"/>
  <c r="O341" i="7"/>
  <c r="N341" i="7"/>
  <c r="K341" i="7"/>
  <c r="P341" i="7" s="1"/>
  <c r="Q340" i="7"/>
  <c r="O340" i="7"/>
  <c r="N340" i="7"/>
  <c r="K340" i="7"/>
  <c r="P340" i="7" s="1"/>
  <c r="Q339" i="7"/>
  <c r="O339" i="7"/>
  <c r="N339" i="7"/>
  <c r="K339" i="7"/>
  <c r="P339" i="7" s="1"/>
  <c r="Q338" i="7"/>
  <c r="O338" i="7"/>
  <c r="N338" i="7"/>
  <c r="K338" i="7"/>
  <c r="P338" i="7" s="1"/>
  <c r="Q337" i="7"/>
  <c r="O337" i="7"/>
  <c r="N337" i="7"/>
  <c r="K337" i="7"/>
  <c r="P337" i="7" s="1"/>
  <c r="Q336" i="7"/>
  <c r="O336" i="7"/>
  <c r="N336" i="7"/>
  <c r="K336" i="7"/>
  <c r="P336" i="7" s="1"/>
  <c r="Q335" i="7"/>
  <c r="O335" i="7"/>
  <c r="N335" i="7"/>
  <c r="K335" i="7"/>
  <c r="P335" i="7" s="1"/>
  <c r="Q334" i="7"/>
  <c r="O334" i="7"/>
  <c r="N334" i="7"/>
  <c r="K334" i="7"/>
  <c r="P334" i="7" s="1"/>
  <c r="Q333" i="7"/>
  <c r="O333" i="7"/>
  <c r="N333" i="7"/>
  <c r="K333" i="7"/>
  <c r="P333" i="7" s="1"/>
  <c r="Q332" i="7"/>
  <c r="O332" i="7"/>
  <c r="N332" i="7"/>
  <c r="K332" i="7"/>
  <c r="P332" i="7" s="1"/>
  <c r="Q331" i="7"/>
  <c r="O331" i="7"/>
  <c r="N331" i="7"/>
  <c r="K331" i="7"/>
  <c r="P331" i="7" s="1"/>
  <c r="Q330" i="7"/>
  <c r="O330" i="7"/>
  <c r="N330" i="7"/>
  <c r="K330" i="7"/>
  <c r="P330" i="7" s="1"/>
  <c r="Q329" i="7"/>
  <c r="O329" i="7"/>
  <c r="N329" i="7"/>
  <c r="K329" i="7"/>
  <c r="P329" i="7" s="1"/>
  <c r="Q328" i="7"/>
  <c r="O328" i="7"/>
  <c r="N328" i="7"/>
  <c r="K328" i="7"/>
  <c r="P328" i="7" s="1"/>
  <c r="Q327" i="7"/>
  <c r="O327" i="7"/>
  <c r="N327" i="7"/>
  <c r="K327" i="7"/>
  <c r="P327" i="7" s="1"/>
  <c r="AF326" i="16"/>
  <c r="AD326" i="16"/>
  <c r="AC326" i="16"/>
  <c r="Z326" i="16"/>
  <c r="AE326" i="16" s="1"/>
  <c r="AF325" i="16"/>
  <c r="AD325" i="16"/>
  <c r="AC325" i="16"/>
  <c r="Z325" i="16"/>
  <c r="AE325" i="16" s="1"/>
  <c r="AF324" i="16"/>
  <c r="AD324" i="16"/>
  <c r="AC324" i="16"/>
  <c r="Z324" i="16"/>
  <c r="AE324" i="16" s="1"/>
  <c r="AF323" i="16"/>
  <c r="AD323" i="16"/>
  <c r="AC323" i="16"/>
  <c r="Z323" i="16"/>
  <c r="AE323" i="16" s="1"/>
  <c r="AF322" i="16"/>
  <c r="AD322" i="16"/>
  <c r="AC322" i="16"/>
  <c r="Z322" i="16"/>
  <c r="AE322" i="16" s="1"/>
  <c r="AF321" i="16"/>
  <c r="AD321" i="16"/>
  <c r="AC321" i="16"/>
  <c r="Z321" i="16"/>
  <c r="AE321" i="16" s="1"/>
  <c r="AF320" i="16"/>
  <c r="AD320" i="16"/>
  <c r="AC320" i="16"/>
  <c r="Z320" i="16"/>
  <c r="AE320" i="16" s="1"/>
  <c r="AF319" i="16"/>
  <c r="AD319" i="16"/>
  <c r="AC319" i="16"/>
  <c r="Z319" i="16"/>
  <c r="AE319" i="16" s="1"/>
  <c r="AF318" i="16"/>
  <c r="AD318" i="16"/>
  <c r="AC318" i="16"/>
  <c r="Z318" i="16"/>
  <c r="AE318" i="16" s="1"/>
  <c r="AF317" i="16"/>
  <c r="AD317" i="16"/>
  <c r="AC317" i="16"/>
  <c r="Z317" i="16"/>
  <c r="AE317" i="16" s="1"/>
  <c r="AF316" i="16"/>
  <c r="AD316" i="16"/>
  <c r="AC316" i="16"/>
  <c r="Z316" i="16"/>
  <c r="AE316" i="16" s="1"/>
  <c r="AF315" i="16"/>
  <c r="AD315" i="16"/>
  <c r="AC315" i="16"/>
  <c r="Z315" i="16"/>
  <c r="AE315" i="16" s="1"/>
  <c r="AF314" i="16"/>
  <c r="AD314" i="16"/>
  <c r="AC314" i="16"/>
  <c r="Z314" i="16"/>
  <c r="AE314" i="16" s="1"/>
  <c r="AF313" i="16"/>
  <c r="AD313" i="16"/>
  <c r="AC313" i="16"/>
  <c r="Z313" i="16"/>
  <c r="AE313" i="16" s="1"/>
  <c r="AF312" i="16"/>
  <c r="AD312" i="16"/>
  <c r="AC312" i="16"/>
  <c r="Z312" i="16"/>
  <c r="AE312" i="16" s="1"/>
  <c r="AF311" i="16"/>
  <c r="AD311" i="16"/>
  <c r="AC311" i="16"/>
  <c r="Z311" i="16"/>
  <c r="AE311" i="16" s="1"/>
  <c r="AF310" i="16"/>
  <c r="AD310" i="16"/>
  <c r="AC310" i="16"/>
  <c r="Z310" i="16"/>
  <c r="AE310" i="16" s="1"/>
  <c r="AF309" i="16"/>
  <c r="AD309" i="16"/>
  <c r="AC309" i="16"/>
  <c r="Z309" i="16"/>
  <c r="AE309" i="16" s="1"/>
  <c r="K320" i="16"/>
  <c r="K321" i="16"/>
  <c r="K322" i="16"/>
  <c r="K323" i="16"/>
  <c r="K324" i="16"/>
  <c r="K325" i="16"/>
  <c r="K326" i="16"/>
  <c r="J320" i="16"/>
  <c r="J321" i="16"/>
  <c r="J322" i="16"/>
  <c r="J323" i="16"/>
  <c r="J324" i="16"/>
  <c r="J325" i="16"/>
  <c r="J326" i="16"/>
  <c r="I325" i="16"/>
  <c r="I326" i="16"/>
  <c r="I320" i="16"/>
  <c r="I321" i="16"/>
  <c r="I322" i="16"/>
  <c r="I323" i="16"/>
  <c r="I324" i="16"/>
  <c r="H320" i="16"/>
  <c r="H321" i="16"/>
  <c r="H322" i="16"/>
  <c r="H323" i="16"/>
  <c r="H324" i="16"/>
  <c r="H325" i="16"/>
  <c r="H326" i="16"/>
  <c r="G320" i="16"/>
  <c r="G321" i="16"/>
  <c r="G322" i="16"/>
  <c r="G323" i="16"/>
  <c r="G324" i="16"/>
  <c r="G325" i="16"/>
  <c r="G326" i="16"/>
  <c r="F320" i="16"/>
  <c r="F321" i="16"/>
  <c r="F322" i="16"/>
  <c r="F323" i="16"/>
  <c r="F324" i="16"/>
  <c r="F325" i="16"/>
  <c r="F326" i="16"/>
  <c r="E320" i="16"/>
  <c r="E321" i="16"/>
  <c r="E322" i="16"/>
  <c r="E323" i="16"/>
  <c r="E324" i="16"/>
  <c r="E325" i="16"/>
  <c r="E326" i="16"/>
  <c r="D320" i="16"/>
  <c r="D321" i="16"/>
  <c r="D322" i="16"/>
  <c r="D323" i="16"/>
  <c r="D324" i="16"/>
  <c r="D325" i="16"/>
  <c r="D326" i="16"/>
  <c r="C320" i="16"/>
  <c r="C321" i="16"/>
  <c r="C322" i="16"/>
  <c r="C323" i="16"/>
  <c r="C324" i="16"/>
  <c r="C325" i="16"/>
  <c r="C326" i="16"/>
  <c r="B322" i="16"/>
  <c r="B323" i="16"/>
  <c r="B324" i="16"/>
  <c r="B325" i="16"/>
  <c r="B326" i="16"/>
  <c r="B320" i="16"/>
  <c r="B321" i="16"/>
  <c r="Q326" i="7"/>
  <c r="O326" i="7"/>
  <c r="N326" i="7"/>
  <c r="K326" i="7"/>
  <c r="P326" i="7" s="1"/>
  <c r="Q325" i="7"/>
  <c r="O325" i="7"/>
  <c r="N325" i="7"/>
  <c r="K325" i="7"/>
  <c r="P325" i="7" s="1"/>
  <c r="Q324" i="7"/>
  <c r="O324" i="7"/>
  <c r="N324" i="7"/>
  <c r="K324" i="7"/>
  <c r="P324" i="7" s="1"/>
  <c r="Q323" i="7"/>
  <c r="O323" i="7"/>
  <c r="N323" i="7"/>
  <c r="K323" i="7"/>
  <c r="P323" i="7" s="1"/>
  <c r="Q322" i="7"/>
  <c r="O322" i="7"/>
  <c r="N322" i="7"/>
  <c r="K322" i="7"/>
  <c r="P322" i="7" s="1"/>
  <c r="Q321" i="7"/>
  <c r="O321" i="7"/>
  <c r="N321" i="7"/>
  <c r="K321" i="7"/>
  <c r="P321" i="7" s="1"/>
  <c r="Q320" i="7"/>
  <c r="O320" i="7"/>
  <c r="N320" i="7"/>
  <c r="K320" i="7"/>
  <c r="P320" i="7" s="1"/>
  <c r="Z308" i="16"/>
  <c r="B319" i="16"/>
  <c r="AF307" i="16"/>
  <c r="AE307" i="16"/>
  <c r="AD307" i="16"/>
  <c r="AC307" i="16"/>
  <c r="AG307" i="16" s="1"/>
  <c r="AF306" i="16"/>
  <c r="AE306" i="16"/>
  <c r="AD306" i="16"/>
  <c r="AC306" i="16"/>
  <c r="AG306" i="16" s="1"/>
  <c r="AF305" i="16"/>
  <c r="AE305" i="16"/>
  <c r="AD305" i="16"/>
  <c r="AC305" i="16"/>
  <c r="AG305" i="16" s="1"/>
  <c r="AF304" i="16"/>
  <c r="AE304" i="16"/>
  <c r="AD304" i="16"/>
  <c r="AC304" i="16"/>
  <c r="AG304" i="16" s="1"/>
  <c r="AF303" i="16"/>
  <c r="AE303" i="16"/>
  <c r="AD303" i="16"/>
  <c r="AC303" i="16"/>
  <c r="AG303" i="16" s="1"/>
  <c r="AF302" i="16"/>
  <c r="AE302" i="16"/>
  <c r="AD302" i="16"/>
  <c r="AC302" i="16"/>
  <c r="AG302" i="16" s="1"/>
  <c r="AF301" i="16"/>
  <c r="AE301" i="16"/>
  <c r="AD301" i="16"/>
  <c r="AC301" i="16"/>
  <c r="AG301" i="16" s="1"/>
  <c r="AF300" i="16"/>
  <c r="AE300" i="16"/>
  <c r="AD300" i="16"/>
  <c r="AC300" i="16"/>
  <c r="AG300" i="16" s="1"/>
  <c r="AF299" i="16"/>
  <c r="AE299" i="16"/>
  <c r="AD299" i="16"/>
  <c r="AC299" i="16"/>
  <c r="AG299" i="16" s="1"/>
  <c r="AF298" i="16"/>
  <c r="AE298" i="16"/>
  <c r="AD298" i="16"/>
  <c r="AC298" i="16"/>
  <c r="AG298" i="16" s="1"/>
  <c r="AF297" i="16"/>
  <c r="AE297" i="16"/>
  <c r="AD297" i="16"/>
  <c r="AC297" i="16"/>
  <c r="AG297" i="16" s="1"/>
  <c r="AF296" i="16"/>
  <c r="AE296" i="16"/>
  <c r="AD296" i="16"/>
  <c r="AC296" i="16"/>
  <c r="AG296" i="16" s="1"/>
  <c r="AF295" i="16"/>
  <c r="AE295" i="16"/>
  <c r="AD295" i="16"/>
  <c r="AC295" i="16"/>
  <c r="AG295" i="16" s="1"/>
  <c r="AF294" i="16"/>
  <c r="AE294" i="16"/>
  <c r="AD294" i="16"/>
  <c r="AC294" i="16"/>
  <c r="AG294" i="16" s="1"/>
  <c r="AF293" i="16"/>
  <c r="AE293" i="16"/>
  <c r="AD293" i="16"/>
  <c r="AC293" i="16"/>
  <c r="AG293" i="16" s="1"/>
  <c r="AF292" i="16"/>
  <c r="AE292" i="16"/>
  <c r="AD292" i="16"/>
  <c r="AC292" i="16"/>
  <c r="AG292" i="16" s="1"/>
  <c r="AF291" i="16"/>
  <c r="AE291" i="16"/>
  <c r="AD291" i="16"/>
  <c r="AC291" i="16"/>
  <c r="AG291" i="16" s="1"/>
  <c r="AF290" i="16"/>
  <c r="AE290" i="16"/>
  <c r="AD290" i="16"/>
  <c r="AC290" i="16"/>
  <c r="AG290" i="16" s="1"/>
  <c r="AF289" i="16"/>
  <c r="AE289" i="16"/>
  <c r="AD289" i="16"/>
  <c r="AC289" i="16"/>
  <c r="AG289" i="16" s="1"/>
  <c r="AF288" i="16"/>
  <c r="AE288" i="16"/>
  <c r="AD288" i="16"/>
  <c r="AC288" i="16"/>
  <c r="AG288" i="16" s="1"/>
  <c r="AF287" i="16"/>
  <c r="AE287" i="16"/>
  <c r="AD287" i="16"/>
  <c r="AC287" i="16"/>
  <c r="AG287" i="16" s="1"/>
  <c r="AF286" i="16"/>
  <c r="AE286" i="16"/>
  <c r="AD286" i="16"/>
  <c r="AC286" i="16"/>
  <c r="AG286" i="16" s="1"/>
  <c r="AF285" i="16"/>
  <c r="AE285" i="16"/>
  <c r="AD285" i="16"/>
  <c r="AC285" i="16"/>
  <c r="AG285" i="16" s="1"/>
  <c r="AF284" i="16"/>
  <c r="AE284" i="16"/>
  <c r="AD284" i="16"/>
  <c r="AC284" i="16"/>
  <c r="AG284" i="16" s="1"/>
  <c r="AF283" i="16"/>
  <c r="AE283" i="16"/>
  <c r="AD283" i="16"/>
  <c r="AC283" i="16"/>
  <c r="AG283" i="16" s="1"/>
  <c r="AF282" i="16"/>
  <c r="AE282" i="16"/>
  <c r="AD282" i="16"/>
  <c r="AC282" i="16"/>
  <c r="AG282" i="16" s="1"/>
  <c r="AF281" i="16"/>
  <c r="AE281" i="16"/>
  <c r="AD281" i="16"/>
  <c r="AC281" i="16"/>
  <c r="AG281" i="16" s="1"/>
  <c r="AF280" i="16"/>
  <c r="AE280" i="16"/>
  <c r="AD280" i="16"/>
  <c r="AC280" i="16"/>
  <c r="AG280" i="16" s="1"/>
  <c r="AF279" i="16"/>
  <c r="AE279" i="16"/>
  <c r="AD279" i="16"/>
  <c r="AC279" i="16"/>
  <c r="AG279" i="16" s="1"/>
  <c r="AF278" i="16"/>
  <c r="AE278" i="16"/>
  <c r="AD278" i="16"/>
  <c r="AC278" i="16"/>
  <c r="AG278" i="16" s="1"/>
  <c r="AF277" i="16"/>
  <c r="AE277" i="16"/>
  <c r="AD277" i="16"/>
  <c r="AC277" i="16"/>
  <c r="AG277" i="16" s="1"/>
  <c r="AF276" i="16"/>
  <c r="AE276" i="16"/>
  <c r="AD276" i="16"/>
  <c r="AC276" i="16"/>
  <c r="AG276" i="16" s="1"/>
  <c r="AF275" i="16"/>
  <c r="AE275" i="16"/>
  <c r="AD275" i="16"/>
  <c r="AC275" i="16"/>
  <c r="AG275" i="16" s="1"/>
  <c r="AF274" i="16"/>
  <c r="AE274" i="16"/>
  <c r="AD274" i="16"/>
  <c r="AC274" i="16"/>
  <c r="AG274" i="16" s="1"/>
  <c r="AF273" i="16"/>
  <c r="AE273" i="16"/>
  <c r="AD273" i="16"/>
  <c r="AC273" i="16"/>
  <c r="AG273" i="16" s="1"/>
  <c r="AF272" i="16"/>
  <c r="AE272" i="16"/>
  <c r="AD272" i="16"/>
  <c r="AC272" i="16"/>
  <c r="AG272" i="16" s="1"/>
  <c r="AF271" i="16"/>
  <c r="AE271" i="16"/>
  <c r="AD271" i="16"/>
  <c r="AC271" i="16"/>
  <c r="AG271" i="16" s="1"/>
  <c r="AF270" i="16"/>
  <c r="AE270" i="16"/>
  <c r="AD270" i="16"/>
  <c r="AC270" i="16"/>
  <c r="AG270" i="16" s="1"/>
  <c r="AF269" i="16"/>
  <c r="AE269" i="16"/>
  <c r="AD269" i="16"/>
  <c r="AC269" i="16"/>
  <c r="AG269" i="16" s="1"/>
  <c r="AF268" i="16"/>
  <c r="AE268" i="16"/>
  <c r="AD268" i="16"/>
  <c r="AC268" i="16"/>
  <c r="AG268" i="16" s="1"/>
  <c r="AF267" i="16"/>
  <c r="AE267" i="16"/>
  <c r="AD267" i="16"/>
  <c r="AC267" i="16"/>
  <c r="AG267" i="16" s="1"/>
  <c r="AF266" i="16"/>
  <c r="AE266" i="16"/>
  <c r="AD266" i="16"/>
  <c r="AC266" i="16"/>
  <c r="AG266" i="16" s="1"/>
  <c r="AF265" i="16"/>
  <c r="AE265" i="16"/>
  <c r="AD265" i="16"/>
  <c r="AC265" i="16"/>
  <c r="AG265" i="16" s="1"/>
  <c r="AF264" i="16"/>
  <c r="AE264" i="16"/>
  <c r="AD264" i="16"/>
  <c r="AC264" i="16"/>
  <c r="AG264" i="16" s="1"/>
  <c r="AF263" i="16"/>
  <c r="AE263" i="16"/>
  <c r="AD263" i="16"/>
  <c r="AC263" i="16"/>
  <c r="AG263" i="16" s="1"/>
  <c r="AF262" i="16"/>
  <c r="AE262" i="16"/>
  <c r="AD262" i="16"/>
  <c r="AC262" i="16"/>
  <c r="AG262" i="16" s="1"/>
  <c r="AF261" i="16"/>
  <c r="AE261" i="16"/>
  <c r="AD261" i="16"/>
  <c r="AC261" i="16"/>
  <c r="AG261" i="16" s="1"/>
  <c r="AF260" i="16"/>
  <c r="AE260" i="16"/>
  <c r="AD260" i="16"/>
  <c r="AC260" i="16"/>
  <c r="AG260" i="16" s="1"/>
  <c r="AF259" i="16"/>
  <c r="AE259" i="16"/>
  <c r="AD259" i="16"/>
  <c r="AC259" i="16"/>
  <c r="AG259" i="16" s="1"/>
  <c r="AF258" i="16"/>
  <c r="AE258" i="16"/>
  <c r="AD258" i="16"/>
  <c r="AC258" i="16"/>
  <c r="AG258" i="16" s="1"/>
  <c r="AF257" i="16"/>
  <c r="AE257" i="16"/>
  <c r="AD257" i="16"/>
  <c r="AC257" i="16"/>
  <c r="AG257" i="16" s="1"/>
  <c r="AF256" i="16"/>
  <c r="AE256" i="16"/>
  <c r="AD256" i="16"/>
  <c r="AC256" i="16"/>
  <c r="AG256" i="16" s="1"/>
  <c r="AF255" i="16"/>
  <c r="AE255" i="16"/>
  <c r="AD255" i="16"/>
  <c r="AC255" i="16"/>
  <c r="AG255" i="16" s="1"/>
  <c r="AF254" i="16"/>
  <c r="AE254" i="16"/>
  <c r="AD254" i="16"/>
  <c r="AC254" i="16"/>
  <c r="AG254" i="16" s="1"/>
  <c r="AF253" i="16"/>
  <c r="AE253" i="16"/>
  <c r="AD253" i="16"/>
  <c r="AC253" i="16"/>
  <c r="AG253" i="16" s="1"/>
  <c r="AF252" i="16"/>
  <c r="AE252" i="16"/>
  <c r="AD252" i="16"/>
  <c r="AC252" i="16"/>
  <c r="AG252" i="16" s="1"/>
  <c r="AF251" i="16"/>
  <c r="AE251" i="16"/>
  <c r="AD251" i="16"/>
  <c r="AC251" i="16"/>
  <c r="AG251" i="16" s="1"/>
  <c r="AF250" i="16"/>
  <c r="AE250" i="16"/>
  <c r="AD250" i="16"/>
  <c r="AC250" i="16"/>
  <c r="AG250" i="16" s="1"/>
  <c r="AF249" i="16"/>
  <c r="AE249" i="16"/>
  <c r="AD249" i="16"/>
  <c r="AC249" i="16"/>
  <c r="AG249" i="16" s="1"/>
  <c r="AF248" i="16"/>
  <c r="AE248" i="16"/>
  <c r="AD248" i="16"/>
  <c r="AC248" i="16"/>
  <c r="AG248" i="16" s="1"/>
  <c r="AF247" i="16"/>
  <c r="AE247" i="16"/>
  <c r="AD247" i="16"/>
  <c r="AC247" i="16"/>
  <c r="AG247" i="16" s="1"/>
  <c r="AF246" i="16"/>
  <c r="AE246" i="16"/>
  <c r="AD246" i="16"/>
  <c r="AC246" i="16"/>
  <c r="AG246" i="16" s="1"/>
  <c r="AF245" i="16"/>
  <c r="AE245" i="16"/>
  <c r="AD245" i="16"/>
  <c r="AC245" i="16"/>
  <c r="AG245" i="16" s="1"/>
  <c r="AF244" i="16"/>
  <c r="AE244" i="16"/>
  <c r="AD244" i="16"/>
  <c r="AC244" i="16"/>
  <c r="AG244" i="16" s="1"/>
  <c r="AF243" i="16"/>
  <c r="AE243" i="16"/>
  <c r="AD243" i="16"/>
  <c r="AC243" i="16"/>
  <c r="AG243" i="16" s="1"/>
  <c r="AF242" i="16"/>
  <c r="AE242" i="16"/>
  <c r="AD242" i="16"/>
  <c r="AC242" i="16"/>
  <c r="AG242" i="16" s="1"/>
  <c r="AF241" i="16"/>
  <c r="AE241" i="16"/>
  <c r="AD241" i="16"/>
  <c r="AC241" i="16"/>
  <c r="AG241" i="16" s="1"/>
  <c r="AF240" i="16"/>
  <c r="AE240" i="16"/>
  <c r="AD240" i="16"/>
  <c r="AC240" i="16"/>
  <c r="AG240" i="16" s="1"/>
  <c r="AF239" i="16"/>
  <c r="AE239" i="16"/>
  <c r="AD239" i="16"/>
  <c r="AC239" i="16"/>
  <c r="AG239" i="16" s="1"/>
  <c r="AF238" i="16"/>
  <c r="AE238" i="16"/>
  <c r="AD238" i="16"/>
  <c r="AC238" i="16"/>
  <c r="AG238" i="16" s="1"/>
  <c r="AF237" i="16"/>
  <c r="AE237" i="16"/>
  <c r="AD237" i="16"/>
  <c r="AC237" i="16"/>
  <c r="AG237" i="16" s="1"/>
  <c r="AF236" i="16"/>
  <c r="AE236" i="16"/>
  <c r="AD236" i="16"/>
  <c r="AC236" i="16"/>
  <c r="AG236" i="16" s="1"/>
  <c r="AF235" i="16"/>
  <c r="AE235" i="16"/>
  <c r="AD235" i="16"/>
  <c r="AC235" i="16"/>
  <c r="AG235" i="16" s="1"/>
  <c r="AF234" i="16"/>
  <c r="AE234" i="16"/>
  <c r="AD234" i="16"/>
  <c r="AC234" i="16"/>
  <c r="AG234" i="16" s="1"/>
  <c r="AF233" i="16"/>
  <c r="AE233" i="16"/>
  <c r="AD233" i="16"/>
  <c r="AC233" i="16"/>
  <c r="AG233" i="16" s="1"/>
  <c r="AF232" i="16"/>
  <c r="AE232" i="16"/>
  <c r="AD232" i="16"/>
  <c r="AC232" i="16"/>
  <c r="AG232" i="16" s="1"/>
  <c r="AF231" i="16"/>
  <c r="AE231" i="16"/>
  <c r="AD231" i="16"/>
  <c r="AC231" i="16"/>
  <c r="AG231" i="16" s="1"/>
  <c r="AF230" i="16"/>
  <c r="AE230" i="16"/>
  <c r="AD230" i="16"/>
  <c r="AC230" i="16"/>
  <c r="AG230" i="16" s="1"/>
  <c r="AF229" i="16"/>
  <c r="AE229" i="16"/>
  <c r="AD229" i="16"/>
  <c r="AC229" i="16"/>
  <c r="AG229" i="16" s="1"/>
  <c r="AF228" i="16"/>
  <c r="AE228" i="16"/>
  <c r="AD228" i="16"/>
  <c r="AC228" i="16"/>
  <c r="AG228" i="16" s="1"/>
  <c r="AF227" i="16"/>
  <c r="AE227" i="16"/>
  <c r="AD227" i="16"/>
  <c r="AC227" i="16"/>
  <c r="AG227" i="16" s="1"/>
  <c r="AF226" i="16"/>
  <c r="AE226" i="16"/>
  <c r="AD226" i="16"/>
  <c r="AC226" i="16"/>
  <c r="AG226" i="16" s="1"/>
  <c r="AF225" i="16"/>
  <c r="AE225" i="16"/>
  <c r="AD225" i="16"/>
  <c r="AC225" i="16"/>
  <c r="AG225" i="16" s="1"/>
  <c r="AF224" i="16"/>
  <c r="AE224" i="16"/>
  <c r="AD224" i="16"/>
  <c r="AC224" i="16"/>
  <c r="AG224" i="16" s="1"/>
  <c r="AF223" i="16"/>
  <c r="AE223" i="16"/>
  <c r="AD223" i="16"/>
  <c r="AC223" i="16"/>
  <c r="AG223" i="16" s="1"/>
  <c r="AF222" i="16"/>
  <c r="AE222" i="16"/>
  <c r="AD222" i="16"/>
  <c r="AC222" i="16"/>
  <c r="AG222" i="16" s="1"/>
  <c r="AF221" i="16"/>
  <c r="AE221" i="16"/>
  <c r="AD221" i="16"/>
  <c r="AC221" i="16"/>
  <c r="AG221" i="16" s="1"/>
  <c r="AF220" i="16"/>
  <c r="AE220" i="16"/>
  <c r="AD220" i="16"/>
  <c r="AC220" i="16"/>
  <c r="AG220" i="16" s="1"/>
  <c r="AF219" i="16"/>
  <c r="AE219" i="16"/>
  <c r="AD219" i="16"/>
  <c r="AC219" i="16"/>
  <c r="AG219" i="16" s="1"/>
  <c r="AF218" i="16"/>
  <c r="AE218" i="16"/>
  <c r="AD218" i="16"/>
  <c r="AC218" i="16"/>
  <c r="AG218" i="16" s="1"/>
  <c r="AF217" i="16"/>
  <c r="AE217" i="16"/>
  <c r="AD217" i="16"/>
  <c r="AC217" i="16"/>
  <c r="AG217" i="16" s="1"/>
  <c r="AF216" i="16"/>
  <c r="AE216" i="16"/>
  <c r="AD216" i="16"/>
  <c r="AC216" i="16"/>
  <c r="AG216" i="16" s="1"/>
  <c r="AF215" i="16"/>
  <c r="AE215" i="16"/>
  <c r="AD215" i="16"/>
  <c r="AC215" i="16"/>
  <c r="AG215" i="16" s="1"/>
  <c r="AF214" i="16"/>
  <c r="AE214" i="16"/>
  <c r="AD214" i="16"/>
  <c r="AC214" i="16"/>
  <c r="AG214" i="16" s="1"/>
  <c r="AF213" i="16"/>
  <c r="AE213" i="16"/>
  <c r="AD213" i="16"/>
  <c r="AC213" i="16"/>
  <c r="AG213" i="16" s="1"/>
  <c r="AF212" i="16"/>
  <c r="AE212" i="16"/>
  <c r="AD212" i="16"/>
  <c r="AC212" i="16"/>
  <c r="AG212" i="16" s="1"/>
  <c r="AF211" i="16"/>
  <c r="AE211" i="16"/>
  <c r="AD211" i="16"/>
  <c r="AC211" i="16"/>
  <c r="AG211" i="16" s="1"/>
  <c r="AF210" i="16"/>
  <c r="AE210" i="16"/>
  <c r="AD210" i="16"/>
  <c r="AC210" i="16"/>
  <c r="AG210" i="16" s="1"/>
  <c r="AF209" i="16"/>
  <c r="AE209" i="16"/>
  <c r="AD209" i="16"/>
  <c r="AC209" i="16"/>
  <c r="AG209" i="16" s="1"/>
  <c r="AF208" i="16"/>
  <c r="AE208" i="16"/>
  <c r="AD208" i="16"/>
  <c r="AC208" i="16"/>
  <c r="AG208" i="16" s="1"/>
  <c r="AF207" i="16"/>
  <c r="AE207" i="16"/>
  <c r="AD207" i="16"/>
  <c r="AC207" i="16"/>
  <c r="AG207" i="16" s="1"/>
  <c r="AF206" i="16"/>
  <c r="AE206" i="16"/>
  <c r="AD206" i="16"/>
  <c r="AC206" i="16"/>
  <c r="AG206" i="16" s="1"/>
  <c r="AF205" i="16"/>
  <c r="AE205" i="16"/>
  <c r="AD205" i="16"/>
  <c r="AC205" i="16"/>
  <c r="AG205" i="16" s="1"/>
  <c r="AF204" i="16"/>
  <c r="AE204" i="16"/>
  <c r="AD204" i="16"/>
  <c r="AC204" i="16"/>
  <c r="AG204" i="16" s="1"/>
  <c r="AF203" i="16"/>
  <c r="AE203" i="16"/>
  <c r="AD203" i="16"/>
  <c r="AC203" i="16"/>
  <c r="AG203" i="16" s="1"/>
  <c r="AF202" i="16"/>
  <c r="AE202" i="16"/>
  <c r="AD202" i="16"/>
  <c r="AC202" i="16"/>
  <c r="AG202" i="16" s="1"/>
  <c r="AF201" i="16"/>
  <c r="AE201" i="16"/>
  <c r="AD201" i="16"/>
  <c r="AC201" i="16"/>
  <c r="AG201" i="16" s="1"/>
  <c r="AF200" i="16"/>
  <c r="AE200" i="16"/>
  <c r="AD200" i="16"/>
  <c r="AC200" i="16"/>
  <c r="AG200" i="16" s="1"/>
  <c r="AF199" i="16"/>
  <c r="AE199" i="16"/>
  <c r="AD199" i="16"/>
  <c r="AC199" i="16"/>
  <c r="AG199" i="16" s="1"/>
  <c r="AF198" i="16"/>
  <c r="AE198" i="16"/>
  <c r="AD198" i="16"/>
  <c r="AC198" i="16"/>
  <c r="AG198" i="16" s="1"/>
  <c r="AF197" i="16"/>
  <c r="AE197" i="16"/>
  <c r="AD197" i="16"/>
  <c r="AC197" i="16"/>
  <c r="AG197" i="16" s="1"/>
  <c r="AF196" i="16"/>
  <c r="AE196" i="16"/>
  <c r="AD196" i="16"/>
  <c r="AC196" i="16"/>
  <c r="AG196" i="16" s="1"/>
  <c r="AF195" i="16"/>
  <c r="AE195" i="16"/>
  <c r="AD195" i="16"/>
  <c r="AC195" i="16"/>
  <c r="AG195" i="16" s="1"/>
  <c r="AF194" i="16"/>
  <c r="AE194" i="16"/>
  <c r="AD194" i="16"/>
  <c r="AC194" i="16"/>
  <c r="AG194" i="16" s="1"/>
  <c r="AF193" i="16"/>
  <c r="AE193" i="16"/>
  <c r="AD193" i="16"/>
  <c r="AC193" i="16"/>
  <c r="AG193" i="16" s="1"/>
  <c r="AF192" i="16"/>
  <c r="AE192" i="16"/>
  <c r="AD192" i="16"/>
  <c r="AC192" i="16"/>
  <c r="AG192" i="16" s="1"/>
  <c r="AF191" i="16"/>
  <c r="AE191" i="16"/>
  <c r="AD191" i="16"/>
  <c r="AC191" i="16"/>
  <c r="AG191" i="16" s="1"/>
  <c r="AF190" i="16"/>
  <c r="AE190" i="16"/>
  <c r="AD190" i="16"/>
  <c r="AC190" i="16"/>
  <c r="AG190" i="16" s="1"/>
  <c r="AF189" i="16"/>
  <c r="AE189" i="16"/>
  <c r="AD189" i="16"/>
  <c r="AC189" i="16"/>
  <c r="AG189" i="16" s="1"/>
  <c r="AF188" i="16"/>
  <c r="AE188" i="16"/>
  <c r="AD188" i="16"/>
  <c r="AC188" i="16"/>
  <c r="AG188" i="16" s="1"/>
  <c r="AF187" i="16"/>
  <c r="AE187" i="16"/>
  <c r="AD187" i="16"/>
  <c r="AC187" i="16"/>
  <c r="AG187" i="16" s="1"/>
  <c r="AF186" i="16"/>
  <c r="AE186" i="16"/>
  <c r="AD186" i="16"/>
  <c r="AC186" i="16"/>
  <c r="AG186" i="16" s="1"/>
  <c r="AF185" i="16"/>
  <c r="AE185" i="16"/>
  <c r="AD185" i="16"/>
  <c r="AC185" i="16"/>
  <c r="AG185" i="16" s="1"/>
  <c r="AF184" i="16"/>
  <c r="AE184" i="16"/>
  <c r="AD184" i="16"/>
  <c r="AC184" i="16"/>
  <c r="AG184" i="16" s="1"/>
  <c r="AF183" i="16"/>
  <c r="AE183" i="16"/>
  <c r="AD183" i="16"/>
  <c r="AC183" i="16"/>
  <c r="AG183" i="16" s="1"/>
  <c r="AF182" i="16"/>
  <c r="AE182" i="16"/>
  <c r="AD182" i="16"/>
  <c r="AC182" i="16"/>
  <c r="AG182" i="16" s="1"/>
  <c r="AF181" i="16"/>
  <c r="AE181" i="16"/>
  <c r="AD181" i="16"/>
  <c r="AC181" i="16"/>
  <c r="AG181" i="16" s="1"/>
  <c r="AF180" i="16"/>
  <c r="AE180" i="16"/>
  <c r="AD180" i="16"/>
  <c r="AC180" i="16"/>
  <c r="AG180" i="16" s="1"/>
  <c r="AF179" i="16"/>
  <c r="AE179" i="16"/>
  <c r="AD179" i="16"/>
  <c r="AC179" i="16"/>
  <c r="AG179" i="16" s="1"/>
  <c r="AF178" i="16"/>
  <c r="AE178" i="16"/>
  <c r="AD178" i="16"/>
  <c r="AC178" i="16"/>
  <c r="AG178" i="16" s="1"/>
  <c r="AF177" i="16"/>
  <c r="AE177" i="16"/>
  <c r="AD177" i="16"/>
  <c r="AC177" i="16"/>
  <c r="AG177" i="16" s="1"/>
  <c r="AF176" i="16"/>
  <c r="AE176" i="16"/>
  <c r="AD176" i="16"/>
  <c r="AC176" i="16"/>
  <c r="AG176" i="16" s="1"/>
  <c r="AF175" i="16"/>
  <c r="AE175" i="16"/>
  <c r="AD175" i="16"/>
  <c r="AC175" i="16"/>
  <c r="AG175" i="16" s="1"/>
  <c r="AF174" i="16"/>
  <c r="AE174" i="16"/>
  <c r="AD174" i="16"/>
  <c r="AC174" i="16"/>
  <c r="AG174" i="16" s="1"/>
  <c r="AF173" i="16"/>
  <c r="AE173" i="16"/>
  <c r="AD173" i="16"/>
  <c r="AC173" i="16"/>
  <c r="AG173" i="16" s="1"/>
  <c r="AF172" i="16"/>
  <c r="AE172" i="16"/>
  <c r="AD172" i="16"/>
  <c r="AC172" i="16"/>
  <c r="AG172" i="16" s="1"/>
  <c r="AF171" i="16"/>
  <c r="AE171" i="16"/>
  <c r="AD171" i="16"/>
  <c r="AC171" i="16"/>
  <c r="AG171" i="16" s="1"/>
  <c r="AF170" i="16"/>
  <c r="AE170" i="16"/>
  <c r="AD170" i="16"/>
  <c r="AC170" i="16"/>
  <c r="AG170" i="16" s="1"/>
  <c r="AF169" i="16"/>
  <c r="AE169" i="16"/>
  <c r="AD169" i="16"/>
  <c r="AC169" i="16"/>
  <c r="AG169" i="16" s="1"/>
  <c r="AF168" i="16"/>
  <c r="AE168" i="16"/>
  <c r="AD168" i="16"/>
  <c r="AC168" i="16"/>
  <c r="AG168" i="16" s="1"/>
  <c r="AF167" i="16"/>
  <c r="AE167" i="16"/>
  <c r="AD167" i="16"/>
  <c r="AC167" i="16"/>
  <c r="AG167" i="16" s="1"/>
  <c r="AF166" i="16"/>
  <c r="AE166" i="16"/>
  <c r="AD166" i="16"/>
  <c r="AC166" i="16"/>
  <c r="AG166" i="16" s="1"/>
  <c r="AF165" i="16"/>
  <c r="AE165" i="16"/>
  <c r="AD165" i="16"/>
  <c r="AC165" i="16"/>
  <c r="AG165" i="16" s="1"/>
  <c r="AF164" i="16"/>
  <c r="AE164" i="16"/>
  <c r="AD164" i="16"/>
  <c r="AC164" i="16"/>
  <c r="AG164" i="16" s="1"/>
  <c r="AF163" i="16"/>
  <c r="AE163" i="16"/>
  <c r="AD163" i="16"/>
  <c r="AC163" i="16"/>
  <c r="AG163" i="16" s="1"/>
  <c r="AF162" i="16"/>
  <c r="AE162" i="16"/>
  <c r="AD162" i="16"/>
  <c r="AC162" i="16"/>
  <c r="AG162" i="16" s="1"/>
  <c r="AF161" i="16"/>
  <c r="AE161" i="16"/>
  <c r="AD161" i="16"/>
  <c r="AC161" i="16"/>
  <c r="AG161" i="16" s="1"/>
  <c r="AF160" i="16"/>
  <c r="AE160" i="16"/>
  <c r="AD160" i="16"/>
  <c r="AC160" i="16"/>
  <c r="AG160" i="16" s="1"/>
  <c r="AF159" i="16"/>
  <c r="AE159" i="16"/>
  <c r="AD159" i="16"/>
  <c r="AC159" i="16"/>
  <c r="AG159" i="16" s="1"/>
  <c r="AF158" i="16"/>
  <c r="AE158" i="16"/>
  <c r="AD158" i="16"/>
  <c r="AC158" i="16"/>
  <c r="AG158" i="16" s="1"/>
  <c r="AF157" i="16"/>
  <c r="AE157" i="16"/>
  <c r="AD157" i="16"/>
  <c r="AC157" i="16"/>
  <c r="AG157" i="16" s="1"/>
  <c r="AF156" i="16"/>
  <c r="AE156" i="16"/>
  <c r="AD156" i="16"/>
  <c r="AC156" i="16"/>
  <c r="AG156" i="16" s="1"/>
  <c r="AF155" i="16"/>
  <c r="AE155" i="16"/>
  <c r="AD155" i="16"/>
  <c r="AC155" i="16"/>
  <c r="AG155" i="16" s="1"/>
  <c r="AF154" i="16"/>
  <c r="AE154" i="16"/>
  <c r="AD154" i="16"/>
  <c r="AC154" i="16"/>
  <c r="AG154" i="16" s="1"/>
  <c r="AF153" i="16"/>
  <c r="AE153" i="16"/>
  <c r="AD153" i="16"/>
  <c r="AC153" i="16"/>
  <c r="AG153" i="16" s="1"/>
  <c r="AF152" i="16"/>
  <c r="AE152" i="16"/>
  <c r="AD152" i="16"/>
  <c r="AC152" i="16"/>
  <c r="AG152" i="16" s="1"/>
  <c r="AF151" i="16"/>
  <c r="AE151" i="16"/>
  <c r="AD151" i="16"/>
  <c r="AC151" i="16"/>
  <c r="AG151" i="16" s="1"/>
  <c r="AF150" i="16"/>
  <c r="AE150" i="16"/>
  <c r="AD150" i="16"/>
  <c r="AC150" i="16"/>
  <c r="AG150" i="16" s="1"/>
  <c r="AF149" i="16"/>
  <c r="AE149" i="16"/>
  <c r="AD149" i="16"/>
  <c r="AC149" i="16"/>
  <c r="AG149" i="16" s="1"/>
  <c r="AF148" i="16"/>
  <c r="AE148" i="16"/>
  <c r="AD148" i="16"/>
  <c r="AC148" i="16"/>
  <c r="AG148" i="16" s="1"/>
  <c r="AF147" i="16"/>
  <c r="AE147" i="16"/>
  <c r="AD147" i="16"/>
  <c r="AC147" i="16"/>
  <c r="AG147" i="16" s="1"/>
  <c r="AF146" i="16"/>
  <c r="AE146" i="16"/>
  <c r="AD146" i="16"/>
  <c r="AC146" i="16"/>
  <c r="AG146" i="16" s="1"/>
  <c r="AF145" i="16"/>
  <c r="AE145" i="16"/>
  <c r="AD145" i="16"/>
  <c r="AC145" i="16"/>
  <c r="AG145" i="16" s="1"/>
  <c r="AF144" i="16"/>
  <c r="AE144" i="16"/>
  <c r="AD144" i="16"/>
  <c r="AC144" i="16"/>
  <c r="AG144" i="16" s="1"/>
  <c r="AF143" i="16"/>
  <c r="AE143" i="16"/>
  <c r="AD143" i="16"/>
  <c r="AC143" i="16"/>
  <c r="AG143" i="16" s="1"/>
  <c r="AF142" i="16"/>
  <c r="AE142" i="16"/>
  <c r="AD142" i="16"/>
  <c r="AC142" i="16"/>
  <c r="AG142" i="16" s="1"/>
  <c r="AF141" i="16"/>
  <c r="AE141" i="16"/>
  <c r="AD141" i="16"/>
  <c r="AC141" i="16"/>
  <c r="AG141" i="16" s="1"/>
  <c r="AF140" i="16"/>
  <c r="AE140" i="16"/>
  <c r="AD140" i="16"/>
  <c r="AC140" i="16"/>
  <c r="AG140" i="16" s="1"/>
  <c r="AF139" i="16"/>
  <c r="AE139" i="16"/>
  <c r="AD139" i="16"/>
  <c r="AC139" i="16"/>
  <c r="AG139" i="16" s="1"/>
  <c r="AF138" i="16"/>
  <c r="AE138" i="16"/>
  <c r="AD138" i="16"/>
  <c r="AC138" i="16"/>
  <c r="AG138" i="16" s="1"/>
  <c r="AF137" i="16"/>
  <c r="AE137" i="16"/>
  <c r="AD137" i="16"/>
  <c r="AC137" i="16"/>
  <c r="AG137" i="16" s="1"/>
  <c r="AF136" i="16"/>
  <c r="AE136" i="16"/>
  <c r="AD136" i="16"/>
  <c r="AC136" i="16"/>
  <c r="AG136" i="16" s="1"/>
  <c r="AF135" i="16"/>
  <c r="AE135" i="16"/>
  <c r="AD135" i="16"/>
  <c r="AC135" i="16"/>
  <c r="AG135" i="16" s="1"/>
  <c r="AF134" i="16"/>
  <c r="AE134" i="16"/>
  <c r="AD134" i="16"/>
  <c r="AC134" i="16"/>
  <c r="AG134" i="16" s="1"/>
  <c r="AF133" i="16"/>
  <c r="AE133" i="16"/>
  <c r="AD133" i="16"/>
  <c r="AC133" i="16"/>
  <c r="AG133" i="16" s="1"/>
  <c r="AF132" i="16"/>
  <c r="AE132" i="16"/>
  <c r="AD132" i="16"/>
  <c r="AC132" i="16"/>
  <c r="AG132" i="16" s="1"/>
  <c r="AF131" i="16"/>
  <c r="AE131" i="16"/>
  <c r="AD131" i="16"/>
  <c r="AC131" i="16"/>
  <c r="AG131" i="16" s="1"/>
  <c r="AF130" i="16"/>
  <c r="AE130" i="16"/>
  <c r="AD130" i="16"/>
  <c r="AC130" i="16"/>
  <c r="AG130" i="16" s="1"/>
  <c r="AF129" i="16"/>
  <c r="AE129" i="16"/>
  <c r="AD129" i="16"/>
  <c r="AC129" i="16"/>
  <c r="AG129" i="16" s="1"/>
  <c r="AF128" i="16"/>
  <c r="AE128" i="16"/>
  <c r="AD128" i="16"/>
  <c r="AC128" i="16"/>
  <c r="AG128" i="16" s="1"/>
  <c r="AF127" i="16"/>
  <c r="AE127" i="16"/>
  <c r="AD127" i="16"/>
  <c r="AC127" i="16"/>
  <c r="AG127" i="16" s="1"/>
  <c r="AF126" i="16"/>
  <c r="AE126" i="16"/>
  <c r="AD126" i="16"/>
  <c r="AC126" i="16"/>
  <c r="AG126" i="16" s="1"/>
  <c r="AF125" i="16"/>
  <c r="AE125" i="16"/>
  <c r="AD125" i="16"/>
  <c r="AC125" i="16"/>
  <c r="AG125" i="16" s="1"/>
  <c r="AF124" i="16"/>
  <c r="AE124" i="16"/>
  <c r="AD124" i="16"/>
  <c r="AC124" i="16"/>
  <c r="AG124" i="16" s="1"/>
  <c r="AF123" i="16"/>
  <c r="AE123" i="16"/>
  <c r="AD123" i="16"/>
  <c r="AC123" i="16"/>
  <c r="AG123" i="16" s="1"/>
  <c r="AF122" i="16"/>
  <c r="AE122" i="16"/>
  <c r="AD122" i="16"/>
  <c r="AC122" i="16"/>
  <c r="AG122" i="16" s="1"/>
  <c r="AF121" i="16"/>
  <c r="AE121" i="16"/>
  <c r="AD121" i="16"/>
  <c r="AC121" i="16"/>
  <c r="AG121" i="16" s="1"/>
  <c r="AF120" i="16"/>
  <c r="AE120" i="16"/>
  <c r="AD120" i="16"/>
  <c r="AC120" i="16"/>
  <c r="AG120" i="16" s="1"/>
  <c r="AF119" i="16"/>
  <c r="AE119" i="16"/>
  <c r="AD119" i="16"/>
  <c r="AC119" i="16"/>
  <c r="AG119" i="16" s="1"/>
  <c r="AF118" i="16"/>
  <c r="AE118" i="16"/>
  <c r="AD118" i="16"/>
  <c r="AC118" i="16"/>
  <c r="AG118" i="16" s="1"/>
  <c r="AF117" i="16"/>
  <c r="AE117" i="16"/>
  <c r="AD117" i="16"/>
  <c r="AC117" i="16"/>
  <c r="AG117" i="16" s="1"/>
  <c r="AF116" i="16"/>
  <c r="AE116" i="16"/>
  <c r="AD116" i="16"/>
  <c r="AC116" i="16"/>
  <c r="AG116" i="16" s="1"/>
  <c r="AF115" i="16"/>
  <c r="AE115" i="16"/>
  <c r="AD115" i="16"/>
  <c r="AC115" i="16"/>
  <c r="AG115" i="16" s="1"/>
  <c r="AF114" i="16"/>
  <c r="AE114" i="16"/>
  <c r="AD114" i="16"/>
  <c r="AC114" i="16"/>
  <c r="AG114" i="16" s="1"/>
  <c r="AF113" i="16"/>
  <c r="AE113" i="16"/>
  <c r="AD113" i="16"/>
  <c r="AC113" i="16"/>
  <c r="AG113" i="16" s="1"/>
  <c r="AF112" i="16"/>
  <c r="AE112" i="16"/>
  <c r="AD112" i="16"/>
  <c r="AC112" i="16"/>
  <c r="AG112" i="16" s="1"/>
  <c r="AF111" i="16"/>
  <c r="AE111" i="16"/>
  <c r="AD111" i="16"/>
  <c r="AC111" i="16"/>
  <c r="AG111" i="16" s="1"/>
  <c r="AF110" i="16"/>
  <c r="AE110" i="16"/>
  <c r="AD110" i="16"/>
  <c r="AC110" i="16"/>
  <c r="AG110" i="16" s="1"/>
  <c r="AF109" i="16"/>
  <c r="AE109" i="16"/>
  <c r="AD109" i="16"/>
  <c r="AC109" i="16"/>
  <c r="AG109" i="16" s="1"/>
  <c r="AF108" i="16"/>
  <c r="AE108" i="16"/>
  <c r="AD108" i="16"/>
  <c r="AC108" i="16"/>
  <c r="AG108" i="16" s="1"/>
  <c r="AF107" i="16"/>
  <c r="AE107" i="16"/>
  <c r="AD107" i="16"/>
  <c r="AC107" i="16"/>
  <c r="AG107" i="16" s="1"/>
  <c r="AF106" i="16"/>
  <c r="AE106" i="16"/>
  <c r="AD106" i="16"/>
  <c r="AC106" i="16"/>
  <c r="AG106" i="16" s="1"/>
  <c r="AF105" i="16"/>
  <c r="AE105" i="16"/>
  <c r="AD105" i="16"/>
  <c r="AC105" i="16"/>
  <c r="AG105" i="16" s="1"/>
  <c r="AF104" i="16"/>
  <c r="AE104" i="16"/>
  <c r="AD104" i="16"/>
  <c r="AC104" i="16"/>
  <c r="AG104" i="16" s="1"/>
  <c r="AF103" i="16"/>
  <c r="AE103" i="16"/>
  <c r="AD103" i="16"/>
  <c r="AC103" i="16"/>
  <c r="AG103" i="16" s="1"/>
  <c r="AF102" i="16"/>
  <c r="AE102" i="16"/>
  <c r="AD102" i="16"/>
  <c r="AC102" i="16"/>
  <c r="AG102" i="16" s="1"/>
  <c r="AF101" i="16"/>
  <c r="AE101" i="16"/>
  <c r="AD101" i="16"/>
  <c r="AC101" i="16"/>
  <c r="AG101" i="16" s="1"/>
  <c r="AF100" i="16"/>
  <c r="AE100" i="16"/>
  <c r="AD100" i="16"/>
  <c r="AC100" i="16"/>
  <c r="AG100" i="16" s="1"/>
  <c r="AF99" i="16"/>
  <c r="AE99" i="16"/>
  <c r="AD99" i="16"/>
  <c r="AC99" i="16"/>
  <c r="AG99" i="16" s="1"/>
  <c r="AF98" i="16"/>
  <c r="AE98" i="16"/>
  <c r="AD98" i="16"/>
  <c r="AC98" i="16"/>
  <c r="AG98" i="16" s="1"/>
  <c r="AF97" i="16"/>
  <c r="AE97" i="16"/>
  <c r="AD97" i="16"/>
  <c r="AC97" i="16"/>
  <c r="AG97" i="16" s="1"/>
  <c r="AF96" i="16"/>
  <c r="AE96" i="16"/>
  <c r="AD96" i="16"/>
  <c r="AC96" i="16"/>
  <c r="AG96" i="16" s="1"/>
  <c r="AF95" i="16"/>
  <c r="AE95" i="16"/>
  <c r="AD95" i="16"/>
  <c r="AC95" i="16"/>
  <c r="AG95" i="16" s="1"/>
  <c r="AF94" i="16"/>
  <c r="AE94" i="16"/>
  <c r="AD94" i="16"/>
  <c r="AC94" i="16"/>
  <c r="AG94" i="16" s="1"/>
  <c r="AF93" i="16"/>
  <c r="AE93" i="16"/>
  <c r="AD93" i="16"/>
  <c r="AC93" i="16"/>
  <c r="AG93" i="16" s="1"/>
  <c r="AF92" i="16"/>
  <c r="AE92" i="16"/>
  <c r="AD92" i="16"/>
  <c r="AC92" i="16"/>
  <c r="AG92" i="16" s="1"/>
  <c r="AF91" i="16"/>
  <c r="AE91" i="16"/>
  <c r="AD91" i="16"/>
  <c r="AC91" i="16"/>
  <c r="AG91" i="16" s="1"/>
  <c r="AF90" i="16"/>
  <c r="AE90" i="16"/>
  <c r="AD90" i="16"/>
  <c r="AC90" i="16"/>
  <c r="AG90" i="16" s="1"/>
  <c r="AF89" i="16"/>
  <c r="AE89" i="16"/>
  <c r="AD89" i="16"/>
  <c r="AC89" i="16"/>
  <c r="AG89" i="16" s="1"/>
  <c r="AF88" i="16"/>
  <c r="AE88" i="16"/>
  <c r="AD88" i="16"/>
  <c r="AC88" i="16"/>
  <c r="AG88" i="16" s="1"/>
  <c r="AF87" i="16"/>
  <c r="AE87" i="16"/>
  <c r="AD87" i="16"/>
  <c r="AC87" i="16"/>
  <c r="AG87" i="16" s="1"/>
  <c r="AF86" i="16"/>
  <c r="AE86" i="16"/>
  <c r="AD86" i="16"/>
  <c r="AC86" i="16"/>
  <c r="AG86" i="16" s="1"/>
  <c r="AF85" i="16"/>
  <c r="AE85" i="16"/>
  <c r="AD85" i="16"/>
  <c r="AC85" i="16"/>
  <c r="AG85" i="16" s="1"/>
  <c r="AF84" i="16"/>
  <c r="AE84" i="16"/>
  <c r="AD84" i="16"/>
  <c r="AC84" i="16"/>
  <c r="AG84" i="16" s="1"/>
  <c r="AF83" i="16"/>
  <c r="AE83" i="16"/>
  <c r="AD83" i="16"/>
  <c r="AC83" i="16"/>
  <c r="AG83" i="16" s="1"/>
  <c r="AF82" i="16"/>
  <c r="AE82" i="16"/>
  <c r="AD82" i="16"/>
  <c r="AC82" i="16"/>
  <c r="AG82" i="16" s="1"/>
  <c r="AF81" i="16"/>
  <c r="AE81" i="16"/>
  <c r="AD81" i="16"/>
  <c r="AC81" i="16"/>
  <c r="AG81" i="16" s="1"/>
  <c r="AF80" i="16"/>
  <c r="AE80" i="16"/>
  <c r="AD80" i="16"/>
  <c r="AC80" i="16"/>
  <c r="AG80" i="16" s="1"/>
  <c r="AF79" i="16"/>
  <c r="AE79" i="16"/>
  <c r="AD79" i="16"/>
  <c r="AC79" i="16"/>
  <c r="AG79" i="16" s="1"/>
  <c r="AF78" i="16"/>
  <c r="AE78" i="16"/>
  <c r="AD78" i="16"/>
  <c r="AC78" i="16"/>
  <c r="AG78" i="16" s="1"/>
  <c r="AF77" i="16"/>
  <c r="AE77" i="16"/>
  <c r="AD77" i="16"/>
  <c r="AC77" i="16"/>
  <c r="AG77" i="16" s="1"/>
  <c r="AF76" i="16"/>
  <c r="AE76" i="16"/>
  <c r="AD76" i="16"/>
  <c r="AC76" i="16"/>
  <c r="AG76" i="16" s="1"/>
  <c r="AF75" i="16"/>
  <c r="AE75" i="16"/>
  <c r="AD75" i="16"/>
  <c r="AC75" i="16"/>
  <c r="AG75" i="16" s="1"/>
  <c r="AF74" i="16"/>
  <c r="AE74" i="16"/>
  <c r="AD74" i="16"/>
  <c r="AC74" i="16"/>
  <c r="AG74" i="16" s="1"/>
  <c r="AF73" i="16"/>
  <c r="AE73" i="16"/>
  <c r="AD73" i="16"/>
  <c r="AC73" i="16"/>
  <c r="AG73" i="16" s="1"/>
  <c r="AF72" i="16"/>
  <c r="AE72" i="16"/>
  <c r="AD72" i="16"/>
  <c r="AC72" i="16"/>
  <c r="AG72" i="16" s="1"/>
  <c r="AF71" i="16"/>
  <c r="AE71" i="16"/>
  <c r="AD71" i="16"/>
  <c r="AC71" i="16"/>
  <c r="AG71" i="16" s="1"/>
  <c r="AF70" i="16"/>
  <c r="AE70" i="16"/>
  <c r="AD70" i="16"/>
  <c r="AC70" i="16"/>
  <c r="AG70" i="16" s="1"/>
  <c r="AF69" i="16"/>
  <c r="AE69" i="16"/>
  <c r="AD69" i="16"/>
  <c r="AC69" i="16"/>
  <c r="AG69" i="16" s="1"/>
  <c r="AF68" i="16"/>
  <c r="AE68" i="16"/>
  <c r="AD68" i="16"/>
  <c r="AC68" i="16"/>
  <c r="AG68" i="16" s="1"/>
  <c r="AF67" i="16"/>
  <c r="AE67" i="16"/>
  <c r="AD67" i="16"/>
  <c r="AC67" i="16"/>
  <c r="AG67" i="16" s="1"/>
  <c r="AF66" i="16"/>
  <c r="AE66" i="16"/>
  <c r="AD66" i="16"/>
  <c r="AC66" i="16"/>
  <c r="AG66" i="16" s="1"/>
  <c r="AF65" i="16"/>
  <c r="AE65" i="16"/>
  <c r="AD65" i="16"/>
  <c r="AC65" i="16"/>
  <c r="AG65" i="16" s="1"/>
  <c r="AF64" i="16"/>
  <c r="AE64" i="16"/>
  <c r="AD64" i="16"/>
  <c r="AC64" i="16"/>
  <c r="AG64" i="16" s="1"/>
  <c r="AF63" i="16"/>
  <c r="AE63" i="16"/>
  <c r="AD63" i="16"/>
  <c r="AC63" i="16"/>
  <c r="AG63" i="16" s="1"/>
  <c r="AF62" i="16"/>
  <c r="AE62" i="16"/>
  <c r="AD62" i="16"/>
  <c r="AC62" i="16"/>
  <c r="AG62" i="16" s="1"/>
  <c r="AF61" i="16"/>
  <c r="AE61" i="16"/>
  <c r="AD61" i="16"/>
  <c r="AC61" i="16"/>
  <c r="AG61" i="16" s="1"/>
  <c r="AF60" i="16"/>
  <c r="AE60" i="16"/>
  <c r="AD60" i="16"/>
  <c r="AC60" i="16"/>
  <c r="AG60" i="16" s="1"/>
  <c r="AF59" i="16"/>
  <c r="AE59" i="16"/>
  <c r="AD59" i="16"/>
  <c r="AC59" i="16"/>
  <c r="AG59" i="16" s="1"/>
  <c r="AF58" i="16"/>
  <c r="AE58" i="16"/>
  <c r="AD58" i="16"/>
  <c r="AC58" i="16"/>
  <c r="AG58" i="16" s="1"/>
  <c r="AF57" i="16"/>
  <c r="AE57" i="16"/>
  <c r="AD57" i="16"/>
  <c r="AC57" i="16"/>
  <c r="AG57" i="16" s="1"/>
  <c r="AF56" i="16"/>
  <c r="AE56" i="16"/>
  <c r="AD56" i="16"/>
  <c r="AC56" i="16"/>
  <c r="AG56" i="16" s="1"/>
  <c r="AF55" i="16"/>
  <c r="AE55" i="16"/>
  <c r="AD55" i="16"/>
  <c r="AC55" i="16"/>
  <c r="AG55" i="16" s="1"/>
  <c r="AF54" i="16"/>
  <c r="AE54" i="16"/>
  <c r="AD54" i="16"/>
  <c r="AC54" i="16"/>
  <c r="AG54" i="16" s="1"/>
  <c r="AF53" i="16"/>
  <c r="AE53" i="16"/>
  <c r="AD53" i="16"/>
  <c r="AC53" i="16"/>
  <c r="AG53" i="16" s="1"/>
  <c r="AF52" i="16"/>
  <c r="AE52" i="16"/>
  <c r="AD52" i="16"/>
  <c r="AC52" i="16"/>
  <c r="AG52" i="16" s="1"/>
  <c r="AF51" i="16"/>
  <c r="AE51" i="16"/>
  <c r="AD51" i="16"/>
  <c r="AC51" i="16"/>
  <c r="AG51" i="16" s="1"/>
  <c r="AF50" i="16"/>
  <c r="AE50" i="16"/>
  <c r="AD50" i="16"/>
  <c r="AC50" i="16"/>
  <c r="AG50" i="16" s="1"/>
  <c r="AF49" i="16"/>
  <c r="AE49" i="16"/>
  <c r="AD49" i="16"/>
  <c r="AC49" i="16"/>
  <c r="AG49" i="16" s="1"/>
  <c r="AF48" i="16"/>
  <c r="AE48" i="16"/>
  <c r="AD48" i="16"/>
  <c r="AC48" i="16"/>
  <c r="AG48" i="16" s="1"/>
  <c r="AF47" i="16"/>
  <c r="AE47" i="16"/>
  <c r="AD47" i="16"/>
  <c r="AC47" i="16"/>
  <c r="AG47" i="16" s="1"/>
  <c r="AF46" i="16"/>
  <c r="AE46" i="16"/>
  <c r="AD46" i="16"/>
  <c r="AC46" i="16"/>
  <c r="AG46" i="16" s="1"/>
  <c r="AF45" i="16"/>
  <c r="AE45" i="16"/>
  <c r="AD45" i="16"/>
  <c r="AC45" i="16"/>
  <c r="AG45" i="16" s="1"/>
  <c r="AF44" i="16"/>
  <c r="AE44" i="16"/>
  <c r="AD44" i="16"/>
  <c r="AC44" i="16"/>
  <c r="AG44" i="16" s="1"/>
  <c r="AF43" i="16"/>
  <c r="AE43" i="16"/>
  <c r="AD43" i="16"/>
  <c r="AC43" i="16"/>
  <c r="AG43" i="16" s="1"/>
  <c r="AF42" i="16"/>
  <c r="AE42" i="16"/>
  <c r="AD42" i="16"/>
  <c r="AC42" i="16"/>
  <c r="AG42" i="16" s="1"/>
  <c r="AF41" i="16"/>
  <c r="AE41" i="16"/>
  <c r="AD41" i="16"/>
  <c r="AC41" i="16"/>
  <c r="AG41" i="16" s="1"/>
  <c r="AF40" i="16"/>
  <c r="AE40" i="16"/>
  <c r="AD40" i="16"/>
  <c r="AC40" i="16"/>
  <c r="AG40" i="16" s="1"/>
  <c r="AF39" i="16"/>
  <c r="AE39" i="16"/>
  <c r="AD39" i="16"/>
  <c r="AC39" i="16"/>
  <c r="AG39" i="16" s="1"/>
  <c r="AF38" i="16"/>
  <c r="AE38" i="16"/>
  <c r="AD38" i="16"/>
  <c r="AC38" i="16"/>
  <c r="AG38" i="16" s="1"/>
  <c r="AF37" i="16"/>
  <c r="AE37" i="16"/>
  <c r="AD37" i="16"/>
  <c r="AC37" i="16"/>
  <c r="AG37" i="16" s="1"/>
  <c r="AF36" i="16"/>
  <c r="AE36" i="16"/>
  <c r="AD36" i="16"/>
  <c r="AC36" i="16"/>
  <c r="AG36" i="16" s="1"/>
  <c r="AF35" i="16"/>
  <c r="AE35" i="16"/>
  <c r="AD35" i="16"/>
  <c r="AC35" i="16"/>
  <c r="AG35" i="16" s="1"/>
  <c r="AF34" i="16"/>
  <c r="AE34" i="16"/>
  <c r="AD34" i="16"/>
  <c r="AC34" i="16"/>
  <c r="AG34" i="16" s="1"/>
  <c r="AF33" i="16"/>
  <c r="AE33" i="16"/>
  <c r="AD33" i="16"/>
  <c r="AC33" i="16"/>
  <c r="AG33" i="16" s="1"/>
  <c r="AF32" i="16"/>
  <c r="AE32" i="16"/>
  <c r="AD32" i="16"/>
  <c r="AC32" i="16"/>
  <c r="AG32" i="16" s="1"/>
  <c r="AF31" i="16"/>
  <c r="AE31" i="16"/>
  <c r="AD31" i="16"/>
  <c r="AC31" i="16"/>
  <c r="AG31" i="16" s="1"/>
  <c r="AF30" i="16"/>
  <c r="AE30" i="16"/>
  <c r="AD30" i="16"/>
  <c r="AC30" i="16"/>
  <c r="AG30" i="16" s="1"/>
  <c r="AF29" i="16"/>
  <c r="AE29" i="16"/>
  <c r="AD29" i="16"/>
  <c r="AC29" i="16"/>
  <c r="AG29" i="16" s="1"/>
  <c r="AF28" i="16"/>
  <c r="AE28" i="16"/>
  <c r="AD28" i="16"/>
  <c r="AC28" i="16"/>
  <c r="AG28" i="16" s="1"/>
  <c r="AF27" i="16"/>
  <c r="AE27" i="16"/>
  <c r="AD27" i="16"/>
  <c r="AC27" i="16"/>
  <c r="AG27" i="16" s="1"/>
  <c r="AF26" i="16"/>
  <c r="AE26" i="16"/>
  <c r="AD26" i="16"/>
  <c r="AC26" i="16"/>
  <c r="AG26" i="16" s="1"/>
  <c r="AF25" i="16"/>
  <c r="AE25" i="16"/>
  <c r="AD25" i="16"/>
  <c r="AC25" i="16"/>
  <c r="AG25" i="16" s="1"/>
  <c r="AF24" i="16"/>
  <c r="AE24" i="16"/>
  <c r="AD24" i="16"/>
  <c r="AC24" i="16"/>
  <c r="AG24" i="16" s="1"/>
  <c r="AF23" i="16"/>
  <c r="AE23" i="16"/>
  <c r="AD23" i="16"/>
  <c r="AC23" i="16"/>
  <c r="AG23" i="16" s="1"/>
  <c r="AF22" i="16"/>
  <c r="AE22" i="16"/>
  <c r="AD22" i="16"/>
  <c r="AC22" i="16"/>
  <c r="AG22" i="16" s="1"/>
  <c r="AF21" i="16"/>
  <c r="AE21" i="16"/>
  <c r="AD21" i="16"/>
  <c r="AC21" i="16"/>
  <c r="AG21" i="16" s="1"/>
  <c r="AF20" i="16"/>
  <c r="AE20" i="16"/>
  <c r="AD20" i="16"/>
  <c r="AC20" i="16"/>
  <c r="AG20" i="16" s="1"/>
  <c r="AF19" i="16"/>
  <c r="AE19" i="16"/>
  <c r="AD19" i="16"/>
  <c r="AC19" i="16"/>
  <c r="AG19" i="16" s="1"/>
  <c r="AF18" i="16"/>
  <c r="AE18" i="16"/>
  <c r="AD18" i="16"/>
  <c r="AC18" i="16"/>
  <c r="AG18" i="16" s="1"/>
  <c r="AF17" i="16"/>
  <c r="AE17" i="16"/>
  <c r="AD17" i="16"/>
  <c r="AC17" i="16"/>
  <c r="AG17" i="16" s="1"/>
  <c r="AF16" i="16"/>
  <c r="AE16" i="16"/>
  <c r="AD16" i="16"/>
  <c r="AC16" i="16"/>
  <c r="AG16" i="16" s="1"/>
  <c r="AF15" i="16"/>
  <c r="AE15" i="16"/>
  <c r="AD15" i="16"/>
  <c r="AC15" i="16"/>
  <c r="AG15" i="16" s="1"/>
  <c r="AF14" i="16"/>
  <c r="AE14" i="16"/>
  <c r="AD14" i="16"/>
  <c r="AC14" i="16"/>
  <c r="AG14" i="16" s="1"/>
  <c r="AF13" i="16"/>
  <c r="AE13" i="16"/>
  <c r="AD13" i="16"/>
  <c r="AC13" i="16"/>
  <c r="AG13" i="16" s="1"/>
  <c r="AF12" i="16"/>
  <c r="AE12" i="16"/>
  <c r="AD12" i="16"/>
  <c r="AC12" i="16"/>
  <c r="AG12" i="16" s="1"/>
  <c r="AF11" i="16"/>
  <c r="AE11" i="16"/>
  <c r="AD11" i="16"/>
  <c r="AC11" i="16"/>
  <c r="AG11" i="16" s="1"/>
  <c r="AF10" i="16"/>
  <c r="AE10" i="16"/>
  <c r="AD10" i="16"/>
  <c r="AC10" i="16"/>
  <c r="AG10" i="16" s="1"/>
  <c r="AF9" i="16"/>
  <c r="AE9" i="16"/>
  <c r="AD9" i="16"/>
  <c r="AC9" i="16"/>
  <c r="AG9" i="16" s="1"/>
  <c r="AF8" i="16"/>
  <c r="AE8" i="16"/>
  <c r="AD8" i="16"/>
  <c r="AC8" i="16"/>
  <c r="AG8" i="16" s="1"/>
  <c r="AF7" i="16"/>
  <c r="AE7" i="16"/>
  <c r="AD7" i="16"/>
  <c r="AC7" i="16"/>
  <c r="AG7" i="16" s="1"/>
  <c r="AF6" i="16"/>
  <c r="AE6" i="16"/>
  <c r="AD6" i="16"/>
  <c r="AC6" i="16"/>
  <c r="AG6" i="16" s="1"/>
  <c r="AF5" i="16"/>
  <c r="AE5" i="16"/>
  <c r="AD5" i="16"/>
  <c r="AC5" i="16"/>
  <c r="AG5" i="16" s="1"/>
  <c r="AF4" i="16"/>
  <c r="AE4" i="16"/>
  <c r="AD4" i="16"/>
  <c r="AC4" i="16"/>
  <c r="AG4" i="16" s="1"/>
  <c r="AF3" i="16"/>
  <c r="AE3" i="16"/>
  <c r="AD3" i="16"/>
  <c r="AC3" i="16"/>
  <c r="AG3" i="16" s="1"/>
  <c r="K309" i="16"/>
  <c r="K310" i="16"/>
  <c r="K311" i="16"/>
  <c r="K312" i="16"/>
  <c r="K313" i="16"/>
  <c r="K314" i="16"/>
  <c r="K315" i="16"/>
  <c r="K316" i="16"/>
  <c r="K317" i="16"/>
  <c r="K318" i="16"/>
  <c r="K319" i="16"/>
  <c r="J309" i="16"/>
  <c r="J310" i="16"/>
  <c r="J311" i="16"/>
  <c r="J312" i="16"/>
  <c r="J313" i="16"/>
  <c r="J314" i="16"/>
  <c r="J315" i="16"/>
  <c r="J316" i="16"/>
  <c r="J317" i="16"/>
  <c r="J318" i="16"/>
  <c r="J319" i="16"/>
  <c r="I309" i="16"/>
  <c r="I310" i="16"/>
  <c r="I311" i="16"/>
  <c r="I312" i="16"/>
  <c r="I313" i="16"/>
  <c r="I314" i="16"/>
  <c r="I315" i="16"/>
  <c r="I316" i="16"/>
  <c r="I317" i="16"/>
  <c r="I318" i="16"/>
  <c r="I319" i="16"/>
  <c r="H309" i="16"/>
  <c r="H310" i="16"/>
  <c r="H311" i="16"/>
  <c r="H312" i="16"/>
  <c r="H313" i="16"/>
  <c r="H314" i="16"/>
  <c r="H315" i="16"/>
  <c r="H316" i="16"/>
  <c r="H317" i="16"/>
  <c r="H318" i="16"/>
  <c r="H319" i="16"/>
  <c r="G309" i="16"/>
  <c r="G310" i="16"/>
  <c r="G311" i="16"/>
  <c r="G312" i="16"/>
  <c r="G313" i="16"/>
  <c r="G314" i="16"/>
  <c r="G315" i="16"/>
  <c r="G316" i="16"/>
  <c r="G317" i="16"/>
  <c r="G318" i="16"/>
  <c r="G319" i="16"/>
  <c r="F309" i="16"/>
  <c r="F310" i="16"/>
  <c r="F311" i="16"/>
  <c r="F312" i="16"/>
  <c r="F313" i="16"/>
  <c r="F314" i="16"/>
  <c r="F315" i="16"/>
  <c r="F316" i="16"/>
  <c r="F317" i="16"/>
  <c r="F318" i="16"/>
  <c r="F319" i="16"/>
  <c r="E309" i="16"/>
  <c r="E310" i="16"/>
  <c r="E311" i="16"/>
  <c r="E312" i="16"/>
  <c r="E313" i="16"/>
  <c r="E314" i="16"/>
  <c r="E315" i="16"/>
  <c r="E316" i="16"/>
  <c r="E317" i="16"/>
  <c r="E318" i="16"/>
  <c r="E319" i="16"/>
  <c r="D309" i="16"/>
  <c r="D310" i="16"/>
  <c r="D311" i="16"/>
  <c r="D312" i="16"/>
  <c r="D313" i="16"/>
  <c r="D314" i="16"/>
  <c r="D315" i="16"/>
  <c r="D316" i="16"/>
  <c r="D317" i="16"/>
  <c r="D318" i="16"/>
  <c r="D319" i="16"/>
  <c r="C309" i="16"/>
  <c r="C310" i="16"/>
  <c r="C311" i="16"/>
  <c r="C312" i="16"/>
  <c r="C313" i="16"/>
  <c r="C314" i="16"/>
  <c r="C315" i="16"/>
  <c r="C316" i="16"/>
  <c r="C317" i="16"/>
  <c r="C318" i="16"/>
  <c r="C319" i="16"/>
  <c r="B318" i="16"/>
  <c r="B309" i="16"/>
  <c r="B310" i="16"/>
  <c r="B312" i="16"/>
  <c r="B313" i="16"/>
  <c r="B314" i="16"/>
  <c r="B315" i="16"/>
  <c r="B316" i="16"/>
  <c r="B317" i="16"/>
  <c r="D6" i="16"/>
  <c r="B266" i="16"/>
  <c r="B267" i="16"/>
  <c r="B263" i="16"/>
  <c r="B264" i="16"/>
  <c r="B265" i="16"/>
  <c r="B260" i="16"/>
  <c r="B261" i="16"/>
  <c r="B262" i="16"/>
  <c r="B257" i="16"/>
  <c r="B258" i="16"/>
  <c r="B259" i="16"/>
  <c r="B254" i="16"/>
  <c r="B255" i="16"/>
  <c r="B256" i="16"/>
  <c r="B252" i="16"/>
  <c r="B253" i="16"/>
  <c r="B249" i="16"/>
  <c r="B250" i="16"/>
  <c r="B251" i="16"/>
  <c r="B245" i="16"/>
  <c r="B246" i="16"/>
  <c r="B247" i="16"/>
  <c r="B248" i="16"/>
  <c r="C244" i="16"/>
  <c r="C245" i="16"/>
  <c r="C246" i="16"/>
  <c r="C247" i="16"/>
  <c r="C248" i="16"/>
  <c r="B243" i="16"/>
  <c r="B244" i="16"/>
  <c r="B241" i="16"/>
  <c r="B242" i="16"/>
  <c r="B238" i="16"/>
  <c r="B239" i="16"/>
  <c r="B240" i="16"/>
  <c r="B235" i="16"/>
  <c r="B236" i="16"/>
  <c r="B237" i="16"/>
  <c r="B232" i="16"/>
  <c r="B233" i="16"/>
  <c r="B234" i="16"/>
  <c r="B229" i="16"/>
  <c r="B230" i="16"/>
  <c r="B231" i="16"/>
  <c r="B225" i="16"/>
  <c r="B226" i="16"/>
  <c r="B227" i="16"/>
  <c r="B228" i="16"/>
  <c r="B222" i="16"/>
  <c r="B223" i="16"/>
  <c r="B224" i="16"/>
  <c r="B219" i="16"/>
  <c r="B220" i="16"/>
  <c r="B221" i="16"/>
  <c r="B216" i="16"/>
  <c r="B217" i="16"/>
  <c r="B218" i="16"/>
  <c r="B213" i="16"/>
  <c r="B214" i="16"/>
  <c r="B215" i="16"/>
  <c r="B210" i="16"/>
  <c r="B211" i="16"/>
  <c r="B212" i="16"/>
  <c r="B207" i="16"/>
  <c r="B208" i="16"/>
  <c r="B209" i="16"/>
  <c r="B204" i="16"/>
  <c r="B205" i="16"/>
  <c r="B206" i="16"/>
  <c r="B201" i="16"/>
  <c r="B202" i="16"/>
  <c r="B203" i="16"/>
  <c r="B197" i="16"/>
  <c r="B198" i="16"/>
  <c r="B199" i="16"/>
  <c r="B200" i="16"/>
  <c r="B193" i="16"/>
  <c r="B194" i="16"/>
  <c r="B195" i="16"/>
  <c r="B196" i="16"/>
  <c r="B190" i="16"/>
  <c r="B191" i="16"/>
  <c r="B192" i="16"/>
  <c r="B187" i="16"/>
  <c r="B188" i="16"/>
  <c r="B189" i="16"/>
  <c r="B186" i="16"/>
  <c r="B177" i="16"/>
  <c r="B181" i="16"/>
  <c r="B175" i="16"/>
  <c r="B176" i="16"/>
  <c r="B178" i="16"/>
  <c r="B180" i="16"/>
  <c r="B171" i="16"/>
  <c r="B172" i="16"/>
  <c r="B173" i="16"/>
  <c r="B174" i="16"/>
  <c r="B167" i="16"/>
  <c r="B168" i="16"/>
  <c r="B169" i="16"/>
  <c r="B170" i="16"/>
  <c r="B163" i="16"/>
  <c r="B164" i="16"/>
  <c r="B165" i="16"/>
  <c r="B166" i="16"/>
  <c r="B160" i="16"/>
  <c r="B161" i="16"/>
  <c r="B162" i="16"/>
  <c r="B156" i="16"/>
  <c r="B157" i="16"/>
  <c r="B158" i="16"/>
  <c r="B159" i="16"/>
  <c r="B153" i="16"/>
  <c r="B154" i="16"/>
  <c r="B155" i="16"/>
  <c r="B149" i="16"/>
  <c r="B150" i="16"/>
  <c r="B151" i="16"/>
  <c r="B152" i="16"/>
  <c r="B146" i="16"/>
  <c r="B147" i="16"/>
  <c r="B148" i="16"/>
  <c r="B143" i="16"/>
  <c r="B144" i="16"/>
  <c r="B145" i="16"/>
  <c r="B140" i="16"/>
  <c r="B141" i="16"/>
  <c r="B142" i="16"/>
  <c r="B136" i="16"/>
  <c r="B137" i="16"/>
  <c r="B138" i="16"/>
  <c r="B139" i="16"/>
  <c r="B134" i="16"/>
  <c r="B135" i="16"/>
  <c r="B131" i="16"/>
  <c r="B132" i="16"/>
  <c r="B133" i="16"/>
  <c r="B129" i="16"/>
  <c r="B130" i="16"/>
  <c r="B128" i="16"/>
  <c r="B308" i="16"/>
  <c r="B299" i="16"/>
  <c r="B98" i="16"/>
  <c r="B97" i="16"/>
  <c r="B38" i="16"/>
  <c r="B300" i="16"/>
  <c r="B25" i="16"/>
  <c r="Q319" i="7"/>
  <c r="O319" i="7"/>
  <c r="N319" i="7"/>
  <c r="K319" i="7"/>
  <c r="P319" i="7" s="1"/>
  <c r="Q318" i="7"/>
  <c r="O318" i="7"/>
  <c r="N318" i="7"/>
  <c r="K318" i="7"/>
  <c r="P318" i="7" s="1"/>
  <c r="Q317" i="7"/>
  <c r="O317" i="7"/>
  <c r="N317" i="7"/>
  <c r="K317" i="7"/>
  <c r="P317" i="7" s="1"/>
  <c r="Q316" i="7"/>
  <c r="O316" i="7"/>
  <c r="N316" i="7"/>
  <c r="K316" i="7"/>
  <c r="P316" i="7" s="1"/>
  <c r="Q315" i="7"/>
  <c r="O315" i="7"/>
  <c r="N315" i="7"/>
  <c r="K315" i="7"/>
  <c r="P315" i="7" s="1"/>
  <c r="Q314" i="7"/>
  <c r="O314" i="7"/>
  <c r="N314" i="7"/>
  <c r="K314" i="7"/>
  <c r="P314" i="7" s="1"/>
  <c r="Q313" i="7"/>
  <c r="O313" i="7"/>
  <c r="N313" i="7"/>
  <c r="K313" i="7"/>
  <c r="P313" i="7" s="1"/>
  <c r="Q312" i="7"/>
  <c r="O312" i="7"/>
  <c r="N312" i="7"/>
  <c r="K312" i="7"/>
  <c r="P312" i="7" s="1"/>
  <c r="Q311" i="7"/>
  <c r="O311" i="7"/>
  <c r="N311" i="7"/>
  <c r="K311" i="7"/>
  <c r="P311" i="7" s="1"/>
  <c r="Q310" i="7"/>
  <c r="O310" i="7"/>
  <c r="N310" i="7"/>
  <c r="K310" i="7"/>
  <c r="P310" i="7" s="1"/>
  <c r="Q309" i="7"/>
  <c r="O309" i="7"/>
  <c r="N309" i="7"/>
  <c r="K309" i="7"/>
  <c r="P309" i="7" s="1"/>
  <c r="P276" i="7"/>
  <c r="P288" i="7"/>
  <c r="P300" i="7"/>
  <c r="K275" i="16"/>
  <c r="B118" i="16"/>
  <c r="B293" i="16"/>
  <c r="B270" i="16"/>
  <c r="B271" i="16"/>
  <c r="B272" i="16"/>
  <c r="B273" i="16"/>
  <c r="B274" i="16"/>
  <c r="B275" i="16"/>
  <c r="B276" i="16"/>
  <c r="B277" i="16"/>
  <c r="B278" i="16"/>
  <c r="B279" i="16"/>
  <c r="B280" i="16"/>
  <c r="B281" i="16"/>
  <c r="B282" i="16"/>
  <c r="B283" i="16"/>
  <c r="B284" i="16"/>
  <c r="B285" i="16"/>
  <c r="B286" i="16"/>
  <c r="B287" i="16"/>
  <c r="B288" i="16"/>
  <c r="B289" i="16"/>
  <c r="B290" i="16"/>
  <c r="B291" i="16"/>
  <c r="B292" i="16"/>
  <c r="B294" i="16"/>
  <c r="B295" i="16"/>
  <c r="B296" i="16"/>
  <c r="B297" i="16"/>
  <c r="B298" i="16"/>
  <c r="B301" i="16"/>
  <c r="B302" i="16"/>
  <c r="B303" i="16"/>
  <c r="B304" i="16"/>
  <c r="B305" i="16"/>
  <c r="B306" i="16"/>
  <c r="B307" i="16"/>
  <c r="B268" i="16"/>
  <c r="B269" i="16"/>
  <c r="C267" i="16"/>
  <c r="B112" i="16"/>
  <c r="K267" i="16"/>
  <c r="K268" i="16"/>
  <c r="K269" i="16"/>
  <c r="K270" i="16"/>
  <c r="K271" i="16"/>
  <c r="K272" i="16"/>
  <c r="K273" i="16"/>
  <c r="K274" i="16"/>
  <c r="K276" i="16"/>
  <c r="K277" i="16"/>
  <c r="K278" i="16"/>
  <c r="K279" i="16"/>
  <c r="K280" i="16"/>
  <c r="K281" i="16"/>
  <c r="K282" i="16"/>
  <c r="K283" i="16"/>
  <c r="K284" i="16"/>
  <c r="K285" i="16"/>
  <c r="K286" i="16"/>
  <c r="K287" i="16"/>
  <c r="K288" i="16"/>
  <c r="K289" i="16"/>
  <c r="K290" i="16"/>
  <c r="K291" i="16"/>
  <c r="K292" i="16"/>
  <c r="K293" i="16"/>
  <c r="K294" i="16"/>
  <c r="K295" i="16"/>
  <c r="K296" i="16"/>
  <c r="K297" i="16"/>
  <c r="K298" i="16"/>
  <c r="K299" i="16"/>
  <c r="K300" i="16"/>
  <c r="K301" i="16"/>
  <c r="K302" i="16"/>
  <c r="K303" i="16"/>
  <c r="K304" i="16"/>
  <c r="K305" i="16"/>
  <c r="K306" i="16"/>
  <c r="K307" i="16"/>
  <c r="K308"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I267" i="16"/>
  <c r="I268" i="16"/>
  <c r="I269" i="16"/>
  <c r="I270" i="16"/>
  <c r="I271" i="16"/>
  <c r="I272" i="16"/>
  <c r="I273" i="16"/>
  <c r="I274" i="16"/>
  <c r="I275" i="16"/>
  <c r="I276" i="16"/>
  <c r="I277" i="16"/>
  <c r="I278" i="16"/>
  <c r="I279" i="16"/>
  <c r="I280" i="16"/>
  <c r="I281" i="16"/>
  <c r="I282" i="16"/>
  <c r="I283" i="16"/>
  <c r="I284" i="16"/>
  <c r="I285" i="16"/>
  <c r="I286" i="16"/>
  <c r="I287" i="16"/>
  <c r="I288" i="16"/>
  <c r="I289" i="16"/>
  <c r="I290" i="16"/>
  <c r="I291" i="16"/>
  <c r="I292" i="16"/>
  <c r="I293" i="16"/>
  <c r="I294" i="16"/>
  <c r="I295" i="16"/>
  <c r="I296" i="16"/>
  <c r="I297" i="16"/>
  <c r="I298" i="16"/>
  <c r="I299" i="16"/>
  <c r="I300" i="16"/>
  <c r="I301" i="16"/>
  <c r="I302" i="16"/>
  <c r="I303" i="16"/>
  <c r="I304" i="16"/>
  <c r="I305" i="16"/>
  <c r="I306" i="16"/>
  <c r="I307" i="16"/>
  <c r="I308" i="16"/>
  <c r="H267" i="16"/>
  <c r="H268" i="16"/>
  <c r="H269" i="16"/>
  <c r="H270" i="16"/>
  <c r="H271" i="16"/>
  <c r="H272" i="16"/>
  <c r="H273" i="16"/>
  <c r="H274" i="16"/>
  <c r="H275" i="16"/>
  <c r="H276" i="16"/>
  <c r="H277" i="16"/>
  <c r="H278" i="16"/>
  <c r="H279" i="16"/>
  <c r="H280" i="16"/>
  <c r="H281" i="16"/>
  <c r="H282" i="16"/>
  <c r="H283" i="16"/>
  <c r="H284" i="16"/>
  <c r="H285" i="16"/>
  <c r="H286" i="16"/>
  <c r="H287" i="16"/>
  <c r="H288" i="16"/>
  <c r="H289" i="16"/>
  <c r="H290" i="16"/>
  <c r="H291" i="16"/>
  <c r="H292" i="16"/>
  <c r="H293" i="16"/>
  <c r="H294" i="16"/>
  <c r="H295" i="16"/>
  <c r="H296" i="16"/>
  <c r="H297" i="16"/>
  <c r="H298" i="16"/>
  <c r="H299" i="16"/>
  <c r="H300" i="16"/>
  <c r="H301" i="16"/>
  <c r="H302" i="16"/>
  <c r="H303" i="16"/>
  <c r="H304" i="16"/>
  <c r="H305" i="16"/>
  <c r="H306" i="16"/>
  <c r="H307" i="16"/>
  <c r="H308" i="16"/>
  <c r="G267" i="16"/>
  <c r="G268" i="16"/>
  <c r="G269" i="16"/>
  <c r="G270" i="16"/>
  <c r="G271" i="16"/>
  <c r="G272" i="16"/>
  <c r="G273" i="16"/>
  <c r="G274" i="16"/>
  <c r="G275" i="16"/>
  <c r="G276" i="16"/>
  <c r="G277" i="16"/>
  <c r="G278" i="16"/>
  <c r="G279" i="16"/>
  <c r="G280" i="16"/>
  <c r="G281" i="16"/>
  <c r="G282" i="16"/>
  <c r="G283" i="16"/>
  <c r="G284" i="16"/>
  <c r="G285" i="16"/>
  <c r="G286" i="16"/>
  <c r="G287" i="16"/>
  <c r="G288" i="16"/>
  <c r="G289" i="16"/>
  <c r="G290" i="16"/>
  <c r="G291" i="16"/>
  <c r="G292" i="16"/>
  <c r="G293" i="16"/>
  <c r="G294" i="16"/>
  <c r="G295" i="16"/>
  <c r="G296" i="16"/>
  <c r="G297" i="16"/>
  <c r="G298" i="16"/>
  <c r="G299" i="16"/>
  <c r="G300" i="16"/>
  <c r="G301" i="16"/>
  <c r="G302" i="16"/>
  <c r="G303" i="16"/>
  <c r="G304" i="16"/>
  <c r="G305" i="16"/>
  <c r="G306" i="16"/>
  <c r="G307" i="16"/>
  <c r="G308" i="16"/>
  <c r="F267" i="16"/>
  <c r="F268" i="16"/>
  <c r="F269" i="16"/>
  <c r="F270" i="16"/>
  <c r="F271" i="16"/>
  <c r="F272" i="16"/>
  <c r="F273" i="16"/>
  <c r="F274" i="16"/>
  <c r="F275" i="16"/>
  <c r="F276" i="16"/>
  <c r="F277" i="16"/>
  <c r="F278" i="16"/>
  <c r="F279" i="16"/>
  <c r="F280" i="16"/>
  <c r="F281" i="16"/>
  <c r="F282" i="16"/>
  <c r="F283" i="16"/>
  <c r="F284" i="16"/>
  <c r="F285" i="16"/>
  <c r="F286" i="16"/>
  <c r="F287" i="16"/>
  <c r="F288" i="16"/>
  <c r="F289" i="16"/>
  <c r="F290" i="16"/>
  <c r="F291" i="16"/>
  <c r="F292" i="16"/>
  <c r="F293" i="16"/>
  <c r="F294" i="16"/>
  <c r="F295" i="16"/>
  <c r="F296" i="16"/>
  <c r="F297" i="16"/>
  <c r="F298" i="16"/>
  <c r="F299" i="16"/>
  <c r="F300" i="16"/>
  <c r="F301" i="16"/>
  <c r="F302" i="16"/>
  <c r="F303" i="16"/>
  <c r="F304" i="16"/>
  <c r="F305" i="16"/>
  <c r="F306" i="16"/>
  <c r="F307" i="16"/>
  <c r="F308" i="16"/>
  <c r="E267" i="16"/>
  <c r="E268" i="16"/>
  <c r="E269" i="16"/>
  <c r="E270" i="16"/>
  <c r="E271" i="16"/>
  <c r="E272" i="16"/>
  <c r="E273" i="16"/>
  <c r="E274" i="16"/>
  <c r="E275" i="16"/>
  <c r="E276" i="16"/>
  <c r="E277" i="16"/>
  <c r="E278" i="16"/>
  <c r="E279" i="16"/>
  <c r="E280" i="16"/>
  <c r="E281" i="16"/>
  <c r="E282" i="16"/>
  <c r="E283" i="16"/>
  <c r="E284" i="16"/>
  <c r="E285" i="16"/>
  <c r="E286" i="16"/>
  <c r="E287" i="16"/>
  <c r="E288" i="16"/>
  <c r="E289" i="16"/>
  <c r="E290" i="16"/>
  <c r="E291" i="16"/>
  <c r="E292" i="16"/>
  <c r="E293" i="16"/>
  <c r="E294" i="16"/>
  <c r="E295" i="16"/>
  <c r="E296" i="16"/>
  <c r="E297" i="16"/>
  <c r="E298" i="16"/>
  <c r="E299" i="16"/>
  <c r="E300" i="16"/>
  <c r="E301" i="16"/>
  <c r="E302" i="16"/>
  <c r="E303" i="16"/>
  <c r="E304" i="16"/>
  <c r="E305" i="16"/>
  <c r="E306" i="16"/>
  <c r="E307" i="16"/>
  <c r="E308"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C306" i="16"/>
  <c r="C307" i="16"/>
  <c r="C308" i="16"/>
  <c r="C300" i="16"/>
  <c r="C301" i="16"/>
  <c r="C302" i="16"/>
  <c r="C303" i="16"/>
  <c r="C304" i="16"/>
  <c r="C305" i="16"/>
  <c r="C288" i="16"/>
  <c r="C289" i="16"/>
  <c r="C290" i="16"/>
  <c r="C291" i="16"/>
  <c r="C292" i="16"/>
  <c r="C293" i="16"/>
  <c r="C294" i="16"/>
  <c r="C295" i="16"/>
  <c r="C296" i="16"/>
  <c r="C297" i="16"/>
  <c r="C298" i="16"/>
  <c r="C299" i="16"/>
  <c r="C285" i="16"/>
  <c r="C286" i="16"/>
  <c r="C287" i="16"/>
  <c r="C270" i="16"/>
  <c r="C271" i="16"/>
  <c r="C272" i="16"/>
  <c r="C273" i="16"/>
  <c r="C274" i="16"/>
  <c r="C275" i="16"/>
  <c r="C276" i="16"/>
  <c r="C277" i="16"/>
  <c r="C278" i="16"/>
  <c r="C279" i="16"/>
  <c r="C280" i="16"/>
  <c r="C281" i="16"/>
  <c r="C282" i="16"/>
  <c r="C283" i="16"/>
  <c r="C284" i="16"/>
  <c r="C266" i="16"/>
  <c r="C268" i="16"/>
  <c r="C269" i="16"/>
  <c r="C265" i="16"/>
  <c r="Q307" i="7"/>
  <c r="O307" i="7"/>
  <c r="N307" i="7"/>
  <c r="P307" i="7"/>
  <c r="Q306" i="7"/>
  <c r="O306" i="7"/>
  <c r="N306" i="7"/>
  <c r="P306" i="7"/>
  <c r="Q305" i="7"/>
  <c r="O305" i="7"/>
  <c r="N305" i="7"/>
  <c r="P305" i="7"/>
  <c r="Q304" i="7"/>
  <c r="O304" i="7"/>
  <c r="N304" i="7"/>
  <c r="P304" i="7"/>
  <c r="Q303" i="7"/>
  <c r="O303" i="7"/>
  <c r="N303" i="7"/>
  <c r="P303" i="7"/>
  <c r="Q302" i="7"/>
  <c r="O302" i="7"/>
  <c r="N302" i="7"/>
  <c r="P302" i="7"/>
  <c r="Q301" i="7"/>
  <c r="O301" i="7"/>
  <c r="N301" i="7"/>
  <c r="P301" i="7"/>
  <c r="Q300" i="7"/>
  <c r="O300" i="7"/>
  <c r="N300" i="7"/>
  <c r="Q299" i="7"/>
  <c r="O299" i="7"/>
  <c r="N299" i="7"/>
  <c r="P299" i="7"/>
  <c r="Q298" i="7"/>
  <c r="O298" i="7"/>
  <c r="N298" i="7"/>
  <c r="P298" i="7"/>
  <c r="Q297" i="7"/>
  <c r="O297" i="7"/>
  <c r="N297" i="7"/>
  <c r="P297" i="7"/>
  <c r="Q296" i="7"/>
  <c r="O296" i="7"/>
  <c r="N296" i="7"/>
  <c r="P296" i="7"/>
  <c r="Q295" i="7"/>
  <c r="O295" i="7"/>
  <c r="N295" i="7"/>
  <c r="P295" i="7"/>
  <c r="Q294" i="7"/>
  <c r="O294" i="7"/>
  <c r="N294" i="7"/>
  <c r="P294" i="7"/>
  <c r="Q293" i="7"/>
  <c r="O293" i="7"/>
  <c r="N293" i="7"/>
  <c r="P293" i="7"/>
  <c r="Q292" i="7"/>
  <c r="O292" i="7"/>
  <c r="N292" i="7"/>
  <c r="P292" i="7"/>
  <c r="Q291" i="7"/>
  <c r="O291" i="7"/>
  <c r="N291" i="7"/>
  <c r="P291" i="7"/>
  <c r="Q290" i="7"/>
  <c r="O290" i="7"/>
  <c r="N290" i="7"/>
  <c r="P290" i="7"/>
  <c r="Q289" i="7"/>
  <c r="O289" i="7"/>
  <c r="N289" i="7"/>
  <c r="P289" i="7"/>
  <c r="Q288" i="7"/>
  <c r="O288" i="7"/>
  <c r="N288" i="7"/>
  <c r="Q287" i="7"/>
  <c r="O287" i="7"/>
  <c r="N287" i="7"/>
  <c r="P287" i="7"/>
  <c r="Q286" i="7"/>
  <c r="O286" i="7"/>
  <c r="N286" i="7"/>
  <c r="P286" i="7"/>
  <c r="Q285" i="7"/>
  <c r="O285" i="7"/>
  <c r="N285" i="7"/>
  <c r="P285" i="7"/>
  <c r="Q284" i="7"/>
  <c r="O284" i="7"/>
  <c r="N284" i="7"/>
  <c r="P284" i="7"/>
  <c r="Q283" i="7"/>
  <c r="O283" i="7"/>
  <c r="N283" i="7"/>
  <c r="P283" i="7"/>
  <c r="Q282" i="7"/>
  <c r="O282" i="7"/>
  <c r="N282" i="7"/>
  <c r="P282" i="7"/>
  <c r="Q281" i="7"/>
  <c r="O281" i="7"/>
  <c r="N281" i="7"/>
  <c r="P281" i="7"/>
  <c r="Q280" i="7"/>
  <c r="O280" i="7"/>
  <c r="N280" i="7"/>
  <c r="P280" i="7"/>
  <c r="Q279" i="7"/>
  <c r="O279" i="7"/>
  <c r="N279" i="7"/>
  <c r="P279" i="7"/>
  <c r="Q278" i="7"/>
  <c r="O278" i="7"/>
  <c r="N278" i="7"/>
  <c r="P278" i="7"/>
  <c r="Q277" i="7"/>
  <c r="O277" i="7"/>
  <c r="N277" i="7"/>
  <c r="P277" i="7"/>
  <c r="Q276" i="7"/>
  <c r="O276" i="7"/>
  <c r="N276" i="7"/>
  <c r="Q275" i="7"/>
  <c r="P275" i="7"/>
  <c r="O275" i="7"/>
  <c r="N275" i="7"/>
  <c r="Q274" i="7"/>
  <c r="P274" i="7"/>
  <c r="O274" i="7"/>
  <c r="N274" i="7"/>
  <c r="Q273" i="7"/>
  <c r="O273" i="7"/>
  <c r="N273" i="7"/>
  <c r="P273" i="7"/>
  <c r="Q272" i="7"/>
  <c r="O272" i="7"/>
  <c r="N272" i="7"/>
  <c r="P272" i="7"/>
  <c r="Q271" i="7"/>
  <c r="O271" i="7"/>
  <c r="N271" i="7"/>
  <c r="P271" i="7"/>
  <c r="Q270" i="7"/>
  <c r="O270" i="7"/>
  <c r="N270" i="7"/>
  <c r="P270" i="7"/>
  <c r="Q269" i="7"/>
  <c r="O269" i="7"/>
  <c r="N269" i="7"/>
  <c r="P269" i="7"/>
  <c r="Q268" i="7"/>
  <c r="O268" i="7"/>
  <c r="N268" i="7"/>
  <c r="P268" i="7"/>
  <c r="Q267" i="7"/>
  <c r="O267" i="7"/>
  <c r="N267" i="7"/>
  <c r="P267" i="7"/>
  <c r="D139" i="16"/>
  <c r="AA4" i="17"/>
  <c r="AA5" i="17"/>
  <c r="AA3" i="17"/>
  <c r="J191" i="16"/>
  <c r="I191" i="16"/>
  <c r="AG327" i="16" l="1"/>
  <c r="AG328" i="16"/>
  <c r="AG329" i="16"/>
  <c r="AG330" i="16"/>
  <c r="AG331" i="16"/>
  <c r="AG332" i="16"/>
  <c r="AG333" i="16"/>
  <c r="AG334" i="16"/>
  <c r="AG335" i="16"/>
  <c r="R327" i="7"/>
  <c r="R328" i="7"/>
  <c r="R329" i="7"/>
  <c r="R330" i="7"/>
  <c r="R331" i="7"/>
  <c r="R332" i="7"/>
  <c r="R333" i="7"/>
  <c r="R334" i="7"/>
  <c r="R335" i="7"/>
  <c r="AG320" i="16"/>
  <c r="AG321" i="16"/>
  <c r="AG322" i="16"/>
  <c r="AG323" i="16"/>
  <c r="AG324" i="16"/>
  <c r="AG325" i="16"/>
  <c r="AG326" i="16"/>
  <c r="R320" i="7"/>
  <c r="R321" i="7"/>
  <c r="R322" i="7"/>
  <c r="R323" i="7"/>
  <c r="R324" i="7"/>
  <c r="R325" i="7"/>
  <c r="R326" i="7"/>
  <c r="R275" i="7"/>
  <c r="R274" i="7"/>
  <c r="R267" i="7"/>
  <c r="R268" i="7"/>
  <c r="R269" i="7"/>
  <c r="R270" i="7"/>
  <c r="R271" i="7"/>
  <c r="R272" i="7"/>
  <c r="R273" i="7"/>
  <c r="R276" i="7"/>
  <c r="R277" i="7"/>
  <c r="R278" i="7"/>
  <c r="R279" i="7"/>
  <c r="R280" i="7"/>
  <c r="R281" i="7"/>
  <c r="R282" i="7"/>
  <c r="R283" i="7"/>
  <c r="R284" i="7"/>
  <c r="R285" i="7"/>
  <c r="R286" i="7"/>
  <c r="R287" i="7"/>
  <c r="R288" i="7"/>
  <c r="R289" i="7"/>
  <c r="R290" i="7"/>
  <c r="R291" i="7"/>
  <c r="R292" i="7"/>
  <c r="R293" i="7"/>
  <c r="R294" i="7"/>
  <c r="R295" i="7"/>
  <c r="R296" i="7"/>
  <c r="R297" i="7"/>
  <c r="R298" i="7"/>
  <c r="R299" i="7"/>
  <c r="R300" i="7"/>
  <c r="R301" i="7"/>
  <c r="R302" i="7"/>
  <c r="R303" i="7"/>
  <c r="R304" i="7"/>
  <c r="R305" i="7"/>
  <c r="R306" i="7"/>
  <c r="R307" i="7"/>
  <c r="B5" i="16"/>
  <c r="AC15" i="17" l="1"/>
  <c r="AB17" i="17"/>
  <c r="AB16" i="17"/>
  <c r="AB15" i="17"/>
  <c r="AC17" i="17"/>
  <c r="AC16" i="17"/>
  <c r="AC18" i="17"/>
  <c r="AC27" i="17" l="1"/>
  <c r="AC24" i="17"/>
  <c r="AC30" i="17"/>
  <c r="AC21" i="17"/>
  <c r="AC3" i="17"/>
  <c r="AC12" i="17"/>
  <c r="AC10" i="17"/>
  <c r="AB4" i="17" l="1"/>
  <c r="AB3" i="17"/>
  <c r="AB12" i="17"/>
  <c r="AB14" i="17"/>
  <c r="AB13" i="17"/>
  <c r="AB18" i="17"/>
  <c r="AB20" i="17"/>
  <c r="AB19" i="17"/>
  <c r="AB30" i="17"/>
  <c r="AB32" i="17"/>
  <c r="AB31" i="17"/>
  <c r="AB24" i="17"/>
  <c r="AB26" i="17"/>
  <c r="AB25" i="17"/>
  <c r="AB27" i="17"/>
  <c r="AB29" i="17"/>
  <c r="AB28" i="17"/>
  <c r="AB21" i="17"/>
  <c r="AB23" i="17"/>
  <c r="AB22" i="17"/>
  <c r="AB5" i="17"/>
  <c r="AC14" i="17"/>
  <c r="AC13" i="17"/>
  <c r="AC11" i="17"/>
  <c r="AC20" i="17"/>
  <c r="AC19" i="17"/>
  <c r="AC32" i="17"/>
  <c r="AC31" i="17"/>
  <c r="AC26" i="17"/>
  <c r="AC25" i="17"/>
  <c r="AC6" i="17"/>
  <c r="AB6" i="17"/>
  <c r="AB8" i="17"/>
  <c r="AB7" i="17"/>
  <c r="AC29" i="17"/>
  <c r="AC28" i="17"/>
  <c r="AC23" i="17"/>
  <c r="AC22" i="17"/>
  <c r="AC8" i="17"/>
  <c r="AC7" i="17"/>
  <c r="AC5" i="17"/>
  <c r="AC4" i="17"/>
  <c r="AC9" i="17"/>
  <c r="AB9" i="17"/>
  <c r="AB11" i="17"/>
  <c r="AB10" i="17"/>
  <c r="E4" i="16" l="1"/>
  <c r="E5" i="16"/>
  <c r="E6" i="16"/>
  <c r="E7" i="16"/>
  <c r="E8" i="16"/>
  <c r="E9" i="16"/>
  <c r="E10" i="16"/>
  <c r="E11" i="16"/>
  <c r="E12" i="16"/>
  <c r="E13" i="16"/>
  <c r="E14" i="16"/>
  <c r="E15" i="16"/>
  <c r="E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55" i="16"/>
  <c r="E56" i="16"/>
  <c r="E57" i="16"/>
  <c r="E58" i="16"/>
  <c r="E59" i="16"/>
  <c r="E60" i="16"/>
  <c r="E61" i="16"/>
  <c r="E62" i="16"/>
  <c r="E63" i="16"/>
  <c r="E64" i="16"/>
  <c r="E65" i="16"/>
  <c r="E66" i="16"/>
  <c r="E67" i="16"/>
  <c r="E68" i="16"/>
  <c r="E69" i="16"/>
  <c r="E70" i="16"/>
  <c r="E71" i="16"/>
  <c r="E72" i="16"/>
  <c r="E73" i="16"/>
  <c r="E74" i="16"/>
  <c r="E75" i="16"/>
  <c r="E76" i="16"/>
  <c r="E77" i="16"/>
  <c r="E78" i="16"/>
  <c r="E79" i="16"/>
  <c r="E80" i="16"/>
  <c r="E81" i="16"/>
  <c r="E82" i="16"/>
  <c r="E83" i="16"/>
  <c r="E84" i="16"/>
  <c r="E85" i="16"/>
  <c r="E86" i="16"/>
  <c r="E87" i="16"/>
  <c r="E88" i="16"/>
  <c r="E89" i="16"/>
  <c r="E90" i="16"/>
  <c r="E3" i="16"/>
  <c r="D87"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8" i="16"/>
  <c r="D89" i="16"/>
  <c r="D90" i="16"/>
  <c r="D15" i="16"/>
  <c r="D4" i="16"/>
  <c r="D5" i="16"/>
  <c r="D7" i="16"/>
  <c r="D8" i="16"/>
  <c r="D9" i="16"/>
  <c r="D10" i="16"/>
  <c r="D11" i="16"/>
  <c r="D12" i="16"/>
  <c r="D13" i="16"/>
  <c r="D3" i="16"/>
  <c r="B10" i="16"/>
  <c r="D184" i="16"/>
  <c r="D103" i="16"/>
  <c r="K257" i="16"/>
  <c r="K258" i="16"/>
  <c r="K259" i="16"/>
  <c r="K260" i="16"/>
  <c r="K261" i="16"/>
  <c r="K262" i="16"/>
  <c r="K263" i="16"/>
  <c r="K264" i="16"/>
  <c r="K265" i="16"/>
  <c r="K266" i="16"/>
  <c r="J257" i="16"/>
  <c r="J258" i="16"/>
  <c r="J259" i="16"/>
  <c r="J260" i="16"/>
  <c r="J261" i="16"/>
  <c r="J262" i="16"/>
  <c r="J263" i="16"/>
  <c r="J264" i="16"/>
  <c r="J265" i="16"/>
  <c r="J266" i="16"/>
  <c r="I256" i="16"/>
  <c r="I257" i="16"/>
  <c r="I258" i="16"/>
  <c r="I259" i="16"/>
  <c r="I260" i="16"/>
  <c r="I261" i="16"/>
  <c r="I262" i="16"/>
  <c r="I263" i="16"/>
  <c r="I264" i="16"/>
  <c r="I265" i="16"/>
  <c r="I266" i="16"/>
  <c r="H257" i="16"/>
  <c r="H258" i="16"/>
  <c r="H259" i="16"/>
  <c r="H260" i="16"/>
  <c r="H261" i="16"/>
  <c r="H262" i="16"/>
  <c r="H263" i="16"/>
  <c r="H264" i="16"/>
  <c r="H265" i="16"/>
  <c r="H266" i="16"/>
  <c r="G257" i="16"/>
  <c r="G258" i="16"/>
  <c r="G259" i="16"/>
  <c r="G260" i="16"/>
  <c r="G261" i="16"/>
  <c r="G262" i="16"/>
  <c r="G263" i="16"/>
  <c r="G264" i="16"/>
  <c r="G265" i="16"/>
  <c r="G266" i="16"/>
  <c r="F256" i="16"/>
  <c r="F257" i="16"/>
  <c r="F258" i="16"/>
  <c r="F259" i="16"/>
  <c r="F260" i="16"/>
  <c r="F261" i="16"/>
  <c r="F262" i="16"/>
  <c r="F263" i="16"/>
  <c r="F264" i="16"/>
  <c r="F265" i="16"/>
  <c r="F266" i="16"/>
  <c r="E256" i="16"/>
  <c r="E257" i="16"/>
  <c r="E258" i="16"/>
  <c r="E259" i="16"/>
  <c r="E260" i="16"/>
  <c r="E261" i="16"/>
  <c r="E262" i="16"/>
  <c r="E263" i="16"/>
  <c r="E264" i="16"/>
  <c r="E265" i="16"/>
  <c r="E266" i="16"/>
  <c r="D257" i="16"/>
  <c r="D258" i="16"/>
  <c r="D259" i="16"/>
  <c r="D260" i="16"/>
  <c r="D261" i="16"/>
  <c r="D262" i="16"/>
  <c r="D263" i="16"/>
  <c r="D264" i="16"/>
  <c r="D265" i="16"/>
  <c r="D266" i="16"/>
  <c r="C257" i="16"/>
  <c r="C258" i="16"/>
  <c r="C259" i="16"/>
  <c r="C260" i="16"/>
  <c r="C261" i="16"/>
  <c r="C262" i="16"/>
  <c r="C263" i="16"/>
  <c r="C264" i="16"/>
  <c r="B4" i="16"/>
  <c r="I4" i="16"/>
  <c r="J4" i="16"/>
  <c r="J8" i="16"/>
  <c r="K4" i="16"/>
  <c r="K5" i="16"/>
  <c r="K6" i="16"/>
  <c r="K7" i="16"/>
  <c r="K8" i="16"/>
  <c r="K9" i="16"/>
  <c r="K10" i="16"/>
  <c r="K11" i="16"/>
  <c r="K12" i="16"/>
  <c r="K13" i="16"/>
  <c r="K14" i="16"/>
  <c r="K15" i="16"/>
  <c r="K16" i="16"/>
  <c r="K17" i="16"/>
  <c r="K18" i="16"/>
  <c r="K19" i="16"/>
  <c r="K20" i="16"/>
  <c r="K21" i="16"/>
  <c r="K22" i="16"/>
  <c r="K23" i="16"/>
  <c r="K24" i="16"/>
  <c r="K25" i="16"/>
  <c r="K26" i="16"/>
  <c r="K27" i="16"/>
  <c r="K28" i="16"/>
  <c r="K29" i="16"/>
  <c r="K30" i="16"/>
  <c r="K31" i="16"/>
  <c r="K32" i="16"/>
  <c r="K33" i="16"/>
  <c r="K34" i="16"/>
  <c r="K35" i="16"/>
  <c r="K36" i="16"/>
  <c r="K37" i="16"/>
  <c r="K38" i="16"/>
  <c r="K39" i="16"/>
  <c r="K40" i="16"/>
  <c r="K41" i="16"/>
  <c r="K42" i="16"/>
  <c r="K43" i="16"/>
  <c r="K44" i="16"/>
  <c r="K45" i="16"/>
  <c r="K46" i="16"/>
  <c r="K47" i="16"/>
  <c r="K48" i="16"/>
  <c r="K49" i="16"/>
  <c r="K50" i="16"/>
  <c r="K51" i="16"/>
  <c r="K52" i="16"/>
  <c r="K53" i="16"/>
  <c r="K54" i="16"/>
  <c r="K55" i="16"/>
  <c r="K56" i="16"/>
  <c r="K57" i="16"/>
  <c r="K58" i="16"/>
  <c r="K59" i="16"/>
  <c r="K60" i="16"/>
  <c r="K61" i="16"/>
  <c r="K62" i="16"/>
  <c r="K63" i="16"/>
  <c r="K64" i="16"/>
  <c r="K65" i="16"/>
  <c r="K66" i="16"/>
  <c r="K67" i="16"/>
  <c r="K68" i="16"/>
  <c r="K69" i="16"/>
  <c r="K70" i="16"/>
  <c r="K71" i="16"/>
  <c r="K72" i="16"/>
  <c r="K73" i="16"/>
  <c r="K74" i="16"/>
  <c r="K75" i="16"/>
  <c r="K76" i="16"/>
  <c r="K77" i="16"/>
  <c r="K78" i="16"/>
  <c r="K79" i="16"/>
  <c r="K80" i="16"/>
  <c r="K81" i="16"/>
  <c r="K82" i="16"/>
  <c r="K83" i="16"/>
  <c r="K84" i="16"/>
  <c r="K85" i="16"/>
  <c r="K86" i="16"/>
  <c r="K87" i="16"/>
  <c r="K88" i="16"/>
  <c r="K89" i="16"/>
  <c r="K90" i="16"/>
  <c r="K91" i="16"/>
  <c r="K92" i="16"/>
  <c r="K93" i="16"/>
  <c r="K94" i="16"/>
  <c r="K95" i="16"/>
  <c r="K96" i="16"/>
  <c r="K97" i="16"/>
  <c r="K98" i="16"/>
  <c r="K99" i="16"/>
  <c r="K100" i="16"/>
  <c r="K101" i="16"/>
  <c r="K102" i="16"/>
  <c r="K103" i="16"/>
  <c r="K104" i="16"/>
  <c r="K105" i="16"/>
  <c r="K106" i="16"/>
  <c r="K107" i="16"/>
  <c r="K108" i="16"/>
  <c r="K109" i="16"/>
  <c r="K111" i="16"/>
  <c r="K112" i="16"/>
  <c r="K113" i="16"/>
  <c r="K114" i="16"/>
  <c r="K115" i="16"/>
  <c r="K116" i="16"/>
  <c r="K117" i="16"/>
  <c r="K118" i="16"/>
  <c r="K119" i="16"/>
  <c r="K120" i="16"/>
  <c r="K121" i="16"/>
  <c r="K122" i="16"/>
  <c r="K123" i="16"/>
  <c r="K124" i="16"/>
  <c r="K125" i="16"/>
  <c r="K126" i="16"/>
  <c r="K127" i="16"/>
  <c r="K128" i="16"/>
  <c r="K129" i="16"/>
  <c r="K130" i="16"/>
  <c r="K131" i="16"/>
  <c r="K132" i="16"/>
  <c r="K133" i="16"/>
  <c r="K134" i="16"/>
  <c r="K135" i="16"/>
  <c r="K136" i="16"/>
  <c r="K137" i="16"/>
  <c r="K138" i="16"/>
  <c r="K139" i="16"/>
  <c r="K140" i="16"/>
  <c r="K141" i="16"/>
  <c r="K142" i="16"/>
  <c r="K143" i="16"/>
  <c r="K144" i="16"/>
  <c r="K145" i="16"/>
  <c r="K146" i="16"/>
  <c r="K147" i="16"/>
  <c r="K148" i="16"/>
  <c r="K149" i="16"/>
  <c r="K150" i="16"/>
  <c r="K151" i="16"/>
  <c r="K152" i="16"/>
  <c r="K153" i="16"/>
  <c r="K154" i="16"/>
  <c r="K155" i="16"/>
  <c r="K156" i="16"/>
  <c r="K157" i="16"/>
  <c r="K158" i="16"/>
  <c r="K159" i="16"/>
  <c r="K160" i="16"/>
  <c r="K161" i="16"/>
  <c r="K162" i="16"/>
  <c r="K163" i="16"/>
  <c r="K164" i="16"/>
  <c r="K165" i="16"/>
  <c r="K166" i="16"/>
  <c r="K167" i="16"/>
  <c r="K168" i="16"/>
  <c r="K169" i="16"/>
  <c r="K170" i="16"/>
  <c r="K171" i="16"/>
  <c r="K172" i="16"/>
  <c r="K173" i="16"/>
  <c r="K174" i="16"/>
  <c r="K175" i="16"/>
  <c r="K176" i="16"/>
  <c r="K177" i="16"/>
  <c r="K178" i="16"/>
  <c r="K179" i="16"/>
  <c r="K180" i="16"/>
  <c r="K181" i="16"/>
  <c r="K182" i="16"/>
  <c r="K183" i="16"/>
  <c r="K184" i="16"/>
  <c r="K185" i="16"/>
  <c r="K186" i="16"/>
  <c r="K187" i="16"/>
  <c r="K188" i="16"/>
  <c r="K189" i="16"/>
  <c r="K190" i="16"/>
  <c r="K191" i="16"/>
  <c r="K192" i="16"/>
  <c r="K193" i="16"/>
  <c r="K194" i="16"/>
  <c r="K195" i="16"/>
  <c r="K196" i="16"/>
  <c r="K197" i="16"/>
  <c r="K198" i="16"/>
  <c r="K199" i="16"/>
  <c r="K200" i="16"/>
  <c r="K201" i="16"/>
  <c r="K202" i="16"/>
  <c r="K203" i="16"/>
  <c r="K204" i="16"/>
  <c r="K205" i="16"/>
  <c r="K206" i="16"/>
  <c r="K207" i="16"/>
  <c r="K208" i="16"/>
  <c r="K209" i="16"/>
  <c r="K210" i="16"/>
  <c r="K211" i="16"/>
  <c r="K212" i="16"/>
  <c r="K213" i="16"/>
  <c r="K214" i="16"/>
  <c r="K215" i="16"/>
  <c r="K216" i="16"/>
  <c r="K217" i="16"/>
  <c r="K218" i="16"/>
  <c r="K219" i="16"/>
  <c r="K220" i="16"/>
  <c r="K221" i="16"/>
  <c r="K222" i="16"/>
  <c r="K223" i="16"/>
  <c r="K224" i="16"/>
  <c r="K225" i="16"/>
  <c r="K226" i="16"/>
  <c r="K227" i="16"/>
  <c r="K228" i="16"/>
  <c r="K229" i="16"/>
  <c r="K230" i="16"/>
  <c r="K231" i="16"/>
  <c r="K232" i="16"/>
  <c r="K233" i="16"/>
  <c r="K234" i="16"/>
  <c r="K235" i="16"/>
  <c r="K236" i="16"/>
  <c r="K237" i="16"/>
  <c r="K238" i="16"/>
  <c r="K239" i="16"/>
  <c r="K240" i="16"/>
  <c r="K241" i="16"/>
  <c r="K242" i="16"/>
  <c r="K243" i="16"/>
  <c r="K244" i="16"/>
  <c r="K245" i="16"/>
  <c r="K246" i="16"/>
  <c r="K247" i="16"/>
  <c r="K248" i="16"/>
  <c r="K249" i="16"/>
  <c r="K250" i="16"/>
  <c r="K251" i="16"/>
  <c r="K252" i="16"/>
  <c r="K253" i="16"/>
  <c r="K254" i="16"/>
  <c r="K255" i="16"/>
  <c r="K256" i="16"/>
  <c r="K3" i="16"/>
  <c r="I5" i="16"/>
  <c r="I6" i="16"/>
  <c r="I7" i="16"/>
  <c r="I8" i="16"/>
  <c r="I9" i="16"/>
  <c r="I10" i="16"/>
  <c r="I11" i="16"/>
  <c r="I12" i="16"/>
  <c r="I13" i="16"/>
  <c r="I14" i="16"/>
  <c r="I15" i="16"/>
  <c r="I16" i="16"/>
  <c r="I17" i="16"/>
  <c r="I18" i="16"/>
  <c r="I19" i="16"/>
  <c r="I20" i="16"/>
  <c r="I21" i="16"/>
  <c r="I22" i="16"/>
  <c r="I23" i="16"/>
  <c r="I24" i="16"/>
  <c r="I25" i="16"/>
  <c r="I26" i="16"/>
  <c r="I27" i="16"/>
  <c r="I28" i="16"/>
  <c r="I29" i="16"/>
  <c r="I30" i="16"/>
  <c r="I31" i="16"/>
  <c r="I32" i="16"/>
  <c r="I33" i="16"/>
  <c r="I34" i="16"/>
  <c r="I35" i="16"/>
  <c r="I36" i="16"/>
  <c r="I37" i="16"/>
  <c r="I38" i="16"/>
  <c r="I39" i="16"/>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74" i="16"/>
  <c r="I75" i="16"/>
  <c r="I76" i="16"/>
  <c r="I77" i="16"/>
  <c r="I78" i="16"/>
  <c r="I79" i="16"/>
  <c r="I80" i="16"/>
  <c r="I81" i="16"/>
  <c r="I82" i="16"/>
  <c r="I83" i="16"/>
  <c r="I84" i="16"/>
  <c r="I85" i="16"/>
  <c r="I86" i="16"/>
  <c r="I87" i="16"/>
  <c r="I88" i="16"/>
  <c r="I89" i="16"/>
  <c r="I90" i="16"/>
  <c r="I91" i="16"/>
  <c r="I92" i="16"/>
  <c r="I93" i="16"/>
  <c r="I94" i="16"/>
  <c r="I95" i="16"/>
  <c r="I96" i="16"/>
  <c r="I97" i="16"/>
  <c r="I98" i="16"/>
  <c r="I99" i="16"/>
  <c r="I100" i="16"/>
  <c r="I101" i="16"/>
  <c r="I102" i="16"/>
  <c r="I103" i="16"/>
  <c r="I104" i="16"/>
  <c r="I105" i="16"/>
  <c r="I106" i="16"/>
  <c r="I107" i="16"/>
  <c r="I108" i="16"/>
  <c r="I109" i="16"/>
  <c r="I111" i="16"/>
  <c r="I112" i="16"/>
  <c r="I113" i="16"/>
  <c r="I114" i="16"/>
  <c r="I115" i="16"/>
  <c r="I116" i="16"/>
  <c r="I117" i="16"/>
  <c r="I118" i="16"/>
  <c r="I119" i="16"/>
  <c r="I120" i="16"/>
  <c r="I121" i="16"/>
  <c r="I122" i="16"/>
  <c r="I123" i="16"/>
  <c r="I124" i="16"/>
  <c r="I125" i="16"/>
  <c r="I126" i="16"/>
  <c r="I127" i="16"/>
  <c r="I128" i="16"/>
  <c r="I129" i="16"/>
  <c r="I130" i="16"/>
  <c r="I131" i="16"/>
  <c r="I132" i="16"/>
  <c r="I133" i="16"/>
  <c r="I134" i="16"/>
  <c r="I135" i="16"/>
  <c r="I136" i="16"/>
  <c r="I137" i="16"/>
  <c r="I138" i="16"/>
  <c r="I139" i="16"/>
  <c r="I140" i="16"/>
  <c r="I141" i="16"/>
  <c r="I142" i="16"/>
  <c r="I143" i="16"/>
  <c r="I144" i="16"/>
  <c r="I145" i="16"/>
  <c r="I146" i="16"/>
  <c r="I147" i="16"/>
  <c r="I148" i="16"/>
  <c r="I149" i="16"/>
  <c r="I150" i="16"/>
  <c r="I151" i="16"/>
  <c r="I152" i="16"/>
  <c r="I153" i="16"/>
  <c r="I154" i="16"/>
  <c r="I155" i="16"/>
  <c r="I156" i="16"/>
  <c r="I157" i="16"/>
  <c r="I158" i="16"/>
  <c r="I159" i="16"/>
  <c r="I160" i="16"/>
  <c r="I161" i="16"/>
  <c r="I162" i="16"/>
  <c r="I163" i="16"/>
  <c r="I164" i="16"/>
  <c r="I165" i="16"/>
  <c r="I166" i="16"/>
  <c r="I167" i="16"/>
  <c r="I168" i="16"/>
  <c r="I169" i="16"/>
  <c r="I170" i="16"/>
  <c r="I171" i="16"/>
  <c r="I172" i="16"/>
  <c r="I173" i="16"/>
  <c r="I174" i="16"/>
  <c r="I175" i="16"/>
  <c r="I176" i="16"/>
  <c r="I177" i="16"/>
  <c r="I178" i="16"/>
  <c r="I179" i="16"/>
  <c r="I180" i="16"/>
  <c r="I181" i="16"/>
  <c r="I182" i="16"/>
  <c r="I183" i="16"/>
  <c r="I184" i="16"/>
  <c r="I185" i="16"/>
  <c r="I186" i="16"/>
  <c r="I187" i="16"/>
  <c r="I188" i="16"/>
  <c r="I189" i="16"/>
  <c r="I190" i="16"/>
  <c r="I192" i="16"/>
  <c r="I193" i="16"/>
  <c r="I194" i="16"/>
  <c r="I195" i="16"/>
  <c r="I196" i="16"/>
  <c r="I197" i="16"/>
  <c r="I198" i="16"/>
  <c r="I199" i="16"/>
  <c r="I200" i="16"/>
  <c r="I201" i="16"/>
  <c r="I202" i="16"/>
  <c r="I203" i="16"/>
  <c r="I204" i="16"/>
  <c r="I205" i="16"/>
  <c r="I206" i="16"/>
  <c r="I207" i="16"/>
  <c r="I208" i="16"/>
  <c r="I209" i="16"/>
  <c r="I210" i="16"/>
  <c r="I211" i="16"/>
  <c r="I212" i="16"/>
  <c r="I213" i="16"/>
  <c r="I214" i="16"/>
  <c r="I215" i="16"/>
  <c r="I216" i="16"/>
  <c r="I217" i="16"/>
  <c r="I218" i="16"/>
  <c r="I219" i="16"/>
  <c r="I220" i="16"/>
  <c r="I221" i="16"/>
  <c r="I222" i="16"/>
  <c r="I223" i="16"/>
  <c r="I224" i="16"/>
  <c r="I225" i="16"/>
  <c r="I226" i="16"/>
  <c r="I227" i="16"/>
  <c r="I228" i="16"/>
  <c r="I229" i="16"/>
  <c r="I230" i="16"/>
  <c r="I231" i="16"/>
  <c r="I232" i="16"/>
  <c r="I233" i="16"/>
  <c r="I234" i="16"/>
  <c r="I235" i="16"/>
  <c r="I236" i="16"/>
  <c r="I237" i="16"/>
  <c r="I238" i="16"/>
  <c r="I239" i="16"/>
  <c r="I240" i="16"/>
  <c r="I241" i="16"/>
  <c r="I242" i="16"/>
  <c r="I243" i="16"/>
  <c r="I244" i="16"/>
  <c r="I245" i="16"/>
  <c r="I246" i="16"/>
  <c r="I247" i="16"/>
  <c r="I248" i="16"/>
  <c r="I249" i="16"/>
  <c r="I250" i="16"/>
  <c r="I251" i="16"/>
  <c r="I252" i="16"/>
  <c r="I253" i="16"/>
  <c r="I254" i="16"/>
  <c r="I255" i="16"/>
  <c r="I3" i="16"/>
  <c r="G4" i="16"/>
  <c r="G5" i="16"/>
  <c r="G6" i="16"/>
  <c r="G7" i="16"/>
  <c r="G8" i="16"/>
  <c r="G9" i="16"/>
  <c r="G10" i="16"/>
  <c r="G11" i="16"/>
  <c r="G12" i="16"/>
  <c r="G13" i="16"/>
  <c r="G14" i="16"/>
  <c r="G15" i="16"/>
  <c r="G16" i="16"/>
  <c r="G17" i="16"/>
  <c r="G18" i="16"/>
  <c r="G19" i="16"/>
  <c r="G20" i="16"/>
  <c r="G21" i="16"/>
  <c r="G22" i="16"/>
  <c r="G23" i="16"/>
  <c r="G24" i="16"/>
  <c r="G25" i="16"/>
  <c r="G26" i="16"/>
  <c r="G27" i="16"/>
  <c r="G28" i="16"/>
  <c r="G29" i="16"/>
  <c r="G30" i="16"/>
  <c r="G31" i="16"/>
  <c r="G32" i="16"/>
  <c r="G33" i="16"/>
  <c r="G34" i="16"/>
  <c r="G35" i="16"/>
  <c r="G36" i="16"/>
  <c r="G37" i="16"/>
  <c r="G38" i="16"/>
  <c r="G39" i="16"/>
  <c r="G40" i="16"/>
  <c r="G41" i="16"/>
  <c r="G42" i="16"/>
  <c r="G43" i="16"/>
  <c r="G44" i="16"/>
  <c r="G45" i="16"/>
  <c r="G46" i="16"/>
  <c r="G47" i="16"/>
  <c r="G48" i="16"/>
  <c r="G49" i="16"/>
  <c r="G50" i="16"/>
  <c r="G51" i="16"/>
  <c r="G52" i="16"/>
  <c r="G53" i="16"/>
  <c r="G54" i="16"/>
  <c r="G55" i="16"/>
  <c r="G56" i="16"/>
  <c r="G57" i="16"/>
  <c r="G58" i="16"/>
  <c r="G59" i="16"/>
  <c r="G60" i="16"/>
  <c r="G61" i="16"/>
  <c r="G62" i="16"/>
  <c r="G63" i="16"/>
  <c r="G64" i="16"/>
  <c r="G65" i="16"/>
  <c r="G66" i="16"/>
  <c r="G67" i="16"/>
  <c r="G68" i="16"/>
  <c r="G69" i="16"/>
  <c r="G70" i="16"/>
  <c r="G71" i="16"/>
  <c r="G72" i="16"/>
  <c r="G73" i="16"/>
  <c r="G74" i="16"/>
  <c r="G75" i="16"/>
  <c r="G76" i="16"/>
  <c r="G77" i="16"/>
  <c r="G78" i="16"/>
  <c r="G79" i="16"/>
  <c r="G80" i="16"/>
  <c r="G81" i="16"/>
  <c r="G82" i="16"/>
  <c r="G83" i="16"/>
  <c r="G84" i="16"/>
  <c r="G85" i="16"/>
  <c r="G86" i="16"/>
  <c r="G87" i="16"/>
  <c r="G88" i="16"/>
  <c r="G89" i="16"/>
  <c r="G90" i="16"/>
  <c r="G91" i="16"/>
  <c r="G92" i="16"/>
  <c r="G93" i="16"/>
  <c r="G94" i="16"/>
  <c r="G95" i="16"/>
  <c r="G96" i="16"/>
  <c r="G97" i="16"/>
  <c r="G98" i="16"/>
  <c r="G99" i="16"/>
  <c r="G100" i="16"/>
  <c r="G101" i="16"/>
  <c r="G102" i="16"/>
  <c r="G103" i="16"/>
  <c r="G104" i="16"/>
  <c r="G105" i="16"/>
  <c r="G106" i="16"/>
  <c r="G107" i="16"/>
  <c r="G108" i="16"/>
  <c r="G109" i="16"/>
  <c r="G111" i="16"/>
  <c r="G112" i="16"/>
  <c r="G113" i="16"/>
  <c r="G114" i="16"/>
  <c r="G115" i="16"/>
  <c r="G116" i="16"/>
  <c r="G117" i="16"/>
  <c r="G118" i="16"/>
  <c r="G119" i="16"/>
  <c r="G120" i="16"/>
  <c r="G121" i="16"/>
  <c r="G122" i="16"/>
  <c r="G123" i="16"/>
  <c r="G124" i="16"/>
  <c r="G125" i="16"/>
  <c r="G126" i="16"/>
  <c r="G127" i="16"/>
  <c r="G128" i="16"/>
  <c r="G129" i="16"/>
  <c r="G130" i="16"/>
  <c r="G131" i="16"/>
  <c r="G132" i="16"/>
  <c r="G133" i="16"/>
  <c r="G134" i="16"/>
  <c r="G135" i="16"/>
  <c r="G136" i="16"/>
  <c r="G137" i="16"/>
  <c r="G138" i="16"/>
  <c r="G139" i="16"/>
  <c r="G140" i="16"/>
  <c r="G141" i="16"/>
  <c r="G142" i="16"/>
  <c r="G143" i="16"/>
  <c r="G144" i="16"/>
  <c r="G145" i="16"/>
  <c r="G146" i="16"/>
  <c r="G147" i="16"/>
  <c r="G148" i="16"/>
  <c r="G149" i="16"/>
  <c r="G150" i="16"/>
  <c r="G151" i="16"/>
  <c r="G152" i="16"/>
  <c r="G153" i="16"/>
  <c r="G154" i="16"/>
  <c r="G155" i="16"/>
  <c r="G156" i="16"/>
  <c r="G157" i="16"/>
  <c r="G158" i="16"/>
  <c r="G159" i="16"/>
  <c r="G160" i="16"/>
  <c r="G161" i="16"/>
  <c r="G162" i="16"/>
  <c r="G163" i="16"/>
  <c r="G164" i="16"/>
  <c r="G165" i="16"/>
  <c r="G166" i="16"/>
  <c r="G167" i="16"/>
  <c r="G168" i="16"/>
  <c r="G169" i="16"/>
  <c r="G170" i="16"/>
  <c r="G171" i="16"/>
  <c r="G172" i="16"/>
  <c r="G173" i="16"/>
  <c r="G174" i="16"/>
  <c r="G175" i="16"/>
  <c r="G176" i="16"/>
  <c r="G177" i="16"/>
  <c r="G178" i="16"/>
  <c r="G179" i="16"/>
  <c r="G180" i="16"/>
  <c r="G181" i="16"/>
  <c r="G182" i="16"/>
  <c r="G183" i="16"/>
  <c r="G184" i="16"/>
  <c r="G185" i="16"/>
  <c r="G186" i="16"/>
  <c r="G187" i="16"/>
  <c r="G188" i="16"/>
  <c r="G189" i="16"/>
  <c r="G190" i="16"/>
  <c r="G191" i="16"/>
  <c r="G192" i="16"/>
  <c r="G193" i="16"/>
  <c r="G194" i="16"/>
  <c r="G195" i="16"/>
  <c r="G196" i="16"/>
  <c r="G197" i="16"/>
  <c r="G198" i="16"/>
  <c r="G199" i="16"/>
  <c r="G200" i="16"/>
  <c r="G201" i="16"/>
  <c r="G202" i="16"/>
  <c r="G203" i="16"/>
  <c r="G204" i="16"/>
  <c r="G205" i="16"/>
  <c r="G206" i="16"/>
  <c r="G207" i="16"/>
  <c r="G208" i="16"/>
  <c r="G209" i="16"/>
  <c r="G210" i="16"/>
  <c r="G211" i="16"/>
  <c r="G212" i="16"/>
  <c r="G213" i="16"/>
  <c r="G214" i="16"/>
  <c r="G215" i="16"/>
  <c r="G216" i="16"/>
  <c r="G217" i="16"/>
  <c r="G218" i="16"/>
  <c r="G219" i="16"/>
  <c r="G220" i="16"/>
  <c r="G221" i="16"/>
  <c r="G222" i="16"/>
  <c r="G223" i="16"/>
  <c r="G224" i="16"/>
  <c r="G225" i="16"/>
  <c r="G226" i="16"/>
  <c r="G227" i="16"/>
  <c r="G228" i="16"/>
  <c r="G229" i="16"/>
  <c r="G230" i="16"/>
  <c r="G231" i="16"/>
  <c r="G232" i="16"/>
  <c r="G233" i="16"/>
  <c r="G234" i="16"/>
  <c r="G235" i="16"/>
  <c r="G236" i="16"/>
  <c r="G237" i="16"/>
  <c r="G238" i="16"/>
  <c r="G239" i="16"/>
  <c r="G240" i="16"/>
  <c r="G241" i="16"/>
  <c r="G242" i="16"/>
  <c r="G243" i="16"/>
  <c r="G244" i="16"/>
  <c r="G245" i="16"/>
  <c r="G246" i="16"/>
  <c r="G247" i="16"/>
  <c r="G248" i="16"/>
  <c r="G249" i="16"/>
  <c r="G250" i="16"/>
  <c r="G251" i="16"/>
  <c r="G252" i="16"/>
  <c r="G253" i="16"/>
  <c r="G254" i="16"/>
  <c r="G255" i="16"/>
  <c r="G256" i="16"/>
  <c r="G3" i="16"/>
  <c r="E91" i="16"/>
  <c r="E92" i="16"/>
  <c r="E93" i="16"/>
  <c r="E94" i="16"/>
  <c r="E95" i="16"/>
  <c r="E96" i="16"/>
  <c r="E97" i="16"/>
  <c r="E98" i="16"/>
  <c r="E99" i="16"/>
  <c r="E100" i="16"/>
  <c r="E101" i="16"/>
  <c r="E102" i="16"/>
  <c r="E103" i="16"/>
  <c r="E104" i="16"/>
  <c r="E105" i="16"/>
  <c r="E106" i="16"/>
  <c r="E107" i="16"/>
  <c r="E108" i="16"/>
  <c r="E109" i="16"/>
  <c r="E111" i="16"/>
  <c r="E112" i="16"/>
  <c r="E113" i="16"/>
  <c r="E114" i="16"/>
  <c r="E115" i="16"/>
  <c r="E116" i="16"/>
  <c r="E117" i="16"/>
  <c r="E118" i="16"/>
  <c r="E119" i="16"/>
  <c r="E120" i="16"/>
  <c r="E121" i="16"/>
  <c r="E122" i="16"/>
  <c r="E124" i="16"/>
  <c r="E125" i="16"/>
  <c r="E126" i="16"/>
  <c r="E127" i="16"/>
  <c r="E128" i="16"/>
  <c r="E129" i="16"/>
  <c r="E130" i="16"/>
  <c r="E131" i="16"/>
  <c r="E132" i="16"/>
  <c r="E133" i="16"/>
  <c r="E134" i="16"/>
  <c r="E135" i="16"/>
  <c r="E136" i="16"/>
  <c r="E137" i="16"/>
  <c r="E138" i="16"/>
  <c r="E139" i="16"/>
  <c r="E140" i="16"/>
  <c r="E141" i="16"/>
  <c r="E142" i="16"/>
  <c r="E143" i="16"/>
  <c r="E144" i="16"/>
  <c r="E145" i="16"/>
  <c r="E146" i="16"/>
  <c r="E147" i="16"/>
  <c r="E148" i="16"/>
  <c r="E149" i="16"/>
  <c r="E150" i="16"/>
  <c r="E151" i="16"/>
  <c r="E152" i="16"/>
  <c r="E153" i="16"/>
  <c r="E154" i="16"/>
  <c r="E155" i="16"/>
  <c r="E156" i="16"/>
  <c r="E157" i="16"/>
  <c r="E158" i="16"/>
  <c r="E159" i="16"/>
  <c r="E160" i="16"/>
  <c r="E161" i="16"/>
  <c r="E162" i="16"/>
  <c r="E163" i="16"/>
  <c r="E164" i="16"/>
  <c r="E165" i="16"/>
  <c r="E166" i="16"/>
  <c r="E167" i="16"/>
  <c r="E168" i="16"/>
  <c r="E169" i="16"/>
  <c r="E170" i="16"/>
  <c r="E171" i="16"/>
  <c r="E172" i="16"/>
  <c r="E173" i="16"/>
  <c r="E174" i="16"/>
  <c r="E175" i="16"/>
  <c r="E176" i="16"/>
  <c r="E177" i="16"/>
  <c r="E178" i="16"/>
  <c r="E179" i="16"/>
  <c r="E180" i="16"/>
  <c r="E181" i="16"/>
  <c r="E182" i="16"/>
  <c r="E183" i="16"/>
  <c r="E184" i="16"/>
  <c r="E185" i="16"/>
  <c r="E186" i="16"/>
  <c r="E187" i="16"/>
  <c r="E188" i="16"/>
  <c r="E189" i="16"/>
  <c r="E190" i="16"/>
  <c r="E191" i="16"/>
  <c r="E192" i="16"/>
  <c r="E193" i="16"/>
  <c r="E194" i="16"/>
  <c r="E195" i="16"/>
  <c r="E196" i="16"/>
  <c r="E197" i="16"/>
  <c r="E198" i="16"/>
  <c r="E199" i="16"/>
  <c r="E200" i="16"/>
  <c r="E201" i="16"/>
  <c r="E202" i="16"/>
  <c r="E203" i="16"/>
  <c r="E204" i="16"/>
  <c r="E205" i="16"/>
  <c r="E206" i="16"/>
  <c r="E207" i="16"/>
  <c r="E208" i="16"/>
  <c r="E209" i="16"/>
  <c r="E210" i="16"/>
  <c r="E211" i="16"/>
  <c r="E212" i="16"/>
  <c r="E213" i="16"/>
  <c r="E214" i="16"/>
  <c r="E215" i="16"/>
  <c r="E216" i="16"/>
  <c r="E217" i="16"/>
  <c r="E218" i="16"/>
  <c r="E219" i="16"/>
  <c r="E220" i="16"/>
  <c r="E221" i="16"/>
  <c r="E222" i="16"/>
  <c r="E223" i="16"/>
  <c r="E224" i="16"/>
  <c r="E225" i="16"/>
  <c r="E226" i="16"/>
  <c r="E227" i="16"/>
  <c r="E228" i="16"/>
  <c r="E229" i="16"/>
  <c r="E230" i="16"/>
  <c r="E231" i="16"/>
  <c r="E232" i="16"/>
  <c r="E233" i="16"/>
  <c r="E234" i="16"/>
  <c r="E235" i="16"/>
  <c r="E236" i="16"/>
  <c r="E237" i="16"/>
  <c r="E238" i="16"/>
  <c r="E239" i="16"/>
  <c r="E240" i="16"/>
  <c r="E241" i="16"/>
  <c r="E242" i="16"/>
  <c r="E243" i="16"/>
  <c r="E244" i="16"/>
  <c r="E245" i="16"/>
  <c r="E246" i="16"/>
  <c r="E247" i="16"/>
  <c r="E248" i="16"/>
  <c r="E249" i="16"/>
  <c r="E250" i="16"/>
  <c r="E251" i="16"/>
  <c r="E252" i="16"/>
  <c r="E253" i="16"/>
  <c r="E254" i="16"/>
  <c r="E255" i="16"/>
  <c r="C4" i="16"/>
  <c r="C7" i="16"/>
  <c r="C8" i="16"/>
  <c r="C9" i="16"/>
  <c r="C10" i="16"/>
  <c r="C11" i="16"/>
  <c r="C12" i="16"/>
  <c r="C13" i="16"/>
  <c r="C14" i="16"/>
  <c r="C15" i="16"/>
  <c r="C16" i="16"/>
  <c r="C17" i="16"/>
  <c r="C18" i="16"/>
  <c r="C19" i="16"/>
  <c r="C20" i="16"/>
  <c r="C21" i="16"/>
  <c r="C22" i="16"/>
  <c r="C23" i="16"/>
  <c r="C24" i="16"/>
  <c r="C25"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1" i="16"/>
  <c r="C92" i="16"/>
  <c r="C93" i="16"/>
  <c r="C94" i="16"/>
  <c r="C95" i="16"/>
  <c r="C96" i="16"/>
  <c r="C97" i="16"/>
  <c r="C98" i="16"/>
  <c r="C99" i="16"/>
  <c r="C100" i="16"/>
  <c r="C101" i="16"/>
  <c r="C102" i="16"/>
  <c r="C103" i="16"/>
  <c r="C104" i="16"/>
  <c r="C105" i="16"/>
  <c r="C106" i="16"/>
  <c r="C107" i="16"/>
  <c r="C108" i="16"/>
  <c r="C109" i="16"/>
  <c r="C111" i="16"/>
  <c r="C112" i="16"/>
  <c r="C113" i="16"/>
  <c r="C114" i="16"/>
  <c r="C115" i="16"/>
  <c r="C116" i="16"/>
  <c r="C117" i="16"/>
  <c r="C118"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9" i="16"/>
  <c r="C250" i="16"/>
  <c r="C251" i="16"/>
  <c r="C252" i="16"/>
  <c r="C253" i="16"/>
  <c r="C254" i="16"/>
  <c r="C255" i="16"/>
  <c r="C256" i="16"/>
  <c r="C3" i="16"/>
  <c r="J5" i="16"/>
  <c r="J6" i="16"/>
  <c r="J7" i="16"/>
  <c r="J9" i="16"/>
  <c r="J10" i="16"/>
  <c r="J11" i="16"/>
  <c r="J12" i="16"/>
  <c r="J13" i="16"/>
  <c r="J14" i="16"/>
  <c r="J15" i="16"/>
  <c r="J16" i="16"/>
  <c r="J17" i="16"/>
  <c r="J18" i="16"/>
  <c r="J19" i="16"/>
  <c r="J20" i="16"/>
  <c r="J21" i="16"/>
  <c r="J22" i="16"/>
  <c r="J23" i="16"/>
  <c r="J24" i="16"/>
  <c r="J25" i="16"/>
  <c r="J26" i="16"/>
  <c r="J27" i="16"/>
  <c r="J28" i="16"/>
  <c r="J29" i="16"/>
  <c r="J30" i="16"/>
  <c r="J31" i="16"/>
  <c r="J32" i="16"/>
  <c r="J33" i="16"/>
  <c r="J34" i="16"/>
  <c r="J35" i="16"/>
  <c r="J36" i="16"/>
  <c r="J37" i="16"/>
  <c r="J38" i="16"/>
  <c r="J39" i="16"/>
  <c r="J40" i="16"/>
  <c r="J41" i="16"/>
  <c r="J42" i="16"/>
  <c r="J43" i="16"/>
  <c r="J44" i="16"/>
  <c r="J45" i="16"/>
  <c r="J46" i="16"/>
  <c r="J47" i="16"/>
  <c r="J48" i="16"/>
  <c r="J49" i="16"/>
  <c r="J50" i="16"/>
  <c r="J51" i="16"/>
  <c r="J52" i="16"/>
  <c r="J53" i="16"/>
  <c r="J54" i="16"/>
  <c r="J55" i="16"/>
  <c r="J56" i="16"/>
  <c r="J57" i="16"/>
  <c r="J58" i="16"/>
  <c r="J59" i="16"/>
  <c r="J60" i="16"/>
  <c r="J61" i="16"/>
  <c r="J62" i="16"/>
  <c r="J63" i="16"/>
  <c r="J64" i="16"/>
  <c r="J65" i="16"/>
  <c r="J66" i="16"/>
  <c r="J67" i="16"/>
  <c r="J68" i="16"/>
  <c r="J69" i="16"/>
  <c r="J70" i="16"/>
  <c r="J71" i="16"/>
  <c r="J72" i="16"/>
  <c r="J73" i="16"/>
  <c r="J74" i="16"/>
  <c r="J75" i="16"/>
  <c r="J76" i="16"/>
  <c r="J77" i="16"/>
  <c r="J78" i="16"/>
  <c r="J79" i="16"/>
  <c r="J80" i="16"/>
  <c r="J81" i="16"/>
  <c r="J82" i="16"/>
  <c r="J83" i="16"/>
  <c r="J84" i="16"/>
  <c r="J85" i="16"/>
  <c r="J86" i="16"/>
  <c r="J87" i="16"/>
  <c r="J88" i="16"/>
  <c r="J89" i="16"/>
  <c r="J90" i="16"/>
  <c r="J91" i="16"/>
  <c r="J92" i="16"/>
  <c r="J93" i="16"/>
  <c r="J94" i="16"/>
  <c r="J95" i="16"/>
  <c r="J96" i="16"/>
  <c r="J97" i="16"/>
  <c r="J98" i="16"/>
  <c r="J99" i="16"/>
  <c r="J100" i="16"/>
  <c r="J101" i="16"/>
  <c r="J102" i="16"/>
  <c r="J103" i="16"/>
  <c r="J104" i="16"/>
  <c r="J105" i="16"/>
  <c r="J106" i="16"/>
  <c r="J107" i="16"/>
  <c r="J108" i="16"/>
  <c r="J109" i="16"/>
  <c r="J110" i="16"/>
  <c r="J111" i="16"/>
  <c r="J112" i="16"/>
  <c r="J113" i="16"/>
  <c r="J114" i="16"/>
  <c r="J115" i="16"/>
  <c r="J116" i="16"/>
  <c r="J117" i="16"/>
  <c r="J118" i="16"/>
  <c r="J119" i="16"/>
  <c r="J120" i="16"/>
  <c r="J121" i="16"/>
  <c r="J122" i="16"/>
  <c r="J123" i="16"/>
  <c r="J124" i="16"/>
  <c r="J125" i="16"/>
  <c r="J126" i="16"/>
  <c r="J127" i="16"/>
  <c r="J128" i="16"/>
  <c r="J129" i="16"/>
  <c r="J130" i="16"/>
  <c r="J131" i="16"/>
  <c r="J132" i="16"/>
  <c r="J133" i="16"/>
  <c r="J134" i="16"/>
  <c r="J135" i="16"/>
  <c r="J136" i="16"/>
  <c r="J137" i="16"/>
  <c r="J138" i="16"/>
  <c r="J139" i="16"/>
  <c r="J140" i="16"/>
  <c r="J141" i="16"/>
  <c r="J142" i="16"/>
  <c r="J143" i="16"/>
  <c r="J144" i="16"/>
  <c r="J145" i="16"/>
  <c r="J146" i="16"/>
  <c r="J147" i="16"/>
  <c r="J148" i="16"/>
  <c r="J149" i="16"/>
  <c r="J150" i="16"/>
  <c r="J151" i="16"/>
  <c r="J152" i="16"/>
  <c r="J153" i="16"/>
  <c r="J154" i="16"/>
  <c r="J155" i="16"/>
  <c r="J156" i="16"/>
  <c r="J157" i="16"/>
  <c r="J158" i="16"/>
  <c r="J159" i="16"/>
  <c r="J160" i="16"/>
  <c r="J161" i="16"/>
  <c r="J162" i="16"/>
  <c r="J163" i="16"/>
  <c r="J164" i="16"/>
  <c r="J165" i="16"/>
  <c r="J166" i="16"/>
  <c r="J167" i="16"/>
  <c r="J168" i="16"/>
  <c r="J169" i="16"/>
  <c r="J170" i="16"/>
  <c r="J171" i="16"/>
  <c r="J172" i="16"/>
  <c r="J173" i="16"/>
  <c r="J174" i="16"/>
  <c r="J175" i="16"/>
  <c r="J176" i="16"/>
  <c r="J177" i="16"/>
  <c r="J178" i="16"/>
  <c r="J179" i="16"/>
  <c r="J180" i="16"/>
  <c r="J181" i="16"/>
  <c r="J182" i="16"/>
  <c r="J183" i="16"/>
  <c r="J184" i="16"/>
  <c r="J185" i="16"/>
  <c r="J186" i="16"/>
  <c r="J187" i="16"/>
  <c r="J188" i="16"/>
  <c r="J189" i="16"/>
  <c r="J190" i="16"/>
  <c r="J192" i="16"/>
  <c r="J193" i="16"/>
  <c r="J194" i="16"/>
  <c r="J195" i="16"/>
  <c r="J196" i="16"/>
  <c r="J197" i="16"/>
  <c r="J198" i="16"/>
  <c r="J199" i="16"/>
  <c r="J200" i="16"/>
  <c r="J201" i="16"/>
  <c r="J202" i="16"/>
  <c r="J203" i="16"/>
  <c r="J204" i="16"/>
  <c r="J205" i="16"/>
  <c r="J206" i="16"/>
  <c r="J207" i="16"/>
  <c r="J208" i="16"/>
  <c r="J209" i="16"/>
  <c r="J210" i="16"/>
  <c r="J211" i="16"/>
  <c r="J212" i="16"/>
  <c r="J213" i="16"/>
  <c r="J214" i="16"/>
  <c r="J215" i="16"/>
  <c r="J216" i="16"/>
  <c r="J217" i="16"/>
  <c r="J218" i="16"/>
  <c r="J219" i="16"/>
  <c r="J220" i="16"/>
  <c r="J221" i="16"/>
  <c r="J222" i="16"/>
  <c r="J223" i="16"/>
  <c r="J224" i="16"/>
  <c r="J225" i="16"/>
  <c r="J226" i="16"/>
  <c r="J227" i="16"/>
  <c r="J228" i="16"/>
  <c r="J229" i="16"/>
  <c r="J230" i="16"/>
  <c r="J231" i="16"/>
  <c r="J232" i="16"/>
  <c r="J233" i="16"/>
  <c r="J234" i="16"/>
  <c r="J235" i="16"/>
  <c r="J236" i="16"/>
  <c r="J237" i="16"/>
  <c r="J238" i="16"/>
  <c r="J239" i="16"/>
  <c r="J240" i="16"/>
  <c r="J241" i="16"/>
  <c r="J242" i="16"/>
  <c r="J243" i="16"/>
  <c r="J244" i="16"/>
  <c r="J245" i="16"/>
  <c r="J246" i="16"/>
  <c r="J247" i="16"/>
  <c r="J248" i="16"/>
  <c r="J249" i="16"/>
  <c r="J250" i="16"/>
  <c r="J251" i="16"/>
  <c r="J252" i="16"/>
  <c r="J253" i="16"/>
  <c r="J254" i="16"/>
  <c r="J255" i="16"/>
  <c r="J256" i="16"/>
  <c r="J3" i="16"/>
  <c r="H4" i="16"/>
  <c r="H6" i="16"/>
  <c r="H7" i="16"/>
  <c r="H8" i="16"/>
  <c r="H9" i="16"/>
  <c r="H10" i="16"/>
  <c r="H11" i="16"/>
  <c r="H12" i="16"/>
  <c r="H13" i="16"/>
  <c r="H14" i="16"/>
  <c r="H15" i="16"/>
  <c r="H16" i="16"/>
  <c r="H17" i="16"/>
  <c r="H18" i="16"/>
  <c r="H19"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137" i="16"/>
  <c r="H138" i="16"/>
  <c r="H139" i="16"/>
  <c r="H140" i="16"/>
  <c r="H141" i="16"/>
  <c r="H142" i="16"/>
  <c r="H143" i="16"/>
  <c r="H144" i="16"/>
  <c r="H145" i="16"/>
  <c r="H146" i="16"/>
  <c r="H147" i="16"/>
  <c r="H148" i="16"/>
  <c r="H149" i="16"/>
  <c r="H150" i="16"/>
  <c r="H151" i="16"/>
  <c r="H152" i="16"/>
  <c r="H153" i="16"/>
  <c r="H154" i="16"/>
  <c r="H155" i="16"/>
  <c r="H156" i="16"/>
  <c r="H157" i="16"/>
  <c r="H158" i="16"/>
  <c r="H159" i="16"/>
  <c r="H160" i="16"/>
  <c r="H161" i="16"/>
  <c r="H162" i="16"/>
  <c r="H163" i="16"/>
  <c r="H164" i="16"/>
  <c r="H165" i="16"/>
  <c r="H166" i="16"/>
  <c r="H167" i="16"/>
  <c r="H168" i="16"/>
  <c r="H169" i="16"/>
  <c r="H170" i="16"/>
  <c r="H171" i="16"/>
  <c r="H172" i="16"/>
  <c r="H173" i="16"/>
  <c r="H174" i="16"/>
  <c r="H175" i="16"/>
  <c r="H176" i="16"/>
  <c r="H177" i="16"/>
  <c r="H178" i="16"/>
  <c r="H179" i="16"/>
  <c r="H180" i="16"/>
  <c r="H181" i="16"/>
  <c r="H182" i="16"/>
  <c r="H183" i="16"/>
  <c r="H184" i="16"/>
  <c r="H185" i="16"/>
  <c r="H186" i="16"/>
  <c r="H187" i="16"/>
  <c r="H188" i="16"/>
  <c r="H189" i="16"/>
  <c r="H190" i="16"/>
  <c r="H191" i="16"/>
  <c r="H192" i="16"/>
  <c r="H193" i="16"/>
  <c r="H194" i="16"/>
  <c r="H195" i="16"/>
  <c r="H196" i="16"/>
  <c r="H197" i="16"/>
  <c r="H198" i="16"/>
  <c r="H199" i="16"/>
  <c r="H200" i="16"/>
  <c r="H201" i="16"/>
  <c r="H202" i="16"/>
  <c r="H203" i="16"/>
  <c r="H204" i="16"/>
  <c r="H205" i="16"/>
  <c r="H206" i="16"/>
  <c r="H207" i="16"/>
  <c r="H208" i="16"/>
  <c r="H209" i="16"/>
  <c r="H210" i="16"/>
  <c r="H211" i="16"/>
  <c r="H212" i="16"/>
  <c r="H213" i="16"/>
  <c r="H214" i="16"/>
  <c r="H215" i="16"/>
  <c r="H216" i="16"/>
  <c r="H217" i="16"/>
  <c r="H218" i="16"/>
  <c r="H219" i="16"/>
  <c r="H220" i="16"/>
  <c r="H221" i="16"/>
  <c r="H222" i="16"/>
  <c r="H223" i="16"/>
  <c r="H224" i="16"/>
  <c r="H225" i="16"/>
  <c r="H226" i="16"/>
  <c r="H227" i="16"/>
  <c r="H228" i="16"/>
  <c r="H229" i="16"/>
  <c r="H230" i="16"/>
  <c r="H231" i="16"/>
  <c r="H232" i="16"/>
  <c r="H233" i="16"/>
  <c r="H234" i="16"/>
  <c r="H235" i="16"/>
  <c r="H236" i="16"/>
  <c r="H237" i="16"/>
  <c r="H238" i="16"/>
  <c r="H239" i="16"/>
  <c r="H240" i="16"/>
  <c r="H241" i="16"/>
  <c r="H242" i="16"/>
  <c r="H243" i="16"/>
  <c r="H244" i="16"/>
  <c r="H245" i="16"/>
  <c r="H246" i="16"/>
  <c r="H247" i="16"/>
  <c r="H248" i="16"/>
  <c r="H249" i="16"/>
  <c r="H250" i="16"/>
  <c r="H251" i="16"/>
  <c r="H252" i="16"/>
  <c r="H253" i="16"/>
  <c r="H254" i="16"/>
  <c r="H255" i="16"/>
  <c r="H256" i="16"/>
  <c r="H3" i="16"/>
  <c r="F4" i="16"/>
  <c r="F6" i="16"/>
  <c r="F7" i="16"/>
  <c r="F8" i="16"/>
  <c r="F9" i="16"/>
  <c r="F10" i="16"/>
  <c r="F11" i="16"/>
  <c r="F12" i="16"/>
  <c r="F13" i="16"/>
  <c r="F14" i="16"/>
  <c r="F15" i="16"/>
  <c r="F16" i="16"/>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55" i="16"/>
  <c r="F56" i="16"/>
  <c r="F57" i="16"/>
  <c r="F58" i="16"/>
  <c r="F59" i="16"/>
  <c r="F60" i="16"/>
  <c r="F61" i="16"/>
  <c r="F62" i="16"/>
  <c r="F63" i="16"/>
  <c r="F64" i="16"/>
  <c r="F65" i="16"/>
  <c r="F66" i="16"/>
  <c r="F67" i="16"/>
  <c r="F68" i="16"/>
  <c r="F69" i="16"/>
  <c r="F70" i="16"/>
  <c r="F71" i="16"/>
  <c r="F72" i="16"/>
  <c r="F73" i="16"/>
  <c r="F74" i="16"/>
  <c r="F75" i="16"/>
  <c r="F76" i="16"/>
  <c r="F77" i="16"/>
  <c r="F78" i="16"/>
  <c r="F79" i="16"/>
  <c r="F80" i="16"/>
  <c r="F81" i="16"/>
  <c r="F82" i="16"/>
  <c r="F83" i="16"/>
  <c r="F84" i="16"/>
  <c r="F85" i="16"/>
  <c r="F86" i="16"/>
  <c r="F87" i="16"/>
  <c r="F88" i="16"/>
  <c r="F89" i="16"/>
  <c r="F90" i="16"/>
  <c r="F91" i="16"/>
  <c r="F92" i="16"/>
  <c r="F93" i="16"/>
  <c r="F94" i="16"/>
  <c r="F95" i="16"/>
  <c r="F96" i="16"/>
  <c r="F97" i="16"/>
  <c r="F98" i="16"/>
  <c r="F99" i="16"/>
  <c r="F100" i="16"/>
  <c r="F101" i="16"/>
  <c r="F102" i="16"/>
  <c r="F103" i="16"/>
  <c r="F104" i="16"/>
  <c r="F105" i="16"/>
  <c r="F106" i="16"/>
  <c r="F107" i="16"/>
  <c r="F108" i="16"/>
  <c r="F109" i="16"/>
  <c r="F110" i="16"/>
  <c r="F111" i="16"/>
  <c r="F112" i="16"/>
  <c r="F113" i="16"/>
  <c r="F114" i="16"/>
  <c r="F115" i="16"/>
  <c r="F116" i="16"/>
  <c r="F117" i="16"/>
  <c r="F118" i="16"/>
  <c r="F119" i="16"/>
  <c r="F120" i="16"/>
  <c r="F121" i="16"/>
  <c r="F122" i="16"/>
  <c r="F123" i="16"/>
  <c r="F124" i="16"/>
  <c r="F125" i="16"/>
  <c r="F126" i="16"/>
  <c r="F127" i="16"/>
  <c r="F128" i="16"/>
  <c r="F129" i="16"/>
  <c r="F130" i="16"/>
  <c r="F131" i="16"/>
  <c r="F132" i="16"/>
  <c r="F133" i="16"/>
  <c r="F134" i="16"/>
  <c r="F135" i="16"/>
  <c r="F136" i="16"/>
  <c r="F137" i="16"/>
  <c r="F138" i="16"/>
  <c r="F139" i="16"/>
  <c r="F140" i="16"/>
  <c r="F141" i="16"/>
  <c r="F142" i="16"/>
  <c r="F143" i="16"/>
  <c r="F144" i="16"/>
  <c r="F145" i="16"/>
  <c r="F146" i="16"/>
  <c r="F147" i="16"/>
  <c r="F148" i="16"/>
  <c r="F149" i="16"/>
  <c r="F150" i="16"/>
  <c r="F151" i="16"/>
  <c r="F152" i="16"/>
  <c r="F153" i="16"/>
  <c r="F154" i="16"/>
  <c r="F155" i="16"/>
  <c r="F156" i="16"/>
  <c r="F157" i="16"/>
  <c r="F158" i="16"/>
  <c r="F159" i="16"/>
  <c r="F160" i="16"/>
  <c r="F161" i="16"/>
  <c r="F162" i="16"/>
  <c r="F163" i="16"/>
  <c r="F164" i="16"/>
  <c r="F165" i="16"/>
  <c r="F166" i="16"/>
  <c r="F167" i="16"/>
  <c r="F168" i="16"/>
  <c r="F169" i="16"/>
  <c r="F170" i="16"/>
  <c r="F171" i="16"/>
  <c r="F172" i="16"/>
  <c r="F173" i="16"/>
  <c r="F174" i="16"/>
  <c r="F175" i="16"/>
  <c r="F176" i="16"/>
  <c r="F177" i="16"/>
  <c r="F178" i="16"/>
  <c r="F179" i="16"/>
  <c r="F180" i="16"/>
  <c r="F181" i="16"/>
  <c r="F182" i="16"/>
  <c r="F183" i="16"/>
  <c r="F184" i="16"/>
  <c r="F185" i="16"/>
  <c r="F186" i="16"/>
  <c r="F187" i="16"/>
  <c r="F188" i="16"/>
  <c r="F189" i="16"/>
  <c r="F190" i="16"/>
  <c r="F191" i="16"/>
  <c r="F192" i="16"/>
  <c r="F193" i="16"/>
  <c r="F194" i="16"/>
  <c r="F195" i="16"/>
  <c r="F196" i="16"/>
  <c r="F197" i="16"/>
  <c r="F198" i="16"/>
  <c r="F199" i="16"/>
  <c r="F200" i="16"/>
  <c r="F201" i="16"/>
  <c r="F202" i="16"/>
  <c r="F203" i="16"/>
  <c r="F204" i="16"/>
  <c r="F205" i="16"/>
  <c r="F206" i="16"/>
  <c r="F207" i="16"/>
  <c r="F208" i="16"/>
  <c r="F209" i="16"/>
  <c r="F210" i="16"/>
  <c r="F211" i="16"/>
  <c r="F212" i="16"/>
  <c r="F213" i="16"/>
  <c r="F214" i="16"/>
  <c r="F215" i="16"/>
  <c r="F216" i="16"/>
  <c r="F217" i="16"/>
  <c r="F218" i="16"/>
  <c r="F219" i="16"/>
  <c r="F220" i="16"/>
  <c r="F221" i="16"/>
  <c r="F222" i="16"/>
  <c r="F223" i="16"/>
  <c r="F224" i="16"/>
  <c r="F225" i="16"/>
  <c r="F226" i="16"/>
  <c r="F227" i="16"/>
  <c r="F228" i="16"/>
  <c r="F229" i="16"/>
  <c r="F230" i="16"/>
  <c r="F231" i="16"/>
  <c r="F232" i="16"/>
  <c r="F233" i="16"/>
  <c r="F234" i="16"/>
  <c r="F235" i="16"/>
  <c r="F236" i="16"/>
  <c r="F237" i="16"/>
  <c r="F238" i="16"/>
  <c r="F239" i="16"/>
  <c r="F240" i="16"/>
  <c r="F241" i="16"/>
  <c r="F242" i="16"/>
  <c r="F243" i="16"/>
  <c r="F244" i="16"/>
  <c r="F245" i="16"/>
  <c r="F246" i="16"/>
  <c r="F247" i="16"/>
  <c r="F248" i="16"/>
  <c r="F249" i="16"/>
  <c r="F250" i="16"/>
  <c r="F251" i="16"/>
  <c r="F252" i="16"/>
  <c r="F253" i="16"/>
  <c r="F254" i="16"/>
  <c r="F255" i="16"/>
  <c r="F3" i="16"/>
  <c r="D91" i="16"/>
  <c r="D92" i="16"/>
  <c r="D93" i="16"/>
  <c r="D94" i="16"/>
  <c r="D95" i="16"/>
  <c r="D96" i="16"/>
  <c r="D97" i="16"/>
  <c r="D98" i="16"/>
  <c r="D99" i="16"/>
  <c r="D100" i="16"/>
  <c r="D101" i="16"/>
  <c r="D102" i="16"/>
  <c r="D105" i="16"/>
  <c r="D106" i="16"/>
  <c r="D107" i="16"/>
  <c r="D108" i="16"/>
  <c r="D109" i="16"/>
  <c r="D110" i="16"/>
  <c r="D111" i="16"/>
  <c r="D112" i="16"/>
  <c r="D113" i="16"/>
  <c r="D114" i="16"/>
  <c r="D115" i="16"/>
  <c r="D116" i="16"/>
  <c r="D117" i="16"/>
  <c r="D118" i="16"/>
  <c r="D119" i="16"/>
  <c r="D120" i="16"/>
  <c r="D121" i="16"/>
  <c r="D122" i="16"/>
  <c r="D124" i="16"/>
  <c r="D125" i="16"/>
  <c r="D126" i="16"/>
  <c r="D127" i="16"/>
  <c r="D128" i="16"/>
  <c r="D129" i="16"/>
  <c r="D130" i="16"/>
  <c r="D131" i="16"/>
  <c r="D132" i="16"/>
  <c r="D133" i="16"/>
  <c r="D134" i="16"/>
  <c r="D135" i="16"/>
  <c r="D136" i="16"/>
  <c r="D137" i="16"/>
  <c r="D138"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B7" i="16"/>
  <c r="B8" i="16"/>
  <c r="B9" i="16"/>
  <c r="B11" i="16"/>
  <c r="B12" i="16"/>
  <c r="B13" i="16"/>
  <c r="B14" i="16"/>
  <c r="B15" i="16"/>
  <c r="B16" i="16"/>
  <c r="B17" i="16"/>
  <c r="B18" i="16"/>
  <c r="B19" i="16"/>
  <c r="B20" i="16"/>
  <c r="B21" i="16"/>
  <c r="B22" i="16"/>
  <c r="B23" i="16"/>
  <c r="B24" i="16"/>
  <c r="B26" i="16"/>
  <c r="B27" i="16"/>
  <c r="B28" i="16"/>
  <c r="B29" i="16"/>
  <c r="B30" i="16"/>
  <c r="B31" i="16"/>
  <c r="B32" i="16"/>
  <c r="B33" i="16"/>
  <c r="B34" i="16"/>
  <c r="B35" i="16"/>
  <c r="B36" i="16"/>
  <c r="B37"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9" i="16"/>
  <c r="B100" i="16"/>
  <c r="B101" i="16"/>
  <c r="B102" i="16"/>
  <c r="B103" i="16"/>
  <c r="B104" i="16"/>
  <c r="B105" i="16"/>
  <c r="B106" i="16"/>
  <c r="B107" i="16"/>
  <c r="B108" i="16"/>
  <c r="B109" i="16"/>
  <c r="B110" i="16"/>
  <c r="B111" i="16"/>
  <c r="B113" i="16"/>
  <c r="B114" i="16"/>
  <c r="B115" i="16"/>
  <c r="B116" i="16"/>
  <c r="B117" i="16"/>
  <c r="B122" i="16"/>
  <c r="B123" i="16"/>
  <c r="B126" i="16"/>
  <c r="B127" i="16"/>
  <c r="B182" i="16"/>
  <c r="B183" i="16"/>
  <c r="B3" i="16"/>
  <c r="P266" i="7" l="1"/>
  <c r="Q266" i="7"/>
  <c r="P265" i="7"/>
  <c r="Q265" i="7"/>
  <c r="O265" i="7"/>
  <c r="O266" i="7"/>
  <c r="N263" i="7"/>
  <c r="N264" i="7"/>
  <c r="O264" i="7"/>
  <c r="N265" i="7"/>
  <c r="N266" i="7"/>
  <c r="P264" i="7"/>
  <c r="Q264" i="7"/>
  <c r="N258" i="7"/>
  <c r="O258" i="7"/>
  <c r="Q258" i="7"/>
  <c r="N259" i="7"/>
  <c r="O259" i="7"/>
  <c r="Q259" i="7"/>
  <c r="N260" i="7"/>
  <c r="O260" i="7"/>
  <c r="Q260" i="7"/>
  <c r="N261" i="7"/>
  <c r="O261" i="7"/>
  <c r="Q261" i="7"/>
  <c r="N262" i="7"/>
  <c r="O262" i="7"/>
  <c r="Q262" i="7"/>
  <c r="O263" i="7"/>
  <c r="Q263" i="7"/>
  <c r="Q256" i="7"/>
  <c r="Q257" i="7"/>
  <c r="O257" i="7"/>
  <c r="N257" i="7"/>
  <c r="P263" i="7"/>
  <c r="P262" i="7"/>
  <c r="P261" i="7"/>
  <c r="P260" i="7"/>
  <c r="P259" i="7"/>
  <c r="P258" i="7"/>
  <c r="P257" i="7"/>
  <c r="O256" i="7"/>
  <c r="N256" i="7"/>
  <c r="P256" i="7"/>
  <c r="Q255" i="7"/>
  <c r="O255" i="7"/>
  <c r="N255" i="7"/>
  <c r="P255" i="7"/>
  <c r="Q254" i="7"/>
  <c r="O254" i="7"/>
  <c r="N254" i="7"/>
  <c r="P254" i="7"/>
  <c r="Q253" i="7"/>
  <c r="O253" i="7"/>
  <c r="N253" i="7"/>
  <c r="P253" i="7"/>
  <c r="Q252" i="7"/>
  <c r="O252" i="7"/>
  <c r="N252" i="7"/>
  <c r="P252" i="7"/>
  <c r="Q251" i="7"/>
  <c r="O251" i="7"/>
  <c r="N251" i="7"/>
  <c r="P251" i="7"/>
  <c r="Q250" i="7"/>
  <c r="O250" i="7"/>
  <c r="N250" i="7"/>
  <c r="P250" i="7"/>
  <c r="Q249" i="7"/>
  <c r="O249" i="7"/>
  <c r="N249" i="7"/>
  <c r="P249" i="7"/>
  <c r="Q248" i="7"/>
  <c r="O248" i="7"/>
  <c r="N248" i="7"/>
  <c r="P248" i="7"/>
  <c r="Q247" i="7"/>
  <c r="O247" i="7"/>
  <c r="N247" i="7"/>
  <c r="P247" i="7"/>
  <c r="Q246" i="7"/>
  <c r="O246" i="7"/>
  <c r="N246" i="7"/>
  <c r="P246" i="7"/>
  <c r="Q245" i="7"/>
  <c r="O245" i="7"/>
  <c r="N245" i="7"/>
  <c r="P245" i="7"/>
  <c r="Q244" i="7"/>
  <c r="O244" i="7"/>
  <c r="N244" i="7"/>
  <c r="P244" i="7"/>
  <c r="Q243" i="7"/>
  <c r="O243" i="7"/>
  <c r="N243" i="7"/>
  <c r="P243" i="7"/>
  <c r="Q242" i="7"/>
  <c r="O242" i="7"/>
  <c r="N242" i="7"/>
  <c r="P242" i="7"/>
  <c r="Q241" i="7"/>
  <c r="O241" i="7"/>
  <c r="N241" i="7"/>
  <c r="P241" i="7"/>
  <c r="Q240" i="7"/>
  <c r="O240" i="7"/>
  <c r="N240" i="7"/>
  <c r="P240" i="7"/>
  <c r="Q239" i="7"/>
  <c r="O239" i="7"/>
  <c r="N239" i="7"/>
  <c r="P239" i="7"/>
  <c r="M245" i="12"/>
  <c r="N245" i="12"/>
  <c r="P245" i="12"/>
  <c r="P239" i="12"/>
  <c r="P240" i="12"/>
  <c r="P241" i="12"/>
  <c r="P242" i="12"/>
  <c r="P243" i="12"/>
  <c r="P244" i="12"/>
  <c r="P246" i="12"/>
  <c r="P247" i="12"/>
  <c r="P248" i="12"/>
  <c r="P249" i="12"/>
  <c r="P250" i="12"/>
  <c r="P251" i="12"/>
  <c r="P252" i="12"/>
  <c r="P253" i="12"/>
  <c r="P254" i="12"/>
  <c r="P255" i="12"/>
  <c r="P256" i="12"/>
  <c r="P257" i="12"/>
  <c r="P258" i="12"/>
  <c r="P259" i="12"/>
  <c r="P260" i="12"/>
  <c r="P261" i="12"/>
  <c r="P262" i="12"/>
  <c r="P263" i="12"/>
  <c r="P264" i="12"/>
  <c r="P265" i="12"/>
  <c r="P266" i="12"/>
  <c r="P267" i="12"/>
  <c r="P268" i="12"/>
  <c r="P269" i="12"/>
  <c r="P270" i="12"/>
  <c r="P271" i="12"/>
  <c r="P272" i="12"/>
  <c r="P273" i="12"/>
  <c r="P274" i="12"/>
  <c r="P275" i="12"/>
  <c r="P276" i="12"/>
  <c r="P277" i="12"/>
  <c r="P278" i="12"/>
  <c r="P279" i="12"/>
  <c r="P280" i="12"/>
  <c r="P281" i="12"/>
  <c r="P282" i="12"/>
  <c r="P283" i="12"/>
  <c r="P284" i="12"/>
  <c r="P285" i="12"/>
  <c r="P286" i="12"/>
  <c r="P287" i="12"/>
  <c r="P288" i="12"/>
  <c r="P289" i="12"/>
  <c r="P290" i="12"/>
  <c r="P291" i="12"/>
  <c r="P292" i="12"/>
  <c r="O290" i="12"/>
  <c r="O291" i="12"/>
  <c r="O292" i="12"/>
  <c r="N239" i="12"/>
  <c r="N240" i="12"/>
  <c r="N241" i="12"/>
  <c r="N242" i="12"/>
  <c r="N243" i="12"/>
  <c r="N244"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M239" i="12"/>
  <c r="M240" i="12"/>
  <c r="M241" i="12"/>
  <c r="M242" i="12"/>
  <c r="M243" i="12"/>
  <c r="M244"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R258" i="7" l="1"/>
  <c r="R262" i="7"/>
  <c r="R260" i="7"/>
  <c r="R265" i="7"/>
  <c r="R257" i="7"/>
  <c r="R261" i="7"/>
  <c r="R264" i="7"/>
  <c r="R266" i="7"/>
  <c r="R263" i="7"/>
  <c r="R259" i="7"/>
  <c r="R251" i="7"/>
  <c r="R246" i="7"/>
  <c r="R249" i="7"/>
  <c r="R239" i="7"/>
  <c r="R250" i="7"/>
  <c r="R243" i="7"/>
  <c r="R254" i="7"/>
  <c r="R247" i="7"/>
  <c r="R255" i="7"/>
  <c r="R242" i="7"/>
  <c r="R240" i="7"/>
  <c r="R244" i="7"/>
  <c r="R248" i="7"/>
  <c r="R252" i="7"/>
  <c r="R241" i="7"/>
  <c r="R256" i="7"/>
  <c r="R245" i="7"/>
  <c r="R253" i="7"/>
  <c r="N81" i="12"/>
  <c r="N38" i="12"/>
  <c r="M238" i="12" l="1"/>
  <c r="M228" i="12"/>
  <c r="M229" i="12"/>
  <c r="M230" i="12"/>
  <c r="M231" i="12"/>
  <c r="M232" i="12"/>
  <c r="M233" i="12"/>
  <c r="M234" i="12"/>
  <c r="M235" i="12"/>
  <c r="M236" i="12"/>
  <c r="M237" i="12"/>
  <c r="M227" i="12"/>
  <c r="M298" i="12"/>
  <c r="M297" i="12"/>
  <c r="M296" i="12"/>
  <c r="M295" i="12"/>
  <c r="M294" i="12"/>
  <c r="M293" i="12"/>
  <c r="M292" i="12"/>
  <c r="Q292" i="12" s="1"/>
  <c r="M291" i="12"/>
  <c r="Q291" i="12" s="1"/>
  <c r="M290" i="12"/>
  <c r="Q290" i="12" s="1"/>
  <c r="M289" i="12"/>
  <c r="J289" i="12"/>
  <c r="O289" i="12" s="1"/>
  <c r="J288" i="12"/>
  <c r="O288" i="12" s="1"/>
  <c r="Q288" i="12" s="1"/>
  <c r="J287" i="12"/>
  <c r="O287" i="12" s="1"/>
  <c r="Q287" i="12" s="1"/>
  <c r="J286" i="12"/>
  <c r="O286" i="12" s="1"/>
  <c r="Q286" i="12" s="1"/>
  <c r="J285" i="12"/>
  <c r="O285" i="12" s="1"/>
  <c r="Q285" i="12" s="1"/>
  <c r="J284" i="12"/>
  <c r="O284" i="12" s="1"/>
  <c r="Q284" i="12" s="1"/>
  <c r="J283" i="12"/>
  <c r="O283" i="12" s="1"/>
  <c r="Q283" i="12" s="1"/>
  <c r="J282" i="12"/>
  <c r="O282" i="12" s="1"/>
  <c r="Q282" i="12" s="1"/>
  <c r="J281" i="12"/>
  <c r="O281" i="12" s="1"/>
  <c r="Q281" i="12" s="1"/>
  <c r="J280" i="12"/>
  <c r="O280" i="12" s="1"/>
  <c r="Q280" i="12" s="1"/>
  <c r="J279" i="12"/>
  <c r="O279" i="12" s="1"/>
  <c r="Q279" i="12" s="1"/>
  <c r="J278" i="12"/>
  <c r="O278" i="12" s="1"/>
  <c r="Q278" i="12" s="1"/>
  <c r="J277" i="12"/>
  <c r="O277" i="12" s="1"/>
  <c r="Q277" i="12" s="1"/>
  <c r="J276" i="12"/>
  <c r="O276" i="12" s="1"/>
  <c r="Q276" i="12" s="1"/>
  <c r="J275" i="12"/>
  <c r="O275" i="12" s="1"/>
  <c r="Q275" i="12" s="1"/>
  <c r="J274" i="12"/>
  <c r="O274" i="12" s="1"/>
  <c r="Q274" i="12" s="1"/>
  <c r="J273" i="12"/>
  <c r="O273" i="12" s="1"/>
  <c r="Q273" i="12" s="1"/>
  <c r="J272" i="12"/>
  <c r="O272" i="12" s="1"/>
  <c r="Q272" i="12" s="1"/>
  <c r="J271" i="12"/>
  <c r="O271" i="12" s="1"/>
  <c r="Q271" i="12" s="1"/>
  <c r="J270" i="12"/>
  <c r="O270" i="12" s="1"/>
  <c r="Q270" i="12" s="1"/>
  <c r="J269" i="12"/>
  <c r="O269" i="12" s="1"/>
  <c r="Q269" i="12" s="1"/>
  <c r="J268" i="12"/>
  <c r="O268" i="12" s="1"/>
  <c r="Q268" i="12" s="1"/>
  <c r="J267" i="12"/>
  <c r="O267" i="12" s="1"/>
  <c r="Q267" i="12" s="1"/>
  <c r="J266" i="12"/>
  <c r="O266" i="12" s="1"/>
  <c r="Q266" i="12" s="1"/>
  <c r="J265" i="12"/>
  <c r="O265" i="12" s="1"/>
  <c r="Q265" i="12" s="1"/>
  <c r="J264" i="12"/>
  <c r="O264" i="12" s="1"/>
  <c r="Q264" i="12" s="1"/>
  <c r="J263" i="12"/>
  <c r="O263" i="12" s="1"/>
  <c r="Q263" i="12" s="1"/>
  <c r="J262" i="12"/>
  <c r="O262" i="12" s="1"/>
  <c r="Q262" i="12" s="1"/>
  <c r="J261" i="12"/>
  <c r="O261" i="12" s="1"/>
  <c r="Q261" i="12" s="1"/>
  <c r="J260" i="12"/>
  <c r="O260" i="12" s="1"/>
  <c r="Q260" i="12" s="1"/>
  <c r="J259" i="12"/>
  <c r="O259" i="12" s="1"/>
  <c r="Q259" i="12" s="1"/>
  <c r="J258" i="12"/>
  <c r="O258" i="12" s="1"/>
  <c r="Q258" i="12" s="1"/>
  <c r="J257" i="12"/>
  <c r="O257" i="12" s="1"/>
  <c r="Q257" i="12" s="1"/>
  <c r="J256" i="12"/>
  <c r="O256" i="12" s="1"/>
  <c r="Q256" i="12" s="1"/>
  <c r="J255" i="12"/>
  <c r="O255" i="12" s="1"/>
  <c r="Q255" i="12" s="1"/>
  <c r="J254" i="12"/>
  <c r="O254" i="12" s="1"/>
  <c r="Q254" i="12" s="1"/>
  <c r="J253" i="12"/>
  <c r="O253" i="12" s="1"/>
  <c r="Q253" i="12" s="1"/>
  <c r="J252" i="12"/>
  <c r="O252" i="12" s="1"/>
  <c r="Q252" i="12" s="1"/>
  <c r="J251" i="12"/>
  <c r="O251" i="12" s="1"/>
  <c r="Q251" i="12" s="1"/>
  <c r="J250" i="12"/>
  <c r="O250" i="12" s="1"/>
  <c r="Q250" i="12" s="1"/>
  <c r="J249" i="12"/>
  <c r="O249" i="12" s="1"/>
  <c r="Q249" i="12" s="1"/>
  <c r="J248" i="12"/>
  <c r="O248" i="12" s="1"/>
  <c r="Q248" i="12" s="1"/>
  <c r="J247" i="12"/>
  <c r="O247" i="12" s="1"/>
  <c r="Q247" i="12" s="1"/>
  <c r="J246" i="12"/>
  <c r="O246" i="12" s="1"/>
  <c r="Q246" i="12" s="1"/>
  <c r="J245" i="12"/>
  <c r="O245" i="12" s="1"/>
  <c r="Q245" i="12" s="1"/>
  <c r="J244" i="12"/>
  <c r="O244" i="12" s="1"/>
  <c r="Q244" i="12" s="1"/>
  <c r="J243" i="12"/>
  <c r="O243" i="12" s="1"/>
  <c r="Q243" i="12" s="1"/>
  <c r="J242" i="12"/>
  <c r="O242" i="12" s="1"/>
  <c r="Q242" i="12" s="1"/>
  <c r="J241" i="12"/>
  <c r="O241" i="12" s="1"/>
  <c r="Q241" i="12" s="1"/>
  <c r="J240" i="12"/>
  <c r="O240" i="12" s="1"/>
  <c r="Q240" i="12" s="1"/>
  <c r="J239" i="12"/>
  <c r="O239" i="12" s="1"/>
  <c r="Q239" i="12" s="1"/>
  <c r="P238" i="12"/>
  <c r="N238" i="12"/>
  <c r="J238" i="12"/>
  <c r="O238" i="12" s="1"/>
  <c r="P237" i="12"/>
  <c r="N237" i="12"/>
  <c r="J237" i="12"/>
  <c r="O237" i="12" s="1"/>
  <c r="P236" i="12"/>
  <c r="N236" i="12"/>
  <c r="J236" i="12"/>
  <c r="O236" i="12" s="1"/>
  <c r="P235" i="12"/>
  <c r="N235" i="12"/>
  <c r="J235" i="12"/>
  <c r="O235" i="12" s="1"/>
  <c r="P234" i="12"/>
  <c r="N234" i="12"/>
  <c r="J234" i="12"/>
  <c r="O234" i="12" s="1"/>
  <c r="P233" i="12"/>
  <c r="N233" i="12"/>
  <c r="J233" i="12"/>
  <c r="O233" i="12" s="1"/>
  <c r="P232" i="12"/>
  <c r="N232" i="12"/>
  <c r="J232" i="12"/>
  <c r="O232" i="12" s="1"/>
  <c r="P231" i="12"/>
  <c r="N231" i="12"/>
  <c r="J231" i="12"/>
  <c r="O231" i="12" s="1"/>
  <c r="P230" i="12"/>
  <c r="N230" i="12"/>
  <c r="J230" i="12"/>
  <c r="O230" i="12" s="1"/>
  <c r="P229" i="12"/>
  <c r="N229" i="12"/>
  <c r="J229" i="12"/>
  <c r="O229" i="12" s="1"/>
  <c r="P228" i="12"/>
  <c r="N228" i="12"/>
  <c r="J228" i="12"/>
  <c r="O228" i="12" s="1"/>
  <c r="P227" i="12"/>
  <c r="N227" i="12"/>
  <c r="J227" i="12"/>
  <c r="O227" i="12" s="1"/>
  <c r="P226" i="12"/>
  <c r="N226" i="12"/>
  <c r="M226" i="12"/>
  <c r="J226" i="12"/>
  <c r="O226" i="12" s="1"/>
  <c r="P225" i="12"/>
  <c r="N225" i="12"/>
  <c r="M225" i="12"/>
  <c r="J225" i="12"/>
  <c r="O225" i="12" s="1"/>
  <c r="P224" i="12"/>
  <c r="N224" i="12"/>
  <c r="M224" i="12"/>
  <c r="J224" i="12"/>
  <c r="O224" i="12" s="1"/>
  <c r="P223" i="12"/>
  <c r="N223" i="12"/>
  <c r="M223" i="12"/>
  <c r="J223" i="12"/>
  <c r="O223" i="12" s="1"/>
  <c r="P222" i="12"/>
  <c r="N222" i="12"/>
  <c r="M222" i="12"/>
  <c r="J222" i="12"/>
  <c r="O222" i="12" s="1"/>
  <c r="P221" i="12"/>
  <c r="N221" i="12"/>
  <c r="M221" i="12"/>
  <c r="J221" i="12"/>
  <c r="O221" i="12" s="1"/>
  <c r="P220" i="12"/>
  <c r="N220" i="12"/>
  <c r="M220" i="12"/>
  <c r="J220" i="12"/>
  <c r="O220" i="12" s="1"/>
  <c r="P219" i="12"/>
  <c r="N219" i="12"/>
  <c r="M219" i="12"/>
  <c r="J219" i="12"/>
  <c r="O219" i="12" s="1"/>
  <c r="P218" i="12"/>
  <c r="N218" i="12"/>
  <c r="M218" i="12"/>
  <c r="J218" i="12"/>
  <c r="O218" i="12" s="1"/>
  <c r="P217" i="12"/>
  <c r="N217" i="12"/>
  <c r="M217" i="12"/>
  <c r="J217" i="12"/>
  <c r="O217" i="12" s="1"/>
  <c r="P216" i="12"/>
  <c r="N216" i="12"/>
  <c r="M216" i="12"/>
  <c r="J216" i="12"/>
  <c r="O216" i="12" s="1"/>
  <c r="P215" i="12"/>
  <c r="N215" i="12"/>
  <c r="M215" i="12"/>
  <c r="J215" i="12"/>
  <c r="O215" i="12" s="1"/>
  <c r="P214" i="12"/>
  <c r="N214" i="12"/>
  <c r="M214" i="12"/>
  <c r="J214" i="12"/>
  <c r="O214" i="12" s="1"/>
  <c r="P213" i="12"/>
  <c r="N213" i="12"/>
  <c r="M213" i="12"/>
  <c r="J213" i="12"/>
  <c r="O213" i="12" s="1"/>
  <c r="P212" i="12"/>
  <c r="N212" i="12"/>
  <c r="M212" i="12"/>
  <c r="J212" i="12"/>
  <c r="O212" i="12" s="1"/>
  <c r="P211" i="12"/>
  <c r="N211" i="12"/>
  <c r="M211" i="12"/>
  <c r="J211" i="12"/>
  <c r="O211" i="12" s="1"/>
  <c r="P210" i="12"/>
  <c r="N210" i="12"/>
  <c r="M210" i="12"/>
  <c r="J210" i="12"/>
  <c r="O210" i="12" s="1"/>
  <c r="P209" i="12"/>
  <c r="N209" i="12"/>
  <c r="M209" i="12"/>
  <c r="J209" i="12"/>
  <c r="O209" i="12" s="1"/>
  <c r="P208" i="12"/>
  <c r="N208" i="12"/>
  <c r="M208" i="12"/>
  <c r="J208" i="12"/>
  <c r="O208" i="12" s="1"/>
  <c r="P207" i="12"/>
  <c r="N207" i="12"/>
  <c r="M207" i="12"/>
  <c r="J207" i="12"/>
  <c r="O207" i="12" s="1"/>
  <c r="P206" i="12"/>
  <c r="N206" i="12"/>
  <c r="M206" i="12"/>
  <c r="J206" i="12"/>
  <c r="O206" i="12" s="1"/>
  <c r="P205" i="12"/>
  <c r="N205" i="12"/>
  <c r="M205" i="12"/>
  <c r="J205" i="12"/>
  <c r="O205" i="12" s="1"/>
  <c r="P204" i="12"/>
  <c r="N204" i="12"/>
  <c r="M204" i="12"/>
  <c r="J204" i="12"/>
  <c r="O204" i="12" s="1"/>
  <c r="P203" i="12"/>
  <c r="N203" i="12"/>
  <c r="M203" i="12"/>
  <c r="J203" i="12"/>
  <c r="O203" i="12" s="1"/>
  <c r="P202" i="12"/>
  <c r="N202" i="12"/>
  <c r="M202" i="12"/>
  <c r="J202" i="12"/>
  <c r="O202" i="12" s="1"/>
  <c r="P201" i="12"/>
  <c r="N201" i="12"/>
  <c r="M201" i="12"/>
  <c r="J201" i="12"/>
  <c r="O201" i="12" s="1"/>
  <c r="P200" i="12"/>
  <c r="N200" i="12"/>
  <c r="M200" i="12"/>
  <c r="J200" i="12"/>
  <c r="O200" i="12" s="1"/>
  <c r="P199" i="12"/>
  <c r="N199" i="12"/>
  <c r="M199" i="12"/>
  <c r="J199" i="12"/>
  <c r="O199" i="12" s="1"/>
  <c r="P198" i="12"/>
  <c r="N198" i="12"/>
  <c r="M198" i="12"/>
  <c r="J198" i="12"/>
  <c r="O198" i="12" s="1"/>
  <c r="P197" i="12"/>
  <c r="O197" i="12"/>
  <c r="N197" i="12"/>
  <c r="M197" i="12"/>
  <c r="P196" i="12"/>
  <c r="N196" i="12"/>
  <c r="M196" i="12"/>
  <c r="J196" i="12"/>
  <c r="O196" i="12" s="1"/>
  <c r="P195" i="12"/>
  <c r="N195" i="12"/>
  <c r="M195" i="12"/>
  <c r="J195" i="12"/>
  <c r="O195" i="12" s="1"/>
  <c r="P194" i="12"/>
  <c r="N194" i="12"/>
  <c r="M194" i="12"/>
  <c r="J194" i="12"/>
  <c r="O194" i="12" s="1"/>
  <c r="P193" i="12"/>
  <c r="N193" i="12"/>
  <c r="M193" i="12"/>
  <c r="J193" i="12"/>
  <c r="O193" i="12" s="1"/>
  <c r="P192" i="12"/>
  <c r="N192" i="12"/>
  <c r="M192" i="12"/>
  <c r="J192" i="12"/>
  <c r="O192" i="12" s="1"/>
  <c r="P191" i="12"/>
  <c r="N191" i="12"/>
  <c r="M191" i="12"/>
  <c r="J191" i="12"/>
  <c r="O191" i="12" s="1"/>
  <c r="P190" i="12"/>
  <c r="N190" i="12"/>
  <c r="M190" i="12"/>
  <c r="J190" i="12"/>
  <c r="O190" i="12" s="1"/>
  <c r="P189" i="12"/>
  <c r="N189" i="12"/>
  <c r="M189" i="12"/>
  <c r="J189" i="12"/>
  <c r="O189" i="12" s="1"/>
  <c r="P188" i="12"/>
  <c r="N188" i="12"/>
  <c r="M188" i="12"/>
  <c r="J188" i="12"/>
  <c r="O188" i="12" s="1"/>
  <c r="P187" i="12"/>
  <c r="N187" i="12"/>
  <c r="M187" i="12"/>
  <c r="J187" i="12"/>
  <c r="O187" i="12" s="1"/>
  <c r="P186" i="12"/>
  <c r="O186" i="12"/>
  <c r="N186" i="12"/>
  <c r="M186" i="12"/>
  <c r="P185" i="12"/>
  <c r="O185" i="12"/>
  <c r="N185" i="12"/>
  <c r="M185" i="12"/>
  <c r="P184" i="12"/>
  <c r="O184" i="12"/>
  <c r="N184" i="12"/>
  <c r="M184" i="12"/>
  <c r="P183" i="12"/>
  <c r="O183" i="12"/>
  <c r="N183" i="12"/>
  <c r="M183" i="12"/>
  <c r="P182" i="12"/>
  <c r="O182" i="12"/>
  <c r="N182" i="12"/>
  <c r="M182" i="12"/>
  <c r="P181" i="12"/>
  <c r="O181" i="12"/>
  <c r="N181" i="12"/>
  <c r="M181" i="12"/>
  <c r="P180" i="12"/>
  <c r="O180" i="12"/>
  <c r="N180" i="12"/>
  <c r="M180" i="12"/>
  <c r="P179" i="12"/>
  <c r="N179" i="12"/>
  <c r="M179" i="12"/>
  <c r="J179" i="12"/>
  <c r="O179" i="12" s="1"/>
  <c r="P178" i="12"/>
  <c r="N178" i="12"/>
  <c r="M178" i="12"/>
  <c r="J178" i="12"/>
  <c r="O178" i="12" s="1"/>
  <c r="P177" i="12"/>
  <c r="N177" i="12"/>
  <c r="M177" i="12"/>
  <c r="J177" i="12"/>
  <c r="O177" i="12" s="1"/>
  <c r="P176" i="12"/>
  <c r="N176" i="12"/>
  <c r="M176" i="12"/>
  <c r="J176" i="12"/>
  <c r="O176" i="12" s="1"/>
  <c r="P175" i="12"/>
  <c r="N175" i="12"/>
  <c r="M175" i="12"/>
  <c r="J175" i="12"/>
  <c r="O175" i="12" s="1"/>
  <c r="P174" i="12"/>
  <c r="N174" i="12"/>
  <c r="M174" i="12"/>
  <c r="J174" i="12"/>
  <c r="O174" i="12" s="1"/>
  <c r="P173" i="12"/>
  <c r="N173" i="12"/>
  <c r="M173" i="12"/>
  <c r="J173" i="12"/>
  <c r="O173" i="12" s="1"/>
  <c r="P172" i="12"/>
  <c r="N172" i="12"/>
  <c r="M172" i="12"/>
  <c r="J172" i="12"/>
  <c r="O172" i="12" s="1"/>
  <c r="P171" i="12"/>
  <c r="N171" i="12"/>
  <c r="M171" i="12"/>
  <c r="J171" i="12"/>
  <c r="O171" i="12" s="1"/>
  <c r="P170" i="12"/>
  <c r="N170" i="12"/>
  <c r="M170" i="12"/>
  <c r="J170" i="12"/>
  <c r="O170" i="12" s="1"/>
  <c r="P169" i="12"/>
  <c r="N169" i="12"/>
  <c r="M169" i="12"/>
  <c r="J169" i="12"/>
  <c r="O169" i="12" s="1"/>
  <c r="P168" i="12"/>
  <c r="N168" i="12"/>
  <c r="M168" i="12"/>
  <c r="J168" i="12"/>
  <c r="O168" i="12" s="1"/>
  <c r="P167" i="12"/>
  <c r="N167" i="12"/>
  <c r="M167" i="12"/>
  <c r="J167" i="12"/>
  <c r="O167" i="12" s="1"/>
  <c r="P166" i="12"/>
  <c r="N166" i="12"/>
  <c r="M166" i="12"/>
  <c r="J166" i="12"/>
  <c r="O166" i="12" s="1"/>
  <c r="P165" i="12"/>
  <c r="N165" i="12"/>
  <c r="M165" i="12"/>
  <c r="J165" i="12"/>
  <c r="O165" i="12" s="1"/>
  <c r="P164" i="12"/>
  <c r="O164" i="12"/>
  <c r="N164" i="12"/>
  <c r="M164" i="12"/>
  <c r="P163" i="12"/>
  <c r="O163" i="12"/>
  <c r="N163" i="12"/>
  <c r="M163" i="12"/>
  <c r="P162" i="12"/>
  <c r="O162" i="12"/>
  <c r="N162" i="12"/>
  <c r="M162" i="12"/>
  <c r="P161" i="12"/>
  <c r="O161" i="12"/>
  <c r="N161" i="12"/>
  <c r="M161" i="12"/>
  <c r="P160" i="12"/>
  <c r="O160" i="12"/>
  <c r="N160" i="12"/>
  <c r="M160" i="12"/>
  <c r="P159" i="12"/>
  <c r="O159" i="12"/>
  <c r="N159" i="12"/>
  <c r="M159" i="12"/>
  <c r="P158" i="12"/>
  <c r="O158" i="12"/>
  <c r="N158" i="12"/>
  <c r="M158" i="12"/>
  <c r="P157" i="12"/>
  <c r="O157" i="12"/>
  <c r="N157" i="12"/>
  <c r="M157" i="12"/>
  <c r="P156" i="12"/>
  <c r="O156" i="12"/>
  <c r="N156" i="12"/>
  <c r="M156" i="12"/>
  <c r="P155" i="12"/>
  <c r="O155" i="12"/>
  <c r="N155" i="12"/>
  <c r="M155" i="12"/>
  <c r="P154" i="12"/>
  <c r="O154" i="12"/>
  <c r="N154" i="12"/>
  <c r="M154" i="12"/>
  <c r="P153" i="12"/>
  <c r="O153" i="12"/>
  <c r="N153" i="12"/>
  <c r="M153" i="12"/>
  <c r="P152" i="12"/>
  <c r="O152" i="12"/>
  <c r="N152" i="12"/>
  <c r="M152" i="12"/>
  <c r="P151" i="12"/>
  <c r="O151" i="12"/>
  <c r="N151" i="12"/>
  <c r="M151" i="12"/>
  <c r="P150" i="12"/>
  <c r="O150" i="12"/>
  <c r="N150" i="12"/>
  <c r="M150" i="12"/>
  <c r="P149" i="12"/>
  <c r="O149" i="12"/>
  <c r="N149" i="12"/>
  <c r="M149" i="12"/>
  <c r="P148" i="12"/>
  <c r="O148" i="12"/>
  <c r="N148" i="12"/>
  <c r="M148" i="12"/>
  <c r="P147" i="12"/>
  <c r="O147" i="12"/>
  <c r="N147" i="12"/>
  <c r="M147" i="12"/>
  <c r="P146" i="12"/>
  <c r="O146" i="12"/>
  <c r="N146" i="12"/>
  <c r="M146" i="12"/>
  <c r="P145" i="12"/>
  <c r="O145" i="12"/>
  <c r="N145" i="12"/>
  <c r="M145" i="12"/>
  <c r="P144" i="12"/>
  <c r="O144" i="12"/>
  <c r="N144" i="12"/>
  <c r="M144" i="12"/>
  <c r="P143" i="12"/>
  <c r="O143" i="12"/>
  <c r="N143" i="12"/>
  <c r="M143" i="12"/>
  <c r="P142" i="12"/>
  <c r="O142" i="12"/>
  <c r="N142" i="12"/>
  <c r="M142" i="12"/>
  <c r="P141" i="12"/>
  <c r="O141" i="12"/>
  <c r="N141" i="12"/>
  <c r="M141" i="12"/>
  <c r="P140" i="12"/>
  <c r="O140" i="12"/>
  <c r="N140" i="12"/>
  <c r="M140" i="12"/>
  <c r="P139" i="12"/>
  <c r="O139" i="12"/>
  <c r="N139" i="12"/>
  <c r="M139" i="12"/>
  <c r="P138" i="12"/>
  <c r="O138" i="12"/>
  <c r="N138" i="12"/>
  <c r="M138" i="12"/>
  <c r="P137" i="12"/>
  <c r="O137" i="12"/>
  <c r="N137" i="12"/>
  <c r="M137" i="12"/>
  <c r="P136" i="12"/>
  <c r="O136" i="12"/>
  <c r="N136" i="12"/>
  <c r="M136" i="12"/>
  <c r="P135" i="12"/>
  <c r="O135" i="12"/>
  <c r="N135" i="12"/>
  <c r="M135" i="12"/>
  <c r="P134" i="12"/>
  <c r="O134" i="12"/>
  <c r="N134" i="12"/>
  <c r="M134" i="12"/>
  <c r="P133" i="12"/>
  <c r="O133" i="12"/>
  <c r="N133" i="12"/>
  <c r="M133" i="12"/>
  <c r="P132" i="12"/>
  <c r="O132" i="12"/>
  <c r="N132" i="12"/>
  <c r="M132" i="12"/>
  <c r="P131" i="12"/>
  <c r="O131" i="12"/>
  <c r="N131" i="12"/>
  <c r="M131" i="12"/>
  <c r="P130" i="12"/>
  <c r="O130" i="12"/>
  <c r="N130" i="12"/>
  <c r="M130" i="12"/>
  <c r="P129" i="12"/>
  <c r="O129" i="12"/>
  <c r="N129" i="12"/>
  <c r="M129" i="12"/>
  <c r="P128" i="12"/>
  <c r="O128" i="12"/>
  <c r="N128" i="12"/>
  <c r="M128" i="12"/>
  <c r="P127" i="12"/>
  <c r="O127" i="12"/>
  <c r="N127" i="12"/>
  <c r="M127" i="12"/>
  <c r="P126" i="12"/>
  <c r="O126" i="12"/>
  <c r="N126" i="12"/>
  <c r="M126" i="12"/>
  <c r="P125" i="12"/>
  <c r="O125" i="12"/>
  <c r="N125" i="12"/>
  <c r="M125" i="12"/>
  <c r="P124" i="12"/>
  <c r="O124" i="12"/>
  <c r="N124" i="12"/>
  <c r="M124" i="12"/>
  <c r="P123" i="12"/>
  <c r="O123" i="12"/>
  <c r="N123" i="12"/>
  <c r="M123" i="12"/>
  <c r="P122" i="12"/>
  <c r="O122" i="12"/>
  <c r="N122" i="12"/>
  <c r="M122" i="12"/>
  <c r="P121" i="12"/>
  <c r="O121" i="12"/>
  <c r="N121" i="12"/>
  <c r="M121" i="12"/>
  <c r="P120" i="12"/>
  <c r="O120" i="12"/>
  <c r="N120" i="12"/>
  <c r="M120" i="12"/>
  <c r="P119" i="12"/>
  <c r="O119" i="12"/>
  <c r="N119" i="12"/>
  <c r="M119" i="12"/>
  <c r="P118" i="12"/>
  <c r="O118" i="12"/>
  <c r="N118" i="12"/>
  <c r="M118" i="12"/>
  <c r="P117" i="12"/>
  <c r="O117" i="12"/>
  <c r="N117" i="12"/>
  <c r="M117" i="12"/>
  <c r="P116" i="12"/>
  <c r="O116" i="12"/>
  <c r="N116" i="12"/>
  <c r="M116" i="12"/>
  <c r="P115" i="12"/>
  <c r="O115" i="12"/>
  <c r="N115" i="12"/>
  <c r="M115" i="12"/>
  <c r="P114" i="12"/>
  <c r="O114" i="12"/>
  <c r="N114" i="12"/>
  <c r="M114" i="12"/>
  <c r="P113" i="12"/>
  <c r="O113" i="12"/>
  <c r="N113" i="12"/>
  <c r="M113" i="12"/>
  <c r="P112" i="12"/>
  <c r="O112" i="12"/>
  <c r="N112" i="12"/>
  <c r="M112" i="12"/>
  <c r="P111" i="12"/>
  <c r="O111" i="12"/>
  <c r="N111" i="12"/>
  <c r="M111" i="12"/>
  <c r="P110" i="12"/>
  <c r="O110" i="12"/>
  <c r="N110" i="12"/>
  <c r="M110" i="12"/>
  <c r="P109" i="12"/>
  <c r="O109" i="12"/>
  <c r="N109" i="12"/>
  <c r="M109" i="12"/>
  <c r="P108" i="12"/>
  <c r="O108" i="12"/>
  <c r="N108" i="12"/>
  <c r="M108" i="12"/>
  <c r="P107" i="12"/>
  <c r="O107" i="12"/>
  <c r="N107" i="12"/>
  <c r="M107" i="12"/>
  <c r="P106" i="12"/>
  <c r="O106" i="12"/>
  <c r="N106" i="12"/>
  <c r="M106" i="12"/>
  <c r="P105" i="12"/>
  <c r="O105" i="12"/>
  <c r="N105" i="12"/>
  <c r="M105" i="12"/>
  <c r="P104" i="12"/>
  <c r="O104" i="12"/>
  <c r="N104" i="12"/>
  <c r="M104" i="12"/>
  <c r="P103" i="12"/>
  <c r="O103" i="12"/>
  <c r="N103" i="12"/>
  <c r="M103" i="12"/>
  <c r="P102" i="12"/>
  <c r="O102" i="12"/>
  <c r="N102" i="12"/>
  <c r="M102" i="12"/>
  <c r="P101" i="12"/>
  <c r="O101" i="12"/>
  <c r="N101" i="12"/>
  <c r="M101" i="12"/>
  <c r="P100" i="12"/>
  <c r="O100" i="12"/>
  <c r="N100" i="12"/>
  <c r="M100" i="12"/>
  <c r="P99" i="12"/>
  <c r="O99" i="12"/>
  <c r="N99" i="12"/>
  <c r="M99" i="12"/>
  <c r="P98" i="12"/>
  <c r="O98" i="12"/>
  <c r="N98" i="12"/>
  <c r="M98" i="12"/>
  <c r="P97" i="12"/>
  <c r="O97" i="12"/>
  <c r="N97" i="12"/>
  <c r="M97" i="12"/>
  <c r="P96" i="12"/>
  <c r="O96" i="12"/>
  <c r="N96" i="12"/>
  <c r="M96" i="12"/>
  <c r="P95" i="12"/>
  <c r="O95" i="12"/>
  <c r="N95" i="12"/>
  <c r="M95" i="12"/>
  <c r="P94" i="12"/>
  <c r="O94" i="12"/>
  <c r="N94" i="12"/>
  <c r="M94" i="12"/>
  <c r="P93" i="12"/>
  <c r="O93" i="12"/>
  <c r="N93" i="12"/>
  <c r="M93" i="12"/>
  <c r="P92" i="12"/>
  <c r="O92" i="12"/>
  <c r="N92" i="12"/>
  <c r="M92" i="12"/>
  <c r="P91" i="12"/>
  <c r="O91" i="12"/>
  <c r="N91" i="12"/>
  <c r="M91" i="12"/>
  <c r="P90" i="12"/>
  <c r="O90" i="12"/>
  <c r="N90" i="12"/>
  <c r="M90" i="12"/>
  <c r="P89" i="12"/>
  <c r="O89" i="12"/>
  <c r="N89" i="12"/>
  <c r="M89" i="12"/>
  <c r="P88" i="12"/>
  <c r="O88" i="12"/>
  <c r="N88" i="12"/>
  <c r="M88" i="12"/>
  <c r="P87" i="12"/>
  <c r="O87" i="12"/>
  <c r="N87" i="12"/>
  <c r="M87" i="12"/>
  <c r="P86" i="12"/>
  <c r="O86" i="12"/>
  <c r="N86" i="12"/>
  <c r="M86" i="12"/>
  <c r="P85" i="12"/>
  <c r="O85" i="12"/>
  <c r="N85" i="12"/>
  <c r="M85" i="12"/>
  <c r="P84" i="12"/>
  <c r="O84" i="12"/>
  <c r="N84" i="12"/>
  <c r="M84" i="12"/>
  <c r="P83" i="12"/>
  <c r="O83" i="12"/>
  <c r="N83" i="12"/>
  <c r="M83" i="12"/>
  <c r="P82" i="12"/>
  <c r="O82" i="12"/>
  <c r="N82" i="12"/>
  <c r="M82" i="12"/>
  <c r="P81" i="12"/>
  <c r="O81" i="12"/>
  <c r="M81" i="12"/>
  <c r="P80" i="12"/>
  <c r="O80" i="12"/>
  <c r="N80" i="12"/>
  <c r="M80" i="12"/>
  <c r="P79" i="12"/>
  <c r="O79" i="12"/>
  <c r="N79" i="12"/>
  <c r="M79" i="12"/>
  <c r="P78" i="12"/>
  <c r="O78" i="12"/>
  <c r="N78" i="12"/>
  <c r="M78" i="12"/>
  <c r="P77" i="12"/>
  <c r="O77" i="12"/>
  <c r="N77" i="12"/>
  <c r="M77" i="12"/>
  <c r="P76" i="12"/>
  <c r="O76" i="12"/>
  <c r="N76" i="12"/>
  <c r="M76" i="12"/>
  <c r="P75" i="12"/>
  <c r="O75" i="12"/>
  <c r="N75" i="12"/>
  <c r="M75" i="12"/>
  <c r="P74" i="12"/>
  <c r="O74" i="12"/>
  <c r="N74" i="12"/>
  <c r="M74" i="12"/>
  <c r="P73" i="12"/>
  <c r="O73" i="12"/>
  <c r="N73" i="12"/>
  <c r="M73" i="12"/>
  <c r="P72" i="12"/>
  <c r="O72" i="12"/>
  <c r="N72" i="12"/>
  <c r="M72" i="12"/>
  <c r="P71" i="12"/>
  <c r="O71" i="12"/>
  <c r="N71" i="12"/>
  <c r="M71" i="12"/>
  <c r="P70" i="12"/>
  <c r="O70" i="12"/>
  <c r="N70" i="12"/>
  <c r="M70" i="12"/>
  <c r="P69" i="12"/>
  <c r="O69" i="12"/>
  <c r="N69" i="12"/>
  <c r="M69" i="12"/>
  <c r="P68" i="12"/>
  <c r="O68" i="12"/>
  <c r="N68" i="12"/>
  <c r="M68" i="12"/>
  <c r="P67" i="12"/>
  <c r="O67" i="12"/>
  <c r="N67" i="12"/>
  <c r="M67" i="12"/>
  <c r="P66" i="12"/>
  <c r="O66" i="12"/>
  <c r="N66" i="12"/>
  <c r="M66" i="12"/>
  <c r="P65" i="12"/>
  <c r="O65" i="12"/>
  <c r="N65" i="12"/>
  <c r="M65" i="12"/>
  <c r="P64" i="12"/>
  <c r="O64" i="12"/>
  <c r="N64" i="12"/>
  <c r="M64" i="12"/>
  <c r="P63" i="12"/>
  <c r="O63" i="12"/>
  <c r="N63" i="12"/>
  <c r="M63" i="12"/>
  <c r="P62" i="12"/>
  <c r="O62" i="12"/>
  <c r="N62" i="12"/>
  <c r="M62" i="12"/>
  <c r="P61" i="12"/>
  <c r="O61" i="12"/>
  <c r="N61" i="12"/>
  <c r="M61" i="12"/>
  <c r="P60" i="12"/>
  <c r="O60" i="12"/>
  <c r="N60" i="12"/>
  <c r="M60" i="12"/>
  <c r="P59" i="12"/>
  <c r="O59" i="12"/>
  <c r="N59" i="12"/>
  <c r="M59" i="12"/>
  <c r="P58" i="12"/>
  <c r="O58" i="12"/>
  <c r="N58" i="12"/>
  <c r="M58" i="12"/>
  <c r="P57" i="12"/>
  <c r="O57" i="12"/>
  <c r="N57" i="12"/>
  <c r="M57" i="12"/>
  <c r="P56" i="12"/>
  <c r="O56" i="12"/>
  <c r="N56" i="12"/>
  <c r="M56" i="12"/>
  <c r="P55" i="12"/>
  <c r="O55" i="12"/>
  <c r="N55" i="12"/>
  <c r="M55" i="12"/>
  <c r="P54" i="12"/>
  <c r="O54" i="12"/>
  <c r="N54" i="12"/>
  <c r="M54" i="12"/>
  <c r="P53" i="12"/>
  <c r="O53" i="12"/>
  <c r="N53" i="12"/>
  <c r="M53" i="12"/>
  <c r="P52" i="12"/>
  <c r="O52" i="12"/>
  <c r="N52" i="12"/>
  <c r="M52" i="12"/>
  <c r="P51" i="12"/>
  <c r="O51" i="12"/>
  <c r="N51" i="12"/>
  <c r="M51" i="12"/>
  <c r="P50" i="12"/>
  <c r="O50" i="12"/>
  <c r="N50" i="12"/>
  <c r="M50" i="12"/>
  <c r="P49" i="12"/>
  <c r="O49" i="12"/>
  <c r="N49" i="12"/>
  <c r="M49" i="12"/>
  <c r="P48" i="12"/>
  <c r="O48" i="12"/>
  <c r="N48" i="12"/>
  <c r="M48" i="12"/>
  <c r="P47" i="12"/>
  <c r="O47" i="12"/>
  <c r="N47" i="12"/>
  <c r="M47" i="12"/>
  <c r="P46" i="12"/>
  <c r="O46" i="12"/>
  <c r="N46" i="12"/>
  <c r="M46" i="12"/>
  <c r="P45" i="12"/>
  <c r="O45" i="12"/>
  <c r="N45" i="12"/>
  <c r="M45" i="12"/>
  <c r="P44" i="12"/>
  <c r="O44" i="12"/>
  <c r="N44" i="12"/>
  <c r="M44" i="12"/>
  <c r="P43" i="12"/>
  <c r="O43" i="12"/>
  <c r="N43" i="12"/>
  <c r="M43" i="12"/>
  <c r="P42" i="12"/>
  <c r="O42" i="12"/>
  <c r="N42" i="12"/>
  <c r="M42" i="12"/>
  <c r="P41" i="12"/>
  <c r="O41" i="12"/>
  <c r="N41" i="12"/>
  <c r="M41" i="12"/>
  <c r="P40" i="12"/>
  <c r="O40" i="12"/>
  <c r="N40" i="12"/>
  <c r="M40" i="12"/>
  <c r="P39" i="12"/>
  <c r="O39" i="12"/>
  <c r="N39" i="12"/>
  <c r="M39" i="12"/>
  <c r="P38" i="12"/>
  <c r="O38" i="12"/>
  <c r="M38" i="12"/>
  <c r="P37" i="12"/>
  <c r="O37" i="12"/>
  <c r="N37" i="12"/>
  <c r="M37" i="12"/>
  <c r="P36" i="12"/>
  <c r="O36" i="12"/>
  <c r="N36" i="12"/>
  <c r="M36" i="12"/>
  <c r="P35" i="12"/>
  <c r="O35" i="12"/>
  <c r="N35" i="12"/>
  <c r="M35" i="12"/>
  <c r="P34" i="12"/>
  <c r="O34" i="12"/>
  <c r="N34" i="12"/>
  <c r="M34" i="12"/>
  <c r="P33" i="12"/>
  <c r="O33" i="12"/>
  <c r="N33" i="12"/>
  <c r="M33" i="12"/>
  <c r="P32" i="12"/>
  <c r="O32" i="12"/>
  <c r="N32" i="12"/>
  <c r="M32" i="12"/>
  <c r="P31" i="12"/>
  <c r="O31" i="12"/>
  <c r="N31" i="12"/>
  <c r="M31" i="12"/>
  <c r="P30" i="12"/>
  <c r="O30" i="12"/>
  <c r="N30" i="12"/>
  <c r="M30" i="12"/>
  <c r="P29" i="12"/>
  <c r="O29" i="12"/>
  <c r="N29" i="12"/>
  <c r="M29" i="12"/>
  <c r="P28" i="12"/>
  <c r="O28" i="12"/>
  <c r="N28" i="12"/>
  <c r="M28" i="12"/>
  <c r="P27" i="12"/>
  <c r="O27" i="12"/>
  <c r="N27" i="12"/>
  <c r="M27" i="12"/>
  <c r="P26" i="12"/>
  <c r="O26" i="12"/>
  <c r="N26" i="12"/>
  <c r="M26" i="12"/>
  <c r="P25" i="12"/>
  <c r="O25" i="12"/>
  <c r="N25" i="12"/>
  <c r="H25" i="12"/>
  <c r="M25" i="12" s="1"/>
  <c r="P24" i="12"/>
  <c r="O24" i="12"/>
  <c r="N24" i="12"/>
  <c r="H24" i="12"/>
  <c r="M24" i="12" s="1"/>
  <c r="P23" i="12"/>
  <c r="O23" i="12"/>
  <c r="N23" i="12"/>
  <c r="H23" i="12"/>
  <c r="M23" i="12" s="1"/>
  <c r="P22" i="12"/>
  <c r="O22" i="12"/>
  <c r="N22" i="12"/>
  <c r="H22" i="12"/>
  <c r="M22" i="12" s="1"/>
  <c r="P21" i="12"/>
  <c r="O21" i="12"/>
  <c r="N21" i="12"/>
  <c r="H21" i="12"/>
  <c r="M21" i="12" s="1"/>
  <c r="P20" i="12"/>
  <c r="O20" i="12"/>
  <c r="N20" i="12"/>
  <c r="H20" i="12"/>
  <c r="M20" i="12" s="1"/>
  <c r="P19" i="12"/>
  <c r="O19" i="12"/>
  <c r="N19" i="12"/>
  <c r="H19" i="12"/>
  <c r="M19" i="12" s="1"/>
  <c r="P18" i="12"/>
  <c r="O18" i="12"/>
  <c r="N18" i="12"/>
  <c r="M18" i="12"/>
  <c r="P17" i="12"/>
  <c r="O17" i="12"/>
  <c r="N17" i="12"/>
  <c r="M17" i="12"/>
  <c r="P16" i="12"/>
  <c r="O16" i="12"/>
  <c r="N16" i="12"/>
  <c r="M16" i="12"/>
  <c r="P15" i="12"/>
  <c r="O15" i="12"/>
  <c r="N15" i="12"/>
  <c r="M15" i="12"/>
  <c r="P14" i="12"/>
  <c r="O14" i="12"/>
  <c r="N14" i="12"/>
  <c r="M14" i="12"/>
  <c r="M13" i="12"/>
  <c r="J13" i="12"/>
  <c r="P13" i="12" s="1"/>
  <c r="I13" i="12"/>
  <c r="N13" i="12" s="1"/>
  <c r="M12" i="12"/>
  <c r="J12" i="12"/>
  <c r="P12" i="12" s="1"/>
  <c r="I12" i="12"/>
  <c r="N12" i="12" s="1"/>
  <c r="M11" i="12"/>
  <c r="J11" i="12"/>
  <c r="P11" i="12" s="1"/>
  <c r="I11" i="12"/>
  <c r="N11" i="12" s="1"/>
  <c r="M10" i="12"/>
  <c r="J10" i="12"/>
  <c r="O10" i="12" s="1"/>
  <c r="I10" i="12"/>
  <c r="N10" i="12" s="1"/>
  <c r="M9" i="12"/>
  <c r="J9" i="12"/>
  <c r="P9" i="12" s="1"/>
  <c r="I9" i="12"/>
  <c r="N9" i="12" s="1"/>
  <c r="M8" i="12"/>
  <c r="J8" i="12"/>
  <c r="O8" i="12" s="1"/>
  <c r="I8" i="12"/>
  <c r="N8" i="12" s="1"/>
  <c r="M7" i="12"/>
  <c r="J7" i="12"/>
  <c r="P7" i="12" s="1"/>
  <c r="I7" i="12"/>
  <c r="N7" i="12" s="1"/>
  <c r="M6" i="12"/>
  <c r="J6" i="12"/>
  <c r="O6" i="12" s="1"/>
  <c r="I6" i="12"/>
  <c r="N6" i="12" s="1"/>
  <c r="J5" i="12"/>
  <c r="P5" i="12" s="1"/>
  <c r="I5" i="12"/>
  <c r="N5" i="12" s="1"/>
  <c r="H5" i="12"/>
  <c r="M5" i="12" s="1"/>
  <c r="J4" i="12"/>
  <c r="P4" i="12" s="1"/>
  <c r="I4" i="12"/>
  <c r="N4" i="12" s="1"/>
  <c r="H4" i="12"/>
  <c r="M4" i="12" s="1"/>
  <c r="P3" i="12"/>
  <c r="O3" i="12"/>
  <c r="N3" i="12"/>
  <c r="H3" i="12"/>
  <c r="M3" i="12" s="1"/>
  <c r="N236" i="7"/>
  <c r="N228" i="7"/>
  <c r="N229" i="7"/>
  <c r="N230" i="7"/>
  <c r="N231" i="7"/>
  <c r="N232" i="7"/>
  <c r="N233" i="7"/>
  <c r="N234" i="7"/>
  <c r="N235" i="7"/>
  <c r="N237" i="7"/>
  <c r="N238" i="7"/>
  <c r="N227" i="7"/>
  <c r="Q163" i="12" l="1"/>
  <c r="Q165" i="12"/>
  <c r="Q162" i="12"/>
  <c r="Q200" i="12"/>
  <c r="Q212" i="12"/>
  <c r="Q289" i="12"/>
  <c r="Q220" i="12"/>
  <c r="Q161" i="12"/>
  <c r="Q234" i="12"/>
  <c r="Q169" i="12"/>
  <c r="Q181" i="12"/>
  <c r="Q189" i="12"/>
  <c r="Q183" i="12"/>
  <c r="Q205" i="12"/>
  <c r="Q82" i="12"/>
  <c r="Q86" i="12"/>
  <c r="Q88" i="12"/>
  <c r="Q90" i="12"/>
  <c r="Q94" i="12"/>
  <c r="Q96" i="12"/>
  <c r="Q110" i="12"/>
  <c r="Q112" i="12"/>
  <c r="Q114" i="12"/>
  <c r="Q118" i="12"/>
  <c r="Q120" i="12"/>
  <c r="Q122" i="12"/>
  <c r="Q126" i="12"/>
  <c r="Q128" i="12"/>
  <c r="Q142" i="12"/>
  <c r="Q144" i="12"/>
  <c r="Q146" i="12"/>
  <c r="Q150" i="12"/>
  <c r="Q152" i="12"/>
  <c r="Q154" i="12"/>
  <c r="Q158" i="12"/>
  <c r="Q160" i="12"/>
  <c r="Q145" i="12"/>
  <c r="Q227" i="12"/>
  <c r="Q81" i="12"/>
  <c r="P8" i="12"/>
  <c r="Q8" i="12" s="1"/>
  <c r="Q42" i="12"/>
  <c r="Q46" i="12"/>
  <c r="Q48" i="12"/>
  <c r="Q50" i="12"/>
  <c r="Q58" i="12"/>
  <c r="Q74" i="12"/>
  <c r="Q78" i="12"/>
  <c r="Q80" i="12"/>
  <c r="Q138" i="12"/>
  <c r="Q197" i="12"/>
  <c r="Q232" i="12"/>
  <c r="Q87" i="12"/>
  <c r="Q113" i="12"/>
  <c r="Q38" i="12"/>
  <c r="Q89" i="12"/>
  <c r="Q49" i="12"/>
  <c r="Q182" i="12"/>
  <c r="Q192" i="12"/>
  <c r="Q238" i="12"/>
  <c r="Q231" i="12"/>
  <c r="Q119" i="12"/>
  <c r="Q121" i="12"/>
  <c r="Q153" i="12"/>
  <c r="Q34" i="12"/>
  <c r="Q106" i="12"/>
  <c r="Q196" i="12"/>
  <c r="Q225" i="12"/>
  <c r="Q28" i="12"/>
  <c r="Q66" i="12"/>
  <c r="Q100" i="12"/>
  <c r="Q26" i="12"/>
  <c r="Q41" i="12"/>
  <c r="Q98" i="12"/>
  <c r="Q132" i="12"/>
  <c r="Q204" i="12"/>
  <c r="Q213" i="12"/>
  <c r="Q224" i="12"/>
  <c r="Q230" i="12"/>
  <c r="Q15" i="12"/>
  <c r="Q19" i="12"/>
  <c r="Q21" i="12"/>
  <c r="Q23" i="12"/>
  <c r="Q25" i="12"/>
  <c r="Q27" i="12"/>
  <c r="Q29" i="12"/>
  <c r="Q33" i="12"/>
  <c r="Q35" i="12"/>
  <c r="Q37" i="12"/>
  <c r="Q57" i="12"/>
  <c r="Q59" i="12"/>
  <c r="Q61" i="12"/>
  <c r="Q65" i="12"/>
  <c r="Q73" i="12"/>
  <c r="Q91" i="12"/>
  <c r="Q93" i="12"/>
  <c r="Q97" i="12"/>
  <c r="Q99" i="12"/>
  <c r="Q101" i="12"/>
  <c r="Q105" i="12"/>
  <c r="Q107" i="12"/>
  <c r="Q109" i="12"/>
  <c r="Q130" i="12"/>
  <c r="Q172" i="12"/>
  <c r="Q123" i="12"/>
  <c r="Q125" i="12"/>
  <c r="Q129" i="12"/>
  <c r="Q131" i="12"/>
  <c r="Q133" i="12"/>
  <c r="Q137" i="12"/>
  <c r="Q139" i="12"/>
  <c r="Q141" i="12"/>
  <c r="Q170" i="12"/>
  <c r="Q176" i="12"/>
  <c r="Q217" i="12"/>
  <c r="Q236" i="12"/>
  <c r="Q188" i="12"/>
  <c r="Q209" i="12"/>
  <c r="Q201" i="12"/>
  <c r="Q221" i="12"/>
  <c r="Q229" i="12"/>
  <c r="Q151" i="12"/>
  <c r="Q155" i="12"/>
  <c r="Q157" i="12"/>
  <c r="Q164" i="12"/>
  <c r="Q177" i="12"/>
  <c r="Q191" i="12"/>
  <c r="Q208" i="12"/>
  <c r="Q219" i="12"/>
  <c r="Q222" i="12"/>
  <c r="Q228" i="12"/>
  <c r="Q237" i="12"/>
  <c r="Q127" i="12"/>
  <c r="Q140" i="12"/>
  <c r="Q159" i="12"/>
  <c r="Q168" i="12"/>
  <c r="Q198" i="12"/>
  <c r="Q216" i="12"/>
  <c r="Q55" i="12"/>
  <c r="O9" i="12"/>
  <c r="Q9" i="12" s="1"/>
  <c r="Q14" i="12"/>
  <c r="Q16" i="12"/>
  <c r="Q44" i="12"/>
  <c r="Q54" i="12"/>
  <c r="Q56" i="12"/>
  <c r="Q63" i="12"/>
  <c r="Q67" i="12"/>
  <c r="Q69" i="12"/>
  <c r="Q76" i="12"/>
  <c r="Q167" i="12"/>
  <c r="Q174" i="12"/>
  <c r="Q193" i="12"/>
  <c r="Q215" i="12"/>
  <c r="Q218" i="12"/>
  <c r="Q207" i="12"/>
  <c r="Q17" i="12"/>
  <c r="Q36" i="12"/>
  <c r="Q95" i="12"/>
  <c r="Q108" i="12"/>
  <c r="O11" i="12"/>
  <c r="Q11" i="12" s="1"/>
  <c r="Q18" i="12"/>
  <c r="Q20" i="12"/>
  <c r="Q22" i="12"/>
  <c r="Q31" i="12"/>
  <c r="Q84" i="12"/>
  <c r="Q103" i="12"/>
  <c r="Q116" i="12"/>
  <c r="Q135" i="12"/>
  <c r="Q148" i="12"/>
  <c r="Q187" i="12"/>
  <c r="Q203" i="12"/>
  <c r="Q206" i="12"/>
  <c r="Q235" i="12"/>
  <c r="Q68" i="12"/>
  <c r="Q179" i="12"/>
  <c r="Q210" i="12"/>
  <c r="Q3" i="12"/>
  <c r="P6" i="12"/>
  <c r="Q6" i="12" s="1"/>
  <c r="Q24" i="12"/>
  <c r="Q39" i="12"/>
  <c r="Q43" i="12"/>
  <c r="Q45" i="12"/>
  <c r="Q52" i="12"/>
  <c r="Q62" i="12"/>
  <c r="Q64" i="12"/>
  <c r="Q71" i="12"/>
  <c r="Q75" i="12"/>
  <c r="Q77" i="12"/>
  <c r="Q171" i="12"/>
  <c r="Q178" i="12"/>
  <c r="Q185" i="12"/>
  <c r="Q195" i="12"/>
  <c r="Q223" i="12"/>
  <c r="Q226" i="12"/>
  <c r="Q30" i="12"/>
  <c r="Q32" i="12"/>
  <c r="Q83" i="12"/>
  <c r="Q85" i="12"/>
  <c r="Q92" i="12"/>
  <c r="Q102" i="12"/>
  <c r="Q104" i="12"/>
  <c r="Q111" i="12"/>
  <c r="Q115" i="12"/>
  <c r="Q117" i="12"/>
  <c r="Q124" i="12"/>
  <c r="Q134" i="12"/>
  <c r="Q136" i="12"/>
  <c r="Q143" i="12"/>
  <c r="Q147" i="12"/>
  <c r="Q149" i="12"/>
  <c r="Q156" i="12"/>
  <c r="Q173" i="12"/>
  <c r="Q211" i="12"/>
  <c r="Q214" i="12"/>
  <c r="Q233" i="12"/>
  <c r="Q40" i="12"/>
  <c r="Q47" i="12"/>
  <c r="Q51" i="12"/>
  <c r="Q53" i="12"/>
  <c r="Q60" i="12"/>
  <c r="Q70" i="12"/>
  <c r="Q72" i="12"/>
  <c r="Q79" i="12"/>
  <c r="Q166" i="12"/>
  <c r="Q175" i="12"/>
  <c r="Q180" i="12"/>
  <c r="Q184" i="12"/>
  <c r="Q186" i="12"/>
  <c r="Q199" i="12"/>
  <c r="Q202" i="12"/>
  <c r="Q190" i="12"/>
  <c r="Q194" i="12"/>
  <c r="O7" i="12"/>
  <c r="Q7" i="12" s="1"/>
  <c r="P10" i="12"/>
  <c r="Q10" i="12" s="1"/>
  <c r="O4" i="12"/>
  <c r="Q4" i="12" s="1"/>
  <c r="O5" i="12"/>
  <c r="Q5" i="12" s="1"/>
  <c r="O13" i="12"/>
  <c r="Q13" i="12" s="1"/>
  <c r="O12" i="12"/>
  <c r="Q12" i="12" s="1"/>
  <c r="L167" i="11" l="1"/>
  <c r="K167" i="11"/>
  <c r="F167" i="11"/>
  <c r="K166" i="11"/>
  <c r="L166" i="11"/>
  <c r="K168" i="11"/>
  <c r="L168" i="11"/>
  <c r="K169" i="11"/>
  <c r="L169" i="11"/>
  <c r="K170" i="11"/>
  <c r="L170" i="11"/>
  <c r="K171" i="11"/>
  <c r="L171" i="11"/>
  <c r="K172" i="11"/>
  <c r="L172" i="11"/>
  <c r="K173" i="11"/>
  <c r="L173" i="11"/>
  <c r="K174" i="11"/>
  <c r="L174" i="11"/>
  <c r="K175" i="11"/>
  <c r="L175" i="11"/>
  <c r="K176" i="11"/>
  <c r="L176" i="11"/>
  <c r="K177" i="11"/>
  <c r="L177" i="11"/>
  <c r="K178" i="11"/>
  <c r="L178" i="11"/>
  <c r="K179" i="11"/>
  <c r="L179" i="11"/>
  <c r="K180" i="11"/>
  <c r="L180" i="11"/>
  <c r="K181" i="11"/>
  <c r="L181" i="11"/>
  <c r="K182" i="11"/>
  <c r="L182" i="11"/>
  <c r="K183" i="11"/>
  <c r="L183" i="11"/>
  <c r="K184" i="11"/>
  <c r="L184" i="11"/>
  <c r="K185" i="11"/>
  <c r="L185" i="11"/>
  <c r="K186" i="11"/>
  <c r="L186" i="11"/>
  <c r="K187" i="11"/>
  <c r="L187" i="11"/>
  <c r="K188" i="11"/>
  <c r="L188" i="11"/>
  <c r="K189" i="11"/>
  <c r="L189" i="11"/>
  <c r="K190" i="11"/>
  <c r="L190" i="11"/>
  <c r="K191" i="11"/>
  <c r="L191" i="11"/>
  <c r="K192" i="11"/>
  <c r="L192" i="11"/>
  <c r="K193" i="11"/>
  <c r="L193" i="11"/>
  <c r="K194" i="11"/>
  <c r="L194" i="11"/>
  <c r="K195" i="11"/>
  <c r="L195" i="11"/>
  <c r="L165" i="11"/>
  <c r="K165" i="11"/>
  <c r="L249" i="11"/>
  <c r="K249" i="11"/>
  <c r="J249" i="11"/>
  <c r="I249" i="11"/>
  <c r="M249" i="11" s="1"/>
  <c r="L248" i="11"/>
  <c r="K248" i="11"/>
  <c r="J248" i="11"/>
  <c r="M248" i="11" s="1"/>
  <c r="I248" i="11"/>
  <c r="L247" i="11"/>
  <c r="K247" i="11"/>
  <c r="J247" i="11"/>
  <c r="I247" i="11"/>
  <c r="M247" i="11" s="1"/>
  <c r="L246" i="11"/>
  <c r="K246" i="11"/>
  <c r="J246" i="11"/>
  <c r="M246" i="11" s="1"/>
  <c r="I246" i="11"/>
  <c r="L245" i="11"/>
  <c r="K245" i="11"/>
  <c r="J245" i="11"/>
  <c r="I245" i="11"/>
  <c r="M245" i="11" s="1"/>
  <c r="L244" i="11"/>
  <c r="K244" i="11"/>
  <c r="J244" i="11"/>
  <c r="I244" i="11"/>
  <c r="M244" i="11" s="1"/>
  <c r="L243" i="11"/>
  <c r="K243" i="11"/>
  <c r="J243" i="11"/>
  <c r="I243" i="11"/>
  <c r="M243" i="11" s="1"/>
  <c r="L242" i="11"/>
  <c r="K242" i="11"/>
  <c r="J242" i="11"/>
  <c r="I242" i="11"/>
  <c r="M242" i="11" s="1"/>
  <c r="M241" i="11"/>
  <c r="L241" i="11"/>
  <c r="K241" i="11"/>
  <c r="J241" i="11"/>
  <c r="I241" i="11"/>
  <c r="L240" i="11"/>
  <c r="K240" i="11"/>
  <c r="J240" i="11"/>
  <c r="I240" i="11"/>
  <c r="M240" i="11" s="1"/>
  <c r="L239" i="11"/>
  <c r="M239" i="11" s="1"/>
  <c r="K239" i="11"/>
  <c r="J239" i="11"/>
  <c r="I239" i="11"/>
  <c r="L238" i="11"/>
  <c r="K238" i="11"/>
  <c r="J238" i="11"/>
  <c r="I238" i="11"/>
  <c r="M238" i="11" s="1"/>
  <c r="L237" i="11"/>
  <c r="K237" i="11"/>
  <c r="J237" i="11"/>
  <c r="I237" i="11"/>
  <c r="M237" i="11" s="1"/>
  <c r="L236" i="11"/>
  <c r="K236" i="11"/>
  <c r="M236" i="11" s="1"/>
  <c r="J236" i="11"/>
  <c r="I236" i="11"/>
  <c r="L235" i="11"/>
  <c r="K235" i="11"/>
  <c r="J235" i="11"/>
  <c r="I235" i="11"/>
  <c r="M235" i="11" s="1"/>
  <c r="M234" i="11"/>
  <c r="L234" i="11"/>
  <c r="K234" i="11"/>
  <c r="J234" i="11"/>
  <c r="I234" i="11"/>
  <c r="M233" i="11"/>
  <c r="L233" i="11"/>
  <c r="K233" i="11"/>
  <c r="J233" i="11"/>
  <c r="I233" i="11"/>
  <c r="L232" i="11"/>
  <c r="K232" i="11"/>
  <c r="J232" i="11"/>
  <c r="I232" i="11"/>
  <c r="M232" i="11" s="1"/>
  <c r="L231" i="11"/>
  <c r="M231" i="11" s="1"/>
  <c r="K231" i="11"/>
  <c r="J231" i="11"/>
  <c r="I231" i="11"/>
  <c r="L230" i="11"/>
  <c r="K230" i="11"/>
  <c r="J230" i="11"/>
  <c r="I230" i="11"/>
  <c r="M230" i="11" s="1"/>
  <c r="L229" i="11"/>
  <c r="K229" i="11"/>
  <c r="M229" i="11" s="1"/>
  <c r="J229" i="11"/>
  <c r="M228" i="11"/>
  <c r="L228" i="11"/>
  <c r="K228" i="11"/>
  <c r="J228" i="11"/>
  <c r="L227" i="11"/>
  <c r="K227" i="11"/>
  <c r="M227" i="11" s="1"/>
  <c r="J227" i="11"/>
  <c r="M226" i="11"/>
  <c r="L226" i="11"/>
  <c r="K226" i="11"/>
  <c r="J226" i="11"/>
  <c r="I226" i="11"/>
  <c r="L225" i="11"/>
  <c r="K225" i="11"/>
  <c r="J225" i="11"/>
  <c r="I225" i="11"/>
  <c r="M225" i="11" s="1"/>
  <c r="L224" i="11"/>
  <c r="M224" i="11" s="1"/>
  <c r="K224" i="11"/>
  <c r="J224" i="11"/>
  <c r="I224" i="11"/>
  <c r="L223" i="11"/>
  <c r="K223" i="11"/>
  <c r="J223" i="11"/>
  <c r="I223" i="11"/>
  <c r="M223" i="11" s="1"/>
  <c r="F223" i="11"/>
  <c r="L222" i="11"/>
  <c r="K222" i="11"/>
  <c r="J222" i="11"/>
  <c r="I222" i="11"/>
  <c r="M222" i="11" s="1"/>
  <c r="F222" i="11"/>
  <c r="L221" i="11"/>
  <c r="K221" i="11"/>
  <c r="J221" i="11"/>
  <c r="I221" i="11"/>
  <c r="M221" i="11" s="1"/>
  <c r="F221" i="11"/>
  <c r="L220" i="11"/>
  <c r="K220" i="11"/>
  <c r="J220" i="11"/>
  <c r="I220" i="11"/>
  <c r="M220" i="11" s="1"/>
  <c r="F220" i="11"/>
  <c r="M219" i="11"/>
  <c r="L219" i="11"/>
  <c r="K219" i="11"/>
  <c r="J219" i="11"/>
  <c r="I219" i="11"/>
  <c r="F219" i="11"/>
  <c r="M218" i="11"/>
  <c r="L218" i="11"/>
  <c r="K218" i="11"/>
  <c r="J218" i="11"/>
  <c r="I218" i="11"/>
  <c r="F218" i="11"/>
  <c r="L217" i="11"/>
  <c r="K217" i="11"/>
  <c r="J217" i="11"/>
  <c r="I217" i="11"/>
  <c r="M217" i="11" s="1"/>
  <c r="F217" i="11"/>
  <c r="L216" i="11"/>
  <c r="K216" i="11"/>
  <c r="J216" i="11"/>
  <c r="I216" i="11"/>
  <c r="M216" i="11" s="1"/>
  <c r="F216" i="11"/>
  <c r="M215" i="11"/>
  <c r="L215" i="11"/>
  <c r="K215" i="11"/>
  <c r="J215" i="11"/>
  <c r="I215" i="11"/>
  <c r="F215" i="11"/>
  <c r="M214" i="11"/>
  <c r="L214" i="11"/>
  <c r="K214" i="11"/>
  <c r="J214" i="11"/>
  <c r="I214" i="11"/>
  <c r="F214" i="11"/>
  <c r="L213" i="11"/>
  <c r="K213" i="11"/>
  <c r="J213" i="11"/>
  <c r="I213" i="11"/>
  <c r="M213" i="11" s="1"/>
  <c r="F213" i="11"/>
  <c r="L212" i="11"/>
  <c r="K212" i="11"/>
  <c r="J212" i="11"/>
  <c r="I212" i="11"/>
  <c r="M212" i="11" s="1"/>
  <c r="F212" i="11"/>
  <c r="M211" i="11"/>
  <c r="L211" i="11"/>
  <c r="K211" i="11"/>
  <c r="J211" i="11"/>
  <c r="I211" i="11"/>
  <c r="F211" i="11"/>
  <c r="M210" i="11"/>
  <c r="L210" i="11"/>
  <c r="K210" i="11"/>
  <c r="J210" i="11"/>
  <c r="I210" i="11"/>
  <c r="F210" i="11"/>
  <c r="L209" i="11"/>
  <c r="K209" i="11"/>
  <c r="J209" i="11"/>
  <c r="I209" i="11"/>
  <c r="M209" i="11" s="1"/>
  <c r="F209" i="11"/>
  <c r="L208" i="11"/>
  <c r="K208" i="11"/>
  <c r="J208" i="11"/>
  <c r="I208" i="11"/>
  <c r="M208" i="11" s="1"/>
  <c r="F208" i="11"/>
  <c r="M207" i="11"/>
  <c r="L207" i="11"/>
  <c r="K207" i="11"/>
  <c r="J207" i="11"/>
  <c r="I207" i="11"/>
  <c r="F207" i="11"/>
  <c r="M206" i="11"/>
  <c r="L206" i="11"/>
  <c r="K206" i="11"/>
  <c r="J206" i="11"/>
  <c r="I206" i="11"/>
  <c r="F206" i="11"/>
  <c r="L205" i="11"/>
  <c r="K205" i="11"/>
  <c r="J205" i="11"/>
  <c r="I205" i="11"/>
  <c r="M205" i="11" s="1"/>
  <c r="F205" i="11"/>
  <c r="L204" i="11"/>
  <c r="K204" i="11"/>
  <c r="J204" i="11"/>
  <c r="I204" i="11"/>
  <c r="M204" i="11" s="1"/>
  <c r="F204" i="11"/>
  <c r="M203" i="11"/>
  <c r="L203" i="11"/>
  <c r="K203" i="11"/>
  <c r="J203" i="11"/>
  <c r="I203" i="11"/>
  <c r="F203" i="11"/>
  <c r="M202" i="11"/>
  <c r="L202" i="11"/>
  <c r="K202" i="11"/>
  <c r="J202" i="11"/>
  <c r="I202" i="11"/>
  <c r="F202" i="11"/>
  <c r="L201" i="11"/>
  <c r="K201" i="11"/>
  <c r="J201" i="11"/>
  <c r="I201" i="11"/>
  <c r="M201" i="11" s="1"/>
  <c r="F201" i="11"/>
  <c r="L200" i="11"/>
  <c r="K200" i="11"/>
  <c r="J200" i="11"/>
  <c r="I200" i="11"/>
  <c r="M200" i="11" s="1"/>
  <c r="F200" i="11"/>
  <c r="M199" i="11"/>
  <c r="L199" i="11"/>
  <c r="K199" i="11"/>
  <c r="J199" i="11"/>
  <c r="I199" i="11"/>
  <c r="F199" i="11"/>
  <c r="M198" i="11"/>
  <c r="L198" i="11"/>
  <c r="K198" i="11"/>
  <c r="J198" i="11"/>
  <c r="I198" i="11"/>
  <c r="F198" i="11"/>
  <c r="L197" i="11"/>
  <c r="K197" i="11"/>
  <c r="J197" i="11"/>
  <c r="I197" i="11"/>
  <c r="M197" i="11" s="1"/>
  <c r="L196" i="11"/>
  <c r="J196" i="11"/>
  <c r="I196" i="11"/>
  <c r="F196" i="11"/>
  <c r="K196" i="11" s="1"/>
  <c r="M196" i="11" s="1"/>
  <c r="J195" i="11"/>
  <c r="I195" i="11"/>
  <c r="M195" i="11" s="1"/>
  <c r="F195" i="11"/>
  <c r="J194" i="11"/>
  <c r="I194" i="11"/>
  <c r="F194" i="11"/>
  <c r="J193" i="11"/>
  <c r="I193" i="11"/>
  <c r="F193" i="11"/>
  <c r="J192" i="11"/>
  <c r="I192" i="11"/>
  <c r="F192" i="11"/>
  <c r="J191" i="11"/>
  <c r="I191" i="11"/>
  <c r="M191" i="11" s="1"/>
  <c r="F191" i="11"/>
  <c r="J190" i="11"/>
  <c r="I190" i="11"/>
  <c r="M190" i="11" s="1"/>
  <c r="F190" i="11"/>
  <c r="J189" i="11"/>
  <c r="I189" i="11"/>
  <c r="F189" i="11"/>
  <c r="J188" i="11"/>
  <c r="I188" i="11"/>
  <c r="F188" i="11"/>
  <c r="J187" i="11"/>
  <c r="I187" i="11"/>
  <c r="M187" i="11" s="1"/>
  <c r="F187" i="11"/>
  <c r="J186" i="11"/>
  <c r="I186" i="11"/>
  <c r="J185" i="11"/>
  <c r="I185" i="11"/>
  <c r="J184" i="11"/>
  <c r="I184" i="11"/>
  <c r="M184" i="11" s="1"/>
  <c r="J183" i="11"/>
  <c r="I183" i="11"/>
  <c r="M183" i="11" s="1"/>
  <c r="M182" i="11"/>
  <c r="J182" i="11"/>
  <c r="I182" i="11"/>
  <c r="J181" i="11"/>
  <c r="I181" i="11"/>
  <c r="J180" i="11"/>
  <c r="M180" i="11" s="1"/>
  <c r="I180" i="11"/>
  <c r="J179" i="11"/>
  <c r="I179" i="11"/>
  <c r="F179" i="11"/>
  <c r="M179" i="11" s="1"/>
  <c r="J178" i="11"/>
  <c r="I178" i="11"/>
  <c r="F178" i="11"/>
  <c r="J177" i="11"/>
  <c r="I177" i="11"/>
  <c r="M177" i="11" s="1"/>
  <c r="F177" i="11"/>
  <c r="J176" i="11"/>
  <c r="I176" i="11"/>
  <c r="F176" i="11"/>
  <c r="J175" i="11"/>
  <c r="I175" i="11"/>
  <c r="F175" i="11"/>
  <c r="M175" i="11" s="1"/>
  <c r="J174" i="11"/>
  <c r="M174" i="11" s="1"/>
  <c r="I174" i="11"/>
  <c r="F174" i="11"/>
  <c r="J173" i="11"/>
  <c r="I173" i="11"/>
  <c r="F173" i="11"/>
  <c r="J172" i="11"/>
  <c r="I172" i="11"/>
  <c r="F172" i="11"/>
  <c r="J171" i="11"/>
  <c r="I171" i="11"/>
  <c r="F171" i="11"/>
  <c r="M171" i="11" s="1"/>
  <c r="J170" i="11"/>
  <c r="I170" i="11"/>
  <c r="F170" i="11"/>
  <c r="J169" i="11"/>
  <c r="I169" i="11"/>
  <c r="F169" i="11"/>
  <c r="J168" i="11"/>
  <c r="I168" i="11"/>
  <c r="F168" i="11"/>
  <c r="J167" i="11"/>
  <c r="I167" i="11"/>
  <c r="M167" i="11"/>
  <c r="J166" i="11"/>
  <c r="M166" i="11" s="1"/>
  <c r="I166" i="11"/>
  <c r="F166" i="11"/>
  <c r="J165" i="11"/>
  <c r="I165" i="11"/>
  <c r="F165" i="11"/>
  <c r="L164" i="11"/>
  <c r="K164" i="11"/>
  <c r="J164" i="11"/>
  <c r="I164" i="11"/>
  <c r="M164" i="11" s="1"/>
  <c r="L163" i="11"/>
  <c r="K163" i="11"/>
  <c r="J163" i="11"/>
  <c r="I163" i="11"/>
  <c r="M163" i="11" s="1"/>
  <c r="L162" i="11"/>
  <c r="K162" i="11"/>
  <c r="J162" i="11"/>
  <c r="I162" i="11"/>
  <c r="M162" i="11" s="1"/>
  <c r="M161" i="11"/>
  <c r="L161" i="11"/>
  <c r="K161" i="11"/>
  <c r="J161" i="11"/>
  <c r="I161" i="11"/>
  <c r="L160" i="11"/>
  <c r="K160" i="11"/>
  <c r="J160" i="11"/>
  <c r="M160" i="11" s="1"/>
  <c r="I160" i="11"/>
  <c r="L159" i="11"/>
  <c r="K159" i="11"/>
  <c r="J159" i="11"/>
  <c r="M159" i="11" s="1"/>
  <c r="I159" i="11"/>
  <c r="L158" i="11"/>
  <c r="M158" i="11" s="1"/>
  <c r="K158" i="11"/>
  <c r="J158" i="11"/>
  <c r="I158" i="11"/>
  <c r="L157" i="11"/>
  <c r="K157" i="11"/>
  <c r="J157" i="11"/>
  <c r="I157" i="11"/>
  <c r="M157" i="11" s="1"/>
  <c r="L156" i="11"/>
  <c r="K156" i="11"/>
  <c r="J156" i="11"/>
  <c r="I156" i="11"/>
  <c r="M156" i="11" s="1"/>
  <c r="L155" i="11"/>
  <c r="K155" i="11"/>
  <c r="J155" i="11"/>
  <c r="I155" i="11"/>
  <c r="M155" i="11" s="1"/>
  <c r="L154" i="11"/>
  <c r="K154" i="11"/>
  <c r="J154" i="11"/>
  <c r="I154" i="11"/>
  <c r="M154" i="11" s="1"/>
  <c r="M153" i="11"/>
  <c r="L153" i="11"/>
  <c r="K153" i="11"/>
  <c r="J153" i="11"/>
  <c r="I153" i="11"/>
  <c r="L152" i="11"/>
  <c r="K152" i="11"/>
  <c r="J152" i="11"/>
  <c r="M152" i="11" s="1"/>
  <c r="I152" i="11"/>
  <c r="L151" i="11"/>
  <c r="K151" i="11"/>
  <c r="J151" i="11"/>
  <c r="M151" i="11" s="1"/>
  <c r="I151" i="11"/>
  <c r="L150" i="11"/>
  <c r="M150" i="11" s="1"/>
  <c r="K150" i="11"/>
  <c r="J150" i="11"/>
  <c r="I150" i="11"/>
  <c r="L149" i="11"/>
  <c r="K149" i="11"/>
  <c r="J149" i="11"/>
  <c r="I149" i="11"/>
  <c r="M149" i="11" s="1"/>
  <c r="L148" i="11"/>
  <c r="K148" i="11"/>
  <c r="J148" i="11"/>
  <c r="I148" i="11"/>
  <c r="M148" i="11" s="1"/>
  <c r="L147" i="11"/>
  <c r="K147" i="11"/>
  <c r="J147" i="11"/>
  <c r="I147" i="11"/>
  <c r="M147" i="11" s="1"/>
  <c r="L146" i="11"/>
  <c r="K146" i="11"/>
  <c r="J146" i="11"/>
  <c r="I146" i="11"/>
  <c r="M146" i="11" s="1"/>
  <c r="M145" i="11"/>
  <c r="L145" i="11"/>
  <c r="K145" i="11"/>
  <c r="J145" i="11"/>
  <c r="I145" i="11"/>
  <c r="L144" i="11"/>
  <c r="K144" i="11"/>
  <c r="J144" i="11"/>
  <c r="M144" i="11" s="1"/>
  <c r="I144" i="11"/>
  <c r="L143" i="11"/>
  <c r="K143" i="11"/>
  <c r="J143" i="11"/>
  <c r="M143" i="11" s="1"/>
  <c r="I143" i="11"/>
  <c r="L142" i="11"/>
  <c r="M142" i="11" s="1"/>
  <c r="K142" i="11"/>
  <c r="J142" i="11"/>
  <c r="I142" i="11"/>
  <c r="L141" i="11"/>
  <c r="K141" i="11"/>
  <c r="J141" i="11"/>
  <c r="I141" i="11"/>
  <c r="M141" i="11" s="1"/>
  <c r="L140" i="11"/>
  <c r="K140" i="11"/>
  <c r="J140" i="11"/>
  <c r="I140" i="11"/>
  <c r="M140" i="11" s="1"/>
  <c r="L139" i="11"/>
  <c r="K139" i="11"/>
  <c r="J139" i="11"/>
  <c r="I139" i="11"/>
  <c r="M139" i="11" s="1"/>
  <c r="L138" i="11"/>
  <c r="K138" i="11"/>
  <c r="J138" i="11"/>
  <c r="I138" i="11"/>
  <c r="M138" i="11" s="1"/>
  <c r="M137" i="11"/>
  <c r="L137" i="11"/>
  <c r="K137" i="11"/>
  <c r="J137" i="11"/>
  <c r="I137" i="11"/>
  <c r="L136" i="11"/>
  <c r="K136" i="11"/>
  <c r="J136" i="11"/>
  <c r="M136" i="11" s="1"/>
  <c r="I136" i="11"/>
  <c r="L135" i="11"/>
  <c r="K135" i="11"/>
  <c r="J135" i="11"/>
  <c r="M135" i="11" s="1"/>
  <c r="I135" i="11"/>
  <c r="L134" i="11"/>
  <c r="M134" i="11" s="1"/>
  <c r="K134" i="11"/>
  <c r="J134" i="11"/>
  <c r="I134" i="11"/>
  <c r="L133" i="11"/>
  <c r="K133" i="11"/>
  <c r="J133" i="11"/>
  <c r="I133" i="11"/>
  <c r="M133" i="11" s="1"/>
  <c r="L132" i="11"/>
  <c r="K132" i="11"/>
  <c r="J132" i="11"/>
  <c r="I132" i="11"/>
  <c r="M132" i="11" s="1"/>
  <c r="L131" i="11"/>
  <c r="K131" i="11"/>
  <c r="J131" i="11"/>
  <c r="I131" i="11"/>
  <c r="M131" i="11" s="1"/>
  <c r="L130" i="11"/>
  <c r="K130" i="11"/>
  <c r="J130" i="11"/>
  <c r="I130" i="11"/>
  <c r="M130" i="11" s="1"/>
  <c r="M129" i="11"/>
  <c r="L129" i="11"/>
  <c r="K129" i="11"/>
  <c r="J129" i="11"/>
  <c r="I129" i="11"/>
  <c r="L128" i="11"/>
  <c r="K128" i="11"/>
  <c r="J128" i="11"/>
  <c r="M128" i="11" s="1"/>
  <c r="I128" i="11"/>
  <c r="L127" i="11"/>
  <c r="K127" i="11"/>
  <c r="J127" i="11"/>
  <c r="M127" i="11" s="1"/>
  <c r="I127" i="11"/>
  <c r="L126" i="11"/>
  <c r="M126" i="11" s="1"/>
  <c r="K126" i="11"/>
  <c r="J126" i="11"/>
  <c r="I126" i="11"/>
  <c r="L125" i="11"/>
  <c r="K125" i="11"/>
  <c r="J125" i="11"/>
  <c r="I125" i="11"/>
  <c r="M125" i="11" s="1"/>
  <c r="L124" i="11"/>
  <c r="K124" i="11"/>
  <c r="J124" i="11"/>
  <c r="I124" i="11"/>
  <c r="M124" i="11" s="1"/>
  <c r="L123" i="11"/>
  <c r="K123" i="11"/>
  <c r="J123" i="11"/>
  <c r="I123" i="11"/>
  <c r="M123" i="11" s="1"/>
  <c r="L122" i="11"/>
  <c r="K122" i="11"/>
  <c r="J122" i="11"/>
  <c r="I122" i="11"/>
  <c r="M122" i="11" s="1"/>
  <c r="M121" i="11"/>
  <c r="L121" i="11"/>
  <c r="K121" i="11"/>
  <c r="J121" i="11"/>
  <c r="I121" i="11"/>
  <c r="L120" i="11"/>
  <c r="K120" i="11"/>
  <c r="J120" i="11"/>
  <c r="M120" i="11" s="1"/>
  <c r="I120" i="11"/>
  <c r="L119" i="11"/>
  <c r="K119" i="11"/>
  <c r="J119" i="11"/>
  <c r="M119" i="11" s="1"/>
  <c r="I119" i="11"/>
  <c r="L118" i="11"/>
  <c r="M118" i="11" s="1"/>
  <c r="K118" i="11"/>
  <c r="J118" i="11"/>
  <c r="I118" i="11"/>
  <c r="L117" i="11"/>
  <c r="K117" i="11"/>
  <c r="J117" i="11"/>
  <c r="I117" i="11"/>
  <c r="M117" i="11" s="1"/>
  <c r="L116" i="11"/>
  <c r="K116" i="11"/>
  <c r="J116" i="11"/>
  <c r="I116" i="11"/>
  <c r="M116" i="11" s="1"/>
  <c r="L115" i="11"/>
  <c r="K115" i="11"/>
  <c r="J115" i="11"/>
  <c r="I115" i="11"/>
  <c r="M115" i="11" s="1"/>
  <c r="L114" i="11"/>
  <c r="K114" i="11"/>
  <c r="J114" i="11"/>
  <c r="I114" i="11"/>
  <c r="M114" i="11" s="1"/>
  <c r="M113" i="11"/>
  <c r="L113" i="11"/>
  <c r="K113" i="11"/>
  <c r="J113" i="11"/>
  <c r="I113" i="11"/>
  <c r="L112" i="11"/>
  <c r="K112" i="11"/>
  <c r="J112" i="11"/>
  <c r="M112" i="11" s="1"/>
  <c r="I112" i="11"/>
  <c r="L111" i="11"/>
  <c r="K111" i="11"/>
  <c r="J111" i="11"/>
  <c r="M111" i="11" s="1"/>
  <c r="I111" i="11"/>
  <c r="L110" i="11"/>
  <c r="M110" i="11" s="1"/>
  <c r="K110" i="11"/>
  <c r="J110" i="11"/>
  <c r="I110" i="11"/>
  <c r="L109" i="11"/>
  <c r="K109" i="11"/>
  <c r="J109" i="11"/>
  <c r="I109" i="11"/>
  <c r="M109" i="11" s="1"/>
  <c r="L108" i="11"/>
  <c r="K108" i="11"/>
  <c r="J108" i="11"/>
  <c r="I108" i="11"/>
  <c r="M108" i="11" s="1"/>
  <c r="L107" i="11"/>
  <c r="K107" i="11"/>
  <c r="J107" i="11"/>
  <c r="I107" i="11"/>
  <c r="M107" i="11" s="1"/>
  <c r="L106" i="11"/>
  <c r="K106" i="11"/>
  <c r="J106" i="11"/>
  <c r="I106" i="11"/>
  <c r="M106" i="11" s="1"/>
  <c r="M105" i="11"/>
  <c r="L105" i="11"/>
  <c r="K105" i="11"/>
  <c r="J105" i="11"/>
  <c r="I105" i="11"/>
  <c r="L104" i="11"/>
  <c r="K104" i="11"/>
  <c r="J104" i="11"/>
  <c r="M104" i="11" s="1"/>
  <c r="I104" i="11"/>
  <c r="L103" i="11"/>
  <c r="K103" i="11"/>
  <c r="J103" i="11"/>
  <c r="M103" i="11" s="1"/>
  <c r="I103" i="11"/>
  <c r="L102" i="11"/>
  <c r="M102" i="11" s="1"/>
  <c r="K102" i="11"/>
  <c r="J102" i="11"/>
  <c r="I102" i="11"/>
  <c r="L101" i="11"/>
  <c r="K101" i="11"/>
  <c r="J101" i="11"/>
  <c r="I101" i="11"/>
  <c r="M101" i="11" s="1"/>
  <c r="L100" i="11"/>
  <c r="K100" i="11"/>
  <c r="J100" i="11"/>
  <c r="I100" i="11"/>
  <c r="M100" i="11" s="1"/>
  <c r="L99" i="11"/>
  <c r="K99" i="11"/>
  <c r="J99" i="11"/>
  <c r="I99" i="11"/>
  <c r="M99" i="11" s="1"/>
  <c r="L98" i="11"/>
  <c r="K98" i="11"/>
  <c r="J98" i="11"/>
  <c r="I98" i="11"/>
  <c r="M98" i="11" s="1"/>
  <c r="M97" i="11"/>
  <c r="L97" i="11"/>
  <c r="K97" i="11"/>
  <c r="J97" i="11"/>
  <c r="I97" i="11"/>
  <c r="L96" i="11"/>
  <c r="K96" i="11"/>
  <c r="J96" i="11"/>
  <c r="M96" i="11" s="1"/>
  <c r="I96" i="11"/>
  <c r="L95" i="11"/>
  <c r="K95" i="11"/>
  <c r="J95" i="11"/>
  <c r="M95" i="11" s="1"/>
  <c r="I95" i="11"/>
  <c r="L94" i="11"/>
  <c r="M94" i="11" s="1"/>
  <c r="K94" i="11"/>
  <c r="J94" i="11"/>
  <c r="I94" i="11"/>
  <c r="L93" i="11"/>
  <c r="K93" i="11"/>
  <c r="J93" i="11"/>
  <c r="I93" i="11"/>
  <c r="M93" i="11" s="1"/>
  <c r="L92" i="11"/>
  <c r="K92" i="11"/>
  <c r="J92" i="11"/>
  <c r="I92" i="11"/>
  <c r="M92" i="11" s="1"/>
  <c r="L91" i="11"/>
  <c r="K91" i="11"/>
  <c r="J91" i="11"/>
  <c r="I91" i="11"/>
  <c r="M91" i="11" s="1"/>
  <c r="L90" i="11"/>
  <c r="K90" i="11"/>
  <c r="J90" i="11"/>
  <c r="I90" i="11"/>
  <c r="M90" i="11" s="1"/>
  <c r="M89" i="11"/>
  <c r="L89" i="11"/>
  <c r="K89" i="11"/>
  <c r="J89" i="11"/>
  <c r="I89" i="11"/>
  <c r="L88" i="11"/>
  <c r="K88" i="11"/>
  <c r="J88" i="11"/>
  <c r="M88" i="11" s="1"/>
  <c r="I88" i="11"/>
  <c r="L87" i="11"/>
  <c r="K87" i="11"/>
  <c r="J87" i="11"/>
  <c r="M87" i="11" s="1"/>
  <c r="I87" i="11"/>
  <c r="L86" i="11"/>
  <c r="M86" i="11" s="1"/>
  <c r="K86" i="11"/>
  <c r="J86" i="11"/>
  <c r="I86" i="11"/>
  <c r="L85" i="11"/>
  <c r="K85" i="11"/>
  <c r="J85" i="11"/>
  <c r="I85" i="11"/>
  <c r="M85" i="11" s="1"/>
  <c r="L84" i="11"/>
  <c r="K84" i="11"/>
  <c r="J84" i="11"/>
  <c r="I84" i="11"/>
  <c r="M84" i="11" s="1"/>
  <c r="L83" i="11"/>
  <c r="K83" i="11"/>
  <c r="J83" i="11"/>
  <c r="I83" i="11"/>
  <c r="M83" i="11" s="1"/>
  <c r="L82" i="11"/>
  <c r="K82" i="11"/>
  <c r="J82" i="11"/>
  <c r="I82" i="11"/>
  <c r="M82" i="11" s="1"/>
  <c r="M81" i="11"/>
  <c r="L81" i="11"/>
  <c r="K81" i="11"/>
  <c r="J81" i="11"/>
  <c r="I81" i="11"/>
  <c r="L80" i="11"/>
  <c r="K80" i="11"/>
  <c r="J80" i="11"/>
  <c r="M80" i="11" s="1"/>
  <c r="I80" i="11"/>
  <c r="L79" i="11"/>
  <c r="K79" i="11"/>
  <c r="J79" i="11"/>
  <c r="M79" i="11" s="1"/>
  <c r="I79" i="11"/>
  <c r="L78" i="11"/>
  <c r="M78" i="11" s="1"/>
  <c r="K78" i="11"/>
  <c r="J78" i="11"/>
  <c r="I78" i="11"/>
  <c r="L77" i="11"/>
  <c r="K77" i="11"/>
  <c r="J77" i="11"/>
  <c r="I77" i="11"/>
  <c r="M77" i="11" s="1"/>
  <c r="L76" i="11"/>
  <c r="K76" i="11"/>
  <c r="J76" i="11"/>
  <c r="I76" i="11"/>
  <c r="M76" i="11" s="1"/>
  <c r="L75" i="11"/>
  <c r="K75" i="11"/>
  <c r="J75" i="11"/>
  <c r="I75" i="11"/>
  <c r="M75" i="11" s="1"/>
  <c r="L74" i="11"/>
  <c r="K74" i="11"/>
  <c r="J74" i="11"/>
  <c r="I74" i="11"/>
  <c r="M74" i="11" s="1"/>
  <c r="M73" i="11"/>
  <c r="L73" i="11"/>
  <c r="K73" i="11"/>
  <c r="J73" i="11"/>
  <c r="I73" i="11"/>
  <c r="L72" i="11"/>
  <c r="K72" i="11"/>
  <c r="J72" i="11"/>
  <c r="M72" i="11" s="1"/>
  <c r="I72" i="11"/>
  <c r="L71" i="11"/>
  <c r="K71" i="11"/>
  <c r="J71" i="11"/>
  <c r="M71" i="11" s="1"/>
  <c r="I71" i="11"/>
  <c r="L70" i="11"/>
  <c r="M70" i="11" s="1"/>
  <c r="K70" i="11"/>
  <c r="J70" i="11"/>
  <c r="I70" i="11"/>
  <c r="L69" i="11"/>
  <c r="K69" i="11"/>
  <c r="J69" i="11"/>
  <c r="I69" i="11"/>
  <c r="M69" i="11" s="1"/>
  <c r="L68" i="11"/>
  <c r="K68" i="11"/>
  <c r="J68" i="11"/>
  <c r="I68" i="11"/>
  <c r="M68" i="11" s="1"/>
  <c r="L67" i="11"/>
  <c r="K67" i="11"/>
  <c r="J67" i="11"/>
  <c r="I67" i="11"/>
  <c r="M67" i="11" s="1"/>
  <c r="L66" i="11"/>
  <c r="K66" i="11"/>
  <c r="J66" i="11"/>
  <c r="I66" i="11"/>
  <c r="M66" i="11" s="1"/>
  <c r="M65" i="11"/>
  <c r="L65" i="11"/>
  <c r="K65" i="11"/>
  <c r="J65" i="11"/>
  <c r="I65" i="11"/>
  <c r="L64" i="11"/>
  <c r="K64" i="11"/>
  <c r="J64" i="11"/>
  <c r="M64" i="11" s="1"/>
  <c r="I64" i="11"/>
  <c r="L63" i="11"/>
  <c r="K63" i="11"/>
  <c r="J63" i="11"/>
  <c r="M63" i="11" s="1"/>
  <c r="I63" i="11"/>
  <c r="L62" i="11"/>
  <c r="M62" i="11" s="1"/>
  <c r="K62" i="11"/>
  <c r="J62" i="11"/>
  <c r="I62" i="11"/>
  <c r="L61" i="11"/>
  <c r="K61" i="11"/>
  <c r="J61" i="11"/>
  <c r="I61" i="11"/>
  <c r="M61" i="11" s="1"/>
  <c r="L60" i="11"/>
  <c r="K60" i="11"/>
  <c r="J60" i="11"/>
  <c r="I60" i="11"/>
  <c r="M60" i="11" s="1"/>
  <c r="L59" i="11"/>
  <c r="K59" i="11"/>
  <c r="J59" i="11"/>
  <c r="I59" i="11"/>
  <c r="M59" i="11" s="1"/>
  <c r="L58" i="11"/>
  <c r="K58" i="11"/>
  <c r="J58" i="11"/>
  <c r="I58" i="11"/>
  <c r="M58" i="11" s="1"/>
  <c r="M57" i="11"/>
  <c r="L57" i="11"/>
  <c r="K57" i="11"/>
  <c r="J57" i="11"/>
  <c r="I57" i="11"/>
  <c r="L56" i="11"/>
  <c r="K56" i="11"/>
  <c r="J56" i="11"/>
  <c r="M56" i="11" s="1"/>
  <c r="I56" i="11"/>
  <c r="L55" i="11"/>
  <c r="K55" i="11"/>
  <c r="J55" i="11"/>
  <c r="M55" i="11" s="1"/>
  <c r="I55" i="11"/>
  <c r="L54" i="11"/>
  <c r="M54" i="11" s="1"/>
  <c r="K54" i="11"/>
  <c r="J54" i="11"/>
  <c r="I54" i="11"/>
  <c r="L53" i="11"/>
  <c r="K53" i="11"/>
  <c r="J53" i="11"/>
  <c r="I53" i="11"/>
  <c r="M53" i="11" s="1"/>
  <c r="L52" i="11"/>
  <c r="K52" i="11"/>
  <c r="J52" i="11"/>
  <c r="I52" i="11"/>
  <c r="M52" i="11" s="1"/>
  <c r="L51" i="11"/>
  <c r="K51" i="11"/>
  <c r="J51" i="11"/>
  <c r="I51" i="11"/>
  <c r="M51" i="11" s="1"/>
  <c r="L50" i="11"/>
  <c r="K50" i="11"/>
  <c r="J50" i="11"/>
  <c r="I50" i="11"/>
  <c r="M50" i="11" s="1"/>
  <c r="M49" i="11"/>
  <c r="L49" i="11"/>
  <c r="K49" i="11"/>
  <c r="J49" i="11"/>
  <c r="I49" i="11"/>
  <c r="L48" i="11"/>
  <c r="K48" i="11"/>
  <c r="J48" i="11"/>
  <c r="M48" i="11" s="1"/>
  <c r="I48" i="11"/>
  <c r="L47" i="11"/>
  <c r="K47" i="11"/>
  <c r="J47" i="11"/>
  <c r="M47" i="11" s="1"/>
  <c r="I47" i="11"/>
  <c r="L46" i="11"/>
  <c r="M46" i="11" s="1"/>
  <c r="K46" i="11"/>
  <c r="J46" i="11"/>
  <c r="I46" i="11"/>
  <c r="L45" i="11"/>
  <c r="K45" i="11"/>
  <c r="J45" i="11"/>
  <c r="I45" i="11"/>
  <c r="M45" i="11" s="1"/>
  <c r="L44" i="11"/>
  <c r="K44" i="11"/>
  <c r="J44" i="11"/>
  <c r="I44" i="11"/>
  <c r="M44" i="11" s="1"/>
  <c r="L43" i="11"/>
  <c r="K43" i="11"/>
  <c r="J43" i="11"/>
  <c r="I43" i="11"/>
  <c r="M43" i="11" s="1"/>
  <c r="L42" i="11"/>
  <c r="K42" i="11"/>
  <c r="J42" i="11"/>
  <c r="I42" i="11"/>
  <c r="M42" i="11" s="1"/>
  <c r="M41" i="11"/>
  <c r="L41" i="11"/>
  <c r="K41" i="11"/>
  <c r="J41" i="11"/>
  <c r="I41" i="11"/>
  <c r="L40" i="11"/>
  <c r="K40" i="11"/>
  <c r="J40" i="11"/>
  <c r="M40" i="11" s="1"/>
  <c r="I40" i="11"/>
  <c r="L39" i="11"/>
  <c r="K39" i="11"/>
  <c r="J39" i="11"/>
  <c r="M39" i="11" s="1"/>
  <c r="I39" i="11"/>
  <c r="L38" i="11"/>
  <c r="M38" i="11" s="1"/>
  <c r="K38" i="11"/>
  <c r="J38" i="11"/>
  <c r="I38" i="11"/>
  <c r="L37" i="11"/>
  <c r="K37" i="11"/>
  <c r="J37" i="11"/>
  <c r="I37" i="11"/>
  <c r="M37" i="11" s="1"/>
  <c r="L36" i="11"/>
  <c r="K36" i="11"/>
  <c r="J36" i="11"/>
  <c r="I36" i="11"/>
  <c r="M36" i="11" s="1"/>
  <c r="L35" i="11"/>
  <c r="K35" i="11"/>
  <c r="J35" i="11"/>
  <c r="I35" i="11"/>
  <c r="M35" i="11" s="1"/>
  <c r="L34" i="11"/>
  <c r="K34" i="11"/>
  <c r="J34" i="11"/>
  <c r="I34" i="11"/>
  <c r="M34" i="11" s="1"/>
  <c r="M33" i="11"/>
  <c r="L33" i="11"/>
  <c r="K33" i="11"/>
  <c r="J33" i="11"/>
  <c r="I33" i="11"/>
  <c r="L32" i="11"/>
  <c r="K32" i="11"/>
  <c r="J32" i="11"/>
  <c r="M32" i="11" s="1"/>
  <c r="I32" i="11"/>
  <c r="L31" i="11"/>
  <c r="K31" i="11"/>
  <c r="J31" i="11"/>
  <c r="M31" i="11" s="1"/>
  <c r="I31" i="11"/>
  <c r="L30" i="11"/>
  <c r="M30" i="11" s="1"/>
  <c r="K30" i="11"/>
  <c r="J30" i="11"/>
  <c r="I30" i="11"/>
  <c r="L29" i="11"/>
  <c r="K29" i="11"/>
  <c r="J29" i="11"/>
  <c r="I29" i="11"/>
  <c r="M29" i="11" s="1"/>
  <c r="L28" i="11"/>
  <c r="K28" i="11"/>
  <c r="J28" i="11"/>
  <c r="I28" i="11"/>
  <c r="M28" i="11" s="1"/>
  <c r="L27" i="11"/>
  <c r="K27" i="11"/>
  <c r="J27" i="11"/>
  <c r="I27" i="11"/>
  <c r="M27" i="11" s="1"/>
  <c r="L26" i="11"/>
  <c r="K26" i="11"/>
  <c r="J26" i="11"/>
  <c r="I26" i="11"/>
  <c r="M26" i="11" s="1"/>
  <c r="L25" i="11"/>
  <c r="K25" i="11"/>
  <c r="J25" i="11"/>
  <c r="D25" i="11"/>
  <c r="I25" i="11" s="1"/>
  <c r="M25" i="11" s="1"/>
  <c r="L24" i="11"/>
  <c r="K24" i="11"/>
  <c r="J24" i="11"/>
  <c r="D24" i="11"/>
  <c r="I24" i="11" s="1"/>
  <c r="M24" i="11" s="1"/>
  <c r="L23" i="11"/>
  <c r="K23" i="11"/>
  <c r="J23" i="11"/>
  <c r="D23" i="11"/>
  <c r="I23" i="11" s="1"/>
  <c r="M23" i="11" s="1"/>
  <c r="L22" i="11"/>
  <c r="K22" i="11"/>
  <c r="J22" i="11"/>
  <c r="D22" i="11"/>
  <c r="I22" i="11" s="1"/>
  <c r="M22" i="11" s="1"/>
  <c r="L21" i="11"/>
  <c r="K21" i="11"/>
  <c r="J21" i="11"/>
  <c r="D21" i="11"/>
  <c r="I21" i="11" s="1"/>
  <c r="M21" i="11" s="1"/>
  <c r="L20" i="11"/>
  <c r="K20" i="11"/>
  <c r="J20" i="11"/>
  <c r="D20" i="11"/>
  <c r="I20" i="11" s="1"/>
  <c r="M20" i="11" s="1"/>
  <c r="L19" i="11"/>
  <c r="K19" i="11"/>
  <c r="J19" i="11"/>
  <c r="D19" i="11"/>
  <c r="I19" i="11" s="1"/>
  <c r="M19" i="11" s="1"/>
  <c r="L18" i="11"/>
  <c r="K18" i="11"/>
  <c r="J18" i="11"/>
  <c r="M18" i="11" s="1"/>
  <c r="I18" i="11"/>
  <c r="L17" i="11"/>
  <c r="M17" i="11" s="1"/>
  <c r="K17" i="11"/>
  <c r="J17" i="11"/>
  <c r="I17" i="11"/>
  <c r="L16" i="11"/>
  <c r="K16" i="11"/>
  <c r="J16" i="11"/>
  <c r="I16" i="11"/>
  <c r="M16" i="11" s="1"/>
  <c r="L15" i="11"/>
  <c r="K15" i="11"/>
  <c r="J15" i="11"/>
  <c r="I15" i="11"/>
  <c r="M15" i="11" s="1"/>
  <c r="L14" i="11"/>
  <c r="K14" i="11"/>
  <c r="J14" i="11"/>
  <c r="I14" i="11"/>
  <c r="M14" i="11" s="1"/>
  <c r="I13" i="11"/>
  <c r="F13" i="11"/>
  <c r="L13" i="11" s="1"/>
  <c r="E13" i="11"/>
  <c r="J13" i="11" s="1"/>
  <c r="I12" i="11"/>
  <c r="F12" i="11"/>
  <c r="L12" i="11" s="1"/>
  <c r="E12" i="11"/>
  <c r="J12" i="11" s="1"/>
  <c r="I11" i="11"/>
  <c r="F11" i="11"/>
  <c r="L11" i="11" s="1"/>
  <c r="E11" i="11"/>
  <c r="J11" i="11" s="1"/>
  <c r="I10" i="11"/>
  <c r="F10" i="11"/>
  <c r="L10" i="11" s="1"/>
  <c r="E10" i="11"/>
  <c r="J10" i="11" s="1"/>
  <c r="I9" i="11"/>
  <c r="F9" i="11"/>
  <c r="K9" i="11" s="1"/>
  <c r="E9" i="11"/>
  <c r="J9" i="11" s="1"/>
  <c r="I8" i="11"/>
  <c r="F8" i="11"/>
  <c r="L8" i="11" s="1"/>
  <c r="E8" i="11"/>
  <c r="J8" i="11" s="1"/>
  <c r="I7" i="11"/>
  <c r="F7" i="11"/>
  <c r="L7" i="11" s="1"/>
  <c r="E7" i="11"/>
  <c r="J7" i="11" s="1"/>
  <c r="I6" i="11"/>
  <c r="F6" i="11"/>
  <c r="K6" i="11" s="1"/>
  <c r="E6" i="11"/>
  <c r="J6" i="11" s="1"/>
  <c r="F5" i="11"/>
  <c r="K5" i="11" s="1"/>
  <c r="E5" i="11"/>
  <c r="J5" i="11" s="1"/>
  <c r="D5" i="11"/>
  <c r="I5" i="11" s="1"/>
  <c r="F4" i="11"/>
  <c r="L4" i="11" s="1"/>
  <c r="E4" i="11"/>
  <c r="J4" i="11" s="1"/>
  <c r="D4" i="11"/>
  <c r="I4" i="11" s="1"/>
  <c r="L3" i="11"/>
  <c r="K3" i="11"/>
  <c r="J3" i="11"/>
  <c r="D3" i="11"/>
  <c r="I3" i="11" s="1"/>
  <c r="M3" i="11" s="1"/>
  <c r="K7" i="11" l="1"/>
  <c r="M7" i="11" s="1"/>
  <c r="K8" i="11"/>
  <c r="M8" i="11" s="1"/>
  <c r="L9" i="11"/>
  <c r="M9" i="11" s="1"/>
  <c r="L6" i="11"/>
  <c r="M6" i="11" s="1"/>
  <c r="M188" i="11"/>
  <c r="M181" i="11"/>
  <c r="M185" i="11"/>
  <c r="M170" i="11"/>
  <c r="M178" i="11"/>
  <c r="M168" i="11"/>
  <c r="M186" i="11"/>
  <c r="M194" i="11"/>
  <c r="M192" i="11"/>
  <c r="M172" i="11"/>
  <c r="M169" i="11"/>
  <c r="M193" i="11"/>
  <c r="M189" i="11"/>
  <c r="M173" i="11"/>
  <c r="M176" i="11"/>
  <c r="M165" i="11"/>
  <c r="K13" i="11"/>
  <c r="M13" i="11" s="1"/>
  <c r="L5" i="11"/>
  <c r="M5" i="11" s="1"/>
  <c r="K12" i="11"/>
  <c r="M12" i="11" s="1"/>
  <c r="K4" i="11"/>
  <c r="M4" i="11" s="1"/>
  <c r="K11" i="11"/>
  <c r="M11" i="11" s="1"/>
  <c r="K10" i="11"/>
  <c r="M10" i="11" s="1"/>
  <c r="Q223" i="7" l="1"/>
  <c r="Q222" i="7"/>
  <c r="O223" i="7"/>
  <c r="O224" i="7"/>
  <c r="O225" i="7"/>
  <c r="O226" i="7"/>
  <c r="O227" i="7"/>
  <c r="O228" i="7"/>
  <c r="O229" i="7"/>
  <c r="N223" i="7"/>
  <c r="N224" i="7"/>
  <c r="N225" i="7"/>
  <c r="N226" i="7"/>
  <c r="P223" i="7"/>
  <c r="N218" i="7"/>
  <c r="P217" i="7" l="1"/>
  <c r="P216" i="7"/>
  <c r="Q215" i="7"/>
  <c r="O215" i="7"/>
  <c r="N215" i="7"/>
  <c r="Q214" i="7"/>
  <c r="N210" i="7"/>
  <c r="O210" i="7"/>
  <c r="Q210" i="7"/>
  <c r="N211" i="7"/>
  <c r="O211" i="7"/>
  <c r="Q211" i="7"/>
  <c r="N212" i="7"/>
  <c r="O212" i="7"/>
  <c r="Q212" i="7"/>
  <c r="N213" i="7"/>
  <c r="O213" i="7"/>
  <c r="Q213" i="7"/>
  <c r="N214" i="7"/>
  <c r="O214" i="7"/>
  <c r="N216" i="7"/>
  <c r="O216" i="7"/>
  <c r="Q216" i="7"/>
  <c r="N217" i="7"/>
  <c r="O217" i="7"/>
  <c r="Q217" i="7"/>
  <c r="O218" i="7"/>
  <c r="P218" i="7"/>
  <c r="Q218" i="7"/>
  <c r="N219" i="7"/>
  <c r="O219" i="7"/>
  <c r="P219" i="7"/>
  <c r="Q219" i="7"/>
  <c r="N220" i="7"/>
  <c r="O220" i="7"/>
  <c r="P220" i="7"/>
  <c r="Q220" i="7"/>
  <c r="N221" i="7"/>
  <c r="O221" i="7"/>
  <c r="P221" i="7"/>
  <c r="Q221" i="7"/>
  <c r="N222" i="7"/>
  <c r="O222" i="7"/>
  <c r="P222" i="7"/>
  <c r="R223" i="7"/>
  <c r="P224" i="7"/>
  <c r="Q224" i="7"/>
  <c r="P225" i="7"/>
  <c r="Q225" i="7"/>
  <c r="P226" i="7"/>
  <c r="Q226" i="7"/>
  <c r="P227" i="7"/>
  <c r="Q227" i="7"/>
  <c r="P228" i="7"/>
  <c r="Q228" i="7"/>
  <c r="P229" i="7"/>
  <c r="Q229" i="7"/>
  <c r="O230" i="7"/>
  <c r="P230" i="7"/>
  <c r="Q230" i="7"/>
  <c r="O231" i="7"/>
  <c r="P231" i="7"/>
  <c r="Q231" i="7"/>
  <c r="O232" i="7"/>
  <c r="P232" i="7"/>
  <c r="Q232" i="7"/>
  <c r="O233" i="7"/>
  <c r="P233" i="7"/>
  <c r="Q233" i="7"/>
  <c r="O234" i="7"/>
  <c r="P234" i="7"/>
  <c r="Q234" i="7"/>
  <c r="O235" i="7"/>
  <c r="P235" i="7"/>
  <c r="Q235" i="7"/>
  <c r="O236" i="7"/>
  <c r="P236" i="7"/>
  <c r="Q236" i="7"/>
  <c r="O237" i="7"/>
  <c r="P237" i="7"/>
  <c r="Q237" i="7"/>
  <c r="O238" i="7"/>
  <c r="P238" i="7"/>
  <c r="Q238" i="7"/>
  <c r="P210" i="7"/>
  <c r="P211" i="7"/>
  <c r="P212" i="7"/>
  <c r="P213" i="7"/>
  <c r="P214" i="7"/>
  <c r="P215" i="7"/>
  <c r="N209" i="7"/>
  <c r="P208" i="7"/>
  <c r="P209" i="7"/>
  <c r="P207" i="7"/>
  <c r="Q204" i="7"/>
  <c r="Q205" i="7"/>
  <c r="Q206" i="7"/>
  <c r="Q207" i="7"/>
  <c r="Q208" i="7"/>
  <c r="Q209" i="7"/>
  <c r="N204" i="7"/>
  <c r="N205" i="7"/>
  <c r="N206" i="7"/>
  <c r="N207" i="7"/>
  <c r="N208" i="7"/>
  <c r="P203" i="7"/>
  <c r="P204" i="7"/>
  <c r="P205" i="7"/>
  <c r="P206" i="7"/>
  <c r="O201" i="7"/>
  <c r="O202" i="7"/>
  <c r="O203" i="7"/>
  <c r="O204" i="7"/>
  <c r="O205" i="7"/>
  <c r="O206" i="7"/>
  <c r="O207" i="7"/>
  <c r="O208" i="7"/>
  <c r="O209" i="7"/>
  <c r="P200" i="7"/>
  <c r="Q198" i="7"/>
  <c r="Q196" i="7"/>
  <c r="Q197" i="7"/>
  <c r="Q199" i="7"/>
  <c r="Q200" i="7"/>
  <c r="Q201" i="7"/>
  <c r="Q202" i="7"/>
  <c r="Q203" i="7"/>
  <c r="Q195" i="7"/>
  <c r="P195" i="7"/>
  <c r="P194" i="7"/>
  <c r="Q194" i="7"/>
  <c r="N195" i="7"/>
  <c r="O195" i="7"/>
  <c r="Q193" i="7"/>
  <c r="P193" i="7"/>
  <c r="P196" i="7"/>
  <c r="P197" i="7"/>
  <c r="P198" i="7"/>
  <c r="P199" i="7"/>
  <c r="P201" i="7"/>
  <c r="P202" i="7"/>
  <c r="Q190" i="7"/>
  <c r="N186" i="7"/>
  <c r="N187" i="7"/>
  <c r="N188" i="7"/>
  <c r="N189" i="7"/>
  <c r="N190" i="7"/>
  <c r="N191" i="7"/>
  <c r="N192" i="7"/>
  <c r="N193" i="7"/>
  <c r="N194" i="7"/>
  <c r="N196" i="7"/>
  <c r="N197" i="7"/>
  <c r="N198" i="7"/>
  <c r="N199" i="7"/>
  <c r="N200" i="7"/>
  <c r="N201" i="7"/>
  <c r="N202" i="7"/>
  <c r="N203" i="7"/>
  <c r="O187" i="7"/>
  <c r="O188" i="7"/>
  <c r="O189" i="7"/>
  <c r="O190" i="7"/>
  <c r="O191" i="7"/>
  <c r="O192" i="7"/>
  <c r="O193" i="7"/>
  <c r="O194" i="7"/>
  <c r="O196" i="7"/>
  <c r="O197" i="7"/>
  <c r="O198" i="7"/>
  <c r="O199" i="7"/>
  <c r="O200" i="7"/>
  <c r="P189" i="7"/>
  <c r="P190" i="7"/>
  <c r="P191" i="7"/>
  <c r="P192" i="7"/>
  <c r="Q192" i="7"/>
  <c r="Q186" i="7"/>
  <c r="P186" i="7"/>
  <c r="R225" i="7" l="1"/>
  <c r="R237" i="7"/>
  <c r="R205" i="7"/>
  <c r="R210" i="7"/>
  <c r="R204" i="7"/>
  <c r="R212" i="7"/>
  <c r="R234" i="7"/>
  <c r="R228" i="7"/>
  <c r="R211" i="7"/>
  <c r="R208" i="7"/>
  <c r="R206" i="7"/>
  <c r="R215" i="7"/>
  <c r="R192" i="7"/>
  <c r="R238" i="7"/>
  <c r="R236" i="7"/>
  <c r="R235" i="7"/>
  <c r="R233" i="7"/>
  <c r="R232" i="7"/>
  <c r="R231" i="7"/>
  <c r="R230" i="7"/>
  <c r="R229" i="7"/>
  <c r="R227" i="7"/>
  <c r="R226" i="7"/>
  <c r="R220" i="7"/>
  <c r="R218" i="7"/>
  <c r="R224" i="7"/>
  <c r="R222" i="7"/>
  <c r="R221" i="7"/>
  <c r="R219" i="7"/>
  <c r="R217" i="7"/>
  <c r="R216" i="7"/>
  <c r="R213" i="7"/>
  <c r="R214" i="7"/>
  <c r="R209" i="7"/>
  <c r="R202" i="7"/>
  <c r="R203" i="7"/>
  <c r="R207" i="7"/>
  <c r="R201" i="7"/>
  <c r="R200" i="7"/>
  <c r="R199" i="7"/>
  <c r="R198" i="7"/>
  <c r="R197" i="7"/>
  <c r="R196" i="7"/>
  <c r="R195" i="7"/>
  <c r="R194" i="7"/>
  <c r="R193" i="7"/>
  <c r="O186" i="7"/>
  <c r="R186" i="7" s="1"/>
  <c r="O185" i="7" l="1"/>
  <c r="P185" i="7"/>
  <c r="P183" i="7"/>
  <c r="O180" i="7"/>
  <c r="Q180" i="7"/>
  <c r="P180" i="7"/>
  <c r="P181" i="7"/>
  <c r="Q182" i="7"/>
  <c r="Q181" i="7"/>
  <c r="N182" i="7"/>
  <c r="N183" i="7"/>
  <c r="N184" i="7"/>
  <c r="N185" i="7"/>
  <c r="O181" i="7"/>
  <c r="O182" i="7"/>
  <c r="O183" i="7"/>
  <c r="O184" i="7"/>
  <c r="Q179" i="7"/>
  <c r="O179" i="7"/>
  <c r="N179" i="7"/>
  <c r="Q178" i="7"/>
  <c r="Q170" i="7"/>
  <c r="Q171" i="7"/>
  <c r="Q172" i="7"/>
  <c r="Q173" i="7"/>
  <c r="Q174" i="7"/>
  <c r="Q175" i="7"/>
  <c r="Q176" i="7"/>
  <c r="Q177" i="7"/>
  <c r="Q183" i="7"/>
  <c r="Q184" i="7"/>
  <c r="Q185" i="7"/>
  <c r="Q187" i="7"/>
  <c r="Q188" i="7"/>
  <c r="Q189" i="7"/>
  <c r="Q191" i="7"/>
  <c r="R191" i="7" s="1"/>
  <c r="Q168" i="7"/>
  <c r="Q169" i="7"/>
  <c r="Q167" i="7"/>
  <c r="Q166" i="7"/>
  <c r="Q165" i="7"/>
  <c r="P182" i="7"/>
  <c r="P184" i="7"/>
  <c r="O166" i="7"/>
  <c r="N166" i="7"/>
  <c r="O165" i="7"/>
  <c r="N165" i="7"/>
  <c r="N178" i="7"/>
  <c r="N164" i="7"/>
  <c r="R190" i="7" l="1"/>
  <c r="R189" i="7"/>
  <c r="R184" i="7"/>
  <c r="R183" i="7"/>
  <c r="R182" i="7"/>
  <c r="R185" i="7"/>
  <c r="N176" i="7"/>
  <c r="N177" i="7"/>
  <c r="O176" i="7"/>
  <c r="O177" i="7"/>
  <c r="O178" i="7"/>
  <c r="O175" i="7"/>
  <c r="P166" i="7"/>
  <c r="P167" i="7"/>
  <c r="P168" i="7"/>
  <c r="P169" i="7"/>
  <c r="P170" i="7"/>
  <c r="P171" i="7"/>
  <c r="P172" i="7"/>
  <c r="P173" i="7"/>
  <c r="P174" i="7"/>
  <c r="P175" i="7"/>
  <c r="P176" i="7"/>
  <c r="P177" i="7"/>
  <c r="P178" i="7"/>
  <c r="P179" i="7"/>
  <c r="P187" i="7"/>
  <c r="R187" i="7" s="1"/>
  <c r="P188" i="7"/>
  <c r="R188" i="7" s="1"/>
  <c r="P165" i="7"/>
  <c r="N167" i="7" l="1"/>
  <c r="N168" i="7"/>
  <c r="N169" i="7"/>
  <c r="N170" i="7"/>
  <c r="N171" i="7"/>
  <c r="N172" i="7"/>
  <c r="N173" i="7"/>
  <c r="N174" i="7"/>
  <c r="N175" i="7"/>
  <c r="N180" i="7"/>
  <c r="R180" i="7" s="1"/>
  <c r="N181" i="7"/>
  <c r="R181" i="7" s="1"/>
  <c r="O174" i="7"/>
  <c r="O173" i="7"/>
  <c r="O172" i="7"/>
  <c r="O171" i="7"/>
  <c r="O170" i="7"/>
  <c r="O169" i="7"/>
  <c r="O168" i="7"/>
  <c r="O167" i="7"/>
  <c r="Q164" i="7"/>
  <c r="P164" i="7"/>
  <c r="O164" i="7"/>
  <c r="Q163" i="7"/>
  <c r="P163" i="7"/>
  <c r="O163" i="7"/>
  <c r="N163" i="7"/>
  <c r="Q162" i="7"/>
  <c r="P162" i="7"/>
  <c r="O162" i="7"/>
  <c r="N162" i="7"/>
  <c r="Q161" i="7"/>
  <c r="P161" i="7"/>
  <c r="O161" i="7"/>
  <c r="N161" i="7"/>
  <c r="Q160" i="7"/>
  <c r="P160" i="7"/>
  <c r="O160" i="7"/>
  <c r="N160" i="7"/>
  <c r="Q159" i="7"/>
  <c r="P159" i="7"/>
  <c r="O159" i="7"/>
  <c r="N159" i="7"/>
  <c r="Q158" i="7"/>
  <c r="P158" i="7"/>
  <c r="O158" i="7"/>
  <c r="N158" i="7"/>
  <c r="Q157" i="7"/>
  <c r="P157" i="7"/>
  <c r="O157" i="7"/>
  <c r="N157" i="7"/>
  <c r="Q156" i="7"/>
  <c r="P156" i="7"/>
  <c r="O156" i="7"/>
  <c r="N156" i="7"/>
  <c r="Q155" i="7"/>
  <c r="P155" i="7"/>
  <c r="O155" i="7"/>
  <c r="N155" i="7"/>
  <c r="Q154" i="7"/>
  <c r="P154" i="7"/>
  <c r="O154" i="7"/>
  <c r="N154" i="7"/>
  <c r="Q153" i="7"/>
  <c r="P153" i="7"/>
  <c r="O153" i="7"/>
  <c r="N153" i="7"/>
  <c r="Q152" i="7"/>
  <c r="P152" i="7"/>
  <c r="O152" i="7"/>
  <c r="N152" i="7"/>
  <c r="Q151" i="7"/>
  <c r="P151" i="7"/>
  <c r="O151" i="7"/>
  <c r="N151" i="7"/>
  <c r="Q150" i="7"/>
  <c r="P150" i="7"/>
  <c r="O150" i="7"/>
  <c r="N150" i="7"/>
  <c r="Q149" i="7"/>
  <c r="P149" i="7"/>
  <c r="O149" i="7"/>
  <c r="N149" i="7"/>
  <c r="Q148" i="7"/>
  <c r="P148" i="7"/>
  <c r="O148" i="7"/>
  <c r="N148" i="7"/>
  <c r="Q147" i="7"/>
  <c r="P147" i="7"/>
  <c r="O147" i="7"/>
  <c r="N147" i="7"/>
  <c r="Q146" i="7"/>
  <c r="P146" i="7"/>
  <c r="O146" i="7"/>
  <c r="N146" i="7"/>
  <c r="Q145" i="7"/>
  <c r="P145" i="7"/>
  <c r="O145" i="7"/>
  <c r="N145" i="7"/>
  <c r="Q144" i="7"/>
  <c r="P144" i="7"/>
  <c r="O144" i="7"/>
  <c r="N144" i="7"/>
  <c r="Q143" i="7"/>
  <c r="P143" i="7"/>
  <c r="O143" i="7"/>
  <c r="N143" i="7"/>
  <c r="Q142" i="7"/>
  <c r="P142" i="7"/>
  <c r="O142" i="7"/>
  <c r="N142" i="7"/>
  <c r="Q141" i="7"/>
  <c r="P141" i="7"/>
  <c r="O141" i="7"/>
  <c r="N141" i="7"/>
  <c r="Q140" i="7"/>
  <c r="P140" i="7"/>
  <c r="O140" i="7"/>
  <c r="N140" i="7"/>
  <c r="Q139" i="7"/>
  <c r="P139" i="7"/>
  <c r="O139" i="7"/>
  <c r="N139" i="7"/>
  <c r="Q138" i="7"/>
  <c r="P138" i="7"/>
  <c r="O138" i="7"/>
  <c r="N138" i="7"/>
  <c r="Q137" i="7"/>
  <c r="P137" i="7"/>
  <c r="O137" i="7"/>
  <c r="N137" i="7"/>
  <c r="Q136" i="7"/>
  <c r="P136" i="7"/>
  <c r="O136" i="7"/>
  <c r="N136" i="7"/>
  <c r="Q135" i="7"/>
  <c r="P135" i="7"/>
  <c r="O135" i="7"/>
  <c r="N135" i="7"/>
  <c r="Q134" i="7"/>
  <c r="P134" i="7"/>
  <c r="O134" i="7"/>
  <c r="N134" i="7"/>
  <c r="Q133" i="7"/>
  <c r="P133" i="7"/>
  <c r="O133" i="7"/>
  <c r="N133" i="7"/>
  <c r="Q132" i="7"/>
  <c r="P132" i="7"/>
  <c r="O132" i="7"/>
  <c r="N132" i="7"/>
  <c r="Q131" i="7"/>
  <c r="P131" i="7"/>
  <c r="O131" i="7"/>
  <c r="N131" i="7"/>
  <c r="Q130" i="7"/>
  <c r="P130" i="7"/>
  <c r="O130" i="7"/>
  <c r="N130" i="7"/>
  <c r="Q129" i="7"/>
  <c r="P129" i="7"/>
  <c r="O129" i="7"/>
  <c r="N129" i="7"/>
  <c r="Q128" i="7"/>
  <c r="P128" i="7"/>
  <c r="O128" i="7"/>
  <c r="N128" i="7"/>
  <c r="Q127" i="7"/>
  <c r="P127" i="7"/>
  <c r="O127" i="7"/>
  <c r="N127" i="7"/>
  <c r="Q126" i="7"/>
  <c r="P126" i="7"/>
  <c r="O126" i="7"/>
  <c r="N126" i="7"/>
  <c r="Q125" i="7"/>
  <c r="P125" i="7"/>
  <c r="O125" i="7"/>
  <c r="N125" i="7"/>
  <c r="Q124" i="7"/>
  <c r="P124" i="7"/>
  <c r="O124" i="7"/>
  <c r="N124" i="7"/>
  <c r="Q123" i="7"/>
  <c r="P123" i="7"/>
  <c r="O123" i="7"/>
  <c r="N123" i="7"/>
  <c r="Q122" i="7"/>
  <c r="P122" i="7"/>
  <c r="O122" i="7"/>
  <c r="N122" i="7"/>
  <c r="Q121" i="7"/>
  <c r="P121" i="7"/>
  <c r="O121" i="7"/>
  <c r="N121" i="7"/>
  <c r="Q120" i="7"/>
  <c r="P120" i="7"/>
  <c r="O120" i="7"/>
  <c r="N120" i="7"/>
  <c r="Q119" i="7"/>
  <c r="P119" i="7"/>
  <c r="O119" i="7"/>
  <c r="N119" i="7"/>
  <c r="Q118" i="7"/>
  <c r="P118" i="7"/>
  <c r="O118" i="7"/>
  <c r="N118" i="7"/>
  <c r="Q117" i="7"/>
  <c r="P117" i="7"/>
  <c r="O117" i="7"/>
  <c r="N117" i="7"/>
  <c r="Q116" i="7"/>
  <c r="P116" i="7"/>
  <c r="O116" i="7"/>
  <c r="N116" i="7"/>
  <c r="Q115" i="7"/>
  <c r="P115" i="7"/>
  <c r="O115" i="7"/>
  <c r="N115" i="7"/>
  <c r="Q114" i="7"/>
  <c r="P114" i="7"/>
  <c r="O114" i="7"/>
  <c r="N114" i="7"/>
  <c r="Q113" i="7"/>
  <c r="P113" i="7"/>
  <c r="O113" i="7"/>
  <c r="N113" i="7"/>
  <c r="Q112" i="7"/>
  <c r="P112" i="7"/>
  <c r="O112" i="7"/>
  <c r="N112" i="7"/>
  <c r="Q111" i="7"/>
  <c r="P111" i="7"/>
  <c r="O111" i="7"/>
  <c r="N111" i="7"/>
  <c r="Q110" i="7"/>
  <c r="P110" i="7"/>
  <c r="O110" i="7"/>
  <c r="N110" i="7"/>
  <c r="Q109" i="7"/>
  <c r="P109" i="7"/>
  <c r="O109" i="7"/>
  <c r="N109" i="7"/>
  <c r="Q108" i="7"/>
  <c r="P108" i="7"/>
  <c r="O108" i="7"/>
  <c r="N108" i="7"/>
  <c r="Q107" i="7"/>
  <c r="P107" i="7"/>
  <c r="O107" i="7"/>
  <c r="N107" i="7"/>
  <c r="Q106" i="7"/>
  <c r="P106" i="7"/>
  <c r="O106" i="7"/>
  <c r="N106" i="7"/>
  <c r="Q105" i="7"/>
  <c r="P105" i="7"/>
  <c r="O105" i="7"/>
  <c r="N105" i="7"/>
  <c r="Q104" i="7"/>
  <c r="P104" i="7"/>
  <c r="O104" i="7"/>
  <c r="N104" i="7"/>
  <c r="Q103" i="7"/>
  <c r="P103" i="7"/>
  <c r="O103" i="7"/>
  <c r="N103" i="7"/>
  <c r="Q102" i="7"/>
  <c r="P102" i="7"/>
  <c r="O102" i="7"/>
  <c r="N102" i="7"/>
  <c r="Q101" i="7"/>
  <c r="P101" i="7"/>
  <c r="O101" i="7"/>
  <c r="N101" i="7"/>
  <c r="Q100" i="7"/>
  <c r="P100" i="7"/>
  <c r="O100" i="7"/>
  <c r="N100" i="7"/>
  <c r="Q99" i="7"/>
  <c r="P99" i="7"/>
  <c r="O99" i="7"/>
  <c r="N99" i="7"/>
  <c r="Q98" i="7"/>
  <c r="P98" i="7"/>
  <c r="O98" i="7"/>
  <c r="N98" i="7"/>
  <c r="Q97" i="7"/>
  <c r="P97" i="7"/>
  <c r="O97" i="7"/>
  <c r="N97" i="7"/>
  <c r="Q96" i="7"/>
  <c r="P96" i="7"/>
  <c r="O96" i="7"/>
  <c r="N96" i="7"/>
  <c r="Q95" i="7"/>
  <c r="P95" i="7"/>
  <c r="O95" i="7"/>
  <c r="N95" i="7"/>
  <c r="Q94" i="7"/>
  <c r="P94" i="7"/>
  <c r="O94" i="7"/>
  <c r="N94" i="7"/>
  <c r="Q93" i="7"/>
  <c r="P93" i="7"/>
  <c r="O93" i="7"/>
  <c r="N93" i="7"/>
  <c r="Q92" i="7"/>
  <c r="P92" i="7"/>
  <c r="O92" i="7"/>
  <c r="N92" i="7"/>
  <c r="Q91" i="7"/>
  <c r="P91" i="7"/>
  <c r="O91" i="7"/>
  <c r="N91" i="7"/>
  <c r="Q90" i="7"/>
  <c r="P90" i="7"/>
  <c r="O90" i="7"/>
  <c r="N90" i="7"/>
  <c r="Q89" i="7"/>
  <c r="P89" i="7"/>
  <c r="O89" i="7"/>
  <c r="N89" i="7"/>
  <c r="Q88" i="7"/>
  <c r="P88" i="7"/>
  <c r="O88" i="7"/>
  <c r="N88" i="7"/>
  <c r="Q87" i="7"/>
  <c r="P87" i="7"/>
  <c r="O87" i="7"/>
  <c r="N87" i="7"/>
  <c r="Q86" i="7"/>
  <c r="P86" i="7"/>
  <c r="O86" i="7"/>
  <c r="N86" i="7"/>
  <c r="Q85" i="7"/>
  <c r="P85" i="7"/>
  <c r="O85" i="7"/>
  <c r="N85" i="7"/>
  <c r="Q84" i="7"/>
  <c r="P84" i="7"/>
  <c r="O84" i="7"/>
  <c r="N84" i="7"/>
  <c r="Q83" i="7"/>
  <c r="P83" i="7"/>
  <c r="O83" i="7"/>
  <c r="N83" i="7"/>
  <c r="Q82" i="7"/>
  <c r="P82" i="7"/>
  <c r="O82" i="7"/>
  <c r="N82" i="7"/>
  <c r="Q81" i="7"/>
  <c r="P81" i="7"/>
  <c r="O81" i="7"/>
  <c r="N81" i="7"/>
  <c r="Q80" i="7"/>
  <c r="P80" i="7"/>
  <c r="O80" i="7"/>
  <c r="N80" i="7"/>
  <c r="Q79" i="7"/>
  <c r="P79" i="7"/>
  <c r="O79" i="7"/>
  <c r="N79" i="7"/>
  <c r="Q78" i="7"/>
  <c r="P78" i="7"/>
  <c r="O78" i="7"/>
  <c r="N78" i="7"/>
  <c r="Q77" i="7"/>
  <c r="P77" i="7"/>
  <c r="O77" i="7"/>
  <c r="N77" i="7"/>
  <c r="Q76" i="7"/>
  <c r="P76" i="7"/>
  <c r="O76" i="7"/>
  <c r="N76" i="7"/>
  <c r="Q75" i="7"/>
  <c r="P75" i="7"/>
  <c r="O75" i="7"/>
  <c r="N75" i="7"/>
  <c r="Q74" i="7"/>
  <c r="P74" i="7"/>
  <c r="O74" i="7"/>
  <c r="N74" i="7"/>
  <c r="Q73" i="7"/>
  <c r="P73" i="7"/>
  <c r="O73" i="7"/>
  <c r="N73" i="7"/>
  <c r="Q72" i="7"/>
  <c r="P72" i="7"/>
  <c r="O72" i="7"/>
  <c r="N72" i="7"/>
  <c r="Q71" i="7"/>
  <c r="P71" i="7"/>
  <c r="O71" i="7"/>
  <c r="N71" i="7"/>
  <c r="Q70" i="7"/>
  <c r="P70" i="7"/>
  <c r="O70" i="7"/>
  <c r="N70" i="7"/>
  <c r="Q69" i="7"/>
  <c r="P69" i="7"/>
  <c r="O69" i="7"/>
  <c r="N69" i="7"/>
  <c r="Q68" i="7"/>
  <c r="P68" i="7"/>
  <c r="O68" i="7"/>
  <c r="N68" i="7"/>
  <c r="Q67" i="7"/>
  <c r="P67" i="7"/>
  <c r="O67" i="7"/>
  <c r="N67" i="7"/>
  <c r="Q66" i="7"/>
  <c r="P66" i="7"/>
  <c r="O66" i="7"/>
  <c r="N66" i="7"/>
  <c r="Q65" i="7"/>
  <c r="P65" i="7"/>
  <c r="O65" i="7"/>
  <c r="N65" i="7"/>
  <c r="Q64" i="7"/>
  <c r="P64" i="7"/>
  <c r="O64" i="7"/>
  <c r="N64" i="7"/>
  <c r="Q63" i="7"/>
  <c r="P63" i="7"/>
  <c r="O63" i="7"/>
  <c r="N63" i="7"/>
  <c r="Q62" i="7"/>
  <c r="P62" i="7"/>
  <c r="O62" i="7"/>
  <c r="N62" i="7"/>
  <c r="Q61" i="7"/>
  <c r="P61" i="7"/>
  <c r="O61" i="7"/>
  <c r="N61" i="7"/>
  <c r="Q60" i="7"/>
  <c r="P60" i="7"/>
  <c r="O60" i="7"/>
  <c r="N60" i="7"/>
  <c r="Q59" i="7"/>
  <c r="P59" i="7"/>
  <c r="O59" i="7"/>
  <c r="N59" i="7"/>
  <c r="Q58" i="7"/>
  <c r="P58" i="7"/>
  <c r="O58" i="7"/>
  <c r="N58" i="7"/>
  <c r="Q57" i="7"/>
  <c r="P57" i="7"/>
  <c r="O57" i="7"/>
  <c r="N57" i="7"/>
  <c r="Q56" i="7"/>
  <c r="P56" i="7"/>
  <c r="O56" i="7"/>
  <c r="N56" i="7"/>
  <c r="Q55" i="7"/>
  <c r="P55" i="7"/>
  <c r="O55" i="7"/>
  <c r="N55" i="7"/>
  <c r="Q54" i="7"/>
  <c r="P54" i="7"/>
  <c r="O54" i="7"/>
  <c r="N54" i="7"/>
  <c r="Q53" i="7"/>
  <c r="P53" i="7"/>
  <c r="O53" i="7"/>
  <c r="N53" i="7"/>
  <c r="Q52" i="7"/>
  <c r="P52" i="7"/>
  <c r="O52" i="7"/>
  <c r="N52" i="7"/>
  <c r="Q51" i="7"/>
  <c r="P51" i="7"/>
  <c r="O51" i="7"/>
  <c r="N51" i="7"/>
  <c r="Q50" i="7"/>
  <c r="P50" i="7"/>
  <c r="O50" i="7"/>
  <c r="N50" i="7"/>
  <c r="Q49" i="7"/>
  <c r="P49" i="7"/>
  <c r="O49" i="7"/>
  <c r="N49" i="7"/>
  <c r="Q48" i="7"/>
  <c r="P48" i="7"/>
  <c r="O48" i="7"/>
  <c r="N48" i="7"/>
  <c r="Q47" i="7"/>
  <c r="P47" i="7"/>
  <c r="O47" i="7"/>
  <c r="N47" i="7"/>
  <c r="Q46" i="7"/>
  <c r="P46" i="7"/>
  <c r="O46" i="7"/>
  <c r="N46" i="7"/>
  <c r="Q45" i="7"/>
  <c r="P45" i="7"/>
  <c r="O45" i="7"/>
  <c r="N45" i="7"/>
  <c r="Q44" i="7"/>
  <c r="P44" i="7"/>
  <c r="O44" i="7"/>
  <c r="N44" i="7"/>
  <c r="Q43" i="7"/>
  <c r="P43" i="7"/>
  <c r="O43" i="7"/>
  <c r="N43" i="7"/>
  <c r="Q42" i="7"/>
  <c r="P42" i="7"/>
  <c r="O42" i="7"/>
  <c r="N42" i="7"/>
  <c r="Q41" i="7"/>
  <c r="P41" i="7"/>
  <c r="O41" i="7"/>
  <c r="N41" i="7"/>
  <c r="Q40" i="7"/>
  <c r="P40" i="7"/>
  <c r="O40" i="7"/>
  <c r="N40" i="7"/>
  <c r="Q39" i="7"/>
  <c r="P39" i="7"/>
  <c r="O39" i="7"/>
  <c r="N39" i="7"/>
  <c r="Q38" i="7"/>
  <c r="P38" i="7"/>
  <c r="O38" i="7"/>
  <c r="N38" i="7"/>
  <c r="Q37" i="7"/>
  <c r="P37" i="7"/>
  <c r="O37" i="7"/>
  <c r="N37" i="7"/>
  <c r="Q36" i="7"/>
  <c r="P36" i="7"/>
  <c r="O36" i="7"/>
  <c r="N36" i="7"/>
  <c r="Q35" i="7"/>
  <c r="P35" i="7"/>
  <c r="O35" i="7"/>
  <c r="N35" i="7"/>
  <c r="Q34" i="7"/>
  <c r="P34" i="7"/>
  <c r="O34" i="7"/>
  <c r="N34" i="7"/>
  <c r="Q33" i="7"/>
  <c r="P33" i="7"/>
  <c r="O33" i="7"/>
  <c r="N33" i="7"/>
  <c r="Q32" i="7"/>
  <c r="P32" i="7"/>
  <c r="O32" i="7"/>
  <c r="N32" i="7"/>
  <c r="Q31" i="7"/>
  <c r="P31" i="7"/>
  <c r="O31" i="7"/>
  <c r="N31" i="7"/>
  <c r="Q30" i="7"/>
  <c r="P30" i="7"/>
  <c r="O30" i="7"/>
  <c r="N30" i="7"/>
  <c r="Q29" i="7"/>
  <c r="P29" i="7"/>
  <c r="O29" i="7"/>
  <c r="N29" i="7"/>
  <c r="Q28" i="7"/>
  <c r="P28" i="7"/>
  <c r="O28" i="7"/>
  <c r="N28" i="7"/>
  <c r="Q27" i="7"/>
  <c r="P27" i="7"/>
  <c r="O27" i="7"/>
  <c r="N27" i="7"/>
  <c r="Q26" i="7"/>
  <c r="P26" i="7"/>
  <c r="O26" i="7"/>
  <c r="N26" i="7"/>
  <c r="Q25" i="7"/>
  <c r="P25" i="7"/>
  <c r="O25" i="7"/>
  <c r="N25" i="7"/>
  <c r="Q24" i="7"/>
  <c r="P24" i="7"/>
  <c r="O24" i="7"/>
  <c r="N24" i="7"/>
  <c r="Q23" i="7"/>
  <c r="P23" i="7"/>
  <c r="O23" i="7"/>
  <c r="N23" i="7"/>
  <c r="Q22" i="7"/>
  <c r="P22" i="7"/>
  <c r="O22" i="7"/>
  <c r="N22" i="7"/>
  <c r="Q21" i="7"/>
  <c r="P21" i="7"/>
  <c r="O21" i="7"/>
  <c r="N21" i="7"/>
  <c r="Q20" i="7"/>
  <c r="P20" i="7"/>
  <c r="O20" i="7"/>
  <c r="N20" i="7"/>
  <c r="Q19" i="7"/>
  <c r="P19" i="7"/>
  <c r="O19" i="7"/>
  <c r="N19" i="7"/>
  <c r="Q18" i="7"/>
  <c r="P18" i="7"/>
  <c r="O18" i="7"/>
  <c r="N18" i="7"/>
  <c r="Q17" i="7"/>
  <c r="P17" i="7"/>
  <c r="O17" i="7"/>
  <c r="N17" i="7"/>
  <c r="Q16" i="7"/>
  <c r="P16" i="7"/>
  <c r="O16" i="7"/>
  <c r="N16" i="7"/>
  <c r="Q15" i="7"/>
  <c r="P15" i="7"/>
  <c r="O15" i="7"/>
  <c r="N15" i="7"/>
  <c r="Q14" i="7"/>
  <c r="P14" i="7"/>
  <c r="O14" i="7"/>
  <c r="N14" i="7"/>
  <c r="N13" i="7"/>
  <c r="Q13" i="7"/>
  <c r="O13" i="7"/>
  <c r="N12" i="7"/>
  <c r="Q12" i="7"/>
  <c r="O12" i="7"/>
  <c r="N11" i="7"/>
  <c r="Q11" i="7"/>
  <c r="O11" i="7"/>
  <c r="N10" i="7"/>
  <c r="Q10" i="7"/>
  <c r="O10" i="7"/>
  <c r="N9" i="7"/>
  <c r="Q9" i="7"/>
  <c r="O9" i="7"/>
  <c r="N8" i="7"/>
  <c r="P8" i="7"/>
  <c r="O8" i="7"/>
  <c r="N7" i="7"/>
  <c r="Q7" i="7"/>
  <c r="O7" i="7"/>
  <c r="N6" i="7"/>
  <c r="Q6" i="7"/>
  <c r="O6" i="7"/>
  <c r="P5" i="7"/>
  <c r="O5" i="7"/>
  <c r="N5" i="7"/>
  <c r="Q4" i="7"/>
  <c r="O4" i="7"/>
  <c r="N4" i="7"/>
  <c r="Q3" i="7"/>
  <c r="P3" i="7"/>
  <c r="O3" i="7"/>
  <c r="N3" i="7"/>
  <c r="I170" i="3"/>
  <c r="R55" i="7" l="1"/>
  <c r="R119" i="7"/>
  <c r="R112" i="7"/>
  <c r="R114" i="7"/>
  <c r="R116" i="7"/>
  <c r="R63" i="7"/>
  <c r="R127" i="7"/>
  <c r="P4" i="7"/>
  <c r="R4" i="7" s="1"/>
  <c r="R176" i="7"/>
  <c r="R104" i="7"/>
  <c r="R110" i="7"/>
  <c r="Q5" i="7"/>
  <c r="R5" i="7" s="1"/>
  <c r="R47" i="7"/>
  <c r="R111" i="7"/>
  <c r="R179" i="7"/>
  <c r="R15" i="7"/>
  <c r="R17" i="7"/>
  <c r="R19" i="7"/>
  <c r="R21" i="7"/>
  <c r="R23" i="7"/>
  <c r="R25" i="7"/>
  <c r="R27" i="7"/>
  <c r="R29" i="7"/>
  <c r="R31" i="7"/>
  <c r="R33" i="7"/>
  <c r="R35" i="7"/>
  <c r="R37" i="7"/>
  <c r="R39" i="7"/>
  <c r="R122" i="7"/>
  <c r="R124" i="7"/>
  <c r="R130" i="7"/>
  <c r="R132" i="7"/>
  <c r="R136" i="7"/>
  <c r="R178" i="7"/>
  <c r="P6" i="7"/>
  <c r="R6" i="7" s="1"/>
  <c r="Q8" i="7"/>
  <c r="R8" i="7" s="1"/>
  <c r="R79" i="7"/>
  <c r="R81" i="7"/>
  <c r="R83" i="7"/>
  <c r="R85" i="7"/>
  <c r="R87" i="7"/>
  <c r="R89" i="7"/>
  <c r="R91" i="7"/>
  <c r="R93" i="7"/>
  <c r="R95" i="7"/>
  <c r="R97" i="7"/>
  <c r="R99" i="7"/>
  <c r="R101" i="7"/>
  <c r="R103" i="7"/>
  <c r="R105" i="7"/>
  <c r="R107" i="7"/>
  <c r="R71" i="7"/>
  <c r="R143" i="7"/>
  <c r="R147" i="7"/>
  <c r="R149" i="7"/>
  <c r="R151" i="7"/>
  <c r="R155" i="7"/>
  <c r="R157" i="7"/>
  <c r="R159" i="7"/>
  <c r="R163" i="7"/>
  <c r="R3" i="7"/>
  <c r="R48" i="7"/>
  <c r="R50" i="7"/>
  <c r="R52" i="7"/>
  <c r="R56" i="7"/>
  <c r="R58" i="7"/>
  <c r="R60" i="7"/>
  <c r="R64" i="7"/>
  <c r="R66" i="7"/>
  <c r="R68" i="7"/>
  <c r="R129" i="7"/>
  <c r="R135" i="7"/>
  <c r="R177" i="7"/>
  <c r="R62" i="7"/>
  <c r="R120" i="7"/>
  <c r="R126" i="7"/>
  <c r="R145" i="7"/>
  <c r="P11" i="7"/>
  <c r="R11" i="7" s="1"/>
  <c r="P13" i="7"/>
  <c r="R13" i="7" s="1"/>
  <c r="R41" i="7"/>
  <c r="R43" i="7"/>
  <c r="R45" i="7"/>
  <c r="R70" i="7"/>
  <c r="R72" i="7"/>
  <c r="R74" i="7"/>
  <c r="R76" i="7"/>
  <c r="R109" i="7"/>
  <c r="R128" i="7"/>
  <c r="R134" i="7"/>
  <c r="R138" i="7"/>
  <c r="R140" i="7"/>
  <c r="R153" i="7"/>
  <c r="R169" i="7"/>
  <c r="R118" i="7"/>
  <c r="P7" i="7"/>
  <c r="R7" i="7" s="1"/>
  <c r="R14" i="7"/>
  <c r="R16" i="7"/>
  <c r="R49" i="7"/>
  <c r="R51" i="7"/>
  <c r="R53" i="7"/>
  <c r="R78" i="7"/>
  <c r="R80" i="7"/>
  <c r="R82" i="7"/>
  <c r="R84" i="7"/>
  <c r="R113" i="7"/>
  <c r="R115" i="7"/>
  <c r="R117" i="7"/>
  <c r="R142" i="7"/>
  <c r="R144" i="7"/>
  <c r="R146" i="7"/>
  <c r="R148" i="7"/>
  <c r="R161" i="7"/>
  <c r="R54" i="7"/>
  <c r="R20" i="7"/>
  <c r="R22" i="7"/>
  <c r="R24" i="7"/>
  <c r="R26" i="7"/>
  <c r="R28" i="7"/>
  <c r="R30" i="7"/>
  <c r="R57" i="7"/>
  <c r="R59" i="7"/>
  <c r="R61" i="7"/>
  <c r="R86" i="7"/>
  <c r="R90" i="7"/>
  <c r="R92" i="7"/>
  <c r="R123" i="7"/>
  <c r="R125" i="7"/>
  <c r="R150" i="7"/>
  <c r="R152" i="7"/>
  <c r="R154" i="7"/>
  <c r="R156" i="7"/>
  <c r="R167" i="7"/>
  <c r="R18" i="7"/>
  <c r="R32" i="7"/>
  <c r="R34" i="7"/>
  <c r="R36" i="7"/>
  <c r="R38" i="7"/>
  <c r="R65" i="7"/>
  <c r="R67" i="7"/>
  <c r="R69" i="7"/>
  <c r="R88" i="7"/>
  <c r="R94" i="7"/>
  <c r="R98" i="7"/>
  <c r="R100" i="7"/>
  <c r="R131" i="7"/>
  <c r="R133" i="7"/>
  <c r="R158" i="7"/>
  <c r="R160" i="7"/>
  <c r="R162" i="7"/>
  <c r="R164" i="7"/>
  <c r="R174" i="7"/>
  <c r="R137" i="7"/>
  <c r="R40" i="7"/>
  <c r="R42" i="7"/>
  <c r="R44" i="7"/>
  <c r="R46" i="7"/>
  <c r="R73" i="7"/>
  <c r="R75" i="7"/>
  <c r="R77" i="7"/>
  <c r="R96" i="7"/>
  <c r="R102" i="7"/>
  <c r="R106" i="7"/>
  <c r="R108" i="7"/>
  <c r="R121" i="7"/>
  <c r="R139" i="7"/>
  <c r="R141" i="7"/>
  <c r="R166" i="7"/>
  <c r="R175" i="7"/>
  <c r="R173" i="7"/>
  <c r="R172" i="7"/>
  <c r="R171" i="7"/>
  <c r="R170" i="7"/>
  <c r="R168" i="7"/>
  <c r="R165" i="7"/>
  <c r="P10" i="7"/>
  <c r="R10" i="7" s="1"/>
  <c r="P9" i="7"/>
  <c r="R9" i="7" s="1"/>
  <c r="P12" i="7"/>
  <c r="R12" i="7" s="1"/>
  <c r="G166" i="3" l="1"/>
  <c r="G167" i="3"/>
  <c r="G168" i="3"/>
  <c r="G169" i="3"/>
  <c r="G170" i="3"/>
  <c r="G171" i="3"/>
  <c r="G172" i="3"/>
  <c r="K172" i="3" s="1"/>
  <c r="G173" i="3"/>
  <c r="K173" i="3" s="1"/>
  <c r="G174" i="3"/>
  <c r="G176" i="3"/>
  <c r="G177" i="3"/>
  <c r="G178" i="3"/>
  <c r="G179" i="3"/>
  <c r="G180" i="3"/>
  <c r="G181" i="3"/>
  <c r="G165" i="3"/>
  <c r="G164" i="3"/>
  <c r="H162" i="3"/>
  <c r="H163" i="3"/>
  <c r="H164" i="3"/>
  <c r="H165" i="3"/>
  <c r="H166" i="3"/>
  <c r="H167" i="3"/>
  <c r="H168" i="3"/>
  <c r="H169" i="3"/>
  <c r="H170" i="3"/>
  <c r="H171" i="3"/>
  <c r="H172" i="3"/>
  <c r="H173" i="3"/>
  <c r="H174" i="3"/>
  <c r="H176" i="3"/>
  <c r="H177" i="3"/>
  <c r="H178" i="3"/>
  <c r="I159" i="3"/>
  <c r="I160" i="3"/>
  <c r="I161" i="3"/>
  <c r="I162" i="3"/>
  <c r="I163" i="3"/>
  <c r="I164" i="3"/>
  <c r="I165" i="3"/>
  <c r="I166" i="3"/>
  <c r="I167" i="3"/>
  <c r="I168" i="3"/>
  <c r="I169" i="3"/>
  <c r="I171" i="3"/>
  <c r="I172" i="3"/>
  <c r="I173" i="3"/>
  <c r="I174" i="3"/>
  <c r="I175" i="3"/>
  <c r="K175" i="3" s="1"/>
  <c r="I176" i="3"/>
  <c r="I177" i="3"/>
  <c r="I178" i="3"/>
  <c r="I179" i="3"/>
  <c r="I180" i="3"/>
  <c r="I181" i="3"/>
  <c r="I182" i="3"/>
  <c r="I158" i="3"/>
  <c r="I154" i="3"/>
  <c r="I155" i="3"/>
  <c r="I156" i="3"/>
  <c r="I157" i="3"/>
  <c r="H151" i="3"/>
  <c r="G151" i="3"/>
  <c r="J151" i="3"/>
  <c r="J152" i="3"/>
  <c r="J153" i="3"/>
  <c r="J154" i="3"/>
  <c r="J155" i="3"/>
  <c r="J156" i="3"/>
  <c r="J157" i="3"/>
  <c r="J158" i="3"/>
  <c r="J159" i="3"/>
  <c r="J160" i="3"/>
  <c r="J161" i="3"/>
  <c r="J162" i="3"/>
  <c r="J163" i="3"/>
  <c r="J164" i="3"/>
  <c r="J165" i="3"/>
  <c r="J166" i="3"/>
  <c r="J167" i="3"/>
  <c r="J168" i="3"/>
  <c r="J169" i="3"/>
  <c r="J170" i="3"/>
  <c r="J171" i="3"/>
  <c r="J172" i="3"/>
  <c r="G152" i="3"/>
  <c r="H152" i="3"/>
  <c r="G153" i="3"/>
  <c r="H153" i="3"/>
  <c r="G154" i="3"/>
  <c r="H154" i="3"/>
  <c r="G155" i="3"/>
  <c r="H155" i="3"/>
  <c r="G156" i="3"/>
  <c r="H156" i="3"/>
  <c r="G157" i="3"/>
  <c r="H157" i="3"/>
  <c r="G158" i="3"/>
  <c r="H158" i="3"/>
  <c r="G159" i="3"/>
  <c r="H159" i="3"/>
  <c r="G160" i="3"/>
  <c r="H160" i="3"/>
  <c r="G161" i="3"/>
  <c r="H161" i="3"/>
  <c r="G162" i="3"/>
  <c r="G163" i="3"/>
  <c r="J150" i="3"/>
  <c r="H150" i="3"/>
  <c r="G150" i="3"/>
  <c r="I150" i="3"/>
  <c r="K155" i="3"/>
  <c r="G148" i="3"/>
  <c r="H148" i="3"/>
  <c r="I148" i="3"/>
  <c r="J148" i="3"/>
  <c r="G149" i="3"/>
  <c r="H149" i="3"/>
  <c r="I149" i="3"/>
  <c r="J149" i="3"/>
  <c r="G139" i="3"/>
  <c r="H139" i="3"/>
  <c r="I139" i="3"/>
  <c r="J140" i="3"/>
  <c r="I137" i="3"/>
  <c r="J137" i="3"/>
  <c r="J139" i="3"/>
  <c r="G138" i="3"/>
  <c r="I138" i="3"/>
  <c r="J138" i="3"/>
  <c r="H138" i="3"/>
  <c r="H136" i="3"/>
  <c r="J136" i="3"/>
  <c r="I136" i="3"/>
  <c r="H134" i="3"/>
  <c r="G134" i="3"/>
  <c r="G133" i="3"/>
  <c r="G132" i="3"/>
  <c r="H132" i="3"/>
  <c r="I132" i="3"/>
  <c r="J132" i="3"/>
  <c r="H133" i="3"/>
  <c r="I133" i="3"/>
  <c r="J133" i="3"/>
  <c r="H131" i="3"/>
  <c r="G130" i="3"/>
  <c r="H130" i="3"/>
  <c r="I130" i="3"/>
  <c r="J130" i="3"/>
  <c r="J121" i="3"/>
  <c r="I121" i="3"/>
  <c r="J118" i="3"/>
  <c r="J119" i="3"/>
  <c r="J120" i="3"/>
  <c r="J122" i="3"/>
  <c r="J123" i="3"/>
  <c r="J124" i="3"/>
  <c r="J125" i="3"/>
  <c r="J126" i="3"/>
  <c r="J127" i="3"/>
  <c r="J128" i="3"/>
  <c r="J129" i="3"/>
  <c r="J131" i="3"/>
  <c r="J134" i="3"/>
  <c r="J135" i="3"/>
  <c r="J141" i="3"/>
  <c r="J142" i="3"/>
  <c r="J143" i="3"/>
  <c r="J144" i="3"/>
  <c r="J145" i="3"/>
  <c r="J146" i="3"/>
  <c r="J147" i="3"/>
  <c r="H118" i="3"/>
  <c r="H119" i="3"/>
  <c r="H120" i="3"/>
  <c r="H121" i="3"/>
  <c r="H122" i="3"/>
  <c r="H123" i="3"/>
  <c r="H124" i="3"/>
  <c r="H125" i="3"/>
  <c r="H126" i="3"/>
  <c r="H127" i="3"/>
  <c r="H128" i="3"/>
  <c r="H129" i="3"/>
  <c r="H135" i="3"/>
  <c r="H137" i="3"/>
  <c r="H140" i="3"/>
  <c r="H141" i="3"/>
  <c r="H142" i="3"/>
  <c r="H143" i="3"/>
  <c r="H144" i="3"/>
  <c r="H145" i="3"/>
  <c r="H146" i="3"/>
  <c r="H147" i="3"/>
  <c r="G117" i="3"/>
  <c r="G118" i="3"/>
  <c r="G119" i="3"/>
  <c r="G120" i="3"/>
  <c r="G121" i="3"/>
  <c r="G122" i="3"/>
  <c r="G123" i="3"/>
  <c r="G124" i="3"/>
  <c r="G125" i="3"/>
  <c r="G126" i="3"/>
  <c r="G127" i="3"/>
  <c r="G128" i="3"/>
  <c r="G129" i="3"/>
  <c r="G131" i="3"/>
  <c r="G135" i="3"/>
  <c r="G136" i="3"/>
  <c r="G137" i="3"/>
  <c r="G140" i="3"/>
  <c r="G141" i="3"/>
  <c r="G142" i="3"/>
  <c r="G143" i="3"/>
  <c r="G144" i="3"/>
  <c r="G145" i="3"/>
  <c r="G146" i="3"/>
  <c r="G147" i="3"/>
  <c r="K133" i="3" l="1"/>
  <c r="K150" i="3"/>
  <c r="K171" i="3"/>
  <c r="K179" i="3"/>
  <c r="K162" i="3"/>
  <c r="K158" i="3"/>
  <c r="K154" i="3"/>
  <c r="K138" i="3"/>
  <c r="K163" i="3"/>
  <c r="K164" i="3"/>
  <c r="K170" i="3"/>
  <c r="K132" i="3"/>
  <c r="K159" i="3"/>
  <c r="K161" i="3"/>
  <c r="K178" i="3"/>
  <c r="K169" i="3"/>
  <c r="K176" i="3"/>
  <c r="K157" i="3"/>
  <c r="K165" i="3"/>
  <c r="K130" i="3"/>
  <c r="K156" i="3"/>
  <c r="K139" i="3"/>
  <c r="K148" i="3"/>
  <c r="K160" i="3"/>
  <c r="K177" i="3"/>
  <c r="K168" i="3"/>
  <c r="K167" i="3"/>
  <c r="K166" i="3"/>
  <c r="K121" i="3"/>
  <c r="K174" i="3"/>
  <c r="K149" i="3"/>
  <c r="H117" i="3"/>
  <c r="K117" i="3" s="1"/>
  <c r="I117" i="3"/>
  <c r="J117" i="3"/>
  <c r="G116" i="3"/>
  <c r="J116" i="3"/>
  <c r="H116" i="3"/>
  <c r="I115" i="3"/>
  <c r="J115" i="3"/>
  <c r="J114" i="3"/>
  <c r="G105" i="3"/>
  <c r="H105" i="3"/>
  <c r="I105" i="3"/>
  <c r="K105" i="3" s="1"/>
  <c r="J105" i="3"/>
  <c r="G106" i="3"/>
  <c r="H106" i="3"/>
  <c r="I106" i="3"/>
  <c r="J106" i="3"/>
  <c r="G107" i="3"/>
  <c r="H107" i="3"/>
  <c r="I107" i="3"/>
  <c r="J107" i="3"/>
  <c r="G108" i="3"/>
  <c r="H108" i="3"/>
  <c r="I108" i="3"/>
  <c r="J108" i="3"/>
  <c r="G109" i="3"/>
  <c r="H109" i="3"/>
  <c r="I109" i="3"/>
  <c r="J109" i="3"/>
  <c r="G110" i="3"/>
  <c r="H110" i="3"/>
  <c r="I110" i="3"/>
  <c r="J110" i="3"/>
  <c r="G111" i="3"/>
  <c r="H111" i="3"/>
  <c r="I111" i="3"/>
  <c r="J111" i="3"/>
  <c r="G112" i="3"/>
  <c r="H112" i="3"/>
  <c r="I112" i="3"/>
  <c r="J112" i="3"/>
  <c r="G113" i="3"/>
  <c r="H113" i="3"/>
  <c r="I113" i="3"/>
  <c r="J113" i="3"/>
  <c r="G114" i="3"/>
  <c r="H114" i="3"/>
  <c r="I114" i="3"/>
  <c r="G115" i="3"/>
  <c r="H115" i="3"/>
  <c r="I104" i="3"/>
  <c r="G104" i="3"/>
  <c r="G103" i="3"/>
  <c r="J104" i="3"/>
  <c r="H104" i="3"/>
  <c r="J102" i="3"/>
  <c r="J103" i="3"/>
  <c r="H103" i="3"/>
  <c r="I103" i="3"/>
  <c r="G102" i="3"/>
  <c r="H102" i="3"/>
  <c r="I102" i="3"/>
  <c r="J101" i="3"/>
  <c r="G101" i="3"/>
  <c r="H101" i="3"/>
  <c r="J100" i="3"/>
  <c r="G100" i="3"/>
  <c r="H100" i="3"/>
  <c r="J99" i="3"/>
  <c r="J98" i="3"/>
  <c r="G99" i="3"/>
  <c r="H99" i="3"/>
  <c r="H95" i="3"/>
  <c r="J95" i="3"/>
  <c r="I95" i="3"/>
  <c r="H92" i="3"/>
  <c r="G89" i="3"/>
  <c r="G82"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K93" i="3" s="1"/>
  <c r="I94" i="3"/>
  <c r="I96" i="3"/>
  <c r="I97" i="3"/>
  <c r="I98" i="3"/>
  <c r="I99" i="3"/>
  <c r="I100" i="3"/>
  <c r="I101" i="3"/>
  <c r="I116" i="3"/>
  <c r="I118" i="3"/>
  <c r="K118" i="3" s="1"/>
  <c r="I119" i="3"/>
  <c r="K119" i="3" s="1"/>
  <c r="I120" i="3"/>
  <c r="K120" i="3" s="1"/>
  <c r="I122" i="3"/>
  <c r="K122" i="3" s="1"/>
  <c r="I123" i="3"/>
  <c r="K123" i="3" s="1"/>
  <c r="I124" i="3"/>
  <c r="K124" i="3" s="1"/>
  <c r="I125" i="3"/>
  <c r="K125" i="3" s="1"/>
  <c r="I126" i="3"/>
  <c r="K126" i="3" s="1"/>
  <c r="I127" i="3"/>
  <c r="K127" i="3" s="1"/>
  <c r="I128" i="3"/>
  <c r="K128" i="3" s="1"/>
  <c r="I129" i="3"/>
  <c r="K129" i="3" s="1"/>
  <c r="I131" i="3"/>
  <c r="K131" i="3" s="1"/>
  <c r="I134" i="3"/>
  <c r="K134" i="3" s="1"/>
  <c r="I135" i="3"/>
  <c r="K135" i="3" s="1"/>
  <c r="K136" i="3"/>
  <c r="K137" i="3"/>
  <c r="I140" i="3"/>
  <c r="K140" i="3" s="1"/>
  <c r="I141" i="3"/>
  <c r="K141" i="3" s="1"/>
  <c r="I142" i="3"/>
  <c r="K142" i="3" s="1"/>
  <c r="I143" i="3"/>
  <c r="K143" i="3" s="1"/>
  <c r="I144" i="3"/>
  <c r="K144" i="3" s="1"/>
  <c r="I145" i="3"/>
  <c r="K145" i="3" s="1"/>
  <c r="I146" i="3"/>
  <c r="K146" i="3" s="1"/>
  <c r="I147" i="3"/>
  <c r="K147" i="3" s="1"/>
  <c r="I151" i="3"/>
  <c r="K151" i="3" s="1"/>
  <c r="I152" i="3"/>
  <c r="K152" i="3" s="1"/>
  <c r="I153" i="3"/>
  <c r="K153" i="3" s="1"/>
  <c r="I3" i="3"/>
  <c r="H74" i="3"/>
  <c r="G74" i="3"/>
  <c r="K74" i="3" s="1"/>
  <c r="J74" i="3"/>
  <c r="G75" i="3"/>
  <c r="H75" i="3"/>
  <c r="J75" i="3"/>
  <c r="G76" i="3"/>
  <c r="H76" i="3"/>
  <c r="J76" i="3"/>
  <c r="G77" i="3"/>
  <c r="H77" i="3"/>
  <c r="J77" i="3"/>
  <c r="G78" i="3"/>
  <c r="H78" i="3"/>
  <c r="J78" i="3"/>
  <c r="G79" i="3"/>
  <c r="H79" i="3"/>
  <c r="J79" i="3"/>
  <c r="G80" i="3"/>
  <c r="H80" i="3"/>
  <c r="J80" i="3"/>
  <c r="G81" i="3"/>
  <c r="H81" i="3"/>
  <c r="J81" i="3"/>
  <c r="H82" i="3"/>
  <c r="J82" i="3"/>
  <c r="G83" i="3"/>
  <c r="H83" i="3"/>
  <c r="J83" i="3"/>
  <c r="G84" i="3"/>
  <c r="H84" i="3"/>
  <c r="J84" i="3"/>
  <c r="G85" i="3"/>
  <c r="H85" i="3"/>
  <c r="J85" i="3"/>
  <c r="G86" i="3"/>
  <c r="H86" i="3"/>
  <c r="J86" i="3"/>
  <c r="G87" i="3"/>
  <c r="H87" i="3"/>
  <c r="J87" i="3"/>
  <c r="G88" i="3"/>
  <c r="H88" i="3"/>
  <c r="J88" i="3"/>
  <c r="H89" i="3"/>
  <c r="J89" i="3"/>
  <c r="G90" i="3"/>
  <c r="H90" i="3"/>
  <c r="J90" i="3"/>
  <c r="G91" i="3"/>
  <c r="H91" i="3"/>
  <c r="J91" i="3"/>
  <c r="G92" i="3"/>
  <c r="J92" i="3"/>
  <c r="G93" i="3"/>
  <c r="H93" i="3"/>
  <c r="J93" i="3"/>
  <c r="G94" i="3"/>
  <c r="H94" i="3"/>
  <c r="J94" i="3"/>
  <c r="G95" i="3"/>
  <c r="G96" i="3"/>
  <c r="H96" i="3"/>
  <c r="J96" i="3"/>
  <c r="G97" i="3"/>
  <c r="H97" i="3"/>
  <c r="J97" i="3"/>
  <c r="G98" i="3"/>
  <c r="K98" i="3" s="1"/>
  <c r="H98" i="3"/>
  <c r="G65" i="3"/>
  <c r="H65" i="3"/>
  <c r="J65" i="3"/>
  <c r="G66" i="3"/>
  <c r="H66" i="3"/>
  <c r="J66" i="3"/>
  <c r="G67" i="3"/>
  <c r="H67" i="3"/>
  <c r="J67" i="3"/>
  <c r="G68" i="3"/>
  <c r="H68" i="3"/>
  <c r="J68" i="3"/>
  <c r="G69" i="3"/>
  <c r="K69" i="3" s="1"/>
  <c r="H69" i="3"/>
  <c r="J69" i="3"/>
  <c r="G70" i="3"/>
  <c r="H70" i="3"/>
  <c r="J70" i="3"/>
  <c r="G71" i="3"/>
  <c r="H71" i="3"/>
  <c r="J71" i="3"/>
  <c r="G72" i="3"/>
  <c r="H72" i="3"/>
  <c r="J72" i="3"/>
  <c r="G73" i="3"/>
  <c r="H73" i="3"/>
  <c r="J73" i="3"/>
  <c r="G55" i="3"/>
  <c r="G57" i="3"/>
  <c r="G58" i="3"/>
  <c r="G61" i="3"/>
  <c r="G50" i="3"/>
  <c r="G49" i="3"/>
  <c r="G54" i="3"/>
  <c r="H54" i="3"/>
  <c r="J54" i="3"/>
  <c r="H55" i="3"/>
  <c r="J55" i="3"/>
  <c r="G56" i="3"/>
  <c r="H56" i="3"/>
  <c r="J56" i="3"/>
  <c r="H57" i="3"/>
  <c r="J57" i="3"/>
  <c r="H58" i="3"/>
  <c r="J58" i="3"/>
  <c r="G59" i="3"/>
  <c r="H59" i="3"/>
  <c r="J59" i="3"/>
  <c r="G60" i="3"/>
  <c r="H60" i="3"/>
  <c r="J60" i="3"/>
  <c r="H61" i="3"/>
  <c r="J61" i="3"/>
  <c r="G62" i="3"/>
  <c r="H62" i="3"/>
  <c r="J62" i="3"/>
  <c r="G63" i="3"/>
  <c r="H63" i="3"/>
  <c r="J63" i="3"/>
  <c r="G64" i="3"/>
  <c r="H64" i="3"/>
  <c r="J64" i="3"/>
  <c r="G46" i="3"/>
  <c r="H46" i="3"/>
  <c r="J46" i="3"/>
  <c r="G47" i="3"/>
  <c r="H47" i="3"/>
  <c r="J47" i="3"/>
  <c r="G48" i="3"/>
  <c r="H48" i="3"/>
  <c r="J48" i="3"/>
  <c r="H49" i="3"/>
  <c r="J49" i="3"/>
  <c r="H50" i="3"/>
  <c r="J50" i="3"/>
  <c r="G51" i="3"/>
  <c r="H51" i="3"/>
  <c r="J51" i="3"/>
  <c r="G52" i="3"/>
  <c r="H52" i="3"/>
  <c r="J52" i="3"/>
  <c r="G53" i="3"/>
  <c r="H53" i="3"/>
  <c r="J53" i="3"/>
  <c r="G43" i="3"/>
  <c r="G44" i="3"/>
  <c r="G45" i="3"/>
  <c r="J45" i="3"/>
  <c r="J44" i="3"/>
  <c r="J43" i="3"/>
  <c r="H45" i="3"/>
  <c r="H44" i="3"/>
  <c r="H43" i="3"/>
  <c r="G33" i="3"/>
  <c r="K108" i="3" l="1"/>
  <c r="K106" i="3"/>
  <c r="K92" i="3"/>
  <c r="K91" i="3"/>
  <c r="K97" i="3"/>
  <c r="K102" i="3"/>
  <c r="K109" i="3"/>
  <c r="K95" i="3"/>
  <c r="K107" i="3"/>
  <c r="K75" i="3"/>
  <c r="K94" i="3"/>
  <c r="K104" i="3"/>
  <c r="K103" i="3"/>
  <c r="K115" i="3"/>
  <c r="K114" i="3"/>
  <c r="K113" i="3"/>
  <c r="K112" i="3"/>
  <c r="K111" i="3"/>
  <c r="K110" i="3"/>
  <c r="K116" i="3"/>
  <c r="K45" i="3"/>
  <c r="K44" i="3"/>
  <c r="K53" i="3"/>
  <c r="K46" i="3"/>
  <c r="K56" i="3"/>
  <c r="K58" i="3"/>
  <c r="K71" i="3"/>
  <c r="K67" i="3"/>
  <c r="K88" i="3"/>
  <c r="K86" i="3"/>
  <c r="K84" i="3"/>
  <c r="K81" i="3"/>
  <c r="K78" i="3"/>
  <c r="K76" i="3"/>
  <c r="K99" i="3"/>
  <c r="K100" i="3"/>
  <c r="K101" i="3"/>
  <c r="K96" i="3"/>
  <c r="K87" i="3"/>
  <c r="K90" i="3"/>
  <c r="K89" i="3"/>
  <c r="K85" i="3"/>
  <c r="K82" i="3"/>
  <c r="K83" i="3"/>
  <c r="K59" i="3"/>
  <c r="K54" i="3"/>
  <c r="K72" i="3"/>
  <c r="K57" i="3"/>
  <c r="K55" i="3"/>
  <c r="K43" i="3"/>
  <c r="K79" i="3"/>
  <c r="K80" i="3"/>
  <c r="K47" i="3"/>
  <c r="K64" i="3"/>
  <c r="K62" i="3"/>
  <c r="K52" i="3"/>
  <c r="K66" i="3"/>
  <c r="K77" i="3"/>
  <c r="K65" i="3"/>
  <c r="K63" i="3"/>
  <c r="K70" i="3"/>
  <c r="K68" i="3"/>
  <c r="K73" i="3"/>
  <c r="K60" i="3"/>
  <c r="K61" i="3"/>
  <c r="K48" i="3"/>
  <c r="K51" i="3"/>
  <c r="K50" i="3"/>
  <c r="K49" i="3"/>
  <c r="G17" i="3"/>
  <c r="H17" i="3"/>
  <c r="J17" i="3"/>
  <c r="G18" i="3"/>
  <c r="H18" i="3"/>
  <c r="J18" i="3"/>
  <c r="H19" i="3"/>
  <c r="J19" i="3"/>
  <c r="H20" i="3"/>
  <c r="J20" i="3"/>
  <c r="H21" i="3"/>
  <c r="J21" i="3"/>
  <c r="H22" i="3"/>
  <c r="J22" i="3"/>
  <c r="H23" i="3"/>
  <c r="J23" i="3"/>
  <c r="H24" i="3"/>
  <c r="J24" i="3"/>
  <c r="H25" i="3"/>
  <c r="J25" i="3"/>
  <c r="G26" i="3"/>
  <c r="H26" i="3"/>
  <c r="J26" i="3"/>
  <c r="G27" i="3"/>
  <c r="H27" i="3"/>
  <c r="J27" i="3"/>
  <c r="G28" i="3"/>
  <c r="H28" i="3"/>
  <c r="J28" i="3"/>
  <c r="G29" i="3"/>
  <c r="H29" i="3"/>
  <c r="J29" i="3"/>
  <c r="G30" i="3"/>
  <c r="H30" i="3"/>
  <c r="J30" i="3"/>
  <c r="G31" i="3"/>
  <c r="H31" i="3"/>
  <c r="J31" i="3"/>
  <c r="G32" i="3"/>
  <c r="H32" i="3"/>
  <c r="J32" i="3"/>
  <c r="H33" i="3"/>
  <c r="J33" i="3"/>
  <c r="G34" i="3"/>
  <c r="H34" i="3"/>
  <c r="J34" i="3"/>
  <c r="G35" i="3"/>
  <c r="H35" i="3"/>
  <c r="J35" i="3"/>
  <c r="G36" i="3"/>
  <c r="H36" i="3"/>
  <c r="J36" i="3"/>
  <c r="G37" i="3"/>
  <c r="H37" i="3"/>
  <c r="J37" i="3"/>
  <c r="G38" i="3"/>
  <c r="H38" i="3"/>
  <c r="J38" i="3"/>
  <c r="G39" i="3"/>
  <c r="H39" i="3"/>
  <c r="J39" i="3"/>
  <c r="G40" i="3"/>
  <c r="H40" i="3"/>
  <c r="J40" i="3"/>
  <c r="G41" i="3"/>
  <c r="H41" i="3"/>
  <c r="J41" i="3"/>
  <c r="G42" i="3"/>
  <c r="H42" i="3"/>
  <c r="J42" i="3"/>
  <c r="K35" i="3" l="1"/>
  <c r="K27" i="3"/>
  <c r="K26" i="3"/>
  <c r="K42" i="3"/>
  <c r="K17" i="3"/>
  <c r="K18" i="3"/>
  <c r="K40" i="3"/>
  <c r="K41" i="3"/>
  <c r="K39" i="3"/>
  <c r="K36" i="3"/>
  <c r="K30" i="3"/>
  <c r="K32" i="3"/>
  <c r="K28" i="3"/>
  <c r="K38" i="3"/>
  <c r="K37" i="3"/>
  <c r="K34" i="3"/>
  <c r="K33" i="3"/>
  <c r="K31" i="3"/>
  <c r="K29" i="3"/>
  <c r="D24" i="3"/>
  <c r="G24" i="3" s="1"/>
  <c r="K24" i="3" s="1"/>
  <c r="D23" i="3" l="1"/>
  <c r="G23" i="3" s="1"/>
  <c r="K23" i="3" s="1"/>
  <c r="D22" i="3"/>
  <c r="G22" i="3" s="1"/>
  <c r="K22" i="3" s="1"/>
  <c r="D21" i="3"/>
  <c r="G21" i="3" s="1"/>
  <c r="K21" i="3" s="1"/>
  <c r="D20" i="3"/>
  <c r="G20" i="3" s="1"/>
  <c r="K20" i="3" s="1"/>
  <c r="D19" i="3"/>
  <c r="G19" i="3" s="1"/>
  <c r="K19" i="3" s="1"/>
  <c r="G14" i="3" l="1"/>
  <c r="H14" i="3"/>
  <c r="J14" i="3"/>
  <c r="G15" i="3"/>
  <c r="H15" i="3"/>
  <c r="J15" i="3"/>
  <c r="G16" i="3"/>
  <c r="H16" i="3"/>
  <c r="J16" i="3"/>
  <c r="J3" i="3"/>
  <c r="K15" i="3" l="1"/>
  <c r="K16" i="3"/>
  <c r="K14" i="3"/>
  <c r="F13" i="3"/>
  <c r="I13" i="3" s="1"/>
  <c r="E13" i="3"/>
  <c r="H13" i="3" s="1"/>
  <c r="G13" i="3"/>
  <c r="F12" i="3"/>
  <c r="I12" i="3" s="1"/>
  <c r="E12" i="3"/>
  <c r="H12" i="3" s="1"/>
  <c r="G12" i="3"/>
  <c r="F11" i="3"/>
  <c r="I11" i="3" s="1"/>
  <c r="E11" i="3"/>
  <c r="H11" i="3" s="1"/>
  <c r="G11" i="3"/>
  <c r="F10" i="3"/>
  <c r="I10" i="3" s="1"/>
  <c r="E10" i="3"/>
  <c r="H10" i="3" s="1"/>
  <c r="G10" i="3"/>
  <c r="F9" i="3"/>
  <c r="I9" i="3" s="1"/>
  <c r="E9" i="3"/>
  <c r="H9" i="3" s="1"/>
  <c r="G9" i="3"/>
  <c r="F8" i="3"/>
  <c r="I8" i="3" s="1"/>
  <c r="E8" i="3"/>
  <c r="H8" i="3" s="1"/>
  <c r="G8" i="3"/>
  <c r="F7" i="3"/>
  <c r="I7" i="3" s="1"/>
  <c r="E7" i="3"/>
  <c r="H7" i="3" s="1"/>
  <c r="G7" i="3"/>
  <c r="F6" i="3"/>
  <c r="I6" i="3" s="1"/>
  <c r="E6" i="3"/>
  <c r="H6" i="3" s="1"/>
  <c r="G6" i="3"/>
  <c r="F4" i="3"/>
  <c r="I4" i="3" s="1"/>
  <c r="E4" i="3"/>
  <c r="H4" i="3" s="1"/>
  <c r="J8" i="3" l="1"/>
  <c r="J11" i="3"/>
  <c r="J6" i="3"/>
  <c r="J10" i="3"/>
  <c r="K10" i="3" s="1"/>
  <c r="J12" i="3"/>
  <c r="J4" i="3"/>
  <c r="J13" i="3"/>
  <c r="J9" i="3"/>
  <c r="J7" i="3"/>
  <c r="D4" i="3"/>
  <c r="G4" i="3" s="1"/>
  <c r="K4" i="3" l="1"/>
  <c r="K8" i="3"/>
  <c r="K9" i="3"/>
  <c r="K13" i="3"/>
  <c r="K11" i="3"/>
  <c r="K12" i="3"/>
  <c r="K6" i="3"/>
  <c r="K7" i="3"/>
  <c r="D3" i="3"/>
  <c r="G3" i="3" s="1"/>
  <c r="H3" i="3" l="1"/>
  <c r="K3" i="3" l="1"/>
  <c r="F5" i="3"/>
  <c r="I5" i="3" s="1"/>
  <c r="E5" i="3"/>
  <c r="H5" i="3" s="1"/>
  <c r="D5" i="3"/>
  <c r="G5" i="3" s="1"/>
  <c r="J5" i="3" l="1"/>
  <c r="K5" i="3" l="1"/>
  <c r="D25" i="3" l="1"/>
  <c r="G25" i="3" s="1"/>
  <c r="K25"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tc={2D1612B8-7C57-4CB0-B3BC-ABB0AA105A5A}</author>
    <author>tc={E6CD4E3C-B2B4-4D4F-87E1-54D88D5498B9}</author>
  </authors>
  <commentList>
    <comment ref="I122" authorId="0" shapeId="0" xr:uid="{2D1612B8-7C57-4CB0-B3BC-ABB0AA105A5A}">
      <text>
        <t xml:space="preserve">[Threaded comment]
Your version of Excel allows you to read this threaded comment; however, any edits to it will get removed if the file is opened in a newer version of Excel. Learn more: https://go.microsoft.com/fwlink/?linkid=870924
Comment:
    Meter reading has been recorded at 6.00 am on 19th and the steam valve closed at 6.40 am,  recorded consumption may due to 40 mins and a meter reading hasn't uploaded to the group when closing the steam valve </t>
      </text>
    </comment>
    <comment ref="J122" authorId="1" shapeId="0" xr:uid="{E6CD4E3C-B2B4-4D4F-87E1-54D88D5498B9}">
      <text>
        <t xml:space="preserve">[Threaded comment]
Your version of Excel allows you to read this threaded comment; however, any edits to it will get removed if the file is opened in a newer version of Excel. Learn more: https://go.microsoft.com/fwlink/?linkid=870924
Comment:
    Water meter reading has been recorded at 6.00 and steam line closed at 6.45 am (meter reading= 66398) the consumption may be due to the 45 mins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tc={63D765D2-186B-4F26-83F6-F5248AB8EAFE}</author>
    <author>tc={2EFA8C52-B217-4CE8-BA8E-A439E812D6B8}</author>
  </authors>
  <commentList>
    <comment ref="E122" authorId="0" shapeId="0" xr:uid="{63D765D2-186B-4F26-83F6-F5248AB8EAFE}">
      <text>
        <t xml:space="preserve">[Threaded comment]
Your version of Excel allows you to read this threaded comment; however, any edits to it will get removed if the file is opened in a newer version of Excel. Learn more: https://go.microsoft.com/fwlink/?linkid=870924
Comment:
    Meter reading has been recorded at 6.00 am on 19th and the steam valve closed at 6.40 am,  recorded consumption may due to 40 mins and a meter reading hasn't uploaded to the group when closing the steam valve </t>
      </text>
    </comment>
    <comment ref="F122" authorId="1" shapeId="0" xr:uid="{2EFA8C52-B217-4CE8-BA8E-A439E812D6B8}">
      <text>
        <t xml:space="preserve">[Threaded comment]
Your version of Excel allows you to read this threaded comment; however, any edits to it will get removed if the file is opened in a newer version of Excel. Learn more: https://go.microsoft.com/fwlink/?linkid=870924
Comment:
    Water meter reading has been recorded at 6.00 and steam line closed at 6.45 am (meter reading= 66398) the consumption may be due to the 45 mins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tc={031F292E-86CC-48F1-8E6E-F84102CAF0D0}</author>
    <author>tc={706B3F12-8027-488B-9BE0-36F5B6BB4198}</author>
  </authors>
  <commentList>
    <comment ref="J122" authorId="0" shapeId="0" xr:uid="{031F292E-86CC-48F1-8E6E-F84102CAF0D0}">
      <text>
        <t xml:space="preserve">[Threaded comment]
Your version of Excel allows you to read this threaded comment; however, any edits to it will get removed if the file is opened in a newer version of Excel. Learn more: https://go.microsoft.com/fwlink/?linkid=870924
Comment:
    Meter reading has been recorded at 6.00 am on 19th and the steam valve closed at 6.40 am,  recorded consumption may due to 40 mins and a meter reading hasn't uploaded to the group when closing the steam valve </t>
      </text>
    </comment>
    <comment ref="K122" authorId="1" shapeId="0" xr:uid="{706B3F12-8027-488B-9BE0-36F5B6BB4198}">
      <text>
        <t xml:space="preserve">[Threaded comment]
Your version of Excel allows you to read this threaded comment; however, any edits to it will get removed if the file is opened in a newer version of Excel. Learn more: https://go.microsoft.com/fwlink/?linkid=870924
Comment:
    Water meter reading has been recorded at 6.00 and steam line closed at 6.45 am (meter reading= 66398) the consumption may be due to the 45 mins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tc={FB0C95D1-4C4E-4BD1-B1D6-6AE77CFF4987}</author>
    <author>tc={722E2338-5BD9-4CF1-965E-42EB046934C7}</author>
  </authors>
  <commentList>
    <comment ref="Y122" authorId="0" shapeId="0" xr:uid="{FB0C95D1-4C4E-4BD1-B1D6-6AE77CFF4987}">
      <text>
        <t xml:space="preserve">[Threaded comment]
Your version of Excel allows you to read this threaded comment; however, any edits to it will get removed if the file is opened in a newer version of Excel. Learn more: https://go.microsoft.com/fwlink/?linkid=870924
Comment:
    Meter reading has been recorded at 6.00 am on 19th and the steam valve closed at 6.40 am,  recorded consumption may due to 40 mins and a meter reading hasn't uploaded to the group when closing the steam valve </t>
      </text>
    </comment>
    <comment ref="Z122" authorId="1" shapeId="0" xr:uid="{722E2338-5BD9-4CF1-965E-42EB046934C7}">
      <text>
        <t xml:space="preserve">[Threaded comment]
Your version of Excel allows you to read this threaded comment; however, any edits to it will get removed if the file is opened in a newer version of Excel. Learn more: https://go.microsoft.com/fwlink/?linkid=870924
Comment:
    Water meter reading has been recorded at 6.00 and steam line closed at 6.45 am (meter reading= 66398) the consumption may be due to the 45 mins </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tc={E88252D2-FBB7-4354-8681-98C41AD7A15E}</author>
    <author>tc={99731ABD-4287-4620-A790-F85D3A2BCDAD}</author>
  </authors>
  <commentList>
    <comment ref="U121" authorId="0" shapeId="0" xr:uid="{E88252D2-FBB7-4354-8681-98C41AD7A15E}">
      <text>
        <t xml:space="preserve">[Threaded comment]
Your version of Excel allows you to read this threaded comment; however, any edits to it will get removed if the file is opened in a newer version of Excel. Learn more: https://go.microsoft.com/fwlink/?linkid=870924
Comment:
    Meter reading has been recorded at 6.00 am on 19th and the steam valve closed at 6.40 am,  recorded consumption may due to 40 mins and a meter reading hasn't uploaded to the group when closing the steam valve </t>
      </text>
    </comment>
    <comment ref="V121" authorId="1" shapeId="0" xr:uid="{99731ABD-4287-4620-A790-F85D3A2BCDAD}">
      <text>
        <t xml:space="preserve">[Threaded comment]
Your version of Excel allows you to read this threaded comment; however, any edits to it will get removed if the file is opened in a newer version of Excel. Learn more: https://go.microsoft.com/fwlink/?linkid=870924
Comment:
    Water meter reading has been recorded at 6.00 and steam line closed at 6.45 am (meter reading= 66398) the consumption may be due to the 45 mins </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tc={18D9F282-4133-49E0-8FC2-E4C97030C7FE}</author>
    <author>tc={864B703C-99C7-4461-B1DC-9595D946AB0D}</author>
  </authors>
  <commentList>
    <comment ref="E122" authorId="0" shapeId="0" xr:uid="{18D9F282-4133-49E0-8FC2-E4C97030C7FE}">
      <text>
        <t xml:space="preserve">[Threaded comment]
Your version of Excel allows you to read this threaded comment; however, any edits to it will get removed if the file is opened in a newer version of Excel. Learn more: https://go.microsoft.com/fwlink/?linkid=870924
Comment:
    Meter reading has been recorded at 6.00 am on 19th and the steam valve closed at 6.40 am,  recorded consumption may due to 40 mins and a meter reading hasn't uploaded to the group when closing the steam valve </t>
      </text>
    </comment>
    <comment ref="F122" authorId="1" shapeId="0" xr:uid="{864B703C-99C7-4461-B1DC-9595D946AB0D}">
      <text>
        <t xml:space="preserve">[Threaded comment]
Your version of Excel allows you to read this threaded comment; however, any edits to it will get removed if the file is opened in a newer version of Excel. Learn more: https://go.microsoft.com/fwlink/?linkid=870924
Comment:
    Water meter reading has been recorded at 6.00 and steam line closed at 6.45 am (meter reading= 66398) the consumption may be due to the 45 mins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<sst xmlns="http://schemas.openxmlformats.org/spreadsheetml/2006/main" count="7320" uniqueCount="1027">
  <si>
    <t>Date</t>
  </si>
  <si>
    <t>Operation Model</t>
  </si>
  <si>
    <t>Engineering Operation</t>
  </si>
  <si>
    <t>Day</t>
  </si>
  <si>
    <t>Night</t>
  </si>
  <si>
    <t>Utility Consumptions</t>
  </si>
  <si>
    <t>Total consmp of common area</t>
  </si>
  <si>
    <t>Electricity Cost ($)</t>
  </si>
  <si>
    <t>Steam Cost ($)</t>
  </si>
  <si>
    <t>Water Cost ($)</t>
  </si>
  <si>
    <t xml:space="preserve">Wastewater Cost ($) </t>
  </si>
  <si>
    <t>Total Cost ($)</t>
  </si>
  <si>
    <t>Remarks
 Dollar rate 325</t>
  </si>
  <si>
    <t>Operated Knitting machines According to the IE (Avg knt mc = 117)</t>
  </si>
  <si>
    <t>Operated bulk dye machines according to the IE (Avg Dye mc= 15)</t>
  </si>
  <si>
    <t>Operation Type</t>
  </si>
  <si>
    <t>Operated Knitting machines 50% from planned 156 KN MC=78
78-117</t>
  </si>
  <si>
    <t>Operated bulk dye machines 50 %  from planned 20 MC= 10
10(50%)-15 (70%)</t>
  </si>
  <si>
    <t>OPERATED TOTAL KNITTING MACHINES(156 budgeted) (Avg value of  D AND N )
50%= 78 75%= 117</t>
  </si>
  <si>
    <t>OPERATED DYE MACHINES (20 Budgeted)D AND NIGHT
50%=10 75%=15</t>
  </si>
  <si>
    <t>KN</t>
  </si>
  <si>
    <t>Dye Bulk</t>
  </si>
  <si>
    <t>Dye</t>
  </si>
  <si>
    <t>Electricity (kWh)</t>
  </si>
  <si>
    <t>Steam (kg)</t>
  </si>
  <si>
    <t xml:space="preserve">Total Water (Cu.m.) main meter + common </t>
  </si>
  <si>
    <t>water
(Cu.m) -MFI meter</t>
  </si>
  <si>
    <t>water(Cu.m) -
Common area+cooling tower+canteen</t>
  </si>
  <si>
    <t>Plant Closure</t>
  </si>
  <si>
    <t xml:space="preserve"> -</t>
  </si>
  <si>
    <t>Closed</t>
  </si>
  <si>
    <t>Plant opening ceremony</t>
  </si>
  <si>
    <t xml:space="preserve">Chillers - 1/1 (D/N)
AHU - 5/6  (D/N)
Compressor - 2/3 (D/N)
Luwa - 0/9 (D/N)
</t>
  </si>
  <si>
    <t>Partially operated</t>
  </si>
  <si>
    <t>Partially</t>
  </si>
  <si>
    <t>kn</t>
  </si>
  <si>
    <t>dye</t>
  </si>
  <si>
    <t>36 knitting machines operated in day
6 dye machines &amp; 2 sample machines operated in day
F1 running 205 machines (2h) &amp; operation 30 knitting machines in Night
38 dye machines operated in night</t>
  </si>
  <si>
    <t xml:space="preserve">Chillers - 1/1 (D/N)
AHU - 5/ 4 (D/N)
Compressor - 2/ 2 (D/N)
Luwa - 3/3 (D/N)
</t>
  </si>
  <si>
    <t>Jan 3-14</t>
  </si>
  <si>
    <t>151
160
169
153
151
151
154
153
148
154
148
142</t>
  </si>
  <si>
    <t>21
27
20
25
23
20
19
23
23
19
20
23</t>
  </si>
  <si>
    <t>F1 running 2 machines (1h) &amp; operation 9 machines in day
37 dye machines operated in day
9 knitting machines &amp; 37 dye machines operated in night</t>
  </si>
  <si>
    <t xml:space="preserve">Chillers - 1/1 (D/N)
AHU - 1/4  (D/N)
Compressor - 1/1 (D/N)
Luwa - 1/1 (D/N)
</t>
  </si>
  <si>
    <t>F! running</t>
  </si>
  <si>
    <t>Jan 16-23</t>
  </si>
  <si>
    <t>130
116
116
100
98
89
72
56</t>
  </si>
  <si>
    <t>20
21
23
18
20
17
22
22</t>
  </si>
  <si>
    <t>11 knitting machines operated in day
36 dye machines operated in day
3 knitting machines operated in night
34 dye machines operated in night</t>
  </si>
  <si>
    <t xml:space="preserve">Chillers - 1/1 (D/N)
AHU - 3/2  (D/N)
Compressor - 1/1 (D/N)
Luwa - 1/1 (D/N)
</t>
  </si>
  <si>
    <t>6 knitting machines operated in day
38 dye machines operated in day
7 knitting machines operated in night
36 dye machines operated in night</t>
  </si>
  <si>
    <t>F1 running 250 machines operated in day (6h)
30 dye machines operated in day</t>
  </si>
  <si>
    <t xml:space="preserve">Chillers - 1 (D)
AHU - 6 (D)
Compressor - 1(D)
Luwa - 1 (D)
</t>
  </si>
  <si>
    <t>F1 running</t>
  </si>
  <si>
    <t>-</t>
  </si>
  <si>
    <t>Inspection &amp; Rework</t>
  </si>
  <si>
    <t xml:space="preserve">Chillers - 1/1 (D/N)
AHU - 2/2  (D/N)
Compressor - 1/1 (D/N)
Luwa - 0
</t>
  </si>
  <si>
    <t>F1 running 250 machines operated in day (3h)
Inspection &amp; Rework</t>
  </si>
  <si>
    <t xml:space="preserve">Chillers - 1 (D)
AHU - 2 (D)
Compressor - 1 (D)
Luwa - 0
</t>
  </si>
  <si>
    <t>F1 running 1 machines operated in day (6h) 
Inspection &amp; Rework</t>
  </si>
  <si>
    <t>Plant closure</t>
  </si>
  <si>
    <t xml:space="preserve">Chillers - / (D/N)
AHU - /  (D/N)
Compressor - / (D/N)
Luwa - / (D/N)
</t>
  </si>
  <si>
    <t>Gymshark visit 
6 dye machines (Bulk) operated in day ( reprocess and reknitted)</t>
  </si>
  <si>
    <t xml:space="preserve">Chillers - 1/0 (D/N)
AHU - 4/ 0 (D/N)
Compressor - 1/ 1(D/N)
Luwa - / (D/N)
</t>
  </si>
  <si>
    <t>Partial (Due to Gymshark visit)</t>
  </si>
  <si>
    <t>Partial</t>
  </si>
  <si>
    <t>23 dye machines operated in day (bulk production,reprocess,machine wash)</t>
  </si>
  <si>
    <t>Fully operated</t>
  </si>
  <si>
    <t>130 knitting machines operated in day
36 dye machines operated in day
121 knitting machines operated in night
30 dye machines operated in night</t>
  </si>
  <si>
    <t xml:space="preserve">Chillers - 1/1 (D/N)
AHU - 6/5 (D/N)
Compressor - 2/2 (D/N)
Luwa - 8/8 (D/N)
</t>
  </si>
  <si>
    <t>42 knitting machines 6 hours F1 running in day
128 knitting machines operated in day
31 dye machines operated in day
110 knitting machines operated in night
30 dye machines operated in night</t>
  </si>
  <si>
    <t xml:space="preserve">Chillers - 1/1 (D/N)
AHU - 5/4 (D/N)
Compressor - 2/2 (D/N)
Luwa - 8/8 (D/N)
</t>
  </si>
  <si>
    <t>10 knitting machines 5 hours F1 running in day
118 knitting machines operated in day
27 dye machines operated in day
130 knitting machines operated in night
31 dye machines operated in night</t>
  </si>
  <si>
    <t xml:space="preserve">Chillers - 1/1 (D/N)
AHU - 4/4 (D/N)
Compressor - 2/2 (D/N)
Luwa - 8/8 (D/N)
</t>
  </si>
  <si>
    <t>7 knitting machines 4 hours F1 running in day
127 knitting machines operated in day
29 dye machines operated in day
All departments operated in day
10 knitting machines 5 hours F1 running in night
126 knitting machines operated in night
23 dye machines operated in night
All departments operated in night</t>
  </si>
  <si>
    <t>12 knitting machines 3 hours F1 running in day
122 knitting machines operated in day
27 dye machines operated in day
All departments operated in day
40 knitting machines 5 hours F1 running in night
142 knitting machines operated in night
24 dye machines operated in night
All departments operated in night</t>
  </si>
  <si>
    <t>47 knitting machines 7 hours F1 running in day
138 knitting machines operated in day
23 dye machines operated in day
All departments operated in day
13 knitting machines 5 hours F1 running in night
132 knitting machines operated in night
23 dye machines operated in night
All departments operated in night</t>
  </si>
  <si>
    <t xml:space="preserve">Chillers - 1/1 (D/N)
AHU - 4/5 (D/N)
Compressor - 2/2 (D/N)
Luwa - 8/8 (D/N)
</t>
  </si>
  <si>
    <t>33 knitting machines 6 hours F1 running in day
97 knitting machines operated in day
27 dye machines operated in day
All departments operated in day
41 knitting machines 7 hours F1 running in night
102 knitting machines operated in night
24 dye machines operated in night
All departments operated in night</t>
  </si>
  <si>
    <t xml:space="preserve">Chillers - 2/1 (D/N)
AHU - 6/4 (D/N)
Compressor - 3/3 (D/N)
Luwa - 8/8 (D/N)
</t>
  </si>
  <si>
    <t>40 knitting machines 6 hours F1 running in day
70 knitting machines operated in day
29 dye machines operated in day
10 dryers operated in day
3 Presetting machines operated in day
All departments operated in day
42 knitting machines 7 hours F1 running in night
76 knitting machines 12 hours operated in night
26 dye machines operated in night
10 dryers operated in night
2 Presetting machines operated in night
All departments operated in night</t>
  </si>
  <si>
    <t xml:space="preserve">Chillers - 2/1 (D/N)
AHU - 5/4 (D/N)
Compressor - 3/3 (D/N)
Luwa - 8/8 (D/N)
</t>
  </si>
  <si>
    <t>45 knitting machines 4 hours F1 running in day
88 knitting machines operated in day
28 dye machines operated in day
12 dryers operated in day
3 Presetting machines operated in day
All departments operated in day
46 knitting machines 5 hours F1 running in night
77 knitting machines 12 hours operated in night
33 dye machines operated in night
10 dryers operated in night
3 Presetting machines operated in night
All departments operated in night</t>
  </si>
  <si>
    <t>90 knitting machines 5 hours F1 running in day
78 knitting machines operated in day
28 dye machines operated in day
12 dryers operated in day
3 Presetting machines operated in day
All departments operated in day
60 knitting machines 11.5 hours F1 running in night
70 knitting machines 11.5 hours operated in night
24 dye machines operated in night
11 dryers operated in night
3 Presetting machines operated in night
All departments operated in night</t>
  </si>
  <si>
    <t xml:space="preserve">Chillers - 2/1 (D/N)
AHU - 6/5 (D/N)
Compressor - 3/2 (D/N)
Luwa - 7/7 (D/N)
</t>
  </si>
  <si>
    <t xml:space="preserve">Chillers - 
AHU - 
Compressor - 
Luwa - 
</t>
  </si>
  <si>
    <t xml:space="preserve">Plant closure </t>
  </si>
  <si>
    <t>All knitting machines 3.5 hours F1 running in day
Knitting, fabric inspection, lab and office area (HR) operated in day</t>
  </si>
  <si>
    <t xml:space="preserve">Chillers - 1 (D)
AHU - 4 (D)
Compressor - 2 (D)
Luwa - 0
</t>
  </si>
  <si>
    <t>All knitting machines 4.5 hours F1 running in day
Knitting dep. operated in day for running F1</t>
  </si>
  <si>
    <t xml:space="preserve">Chillers - 1(D)
AHU - 5(D)
Compressor - 2 (D)
Luwa - 0 (D)
</t>
  </si>
  <si>
    <t xml:space="preserve">Chillers - 1 (D)
AHU - 5 (D)
Compressor - 2 (D)
Luwa - 0 (D)
</t>
  </si>
  <si>
    <r>
      <rPr>
        <sz val="11"/>
        <color rgb="FFFF0000"/>
        <rFont val="Calibri"/>
        <family val="2"/>
        <scheme val="minor"/>
      </rPr>
      <t xml:space="preserve">Additionally TOP2V- 18 diameter 03 parked machines operated
</t>
    </r>
    <r>
      <rPr>
        <sz val="11"/>
        <color rgb="FF000000"/>
        <rFont val="Calibri"/>
        <family val="2"/>
        <scheme val="minor"/>
      </rPr>
      <t>All knitting machines 1 hours F1 running in day
72 knitting machines 9 hours operated in day
28 dye machines operated in day
6 dryers operated in day
3 Presetting machines operated in day
All departments operated in day
100 knitting machines 5 hours F1 running in night
76 knitting machines operated in night
22 dye machines operated in night
9 dryers operated in night
3 Presetting machines operated in night
All departments operated in night</t>
    </r>
  </si>
  <si>
    <t xml:space="preserve">Chillers - 3/2 (D/N)
AHU - 6/5 (D/N)
Compressor - 3/3 (D/N)
Luwa - 5/5 (D/N)
</t>
  </si>
  <si>
    <r>
      <rPr>
        <sz val="11"/>
        <color rgb="FFFF0000"/>
        <rFont val="Calibri"/>
        <family val="2"/>
        <scheme val="minor"/>
      </rPr>
      <t xml:space="preserve">Additionally TOP2V- 18 diameter 03 parked machines operated
</t>
    </r>
    <r>
      <rPr>
        <sz val="11"/>
        <color rgb="FF000000"/>
        <rFont val="Calibri"/>
        <family val="2"/>
        <scheme val="minor"/>
      </rPr>
      <t>80 knitting machines 5 hours F1 running in day
90 knitting machines 9 hours operated in day
21 dye machines operated in day
8 dryers operated in day
3 Presetting machines operated in day
All departments operated in day
60 knitting machines 6 hours F1 running in night
92 knitting machines operated in night
25 dye machines operated in night
7 dryers operated in night
3 Presetting machines operated in night
All departments operated in night</t>
    </r>
  </si>
  <si>
    <t xml:space="preserve">Chillers - 3/2 (D/N)
AHU - 7/5 (D/N)
Compressor - 3/3 (D/N)
Luwa - 5/5 (D/N)
</t>
  </si>
  <si>
    <r>
      <rPr>
        <sz val="11"/>
        <color rgb="FFFF0000"/>
        <rFont val="Calibri"/>
        <family val="2"/>
        <scheme val="minor"/>
      </rPr>
      <t xml:space="preserve">Additionally TOP2V- 18 diameter 03 parked machines operated
</t>
    </r>
    <r>
      <rPr>
        <sz val="11"/>
        <color rgb="FF000000"/>
        <rFont val="Calibri"/>
        <family val="2"/>
        <scheme val="minor"/>
      </rPr>
      <t>55 knitting machines 5 hours F1 running in day
93 knitting machines 9 hours operated in day
18 dye machines operated in day
6 dryers operated in day
3 Presetting machines operated in day
All departments operated in day
52 knitting machines 6 hours F1 running in night
90 knitting machines operated in night
11 dye machines operated in night
8 dryers operated in night
3 Presetting machines operated in night
All departments operated in night</t>
    </r>
  </si>
  <si>
    <t xml:space="preserve">Chillers - 2/2 (D/N)
AHU - 6/5 (D/N)
Compressor - 3/3 (D/N)
Luwa - 5 /5 (D/N)
</t>
  </si>
  <si>
    <t>partial</t>
  </si>
  <si>
    <r>
      <t xml:space="preserve">Additionally TOP2V- 18 diameter 03 parked machines operated
</t>
    </r>
    <r>
      <rPr>
        <sz val="11"/>
        <color rgb="FF000000"/>
        <rFont val="Calibri"/>
        <family val="2"/>
        <scheme val="minor"/>
      </rPr>
      <t>45 knitting machines 6 hours F1 running in day
93 knitting machines operated in day
19 dye machines operated in day
8 dryers operated in day
3 Presetting machines operated in day
All departments operated in day
48 knitting machines 6 hours F1 running in night
96 knitting machines operated in night
17 dye machines operated in night
8 dryers operated in night
3 Presetting machines operated in night
All departments operated in night</t>
    </r>
  </si>
  <si>
    <t xml:space="preserve">Chillers - 2/2 (D/N)
AHU - 6/4 (D/N)
Compressor - 3/3 (D/N)
Luwa - 5/5 (D/N)
</t>
  </si>
  <si>
    <r>
      <rPr>
        <sz val="11"/>
        <color rgb="FFFF0000"/>
        <rFont val="Calibri"/>
        <family val="2"/>
        <scheme val="minor"/>
      </rPr>
      <t xml:space="preserve">Additionally TOP2V- 18 diameter 03 parked machines operated
</t>
    </r>
    <r>
      <rPr>
        <sz val="11"/>
        <color rgb="FF000000"/>
        <rFont val="Calibri"/>
        <family val="2"/>
        <scheme val="minor"/>
      </rPr>
      <t>120 knitting machines 4 hours F1 running in day
105 knitting machines operated in day
20 dye machines operated in day
8 dryers operated in day
3 Presetting machines operated in day
All departments operated in day
40 knitting machines 5 hours F1 running in night
105 knitting machines operated in night
21 dye machines operated in night
8 dryers operated in night
3 Presetting machines operated in night
All departments operated in night</t>
    </r>
  </si>
  <si>
    <t xml:space="preserve">Chillers - 2/2 (D/N)
AHU - 6/4 (D/N)
Compressor - 3/2 (D/N)
Luwa - 5/5 (D/N)
</t>
  </si>
  <si>
    <r>
      <rPr>
        <sz val="11"/>
        <color rgb="FFFF0000"/>
        <rFont val="Calibri"/>
        <family val="2"/>
        <scheme val="minor"/>
      </rPr>
      <t xml:space="preserve">Additionally TOP2V- 18 diameter 03 parked machines operated
</t>
    </r>
    <r>
      <rPr>
        <sz val="11"/>
        <color rgb="FF000000"/>
        <rFont val="Calibri"/>
        <family val="2"/>
        <scheme val="minor"/>
      </rPr>
      <t>30 knitting machines 5 hours F1 running in day
102 knitting machines operated in day
24 dye machines operated in day
8 dryers operated in day
2 Presetting machines operated in day
All departments operated in day
30 knitting machines 3 hours F1 running in night
97 knitting machines operated in night
25 dye machines operated in night
12 dryers operated in night
3 Presetting machines operated in night
All departments operated in night</t>
    </r>
  </si>
  <si>
    <t xml:space="preserve">Chillers - 1/1 (D/N)
AHU - 5/4 (D/N)
Compressor - 2/2 (D/N)
Luwa - 5/5 (D/N)
</t>
  </si>
  <si>
    <r>
      <rPr>
        <sz val="11"/>
        <color rgb="FFFF0000"/>
        <rFont val="Calibri"/>
        <family val="2"/>
        <scheme val="minor"/>
      </rPr>
      <t xml:space="preserve">Additionally TOP2V- 18 diameter 03 parked machines operated
</t>
    </r>
    <r>
      <rPr>
        <sz val="11"/>
        <color rgb="FF000000"/>
        <rFont val="Calibri"/>
        <family val="2"/>
        <scheme val="minor"/>
      </rPr>
      <t xml:space="preserve">
27 knitting machines 3 hours F1 running in day
95 knitting machines operated in day
26 dye machines operated in day
8 dryers operated in day
3 Presetting machines operated in day
All departments operated in day
32 knitting machines 4 hours F1 running in night
78 knitting machines operated in night
21 dye machines operated in night
7 dryers operated in night
1 Presetting machines operated in night
All departments operated in night</t>
    </r>
  </si>
  <si>
    <t xml:space="preserve">Chillers - 1/1 (D/N)
AHU - 5/5 (D/N)
Compressor - 2/2 (D/N)
Luwa - 5/5 (D/N)
</t>
  </si>
  <si>
    <r>
      <rPr>
        <sz val="11"/>
        <color rgb="FFFF0000"/>
        <rFont val="Calibri"/>
        <family val="2"/>
        <scheme val="minor"/>
      </rPr>
      <t xml:space="preserve">Additionally TOP2V- 18 diameter 03 parked machines operated
</t>
    </r>
    <r>
      <rPr>
        <sz val="11"/>
        <color rgb="FF000000"/>
        <rFont val="Calibri"/>
        <family val="2"/>
        <scheme val="minor"/>
      </rPr>
      <t>116 knitting machines 4 hours F1 running in day
67 knitting machines operated in day
24 dye machines operated in day
8 dryers operated in day
2 Presetting machines operated in day
All departments operated in day
30 knitting machines 6 hours F1 running in night
51 knitting machines operated in night
23 dye machines operated in night
8 dryers operated in night
2 Presetting machines operated in night
All departments operated in night</t>
    </r>
  </si>
  <si>
    <t xml:space="preserve">Chillers - 2/2 (D/N)
AHU - 6/4 (D/N)
Compressor - 2/2 (D/N)
Luwa - 5/5 (D/N)
</t>
  </si>
  <si>
    <t>Worked office area
(Management training)</t>
  </si>
  <si>
    <t xml:space="preserve">Chillers - 1 (D)
AHU - 1 (D)
Compressor - 0 (D) 
Luwa - 0 (D)
</t>
  </si>
  <si>
    <t>closed</t>
  </si>
  <si>
    <t>Plant closure
(technopia machine was run 4 hours</t>
  </si>
  <si>
    <t xml:space="preserve">Chillers - 1 (D)
AHU - 0
Compressor - 0
Luwa - 0
</t>
  </si>
  <si>
    <t>Technopia machine was run
265 machines 4 h  F1 running 
Office area operated in day</t>
  </si>
  <si>
    <t xml:space="preserve">Chillers - 1
AHU - 4 (D)
Compressor - 1
Luwa - 0 
</t>
  </si>
  <si>
    <t>All knitting machines 4h F1 running
(HR/ Planning/ IT / MOS worked)</t>
  </si>
  <si>
    <t xml:space="preserve">Chillers - 2 (D)
AHU - 5 (D)
Compressor - 0
Luwa - 0
</t>
  </si>
  <si>
    <t>Plant closure
(HR/ Planning worked/ IT/ Finance/ MOS worked)</t>
  </si>
  <si>
    <t>70 knitting machines operated in day
28 dye machines operated in day
8 dryers operated in day
3 Presetting machines operated in day
All departments operated in day
19 knitting machines 4 hours F1 running in night
77 knitting machines operated in night
26 dye machines operated in night
8 dryers operated in night
3 Presetting machines operated in night
All departments operated in night</t>
  </si>
  <si>
    <t xml:space="preserve">Chillers - 2/2 (D/N)
AHU - 6/5 (D/N)
Compressor - 2/3 (D/N)
Luwa - 5/5 (D/N)
</t>
  </si>
  <si>
    <t>95 knitting machines 4 hours F1 running in day
96 knitting machines operated in day
27 dye machines operated in day
5 dryers operated in day
2 Presetting machines operated in day
All departments operated in day
110 knitting machines operated in night
23 dye machines operated in night
9 dryers operated in night
3 Presetting machines operated in night
All departments operated in night</t>
  </si>
  <si>
    <t xml:space="preserve">Chillers - 2/2 (D/N)
AHU - 5/5 (D/N)
Compressor - 2/2 (D/N)
Luwa - 5/5 (D/N)
</t>
  </si>
  <si>
    <t>fully opreated</t>
  </si>
  <si>
    <t>166 knitting machines operated in day
24 dye machines operated in day
7 dryers operated in day
3 Presetting machines operated in day
All departments operated in day
115 knitting machines operated in night
22 dye machines operated in night
12 dryers operated in night
3 Presetting machines operated in night
All departments operated in night</t>
  </si>
  <si>
    <r>
      <t xml:space="preserve">Chillers - 2/2 (D/N)
</t>
    </r>
    <r>
      <rPr>
        <sz val="11"/>
        <color rgb="FFFF0000"/>
        <rFont val="Calibri"/>
        <family val="2"/>
        <scheme val="minor"/>
      </rPr>
      <t>(1 chiller operated only 2h both day and nigh)</t>
    </r>
    <r>
      <rPr>
        <sz val="11"/>
        <color theme="1"/>
        <rFont val="Calibri"/>
        <family val="2"/>
        <scheme val="minor"/>
      </rPr>
      <t xml:space="preserve">
AHU - 5/5 (D/N)
Compressor - 2/2 (D/N)
Luwa - 5/5 (D/N)
</t>
    </r>
  </si>
  <si>
    <t>102 knitting machines operated in day
25 dye machines operated in day
6 dryers operated in day
3 Presetting machines operated in day
All departments operated in day
97 knitting machines operated in night
26 dye machines operated in night
8 dryers operated in night
3 Presetting machines operated in night
All departments operated in night</t>
  </si>
  <si>
    <t>95 knitting machines 7 hours F1 running in day
94 knitting machines operated in day
24 dye machines operated in day
8 dryers operated in day
3 Presetting machines operated in day
All departments operated in day
93 knitting machines operated in night
20 dye machines operated in night
6 dryers operated in night
3 Presetting machines operated in night
All departments operated in night</t>
  </si>
  <si>
    <t xml:space="preserve">Chillers - 3/2 (D/N)
AHU - 5/5 (D/N)
Compressor - 2/2 (D/N)
Luwa - 5/5 (D/N)
</t>
  </si>
  <si>
    <t>89 knitting machines operated in day
20 dye machines operated in day
8 dryers operated in day
3 Presetting machines operated in day
Knitting, dye, knitting qa and rework operated in day
74 knitting machines operated in night
19 dye machines operated in night
7 dryers operated in night
3 Presetting machines operated in night
All departments operated in night</t>
  </si>
  <si>
    <t xml:space="preserve"> Finance/Planning</t>
  </si>
  <si>
    <t>All knitting machines F1 operated 4 hours in day
MOS./ Finance/Planning/HR worked</t>
  </si>
  <si>
    <t xml:space="preserve">Chillers - 1 (D - 5h)
AHU - 5 (D-5h)
Compressor - 2 (D-4h)
Luwa - 0
</t>
  </si>
  <si>
    <t>All knitting machines F1 operated 4 hours in day</t>
  </si>
  <si>
    <t xml:space="preserve">Chillers - 2(D - 5h)
AHU - 5 (D-5h)
Compressor - 2 (D-4h)
Luwa - 0
</t>
  </si>
  <si>
    <t>All knitting machine F1 running only 2 hrs
110 knitting machines operated in day
27 dye machines operated in day
10 dryers operated in day
3 Presetting machines operated in day
All department operated in day
118 knitting machines operated in night
27 dye machines operated in night
5 dryers operated in night
3 Presetting machines operated in night
All departments operated in night</t>
  </si>
  <si>
    <t xml:space="preserve">Chillers - 1/1 (D/N)
AHU - 6/5 (D/N)
Compressor - 2/2 (D/N)
Luwa - 5/5 (D/N)
</t>
  </si>
  <si>
    <t>98 knitting machines operated in day
26 dye machines operated in day
7 dryers operated in day
3 Presetting machines operated in day
All department operated in day
95 knitting machines operated in night
27 dye machines operated in night
8 dryers operated in night
3 Presetting machines operated in night
All departments operated in night</t>
  </si>
  <si>
    <t>89 knitting machines operated in day
27 dye machines operated in day
6 dryers operated in day
3 Presetting machines operated in day
All department operated in day
87 knitting machines operated in night
28 dye machines operated in night
8 dryers operated in night
3 Presetting machines operated in night
All departments operated in night</t>
  </si>
  <si>
    <t>100 knitting machines operated in day
28 dye machines operated in day
6 dryers operated in day
3 Presetting machines operated in day
All department operated in day
95 knitting machines operated in night
30 dye machines operated in night
8 dryers operated in night
3 Presetting machines operated in night
All departments operated in night</t>
  </si>
  <si>
    <t xml:space="preserve">Chillers - 2/2 (D/ N-1 chiller worked only 6h)
AHU - 5/4 (D/N)
Compressor - 2/2 (D/N)
Luwa - 5/5 (D/N)
</t>
  </si>
  <si>
    <t>98 knitting machines operated in day
28 dye machines operated in day
8 dryers operated in day
3 Presetting machines operated in day
All department operated in day
94 knitting machines operated in night
29 dye machines operated in night
6 dryers operated in night
2 Presetting machines operated in night
All departments operated in night</t>
  </si>
  <si>
    <t xml:space="preserve">Chillers - 3/2 (D/N)
AHU - 5/4 (D/N)
Compressor - 2/2 (D/N)
Luwa - 5/5 (D/N)
</t>
  </si>
  <si>
    <t>96 knitting machines operated in day
30 dye machines operated in day
7 dryers operated in day
3 Presetting machines operated in day
All department operated in day
92 knitting machines operated in night
27 dye machines operated in night
7 dryers operated in night
3 Presetting machines operated in night
All departments operated in night</t>
  </si>
  <si>
    <t xml:space="preserve">Chillers - 3/3 (D/ N - 1 chiller worked only 2h)
AHU - 5/4 (D/N)
Compressor - 2/2 (D/N)
Luwa - 5/5 (D/N)
</t>
  </si>
  <si>
    <t>91 knitting machines operated in day
29 dye machines operated in day
12 dryers operated in day
3 Presetting machines operated in day
All department operated in day
93 knitting machines operated in night
27 dye machines operated in night
9 dryers operated in night
2 Presetting machines operated in night
All departments operated in night</t>
  </si>
  <si>
    <t>64 knitting machines operated in day
20 dye machines operated in day
8 dryers operated in day
3 Presetting machines operated in day
All department operated in day
61 knitting machines operated in night
14 dye machines operated in night
8 dryers operated in night
3 Presetting machines operated in night
All departments operated in night</t>
  </si>
  <si>
    <t>92 knitting machines operated in day
20 dye machines operated in day
8 dryers operated in day
3 Presetting machines operated in day
All department operated in day
92 knitting machines operated in night
19 dye machines operated in night
8 dryers operated in night
3 Presetting machines operated in night
All departments operated in night</t>
  </si>
  <si>
    <t xml:space="preserve">Chillers - 1/1 (D/N)
AHU - 4/4 (D/N)
Compressor - 2/2 (D/N)
Luwa - 5/5 (D/N)
</t>
  </si>
  <si>
    <t>76 knitting machines operated in day
18 dye machines operated in day
5 dryers operated in day
3 Presetting machines operated in day
All department operated in day
64 knitting machines operated in night
10 dye machines operated in night
7 dryers operated in night
3 Presetting machines operated in night
All departments operated in night</t>
  </si>
  <si>
    <t xml:space="preserve">Chillers - 1/2 (D/ N - 1 chiller 3h worked)
AHU - 4/4 (D/N)
Compressor - 2/2 (D/N)
Luwa - 5/5 (D/N)
</t>
  </si>
  <si>
    <t>12 knitting machines 2 h F1 running in day
Knitting and Eng team worked</t>
  </si>
  <si>
    <t xml:space="preserve">Chillers - 2 (D - Matrix worked)
AHU - 1 (D)
Compressor - 1 (D)
Luwa - 1 (D - 2 h only)
</t>
  </si>
  <si>
    <t>All knitting machines 4h, F1 running in day</t>
  </si>
  <si>
    <t xml:space="preserve">Chillers - 1 (D - 5 hrs)
AHU - 4 (D- 5 hrs)
Compressor - 2 (D - 4 hrs)
Luwa - 0
</t>
  </si>
  <si>
    <r>
      <rPr>
        <sz val="11"/>
        <color rgb="FFFF0000"/>
        <rFont val="Calibri"/>
        <family val="2"/>
        <scheme val="minor"/>
      </rPr>
      <t>Factory operation start night shift onwards</t>
    </r>
    <r>
      <rPr>
        <sz val="11"/>
        <color rgb="FF000000"/>
        <rFont val="Calibri"/>
        <family val="2"/>
        <scheme val="minor"/>
      </rPr>
      <t xml:space="preserve">
All knitting machine F1  running in 1 hr.
75 knitting machines operated in 10 hrs
Knitting, Dye, Knitting QA, Spot dye operated in night
</t>
    </r>
    <r>
      <rPr>
        <sz val="11"/>
        <color rgb="FFFF0000"/>
        <rFont val="Calibri"/>
        <family val="2"/>
        <scheme val="minor"/>
      </rPr>
      <t>Additional LUWA is operating in night</t>
    </r>
  </si>
  <si>
    <t xml:space="preserve">Chillers - 2 ( N - 1 chiller worked only 9 hrs)
AHU - 5 (N - 1 AHU worked only 7 hrs)
Compressor - 2 ( 10 hrs)
Luwa - 6 ( N - 10 hrs)
</t>
  </si>
  <si>
    <r>
      <rPr>
        <sz val="11"/>
        <color rgb="FF000000"/>
        <rFont val="Calibri"/>
        <family val="2"/>
        <scheme val="minor"/>
      </rPr>
      <t xml:space="preserve">78 knitting machines operated in day
18 bulk dye machines operated in day
5 sample dye machine operated in day
5 dryers operated in day
2 Presetting machines operated in day
All department operated in day
</t>
    </r>
    <r>
      <rPr>
        <sz val="11"/>
        <color rgb="FFFF0000"/>
        <rFont val="Calibri"/>
        <family val="2"/>
        <scheme val="minor"/>
      </rPr>
      <t>Additional LUWA is operating in day</t>
    </r>
    <r>
      <rPr>
        <sz val="11"/>
        <color rgb="FF000000"/>
        <rFont val="Calibri"/>
        <family val="2"/>
        <scheme val="minor"/>
      </rPr>
      <t xml:space="preserve">
85 knitting machines operated in night
18 bulk dye machines operated in night
9 sample dye machine operated in night
7 dryers operated in night
3 Presetting machines operated in night
All department operated in night
</t>
    </r>
    <r>
      <rPr>
        <sz val="11"/>
        <color rgb="FFFF0000"/>
        <rFont val="Calibri"/>
        <family val="2"/>
        <scheme val="minor"/>
      </rPr>
      <t>Additional LUWA is operating in night</t>
    </r>
  </si>
  <si>
    <t xml:space="preserve">Chillers - 2/1 (D/N)
AHU - 5/5 (D/N)
Compressor - 2/2 (D/N)
Luwa - 6/6 (D/N)
</t>
  </si>
  <si>
    <r>
      <rPr>
        <sz val="11"/>
        <color theme="1"/>
        <rFont val="Calibri"/>
        <family val="2"/>
        <scheme val="minor"/>
      </rPr>
      <t xml:space="preserve">90 knitting machines operated in day
20 bulk dye machines operated in day
9 sample dye machine operated in day
8 dryers operated in day
3 Presetting machines operated in day
All department operated in day
</t>
    </r>
    <r>
      <rPr>
        <sz val="11"/>
        <color rgb="FFFF0000"/>
        <rFont val="Calibri"/>
        <family val="2"/>
        <scheme val="minor"/>
      </rPr>
      <t>Additional LUWA is operating in day</t>
    </r>
    <r>
      <rPr>
        <sz val="11"/>
        <color rgb="FF000000"/>
        <rFont val="Calibri"/>
        <family val="2"/>
        <scheme val="minor"/>
      </rPr>
      <t xml:space="preserve">
95 knitting machines operated in night
16 bulk dye machines operated in night
9 sample dye machine operated in night
8 dryers operated in night
3 Presetting machines operated in night
All department operated in night
</t>
    </r>
    <r>
      <rPr>
        <sz val="11"/>
        <color rgb="FFFF0000"/>
        <rFont val="Calibri"/>
        <family val="2"/>
        <scheme val="minor"/>
      </rPr>
      <t>Additional LUWA is operating in night</t>
    </r>
  </si>
  <si>
    <t xml:space="preserve">Chillers - 2/1 (D/N)
AHU - 6/6 (D/N)
Compressor - 2/2 (D/N)
Luwa - 6/6 (D/N)
</t>
  </si>
  <si>
    <r>
      <rPr>
        <sz val="11"/>
        <color rgb="FF000000"/>
        <rFont val="Calibri"/>
        <family val="2"/>
        <scheme val="minor"/>
      </rPr>
      <t>85</t>
    </r>
    <r>
      <rPr>
        <sz val="11"/>
        <color theme="1"/>
        <rFont val="Calibri"/>
        <family val="2"/>
        <scheme val="minor"/>
      </rPr>
      <t xml:space="preserve"> knitting machines operated in day
15 bulk dye machines operated in day
10 sample dye machine operated in day
9 dryers operated in day
3 Presetting machines operated in day
All department operated in day
</t>
    </r>
    <r>
      <rPr>
        <sz val="11"/>
        <color rgb="FFFF0000"/>
        <rFont val="Calibri"/>
        <family val="2"/>
        <scheme val="minor"/>
      </rPr>
      <t>Additional LUWA is operating in day</t>
    </r>
    <r>
      <rPr>
        <sz val="11"/>
        <color rgb="FF000000"/>
        <rFont val="Calibri"/>
        <family val="2"/>
        <scheme val="minor"/>
      </rPr>
      <t xml:space="preserve">
90 knitting machines operated in night
16 bulk dye machines operated in night
9 sample dye machine operated in night
8 dryers operated in night
3 Presetting machines operated in night
All department operated in night
</t>
    </r>
    <r>
      <rPr>
        <sz val="11"/>
        <color rgb="FFFF0000"/>
        <rFont val="Calibri"/>
        <family val="2"/>
        <scheme val="minor"/>
      </rPr>
      <t>Additional LUWA is operating in night</t>
    </r>
  </si>
  <si>
    <t xml:space="preserve">Chillers - 2/1 (D/N)
AHU - 5/5 (D/N)
Compressor - 3/2 (D/N)
Luwa - 6/6 (D/N)
</t>
  </si>
  <si>
    <r>
      <rPr>
        <sz val="11"/>
        <color theme="1"/>
        <rFont val="Calibri"/>
        <family val="2"/>
        <scheme val="minor"/>
      </rPr>
      <t xml:space="preserve">90 knitting machines operated in day
15 bulk dye machines operated in day
10 sample dye machine operated in day
9 dryers operated in day
3 Presetting machines operated in day
All department operated in day
</t>
    </r>
    <r>
      <rPr>
        <sz val="11"/>
        <color rgb="FFFF0000"/>
        <rFont val="Calibri"/>
        <family val="2"/>
        <scheme val="minor"/>
      </rPr>
      <t>Additional LUWA is operating in day</t>
    </r>
    <r>
      <rPr>
        <sz val="11"/>
        <color rgb="FF000000"/>
        <rFont val="Calibri"/>
        <family val="2"/>
        <scheme val="minor"/>
      </rPr>
      <t xml:space="preserve">
90 knitting machines operated in night
18 bulk dye machines operated in night
8 sample dye machine operated in night
9 dryers operated in night
3 Presetting machines operated in night
All department operated in night
</t>
    </r>
    <r>
      <rPr>
        <sz val="11"/>
        <color rgb="FFFF0000"/>
        <rFont val="Calibri"/>
        <family val="2"/>
        <scheme val="minor"/>
      </rPr>
      <t>Additional LUWA is operating in night</t>
    </r>
  </si>
  <si>
    <t xml:space="preserve">Chillers - 2/2 (D/N)
AHU - 5/5 (D/N)
Compressor - 2/2 (D/N)
Luwa - 6/6 (D/N)
</t>
  </si>
  <si>
    <r>
      <rPr>
        <sz val="11"/>
        <color theme="1"/>
        <rFont val="Calibri"/>
        <family val="2"/>
        <scheme val="minor"/>
      </rPr>
      <t xml:space="preserve">78 knitting machines operated in day
20 bulk dye machines operated in day
10 sample dye machine operated in day
6 dryers operated in day
1 Presetting machines operated in day
All department operated in day
</t>
    </r>
    <r>
      <rPr>
        <sz val="11"/>
        <color rgb="FFFF0000"/>
        <rFont val="Calibri"/>
        <family val="2"/>
        <scheme val="minor"/>
      </rPr>
      <t>Additional LUWA is operating in day</t>
    </r>
    <r>
      <rPr>
        <sz val="11"/>
        <color rgb="FF000000"/>
        <rFont val="Calibri"/>
        <family val="2"/>
        <scheme val="minor"/>
      </rPr>
      <t xml:space="preserve">
85 knitting machines operated in night
15 bulk dye machines operated in night
10 sample dye machine operated in night
8 dryers operated in night
1 Presetting machines operated in night
All department operated in night
</t>
    </r>
    <r>
      <rPr>
        <sz val="11"/>
        <color rgb="FFFF0000"/>
        <rFont val="Calibri"/>
        <family val="2"/>
        <scheme val="minor"/>
      </rPr>
      <t>Additional LUWA is operating in night</t>
    </r>
  </si>
  <si>
    <t xml:space="preserve">Chillers - 3/2 (D/N)
AHU - 6/5 (D/N)
Compressor - 2/2 (D/N)
Luwa - 6/6 (D/N)
</t>
  </si>
  <si>
    <t xml:space="preserve">Chillers -
AHU - 
Compressor -
Luwa - 
</t>
  </si>
  <si>
    <r>
      <t xml:space="preserve">All knitting machines 1 hr F1 running 
65 knitting machines operated in day (10h)
19 bulk dye machines operated in day
10 sample dye machine operated in day
5 dryers operated in day
3 Presetting machines operated in day
All department operated in day
</t>
    </r>
    <r>
      <rPr>
        <sz val="11"/>
        <color rgb="FFFF0000"/>
        <rFont val="Calibri"/>
        <family val="2"/>
        <scheme val="minor"/>
      </rPr>
      <t>Additional LUWA is operating in day</t>
    </r>
    <r>
      <rPr>
        <sz val="11"/>
        <color rgb="FF000000"/>
        <rFont val="Calibri"/>
        <family val="2"/>
        <scheme val="minor"/>
      </rPr>
      <t xml:space="preserve">
72 knitting machines operated in night
18 bulk dye machines operated in night
10 sample dye machine operated in night
6 dryers operated in night
1  Presetting machines operated in night
All department operated in night
</t>
    </r>
    <r>
      <rPr>
        <sz val="11"/>
        <color rgb="FFFF0000"/>
        <rFont val="Calibri"/>
        <family val="2"/>
        <scheme val="minor"/>
      </rPr>
      <t>Additional LUWA is operating in night</t>
    </r>
  </si>
  <si>
    <t xml:space="preserve">Chillers - 3/2 (D/N)
AHU - 6/5 (D/ N - 1 AHU worked only 2h)
Compressor - 2/2 (D/N)
Luwa - 6/6 (D/N)
</t>
  </si>
  <si>
    <r>
      <rPr>
        <sz val="11"/>
        <color rgb="FF000000"/>
        <rFont val="Calibri"/>
        <family val="2"/>
        <scheme val="minor"/>
      </rPr>
      <t xml:space="preserve">75 knitting machines operated in day (10h)
19 bulk dye machines operated in day
10 sample dye machine operated in day
6 dryers operated in day
3 Presetting machines operated in day
All department operated in day
</t>
    </r>
    <r>
      <rPr>
        <sz val="11"/>
        <color rgb="FFFF0000"/>
        <rFont val="Calibri"/>
        <family val="2"/>
        <scheme val="minor"/>
      </rPr>
      <t xml:space="preserve">Additional LUWA is operating in day
</t>
    </r>
    <r>
      <rPr>
        <sz val="11"/>
        <color rgb="FF000000"/>
        <rFont val="Calibri"/>
        <family val="2"/>
        <scheme val="minor"/>
      </rPr>
      <t xml:space="preserve">
76 knitting machines operated in night
17 bulk dye machines operated in night
10 sample dye machine operated in night
5 dryers operated in night
3 Presetting machines operated in night
All department operated in night
</t>
    </r>
    <r>
      <rPr>
        <sz val="11"/>
        <color rgb="FFFF0000"/>
        <rFont val="Calibri"/>
        <family val="2"/>
        <scheme val="minor"/>
      </rPr>
      <t>Additional LUWA is operating in night</t>
    </r>
  </si>
  <si>
    <t xml:space="preserve">Chillers -3/2(D/N)
AHU - 5/4 (D/N)
Compressor -2/2 (D/N)
Luwa - 6/6 (D/N)
</t>
  </si>
  <si>
    <r>
      <rPr>
        <sz val="11"/>
        <color rgb="FF000000"/>
        <rFont val="Calibri"/>
        <family val="2"/>
      </rPr>
      <t xml:space="preserve">79 knitting machines operated in day
19 bulk dye machines operated in day
10 sample dye machine operated in day
5 dryers operated in day
3 Presetting machines operated in day
All department operated in day
</t>
    </r>
    <r>
      <rPr>
        <sz val="11"/>
        <color rgb="FFFF0000"/>
        <rFont val="Calibri"/>
        <family val="2"/>
      </rPr>
      <t xml:space="preserve">Additional LUWA is operating in day
</t>
    </r>
    <r>
      <rPr>
        <sz val="11"/>
        <color rgb="FF000000"/>
        <rFont val="Calibri"/>
        <family val="2"/>
      </rPr>
      <t xml:space="preserve">
86 knitting machines operated in night
18 bulk dye machines operated in night
10 sample dye machine operated in night
6 dryers operated in night
3 Presetting machines operated in night
All department operated in night
</t>
    </r>
    <r>
      <rPr>
        <sz val="11"/>
        <color rgb="FFFF0000"/>
        <rFont val="Calibri"/>
        <family val="2"/>
      </rPr>
      <t>Additional LUWA is operating in night</t>
    </r>
  </si>
  <si>
    <t xml:space="preserve">Chillers -3/2 (D/N)
AHU - 5/4(D/N)
Compressor -3/3 (D/N)
Luwa - 6/6 (D/N)
</t>
  </si>
  <si>
    <r>
      <rPr>
        <sz val="11"/>
        <color rgb="FF000000"/>
        <rFont val="Calibri"/>
        <family val="2"/>
      </rPr>
      <t xml:space="preserve">98 knitting machines operated in day
17 bulk dye machines operated in day
10 sample dye machine operated in day
8 dryers operated in day
3 Presetting machines operated in day
All department operated in day
</t>
    </r>
    <r>
      <rPr>
        <sz val="11"/>
        <color rgb="FFFF0000"/>
        <rFont val="Calibri"/>
        <family val="2"/>
      </rPr>
      <t xml:space="preserve">Additional LUWA is operating in day
</t>
    </r>
    <r>
      <rPr>
        <sz val="11"/>
        <color rgb="FF000000"/>
        <rFont val="Calibri"/>
        <family val="2"/>
      </rPr>
      <t xml:space="preserve">
96 knitting machines operated in night
19 bulk dye machines operated in night
10 sample dye machine operated in night
8 dryers operated in night
3 Presetting machines operated in night
All department operated in night
</t>
    </r>
    <r>
      <rPr>
        <sz val="11"/>
        <color rgb="FFFF0000"/>
        <rFont val="Calibri"/>
        <family val="2"/>
      </rPr>
      <t>Additional LUWA is operating in night</t>
    </r>
  </si>
  <si>
    <t xml:space="preserve">Chillers -2/1 (D/N)
AHU - 4/4(D/N)
Compressor -3/3 (D/N)
Luwa - 6/6 (D/N)
</t>
  </si>
  <si>
    <r>
      <rPr>
        <sz val="11"/>
        <color rgb="FF000000"/>
        <rFont val="Calibri"/>
        <family val="2"/>
      </rPr>
      <t xml:space="preserve">108 knitting machines operated in day
16 bulk dye machines operated in day
9 sample dye machine operated in day
9 dryers operated in day
3 Presetting machines operated in day
All department operated in day
</t>
    </r>
    <r>
      <rPr>
        <sz val="11"/>
        <color rgb="FFFF0000"/>
        <rFont val="Calibri"/>
        <family val="2"/>
      </rPr>
      <t xml:space="preserve">Additional LUWA is operating in day
</t>
    </r>
    <r>
      <rPr>
        <sz val="11"/>
        <color rgb="FF000000"/>
        <rFont val="Calibri"/>
        <family val="2"/>
      </rPr>
      <t xml:space="preserve">
105 knitting machines operated in night
19 bulk dye machines operated in night
10 sample dye machine operated in night
9 dryers operated in night
3 Presetting machines operated in night
All department operated in night
</t>
    </r>
    <r>
      <rPr>
        <sz val="11"/>
        <color rgb="FFFF0000"/>
        <rFont val="Calibri"/>
        <family val="2"/>
      </rPr>
      <t>Additional LUWA is operating in night</t>
    </r>
  </si>
  <si>
    <t xml:space="preserve">Chillers -2/2 (D/N)
AHU - 4/4(D/N)
Compressor -3/3 (D/N)
Luwa - 6/6 (D/N)
</t>
  </si>
  <si>
    <r>
      <rPr>
        <sz val="11"/>
        <color rgb="FF000000"/>
        <rFont val="Calibri"/>
        <family val="2"/>
      </rPr>
      <t xml:space="preserve">128 knitting machines operated in day
15 bulk dye machines operated in day
10 sample dye machine operated in day
5 dryers operated in day
2 Presetting machines operated in day
All department operated in day
</t>
    </r>
    <r>
      <rPr>
        <sz val="11"/>
        <color rgb="FFFF0000"/>
        <rFont val="Calibri"/>
        <family val="2"/>
      </rPr>
      <t xml:space="preserve">Additional LUWA is operating in day
60 F1 Knitting machines operated in day
Following machines have undergone machine wash for 3hrs in daytime
A line- 7,8,9
B line- 7,8,9
C line- 4,5,6
D line- 5
</t>
    </r>
    <r>
      <rPr>
        <sz val="11"/>
        <color rgb="FF000000"/>
        <rFont val="Calibri"/>
        <family val="2"/>
      </rPr>
      <t xml:space="preserve">
115 knitting machines operated in night
17 bulk dye machines operated in night                                                              10 sample dye machine operated in night
9 dryers operated in night
3 Presetting machines operated in night
All department operated in night
</t>
    </r>
    <r>
      <rPr>
        <sz val="11"/>
        <color rgb="FFFF0000"/>
        <rFont val="Calibri"/>
        <family val="2"/>
      </rPr>
      <t>Additional LUWA is operating in night</t>
    </r>
  </si>
  <si>
    <t xml:space="preserve">Chillers -3/2 (D/N)
AHU - 6/4(D/N)
Compressor -3/3 (D/N)
Luwa - 6/6 (D/N)
</t>
  </si>
  <si>
    <t xml:space="preserve">Budgeted wh </t>
  </si>
  <si>
    <r>
      <rPr>
        <sz val="11"/>
        <color rgb="FF000000"/>
        <rFont val="Calibri"/>
        <family val="2"/>
      </rPr>
      <t xml:space="preserve">122 knitting machines operated in day
17 bulk dye machines operated in day
10 sample dye machine operated in day
5 dryers operated in day
2 Presetting machines operated in day
All department operated in day
</t>
    </r>
    <r>
      <rPr>
        <sz val="11"/>
        <color rgb="FFFF0000"/>
        <rFont val="Calibri"/>
        <family val="2"/>
      </rPr>
      <t xml:space="preserve">Additional LUWA is operating in day
</t>
    </r>
    <r>
      <rPr>
        <sz val="11"/>
        <color rgb="FF000000"/>
        <rFont val="Calibri"/>
        <family val="2"/>
      </rPr>
      <t xml:space="preserve">
110 knitting machines operated in night
19 bulk dye machines operated in night                                                              10 sample dye machine operated in night
9 dryers operated in night
3 Presetting machines operated in night
All department operated in night
</t>
    </r>
    <r>
      <rPr>
        <sz val="11"/>
        <color rgb="FFFF0000"/>
        <rFont val="Calibri"/>
        <family val="2"/>
      </rPr>
      <t>Additional LUWA is operating in night</t>
    </r>
  </si>
  <si>
    <t>budgeted dye kg</t>
  </si>
  <si>
    <r>
      <rPr>
        <sz val="11"/>
        <color rgb="FF000000"/>
        <rFont val="Calibri"/>
        <family val="2"/>
      </rPr>
      <t xml:space="preserve">0 knitting machines operated in day
6 bulk dye machines operated in day
8 sample dye machine operated in day
4 dryers operated in day
1 Presetting machines operated in day
</t>
    </r>
    <r>
      <rPr>
        <sz val="11"/>
        <color rgb="FFFF0000"/>
        <rFont val="Calibri"/>
        <family val="2"/>
      </rPr>
      <t xml:space="preserve">Only Dye, Fabric inspection, rework and lab operated in day
AHU and chillers  run for 270 mins in day 
02 F1 Knitting machines run in day
</t>
    </r>
    <r>
      <rPr>
        <sz val="11"/>
        <color rgb="FF000000"/>
        <rFont val="Calibri"/>
        <family val="2"/>
      </rPr>
      <t xml:space="preserve">
0 knitting machines operated in night
6 bulk dye machines operated in night                                                              7sample dye machine operated in night
4 dryers operated in night
3 Presetting machines operated in night
</t>
    </r>
    <r>
      <rPr>
        <sz val="11"/>
        <color rgb="FFFF0000"/>
        <rFont val="Calibri"/>
        <family val="2"/>
      </rPr>
      <t>Only Dye, Fabric inspection, rework and lab operated in night</t>
    </r>
  </si>
  <si>
    <t xml:space="preserve">Chillers -1/1 (D/N)
AHU - 4/3 (D/N)
Compressor -3/3 (D/N)
Luwa - 0/0 (D/N)
</t>
  </si>
  <si>
    <t>7 full 6 half to 23rd apr</t>
  </si>
  <si>
    <r>
      <rPr>
        <sz val="11"/>
        <color rgb="FF000000"/>
        <rFont val="Calibri"/>
        <family val="2"/>
      </rPr>
      <t xml:space="preserve">0 knitting machines operated in day
21 bulk dye machines operated in day
7 sample dye machine operated in day
9 dryers operated in day
1 Presetting machines operated in day
</t>
    </r>
    <r>
      <rPr>
        <sz val="11"/>
        <color rgb="FFFF0000"/>
        <rFont val="Calibri"/>
        <family val="2"/>
      </rPr>
      <t xml:space="preserve">Only Dye, Fabric inspection, rework, lab, spot dye and office area operated in day 
</t>
    </r>
    <r>
      <rPr>
        <sz val="11"/>
        <color rgb="FF000000"/>
        <rFont val="Calibri"/>
        <family val="2"/>
      </rPr>
      <t xml:space="preserve">
0 knitting machines operated in night
20 bulk dye machines operated in night                                                              9sample dye machine operated in night
5 dryers operated in night
2 Presetting machines operated in night
</t>
    </r>
    <r>
      <rPr>
        <sz val="11"/>
        <color rgb="FFFF0000"/>
        <rFont val="Calibri"/>
        <family val="2"/>
      </rPr>
      <t>Only Dye, Fabric inspection, rework, lab, spot dye and office area operated in night
04 AHUs run for 150 mins</t>
    </r>
  </si>
  <si>
    <t xml:space="preserve">Chillers -1/2 (D/N)
AHU - 0/4 (D/N)
Compressor -1/1 for 12h and 02 for 2h (D/N)
Luwa - 0/0 (D/N)
</t>
  </si>
  <si>
    <t>knit all days half</t>
  </si>
  <si>
    <r>
      <rPr>
        <sz val="11"/>
        <color rgb="FF000000"/>
        <rFont val="Calibri"/>
        <family val="2"/>
      </rPr>
      <t xml:space="preserve">77 knitting machines operated in day
21 bulk dye machines operated in day
10 sample dye machine operated in day
6 dryers operated in day
2 Presetting machines operated in day
All department operated in day
</t>
    </r>
    <r>
      <rPr>
        <sz val="11"/>
        <color rgb="FFFF0000"/>
        <rFont val="Calibri"/>
        <family val="2"/>
      </rPr>
      <t xml:space="preserve">Additional LUWA is operating in day
</t>
    </r>
    <r>
      <rPr>
        <sz val="11"/>
        <color rgb="FF000000"/>
        <rFont val="Calibri"/>
        <family val="2"/>
      </rPr>
      <t xml:space="preserve">
118 knitting machines operated in night
20 bulk dye machines operated in night                                                              10 sample dye machine operated in night
6 dryers operated in night
2 Presetting machines operated in night
All department operated in night
</t>
    </r>
    <r>
      <rPr>
        <sz val="11"/>
        <color rgb="FFFF0000"/>
        <rFont val="Calibri"/>
        <family val="2"/>
      </rPr>
      <t>Additional LUWA is operating in night</t>
    </r>
  </si>
  <si>
    <t xml:space="preserve">Chillers -2/2 (D/N)
AHU - 4/4 (D/N)
Compressor -3/3 (D/N)
Luwa - 6/6(D/N)
</t>
  </si>
  <si>
    <r>
      <rPr>
        <sz val="11"/>
        <color rgb="FF000000"/>
        <rFont val="Calibri"/>
        <family val="2"/>
      </rPr>
      <t xml:space="preserve">115 knitting machines operated in day
21 bulk dye machines operated in day
10 sample dye machine operated in day
8 dryers operated in day
3 Presetting machines operated in day
All department operated in day
</t>
    </r>
    <r>
      <rPr>
        <sz val="11"/>
        <color rgb="FFFF0000"/>
        <rFont val="Calibri"/>
        <family val="2"/>
      </rPr>
      <t xml:space="preserve">Additional LUWA is operating in day
</t>
    </r>
    <r>
      <rPr>
        <sz val="11"/>
        <color rgb="FF000000"/>
        <rFont val="Calibri"/>
        <family val="2"/>
      </rPr>
      <t xml:space="preserve">
118 knitting machines operated in night
20 bulk dye machines operated in night                                                              10 sample dye machine operated in night
6 dryers operated in night
3 Presetting machines operated in night
All department operated in night
</t>
    </r>
    <r>
      <rPr>
        <sz val="11"/>
        <color rgb="FFFF0000"/>
        <rFont val="Calibri"/>
        <family val="2"/>
      </rPr>
      <t>Additional LUWA is operating in night</t>
    </r>
  </si>
  <si>
    <t xml:space="preserve">Chillers -2/2 (D/N)
AHU - 5/4 (D/N)
Compressor -3/3 (D/N)
Luwa - 6/6(D/N)
</t>
  </si>
  <si>
    <t>16 operated</t>
  </si>
  <si>
    <r>
      <t xml:space="preserve">105 knitting machines operated in day
28 bulk dye machines operated in day
10 sample dye machine operated in day
8 dryers operated in day
3 Presetting machines operated in day
All department operated in day
</t>
    </r>
    <r>
      <rPr>
        <sz val="11"/>
        <color rgb="FFFF0000"/>
        <rFont val="Calibri"/>
        <family val="2"/>
      </rPr>
      <t xml:space="preserve">6 AHUs run for 12 hrs and 2 AHUs ( AHU 7 and 8) run for 30 mins
Additional LUWA is operating in day
</t>
    </r>
    <r>
      <rPr>
        <sz val="11"/>
        <color rgb="FF000000"/>
        <rFont val="Calibri"/>
        <family val="2"/>
      </rPr>
      <t xml:space="preserve">
102 knitting machines operated in night
20 bulk dye machines operated in night                                                              10 sample dye machine operated in night
7 dryers operated in night
3 Presetting machines operated in night
All department operated in night
</t>
    </r>
    <r>
      <rPr>
        <sz val="11"/>
        <color rgb="FFFF0000"/>
        <rFont val="Calibri"/>
        <family val="2"/>
      </rPr>
      <t>Additional LUWA is operating in night</t>
    </r>
  </si>
  <si>
    <t xml:space="preserve">Chillers -2/2 (D/N)
AHU - 5/4 (D/N)
Compressor -3/3 (D/N)
Luwa - 6 for 12 hrs and 02 for 30 mins /5(D/N)
</t>
  </si>
  <si>
    <t>9 days closed</t>
  </si>
  <si>
    <r>
      <t>100</t>
    </r>
    <r>
      <rPr>
        <sz val="11"/>
        <color theme="1"/>
        <rFont val="Calibri"/>
        <family val="2"/>
        <scheme val="minor"/>
      </rPr>
      <t xml:space="preserve"> knitting machines operated in day
22 bulk dye machines operated in day
10 sample dye machine operated in day
8 dryers operated in day
3 Presetting machines operated in day
All department operated in day
</t>
    </r>
    <r>
      <rPr>
        <sz val="11"/>
        <color rgb="FFFF0000"/>
        <rFont val="Calibri"/>
        <family val="2"/>
        <scheme val="minor"/>
      </rPr>
      <t>Additional LUWA is operating in day</t>
    </r>
    <r>
      <rPr>
        <sz val="11"/>
        <color rgb="FFFF0000"/>
        <rFont val="Calibri"/>
        <family val="2"/>
      </rPr>
      <t xml:space="preserve">
</t>
    </r>
    <r>
      <rPr>
        <sz val="11"/>
        <color rgb="FF000000"/>
        <rFont val="Calibri"/>
        <family val="2"/>
      </rPr>
      <t xml:space="preserve">
107 knitting machines operated in night
23 bulk dye machines operated in night                                                              10 sample dye machine operated in night
7 dryers operated in night
3 Presetting machines operated in night
All department operated in night
</t>
    </r>
    <r>
      <rPr>
        <sz val="11"/>
        <color rgb="FFFF0000"/>
        <rFont val="Calibri"/>
        <family val="2"/>
      </rPr>
      <t>Additional LUWA is operating in night</t>
    </r>
  </si>
  <si>
    <t xml:space="preserve">Chillers -3/2 (D/N)
AHU - 5/4 (D/N)
Compressor -3/3 (D/N)
Luwa - 6/6 (D/N)
</t>
  </si>
  <si>
    <r>
      <rPr>
        <sz val="11"/>
        <color rgb="FF000000"/>
        <rFont val="Calibri"/>
        <family val="2"/>
      </rPr>
      <t>106</t>
    </r>
    <r>
      <rPr>
        <sz val="11"/>
        <color rgb="FF000000"/>
        <rFont val="Calibri"/>
        <family val="2"/>
        <scheme val="minor"/>
      </rPr>
      <t xml:space="preserve"> knitting machines operated in day
21 bulk dye machines operated in day
10sample dye machine operated in day
6 dryers operated in day
2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93 knitting machines operated in night
22 bulk dye machines operated in night                                                              10 sample dye machine operated in night
10 dryers operated in night
3 Presetting machines operated in night
All department operated in night
</t>
    </r>
    <r>
      <rPr>
        <sz val="11"/>
        <color rgb="FFFF0000"/>
        <rFont val="Calibri"/>
        <family val="2"/>
      </rPr>
      <t>Additional LUWA is operating in night</t>
    </r>
  </si>
  <si>
    <t xml:space="preserve">Chillers -3/2 (D/N)
AHU - 5/4 (D/N)
Compressor -3/2 (D/N)
Luwa - 6/6 (D/N)
</t>
  </si>
  <si>
    <r>
      <rPr>
        <sz val="11"/>
        <color rgb="FF000000"/>
        <rFont val="Calibri"/>
        <family val="2"/>
      </rPr>
      <t>102</t>
    </r>
    <r>
      <rPr>
        <sz val="11"/>
        <color rgb="FF000000"/>
        <rFont val="Calibri"/>
        <family val="2"/>
        <scheme val="minor"/>
      </rPr>
      <t xml:space="preserve"> knitting machines operated in day
22 bulk dye machines operated in day
9 sample dye machine operated in day
9 dryers operated in day
3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100 knitting machines operated in night
22 bulk dye machines operated in night                                                              10 sample dye machine operated in night
9 dryers operated in night
3 Presetting machines operated in night
All department operated in night
</t>
    </r>
    <r>
      <rPr>
        <sz val="11"/>
        <color rgb="FFFF0000"/>
        <rFont val="Calibri"/>
        <family val="2"/>
      </rPr>
      <t>Additional LUWA is operating in night</t>
    </r>
  </si>
  <si>
    <t xml:space="preserve">Chillers -3/2 (D/N)
AHU - 5/4 (D/N)
Compressor -2/2 (D/N)
Luwa - 6/6 (D/N)
</t>
  </si>
  <si>
    <r>
      <rPr>
        <sz val="11"/>
        <color rgb="FF000000"/>
        <rFont val="Calibri"/>
        <family val="2"/>
      </rPr>
      <t>105</t>
    </r>
    <r>
      <rPr>
        <sz val="11"/>
        <color rgb="FF000000"/>
        <rFont val="Calibri"/>
        <family val="2"/>
        <scheme val="minor"/>
      </rPr>
      <t xml:space="preserve"> knitting machines operated in day
24 bulk dye machines operated in day
10 sample dye machine operated in day
9 dryers operated in day
3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128 knitting machines operated in night
22 bulk dye machines operated in night                                                              10 sample dye machine operated in night
8 dryers operated in night
4 Presetting machines operated in night
All department operated in night
</t>
    </r>
    <r>
      <rPr>
        <sz val="11"/>
        <color rgb="FFFF0000"/>
        <rFont val="Calibri"/>
        <family val="2"/>
      </rPr>
      <t>Additional LUWA is operating in night</t>
    </r>
  </si>
  <si>
    <t xml:space="preserve">Chillers -3/2 (D/N)
AHU - 4/4 (D/N)
Compressor -2/2 (D/N)
Luwa - 6/6 (D/N)
</t>
  </si>
  <si>
    <r>
      <rPr>
        <sz val="11"/>
        <color rgb="FF000000"/>
        <rFont val="Calibri"/>
        <family val="2"/>
      </rPr>
      <t>115</t>
    </r>
    <r>
      <rPr>
        <sz val="11"/>
        <color rgb="FF000000"/>
        <rFont val="Calibri"/>
        <family val="2"/>
        <scheme val="minor"/>
      </rPr>
      <t xml:space="preserve"> knitting machines operated in day
27 bulk dye machines operated in day
10 sample dye machine operated in day
7 dryers operated in day
3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129 knitting machines operated in night
28 bulk dye machines operated in night                                                             
9 sample dye machine operated in night
7 dryers operated in night
2 Presetting machines operated in night
All department operated in night
</t>
    </r>
    <r>
      <rPr>
        <sz val="11"/>
        <color rgb="FFFF0000"/>
        <rFont val="Calibri"/>
        <family val="2"/>
      </rPr>
      <t>Additional LUWA is operating in night</t>
    </r>
  </si>
  <si>
    <r>
      <rPr>
        <sz val="11"/>
        <color rgb="FF000000"/>
        <rFont val="Calibri"/>
        <family val="2"/>
      </rPr>
      <t>121</t>
    </r>
    <r>
      <rPr>
        <sz val="11"/>
        <color rgb="FF000000"/>
        <rFont val="Calibri"/>
        <family val="2"/>
        <scheme val="minor"/>
      </rPr>
      <t xml:space="preserve"> knitting machines operated in day
25 bulk dye machines operated in day
10 sample dye machine operated in day
7 dryers operated in day
3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120 knitting machines operated in night
26 bulk dye machines operated in night                                                             
9 sample dye machine operated in night
7 dryers operated in night
2 Presetting machines operated in night
All department operated in night
</t>
    </r>
    <r>
      <rPr>
        <sz val="11"/>
        <color rgb="FFFF0000"/>
        <rFont val="Calibri"/>
        <family val="2"/>
      </rPr>
      <t>Additional LUWA is operating in night</t>
    </r>
  </si>
  <si>
    <t xml:space="preserve">Chillers -2/2 (D/N)
AHU - 4/4 (D/N)
Compressor -3/3(D/N)
Luwa - 6/6 (D/N)
</t>
  </si>
  <si>
    <r>
      <rPr>
        <sz val="11"/>
        <color rgb="FF000000"/>
        <rFont val="Calibri"/>
        <family val="2"/>
      </rPr>
      <t>118</t>
    </r>
    <r>
      <rPr>
        <sz val="11"/>
        <color rgb="FF000000"/>
        <rFont val="Calibri"/>
        <family val="2"/>
        <scheme val="minor"/>
      </rPr>
      <t xml:space="preserve"> knitting machines operated in day
23 bulk dye machines operated in day
10 sample dye machine operated in day
8 dryers operated in day
2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121 knitting machines operated in night
24 bulk dye machines operated in night                                                             
10 sample dye machine operated in night
8 dryers operated in night
2 Presetting machines operated in night
All department operated in night
</t>
    </r>
    <r>
      <rPr>
        <sz val="11"/>
        <color rgb="FFFF0000"/>
        <rFont val="Calibri"/>
        <family val="2"/>
      </rPr>
      <t>Additional LUWA is operating in night</t>
    </r>
  </si>
  <si>
    <t xml:space="preserve">Chillers -1 for 6hrs, 1 for 12h/21 for 9h, 1 for 12h(D/N)
AHU - 4/4 (D/N)
Compressor -3/3(D/N)
Luwa - 6/6 (D/N)
</t>
  </si>
  <si>
    <r>
      <rPr>
        <sz val="11"/>
        <color rgb="FF000000"/>
        <rFont val="Calibri"/>
        <family val="2"/>
      </rPr>
      <t xml:space="preserve">118 </t>
    </r>
    <r>
      <rPr>
        <sz val="11"/>
        <color rgb="FF000000"/>
        <rFont val="Calibri"/>
        <family val="2"/>
        <scheme val="minor"/>
      </rPr>
      <t xml:space="preserve"> knitting machines operated in day
24 bulk dye machines operated in day
10 sample dye machine operated in day
8 dryers operated in day
2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120 knitting machines operated in night
25 bulk dye machines operated in night                                                             
10 sample dye machine operated in night
8 dryers operated in night
2 Presetting machines operated in night
All department operated in night
</t>
    </r>
    <r>
      <rPr>
        <sz val="11"/>
        <color rgb="FFFF0000"/>
        <rFont val="Calibri"/>
        <family val="2"/>
      </rPr>
      <t>Additional LUWA is operating in night</t>
    </r>
  </si>
  <si>
    <t xml:space="preserve">Chillers -3/ 1 for 7hrs and 02 for 12 hrs (D/N)
AHU - 5/4 (D/N)
Compressor -3/3(D/N)
Luwa - 6/6 (D/N)
</t>
  </si>
  <si>
    <r>
      <rPr>
        <sz val="11"/>
        <color rgb="FF000000"/>
        <rFont val="Calibri"/>
        <family val="2"/>
      </rPr>
      <t xml:space="preserve">106 </t>
    </r>
    <r>
      <rPr>
        <sz val="11"/>
        <color rgb="FF000000"/>
        <rFont val="Calibri"/>
        <family val="2"/>
        <scheme val="minor"/>
      </rPr>
      <t xml:space="preserve"> knitting machines operated in day
26 bulk dye machines operated in day
9 sample dye machine operated in day
7 dryers operated in day
2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116 knitting machines operated in night
26 bulk dye machines operated in night                                                             
10 sample dye machine operated in night
10 dryers operated in night
3 Presetting machines operated in night
All department operated in night
</t>
    </r>
    <r>
      <rPr>
        <sz val="11"/>
        <color rgb="FFFF0000"/>
        <rFont val="Calibri"/>
        <family val="2"/>
      </rPr>
      <t>Additional LUWA is operating in night</t>
    </r>
  </si>
  <si>
    <t xml:space="preserve">Chillers -3/ 1 for 6hrs and  1for 12 hrs (D/N)
AHU - 5/4 (D/N)
Compressor -3/3(D/N)
Luwa - 6/6 (D/N)
</t>
  </si>
  <si>
    <r>
      <t>30 knitting machines 2 hours F1 running in day
109</t>
    </r>
    <r>
      <rPr>
        <sz val="11"/>
        <color theme="1"/>
        <rFont val="Calibri"/>
        <family val="2"/>
        <scheme val="minor"/>
      </rPr>
      <t xml:space="preserve"> </t>
    </r>
    <r>
      <rPr>
        <sz val="11"/>
        <color rgb="FF000000"/>
        <rFont val="Calibri"/>
        <family val="2"/>
        <scheme val="minor"/>
      </rPr>
      <t xml:space="preserve"> knitting machines operated in day
25 bulk dye machines operated in day
9 sample dye machine operated in day
5 dryers operated in day
3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104 knitting machines operated in night
26 bulk dye machines operated in night                                                             
9 sample dye machine operated in night
8 dryers operated in night
3 Presetting machines operated in night
All department operated in night
</t>
    </r>
    <r>
      <rPr>
        <sz val="11"/>
        <color rgb="FFFF0000"/>
        <rFont val="Calibri"/>
        <family val="2"/>
      </rPr>
      <t>Additional LUWA is operating in night</t>
    </r>
  </si>
  <si>
    <t xml:space="preserve">Chillers -3/ 2 (D/N)
AHU - 5/4 (D/N)
Compressor -3/3(D/N)
Luwa - 6/6 (D/N)
</t>
  </si>
  <si>
    <r>
      <rPr>
        <sz val="11"/>
        <color rgb="FF000000"/>
        <rFont val="Calibri"/>
        <family val="2"/>
      </rPr>
      <t xml:space="preserve">4 knitting machines for 11 hrs in day
</t>
    </r>
    <r>
      <rPr>
        <sz val="11"/>
        <color rgb="FF000000"/>
        <rFont val="Calibri"/>
        <family val="2"/>
        <scheme val="minor"/>
      </rPr>
      <t xml:space="preserve">23 bulk dye machines operated in day
10 sample dye machine operated in day
8 dryers operated in day
2 Presetting machines operated in day
</t>
    </r>
    <r>
      <rPr>
        <sz val="11"/>
        <color rgb="FFFF0000"/>
        <rFont val="Calibri"/>
        <family val="2"/>
        <scheme val="minor"/>
      </rPr>
      <t xml:space="preserve">Kntting Partially operated and dye fully operated in day 
02 luwas for 11 hrs operated in day
</t>
    </r>
    <r>
      <rPr>
        <sz val="11"/>
        <color rgb="FF000000"/>
        <rFont val="Calibri"/>
        <family val="2"/>
      </rPr>
      <t xml:space="preserve">
1 for 12hrs ad 5 for 11 hrs  knitting machines operated in night
16 bulk dye machines operated in night                                                             
9 sample dye machine operated in night
9 dryers operated in night
3 Presetting machines operated in night
</t>
    </r>
    <r>
      <rPr>
        <sz val="11"/>
        <color rgb="FFFF0000"/>
        <rFont val="Calibri"/>
        <family val="2"/>
      </rPr>
      <t>Kntting Partially operated and dye fully operated in night 
01 for 11 hrs and 02 for 12 hrs luwas opreated in night</t>
    </r>
  </si>
  <si>
    <t xml:space="preserve">Chillers -2/1 (D/N)
AHU - 3/2 (D/N)
Compressor -1/1(D/N)
Luwa - 2/1 for 11 h and 2 for 12 h (D/N)
</t>
  </si>
  <si>
    <r>
      <rPr>
        <sz val="11"/>
        <color rgb="FF000000"/>
        <rFont val="Calibri"/>
        <family val="2"/>
      </rPr>
      <t>1 knitting machines for 3hrs in day
6</t>
    </r>
    <r>
      <rPr>
        <sz val="11"/>
        <color rgb="FF000000"/>
        <rFont val="Calibri"/>
        <family val="2"/>
        <scheme val="minor"/>
      </rPr>
      <t xml:space="preserve"> bulk dye machines operated in day
8 sample dye machine operated in day
5 dryers operated in day
0 Presetting machines operated in day
</t>
    </r>
    <r>
      <rPr>
        <sz val="11"/>
        <color rgb="FFFF0000"/>
        <rFont val="Calibri"/>
        <family val="2"/>
        <scheme val="minor"/>
      </rPr>
      <t xml:space="preserve">Kntting Partially operated, dye rework fabric inspection, lab, office area operated in day 
08 luwas for 1 hr operated in day and 1 for 3 hrs 
</t>
    </r>
    <r>
      <rPr>
        <sz val="11"/>
        <color rgb="FF000000"/>
        <rFont val="Calibri"/>
        <family val="2"/>
      </rPr>
      <t xml:space="preserve">
0 Knitting machines operated in night
6 bulk dye machines operated in night                                                             
6 sample dye machine operated in night
3 dryers operated in night
0 Presetting machines operated in night
</t>
    </r>
    <r>
      <rPr>
        <sz val="11"/>
        <color rgb="FFFF0000"/>
        <rFont val="Calibri"/>
        <family val="2"/>
      </rPr>
      <t>Knitting, dye, rework,fabric inspection and lab operated at night 
all F1 knitting machines  operated at night for 4 hrs</t>
    </r>
  </si>
  <si>
    <t xml:space="preserve">Chillers -1/1 (D/N)
AHU - 2/3 (D/N)
Compressor -1/1 for 4 hrs and 1 for 12 hrs(D/N)
Luwa -8 for 1hr and 1 for 3 hrs/ 0 (D/N)
</t>
  </si>
  <si>
    <r>
      <rPr>
        <sz val="11"/>
        <color rgb="FF000000"/>
        <rFont val="Calibri"/>
        <family val="2"/>
      </rPr>
      <t>0 knitting machines for 3hrs in day
6</t>
    </r>
    <r>
      <rPr>
        <sz val="11"/>
        <color rgb="FF000000"/>
        <rFont val="Calibri"/>
        <family val="2"/>
        <scheme val="minor"/>
      </rPr>
      <t xml:space="preserve"> bulk dye machines operated in day
5 sample dye machine operated in day
2 dryers operated in day
1 Presetting machines operated in day for 2hrs
</t>
    </r>
    <r>
      <rPr>
        <sz val="11"/>
        <color rgb="FFFF0000"/>
        <rFont val="Calibri"/>
        <family val="2"/>
        <scheme val="minor"/>
      </rPr>
      <t xml:space="preserve">Only dye, fabric inspection and lab operated in day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 xml:space="preserve">Knitting dye fabric inspection , lab and office area operated at night
</t>
    </r>
  </si>
  <si>
    <t xml:space="preserve">Chillers -1/0 (D/N)
AHU - 0/0 (D/N)
Compressor -1/0(D/N)
Luwa -0/ 0 (D/N)
</t>
  </si>
  <si>
    <t xml:space="preserve">Plant fully closed </t>
  </si>
  <si>
    <r>
      <rPr>
        <sz val="11"/>
        <color rgb="FF000000"/>
        <rFont val="Calibri"/>
        <family val="2"/>
        <scheme val="minor"/>
      </rPr>
      <t xml:space="preserve">0 Knitting machines operated in day
2 for 8hrs bulk dye machines operated in day                                                        
2 sample dye machine operated in day
0 dryers operated in day
0 Presetting machines operated in day
</t>
    </r>
    <r>
      <rPr>
        <sz val="11"/>
        <color rgb="FFFF0000"/>
        <rFont val="Calibri"/>
        <family val="2"/>
        <scheme val="minor"/>
      </rPr>
      <t xml:space="preserve">Power for all dye machines 
Ac for fabric inspection, lab, dye  and office area operated
</t>
    </r>
    <r>
      <rPr>
        <sz val="11"/>
        <color rgb="FF000000"/>
        <rFont val="Calibri"/>
        <family val="2"/>
        <scheme val="minor"/>
      </rPr>
      <t xml:space="preserve">
0 Knitting machines operated in night
1 for 3 hrs bulk dye machines operated in night                                                             
1 sample dye machine operated in night
0 dryers operated in night
0 Presetting machines operated in night
</t>
    </r>
    <r>
      <rPr>
        <sz val="11"/>
        <color rgb="FFFF0000"/>
        <rFont val="Calibri"/>
        <family val="2"/>
        <scheme val="minor"/>
      </rPr>
      <t>Run Xorella machine</t>
    </r>
  </si>
  <si>
    <t xml:space="preserve">Chillers -1for 12 hrs /1 for 3 h (D/N)
AHU - 3 for 5hrs /0 (D/N)
Compressor -1for 4h and 1 for 12 h /a for 3h(D/N)
Luwa -0/ 0 (D/N)
</t>
  </si>
  <si>
    <r>
      <rPr>
        <sz val="11"/>
        <color rgb="FF000000"/>
        <rFont val="Calibri"/>
        <family val="2"/>
      </rPr>
      <t xml:space="preserve">12 knitting machines for 3hrs in day
</t>
    </r>
    <r>
      <rPr>
        <sz val="11"/>
        <color rgb="FF000000"/>
        <rFont val="Calibri"/>
        <family val="2"/>
        <scheme val="minor"/>
      </rPr>
      <t xml:space="preserve">2 bulk dye machines operated in day
4 sample dye machine operated in day
1 dryers operated in day
0 Presetting machines operated in day for 2hrs
</t>
    </r>
    <r>
      <rPr>
        <sz val="11"/>
        <color rgb="FFFF0000"/>
        <rFont val="Calibri"/>
        <family val="2"/>
        <scheme val="minor"/>
      </rPr>
      <t xml:space="preserve">development, dye , officearea, RM, Inspection , lab operated in day
</t>
    </r>
    <r>
      <rPr>
        <sz val="11"/>
        <color rgb="FF000000"/>
        <rFont val="Calibri"/>
        <family val="2"/>
      </rPr>
      <t xml:space="preserve">
8 Knitting machines operated in night
2 bulk dye machines operated in night                                                             
4 sample dye machine operated in night
1 dryers operated in night
0 Presetting machines operated in night
</t>
    </r>
    <r>
      <rPr>
        <sz val="11"/>
        <color rgb="FFFF0000"/>
        <rFont val="Calibri"/>
        <family val="2"/>
      </rPr>
      <t xml:space="preserve">Lab,knitting, dye,rework operated at night </t>
    </r>
  </si>
  <si>
    <t xml:space="preserve">Chillers -2/1 (D/N)
AHU - 2 /2 (D/N)
Compressor -1 /1(D/N)
Luwa -1/ 1 (D/N)
</t>
  </si>
  <si>
    <r>
      <rPr>
        <sz val="11"/>
        <color rgb="FF000000"/>
        <rFont val="Calibri"/>
        <family val="2"/>
      </rPr>
      <t xml:space="preserve">20  knitting machines for 12Hrs in day
</t>
    </r>
    <r>
      <rPr>
        <sz val="11"/>
        <color rgb="FF000000"/>
        <rFont val="Calibri"/>
        <family val="2"/>
        <scheme val="minor"/>
      </rPr>
      <t xml:space="preserve">2 bulk dye machines operated in day
4 sample dye machine operated in day
0 dryers operated in day
0 Presetting machines operated in day 
</t>
    </r>
    <r>
      <rPr>
        <sz val="11"/>
        <color rgb="FFFF0000"/>
        <rFont val="Calibri"/>
        <family val="2"/>
        <scheme val="minor"/>
      </rPr>
      <t xml:space="preserve">F1 run,development, dye kntting QA, Fabric nspection  operated in day
</t>
    </r>
    <r>
      <rPr>
        <sz val="11"/>
        <color rgb="FF000000"/>
        <rFont val="Calibri"/>
        <family val="2"/>
      </rPr>
      <t xml:space="preserve">
 12Knitting machines operated in night
1 bulk dye machines operated in night                                                             
3 sample dye machine operated in night
1 dryers operated in night
0 Presetting machines operated in night
</t>
    </r>
    <r>
      <rPr>
        <sz val="11"/>
        <color rgb="FFFF0000"/>
        <rFont val="Calibri"/>
        <family val="2"/>
      </rPr>
      <t xml:space="preserve">development knitting, dye kntting QA, Fabric nspection  operated in night </t>
    </r>
  </si>
  <si>
    <t xml:space="preserve">Chillers -2/1 (D/N)
AHU - 4 /2 (D/N)
Compressor -1 for 5hrs and 1 for 12 hrs /1(D/N)
Luwa -1 for 10 hrs ad 1 for 12 hrs/ 1 for 9 hrs and 1 for 11.5 hrs (D/N)
</t>
  </si>
  <si>
    <t>Closure day(common area has been operated)</t>
  </si>
  <si>
    <t>Fully closed</t>
  </si>
  <si>
    <r>
      <rPr>
        <sz val="11"/>
        <color rgb="FF000000"/>
        <rFont val="Calibri"/>
        <family val="2"/>
      </rPr>
      <t xml:space="preserve">104  knitting machines for 12Hrs in day
</t>
    </r>
    <r>
      <rPr>
        <sz val="11"/>
        <color rgb="FF000000"/>
        <rFont val="Calibri"/>
        <family val="2"/>
        <scheme val="minor"/>
      </rPr>
      <t xml:space="preserve">21 bulk dye machines operated in day
9 sample dye machine operated in day
1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116Knitting machines operated in night
22 bulk dye machines operated in night                                                             
7 sample dye machine operated in night
8 dryers operated in night
1 Presetting machines operated in night
</t>
    </r>
    <r>
      <rPr>
        <sz val="11"/>
        <color rgb="FFFF0000"/>
        <rFont val="Calibri"/>
        <family val="2"/>
      </rPr>
      <t>All deparments operated in night except office area</t>
    </r>
  </si>
  <si>
    <t xml:space="preserve">Chillers -2/2 (D/N)
AHU - 4 /4 (D/N)
Compressor -2/2(D/N)
Luwa -6/6(D/N)
</t>
  </si>
  <si>
    <r>
      <rPr>
        <sz val="11"/>
        <color rgb="FF000000"/>
        <rFont val="Calibri"/>
        <family val="2"/>
      </rPr>
      <t xml:space="preserve">92 knitting machines for 12Hrs in day
</t>
    </r>
    <r>
      <rPr>
        <sz val="11"/>
        <color rgb="FF000000"/>
        <rFont val="Calibri"/>
        <family val="2"/>
        <scheme val="minor"/>
      </rPr>
      <t xml:space="preserve">22 bulk dye machines operated in day
9 sample dye machine operated in day
 5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120Knitting machines operated in night
24 bulk dye machines operated in night                                                            
 7 sample dye machine operated in night
6 dryers operated in night
2 Presetting machines operated in night
</t>
    </r>
    <r>
      <rPr>
        <sz val="11"/>
        <color rgb="FFFF0000"/>
        <rFont val="Calibri"/>
        <family val="2"/>
      </rPr>
      <t>All deparments operated in night except office area</t>
    </r>
  </si>
  <si>
    <r>
      <rPr>
        <sz val="11"/>
        <color rgb="FF000000"/>
        <rFont val="Calibri"/>
        <family val="2"/>
      </rPr>
      <t xml:space="preserve">106 knitting machines for 12Hrs in day
</t>
    </r>
    <r>
      <rPr>
        <sz val="11"/>
        <color rgb="FF000000"/>
        <rFont val="Calibri"/>
        <family val="2"/>
        <scheme val="minor"/>
      </rPr>
      <t xml:space="preserve">23 bulk dye machines operated in day
7 sample dye machine operated in day
 12dryers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114Knitting machines operated in night
23 bulk dye machines operated in night                                                            
 9 sample dye machine operated in night
12 dryers operated in night
3 Presetting machines operated in night
</t>
    </r>
    <r>
      <rPr>
        <sz val="11"/>
        <color rgb="FFFF0000"/>
        <rFont val="Calibri"/>
        <family val="2"/>
      </rPr>
      <t xml:space="preserve">All deparments operated in night </t>
    </r>
  </si>
  <si>
    <t xml:space="preserve">Chillers -3/2 (D/N)
AHU - 5 /4 (D/N)
Compressor -2/2(D/N)
Luwa -6/6(D/N)
</t>
  </si>
  <si>
    <r>
      <rPr>
        <sz val="11"/>
        <color rgb="FF000000"/>
        <rFont val="Calibri"/>
        <family val="2"/>
      </rPr>
      <t xml:space="preserve">110 knitting machines for 12Hrs in day
</t>
    </r>
    <r>
      <rPr>
        <sz val="11"/>
        <color rgb="FF000000"/>
        <rFont val="Calibri"/>
        <family val="2"/>
        <scheme val="minor"/>
      </rPr>
      <t xml:space="preserve">23 bulk dye machines operated in day
8 sample dye machine operated in day
8dryers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104Knitting machines operated in night
25 bulk dye machines operated in night                                                            
 8 sample dye machine operated in night
5 dryers operated in night
3 Presetting machines operated in night
</t>
    </r>
    <r>
      <rPr>
        <sz val="11"/>
        <color rgb="FFFF0000"/>
        <rFont val="Calibri"/>
        <family val="2"/>
      </rPr>
      <t xml:space="preserve">All deparments operated in night </t>
    </r>
  </si>
  <si>
    <t xml:space="preserve">Chillers -3/2 (D/N)
AHU -6 /4 (D/N)
Compressor -2/2(D/N)
Luwa -6/6(D/N)
</t>
  </si>
  <si>
    <r>
      <rPr>
        <sz val="11"/>
        <color rgb="FF000000"/>
        <rFont val="Calibri"/>
        <family val="2"/>
      </rPr>
      <t xml:space="preserve">114 knitting machines for 12Hrs in day
</t>
    </r>
    <r>
      <rPr>
        <sz val="11"/>
        <color rgb="FF000000"/>
        <rFont val="Calibri"/>
        <family val="2"/>
        <scheme val="minor"/>
      </rPr>
      <t xml:space="preserve">25 bulk dye machines operated in day
8 sample dye machine operated in day
8dryers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100 Knitting machines operated in night
23 bulk dye machines operated in night                                                            
 10  sample dye machine operated in night
9 dryers operated in night
4 Presetting machines operated in night
</t>
    </r>
    <r>
      <rPr>
        <sz val="11"/>
        <color rgb="FFFF0000"/>
        <rFont val="Calibri"/>
        <family val="2"/>
      </rPr>
      <t xml:space="preserve">All deparments operated in night </t>
    </r>
  </si>
  <si>
    <t xml:space="preserve">Chillers -3/2 (D/N)
AHU -5 /4 (D/N)
Compressor -3/3 (D/N)
Luwa -6/6(D/N)
</t>
  </si>
  <si>
    <r>
      <rPr>
        <sz val="11"/>
        <color rgb="FF000000"/>
        <rFont val="Calibri"/>
        <family val="2"/>
      </rPr>
      <t xml:space="preserve">114 knitting machines for 12Hrs in day
</t>
    </r>
    <r>
      <rPr>
        <sz val="11"/>
        <color rgb="FF000000"/>
        <rFont val="Calibri"/>
        <family val="2"/>
        <scheme val="minor"/>
      </rPr>
      <t xml:space="preserve">23 bulk dye machines operated in day
8 sample dye machine operated in day
8dryers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127 Knitting machines operated in night
25 bulk dye machines operated in night                                                            
 9  sample dye machine operated in night
12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</si>
  <si>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135 knitting machines for 12Hrs in day
</t>
    </r>
    <r>
      <rPr>
        <sz val="11"/>
        <color rgb="FF000000"/>
        <rFont val="Calibri"/>
        <family val="2"/>
        <scheme val="minor"/>
      </rPr>
      <t xml:space="preserve">23 bulk dye machines operated in day
10 sample dye machine operated in day
8dryers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135 Knitting machines operated in night
25 bulk dye machines operated in night                                                            
 9  sample dye machine operated in night
10 dryers operated in night
3 Presetting machines operated in night
</t>
    </r>
    <r>
      <rPr>
        <sz val="11"/>
        <color rgb="FFFF0000"/>
        <rFont val="Calibri"/>
        <family val="2"/>
      </rPr>
      <t xml:space="preserve">All deparments operated in night </t>
    </r>
  </si>
  <si>
    <t xml:space="preserve">Chillers -3/2 (D/N)
AHU -5 /3 (D/N)
Compressor -3/3 (D/N)
Luwa -6/6(D/N)
</t>
  </si>
  <si>
    <r>
      <rPr>
        <sz val="11"/>
        <color rgb="FF000000"/>
        <rFont val="Calibri"/>
        <family val="2"/>
      </rPr>
      <t xml:space="preserve">133 knitting machines for 12Hrs in day
</t>
    </r>
    <r>
      <rPr>
        <sz val="11"/>
        <color rgb="FF000000"/>
        <rFont val="Calibri"/>
        <family val="2"/>
        <scheme val="minor"/>
      </rPr>
      <t xml:space="preserve">24 bulk dye machines operated in day
10 sample dye machine operated in day
6dryers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134 Knitting machines operated in night
27 bulk dye machines operated in night                                                            
 9  sample dye machine operated in night
7 dryers operated in night
3 Presetting machines operated in night
</t>
    </r>
    <r>
      <rPr>
        <sz val="11"/>
        <color rgb="FFFF0000"/>
        <rFont val="Calibri"/>
        <family val="2"/>
      </rPr>
      <t xml:space="preserve">All deparments operated in night </t>
    </r>
  </si>
  <si>
    <t xml:space="preserve">Chillers -2/2 (D/N)
AHU -4/4 (D/N)
Compressor -3/3 (D/N)
Luwa -6/6(D/N)
</t>
  </si>
  <si>
    <r>
      <rPr>
        <sz val="11"/>
        <color rgb="FF000000"/>
        <rFont val="Calibri"/>
        <family val="2"/>
      </rPr>
      <t xml:space="preserve">130 knitting machines for 12Hrs in day
</t>
    </r>
    <r>
      <rPr>
        <sz val="11"/>
        <color rgb="FF000000"/>
        <rFont val="Calibri"/>
        <family val="2"/>
        <scheme val="minor"/>
      </rPr>
      <t xml:space="preserve">28 bulk dye machines operated in day
10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115 Knitting machines operated in night
25 bulk dye machines operated in night                                                            
 8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</si>
  <si>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88 knitting machines for 12Hrs in day
</t>
    </r>
    <r>
      <rPr>
        <sz val="11"/>
        <color rgb="FF000000"/>
        <rFont val="Calibri"/>
        <family val="2"/>
        <scheme val="minor"/>
      </rPr>
      <t xml:space="preserve">26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97 Knitting machines operated in night
23 bulk dye machines operated in night                                                            
 9  sample dye machine operated in night
8 dryers operated in night
3 Presetting machines operated in night
</t>
    </r>
    <r>
      <rPr>
        <sz val="11"/>
        <color rgb="FFFF0000"/>
        <rFont val="Calibri"/>
        <family val="2"/>
      </rPr>
      <t xml:space="preserve">All deparments operated in night </t>
    </r>
  </si>
  <si>
    <t xml:space="preserve">Chillers -3/2 (D/N)
AHU -6/4 (D/N)
Compressor -3/3 (D/N)
Luwa -6/6(D/N)
</t>
  </si>
  <si>
    <r>
      <rPr>
        <sz val="11"/>
        <color rgb="FF000000"/>
        <rFont val="Calibri"/>
        <family val="2"/>
      </rPr>
      <t xml:space="preserve">85 knitting machines for 12Hrs in day
</t>
    </r>
    <r>
      <rPr>
        <sz val="11"/>
        <color rgb="FF000000"/>
        <rFont val="Calibri"/>
        <family val="2"/>
        <scheme val="minor"/>
      </rPr>
      <t xml:space="preserve">26 bulk dye machines operated in day
9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83Knitting machines operated in night
26 bulk dye machines operated in night                                                            
 9  sample dye machine operated in night
8 dryers operated in night
3 Presetting machines operated in night
</t>
    </r>
    <r>
      <rPr>
        <sz val="11"/>
        <color rgb="FFFF0000"/>
        <rFont val="Calibri"/>
        <family val="2"/>
      </rPr>
      <t xml:space="preserve">All deparments operated in night </t>
    </r>
  </si>
  <si>
    <t xml:space="preserve">Chillers -2/2 (D/N)
AHU -5/3 (D/N)
Compressor -3/3 (D/N)
Luwa -6/6(D/N)
</t>
  </si>
  <si>
    <r>
      <rPr>
        <sz val="11"/>
        <color rgb="FF000000"/>
        <rFont val="Calibri"/>
        <family val="2"/>
      </rPr>
      <t xml:space="preserve">98 knitting machines for 12Hrs in day
</t>
    </r>
    <r>
      <rPr>
        <sz val="11"/>
        <color rgb="FF000000"/>
        <rFont val="Calibri"/>
        <family val="2"/>
        <scheme val="minor"/>
      </rPr>
      <t xml:space="preserve">24 bulk dye machines operated in day
9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94Knitting machines operated in night
24 bulk dye machines operated in night                                                            
 9  sample dye machine operated in night
10 dryers operated in night
3 Presetting machines operated in night
</t>
    </r>
    <r>
      <rPr>
        <sz val="11"/>
        <color rgb="FFFF0000"/>
        <rFont val="Calibri"/>
        <family val="2"/>
      </rPr>
      <t xml:space="preserve">All deparments operated in night </t>
    </r>
  </si>
  <si>
    <t xml:space="preserve">Chillers -3/2 (D/N)
AHU -5/4 (D/N)
Compressor -3/3 (D/N)
Luwa -6/6(D/N)
</t>
  </si>
  <si>
    <r>
      <rPr>
        <sz val="11"/>
        <color rgb="FF000000"/>
        <rFont val="Calibri"/>
        <family val="2"/>
      </rPr>
      <t xml:space="preserve">105 knitting machines for 12Hrs in day
</t>
    </r>
    <r>
      <rPr>
        <sz val="11"/>
        <color rgb="FF000000"/>
        <rFont val="Calibri"/>
        <family val="2"/>
        <scheme val="minor"/>
      </rPr>
      <t xml:space="preserve">25 bulk dye machines operated in day
10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105Knitting machines operated in night
27 bulk dye machines operated in night                                                            
 9  sample dye machine operated in night
9 dryers operated in night
3 Presetting machines operated in night
</t>
    </r>
    <r>
      <rPr>
        <sz val="11"/>
        <color rgb="FFFF0000"/>
        <rFont val="Calibri"/>
        <family val="2"/>
      </rPr>
      <t xml:space="preserve">All deparments operated in night </t>
    </r>
  </si>
  <si>
    <t xml:space="preserve">Chillers -3/1 for 6hrs and 2 for 12hrs (D/N)
AHU -5/3 (D/N)
Compressor -3/3 (D/N)
Luwa -6/6(D/N)
</t>
  </si>
  <si>
    <r>
      <rPr>
        <sz val="11"/>
        <color rgb="FF000000"/>
        <rFont val="Calibri"/>
        <family val="2"/>
      </rPr>
      <t xml:space="preserve">105 knitting machines for 12Hrs in day
</t>
    </r>
    <r>
      <rPr>
        <sz val="11"/>
        <color rgb="FF000000"/>
        <rFont val="Calibri"/>
        <family val="2"/>
        <scheme val="minor"/>
      </rPr>
      <t xml:space="preserve">24 bulk dye machines operated in day
10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97 Knitting machines operated in night
24 bulk dye machines operated in night                                                            
 10  sample dye machine operated in night
9 dryers operated in night
3 Presetting machines operated in night
</t>
    </r>
    <r>
      <rPr>
        <sz val="11"/>
        <color rgb="FFFF0000"/>
        <rFont val="Calibri"/>
        <family val="2"/>
      </rPr>
      <t xml:space="preserve">All deparments operated in night </t>
    </r>
  </si>
  <si>
    <t xml:space="preserve">Chillers -2/1  (D/N)
AHU -5/3 (D/N)
Compressor -3/3 (D/N)
Luwa -6/6(D/N)
</t>
  </si>
  <si>
    <r>
      <rPr>
        <sz val="11"/>
        <color rgb="FF000000"/>
        <rFont val="Calibri"/>
        <family val="2"/>
      </rPr>
      <t xml:space="preserve">102 knitting machines for 12Hrs in day
</t>
    </r>
    <r>
      <rPr>
        <sz val="11"/>
        <color rgb="FF000000"/>
        <rFont val="Calibri"/>
        <family val="2"/>
        <scheme val="minor"/>
      </rPr>
      <t xml:space="preserve">24 bulk dye machines operated in day
10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122Knitting machines operated in night
22 bulk dye machines operated in night                                                            
 8 sample dye machine operated in night
7  dryers operated in night
2 Presetting machines operated in night
</t>
    </r>
    <r>
      <rPr>
        <sz val="11"/>
        <color rgb="FFFF0000"/>
        <rFont val="Calibri"/>
        <family val="2"/>
      </rPr>
      <t xml:space="preserve">All deparments operated in night </t>
    </r>
  </si>
  <si>
    <t xml:space="preserve">Chillers -2/1 for 6 and 1 for 12 hrs (D/N)
AHU -4/4 (D/N)
Compressor -3/3 (D/N)
Luwa -6/6(D/N)
</t>
  </si>
  <si>
    <r>
      <rPr>
        <sz val="11"/>
        <color rgb="FF000000"/>
        <rFont val="Calibri"/>
        <family val="2"/>
      </rPr>
      <t xml:space="preserve">120 knitting machines for 12Hrs in day
</t>
    </r>
    <r>
      <rPr>
        <sz val="11"/>
        <color rgb="FF000000"/>
        <rFont val="Calibri"/>
        <family val="2"/>
        <scheme val="minor"/>
      </rPr>
      <t xml:space="preserve">24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111 Knitting machines operated in night
23 bulk dye machines operated in night                                                            
9 sample dye machine operated in night
7 dryers operated in night
2 Presetting machines operated in night
</t>
    </r>
    <r>
      <rPr>
        <sz val="11"/>
        <color rgb="FFFF0000"/>
        <rFont val="Calibri"/>
        <family val="2"/>
      </rPr>
      <t xml:space="preserve">All deparments operated in night </t>
    </r>
  </si>
  <si>
    <t xml:space="preserve">Chillers -2/2  (D/N)
AHU -4/4 (D/N)
Compressor -3/3 (D/N)
Luwa -6/6(D/N)
</t>
  </si>
  <si>
    <r>
      <rPr>
        <sz val="11"/>
        <color rgb="FF000000"/>
        <rFont val="Calibri"/>
        <family val="2"/>
      </rPr>
      <t xml:space="preserve">115 knitting machines for 12Hrs in day
</t>
    </r>
    <r>
      <rPr>
        <sz val="11"/>
        <color rgb="FF000000"/>
        <rFont val="Calibri"/>
        <family val="2"/>
        <scheme val="minor"/>
      </rPr>
      <t xml:space="preserve">23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92 Knitting machines operated in night
24 bulk dye machines operated in night                                                            
10 sample dye machine operated in night
8 dryers operated in night
2 Presetting machines operated in night
</t>
    </r>
    <r>
      <rPr>
        <sz val="11"/>
        <color rgb="FFFF0000"/>
        <rFont val="Calibri"/>
        <family val="2"/>
      </rPr>
      <t xml:space="preserve">All deparments operated in night </t>
    </r>
  </si>
  <si>
    <t xml:space="preserve">Chillers -3/2  (D/N)
AHU -5/4 (D/N)
Compressor -3/3 (D/N)
Luwa -6/6(D/N)
</t>
  </si>
  <si>
    <r>
      <rPr>
        <sz val="11"/>
        <color rgb="FF000000"/>
        <rFont val="Calibri"/>
        <family val="2"/>
      </rPr>
      <t xml:space="preserve">108 knitting machines for 12Hrs in day
</t>
    </r>
    <r>
      <rPr>
        <sz val="11"/>
        <color rgb="FF000000"/>
        <rFont val="Calibri"/>
        <family val="2"/>
        <scheme val="minor"/>
      </rPr>
      <t xml:space="preserve">23 bulk dye machines operated in day
10 sample dye machine operated in day
11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102 Knitting machines operated in night
24 bulk dye machines operated in night                                                            
10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</si>
  <si>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118 knitting machines for 12Hrs in day
</t>
    </r>
    <r>
      <rPr>
        <sz val="11"/>
        <color rgb="FF000000"/>
        <rFont val="Calibri"/>
        <family val="2"/>
        <scheme val="minor"/>
      </rPr>
      <t xml:space="preserve">22 bulk dye machines operated in day
8 sample dye machine operated in day
8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102 Knitting machines operated in night
26 bulk dye machines operated in night                                                            
9 sample dye machine operated in night
8 dryers operated in night
3 Presetting machines operated in night
</t>
    </r>
    <r>
      <rPr>
        <sz val="11"/>
        <color rgb="FFFF0000"/>
        <rFont val="Calibri"/>
        <family val="2"/>
      </rPr>
      <t xml:space="preserve">All deparments operated in night </t>
    </r>
  </si>
  <si>
    <t xml:space="preserve">Chillers -2/2  (D/N)
AHU -5/4 (D/N)
Compressor -3/3 (D/N)
Luwa -6/6(D/N)
</t>
  </si>
  <si>
    <r>
      <rPr>
        <sz val="11"/>
        <color rgb="FF000000"/>
        <rFont val="Calibri"/>
        <family val="2"/>
      </rPr>
      <t xml:space="preserve">105 knitting machines for 12Hrs in day
</t>
    </r>
    <r>
      <rPr>
        <sz val="11"/>
        <color rgb="FF000000"/>
        <rFont val="Calibri"/>
        <family val="2"/>
        <scheme val="minor"/>
      </rPr>
      <t xml:space="preserve">25 bulk dye machines operated in day
10 sample dye machine operated in day
6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106 Knitting machines operated in night
25bulk dye machines operated in night                                                            
10 sample dye machine operated in night
8 dryers operated in night
4 Presetting machines operated in night
</t>
    </r>
    <r>
      <rPr>
        <sz val="11"/>
        <color rgb="FFFF0000"/>
        <rFont val="Calibri"/>
        <family val="2"/>
      </rPr>
      <t xml:space="preserve">All deparments operated in night </t>
    </r>
  </si>
  <si>
    <t xml:space="preserve">Chillers -3/1 for 4 and 1 for 12hrs (D/N)
AHU -5/3 (D/N)
Compressor -3/3 (D/N)
Luwa -6/6(D/N)
</t>
  </si>
  <si>
    <r>
      <rPr>
        <sz val="11"/>
        <color rgb="FF000000"/>
        <rFont val="Calibri"/>
        <family val="2"/>
      </rPr>
      <t xml:space="preserve">100 knitting machines for 12Hrs in day
</t>
    </r>
    <r>
      <rPr>
        <sz val="11"/>
        <color rgb="FF000000"/>
        <rFont val="Calibri"/>
        <family val="2"/>
        <scheme val="minor"/>
      </rPr>
      <t xml:space="preserve">26 bulk dye machines operated in day
9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100 Knitting machines operated in night
26 bulk dye machines operated in night                                                            
9 sample dye machine operated in night
9 dryers operated in night
3 Presetting machines operated in night
</t>
    </r>
    <r>
      <rPr>
        <sz val="11"/>
        <color rgb="FFFF0000"/>
        <rFont val="Calibri"/>
        <family val="2"/>
      </rPr>
      <t xml:space="preserve">All deparments operated in night </t>
    </r>
  </si>
  <si>
    <t xml:space="preserve">Chillers -3/1 for 5 and 1 for 12hrs (D/N)
AHU -5/4 (D/N)
Compressor -3/3 (D/N)
Luwa -6/6(D/N)
</t>
  </si>
  <si>
    <r>
      <rPr>
        <sz val="11"/>
        <color rgb="FF000000"/>
        <rFont val="Calibri"/>
        <family val="2"/>
      </rPr>
      <t xml:space="preserve">112 knitting machines for 12Hrs in day
</t>
    </r>
    <r>
      <rPr>
        <sz val="11"/>
        <color rgb="FF000000"/>
        <rFont val="Calibri"/>
        <family val="2"/>
        <scheme val="minor"/>
      </rPr>
      <t xml:space="preserve">25 bulk dye machines operated in day
9 sample dye machine operated in day
7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110 Knitting machines operated in night
26 bulk dye machines operated in night                                                            
9 sample dye machine operated in night
8 dryers operated in night
4 Presetting machines operated in night
</t>
    </r>
    <r>
      <rPr>
        <sz val="11"/>
        <color rgb="FFFF0000"/>
        <rFont val="Calibri"/>
        <family val="2"/>
      </rPr>
      <t xml:space="preserve">All deparments operated in night </t>
    </r>
  </si>
  <si>
    <t xml:space="preserve">Chillers -2/1 for 5 and 1 for 12hrs (D/N)
AHU -4/4 (D/N)
Compressor -3/3 (D/N)
Luwa -6/6(D/N)
</t>
  </si>
  <si>
    <r>
      <rPr>
        <sz val="11"/>
        <color rgb="FF000000"/>
        <rFont val="Calibri"/>
        <family val="2"/>
      </rPr>
      <t xml:space="preserve">108 knitting machines for 12Hrs in day
</t>
    </r>
    <r>
      <rPr>
        <sz val="11"/>
        <color rgb="FF000000"/>
        <rFont val="Calibri"/>
        <family val="2"/>
        <scheme val="minor"/>
      </rPr>
      <t xml:space="preserve">25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117 Knitting machines operated in night
24 bulk dye machines operated in night                                                            
9 sample dye machine operated in night
7 dryers operated in night
2 Presetting machines operated in night
</t>
    </r>
    <r>
      <rPr>
        <sz val="11"/>
        <color rgb="FFFF0000"/>
        <rFont val="Calibri"/>
        <family val="2"/>
      </rPr>
      <t xml:space="preserve">All deparments operated in night </t>
    </r>
  </si>
  <si>
    <t xml:space="preserve">Chillers -2/2(D/N)
AHU -4/4 (D/N)
Compressor -3/3 (D/N)
Luwa -6/6(D/N)
</t>
  </si>
  <si>
    <r>
      <rPr>
        <sz val="11"/>
        <color rgb="FF000000"/>
        <rFont val="Calibri"/>
        <family val="2"/>
      </rPr>
      <t xml:space="preserve">115 knitting machines for 12Hrs in day
</t>
    </r>
    <r>
      <rPr>
        <sz val="11"/>
        <color rgb="FF000000"/>
        <rFont val="Calibri"/>
        <family val="2"/>
        <scheme val="minor"/>
      </rPr>
      <t xml:space="preserve">22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117 Knitting machines operated in night
25 bulk dye machines operated in night                                                            
8 sample dye machine operated in night
7 dryers operated in night
1 Presetting machines operated in night
</t>
    </r>
    <r>
      <rPr>
        <sz val="11"/>
        <color rgb="FFFF0000"/>
        <rFont val="Calibri"/>
        <family val="2"/>
      </rPr>
      <t xml:space="preserve">All deparments operated in night </t>
    </r>
  </si>
  <si>
    <t xml:space="preserve">Chillers -2/2(D/N)
AHU -5/4 (D/N)
Compressor -3/3 (D/N)
Luwa -6/6(D/N)
</t>
  </si>
  <si>
    <r>
      <rPr>
        <sz val="11"/>
        <color rgb="FF000000"/>
        <rFont val="Calibri"/>
        <family val="2"/>
      </rPr>
      <t xml:space="preserve">125 knitting machines for 12Hrs in day
</t>
    </r>
    <r>
      <rPr>
        <sz val="11"/>
        <color rgb="FF000000"/>
        <rFont val="Calibri"/>
        <family val="2"/>
        <scheme val="minor"/>
      </rPr>
      <t xml:space="preserve">23 bulk dye machines operated in day
8 sample dye machine operated in day
7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122 Knitting machines operated in night
24 bulk dye machines operated in night                                                            
9 sample dye machine operated in night
7 dryers operated in night
3 Presetting machines operated in night
</t>
    </r>
    <r>
      <rPr>
        <sz val="11"/>
        <color rgb="FFFF0000"/>
        <rFont val="Calibri"/>
        <family val="2"/>
      </rPr>
      <t xml:space="preserve">All deparments operated in night </t>
    </r>
  </si>
  <si>
    <t xml:space="preserve">Chillers -3/2(D/N)
AHU -5/4 (D/N)
Compressor -3/3 (D/N)
Luwa -6/6(D/N)
</t>
  </si>
  <si>
    <r>
      <rPr>
        <sz val="11"/>
        <color rgb="FF000000"/>
        <rFont val="Calibri"/>
        <family val="2"/>
      </rPr>
      <t xml:space="preserve">115 knitting machines for 12Hrs in day
</t>
    </r>
    <r>
      <rPr>
        <sz val="11"/>
        <color rgb="FF000000"/>
        <rFont val="Calibri"/>
        <family val="2"/>
        <scheme val="minor"/>
      </rPr>
      <t xml:space="preserve">26 bulk dye machines operated in day
9 sample dye machine operated in day
8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118 Knitting machines operated in night
23 bulk dye machines operated in night                                                            
9 sample dye machine operated in night
7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</si>
  <si>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120 knitting machines for 12Hrs in day
</t>
    </r>
    <r>
      <rPr>
        <sz val="11"/>
        <color rgb="FF000000"/>
        <rFont val="Calibri"/>
        <family val="2"/>
        <scheme val="minor"/>
      </rPr>
      <t xml:space="preserve">23 bulk dye machines operated in day
9 sample dye machine operated in day
8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112 Knitting machines operated in night
15 bulk dye machines operated in night                                                            
9 sample dye machine operated in night
8 dryers operated in night
3Presetting machines operated in night
</t>
    </r>
    <r>
      <rPr>
        <sz val="11"/>
        <color rgb="FFFF0000"/>
        <rFont val="Calibri"/>
        <family val="2"/>
      </rPr>
      <t xml:space="preserve">All deparments operated in night </t>
    </r>
  </si>
  <si>
    <t>Plant closed</t>
  </si>
  <si>
    <r>
      <rPr>
        <sz val="11"/>
        <color rgb="FF000000"/>
        <rFont val="Calibri"/>
        <family val="2"/>
      </rPr>
      <t xml:space="preserve">134 knitting machines for 12Hrs in day
</t>
    </r>
    <r>
      <rPr>
        <sz val="11"/>
        <color rgb="FF000000"/>
        <rFont val="Calibri"/>
        <family val="2"/>
        <scheme val="minor"/>
      </rPr>
      <t xml:space="preserve">23 bulk dye machines operated in day
9 sample dye machine operated in day
3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117 Knitting machines operated in night
22 bulk dye machines operated in night                                                            
10 sample dye machine operated in night
8 dryers operated in night
4Presetting machines operated in night
</t>
    </r>
    <r>
      <rPr>
        <sz val="11"/>
        <color rgb="FFFF0000"/>
        <rFont val="Calibri"/>
        <family val="2"/>
      </rPr>
      <t xml:space="preserve">All deparments operated in night </t>
    </r>
  </si>
  <si>
    <t xml:space="preserve">Chillers -2/1(D/N)
AHU -4/4 (D/N)
Compressor -3/3 (D/N)
Luwa -6/6(D/N)
</t>
  </si>
  <si>
    <r>
      <rPr>
        <sz val="11"/>
        <color rgb="FF000000"/>
        <rFont val="Calibri"/>
        <family val="2"/>
      </rPr>
      <t xml:space="preserve">115 knitting machines for 12Hrs in day
</t>
    </r>
    <r>
      <rPr>
        <sz val="11"/>
        <color rgb="FF000000"/>
        <rFont val="Calibri"/>
        <family val="2"/>
        <scheme val="minor"/>
      </rPr>
      <t xml:space="preserve">22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126 Knitting machines operated in night
20 bulk dye machines operated in night                                                            
9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</si>
  <si>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124 knitting machines for 12Hrs in day
</t>
    </r>
    <r>
      <rPr>
        <sz val="11"/>
        <color rgb="FF000000"/>
        <rFont val="Calibri"/>
        <family val="2"/>
        <scheme val="minor"/>
      </rPr>
      <t xml:space="preserve">23 bulk dye machines operated in day
10 sample dye machine operated in day
5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113 Knitting machines operated in night
25 bulk dye machines operated in night                                                            
9 sample dye machine operated in night
7 dryers operated in night
4 Presetting machines operated in night
</t>
    </r>
    <r>
      <rPr>
        <sz val="11"/>
        <color rgb="FFFF0000"/>
        <rFont val="Calibri"/>
        <family val="2"/>
      </rPr>
      <t xml:space="preserve">All deparments operated in night </t>
    </r>
  </si>
  <si>
    <r>
      <rPr>
        <sz val="11"/>
        <color rgb="FF000000"/>
        <rFont val="Calibri"/>
        <family val="2"/>
      </rPr>
      <t xml:space="preserve">108 knitting machines for 12Hrs in day
</t>
    </r>
    <r>
      <rPr>
        <sz val="11"/>
        <color rgb="FF000000"/>
        <rFont val="Calibri"/>
        <family val="2"/>
        <scheme val="minor"/>
      </rPr>
      <t xml:space="preserve">26 bulk dye machines operated in day
9 sample dye machine operated in day
6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124 Knitting machines operated in night
26 bulk dye machines operated in night                                                            
8 sample dye machine operated in night
9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</si>
  <si>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122 knitting machines for 12Hrs in day
</t>
    </r>
    <r>
      <rPr>
        <sz val="11"/>
        <color rgb="FF000000"/>
        <rFont val="Calibri"/>
        <family val="2"/>
        <scheme val="minor"/>
      </rPr>
      <t xml:space="preserve">25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24 bulk dye machines operated in night                                                            
9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</si>
  <si>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118 knitting machines for 12Hrs in day
</t>
    </r>
    <r>
      <rPr>
        <sz val="11"/>
        <color rgb="FF000000"/>
        <rFont val="Calibri"/>
        <family val="2"/>
        <scheme val="minor"/>
      </rPr>
      <t xml:space="preserve">26 bulk dye machines operated in day
8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116 Knitting machines operated in night
26 bulk dye machines operated in night                                                            
9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</si>
  <si>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119 knitting machines for 12Hrs in day
</t>
    </r>
    <r>
      <rPr>
        <sz val="11"/>
        <color rgb="FF000000"/>
        <rFont val="Calibri"/>
        <family val="2"/>
        <scheme val="minor"/>
      </rPr>
      <t xml:space="preserve">24 bulk dye machines operated in day
9 sample dye machine operated in day
7 dryers operated in day
1 Presetting machines operated in day 
</t>
    </r>
    <r>
      <rPr>
        <sz val="11"/>
        <color rgb="FFFF0000"/>
        <rFont val="Calibri"/>
        <family val="2"/>
        <scheme val="minor"/>
      </rPr>
      <t xml:space="preserve">All departments operated in day
</t>
    </r>
    <r>
      <rPr>
        <sz val="11"/>
        <color rgb="FF000000"/>
        <rFont val="Calibri"/>
        <family val="2"/>
      </rPr>
      <t xml:space="preserve">
112 Knitting machines operated in night
24 bulk dye machines operated in night                                                            
9 sample dye machine operated in night
8 dryers operated in night
4Presetting machines operated in night
</t>
    </r>
    <r>
      <rPr>
        <sz val="11"/>
        <color rgb="FFFF0000"/>
        <rFont val="Calibri"/>
        <family val="2"/>
      </rPr>
      <t xml:space="preserve">All deparments operated in night </t>
    </r>
  </si>
  <si>
    <r>
      <rPr>
        <sz val="11"/>
        <color rgb="FF000000"/>
        <rFont val="Calibri"/>
        <family val="2"/>
      </rPr>
      <t xml:space="preserve">119 knitting machines for 12Hrs in day
</t>
    </r>
    <r>
      <rPr>
        <sz val="11"/>
        <color rgb="FF000000"/>
        <rFont val="Calibri"/>
        <family val="2"/>
        <scheme val="minor"/>
      </rPr>
      <t xml:space="preserve">26 bulk dye machines operated in day
9 sample dye machine operated in day
6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110 Knitting machines operated in night
27 bulk dye machines operated in night                                                            
8 sample dye machine operated in night
8 dryers operated in night
2Presetting machines operated in night
</t>
    </r>
    <r>
      <rPr>
        <sz val="11"/>
        <color rgb="FFFF0000"/>
        <rFont val="Calibri"/>
        <family val="2"/>
      </rPr>
      <t xml:space="preserve">All deparments operated in night </t>
    </r>
  </si>
  <si>
    <t xml:space="preserve">Chillers -2/1 for 6 and 1 for 12 (D/N)
AHU -4/4 (D/N)
Compressor -3/3 (D/N)
Luwa -6/6(D/N)
</t>
  </si>
  <si>
    <r>
      <rPr>
        <sz val="11"/>
        <color rgb="FF000000"/>
        <rFont val="Calibri"/>
        <family val="2"/>
      </rPr>
      <t xml:space="preserve">116 knitting machines for 12Hrs in day
</t>
    </r>
    <r>
      <rPr>
        <sz val="11"/>
        <color rgb="FF000000"/>
        <rFont val="Calibri"/>
        <family val="2"/>
        <scheme val="minor"/>
      </rPr>
      <t xml:space="preserve">26 bulk dye machines operated in day
9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105 Knitting machines operated in night
25 bulk dye machines operated in night                                                            
9 sample dye machine operated in night
9 dryers operated in night
4Presetting machines operated in night
</t>
    </r>
    <r>
      <rPr>
        <sz val="11"/>
        <color rgb="FFFF0000"/>
        <rFont val="Calibri"/>
        <family val="2"/>
      </rPr>
      <t xml:space="preserve">All deparments operated in night </t>
    </r>
  </si>
  <si>
    <r>
      <rPr>
        <sz val="11"/>
        <color rgb="FF000000"/>
        <rFont val="Calibri"/>
        <family val="2"/>
      </rPr>
      <t xml:space="preserve">112 knitting machines for 12Hrs in day
</t>
    </r>
    <r>
      <rPr>
        <sz val="11"/>
        <color rgb="FF000000"/>
        <rFont val="Calibri"/>
        <family val="2"/>
        <scheme val="minor"/>
      </rPr>
      <t xml:space="preserve">25 bulk dye machines operated in day
9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124 Knitting machines operated in night
27 bulk dye machines operated in night                                                            
9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</si>
  <si>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122 knitting machines for 12Hrs in day
</t>
    </r>
    <r>
      <rPr>
        <sz val="11"/>
        <color rgb="FF000000"/>
        <rFont val="Calibri"/>
        <family val="2"/>
        <scheme val="minor"/>
      </rPr>
      <t xml:space="preserve">27 bulk dye machines operated in day
9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28 bulk dye machines operated in night                                                            
9 sample dye machine operated in night
9 dryers operated in night
2 Presetting machines operated in night
</t>
    </r>
    <r>
      <rPr>
        <sz val="11"/>
        <color rgb="FFFF0000"/>
        <rFont val="Calibri"/>
        <family val="2"/>
      </rPr>
      <t xml:space="preserve">All deparments operated in night </t>
    </r>
  </si>
  <si>
    <t xml:space="preserve">Chillers -2/2 (D/N)
AHU -6/4 (D/N)
Compressor -3/3 (D/N)
Luwa -6/6(D/N)
</t>
  </si>
  <si>
    <r>
      <rPr>
        <sz val="11"/>
        <color rgb="FF000000"/>
        <rFont val="Calibri"/>
        <family val="2"/>
      </rPr>
      <t xml:space="preserve">120 knitting machines for 12Hrs in day
</t>
    </r>
    <r>
      <rPr>
        <sz val="11"/>
        <color rgb="FF000000"/>
        <rFont val="Calibri"/>
        <family val="2"/>
        <scheme val="minor"/>
      </rPr>
      <t xml:space="preserve">27 bulk dye machines operated in day
9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116 Knitting machines operated in night
26 bulk dye machines operated in night                                                            
9 sample dye machine operated in night
8 dryers operated in night
3 Presetting machines operated in night
</t>
    </r>
    <r>
      <rPr>
        <sz val="11"/>
        <color rgb="FFFF0000"/>
        <rFont val="Calibri"/>
        <family val="2"/>
      </rPr>
      <t xml:space="preserve">All deparments operated in night </t>
    </r>
  </si>
  <si>
    <t xml:space="preserve">Chillers -2/2 (D/N)
AHU -5/4 (D/N)
Compressor -3/3 (D/N)
Luwa -6/6(D/N)
</t>
  </si>
  <si>
    <r>
      <rPr>
        <sz val="11"/>
        <color rgb="FF000000"/>
        <rFont val="Calibri"/>
        <family val="2"/>
      </rPr>
      <t xml:space="preserve">112 knitting machines for 12Hrs in day
</t>
    </r>
    <r>
      <rPr>
        <sz val="11"/>
        <color rgb="FF000000"/>
        <rFont val="Calibri"/>
        <family val="2"/>
        <scheme val="minor"/>
      </rPr>
      <t xml:space="preserve">27 bulk dye machines operated in day
9 sample dye machine operated in day
9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114 Knitting machines operated in night
28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</si>
  <si>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119 knitting machines for 12Hrs in day
</t>
    </r>
    <r>
      <rPr>
        <sz val="11"/>
        <color rgb="FF000000"/>
        <rFont val="Calibri"/>
        <family val="2"/>
        <scheme val="minor"/>
      </rPr>
      <t xml:space="preserve">27 bulk dye machines operated in day
9 sample dye machine operated in day
10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119 Knitting machines operated in night
28 bulk dye machines operated in night                                                            
9 sample dye machine operated in night
9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</si>
  <si>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117 knitting machines for 12Hrs in day
</t>
    </r>
    <r>
      <rPr>
        <sz val="11"/>
        <color rgb="FF000000"/>
        <rFont val="Calibri"/>
        <family val="2"/>
        <scheme val="minor"/>
      </rPr>
      <t xml:space="preserve">28 bulk dye machines operated in day
10sample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23 bulk dye machines operated in night                                                            
9 sample dye machine operated in night
8 dryers operated in night
4 Presetting machines operated in night
</t>
    </r>
    <r>
      <rPr>
        <sz val="11"/>
        <color rgb="FFFF0000"/>
        <rFont val="Calibri"/>
        <family val="2"/>
      </rPr>
      <t xml:space="preserve">All deparments operated in night </t>
    </r>
  </si>
  <si>
    <r>
      <rPr>
        <sz val="11"/>
        <color rgb="FF000000"/>
        <rFont val="Calibri"/>
        <family val="2"/>
      </rPr>
      <t xml:space="preserve">119 knitting machines for 12Hrs in day
</t>
    </r>
    <r>
      <rPr>
        <sz val="11"/>
        <color rgb="FF000000"/>
        <rFont val="Calibri"/>
        <family val="2"/>
        <scheme val="minor"/>
      </rPr>
      <t xml:space="preserve">28 bulk dye machines operated in day
9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121 Knitting machines operated in night
27 bulk dye machines operated in night                                                            
10 sample dye machine operated in night
8 dryers operated in night
4 Presetting machines operated in night
</t>
    </r>
    <r>
      <rPr>
        <sz val="11"/>
        <color rgb="FFFF0000"/>
        <rFont val="Calibri"/>
        <family val="2"/>
      </rPr>
      <t xml:space="preserve">All deparments operated in night </t>
    </r>
  </si>
  <si>
    <r>
      <t xml:space="preserve">122 knitting machines for 12Hrs in day
</t>
    </r>
    <r>
      <rPr>
        <sz val="11"/>
        <color rgb="FF000000"/>
        <rFont val="Calibri"/>
        <family val="2"/>
        <scheme val="minor"/>
      </rPr>
      <t xml:space="preserve">28 bulk dye machines operated in day
10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27 bulk dye machines operated in night                                                            
10 sample dye machine operated in night
7 dryers operated in night
2 Presetting machines operated in night
</t>
    </r>
    <r>
      <rPr>
        <sz val="11"/>
        <color rgb="FFFF0000"/>
        <rFont val="Calibri"/>
        <family val="2"/>
      </rPr>
      <t xml:space="preserve">All deparments operated in night </t>
    </r>
  </si>
  <si>
    <r>
      <t xml:space="preserve">120 knitting machines for 12Hrs in day
</t>
    </r>
    <r>
      <rPr>
        <sz val="11"/>
        <color rgb="FF000000"/>
        <rFont val="Calibri"/>
        <family val="2"/>
        <scheme val="minor"/>
      </rPr>
      <t xml:space="preserve">28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110 Knitting machines operated in night
27 bulk dye machines operated in night                                                            
10 sample dye machine operated in night
7 dryers operated in night
2 Presetting machines operated in night
</t>
    </r>
    <r>
      <rPr>
        <sz val="11"/>
        <color rgb="FFFF0000"/>
        <rFont val="Calibri"/>
        <family val="2"/>
      </rPr>
      <t xml:space="preserve">All deparments operated in night </t>
    </r>
  </si>
  <si>
    <r>
      <t xml:space="preserve">112 knitting machines for 12Hrs in day
</t>
    </r>
    <r>
      <rPr>
        <sz val="11"/>
        <color rgb="FF000000"/>
        <rFont val="Calibri"/>
        <family val="2"/>
        <scheme val="minor"/>
      </rPr>
      <t xml:space="preserve">27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98 Knitting machines operated in night
28 bulk dye machines operated in night                                                            
10 sample dye machine operated in night
6 dryers operated in night
2 Presetting machines operated in night
</t>
    </r>
    <r>
      <rPr>
        <sz val="11"/>
        <color rgb="FFFF0000"/>
        <rFont val="Calibri"/>
        <family val="2"/>
      </rPr>
      <t xml:space="preserve">All deparments operated in night </t>
    </r>
  </si>
  <si>
    <r>
      <t xml:space="preserve">75 knitting machines for 12Hrs in day
</t>
    </r>
    <r>
      <rPr>
        <sz val="11"/>
        <color rgb="FF000000"/>
        <rFont val="Calibri"/>
        <family val="2"/>
        <scheme val="minor"/>
      </rPr>
      <t xml:space="preserve">29 bulk dye machines operated in day
10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70 Knitting machines operated in night
29 bulk dye machines operated in night                                                            
10 sample dye machine operated in night
8 dryers operated in night
3 Presetting machines operated in night
</t>
    </r>
    <r>
      <rPr>
        <sz val="11"/>
        <color rgb="FFFF0000"/>
        <rFont val="Calibri"/>
        <family val="2"/>
      </rPr>
      <t xml:space="preserve">All deparments operated in night </t>
    </r>
  </si>
  <si>
    <r>
      <t xml:space="preserve">75 knitting machines for 12Hrs in day
</t>
    </r>
    <r>
      <rPr>
        <sz val="11"/>
        <color rgb="FF000000"/>
        <rFont val="Calibri"/>
        <family val="2"/>
        <scheme val="minor"/>
      </rPr>
      <t xml:space="preserve">29 bulk dye machines operated in day
10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72 Knitting machines operated in night
29 bulk dye machines operated in night                                                            
10 sample dye machine operated in night
8 dryers operated in night
3 Presetting machines operated in night
</t>
    </r>
    <r>
      <rPr>
        <sz val="11"/>
        <color rgb="FFFF0000"/>
        <rFont val="Calibri"/>
        <family val="2"/>
      </rPr>
      <t xml:space="preserve">All deparments operated in night </t>
    </r>
  </si>
  <si>
    <t xml:space="preserve">Chillers -3/2 (D/N)
AHU 5/4 (D/N)
Compressor -3/3 (D/N)
Luwa -6/-5 for 12 ,01 for 7 hours (D/N)
</t>
  </si>
  <si>
    <r>
      <t xml:space="preserve">30 knitting machines for 12Hrs in day
</t>
    </r>
    <r>
      <rPr>
        <sz val="11"/>
        <color rgb="FF000000"/>
        <rFont val="Calibri"/>
        <family val="2"/>
        <scheme val="minor"/>
      </rPr>
      <t xml:space="preserve">29 bulk dye machines operated in day
08sample dye machine operated in day
6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42 Knitting machines operated in night
29 bulk dye machines operated in night                                                            
08 sample dye machine operated in night
7 dryers operated in night
2 Presetting machines operated in night
</t>
    </r>
    <r>
      <rPr>
        <sz val="11"/>
        <color rgb="FFFF0000"/>
        <rFont val="Calibri"/>
        <family val="2"/>
      </rPr>
      <t xml:space="preserve">All deparments operated in night </t>
    </r>
  </si>
  <si>
    <t xml:space="preserve">Chillers -2/1 (D/N)
AHU 3/2 (D/N)
Compressor -3/3 (D/N)
Luwa -5 for 12 hrs /5 for 11.5 (D/N)
</t>
  </si>
  <si>
    <r>
      <t xml:space="preserve">0 knitting machines operated in day
</t>
    </r>
    <r>
      <rPr>
        <sz val="11"/>
        <color rgb="FF000000"/>
        <rFont val="Calibri"/>
        <family val="2"/>
        <scheme val="minor"/>
      </rPr>
      <t xml:space="preserve">28 bulk dye machines operated in day
06 sample dye machine operated in day
6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0 Knitting machines operated in night
29 bulk dye machines operated in night                                                            
8 sample dye machine operated in night
10 dryers operated in night
1 Presetting machines operated in night
</t>
    </r>
    <r>
      <rPr>
        <sz val="11"/>
        <color rgb="FFFF0000"/>
        <rFont val="Calibri"/>
        <family val="2"/>
      </rPr>
      <t xml:space="preserve">All deparments operated in night </t>
    </r>
  </si>
  <si>
    <t xml:space="preserve">Chillers -1/1 (D/N)
AHU 0/1 (D/N)
Compressor -1/1 (D/N)
Luwa -0/0(D/N)
</t>
  </si>
  <si>
    <r>
      <t xml:space="preserve">8 knitting machines for 10 Hrs in day
</t>
    </r>
    <r>
      <rPr>
        <sz val="11"/>
        <color rgb="FF000000"/>
        <rFont val="Calibri"/>
        <family val="2"/>
        <scheme val="minor"/>
      </rPr>
      <t xml:space="preserve">2 bulk dye machines operated in day
2 sample dye machine operated in day
1 dryers operated in day
0 Presetting machines operated in day 
</t>
    </r>
    <r>
      <rPr>
        <sz val="11"/>
        <color rgb="FFFF0000"/>
        <rFont val="Calibri"/>
        <family val="2"/>
        <scheme val="minor"/>
      </rPr>
      <t xml:space="preserve">All departments operated in day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 xml:space="preserve">All deparments closed in night </t>
    </r>
  </si>
  <si>
    <t xml:space="preserve">Chillers -1/1 (D/N)
AHU 2/0 (D/N)
Compressor -1/1 (D/N)
Luwa -1/0(D/N)
</t>
  </si>
  <si>
    <r>
      <t>0 knitting machines operated in day
0</t>
    </r>
    <r>
      <rPr>
        <sz val="11"/>
        <color rgb="FF000000"/>
        <rFont val="Calibri"/>
        <family val="2"/>
        <scheme val="minor"/>
      </rPr>
      <t xml:space="preserve"> bulk dye machines operated in day
0 sample dye machine operated in day
0 dryers operated in day
0 Presetting machines operated in day 
</t>
    </r>
    <r>
      <rPr>
        <sz val="11"/>
        <color rgb="FFFF0000"/>
        <rFont val="Calibri"/>
        <family val="2"/>
        <scheme val="minor"/>
      </rPr>
      <t xml:space="preserve">All departments closed at day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All departments closed at night</t>
    </r>
  </si>
  <si>
    <t xml:space="preserve">Chillers -1/1(D/N)
AHU 1/0 (D/N)
Compressor -1/0 (D/N)
Luwa -0/0(D/N)
</t>
  </si>
  <si>
    <r>
      <t>20  knitting machines operated in day
27</t>
    </r>
    <r>
      <rPr>
        <sz val="11"/>
        <color rgb="FF000000"/>
        <rFont val="Calibri"/>
        <family val="2"/>
        <scheme val="minor"/>
      </rPr>
      <t xml:space="preserve"> bulk dye machines operated in day
7 sample dye machine operated in day
7 dryers operated in day
1 Presetting machines operated in day 
</t>
    </r>
    <r>
      <rPr>
        <sz val="11"/>
        <color rgb="FFFF0000"/>
        <rFont val="Calibri"/>
        <family val="2"/>
        <scheme val="minor"/>
      </rPr>
      <t xml:space="preserve">All departments closed in day
216 FI run
</t>
    </r>
    <r>
      <rPr>
        <sz val="11"/>
        <color rgb="FF000000"/>
        <rFont val="Calibri"/>
        <family val="2"/>
      </rPr>
      <t xml:space="preserve">
65 Knitting machines operated in night
28 bulk dye machines operated in night                                                            
7 sample dye machine operated in night
5 dryers operated in night
0 Presetting machines operated in night
</t>
    </r>
    <r>
      <rPr>
        <sz val="11"/>
        <color rgb="FFFF0000"/>
        <rFont val="Calibri"/>
        <family val="2"/>
      </rPr>
      <t xml:space="preserve">All deparments operated in night </t>
    </r>
  </si>
  <si>
    <t xml:space="preserve">Chillers -2/2 (D/N)
AHU 4/4 (D/N)
Compressor -2/3(D/N)
Luwa -1/5 (D/N)
</t>
  </si>
  <si>
    <r>
      <t>78  knitting machines operated in day
28</t>
    </r>
    <r>
      <rPr>
        <sz val="11"/>
        <color rgb="FF000000"/>
        <rFont val="Calibri"/>
        <family val="2"/>
        <scheme val="minor"/>
      </rPr>
      <t xml:space="preserve"> bulk dye machines operated in day
9 sample dye machine operated in day
9 dryers operated in day
0 Presetting machines operated in day 
</t>
    </r>
    <r>
      <rPr>
        <sz val="11"/>
        <color rgb="FFFF0000"/>
        <rFont val="Calibri"/>
        <family val="2"/>
        <scheme val="minor"/>
      </rPr>
      <t xml:space="preserve">All departments operated in day
216 FI run
</t>
    </r>
    <r>
      <rPr>
        <sz val="11"/>
        <color rgb="FF000000"/>
        <rFont val="Calibri"/>
        <family val="2"/>
      </rPr>
      <t xml:space="preserve">
69 Knitting machines operated in night
27 bulk dye machines operated in night                                                            
10 sample dye machine operated in night
9 dryers operated in night
2 Presetting machines operated in night
</t>
    </r>
    <r>
      <rPr>
        <sz val="11"/>
        <color rgb="FFFF0000"/>
        <rFont val="Calibri"/>
        <family val="2"/>
      </rPr>
      <t xml:space="preserve">All deparments operated in night </t>
    </r>
  </si>
  <si>
    <t xml:space="preserve">Chillers -2/ (D/N)
AHU 4/4 (D/N)
Compressor -2 for 12 hrs 1 for 03 hrs /2(D/N)
Luwa -5/5 (D/N)
</t>
  </si>
  <si>
    <r>
      <t xml:space="preserve">30  knitting machinesoperated in day
28 </t>
    </r>
    <r>
      <rPr>
        <sz val="11"/>
        <color rgb="FF000000"/>
        <rFont val="Calibri"/>
        <family val="2"/>
        <scheme val="minor"/>
      </rPr>
      <t xml:space="preserve">bulk dye machines operated in day fpr 41/2 hrs
9 sample dye machine operated in day
9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4 for 4 1/2 hrs  Knitting machines operated in night
8 bulk dye machines operated in night                                                            
8 sample dye machine operated in night
9 dryers operated in night
1 Presetting machines operated in night
</t>
    </r>
    <r>
      <rPr>
        <sz val="11"/>
        <color rgb="FFFF0000"/>
        <rFont val="Calibri"/>
        <family val="2"/>
      </rPr>
      <t xml:space="preserve">Only lab, spot dye and ofz area worked at night </t>
    </r>
  </si>
  <si>
    <t xml:space="preserve">Chillers -2/2 (D/N)
AHU - 4/0/(D/N)
Compressor -2  /2(D/N)
Luwa -5/1 for 4 1/2 hrs (D/N)
</t>
  </si>
  <si>
    <r>
      <t>0  knitting machines operated  in day
0</t>
    </r>
    <r>
      <rPr>
        <sz val="11"/>
        <color rgb="FF000000"/>
        <rFont val="Calibri"/>
        <family val="2"/>
        <scheme val="minor"/>
      </rPr>
      <t xml:space="preserve"> bulk dye machines operated in day
0 sample dye machine operated in day
0 dryers operated in day
0 Presetting machines operated in day 
</t>
    </r>
    <r>
      <rPr>
        <sz val="11"/>
        <color rgb="FFFF0000"/>
        <rFont val="Calibri"/>
        <family val="2"/>
        <scheme val="minor"/>
      </rPr>
      <t xml:space="preserve">All departments closed in day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 xml:space="preserve">All deparments closed in night </t>
    </r>
  </si>
  <si>
    <t xml:space="preserve">Chillers -0/0 (D/N)
AHU 0/0 (D/N)
Compressor -1/1 (D/N)
Luwa -0/0 (D/N)
</t>
  </si>
  <si>
    <r>
      <t>0  knitting machines for 12Hrs in day
0</t>
    </r>
    <r>
      <rPr>
        <sz val="11"/>
        <color rgb="FF000000"/>
        <rFont val="Calibri"/>
        <family val="2"/>
        <scheme val="minor"/>
      </rPr>
      <t xml:space="preserve"> bulk dye machines operated in day
0 sample dye machine operated in day
0 dryers operated in day
0 Presetting machines operated in day 
</t>
    </r>
    <r>
      <rPr>
        <sz val="11"/>
        <color rgb="FFFF0000"/>
        <rFont val="Calibri"/>
        <family val="2"/>
        <scheme val="minor"/>
      </rPr>
      <t xml:space="preserve">All departments closed in day
02 machines run for F1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 xml:space="preserve">All deparments closed in night </t>
    </r>
  </si>
  <si>
    <t xml:space="preserve">Chillers -1/ 1 for 1 hrs and 1 for 12 hrs (D/N)
AHU 0/1 (D/N)
Compressor -1/1 (D/N)
Luwa -0/0 (D/N)
</t>
  </si>
  <si>
    <r>
      <t>82  knitting machines for 12Hrs in day
26</t>
    </r>
    <r>
      <rPr>
        <sz val="11"/>
        <color rgb="FF000000"/>
        <rFont val="Calibri"/>
        <family val="2"/>
        <scheme val="minor"/>
      </rPr>
      <t xml:space="preserve"> bulk dye machines operated in day
8 sample dye machine operated in day
2 dryers operated in day
1 Presetting machines operated in day 
</t>
    </r>
    <r>
      <rPr>
        <sz val="11"/>
        <color rgb="FFFF0000"/>
        <rFont val="Calibri"/>
        <family val="2"/>
        <scheme val="minor"/>
      </rPr>
      <t xml:space="preserve">All departments operated in day
</t>
    </r>
    <r>
      <rPr>
        <sz val="11"/>
        <color rgb="FF000000"/>
        <rFont val="Calibri"/>
        <family val="2"/>
      </rPr>
      <t xml:space="preserve">
87 Knitting machines operated in night
28 bulk dye machines operated in night                                                            
10 sample dye machine operated in night
8 dryers operated in night
4 Presetting machines operated in night
</t>
    </r>
    <r>
      <rPr>
        <sz val="11"/>
        <color rgb="FFFF0000"/>
        <rFont val="Calibri"/>
        <family val="2"/>
      </rPr>
      <t xml:space="preserve">All deparments operated in night </t>
    </r>
  </si>
  <si>
    <t xml:space="preserve">Chillers -2/2 (D/N)
AHU 5/4 (D/N)
Compressor -2/2  (D/N)
Luwa -6/6 (D/N)
</t>
  </si>
  <si>
    <r>
      <t>92  knitting machines for 12Hrs in day
27</t>
    </r>
    <r>
      <rPr>
        <sz val="11"/>
        <color rgb="FF000000"/>
        <rFont val="Calibri"/>
        <family val="2"/>
        <scheme val="minor"/>
      </rPr>
      <t xml:space="preserve"> bulk dye machines operated in day
10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97 Knitting machines operated in night
28 bulk dye machines operated in night                                                            
10 sample dye machine operated in night
5 dryers operated in night
1 Presetting machines operated in night
</t>
    </r>
    <r>
      <rPr>
        <sz val="11"/>
        <color rgb="FFFF0000"/>
        <rFont val="Calibri"/>
        <family val="2"/>
      </rPr>
      <t xml:space="preserve">All deparments operated in night </t>
    </r>
  </si>
  <si>
    <t xml:space="preserve">Chillers -2/2 (D/N)
AHU 5/5 (D/N)
Compressor -2/2  (D/N)
Luwa -6/6 (D/N)
</t>
  </si>
  <si>
    <r>
      <t>120  knitting machines for 12Hrs in day
26</t>
    </r>
    <r>
      <rPr>
        <sz val="11"/>
        <color rgb="FF000000"/>
        <rFont val="Calibri"/>
        <family val="2"/>
        <scheme val="minor"/>
      </rPr>
      <t xml:space="preserve"> bulk dye machines operated in day
10 sample dye machine operated in day
6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98 Knitting machines operated in night
28 bulk dye machines operated in night                                                            
10 sample dye machine operated in night
7 dryers operated in night
2 Presetting machines operated in night
</t>
    </r>
    <r>
      <rPr>
        <sz val="11"/>
        <color rgb="FFFF0000"/>
        <rFont val="Calibri"/>
        <family val="2"/>
      </rPr>
      <t xml:space="preserve">All deparments operated in night </t>
    </r>
  </si>
  <si>
    <t xml:space="preserve">Chillers -3/2 (D/N)
AHU 6/5 (D/N)
Compressor -2/2  (D/N)
Luwa -6/6 (D/N)
</t>
  </si>
  <si>
    <r>
      <t>132 knitting machines for 12Hrs in day
26</t>
    </r>
    <r>
      <rPr>
        <sz val="11"/>
        <color rgb="FF000000"/>
        <rFont val="Calibri"/>
        <family val="2"/>
        <scheme val="minor"/>
      </rPr>
      <t xml:space="preserve"> bulk dye machines operated in day
10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147 Knitting machines operated in night
28 bulk dye machines operated in night                                                            
10 sample dye machine operated in night
6 dryers operated in night
2 Presetting machines operated in night
</t>
    </r>
    <r>
      <rPr>
        <sz val="11"/>
        <color rgb="FFFF0000"/>
        <rFont val="Calibri"/>
        <family val="2"/>
      </rPr>
      <t xml:space="preserve">All deparments operated in night </t>
    </r>
  </si>
  <si>
    <t xml:space="preserve">Chillers -3/2 (D/N)
AHU 5/5 (D/N)
Compressor -2/2  (D/N)
Luwa -6/6 (D/N)
</t>
  </si>
  <si>
    <r>
      <t>125 knitting machines for 12Hrs in day
28</t>
    </r>
    <r>
      <rPr>
        <sz val="11"/>
        <color rgb="FF000000"/>
        <rFont val="Calibri"/>
        <family val="2"/>
        <scheme val="minor"/>
      </rPr>
      <t xml:space="preserve"> bulk dye machines operated in day
10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147 Knitting machines operated in night
28 bulk dye machines operated in night                                                            
10 sample dye machine operated in night
7 dryers operated in night
2 Presetting machines operated in night
</t>
    </r>
    <r>
      <rPr>
        <sz val="11"/>
        <color rgb="FFFF0000"/>
        <rFont val="Calibri"/>
        <family val="2"/>
      </rPr>
      <t xml:space="preserve">All deparments operated in night </t>
    </r>
  </si>
  <si>
    <r>
      <t>129 knitting machines for 12Hrs in day
25</t>
    </r>
    <r>
      <rPr>
        <sz val="11"/>
        <color rgb="FF000000"/>
        <rFont val="Calibri"/>
        <family val="2"/>
        <scheme val="minor"/>
      </rPr>
      <t xml:space="preserve"> bulk dye machines operated in day
9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132 Knitting machines operated in night
26 bulk dye machines operated in night                                                            
10 sample dye machine operated in night
7 dryers operated in night
2 Presetting machines operated in night
</t>
    </r>
    <r>
      <rPr>
        <sz val="11"/>
        <color rgb="FFFF0000"/>
        <rFont val="Calibri"/>
        <family val="2"/>
      </rPr>
      <t xml:space="preserve">All deparments operated in night </t>
    </r>
  </si>
  <si>
    <t xml:space="preserve">Chillers -2/1 (D/N)
AHU 4/4 (D/N)
Compressor -2/2  (D/N)
Luwa -6/6 (D/N)
</t>
  </si>
  <si>
    <r>
      <t>120 knitting machines for 12Hrs in day
25</t>
    </r>
    <r>
      <rPr>
        <sz val="11"/>
        <color rgb="FF000000"/>
        <rFont val="Calibri"/>
        <family val="2"/>
        <scheme val="minor"/>
      </rPr>
      <t xml:space="preserve"> bulk dye machines operated in day
9 sample dye machine operated in day
7 dryers operated in day
1  Presetting machines operated in day 
</t>
    </r>
    <r>
      <rPr>
        <sz val="11"/>
        <color rgb="FFFF0000"/>
        <rFont val="Calibri"/>
        <family val="2"/>
        <scheme val="minor"/>
      </rPr>
      <t xml:space="preserve">All departments operated in day
</t>
    </r>
    <r>
      <rPr>
        <sz val="11"/>
        <color rgb="FF000000"/>
        <rFont val="Calibri"/>
        <family val="2"/>
      </rPr>
      <t xml:space="preserve">
130 Knitting machines operated in night
24 bulk dye machines operated in night                                                            
8 sample dye machine operated in night
10 dryers operated in night
3 Presetting machines operated in night
</t>
    </r>
    <r>
      <rPr>
        <sz val="11"/>
        <color rgb="FFFF0000"/>
        <rFont val="Calibri"/>
        <family val="2"/>
      </rPr>
      <t xml:space="preserve">All deparments operated in night </t>
    </r>
  </si>
  <si>
    <t xml:space="preserve">Chillers -1/1 (D/N)
AHU 4/4 (D/N)
Compressor -2/2  (D/N)
Luwa -6/6 (D/N)
</t>
  </si>
  <si>
    <r>
      <t>122 knitting machines for 12Hrs in day
26</t>
    </r>
    <r>
      <rPr>
        <sz val="11"/>
        <color rgb="FF000000"/>
        <rFont val="Calibri"/>
        <family val="2"/>
        <scheme val="minor"/>
      </rPr>
      <t xml:space="preserve"> bulk dye machines operated in day
9 sample dye machine operated in day
5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127 Knitting machines operated in night
28 bulk dye machines operated in night                                                            
9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</si>
  <si>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135 knitting machines for 12Hrs in day
27</t>
    </r>
    <r>
      <rPr>
        <sz val="11"/>
        <color rgb="FF000000"/>
        <rFont val="Calibri"/>
        <family val="2"/>
        <scheme val="minor"/>
      </rPr>
      <t xml:space="preserve"> bulk dye machines operated in day
10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130 Knitting machines operated in night
29 bulk dye machines operated in night                                                            
10 sample dye machine operated in night
9 dryers operated in night
4 Presetting machines operated in night
</t>
    </r>
    <r>
      <rPr>
        <sz val="11"/>
        <color rgb="FFFF0000"/>
        <rFont val="Calibri"/>
        <family val="2"/>
      </rPr>
      <t xml:space="preserve">All deparments operated in night </t>
    </r>
  </si>
  <si>
    <t xml:space="preserve">Chillers -3/2 (D/N)
AHU 5/4 (D/N)
Compressor -2/2  (D/N)
Luwa -6/6 (D/N)
</t>
  </si>
  <si>
    <r>
      <rPr>
        <sz val="11"/>
        <color rgb="FF000000"/>
        <rFont val="Calibri"/>
        <family val="2"/>
      </rPr>
      <t xml:space="preserve">135 knitting machines for 12Hrs in day
</t>
    </r>
    <r>
      <rPr>
        <sz val="11"/>
        <color rgb="FF000000"/>
        <rFont val="Calibri"/>
        <family val="2"/>
        <scheme val="minor"/>
      </rPr>
      <t xml:space="preserve">28 bulk dye machines operated in day
10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110 Knitting machines operated in night
26 bulk dye machines operated in night                                                            
9 sample dye machine operated in night
7 dryers operated in night
2 Presetting machines operated in night
</t>
    </r>
    <r>
      <rPr>
        <sz val="11"/>
        <color rgb="FFFF0000"/>
        <rFont val="Calibri"/>
        <family val="2"/>
      </rPr>
      <t xml:space="preserve">All deparments operated in night </t>
    </r>
  </si>
  <si>
    <r>
      <t xml:space="preserve">115 knitting machines for 12Hrs in day
</t>
    </r>
    <r>
      <rPr>
        <sz val="11"/>
        <color rgb="FF000000"/>
        <rFont val="Calibri"/>
        <family val="2"/>
        <scheme val="minor"/>
      </rPr>
      <t xml:space="preserve">27 bulk dye machines operated in day
9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121 Knitting machines operated in night
27 bulk dye machines operated in night                                                            
8 sample dye machine operated in night
7 dryers operated in night
1 Presetting machines operated in night
</t>
    </r>
    <r>
      <rPr>
        <sz val="11"/>
        <color rgb="FFFF0000"/>
        <rFont val="Calibri"/>
        <family val="2"/>
      </rPr>
      <t xml:space="preserve">All deparments operated in night </t>
    </r>
  </si>
  <si>
    <r>
      <rPr>
        <sz val="11"/>
        <color rgb="FF000000"/>
        <rFont val="Calibri"/>
        <family val="2"/>
      </rPr>
      <t xml:space="preserve">130 knitting machines for 12Hrs in day
</t>
    </r>
    <r>
      <rPr>
        <sz val="11"/>
        <color rgb="FF000000"/>
        <rFont val="Calibri"/>
        <family val="2"/>
        <scheme val="minor"/>
      </rPr>
      <t xml:space="preserve">29 bulk dye machines operated in day
9 sample dye machine operated in day
8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29 bulk dye machines operated in night                                                            
9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</si>
  <si>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119 knitting machines for 12Hrs in day
</t>
    </r>
    <r>
      <rPr>
        <sz val="11"/>
        <color rgb="FF000000"/>
        <rFont val="Calibri"/>
        <family val="2"/>
        <scheme val="minor"/>
      </rPr>
      <t xml:space="preserve">29 bulk dye machines operated in day
9 sample dye machine operated in day
8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124 Knitting machines operated in night
28 bulk dye machines operated in night                                                            
9 sample dye machine operated in night
8 dryers operated in night
3 Presetting machines operated in night
</t>
    </r>
    <r>
      <rPr>
        <sz val="11"/>
        <color rgb="FFFF0000"/>
        <rFont val="Calibri"/>
        <family val="2"/>
      </rPr>
      <t xml:space="preserve">All deparments operated in night </t>
    </r>
  </si>
  <si>
    <t xml:space="preserve">Chillers -2/2 (D/N)
AHU 4/4 (D/N)
Compressor -2/2  (D/N)
Luwa -6/6 (D/N)
</t>
  </si>
  <si>
    <r>
      <rPr>
        <sz val="11"/>
        <color rgb="FF000000"/>
        <rFont val="Calibri"/>
        <family val="2"/>
      </rPr>
      <t xml:space="preserve">135 knitting machines for 12Hrs in day
</t>
    </r>
    <r>
      <rPr>
        <sz val="11"/>
        <color rgb="FF000000"/>
        <rFont val="Calibri"/>
        <family val="2"/>
        <scheme val="minor"/>
      </rPr>
      <t xml:space="preserve">27 bulk dye machines operated in day
9 sample dye machine operated in day
9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130 Knitting machines operated in night
28 bulk dye machines operated in night                                                            
9 sample dye machine operated in night
9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</si>
  <si>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130 knitting machines for 12Hrs in day
</t>
    </r>
    <r>
      <rPr>
        <sz val="11"/>
        <color rgb="FF000000"/>
        <rFont val="Calibri"/>
        <family val="2"/>
        <scheme val="minor"/>
      </rPr>
      <t xml:space="preserve">27 bulk dye machines operated in day
9 sample dye machine operated in day
7 dryers operated in day
1  Presetting machines operated in day 
</t>
    </r>
    <r>
      <rPr>
        <sz val="11"/>
        <color rgb="FFFF0000"/>
        <rFont val="Calibri"/>
        <family val="2"/>
        <scheme val="minor"/>
      </rPr>
      <t xml:space="preserve">All departments operated in day
</t>
    </r>
    <r>
      <rPr>
        <sz val="11"/>
        <color rgb="FF000000"/>
        <rFont val="Calibri"/>
        <family val="2"/>
      </rPr>
      <t xml:space="preserve">
130 Knitting machines operated in night
27 bulk dye machines operated in night                                                            
9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</si>
  <si>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133 knitting machines for 12Hrs in day
</t>
    </r>
    <r>
      <rPr>
        <sz val="11"/>
        <color rgb="FF000000"/>
        <rFont val="Calibri"/>
        <family val="2"/>
        <scheme val="minor"/>
      </rPr>
      <t xml:space="preserve">27 bulk dye machines operated in day
7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130 Knitting machines operated in night
29 bulk dye machines operated in night                                                            
9 sample dye machine operated in night
9 dryers operated in night
3 Presetting machines operated in night
</t>
    </r>
    <r>
      <rPr>
        <sz val="11"/>
        <color rgb="FFFF0000"/>
        <rFont val="Calibri"/>
        <family val="2"/>
      </rPr>
      <t xml:space="preserve">All deparments operated in night </t>
    </r>
  </si>
  <si>
    <r>
      <t xml:space="preserve">134 knitting machines for 12Hrs in day
</t>
    </r>
    <r>
      <rPr>
        <sz val="11"/>
        <color rgb="FF000000"/>
        <rFont val="Calibri"/>
        <family val="2"/>
        <scheme val="minor"/>
      </rPr>
      <t xml:space="preserve">28 bulk dye machines operated in day
9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132 Knitting machines operated in night
27 bulk dye machines operated in night                                                            
9 sample dye machine operated in night
7 dryers operated in night
1 Presetting machines operated in night
</t>
    </r>
    <r>
      <rPr>
        <sz val="11"/>
        <color rgb="FFFF0000"/>
        <rFont val="Calibri"/>
        <family val="2"/>
      </rPr>
      <t xml:space="preserve">All deparments operated in night </t>
    </r>
  </si>
  <si>
    <r>
      <t xml:space="preserve">135 knitting machines for 12Hrs in day
</t>
    </r>
    <r>
      <rPr>
        <sz val="11"/>
        <color rgb="FF000000"/>
        <rFont val="Calibri"/>
        <family val="2"/>
        <scheme val="minor"/>
      </rPr>
      <t xml:space="preserve">27 bulk dye machines operated in day
7 sample dye machine operated in day
9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142 Knitting machines operated in night
26 bulk dye machines operated in night                                                            
7 sample dye machine operated in night
7 dryers operated in night
2 Presetting machines operated in night
</t>
    </r>
    <r>
      <rPr>
        <sz val="11"/>
        <color rgb="FFFF0000"/>
        <rFont val="Calibri"/>
        <family val="2"/>
      </rPr>
      <t xml:space="preserve">All deparments operated in night </t>
    </r>
  </si>
  <si>
    <r>
      <t xml:space="preserve">140 knitting machines for 12Hrs in day
</t>
    </r>
    <r>
      <rPr>
        <sz val="11"/>
        <color rgb="FF000000"/>
        <rFont val="Calibri"/>
        <family val="2"/>
        <scheme val="minor"/>
      </rPr>
      <t xml:space="preserve">26 bulk dye machines operated in day
8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138 Knitting machines operated in night
25 bulk dye machines operated in night                                                            
9 sample dye machine operated in night
8 dryers operated in night
2 Presetting machines operated in night
</t>
    </r>
    <r>
      <rPr>
        <sz val="11"/>
        <color rgb="FFFF0000"/>
        <rFont val="Calibri"/>
        <family val="2"/>
      </rPr>
      <t xml:space="preserve">All deparments operated in night </t>
    </r>
  </si>
  <si>
    <r>
      <t xml:space="preserve">137 knitting machines for 12Hrs in day
</t>
    </r>
    <r>
      <rPr>
        <sz val="11"/>
        <color rgb="FF000000"/>
        <rFont val="Calibri"/>
        <family val="2"/>
        <scheme val="minor"/>
      </rPr>
      <t xml:space="preserve">27 bulk dye machines operated in day
9 sample dye machine operated in day
9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134 Knitting machines operated in night
28 bulk dye machines operated in night                                                            
9 sample dye machine operated in night
8 dryers operated in night
2 Presetting machines operated in night
</t>
    </r>
    <r>
      <rPr>
        <sz val="11"/>
        <color rgb="FFFF0000"/>
        <rFont val="Calibri"/>
        <family val="2"/>
      </rPr>
      <t xml:space="preserve">All deparments operated in night </t>
    </r>
  </si>
  <si>
    <r>
      <t xml:space="preserve">135 knitting machines for 12Hrs in day
</t>
    </r>
    <r>
      <rPr>
        <sz val="11"/>
        <color rgb="FF000000"/>
        <rFont val="Calibri"/>
        <family val="2"/>
        <scheme val="minor"/>
      </rPr>
      <t xml:space="preserve">28 bulk dye machines operated in day
10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132 Knitting machines operated in night
28 bulk dye machines operated in night                                                            
9 sample dye machine operated in night
9 dryers operated in night
2 Presetting machines operated in night
</t>
    </r>
    <r>
      <rPr>
        <sz val="11"/>
        <color rgb="FFFF0000"/>
        <rFont val="Calibri"/>
        <family val="2"/>
      </rPr>
      <t xml:space="preserve">All deparments operated in night </t>
    </r>
  </si>
  <si>
    <r>
      <t xml:space="preserve">130 knitting machines for 12Hrs in day
</t>
    </r>
    <r>
      <rPr>
        <sz val="11"/>
        <color rgb="FF000000"/>
        <rFont val="Calibri"/>
        <family val="2"/>
        <scheme val="minor"/>
      </rPr>
      <t xml:space="preserve">26 bulk dye machines operated in day
9 sample dye machine operated in day
7 dryers operated in day
1  Presetting machines operated in day 
</t>
    </r>
    <r>
      <rPr>
        <sz val="11"/>
        <color rgb="FFFF0000"/>
        <rFont val="Calibri"/>
        <family val="2"/>
        <scheme val="minor"/>
      </rPr>
      <t xml:space="preserve">All departments operated in day
</t>
    </r>
    <r>
      <rPr>
        <sz val="11"/>
        <color rgb="FF000000"/>
        <rFont val="Calibri"/>
        <family val="2"/>
      </rPr>
      <t xml:space="preserve">
129 Knitting machines operated in night
27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</si>
  <si>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133 knitting machines for 12Hrs in day
</t>
    </r>
    <r>
      <rPr>
        <sz val="11"/>
        <color rgb="FF000000"/>
        <rFont val="Calibri"/>
        <family val="2"/>
        <scheme val="minor"/>
      </rPr>
      <t xml:space="preserve">25 bulk dye machines operated in day
8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133 Knitting machines operated in night
28 bulk dye machines operated in night                                                            
9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</si>
  <si>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135 knitting machines for 12Hrs in day
</t>
    </r>
    <r>
      <rPr>
        <sz val="11"/>
        <color rgb="FF000000"/>
        <rFont val="Calibri"/>
        <family val="2"/>
        <scheme val="minor"/>
      </rPr>
      <t xml:space="preserve">26 bulk dye machines operated in day
8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140 Knitting machines operated in night
21 bulk dye machines operated in night                                                            
10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</si>
  <si>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138 knitting machines for 12Hrs in day
</t>
    </r>
    <r>
      <rPr>
        <sz val="11"/>
        <color rgb="FF000000"/>
        <rFont val="Calibri"/>
        <family val="2"/>
        <scheme val="minor"/>
      </rPr>
      <t xml:space="preserve">21 bulk dye machines operated in day
10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137 Knitting machines operated in night
21 bulk dye machines operated in night                                                            
9 sample dye machine operated in night
6 dryers operated in night
1 Presetting machines operated in night
</t>
    </r>
    <r>
      <rPr>
        <sz val="11"/>
        <color rgb="FFFF0000"/>
        <rFont val="Calibri"/>
        <family val="2"/>
      </rPr>
      <t xml:space="preserve">All deparments operated in night </t>
    </r>
  </si>
  <si>
    <r>
      <rPr>
        <sz val="11"/>
        <color rgb="FF000000"/>
        <rFont val="Calibri"/>
        <family val="2"/>
      </rPr>
      <t xml:space="preserve">140 knitting machines for 12Hrs in day
</t>
    </r>
    <r>
      <rPr>
        <sz val="11"/>
        <color rgb="FF000000"/>
        <rFont val="Calibri"/>
        <family val="2"/>
        <scheme val="minor"/>
      </rPr>
      <t xml:space="preserve">25 bulk dye machines operated in day
10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144 Knitting machines operated in night
26 bulk dye machines operated in night                                                            
8 sample dye machine operated in night
6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</si>
  <si>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145 knitting machines for 12Hrs in day
</t>
    </r>
    <r>
      <rPr>
        <sz val="11"/>
        <color rgb="FF000000"/>
        <rFont val="Calibri"/>
        <family val="2"/>
        <scheme val="minor"/>
      </rPr>
      <t xml:space="preserve">23 bulk dye machines operated in day
8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142 Knitting machines operated in night
26 bulk dye machines operated in night                                                            
8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</si>
  <si>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142 knitting machines for 12Hrs in day
</t>
    </r>
    <r>
      <rPr>
        <sz val="11"/>
        <color rgb="FF000000"/>
        <rFont val="Calibri"/>
        <family val="2"/>
        <scheme val="minor"/>
      </rPr>
      <t xml:space="preserve">28 bulk dye machines operated in day
9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145 Knitting machines operated in night
26 bulk dye machines operated in night                                                            
10 sample dye machine operated in night
8 dryers operated in night
3 Presetting machines operated in night
</t>
    </r>
    <r>
      <rPr>
        <sz val="11"/>
        <color rgb="FFFF0000"/>
        <rFont val="Calibri"/>
        <family val="2"/>
      </rPr>
      <t xml:space="preserve">All deparments operated in night </t>
    </r>
  </si>
  <si>
    <r>
      <t xml:space="preserve">142 knitting machines for 12Hrs in day
</t>
    </r>
    <r>
      <rPr>
        <sz val="11"/>
        <color rgb="FF000000"/>
        <rFont val="Calibri"/>
        <family val="2"/>
        <scheme val="minor"/>
      </rPr>
      <t xml:space="preserve">26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140 Knitting machines operated in night
27 bulk dye machines operated in night                                                            
10 sample dye machine operated in night
8 dryers operated in night
3 Presetting machines operated in night
</t>
    </r>
    <r>
      <rPr>
        <sz val="11"/>
        <color rgb="FFFF0000"/>
        <rFont val="Calibri"/>
        <family val="2"/>
      </rPr>
      <t xml:space="preserve">All deparments operated in night </t>
    </r>
  </si>
  <si>
    <r>
      <t xml:space="preserve">143 knitting machines for 12Hrs in day
</t>
    </r>
    <r>
      <rPr>
        <sz val="11"/>
        <color rgb="FF000000"/>
        <rFont val="Calibri"/>
        <family val="2"/>
        <scheme val="minor"/>
      </rPr>
      <t xml:space="preserve">27 bulk dye machines operated in day
8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141 Knitting machines operated in night
28 bulk dye machines operated in night                                                            
9 sample dye machine operated in night
9 dryers operated in night
3 Presetting machines operated in night
</t>
    </r>
    <r>
      <rPr>
        <sz val="11"/>
        <color rgb="FFFF0000"/>
        <rFont val="Calibri"/>
        <family val="2"/>
      </rPr>
      <t xml:space="preserve">All deparments operated in night </t>
    </r>
  </si>
  <si>
    <t xml:space="preserve">Chillers -2/2(D/N)
AHU 5/4 (D/N)
Compressor -2/2  (D/N)
Luwa -6/6 (D/N)
</t>
  </si>
  <si>
    <r>
      <t xml:space="preserve">149 knitting machines for 12Hrs in day
</t>
    </r>
    <r>
      <rPr>
        <sz val="11"/>
        <color rgb="FF000000"/>
        <rFont val="Calibri"/>
        <family val="2"/>
        <scheme val="minor"/>
      </rPr>
      <t xml:space="preserve">27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144 Knitting machines operated in night
28 bulk dye machines operated in night                                                            
8 sample dye machine operated in night
9 dryers operated in night
3 Presetting machines operated in night
</t>
    </r>
    <r>
      <rPr>
        <sz val="11"/>
        <color rgb="FFFF0000"/>
        <rFont val="Calibri"/>
        <family val="2"/>
      </rPr>
      <t xml:space="preserve">All deparments operated in night </t>
    </r>
  </si>
  <si>
    <r>
      <t xml:space="preserve">140 knitting machines for 12Hrs in day
</t>
    </r>
    <r>
      <rPr>
        <sz val="11"/>
        <color rgb="FF000000"/>
        <rFont val="Calibri"/>
        <family val="2"/>
        <scheme val="minor"/>
      </rPr>
      <t xml:space="preserve">28 bulk dye machines operated in day
10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143 Knitting machines operated in night
27 bulk dye machines operated in night                                                            
8 sample dye machine operated in night
7 dryers operated in night
2 Presetting machines operated in night
</t>
    </r>
    <r>
      <rPr>
        <sz val="11"/>
        <color rgb="FFFF0000"/>
        <rFont val="Calibri"/>
        <family val="2"/>
      </rPr>
      <t xml:space="preserve">All deparments operated in night </t>
    </r>
  </si>
  <si>
    <t xml:space="preserve">Chillers -2/2(D/N)
AHU 5/4 (D/N)
Compressor -3/3 (D/N)
Luwa -6/6 (D/N)
</t>
  </si>
  <si>
    <r>
      <t xml:space="preserve">144 knitting machines for 12Hrs in day
</t>
    </r>
    <r>
      <rPr>
        <sz val="11"/>
        <color rgb="FF000000"/>
        <rFont val="Calibri"/>
        <family val="2"/>
        <scheme val="minor"/>
      </rPr>
      <t xml:space="preserve">26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139 Knitting machines operated in night
28  bulk dye machines operated in night                                                            
8 sample dye machine operated in night
8 dryers operated in night
3 Presetting machines operated in night
</t>
    </r>
    <r>
      <rPr>
        <sz val="11"/>
        <color rgb="FFFF0000"/>
        <rFont val="Calibri"/>
        <family val="2"/>
      </rPr>
      <t xml:space="preserve">All deparments operated in night </t>
    </r>
  </si>
  <si>
    <t xml:space="preserve">Chillers -2/1 for 6.5 hr and 1 for 12 hrs(D/N)
AHU 5/4 (D/N)
Compressor -3/3 (D/N)
Luwa -6/6 (D/N)
</t>
  </si>
  <si>
    <r>
      <t xml:space="preserve">142 knitting machines for 12Hrs in day
</t>
    </r>
    <r>
      <rPr>
        <sz val="11"/>
        <color rgb="FF000000"/>
        <rFont val="Calibri"/>
        <family val="2"/>
        <scheme val="minor"/>
      </rPr>
      <t xml:space="preserve">27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148Knitting machines operated in night
26  bulk dye machines operated in night                                                            
8 sample dye machine operated in night
7 dryers operated in night
3 Presetting machines operated in night
</t>
    </r>
    <r>
      <rPr>
        <sz val="11"/>
        <color rgb="FFFF0000"/>
        <rFont val="Calibri"/>
        <family val="2"/>
      </rPr>
      <t xml:space="preserve">All deparments operated in night </t>
    </r>
  </si>
  <si>
    <t xml:space="preserve">Chillers -2/2 (D/N)
AHU 4/4 (D/N)
Compressor -3/3 (D/N)
Luwa -6/6 (D/N)
</t>
  </si>
  <si>
    <r>
      <t xml:space="preserve">145 knitting machines for 12Hrs in day
</t>
    </r>
    <r>
      <rPr>
        <sz val="11"/>
        <color rgb="FF000000"/>
        <rFont val="Calibri"/>
        <family val="2"/>
        <scheme val="minor"/>
      </rPr>
      <t xml:space="preserve">28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145 Knitting machines operated in night
27  bulk dye machines operated in night                                                            
9 sample dye machine operated in night
7 dryers operated in night
3 Presetting machines operated in night
</t>
    </r>
    <r>
      <rPr>
        <sz val="11"/>
        <color rgb="FFFF0000"/>
        <rFont val="Calibri"/>
        <family val="2"/>
      </rPr>
      <t xml:space="preserve">All deparments operated in night </t>
    </r>
  </si>
  <si>
    <r>
      <t xml:space="preserve">140 knitting machines for 12Hrs in day
</t>
    </r>
    <r>
      <rPr>
        <sz val="11"/>
        <color rgb="FF000000"/>
        <rFont val="Calibri"/>
        <family val="2"/>
        <scheme val="minor"/>
      </rPr>
      <t xml:space="preserve">27 bulk dye machines operated in day
9 sample dye machine operated in day
6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144 Knitting machines operated in night
28  bulk dye machines operated in night                                                            
10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</si>
  <si>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136 knitting machines for 12Hrs in day
</t>
    </r>
    <r>
      <rPr>
        <sz val="11"/>
        <color rgb="FF000000"/>
        <rFont val="Calibri"/>
        <family val="2"/>
        <scheme val="minor"/>
      </rPr>
      <t xml:space="preserve">28 bulk dye machines operated in day
8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145 Knitting machines operated in night
29  bulk dye machines operated in night                                                            
8 sample dye machine operated in night
9 dryers operated in night
3 Presetting machines operated in night
</t>
    </r>
    <r>
      <rPr>
        <sz val="11"/>
        <color rgb="FFFF0000"/>
        <rFont val="Calibri"/>
        <family val="2"/>
      </rPr>
      <t xml:space="preserve">All deparments operated in night </t>
    </r>
  </si>
  <si>
    <t xml:space="preserve">Chillers -2/2 (D/N)
AHU 5/4 (D/N)
Compressor -3/3 (D/N)
Luwa -6/6 (D/N)
</t>
  </si>
  <si>
    <r>
      <rPr>
        <sz val="11"/>
        <color rgb="FF000000"/>
        <rFont val="Calibri"/>
        <family val="2"/>
      </rPr>
      <t xml:space="preserve">139 knitting machines for 12Hrs in day
</t>
    </r>
    <r>
      <rPr>
        <sz val="11"/>
        <color rgb="FF000000"/>
        <rFont val="Calibri"/>
        <family val="2"/>
        <scheme val="minor"/>
      </rPr>
      <t xml:space="preserve">28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140 Knitting machines operated in night
28  bulk dye machines operated in night                                                            
9 sample dye machine operated in night
10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</si>
  <si>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145 knitting machines for 12Hrs in day
</t>
    </r>
    <r>
      <rPr>
        <sz val="11"/>
        <color rgb="FF000000"/>
        <rFont val="Calibri"/>
        <family val="2"/>
        <scheme val="minor"/>
      </rPr>
      <t xml:space="preserve">27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148 Knitting machines operated in night
28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</si>
  <si>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146 knitting machines for 12Hrs in day
</t>
    </r>
    <r>
      <rPr>
        <sz val="11"/>
        <color rgb="FF000000"/>
        <rFont val="Calibri"/>
        <family val="2"/>
        <scheme val="minor"/>
      </rPr>
      <t xml:space="preserve">28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142 Knitting machines operated in night
29  bulk dye machines operated in night                                                            
9 sample dye machine operated in night
7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</si>
  <si>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145 knitting machines for 12Hrs in day
</t>
    </r>
    <r>
      <rPr>
        <sz val="11"/>
        <color rgb="FF000000"/>
        <rFont val="Calibri"/>
        <family val="2"/>
        <scheme val="minor"/>
      </rPr>
      <t xml:space="preserve">30 bulk dye machines operated in day
9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144 Knitting machines operated in night
29  bulk dye machines operated in night                                                            
9 sample dye machine operated in night
8 dryers operated in night
2 Presetting machines operated in night
</t>
    </r>
    <r>
      <rPr>
        <sz val="11"/>
        <color rgb="FFFF0000"/>
        <rFont val="Calibri"/>
        <family val="2"/>
      </rPr>
      <t xml:space="preserve">All deparments operated in night </t>
    </r>
  </si>
  <si>
    <t xml:space="preserve">Chillers -1/1 (D/N)
AHU 4/4 (D/N)
Compressor -3/3 (D/N)
Luwa -6/6 (D/N)
</t>
  </si>
  <si>
    <r>
      <rPr>
        <sz val="11"/>
        <color rgb="FF000000"/>
        <rFont val="Calibri"/>
        <family val="2"/>
      </rPr>
      <t xml:space="preserve">142 knitting machines for 12Hrs in day
</t>
    </r>
    <r>
      <rPr>
        <sz val="11"/>
        <color rgb="FF000000"/>
        <rFont val="Calibri"/>
        <family val="2"/>
        <scheme val="minor"/>
      </rPr>
      <t xml:space="preserve">28 bulk dye machines operated in day
9 sample dye machine operated in day
12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147 Knitting machines operated in night
30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</si>
  <si>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145 knitting machines for 12Hrs in day
</t>
    </r>
    <r>
      <rPr>
        <sz val="11"/>
        <color rgb="FF000000"/>
        <rFont val="Calibri"/>
        <family val="2"/>
        <scheme val="minor"/>
      </rPr>
      <t xml:space="preserve">29 bulk dye machines operated in day
9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144 Knitting machines operated in night
30  bulk dye machines operated in night                                                            
9 sample dye machine operated in night
8 dryers operated in night
3 Presetting machines operated in night
</t>
    </r>
    <r>
      <rPr>
        <sz val="11"/>
        <color rgb="FFFF0000"/>
        <rFont val="Calibri"/>
        <family val="2"/>
      </rPr>
      <t xml:space="preserve">All deparments operated in night </t>
    </r>
  </si>
  <si>
    <t xml:space="preserve">Chillers -2/1 (D/N)
AHU 5/4 (D/N)
Compressor -3/3 (D/N)
Luwa -6/6 (D/N)
</t>
  </si>
  <si>
    <r>
      <t>153 knitting machines for 12Hrs in day
30</t>
    </r>
    <r>
      <rPr>
        <sz val="11"/>
        <color rgb="FF000000"/>
        <rFont val="Calibri"/>
        <family val="2"/>
        <scheme val="minor"/>
      </rPr>
      <t xml:space="preserve"> bulk dye machines operated in day
9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140 Knitting machines operated in night
30  bulk dye machines operated in night                                                            
9 sample dye machine operated in night
9 dryers operated in night
3 Presetting machines operated in night
</t>
    </r>
    <r>
      <rPr>
        <sz val="11"/>
        <color rgb="FFFF0000"/>
        <rFont val="Calibri"/>
        <family val="2"/>
      </rPr>
      <t xml:space="preserve">All deparments operated in night </t>
    </r>
  </si>
  <si>
    <t xml:space="preserve">Chillers -2/1 (D/N)
AHU 5/4 (D/N)
Compressor -3/3 (D/N)
Luwa -/6 (D/N)
</t>
  </si>
  <si>
    <r>
      <t>37 knitting machines for 12Hrs in day
28</t>
    </r>
    <r>
      <rPr>
        <sz val="11"/>
        <color rgb="FF000000"/>
        <rFont val="Calibri"/>
        <family val="2"/>
        <scheme val="minor"/>
      </rPr>
      <t xml:space="preserve">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40 Knitting machines operated in night
29  bulk dye machines operated in night                                                            
9 sample dye machine operated in night
9 dryers operated in night
4 Presetting machines operated in night
</t>
    </r>
    <r>
      <rPr>
        <sz val="11"/>
        <color rgb="FFFF0000"/>
        <rFont val="Calibri"/>
        <family val="2"/>
      </rPr>
      <t xml:space="preserve">All deparments operated in night </t>
    </r>
  </si>
  <si>
    <t xml:space="preserve">Chillers -2/1 (D/N)
AHU -2 for 3 hrs and 03 for 12 hrs/4 (D/N)
Compressor -1 for 3hrs &amp; 2 for 12 hrs/3 (D/N)
Luwa -1 for 3 hrs and 5 for 12 hrs /5 (D/N)
</t>
  </si>
  <si>
    <r>
      <t>36 knitting machines for 12Hrs in day
28</t>
    </r>
    <r>
      <rPr>
        <sz val="11"/>
        <color rgb="FF000000"/>
        <rFont val="Calibri"/>
        <family val="2"/>
        <scheme val="minor"/>
      </rPr>
      <t xml:space="preserve"> bulk dye machines operated in day
7sample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92 Knitting machines operated in night
29  bulk dye machines operated in night                                                            
8 sample dye machine operated in night
11 dryers operated in night
1 Presetting machines operated in night
</t>
    </r>
    <r>
      <rPr>
        <sz val="11"/>
        <color rgb="FFFF0000"/>
        <rFont val="Calibri"/>
        <family val="2"/>
      </rPr>
      <t xml:space="preserve">All deparments operated in night </t>
    </r>
  </si>
  <si>
    <t xml:space="preserve">Chillers -2/1 (D/N)
AHU -3/2 D/N)
Compressor -2/2(D/N)
Luwa -1 for 7 hrs and 5 for 12 hrs /6 (D/N)
</t>
  </si>
  <si>
    <r>
      <t>147  knitting machines for 12Hrs in day
29</t>
    </r>
    <r>
      <rPr>
        <sz val="11"/>
        <color rgb="FF000000"/>
        <rFont val="Calibri"/>
        <family val="2"/>
        <scheme val="minor"/>
      </rPr>
      <t xml:space="preserve"> bulk dye machines operated in day
8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145 Knitting machines operated in night
26  bulk dye machines operated in night                                                            
9 sample dye machine operated in night
9 dryers operated in night
1 Presetting machines operated in night
</t>
    </r>
    <r>
      <rPr>
        <sz val="11"/>
        <color rgb="FFFF0000"/>
        <rFont val="Calibri"/>
        <family val="2"/>
      </rPr>
      <t xml:space="preserve">All deparments operated in night </t>
    </r>
  </si>
  <si>
    <r>
      <t>Chillers -2/1 for 4.5 h,1 for 12 hrs (D/N)
AHU -</t>
    </r>
    <r>
      <rPr>
        <sz val="11"/>
        <color rgb="FFFF0000"/>
        <rFont val="Calibri"/>
        <family val="2"/>
        <scheme val="minor"/>
      </rPr>
      <t>3</t>
    </r>
    <r>
      <rPr>
        <sz val="11"/>
        <color theme="1"/>
        <rFont val="Calibri"/>
        <family val="2"/>
        <scheme val="minor"/>
      </rPr>
      <t xml:space="preserve">/3 D/N)
Compressor -2/2(D/N)
Luwa -6/6 (D/N)
</t>
    </r>
  </si>
  <si>
    <r>
      <t>151  knitting machines for 12Hrs in day
29</t>
    </r>
    <r>
      <rPr>
        <sz val="11"/>
        <color rgb="FF000000"/>
        <rFont val="Calibri"/>
        <family val="2"/>
        <scheme val="minor"/>
      </rPr>
      <t xml:space="preserve"> bulk dye machines operated in day
9 sample dye machine operated in day
9 dryers operated in day
0 Presetting machines operated in day 
</t>
    </r>
    <r>
      <rPr>
        <sz val="11"/>
        <color rgb="FFFF0000"/>
        <rFont val="Calibri"/>
        <family val="2"/>
        <scheme val="minor"/>
      </rPr>
      <t xml:space="preserve">All departments operated in day
</t>
    </r>
    <r>
      <rPr>
        <sz val="11"/>
        <color rgb="FF000000"/>
        <rFont val="Calibri"/>
        <family val="2"/>
      </rPr>
      <t xml:space="preserve">
156 Knitting machines operated in night
28  bulk dye machines operated in night                                                            
8 sample dye machine operated in night
10 dryers operated in night
3 Presetting machines operated in night
</t>
    </r>
    <r>
      <rPr>
        <sz val="11"/>
        <color rgb="FFFF0000"/>
        <rFont val="Calibri"/>
        <family val="2"/>
      </rPr>
      <t xml:space="preserve">All deparments operated in night </t>
    </r>
  </si>
  <si>
    <t xml:space="preserve">Chillers -2/1 for 6  h,1 for 12 hrs (D/N)
AHU -5/4 (D/N)
Compressor -2/2(D/N)
Luwa -6/6 (D/N)
</t>
  </si>
  <si>
    <r>
      <t>152  knitting machines for 12Hrs in day
29</t>
    </r>
    <r>
      <rPr>
        <sz val="11"/>
        <color rgb="FF000000"/>
        <rFont val="Calibri"/>
        <family val="2"/>
        <scheme val="minor"/>
      </rPr>
      <t xml:space="preserve"> bulk dye machines operated in day
9 sample dye machine operated in day
10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156 Knitting machines operated in night
20  bulk dye machines operated in night                                                            
9 sample dye machine operated in night
8 dryers operated in night
2 Presetting machines operated in night
</t>
    </r>
    <r>
      <rPr>
        <sz val="11"/>
        <color rgb="FFFF0000"/>
        <rFont val="Calibri"/>
        <family val="2"/>
      </rPr>
      <t xml:space="preserve">All deparments operated in night </t>
    </r>
  </si>
  <si>
    <t xml:space="preserve">Chillers -1 for 8h /1 for 12 hrs (D/N)
AHU -5/4 (D/N)
Compressor -2/2(D/N)
Luwa -6/6 (D/N)
</t>
  </si>
  <si>
    <r>
      <t>159  knitting machines for 12Hrs in day
27</t>
    </r>
    <r>
      <rPr>
        <sz val="11"/>
        <color rgb="FF000000"/>
        <rFont val="Calibri"/>
        <family val="2"/>
        <scheme val="minor"/>
      </rPr>
      <t xml:space="preserve"> bulk dye machines operated in day
9 sample dye machine operated in day
11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153 Knitting machines operated in night
30  bulk dye machines operated in night                                                            
9 sample dye machine operated in night
10 dryers operated in night
3 Presetting machines operated in night
</t>
    </r>
    <r>
      <rPr>
        <sz val="11"/>
        <color rgb="FFFF0000"/>
        <rFont val="Calibri"/>
        <family val="2"/>
      </rPr>
      <t xml:space="preserve">All deparments operated in night </t>
    </r>
  </si>
  <si>
    <t xml:space="preserve">Chillers -2/2 (D/N)
AHU -5/4 (D/N)
Compressor -3/3 (D/N)
Luwa -6/6 (D/N)
</t>
  </si>
  <si>
    <r>
      <t>143  knitting machines for 12Hrs in day
29</t>
    </r>
    <r>
      <rPr>
        <sz val="11"/>
        <color rgb="FF000000"/>
        <rFont val="Calibri"/>
        <family val="2"/>
        <scheme val="minor"/>
      </rPr>
      <t xml:space="preserve"> bulk dye machines operated in day
9 sample dye machine operated in day
11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147 Knitting machines operated in night
28  bulk dye machines operated in night                                                            
9 sample dye machine operated in night
10 dryers operated in night
3 Presetting machines operated in night
</t>
    </r>
    <r>
      <rPr>
        <sz val="11"/>
        <color rgb="FFFF0000"/>
        <rFont val="Calibri"/>
        <family val="2"/>
      </rPr>
      <t xml:space="preserve">All deparments operated in night </t>
    </r>
  </si>
  <si>
    <t xml:space="preserve">Chillers -1 for 5 hrs and 2 for 12 hrs/2  (D/N)
AHU -5/4 (D/N)
Compressor -3/3 (D/N)
Luwa -6/6 (D/N)
</t>
  </si>
  <si>
    <r>
      <t>158  knitting machines for 12Hrs in day
26</t>
    </r>
    <r>
      <rPr>
        <sz val="11"/>
        <color rgb="FF000000"/>
        <rFont val="Calibri"/>
        <family val="2"/>
        <scheme val="minor"/>
      </rPr>
      <t xml:space="preserve">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119 Knitting machines operated in night
28  bulk dye machines operated in night                                                            
9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</si>
  <si>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145  knitting machines for 12Hrs in day
28</t>
    </r>
    <r>
      <rPr>
        <sz val="11"/>
        <color rgb="FF000000"/>
        <rFont val="Calibri"/>
        <family val="2"/>
        <scheme val="minor"/>
      </rPr>
      <t xml:space="preserve"> bulk dye machines operated in day
8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129 Knitting machines operated in night
27  bulk dye machines operated in night                                                            
8 sample dye machine operated in night
8 dryers operated in night
2 Presetting machines operated in night
</t>
    </r>
    <r>
      <rPr>
        <sz val="11"/>
        <color rgb="FFFF0000"/>
        <rFont val="Calibri"/>
        <family val="2"/>
      </rPr>
      <t xml:space="preserve">All deparments operated in night </t>
    </r>
  </si>
  <si>
    <t xml:space="preserve">Chillers -2/2  (D/N)
AHU -5/4 (D/N)
Compressor -3/3 (D/N)
Luwa -6/6 (D/N)
</t>
  </si>
  <si>
    <r>
      <t>118 knitting machines for 12Hrs in day
28</t>
    </r>
    <r>
      <rPr>
        <sz val="11"/>
        <color rgb="FF000000"/>
        <rFont val="Calibri"/>
        <family val="2"/>
        <scheme val="minor"/>
      </rPr>
      <t xml:space="preserve">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28  bulk dye machines operated in night                                                            
8 sample dye machine operated in night
10 dryers operated in night
3 Presetting machines operated in night
</t>
    </r>
    <r>
      <rPr>
        <sz val="11"/>
        <color rgb="FFFF0000"/>
        <rFont val="Calibri"/>
        <family val="2"/>
      </rPr>
      <t xml:space="preserve">All deparments operated in night </t>
    </r>
  </si>
  <si>
    <t xml:space="preserve">Chillers -1 for 0.5 hrs ,2 for 12 hrs /2  (D/N)
AHU -5/4 (D/N)
Compressor -3/3 (D/N)
Luwa -6/6 (D/N)
</t>
  </si>
  <si>
    <r>
      <t>122 knitting machines for 12Hrs in day
28</t>
    </r>
    <r>
      <rPr>
        <sz val="11"/>
        <color rgb="FF000000"/>
        <rFont val="Calibri"/>
        <family val="2"/>
        <scheme val="minor"/>
      </rPr>
      <t xml:space="preserve"> bulk dye machines operated in day
8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100  Knitting machines operated in night
27  bulk dye machines operated in night                                                            
8 sample dye machine operated in night
6 dryers operated in night
3 Presetting machines operated in night
</t>
    </r>
    <r>
      <rPr>
        <sz val="11"/>
        <color rgb="FFFF0000"/>
        <rFont val="Calibri"/>
        <family val="2"/>
      </rPr>
      <t xml:space="preserve">All deparments operated in night </t>
    </r>
  </si>
  <si>
    <t xml:space="preserve">Chillers -2 for 12 hrs/ 1 for 0.5hrs and 1 for 12 hrs  (D/N)
AHU -4/4 (D/N)
Compressor -3/3 (D/N)
Luwa -6/6 (D/N)
</t>
  </si>
  <si>
    <r>
      <t>122 knitting machines for 12Hrs in day
30</t>
    </r>
    <r>
      <rPr>
        <sz val="11"/>
        <color rgb="FF000000"/>
        <rFont val="Calibri"/>
        <family val="2"/>
        <scheme val="minor"/>
      </rPr>
      <t xml:space="preserve">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127  Knitting machines operated in night
28  bulk dye machines operated in night                                                            
8 sample dye machine operated in night
7 dryers operated in night
3 Presetting machines operated in night
</t>
    </r>
    <r>
      <rPr>
        <sz val="11"/>
        <color rgb="FFFF0000"/>
        <rFont val="Calibri"/>
        <family val="2"/>
      </rPr>
      <t xml:space="preserve">All deparments operated in night </t>
    </r>
  </si>
  <si>
    <t xml:space="preserve">Chillers -2/1  (D/N)
AHU -5/4 (D/N)
Compressor -3/3 (D/N)
Luwa -6/6 (D/N)
</t>
  </si>
  <si>
    <r>
      <t xml:space="preserve">0 knitting machines for 12Hrs in day
12 </t>
    </r>
    <r>
      <rPr>
        <sz val="11"/>
        <color rgb="FF000000"/>
        <rFont val="Calibri"/>
        <family val="2"/>
        <scheme val="minor"/>
      </rPr>
      <t xml:space="preserve">bulk dye machines operated in day
0 sample dye machine operated in day
0 dryers operated in day
1 Presetting machines operated in day 
</t>
    </r>
    <r>
      <rPr>
        <sz val="11"/>
        <color rgb="FFFF0000"/>
        <rFont val="Calibri"/>
        <family val="2"/>
        <scheme val="minor"/>
      </rPr>
      <t>All departments operated in day
0</t>
    </r>
    <r>
      <rPr>
        <sz val="11"/>
        <color rgb="FF000000"/>
        <rFont val="Calibri"/>
        <family val="2"/>
      </rPr>
      <t xml:space="preserve"> Knitting machines operated in night
10 bulk dye machines operated in night                                                            
3 sample dye machine operated in night
3 dryers operated in night
1 Presetting machines operated in night
</t>
    </r>
    <r>
      <rPr>
        <sz val="11"/>
        <color rgb="FFFF0000"/>
        <rFont val="Calibri"/>
        <family val="2"/>
      </rPr>
      <t xml:space="preserve">All deparments operated in night </t>
    </r>
  </si>
  <si>
    <t xml:space="preserve">Chillers -1/1  (D/N)
AHU -4/3 (D/N)
Compressor -1/1 (D/N)
Luwa -0/0 (D/N)
</t>
  </si>
  <si>
    <r>
      <t xml:space="preserve">0 knitting machines for 12Hrs in day
9 </t>
    </r>
    <r>
      <rPr>
        <sz val="11"/>
        <color rgb="FF000000"/>
        <rFont val="Calibri"/>
        <family val="2"/>
        <scheme val="minor"/>
      </rPr>
      <t xml:space="preserve">bulk dye machines operated in day
2 sample dye machine operated in day
6 dryers operated in day
1 Presetting machines operated in day 
</t>
    </r>
    <r>
      <rPr>
        <sz val="11"/>
        <color rgb="FFFF0000"/>
        <rFont val="Calibri"/>
        <family val="2"/>
        <scheme val="minor"/>
      </rPr>
      <t>All departments operated in day
0</t>
    </r>
    <r>
      <rPr>
        <sz val="11"/>
        <color rgb="FF000000"/>
        <rFont val="Calibri"/>
        <family val="2"/>
      </rPr>
      <t xml:space="preserve"> Knitting machines operated in night
12 bulk dye machines operated in night                                                            
4 sample dye machine operated in night
4 dryers operated in night
1 Presetting machines operated in night
</t>
    </r>
    <r>
      <rPr>
        <sz val="11"/>
        <color rgb="FFFF0000"/>
        <rFont val="Calibri"/>
        <family val="2"/>
      </rPr>
      <t xml:space="preserve">All deparments operated in night </t>
    </r>
  </si>
  <si>
    <t xml:space="preserve">Chillers -1/1  (D/N)
AHU -3/2 (D/N)
Compressor -1/1 (D/N)
Luwa -0/0 (D/N)
</t>
  </si>
  <si>
    <r>
      <t xml:space="preserve">95 knitting machines for 12Hrs in day
30 </t>
    </r>
    <r>
      <rPr>
        <sz val="11"/>
        <color rgb="FF000000"/>
        <rFont val="Calibri"/>
        <family val="2"/>
        <scheme val="minor"/>
      </rPr>
      <t xml:space="preserve">bulk dye machines operated in day
9 sample dye machine operated in day
7 dryers operated in day
4 Presetting machines operated in day 
</t>
    </r>
    <r>
      <rPr>
        <sz val="11"/>
        <color rgb="FFFF0000"/>
        <rFont val="Calibri"/>
        <family val="2"/>
        <scheme val="minor"/>
      </rPr>
      <t xml:space="preserve">All departments operated in day
</t>
    </r>
    <r>
      <rPr>
        <sz val="11"/>
        <rFont val="Calibri"/>
        <family val="2"/>
        <scheme val="minor"/>
      </rPr>
      <t xml:space="preserve">105 </t>
    </r>
    <r>
      <rPr>
        <sz val="11"/>
        <rFont val="Calibri"/>
        <family val="2"/>
      </rPr>
      <t xml:space="preserve"> </t>
    </r>
    <r>
      <rPr>
        <sz val="11"/>
        <color rgb="FF000000"/>
        <rFont val="Calibri"/>
        <family val="2"/>
      </rPr>
      <t xml:space="preserve">Knitting machines operated in night
29 bulk dye machines operated in night                                                            
9 sample dye machine operated in night
6 dryers operated in night
3 Presetting machines operated in night
</t>
    </r>
    <r>
      <rPr>
        <sz val="11"/>
        <color rgb="FFFF0000"/>
        <rFont val="Calibri"/>
        <family val="2"/>
      </rPr>
      <t xml:space="preserve">All deparments operated in night </t>
    </r>
  </si>
  <si>
    <t xml:space="preserve">Chillers -2/2 (D/N)
AHU -5/4 (D/N)
Compressor -3/3  (D/N)
Luwa -6/6 (D/N)
</t>
  </si>
  <si>
    <t>Wastewater Cost ($)</t>
  </si>
  <si>
    <t>Remarks</t>
  </si>
  <si>
    <t>Water (Cu.m.)</t>
  </si>
  <si>
    <t>Closure or operated</t>
  </si>
  <si>
    <t>Kn</t>
  </si>
  <si>
    <t xml:space="preserve"> -   </t>
  </si>
  <si>
    <r>
      <rPr>
        <sz val="11"/>
        <color rgb="FF000000"/>
        <rFont val="Calibri"/>
        <family val="2"/>
        <scheme val="minor"/>
      </rPr>
      <t xml:space="preserve">All knitting machines 1 hr F1 running 
65 knitting machines operated in day (10h)
19 bulk dye machines operated in day
10 sample dye machine operated in day
5 dryers operated in day
3 Presetting machines operated in day
All department operated in day
</t>
    </r>
    <r>
      <rPr>
        <sz val="11"/>
        <color rgb="FFFF0000"/>
        <rFont val="Calibri"/>
        <family val="2"/>
        <scheme val="minor"/>
      </rPr>
      <t xml:space="preserve">Additional LUWA is operating in day
</t>
    </r>
    <r>
      <rPr>
        <sz val="11"/>
        <color rgb="FF000000"/>
        <rFont val="Calibri"/>
        <family val="2"/>
        <scheme val="minor"/>
      </rPr>
      <t xml:space="preserve">
72 knitting machines operated in night
18 bulk dye machines operated in night
10 sample dye machine operated in night
6 dryers operated in night
1 Presetting machines operated in night
All department operated in night
</t>
    </r>
    <r>
      <rPr>
        <sz val="11"/>
        <color rgb="FFFF0000"/>
        <rFont val="Calibri"/>
        <family val="2"/>
        <scheme val="minor"/>
      </rPr>
      <t>Additional LUWA is operating in night</t>
    </r>
  </si>
  <si>
    <r>
      <rPr>
        <sz val="11"/>
        <color rgb="FF000000"/>
        <rFont val="Calibri"/>
        <family val="2"/>
      </rPr>
      <t xml:space="preserve">0 knitting machines operated in day
21 bulk dye machines operated in day
7 sample dye machine operated in day
9 dryers operated in day
1 Presetting machines operated in day
</t>
    </r>
    <r>
      <rPr>
        <sz val="11"/>
        <color rgb="FFFF0000"/>
        <rFont val="Calibri"/>
        <family val="2"/>
      </rPr>
      <t xml:space="preserve">Only Dye, Fabric inspection, rework, lab, spot dye and office area operated in day 
</t>
    </r>
    <r>
      <rPr>
        <sz val="11"/>
        <color rgb="FF000000"/>
        <rFont val="Calibri"/>
        <family val="2"/>
      </rPr>
      <t xml:space="preserve">
0 knitting machines operated in night
20 bulk dye machines operated in night                                                              9 sample dye machine operated in night
5 dryers operated in night
2 Presetting machines operated in night
</t>
    </r>
    <r>
      <rPr>
        <sz val="11"/>
        <color rgb="FFFF0000"/>
        <rFont val="Calibri"/>
        <family val="2"/>
      </rPr>
      <t>Only Dye, Fabric inspection, rework, lab, spot dye and office area operated in night
04 AHUs run for 150 mins</t>
    </r>
  </si>
  <si>
    <r>
      <rPr>
        <sz val="11"/>
        <color rgb="FF000000"/>
        <rFont val="Calibri"/>
        <family val="2"/>
      </rPr>
      <t>106</t>
    </r>
    <r>
      <rPr>
        <sz val="11"/>
        <color rgb="FF000000"/>
        <rFont val="Calibri"/>
        <family val="2"/>
        <scheme val="minor"/>
      </rPr>
      <t xml:space="preserve"> knitting machines operated in day
21 bulk dye machines operated in day
10 sample dye machine operated in day
6 dryers operated in day
2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93 knitting machines operated in night
22 bulk dye machines operated in night                                                              10 sample dye machine operated in night
10 dryers operated in night
3 Presetting machines operated in night
All department operated in night
</t>
    </r>
    <r>
      <rPr>
        <sz val="11"/>
        <color rgb="FFFF0000"/>
        <rFont val="Calibri"/>
        <family val="2"/>
      </rPr>
      <t>Additional LUWA is operating in night</t>
    </r>
  </si>
  <si>
    <r>
      <rPr>
        <sz val="11"/>
        <color rgb="FF000000"/>
        <rFont val="Calibri"/>
        <family val="2"/>
      </rPr>
      <t xml:space="preserve">118 </t>
    </r>
    <r>
      <rPr>
        <sz val="11"/>
        <color rgb="FF000000"/>
        <rFont val="Calibri"/>
        <family val="2"/>
        <scheme val="minor"/>
      </rPr>
      <t xml:space="preserve">knitting machines operated in day
24 bulk dye machines operated in day
10 sample dye machine operated in day
8 dryers operated in day
2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120 knitting machines operated in night
25 bulk dye machines operated in night                                                             
10 sample dye machine operated in night
8 dryers operated in night
2 Presetting machines operated in night
All department operated in night
</t>
    </r>
    <r>
      <rPr>
        <sz val="11"/>
        <color rgb="FFFF0000"/>
        <rFont val="Calibri"/>
        <family val="2"/>
      </rPr>
      <t>Additional LUWA is operating in night</t>
    </r>
  </si>
  <si>
    <t xml:space="preserve">Chillers - 3/ 1 for 7hrs and 02 for 12 hrs (D/N)
AHU - 5/4 (D/N)
Compressor - 3/3(D/N)
Luwa - 6/6 (D/N)
</t>
  </si>
  <si>
    <r>
      <rPr>
        <sz val="11"/>
        <color rgb="FF000000"/>
        <rFont val="Calibri"/>
        <family val="2"/>
      </rPr>
      <t xml:space="preserve">106 </t>
    </r>
    <r>
      <rPr>
        <sz val="11"/>
        <color rgb="FF000000"/>
        <rFont val="Calibri"/>
        <family val="2"/>
        <scheme val="minor"/>
      </rPr>
      <t xml:space="preserve">knitting machines operated in day
26 bulk dye machines operated in day
9 sample dye machine operated in day
7 dryers operated in day
2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116 knitting machines operated in night
26 bulk dye machines operated in night                                                             
10 sample dye machine operated in night
10 dryers operated in night
3 Presetting machines operated in night
All department operated in night
</t>
    </r>
    <r>
      <rPr>
        <sz val="11"/>
        <color rgb="FFFF0000"/>
        <rFont val="Calibri"/>
        <family val="2"/>
      </rPr>
      <t>Additional LUWA is operating in night</t>
    </r>
  </si>
  <si>
    <t xml:space="preserve">Chillers - 3/ 1 for 6hrs and  1for 12 hrs (D/N)
AHU - 5/4 (D/N)
Compressor - 3/3(D/N)
Luwa - 6/6 (D/N)
</t>
  </si>
  <si>
    <r>
      <rPr>
        <sz val="11"/>
        <color rgb="FF000000"/>
        <rFont val="Calibri"/>
        <family val="2"/>
      </rPr>
      <t xml:space="preserve">30 knitting machines 2 hours F1 running in day
109 </t>
    </r>
    <r>
      <rPr>
        <sz val="11"/>
        <color rgb="FF000000"/>
        <rFont val="Calibri"/>
        <family val="2"/>
        <scheme val="minor"/>
      </rPr>
      <t xml:space="preserve">knitting machines operated in day
25 bulk dye machines operated in day
9 sample dye machine operated in day
5 dryers operated in day
3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104 knitting machines operated in night
26 bulk dye machines operated in night                                                             
9 sample dye machine operated in night
8 dryers operated in night
3 Presetting machines operated in night
All department operated in night
</t>
    </r>
    <r>
      <rPr>
        <sz val="11"/>
        <color rgb="FFFF0000"/>
        <rFont val="Calibri"/>
        <family val="2"/>
      </rPr>
      <t>Additional LUWA is operating in night</t>
    </r>
  </si>
  <si>
    <t xml:space="preserve">Chillers - 3/ 2 (D/N)
AHU - 5/4 (D/N)
Compressor - 3/3(D/N)
Luwa - 6/6 (D/N)
</t>
  </si>
  <si>
    <r>
      <rPr>
        <sz val="11"/>
        <color rgb="FF000000"/>
        <rFont val="Calibri"/>
        <family val="2"/>
      </rPr>
      <t>1 knitting machines for 3hrs in day
 6</t>
    </r>
    <r>
      <rPr>
        <sz val="11"/>
        <color rgb="FF000000"/>
        <rFont val="Calibri"/>
        <family val="2"/>
        <scheme val="minor"/>
      </rPr>
      <t xml:space="preserve"> bulk dye machines operated in day
8 sample dye machine operated in day
5 dryers operated in day
0 Presetting machines operated in day
</t>
    </r>
    <r>
      <rPr>
        <sz val="11"/>
        <color rgb="FFFF0000"/>
        <rFont val="Calibri"/>
        <family val="2"/>
        <scheme val="minor"/>
      </rPr>
      <t xml:space="preserve">Kntting Partially operated, dye rework fabric inspection, lab, office area operated in day 
08 luwas for 1 hr operated in day and 1 for 3 hrs 
</t>
    </r>
    <r>
      <rPr>
        <sz val="11"/>
        <color rgb="FF000000"/>
        <rFont val="Calibri"/>
        <family val="2"/>
      </rPr>
      <t xml:space="preserve">
0 Knitting machines operated in night
6 bulk dye machines operated in night                                                             
6 sample dye machine operated in night
3 dryers operated in night
0 Presetting machines operated in night
</t>
    </r>
    <r>
      <rPr>
        <sz val="11"/>
        <color rgb="FFFF0000"/>
        <rFont val="Calibri"/>
        <family val="2"/>
      </rPr>
      <t>Knitting, dye, rework,fabric inspection and lab operated at night 
all F1 knitting machines  operated at night for 4 hrs</t>
    </r>
  </si>
  <si>
    <t xml:space="preserve">Chillers - 1/1 (D/N)
AHU - 2/3 (D/N)
Compressor - 1/1 for 4 hrs and 1 for 12 hrs(D/N)
Luwa - 8 for 1hr and 1 for 3 hrs/ 0 (D/N)
</t>
  </si>
  <si>
    <r>
      <rPr>
        <sz val="11"/>
        <color rgb="FF000000"/>
        <rFont val="Calibri"/>
        <family val="2"/>
      </rPr>
      <t>0 knitting machines for 3hrs in day
 6</t>
    </r>
    <r>
      <rPr>
        <sz val="11"/>
        <color rgb="FF000000"/>
        <rFont val="Calibri"/>
        <family val="2"/>
        <scheme val="minor"/>
      </rPr>
      <t xml:space="preserve"> bulk dye machines operated in day
5 sample dye machine operated in day
2 dryers operated in day
1 Presetting machines operated in day for 2hrs
</t>
    </r>
    <r>
      <rPr>
        <sz val="11"/>
        <color rgb="FFFF0000"/>
        <rFont val="Calibri"/>
        <family val="2"/>
        <scheme val="minor"/>
      </rPr>
      <t xml:space="preserve">Only dye, fabric inspection and lab operated in day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 xml:space="preserve">Knitting dye fabric inspection , lab and office area operated at night
</t>
    </r>
  </si>
  <si>
    <t xml:space="preserve">Chillers - 1/0 (D/N)
AHU -  0/0 (D/N)
Compressor - 1/0(D/N)
Luwa - 0/ 0 (D/N)
</t>
  </si>
  <si>
    <t xml:space="preserve">Chillers - 1for 12 hrs /1 for 3 h (D/N)
AHU - 3 for 5hrs /0 (D/N)
Compressor - 1for 4h and 1 for 12 h /a for 3h(D/N)
Luwa - 0/ 0 (D/N)
</t>
  </si>
  <si>
    <r>
      <rPr>
        <sz val="11"/>
        <color rgb="FF000000"/>
        <rFont val="Calibri"/>
        <family val="2"/>
      </rPr>
      <t xml:space="preserve">12 knitting machines for 3hrs in day
</t>
    </r>
    <r>
      <rPr>
        <sz val="11"/>
        <color rgb="FF000000"/>
        <rFont val="Calibri"/>
        <family val="2"/>
        <scheme val="minor"/>
      </rPr>
      <t xml:space="preserve"> 2 bulk dye machines operated in day
4 sample dye machine operated in day
1 dryers operated in day
0 Presetting machines operated in day for 2hrs
</t>
    </r>
    <r>
      <rPr>
        <sz val="11"/>
        <color rgb="FFFF0000"/>
        <rFont val="Calibri"/>
        <family val="2"/>
        <scheme val="minor"/>
      </rPr>
      <t xml:space="preserve">development, dye , officearea, RM, Inspection , lab operated in day
</t>
    </r>
    <r>
      <rPr>
        <sz val="11"/>
        <color rgb="FF000000"/>
        <rFont val="Calibri"/>
        <family val="2"/>
      </rPr>
      <t xml:space="preserve">
8 Knitting machines operated in night
2 bulk dye machines operated in night                                                             
4 sample dye machine operated in night
1 dryers operated in night
0 Presetting machines operated in night
</t>
    </r>
    <r>
      <rPr>
        <sz val="11"/>
        <color rgb="FFFF0000"/>
        <rFont val="Calibri"/>
        <family val="2"/>
      </rPr>
      <t xml:space="preserve">Lab,knitting, dye,rework operated at night </t>
    </r>
  </si>
  <si>
    <t xml:space="preserve">Chillers - 2/1 (D/N)
AHU - 2 /2 (D/N)
Compressor - 1 /1(D/N)
Luwa - 1/ 1 (D/N)
</t>
  </si>
  <si>
    <r>
      <rPr>
        <sz val="11"/>
        <color rgb="FF000000"/>
        <rFont val="Calibri"/>
        <family val="2"/>
      </rPr>
      <t xml:space="preserve">20  knitting machines for 12Hrs in day
</t>
    </r>
    <r>
      <rPr>
        <sz val="11"/>
        <color rgb="FF000000"/>
        <rFont val="Calibri"/>
        <family val="2"/>
        <scheme val="minor"/>
      </rPr>
      <t xml:space="preserve"> 2 bulk dye machines operated in day
4 sample dye machine operated in day
0 dryers operated in day
0 Presetting machines operated in day 
</t>
    </r>
    <r>
      <rPr>
        <sz val="11"/>
        <color rgb="FFFF0000"/>
        <rFont val="Calibri"/>
        <family val="2"/>
        <scheme val="minor"/>
      </rPr>
      <t xml:space="preserve">F1 run,development, dye kntting QA, Fabric nspection  operated in day
</t>
    </r>
    <r>
      <rPr>
        <sz val="11"/>
        <color rgb="FF000000"/>
        <rFont val="Calibri"/>
        <family val="2"/>
      </rPr>
      <t xml:space="preserve">
12 Knitting machines operated in night
1 bulk dye machines operated in night                                                             
3 sample dye machine operated in night
1 dryers operated in night
0 Presetting machines operated in night
</t>
    </r>
    <r>
      <rPr>
        <sz val="11"/>
        <color rgb="FFFF0000"/>
        <rFont val="Calibri"/>
        <family val="2"/>
      </rPr>
      <t xml:space="preserve">development knitting, dye kntting QA, Fabric nspection  operated in night </t>
    </r>
  </si>
  <si>
    <t xml:space="preserve">Chillers - 2/1 (D/N)
AHU - 4 /2 (D/N)
Compressor - 1 for 5hrs and 1 for 12 hrs /1(D/N)
Luwa - 1 for 10 hrs ad 1 for 12 hrs/ 1 for 9 hrs and 1 for 11.5 hrs (D/N)
</t>
  </si>
  <si>
    <r>
      <rPr>
        <sz val="11"/>
        <color rgb="FF000000"/>
        <rFont val="Calibri"/>
        <family val="2"/>
      </rPr>
      <t xml:space="preserve">104 knitting machines for 12Hrs in day
</t>
    </r>
    <r>
      <rPr>
        <sz val="11"/>
        <color rgb="FF000000"/>
        <rFont val="Calibri"/>
        <family val="2"/>
        <scheme val="minor"/>
      </rPr>
      <t xml:space="preserve">21 bulk dye machines operated in day
9 sample dye machine operated in day
1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116 Knitting machines operated in night
22 bulk dye machines operated in night                                                             
7 sample dye machine operated in night
8 dryers operated in night
1 Presetting machines operated in night
</t>
    </r>
    <r>
      <rPr>
        <sz val="11"/>
        <color rgb="FFFF0000"/>
        <rFont val="Calibri"/>
        <family val="2"/>
      </rPr>
      <t>All deparments operated in night except office area</t>
    </r>
  </si>
  <si>
    <t xml:space="preserve">Chillers - 2/2 (D/N)
AHU - 4 /4 (D/N)
Compressor - 2/2(D/N)
Luwa - 6/6(D/N)
</t>
  </si>
  <si>
    <r>
      <rPr>
        <sz val="11"/>
        <color rgb="FF000000"/>
        <rFont val="Calibri"/>
        <family val="2"/>
      </rPr>
      <t xml:space="preserve">92 knitting machines for 12Hrs in day
</t>
    </r>
    <r>
      <rPr>
        <sz val="11"/>
        <color rgb="FF000000"/>
        <rFont val="Calibri"/>
        <family val="2"/>
        <scheme val="minor"/>
      </rPr>
      <t xml:space="preserve">22 bulk dye machines operated in day
9 sample dye machine operated in day
 5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24 bulk dye machines operated in night                                                            
7 sample dye machine operated in night
6 dryers operated in night
2 Presetting machines operated in night
</t>
    </r>
    <r>
      <rPr>
        <sz val="11"/>
        <color rgb="FFFF0000"/>
        <rFont val="Calibri"/>
        <family val="2"/>
      </rPr>
      <t>All deparments operated in night except office area</t>
    </r>
  </si>
  <si>
    <r>
      <rPr>
        <sz val="11"/>
        <color rgb="FF000000"/>
        <rFont val="Calibri"/>
        <family val="2"/>
      </rPr>
      <t xml:space="preserve">106 knitting machines for 12Hrs in day
</t>
    </r>
    <r>
      <rPr>
        <sz val="11"/>
        <color rgb="FF000000"/>
        <rFont val="Calibri"/>
        <family val="2"/>
        <scheme val="minor"/>
      </rPr>
      <t xml:space="preserve">23 bulk dye machines operated in day
7 sample dye machine operated in day
12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114 Knitting machines operated in night
23 bulk dye machines operated in night                                                            
9 sample dye machine operated in night
12 dryers operated in night
3 Presetting machines operated in night
</t>
    </r>
    <r>
      <rPr>
        <sz val="11"/>
        <color rgb="FFFF0000"/>
        <rFont val="Calibri"/>
        <family val="2"/>
      </rPr>
      <t xml:space="preserve">All deparments operated in night </t>
    </r>
  </si>
  <si>
    <t xml:space="preserve">Chillers - 3/2 (D/N)
AHU - 5 /4 (D/N)
Compressor -2/2(D/N)
Luwa -6/6(D/N)
</t>
  </si>
  <si>
    <r>
      <rPr>
        <sz val="11"/>
        <color rgb="FF000000"/>
        <rFont val="Calibri"/>
        <family val="2"/>
      </rPr>
      <t xml:space="preserve">110 knitting machines for 12Hrs in day
</t>
    </r>
    <r>
      <rPr>
        <sz val="11"/>
        <color rgb="FF000000"/>
        <rFont val="Calibri"/>
        <family val="2"/>
        <scheme val="minor"/>
      </rPr>
      <t xml:space="preserve">23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104 Knitting machines operated in night
25 bulk dye machines operated in night                                                            
8 sample dye machine operated in night
5 dryers operated in night
3 Presetting machines operated in night
</t>
    </r>
    <r>
      <rPr>
        <sz val="11"/>
        <color rgb="FFFF0000"/>
        <rFont val="Calibri"/>
        <family val="2"/>
      </rPr>
      <t xml:space="preserve">All deparments operated in night </t>
    </r>
  </si>
  <si>
    <t xml:space="preserve">Chillers - 3/2 (D/N)
AHU - 6 /4 (D/N)
Compressor - 2/2(D/N)
Luwa - 6/6(D/N)
</t>
  </si>
  <si>
    <r>
      <rPr>
        <sz val="11"/>
        <color rgb="FF000000"/>
        <rFont val="Calibri"/>
        <family val="2"/>
      </rPr>
      <t xml:space="preserve">114 knitting machines for 12Hrs in day
</t>
    </r>
    <r>
      <rPr>
        <sz val="11"/>
        <color rgb="FF000000"/>
        <rFont val="Calibri"/>
        <family val="2"/>
        <scheme val="minor"/>
      </rPr>
      <t xml:space="preserve">25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100 Knitting machines operated in night
23 bulk dye machines operated in night                                                            
10  sample dye machine operated in night
9 dryers operated in night
4 Presetting machines operated in night
</t>
    </r>
    <r>
      <rPr>
        <sz val="11"/>
        <color rgb="FFFF0000"/>
        <rFont val="Calibri"/>
        <family val="2"/>
      </rPr>
      <t xml:space="preserve">All deparments operated in night </t>
    </r>
  </si>
  <si>
    <t xml:space="preserve">Chillers - 3/2 (D/N)
AHU - 5 /4 (D/N)
Compressor - 3/3 (D/N)
Luwa - 6/6(D/N)
</t>
  </si>
  <si>
    <r>
      <rPr>
        <sz val="11"/>
        <color rgb="FF000000"/>
        <rFont val="Calibri"/>
        <family val="2"/>
      </rPr>
      <t xml:space="preserve">114 knitting machines for 12Hrs in day
</t>
    </r>
    <r>
      <rPr>
        <sz val="11"/>
        <color rgb="FF000000"/>
        <rFont val="Calibri"/>
        <family val="2"/>
        <scheme val="minor"/>
      </rPr>
      <t xml:space="preserve">23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127 Knitting machines operated in night
25 bulk dye machines operated in night                                                            
9  sample dye machine operated in night
12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</si>
  <si>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135 knitting machines for 12Hrs in day
</t>
    </r>
    <r>
      <rPr>
        <sz val="11"/>
        <color rgb="FF000000"/>
        <rFont val="Calibri"/>
        <family val="2"/>
        <scheme val="minor"/>
      </rPr>
      <t xml:space="preserve">23 bulk dye machines operated in day
10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135 Knitting machines operated in night
25 bulk dye machines operated in night                                                            
9  sample dye machine operated in night
10 dryers operated in night
3 Presetting machines operated in night
</t>
    </r>
    <r>
      <rPr>
        <sz val="11"/>
        <color rgb="FFFF0000"/>
        <rFont val="Calibri"/>
        <family val="2"/>
      </rPr>
      <t xml:space="preserve">All deparments operated in night </t>
    </r>
  </si>
  <si>
    <t xml:space="preserve">Chillers - 3/2 (D/N)
AHU - 5 /3 (D/N)
Compressor - 3/3 (D/N)
Luwa - 6/6(D/N)
</t>
  </si>
  <si>
    <r>
      <rPr>
        <sz val="11"/>
        <color rgb="FF000000"/>
        <rFont val="Calibri"/>
        <family val="2"/>
      </rPr>
      <t xml:space="preserve">133 knitting machines for 12Hrs in day
</t>
    </r>
    <r>
      <rPr>
        <sz val="11"/>
        <color rgb="FF000000"/>
        <rFont val="Calibri"/>
        <family val="2"/>
        <scheme val="minor"/>
      </rPr>
      <t xml:space="preserve">24 bulk dye machines operated in day
10 sample dye machine operated in day
6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134 Knitting machines operated in night
27 bulk dye machines operated in night                                                            
9  sample dye machine operated in night
7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</si>
  <si>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130 knitting machines for 12Hrs in day
</t>
    </r>
    <r>
      <rPr>
        <sz val="11"/>
        <color rgb="FF000000"/>
        <rFont val="Calibri"/>
        <family val="2"/>
        <scheme val="minor"/>
      </rPr>
      <t xml:space="preserve">28 bulk dye machines operated in day
10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115 Knitting machines operated in night
25 bulk dye machines operated in night                                                            
8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</si>
  <si>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88 knitting machines for 12Hrs in day
</t>
    </r>
    <r>
      <rPr>
        <sz val="11"/>
        <color rgb="FF000000"/>
        <rFont val="Calibri"/>
        <family val="2"/>
        <scheme val="minor"/>
      </rPr>
      <t xml:space="preserve">26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97 Knitting machines operated in night
23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</si>
  <si>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85 knitting machines for 12Hrs in day
</t>
    </r>
    <r>
      <rPr>
        <sz val="11"/>
        <color rgb="FF000000"/>
        <rFont val="Calibri"/>
        <family val="2"/>
        <scheme val="minor"/>
      </rPr>
      <t xml:space="preserve">26 bulk dye machines operated in day
9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83Knitting machines operated in night
26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</si>
  <si>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98 knitting machines for 12Hrs in day
</t>
    </r>
    <r>
      <rPr>
        <sz val="11"/>
        <color rgb="FF000000"/>
        <rFont val="Calibri"/>
        <family val="2"/>
        <scheme val="minor"/>
      </rPr>
      <t xml:space="preserve">24 bulk dye machines operated in day
9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94Knitting machines operated in night
24 bulk dye machines operated in night                                                            
9  sample dye machine operated in night
10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</si>
  <si>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105 knitting machines for 12Hrs in day
</t>
    </r>
    <r>
      <rPr>
        <sz val="11"/>
        <color rgb="FF000000"/>
        <rFont val="Calibri"/>
        <family val="2"/>
        <scheme val="minor"/>
      </rPr>
      <t xml:space="preserve">25 bulk dye machines operated in day
10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105Knitting machines operated in night
27 bulk dye machines operated in night                                                            
9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</si>
  <si>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105 knitting machines for 12Hrs in day
</t>
    </r>
    <r>
      <rPr>
        <sz val="11"/>
        <color rgb="FF000000"/>
        <rFont val="Calibri"/>
        <family val="2"/>
        <scheme val="minor"/>
      </rPr>
      <t xml:space="preserve">24 bulk dye machines operated in day
10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97 Knitting machines operated in night
24 bulk dye machines operated in night                                                            
10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</si>
  <si>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102 knitting machines for 12Hrs in day
</t>
    </r>
    <r>
      <rPr>
        <sz val="11"/>
        <color rgb="FF000000"/>
        <rFont val="Calibri"/>
        <family val="2"/>
        <scheme val="minor"/>
      </rPr>
      <t xml:space="preserve">24 bulk dye machines operated in day
10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122 Knitting machines operated in night
22 bulk dye machines operated in night                                                            
8 sample dye machine operated in night
7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</si>
  <si>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105 knitting machines for 12Hrs in day
</t>
    </r>
    <r>
      <rPr>
        <sz val="11"/>
        <color rgb="FF000000"/>
        <rFont val="Calibri"/>
        <family val="2"/>
        <scheme val="minor"/>
      </rPr>
      <t xml:space="preserve">25 bulk dye machines operated in day
10 sample dye machine operated in day
6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106 Knitting machines operated in night
25 bulk dye machines operated in night                                                            
10 sample dye machine operated in night
8 dryers operated in night
4 Presetting machines operated in night
</t>
    </r>
    <r>
      <rPr>
        <sz val="11"/>
        <color rgb="FFFF0000"/>
        <rFont val="Calibri"/>
        <family val="2"/>
      </rPr>
      <t xml:space="preserve">All deparments operated in night </t>
    </r>
  </si>
  <si>
    <r>
      <rPr>
        <sz val="11"/>
        <color rgb="FF000000"/>
        <rFont val="Calibri"/>
        <family val="2"/>
      </rPr>
      <t xml:space="preserve">120 knitting machines for 12Hrs in day
</t>
    </r>
    <r>
      <rPr>
        <sz val="11"/>
        <color rgb="FF000000"/>
        <rFont val="Calibri"/>
        <family val="2"/>
        <scheme val="minor"/>
      </rPr>
      <t xml:space="preserve">23 bulk dye machines operated in day
9 sample dye machine operated in day
8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112 Knitting machines operated in night
15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</si>
  <si>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134 knitting machines for 12Hrs in day
</t>
    </r>
    <r>
      <rPr>
        <sz val="11"/>
        <color rgb="FF000000"/>
        <rFont val="Calibri"/>
        <family val="2"/>
        <scheme val="minor"/>
      </rPr>
      <t xml:space="preserve">23 bulk dye machines operated in day
9 sample dye machine operated in day
3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117 Knitting machines operated in night
22 bulk dye machines operated in night                                                            
10 sample dye machine operated in night
8 dryers operated in night
4 Presetting machines operated in night
</t>
    </r>
    <r>
      <rPr>
        <sz val="11"/>
        <color rgb="FFFF0000"/>
        <rFont val="Calibri"/>
        <family val="2"/>
      </rPr>
      <t xml:space="preserve">All deparments operated in night </t>
    </r>
  </si>
  <si>
    <r>
      <rPr>
        <sz val="11"/>
        <color rgb="FF000000"/>
        <rFont val="Calibri"/>
        <family val="2"/>
      </rPr>
      <t xml:space="preserve">119 knitting machines for 12Hrs in day
</t>
    </r>
    <r>
      <rPr>
        <sz val="11"/>
        <color rgb="FF000000"/>
        <rFont val="Calibri"/>
        <family val="2"/>
        <scheme val="minor"/>
      </rPr>
      <t xml:space="preserve">24 bulk dye machines operated in day
9 sample dye machine operated in day
7 dryers operated in day
1 Presetting machines operated in day 
</t>
    </r>
    <r>
      <rPr>
        <sz val="11"/>
        <color rgb="FFFF0000"/>
        <rFont val="Calibri"/>
        <family val="2"/>
        <scheme val="minor"/>
      </rPr>
      <t xml:space="preserve">All departments operated in day
</t>
    </r>
    <r>
      <rPr>
        <sz val="11"/>
        <color rgb="FF000000"/>
        <rFont val="Calibri"/>
        <family val="2"/>
      </rPr>
      <t xml:space="preserve">
112 Knitting machines operated in night
24 bulk dye machines operated in night                                                            
9 sample dye machine operated in night
8 dryers operated in night
4 Presetting machines operated in night
</t>
    </r>
    <r>
      <rPr>
        <sz val="11"/>
        <color rgb="FFFF0000"/>
        <rFont val="Calibri"/>
        <family val="2"/>
      </rPr>
      <t xml:space="preserve">All deparments operated in night </t>
    </r>
  </si>
  <si>
    <r>
      <rPr>
        <sz val="11"/>
        <color rgb="FF000000"/>
        <rFont val="Calibri"/>
        <family val="2"/>
      </rPr>
      <t xml:space="preserve">119 knitting machines for 12Hrs in day
</t>
    </r>
    <r>
      <rPr>
        <sz val="11"/>
        <color rgb="FF000000"/>
        <rFont val="Calibri"/>
        <family val="2"/>
        <scheme val="minor"/>
      </rPr>
      <t xml:space="preserve">26 bulk dye machines operated in day
9 sample dye machine operated in day
6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110 Knitting machines operated in night
27 bulk dye machines operated in night                                                            
8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</si>
  <si>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116 knitting machines for 12Hrs in day
</t>
    </r>
    <r>
      <rPr>
        <sz val="11"/>
        <color rgb="FF000000"/>
        <rFont val="Calibri"/>
        <family val="2"/>
        <scheme val="minor"/>
      </rPr>
      <t xml:space="preserve">26 bulk dye machines operated in day
9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105 Knitting machines operated in night
25 bulk dye machines operated in night                                                            
9 sample dye machine operated in night
9 dryers operated in night
4 Presetting machines operated in night
</t>
    </r>
    <r>
      <rPr>
        <sz val="11"/>
        <color rgb="FFFF0000"/>
        <rFont val="Calibri"/>
        <family val="2"/>
      </rPr>
      <t xml:space="preserve">All deparments operated in night </t>
    </r>
  </si>
  <si>
    <r>
      <rPr>
        <sz val="11"/>
        <color rgb="FF000000"/>
        <rFont val="Calibri"/>
        <family val="2"/>
      </rPr>
      <t xml:space="preserve">117 knitting machines for 12Hrs in day
</t>
    </r>
    <r>
      <rPr>
        <sz val="11"/>
        <color rgb="FF000000"/>
        <rFont val="Calibri"/>
        <family val="2"/>
        <scheme val="minor"/>
      </rPr>
      <t xml:space="preserve">28 bulk dye machines operated in day
10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23 bulk dye machines operated in night                                                            
9 sample dye machine operated in night
8 dryers operated in night
4 Presetting machines operated in night
</t>
    </r>
    <r>
      <rPr>
        <sz val="11"/>
        <color rgb="FFFF0000"/>
        <rFont val="Calibri"/>
        <family val="2"/>
      </rPr>
      <t xml:space="preserve">All deparments operated in night </t>
    </r>
  </si>
  <si>
    <r>
      <rPr>
        <sz val="11"/>
        <color rgb="FF000000"/>
        <rFont val="Calibri"/>
        <family val="2"/>
      </rPr>
      <t xml:space="preserve">30 knitting machines for 12Hrs in day
</t>
    </r>
    <r>
      <rPr>
        <sz val="11"/>
        <color rgb="FF000000"/>
        <rFont val="Calibri"/>
        <family val="2"/>
        <scheme val="minor"/>
      </rPr>
      <t xml:space="preserve">29 bulk dye machines operated in day
8 sample dye machine operated in day
6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42 Knitting machines operated in night
29 bulk dye machines operated in night                                                            
08 sample dye machine operated in night
7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</si>
  <si>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8 knitting machines for 10 Hrs in day
</t>
    </r>
    <r>
      <rPr>
        <sz val="11"/>
        <color rgb="FF000000"/>
        <rFont val="Calibri"/>
        <family val="2"/>
        <scheme val="minor"/>
      </rPr>
      <t xml:space="preserve"> 2 bulk dye machines operated in day
2 sample dye machine operated in day
1 dryers operated in day
0 Presetting machines operated in day 
</t>
    </r>
    <r>
      <rPr>
        <sz val="11"/>
        <color rgb="FFFF0000"/>
        <rFont val="Calibri"/>
        <family val="2"/>
        <scheme val="minor"/>
      </rPr>
      <t xml:space="preserve">All departments operated in day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 xml:space="preserve">All deparments closed in night </t>
    </r>
  </si>
  <si>
    <r>
      <rPr>
        <sz val="11"/>
        <color rgb="FF000000"/>
        <rFont val="Calibri"/>
        <family val="2"/>
      </rPr>
      <t>0 knitting machines operated in day
 0</t>
    </r>
    <r>
      <rPr>
        <sz val="11"/>
        <color rgb="FF000000"/>
        <rFont val="Calibri"/>
        <family val="2"/>
        <scheme val="minor"/>
      </rPr>
      <t xml:space="preserve"> bulk dye machines operated in day
0 sample dye machine operated in day
0 dryers operated in day
0 Presetting machines operated in day 
</t>
    </r>
    <r>
      <rPr>
        <sz val="11"/>
        <color rgb="FFFF0000"/>
        <rFont val="Calibri"/>
        <family val="2"/>
        <scheme val="minor"/>
      </rPr>
      <t xml:space="preserve">All departments closed at day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All departments closed at night</t>
    </r>
  </si>
  <si>
    <r>
      <rPr>
        <sz val="11"/>
        <color rgb="FF000000"/>
        <rFont val="Calibri"/>
        <family val="2"/>
      </rPr>
      <t>20 knitting machines operated in day
27</t>
    </r>
    <r>
      <rPr>
        <sz val="11"/>
        <color rgb="FF000000"/>
        <rFont val="Calibri"/>
        <family val="2"/>
        <scheme val="minor"/>
      </rPr>
      <t xml:space="preserve"> bulk dye machines operated in day
7 sample dye machine operated in day
7 dryers operated in day
1 Presetting machines operated in day 
</t>
    </r>
    <r>
      <rPr>
        <sz val="11"/>
        <color rgb="FFFF0000"/>
        <rFont val="Calibri"/>
        <family val="2"/>
        <scheme val="minor"/>
      </rPr>
      <t xml:space="preserve">All departments closed in day
216 FI run
</t>
    </r>
    <r>
      <rPr>
        <sz val="11"/>
        <color rgb="FF000000"/>
        <rFont val="Calibri"/>
        <family val="2"/>
      </rPr>
      <t xml:space="preserve">
65 Knitting machines operated in night
28 bulk dye machines operated in night                                                            
7 sample dye machine operated in night
5 dryers operated in night
0 Presetting machines operated in night
</t>
    </r>
    <r>
      <rPr>
        <sz val="11"/>
        <color rgb="FFFF0000"/>
        <rFont val="Calibri"/>
        <family val="2"/>
      </rPr>
      <t xml:space="preserve">All deparments operated in night </t>
    </r>
  </si>
  <si>
    <r>
      <rPr>
        <sz val="11"/>
        <color rgb="FF000000"/>
        <rFont val="Calibri"/>
        <family val="2"/>
      </rPr>
      <t>78 knitting machines operated in day
28</t>
    </r>
    <r>
      <rPr>
        <sz val="11"/>
        <color rgb="FF000000"/>
        <rFont val="Calibri"/>
        <family val="2"/>
        <scheme val="minor"/>
      </rPr>
      <t xml:space="preserve"> bulk dye machines operated in day
9 sample dye machine operated in day
9 dryers operated in day
0 Presetting machines operated in day 
</t>
    </r>
    <r>
      <rPr>
        <sz val="11"/>
        <color rgb="FFFF0000"/>
        <rFont val="Calibri"/>
        <family val="2"/>
        <scheme val="minor"/>
      </rPr>
      <t xml:space="preserve">All departments operated in day
216 FI run
</t>
    </r>
    <r>
      <rPr>
        <sz val="11"/>
        <color rgb="FF000000"/>
        <rFont val="Calibri"/>
        <family val="2"/>
      </rPr>
      <t xml:space="preserve">
69 Knitting machines operated in night
27 bulk dye machines operated in night                                                            
10 sample dye machine operated in night
9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</si>
  <si>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30 knitting machines operated in day
28 </t>
    </r>
    <r>
      <rPr>
        <sz val="11"/>
        <color rgb="FF000000"/>
        <rFont val="Calibri"/>
        <family val="2"/>
        <scheme val="minor"/>
      </rPr>
      <t xml:space="preserve">bulk dye machines operated in day fpr 41/2 hrs
9 sample dye machine operated in day
9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4 for 4 1/2 hrs  Knitting machines operated in night
8 bulk dye machines operated in night                                                            
8 sample dye machine operated in night
9 dryers operated in night
1 Presetting machines operated in night
</t>
    </r>
    <r>
      <rPr>
        <sz val="11"/>
        <color rgb="FFFF0000"/>
        <rFont val="Calibri"/>
        <family val="2"/>
      </rPr>
      <t xml:space="preserve">Only lab, spot dye and ofz area worked at night </t>
    </r>
  </si>
  <si>
    <r>
      <rPr>
        <sz val="11"/>
        <color rgb="FF000000"/>
        <rFont val="Calibri"/>
        <family val="2"/>
      </rPr>
      <t xml:space="preserve"> 0 knitting machines operated  in day
 0</t>
    </r>
    <r>
      <rPr>
        <sz val="11"/>
        <color rgb="FF000000"/>
        <rFont val="Calibri"/>
        <family val="2"/>
        <scheme val="minor"/>
      </rPr>
      <t xml:space="preserve"> bulk dye machines operated in day
0 sample dye machine operated in day
0 dryers operated in day
0 Presetting machines operated in day 
</t>
    </r>
    <r>
      <rPr>
        <sz val="11"/>
        <color rgb="FFFF0000"/>
        <rFont val="Calibri"/>
        <family val="2"/>
        <scheme val="minor"/>
      </rPr>
      <t xml:space="preserve">All departments closed in day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 xml:space="preserve">All deparments closed in night </t>
    </r>
  </si>
  <si>
    <r>
      <rPr>
        <sz val="11"/>
        <color rgb="FF000000"/>
        <rFont val="Calibri"/>
        <family val="2"/>
      </rPr>
      <t>0 knitting machines for 12Hrs in day
 0</t>
    </r>
    <r>
      <rPr>
        <sz val="11"/>
        <color rgb="FF000000"/>
        <rFont val="Calibri"/>
        <family val="2"/>
        <scheme val="minor"/>
      </rPr>
      <t xml:space="preserve"> bulk dye machines operated in day
0 sample dye machine operated in day
0 dryers operated in day
0 Presetting machines operated in day 
</t>
    </r>
    <r>
      <rPr>
        <sz val="11"/>
        <color rgb="FFFF0000"/>
        <rFont val="Calibri"/>
        <family val="2"/>
        <scheme val="minor"/>
      </rPr>
      <t xml:space="preserve">All departments closed in day
02 machines run for F1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 xml:space="preserve">All deparments closed in night </t>
    </r>
  </si>
  <si>
    <r>
      <rPr>
        <sz val="11"/>
        <color rgb="FF000000"/>
        <rFont val="Calibri"/>
        <family val="2"/>
      </rPr>
      <t>82 knitting machines for 12Hrs in day
26</t>
    </r>
    <r>
      <rPr>
        <sz val="11"/>
        <color rgb="FF000000"/>
        <rFont val="Calibri"/>
        <family val="2"/>
        <scheme val="minor"/>
      </rPr>
      <t xml:space="preserve"> bulk dye machines operated in day
8 sample dye machine operated in day
2 dryers operated in day
1 Presetting machines operated in day 
</t>
    </r>
    <r>
      <rPr>
        <sz val="11"/>
        <color rgb="FFFF0000"/>
        <rFont val="Calibri"/>
        <family val="2"/>
        <scheme val="minor"/>
      </rPr>
      <t xml:space="preserve">All departments operated in day
</t>
    </r>
    <r>
      <rPr>
        <sz val="11"/>
        <color rgb="FF000000"/>
        <rFont val="Calibri"/>
        <family val="2"/>
      </rPr>
      <t xml:space="preserve">
87 Knitting machines operated in night
28 bulk dye machines operated in night                                                            
10 sample dye machine operated in night
8 dryers operated in night
4 Presetting machines operated in night
</t>
    </r>
    <r>
      <rPr>
        <sz val="11"/>
        <color rgb="FFFF0000"/>
        <rFont val="Calibri"/>
        <family val="2"/>
      </rPr>
      <t xml:space="preserve">All deparments operated in night </t>
    </r>
  </si>
  <si>
    <r>
      <rPr>
        <sz val="11"/>
        <color rgb="FF000000"/>
        <rFont val="Calibri"/>
        <family val="2"/>
      </rPr>
      <t>92 knitting machines for 12Hrs in day
27</t>
    </r>
    <r>
      <rPr>
        <sz val="11"/>
        <color rgb="FF000000"/>
        <rFont val="Calibri"/>
        <family val="2"/>
        <scheme val="minor"/>
      </rPr>
      <t xml:space="preserve"> bulk dye machines operated in day
10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97 Knitting machines operated in night
28 bulk dye machines operated in night                                                            
10 sample dye machine operated in night
5 dryers operated in night
1 Presetting machines operated in night
</t>
    </r>
    <r>
      <rPr>
        <sz val="11"/>
        <color rgb="FFFF0000"/>
        <rFont val="Calibri"/>
        <family val="2"/>
      </rPr>
      <t xml:space="preserve">All deparments operated in night </t>
    </r>
  </si>
  <si>
    <r>
      <rPr>
        <sz val="11"/>
        <color rgb="FF000000"/>
        <rFont val="Calibri"/>
        <family val="2"/>
      </rPr>
      <t>120 knitting machines for 12Hrs in day
26</t>
    </r>
    <r>
      <rPr>
        <sz val="11"/>
        <color rgb="FF000000"/>
        <rFont val="Calibri"/>
        <family val="2"/>
        <scheme val="minor"/>
      </rPr>
      <t xml:space="preserve"> bulk dye machines operated in day
10 sample dye machine operated in day
6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98 Knitting machines operated in night
28 bulk dye machines operated in night                                                            
10 sample dye machine operated in night
7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</si>
  <si>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144 knitting machines for 12Hrs in day
</t>
    </r>
    <r>
      <rPr>
        <sz val="11"/>
        <color rgb="FF000000"/>
        <rFont val="Calibri"/>
        <family val="2"/>
        <scheme val="minor"/>
      </rPr>
      <t xml:space="preserve">26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139 Knitting machines operated in night
28 bulk dye machines operated in night                                                            
8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</si>
  <si>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142 knitting machines for 12Hrs in day
</t>
    </r>
    <r>
      <rPr>
        <sz val="11"/>
        <color rgb="FF000000"/>
        <rFont val="Calibri"/>
        <family val="2"/>
        <scheme val="minor"/>
      </rPr>
      <t xml:space="preserve">27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148Knitting machines operated in night
26 bulk dye machines operated in night                                                            
8 sample dye machine operated in night
7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</si>
  <si>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145 knitting machines for 12Hrs in day
</t>
    </r>
    <r>
      <rPr>
        <sz val="11"/>
        <color rgb="FF000000"/>
        <rFont val="Calibri"/>
        <family val="2"/>
        <scheme val="minor"/>
      </rPr>
      <t xml:space="preserve">28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145 Knitting machines operated in night
27 bulk dye machines operated in night                                                            
9 sample dye machine operated in night
7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</si>
  <si>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140 knitting machines for 12Hrs in day
</t>
    </r>
    <r>
      <rPr>
        <sz val="11"/>
        <color rgb="FF000000"/>
        <rFont val="Calibri"/>
        <family val="2"/>
        <scheme val="minor"/>
      </rPr>
      <t xml:space="preserve">27 bulk dye machines operated in day
9 sample dye machine operated in day
6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144 Knitting machines operated in night
28 bulk dye machines operated in night                                                            
10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</si>
  <si>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136 knitting machines for 12Hrs in day
</t>
    </r>
    <r>
      <rPr>
        <sz val="11"/>
        <color rgb="FF000000"/>
        <rFont val="Calibri"/>
        <family val="2"/>
        <scheme val="minor"/>
      </rPr>
      <t xml:space="preserve">28 bulk dye machines operated in day
8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145 Knitting machines operated in night
29 bulk dye machines operated in night                                                            
8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</si>
  <si>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139 knitting machines for 12Hrs in day
</t>
    </r>
    <r>
      <rPr>
        <sz val="11"/>
        <color rgb="FF000000"/>
        <rFont val="Calibri"/>
        <family val="2"/>
        <scheme val="minor"/>
      </rPr>
      <t xml:space="preserve">28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140 Knitting machines operated in night
28 bulk dye machines operated in night                                                            
9 sample dye machine operated in night
10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</si>
  <si>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145 knitting machines for 12Hrs in day
</t>
    </r>
    <r>
      <rPr>
        <sz val="11"/>
        <color rgb="FF000000"/>
        <rFont val="Calibri"/>
        <family val="2"/>
        <scheme val="minor"/>
      </rPr>
      <t xml:space="preserve">27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148 Knitting machines operated in night
28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</si>
  <si>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146 knitting machines for 12Hrs in day
</t>
    </r>
    <r>
      <rPr>
        <sz val="11"/>
        <color rgb="FF000000"/>
        <rFont val="Calibri"/>
        <family val="2"/>
        <scheme val="minor"/>
      </rPr>
      <t xml:space="preserve">28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142 Knitting machines operated in night
29 bulk dye machines operated in night                                                            
9 sample dye machine operated in night
7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</si>
  <si>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145 knitting machines for 12Hrs in day
</t>
    </r>
    <r>
      <rPr>
        <sz val="11"/>
        <color rgb="FF000000"/>
        <rFont val="Calibri"/>
        <family val="2"/>
        <scheme val="minor"/>
      </rPr>
      <t xml:space="preserve">30 bulk dye machines operated in day
9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144 Knitting machines operated in night
29 bulk dye machines operated in night                                                            
9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</si>
  <si>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142 knitting machines for 12Hrs in day
</t>
    </r>
    <r>
      <rPr>
        <sz val="11"/>
        <color rgb="FF000000"/>
        <rFont val="Calibri"/>
        <family val="2"/>
        <scheme val="minor"/>
      </rPr>
      <t xml:space="preserve">28 bulk dye machines operated in day
9 sample dye machine operated in day
12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147 Knitting machines operated in night
30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</si>
  <si>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145 knitting machines for 12Hrs in day
</t>
    </r>
    <r>
      <rPr>
        <sz val="11"/>
        <color rgb="FF000000"/>
        <rFont val="Calibri"/>
        <family val="2"/>
        <scheme val="minor"/>
      </rPr>
      <t xml:space="preserve">29 bulk dye machines operated in day
9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144 Knitting machines operated in night
30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</si>
  <si>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153 knitting machines for 12Hrs in day
30</t>
    </r>
    <r>
      <rPr>
        <sz val="11"/>
        <color rgb="FF000000"/>
        <rFont val="Calibri"/>
        <family val="2"/>
        <scheme val="minor"/>
      </rPr>
      <t xml:space="preserve"> bulk dye machines operated in day
9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140 Knitting machines operated in night
30 bulk dye machines operated in night                                                            
9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</si>
  <si>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37 knitting machines for 12Hrs in day
28</t>
    </r>
    <r>
      <rPr>
        <sz val="11"/>
        <color rgb="FF000000"/>
        <rFont val="Calibri"/>
        <family val="2"/>
        <scheme val="minor"/>
      </rPr>
      <t xml:space="preserve">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40 Knitting machines operated in night
29 bulk dye machines operated in night                                                            
9 sample dye machine operated in night
9 dryers operated in night
4 Presetting machines operated in night
</t>
    </r>
    <r>
      <rPr>
        <sz val="11"/>
        <color rgb="FFFF0000"/>
        <rFont val="Calibri"/>
        <family val="2"/>
      </rPr>
      <t xml:space="preserve">All deparments operated in night </t>
    </r>
  </si>
  <si>
    <r>
      <rPr>
        <sz val="11"/>
        <color rgb="FF000000"/>
        <rFont val="Calibri"/>
        <family val="2"/>
      </rPr>
      <t>36 knitting machines for 12Hrs in day
28</t>
    </r>
    <r>
      <rPr>
        <sz val="11"/>
        <color rgb="FF000000"/>
        <rFont val="Calibri"/>
        <family val="2"/>
        <scheme val="minor"/>
      </rPr>
      <t xml:space="preserve"> bulk dye machines operated in day
7sample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92 Knitting machines operated in night
29 bulk dye machines operated in night                                                            
8 sample dye machine operated in night
11 dryers operated in night
1 Presetting machines operated in night
</t>
    </r>
    <r>
      <rPr>
        <sz val="11"/>
        <color rgb="FFFF0000"/>
        <rFont val="Calibri"/>
        <family val="2"/>
      </rPr>
      <t xml:space="preserve">All deparments operated in night </t>
    </r>
  </si>
  <si>
    <r>
      <rPr>
        <sz val="11"/>
        <color rgb="FF000000"/>
        <rFont val="Calibri"/>
        <family val="2"/>
      </rPr>
      <t>147 knitting machines for 12Hrs in day
29</t>
    </r>
    <r>
      <rPr>
        <sz val="11"/>
        <color rgb="FF000000"/>
        <rFont val="Calibri"/>
        <family val="2"/>
        <scheme val="minor"/>
      </rPr>
      <t xml:space="preserve"> bulk dye machines operated in day
8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145 Knitting machines operated in night
26 bulk dye machines operated in night                                                            
9 sample dye machine operated in night
9 dryers operated in night
1 Presetting machines operated in night
</t>
    </r>
    <r>
      <rPr>
        <sz val="11"/>
        <color rgb="FFFF0000"/>
        <rFont val="Calibri"/>
        <family val="2"/>
      </rPr>
      <t xml:space="preserve">All deparments operated in night </t>
    </r>
  </si>
  <si>
    <r>
      <rPr>
        <sz val="11"/>
        <color rgb="FF000000"/>
        <rFont val="Calibri"/>
        <family val="2"/>
      </rPr>
      <t>151 knitting machines for 12Hrs in day
29</t>
    </r>
    <r>
      <rPr>
        <sz val="11"/>
        <color rgb="FF000000"/>
        <rFont val="Calibri"/>
        <family val="2"/>
        <scheme val="minor"/>
      </rPr>
      <t xml:space="preserve"> bulk dye machines operated in day
9 sample dye machine operated in day
9 dryers operated in day
0 Presetting machines operated in day 
</t>
    </r>
    <r>
      <rPr>
        <sz val="11"/>
        <color rgb="FFFF0000"/>
        <rFont val="Calibri"/>
        <family val="2"/>
        <scheme val="minor"/>
      </rPr>
      <t xml:space="preserve">All departments operated in day
</t>
    </r>
    <r>
      <rPr>
        <sz val="11"/>
        <color rgb="FF000000"/>
        <rFont val="Calibri"/>
        <family val="2"/>
      </rPr>
      <t xml:space="preserve">
156 Knitting machines operated in night
28 bulk dye machines operated in night                                                            
8 sample dye machine operated in night
10 dryers operated in night
3 Presetting machines operated in night
</t>
    </r>
    <r>
      <rPr>
        <sz val="11"/>
        <color rgb="FFFF0000"/>
        <rFont val="Calibri"/>
        <family val="2"/>
      </rPr>
      <t xml:space="preserve">All deparments operated in night </t>
    </r>
  </si>
  <si>
    <r>
      <rPr>
        <sz val="11"/>
        <color rgb="FF000000"/>
        <rFont val="Calibri"/>
        <family val="2"/>
      </rPr>
      <t>152 knitting machines for 12Hrs in day
29</t>
    </r>
    <r>
      <rPr>
        <sz val="11"/>
        <color rgb="FF000000"/>
        <rFont val="Calibri"/>
        <family val="2"/>
        <scheme val="minor"/>
      </rPr>
      <t xml:space="preserve"> bulk dye machines operated in day
9 sample dye machine operated in day
10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156 Knitting machines operated in night
20 bulk dye machines operated in night                                                            
9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</si>
  <si>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159 knitting machines for 12Hrs in day
27</t>
    </r>
    <r>
      <rPr>
        <sz val="11"/>
        <color rgb="FF000000"/>
        <rFont val="Calibri"/>
        <family val="2"/>
        <scheme val="minor"/>
      </rPr>
      <t xml:space="preserve"> bulk dye machines operated in day
9 sample dye machine operated in day
11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153 Knitting machines operated in night
30 bulk dye machines operated in night                                                            
9 sample dye machine operated in night
10 dryers operated in night
3 Presetting machines operated in night
</t>
    </r>
    <r>
      <rPr>
        <sz val="11"/>
        <color rgb="FFFF0000"/>
        <rFont val="Calibri"/>
        <family val="2"/>
      </rPr>
      <t xml:space="preserve">All deparments operated in night </t>
    </r>
  </si>
  <si>
    <r>
      <rPr>
        <sz val="11"/>
        <color rgb="FF000000"/>
        <rFont val="Calibri"/>
        <family val="2"/>
      </rPr>
      <t>143 knitting machines for 12Hrs in day
29</t>
    </r>
    <r>
      <rPr>
        <sz val="11"/>
        <color rgb="FF000000"/>
        <rFont val="Calibri"/>
        <family val="2"/>
        <scheme val="minor"/>
      </rPr>
      <t xml:space="preserve"> bulk dye machines operated in day
9 sample dye machine operated in day
11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147 Knitting machines operated in night
28 bulk dye machines operated in night                                                            
9 sample dye machine operated in night
10 dryers operated in night
3 Presetting machines operated in night
</t>
    </r>
    <r>
      <rPr>
        <sz val="11"/>
        <color rgb="FFFF0000"/>
        <rFont val="Calibri"/>
        <family val="2"/>
      </rPr>
      <t xml:space="preserve">All deparments operated in night </t>
    </r>
  </si>
  <si>
    <r>
      <rPr>
        <sz val="11"/>
        <color rgb="FF000000"/>
        <rFont val="Calibri"/>
        <family val="2"/>
      </rPr>
      <t>158 knitting machines for 12Hrs in day
26</t>
    </r>
    <r>
      <rPr>
        <sz val="11"/>
        <color rgb="FF000000"/>
        <rFont val="Calibri"/>
        <family val="2"/>
        <scheme val="minor"/>
      </rPr>
      <t xml:space="preserve">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119 Knitting machines operated in night
28 bulk dye machines operated in night                                                            
9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</si>
  <si>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145 knitting machines for 12Hrs in day
28</t>
    </r>
    <r>
      <rPr>
        <sz val="11"/>
        <color rgb="FF000000"/>
        <rFont val="Calibri"/>
        <family val="2"/>
        <scheme val="minor"/>
      </rPr>
      <t xml:space="preserve"> bulk dye machines operated in day
8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129 Knitting machines operated in night
27 bulk dye machines operated in night                                                            
8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</si>
  <si>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118 knitting machines for 12Hrs in day
28</t>
    </r>
    <r>
      <rPr>
        <sz val="11"/>
        <color rgb="FF000000"/>
        <rFont val="Calibri"/>
        <family val="2"/>
        <scheme val="minor"/>
      </rPr>
      <t xml:space="preserve">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28 bulk dye machines operated in night                                                            
8 sample dye machine operated in night
10 dryers operated in night
3 Presetting machines operated in night
</t>
    </r>
    <r>
      <rPr>
        <sz val="11"/>
        <color rgb="FFFF0000"/>
        <rFont val="Calibri"/>
        <family val="2"/>
      </rPr>
      <t xml:space="preserve">All deparments operated in night </t>
    </r>
  </si>
  <si>
    <r>
      <rPr>
        <sz val="11"/>
        <color rgb="FF000000"/>
        <rFont val="Calibri"/>
        <family val="2"/>
      </rPr>
      <t>122 knitting machines for 12Hrs in day
28</t>
    </r>
    <r>
      <rPr>
        <sz val="11"/>
        <color rgb="FF000000"/>
        <rFont val="Calibri"/>
        <family val="2"/>
        <scheme val="minor"/>
      </rPr>
      <t xml:space="preserve"> bulk dye machines operated in day
8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100 Knitting machines operated in night
27 bulk dye machines operated in night                                                            
8 sample dye machine operated in night
6 dryers operated in night
3 Presetting machines operated in night
</t>
    </r>
    <r>
      <rPr>
        <sz val="11"/>
        <color rgb="FFFF0000"/>
        <rFont val="Calibri"/>
        <family val="2"/>
      </rPr>
      <t xml:space="preserve">All deparments operated in night </t>
    </r>
  </si>
  <si>
    <r>
      <rPr>
        <sz val="11"/>
        <color rgb="FF000000"/>
        <rFont val="Calibri"/>
        <family val="2"/>
      </rPr>
      <t>122 knitting machines for 12Hrs in day
30</t>
    </r>
    <r>
      <rPr>
        <sz val="11"/>
        <color rgb="FF000000"/>
        <rFont val="Calibri"/>
        <family val="2"/>
        <scheme val="minor"/>
      </rPr>
      <t xml:space="preserve">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127 Knitting machines operated in night
28 bulk dye machines operated in night                                                            
8 sample dye machine operated in night
7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</si>
  <si>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0 knitting machines for 12Hrs in day
 9 </t>
    </r>
    <r>
      <rPr>
        <sz val="11"/>
        <color rgb="FF000000"/>
        <rFont val="Calibri"/>
        <family val="2"/>
        <scheme val="minor"/>
      </rPr>
      <t xml:space="preserve">bulk dye machines operated in day
2 sample dye machine operated in day
6 dryers operated in day
1 Presetting machines operated in day 
</t>
    </r>
    <r>
      <rPr>
        <sz val="11"/>
        <color rgb="FFFF0000"/>
        <rFont val="Calibri"/>
        <family val="2"/>
        <scheme val="minor"/>
      </rPr>
      <t>All departments operated in day
0</t>
    </r>
    <r>
      <rPr>
        <sz val="11"/>
        <color rgb="FF000000"/>
        <rFont val="Calibri"/>
        <family val="2"/>
      </rPr>
      <t xml:space="preserve"> Knitting machines operated in night
12 bulk dye machines operated in night                                                            
4 sample dye machine operated in night
4 dryers operated in night
1 Presetting machines operated in night
</t>
    </r>
    <r>
      <rPr>
        <sz val="11"/>
        <color rgb="FFFF0000"/>
        <rFont val="Calibri"/>
        <family val="2"/>
      </rPr>
      <t xml:space="preserve">All deparments operated in night </t>
    </r>
  </si>
  <si>
    <r>
      <rPr>
        <sz val="11"/>
        <color rgb="FF000000"/>
        <rFont val="Calibri"/>
        <family val="2"/>
      </rPr>
      <t xml:space="preserve">95 knitting machines for 12Hrs in day
30 </t>
    </r>
    <r>
      <rPr>
        <sz val="11"/>
        <color rgb="FF000000"/>
        <rFont val="Calibri"/>
        <family val="2"/>
        <scheme val="minor"/>
      </rPr>
      <t xml:space="preserve">bulk dye machines operated in day
9 sample dye machine operated in day
7 dryers operated in day
4 Presetting machines operated in day 
</t>
    </r>
    <r>
      <rPr>
        <sz val="11"/>
        <color rgb="FFFF0000"/>
        <rFont val="Calibri"/>
        <family val="2"/>
        <scheme val="minor"/>
      </rPr>
      <t xml:space="preserve">All departments operated in day
</t>
    </r>
    <r>
      <rPr>
        <sz val="11"/>
        <color rgb="FF000000"/>
        <rFont val="Calibri"/>
        <family val="2"/>
        <scheme val="minor"/>
      </rPr>
      <t xml:space="preserve">105 </t>
    </r>
    <r>
      <rPr>
        <sz val="11"/>
        <color rgb="FF000000"/>
        <rFont val="Calibri"/>
        <family val="2"/>
      </rPr>
      <t xml:space="preserve">Knitting machines operated in night
29 bulk dye machines operated in night                                                            
9 sample dye machine operated in night
6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</si>
  <si>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148 knitting machines for 12Hrs in day
28 </t>
    </r>
    <r>
      <rPr>
        <sz val="11"/>
        <color rgb="FF000000"/>
        <rFont val="Calibri"/>
        <family val="2"/>
        <scheme val="minor"/>
      </rPr>
      <t xml:space="preserve">bulk dye machines operated in day
8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scheme val="minor"/>
      </rPr>
      <t xml:space="preserve">127 </t>
    </r>
    <r>
      <rPr>
        <sz val="11"/>
        <color rgb="FF000000"/>
        <rFont val="Calibri"/>
        <family val="2"/>
      </rPr>
      <t xml:space="preserve">Knitting machines operated in night
30 bulk dye machines operated in night                                                            
9 sample dye machine operated in night
10 dryers operated in night
1 Presetting machines operated in night
</t>
    </r>
    <r>
      <rPr>
        <sz val="11"/>
        <color rgb="FFFF0000"/>
        <rFont val="Calibri"/>
        <family val="2"/>
      </rPr>
      <t xml:space="preserve">All deparments operated in night </t>
    </r>
  </si>
  <si>
    <t xml:space="preserve">Chillers -2/1 for 5 and 1 for 12 hrs (D/N)
AHU -5/4 (D/N)
Compressor -3/3  (D/N)
Luwa -6/6 (D/N)
</t>
  </si>
  <si>
    <r>
      <rPr>
        <sz val="11"/>
        <color rgb="FF000000"/>
        <rFont val="Calibri"/>
        <family val="2"/>
      </rPr>
      <t xml:space="preserve">127 knitting machines for 12Hrs in day
29 </t>
    </r>
    <r>
      <rPr>
        <sz val="11"/>
        <color rgb="FF000000"/>
        <rFont val="Calibri"/>
        <family val="2"/>
        <scheme val="minor"/>
      </rPr>
      <t xml:space="preserve">bulk dye machines operated in day
8 sample dye machine operated in day
9 dryers operated in day
2 Presetting machines operated in day 
</t>
    </r>
    <r>
      <rPr>
        <sz val="11"/>
        <color rgb="FFFF0000"/>
        <rFont val="Calibri"/>
        <family val="2"/>
        <scheme val="minor"/>
      </rPr>
      <t xml:space="preserve">All departments operated in day
</t>
    </r>
    <r>
      <rPr>
        <sz val="11"/>
        <color rgb="FF000000"/>
        <rFont val="Calibri"/>
        <family val="2"/>
        <scheme val="minor"/>
      </rPr>
      <t xml:space="preserve">140 </t>
    </r>
    <r>
      <rPr>
        <sz val="11"/>
        <color rgb="FF000000"/>
        <rFont val="Calibri"/>
        <family val="2"/>
      </rPr>
      <t xml:space="preserve">Knitting machines operated in night
30 bulk dye machines operated in night                                                            
10 sample dye machine operated in night
10 dryers operated in night
2 Presetting machines operated in night
</t>
    </r>
    <r>
      <rPr>
        <sz val="11"/>
        <color rgb="FFFF0000"/>
        <rFont val="Calibri"/>
        <family val="2"/>
      </rPr>
      <t xml:space="preserve">All deparments operated in night </t>
    </r>
  </si>
  <si>
    <t xml:space="preserve">Chillers -2/1 (D/N)
AHU -5/4 (D/N)
Compressor -3/3  (D/N)
Luwa -6/6 (D/N)
</t>
  </si>
  <si>
    <t>Fully Operated</t>
  </si>
  <si>
    <r>
      <rPr>
        <sz val="11"/>
        <color rgb="FF000000"/>
        <rFont val="Calibri"/>
        <family val="2"/>
      </rPr>
      <t xml:space="preserve">70 knitting machines for 12Hrs in day
29 </t>
    </r>
    <r>
      <rPr>
        <sz val="11"/>
        <color rgb="FF000000"/>
        <rFont val="Calibri"/>
        <family val="2"/>
        <scheme val="minor"/>
      </rPr>
      <t xml:space="preserve">bulk dye machines operated in day
10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scheme val="minor"/>
      </rPr>
      <t xml:space="preserve">70 </t>
    </r>
    <r>
      <rPr>
        <sz val="11"/>
        <color rgb="FF000000"/>
        <rFont val="Calibri"/>
        <family val="2"/>
      </rPr>
      <t xml:space="preserve">Knitting machines operated in night
29 bulk dye machines operated in night                                                            
10 sample dye machine operated in night
8 dryers operated in night
2 Presetting machines operated in night
</t>
    </r>
    <r>
      <rPr>
        <sz val="11"/>
        <color rgb="FFFF0000"/>
        <rFont val="Calibri"/>
        <family val="2"/>
      </rPr>
      <t xml:space="preserve">All deparments Closed in night </t>
    </r>
  </si>
  <si>
    <t xml:space="preserve">Chillers -2/2 (D/N)
AHU  4/3  (D/N)
Compressor -2/2  (D/N)
Luwa 2/2 (D/N)
</t>
  </si>
  <si>
    <r>
      <rPr>
        <sz val="11"/>
        <color rgb="FF000000"/>
        <rFont val="Calibri"/>
        <family val="2"/>
      </rPr>
      <t xml:space="preserve">70 knitting machines for 12Hrs in day
29 </t>
    </r>
    <r>
      <rPr>
        <sz val="11"/>
        <color rgb="FF000000"/>
        <rFont val="Calibri"/>
        <family val="2"/>
        <scheme val="minor"/>
      </rPr>
      <t xml:space="preserve">bulk dye machines operated in day
10 sample dye machine operated in day
8 dryers operated in day
2 Presetting machines operated in day 
</t>
    </r>
    <r>
      <rPr>
        <sz val="11"/>
        <color rgb="FFFF0000"/>
        <rFont val="Calibri"/>
        <family val="2"/>
        <scheme val="minor"/>
      </rPr>
      <t xml:space="preserve">Knitting partially and dyeing operated in day
</t>
    </r>
    <r>
      <rPr>
        <sz val="11"/>
        <color rgb="FF000000"/>
        <rFont val="Calibri"/>
        <family val="2"/>
        <scheme val="minor"/>
      </rPr>
      <t xml:space="preserve">70 </t>
    </r>
    <r>
      <rPr>
        <sz val="11"/>
        <color rgb="FF000000"/>
        <rFont val="Calibri"/>
        <family val="2"/>
      </rPr>
      <t xml:space="preserve">Knitting machines operated in night
29 bulk dye machines operated in night                                                            
10 sample dye machine operated in night
8 dryers operated in night
2 Presetting machines operated in night
</t>
    </r>
    <r>
      <rPr>
        <sz val="11"/>
        <color rgb="FFFF0000"/>
        <rFont val="Calibri"/>
        <family val="2"/>
      </rPr>
      <t>Knitting partially and dyeing operated in night</t>
    </r>
  </si>
  <si>
    <r>
      <rPr>
        <sz val="11"/>
        <color rgb="FF000000"/>
        <rFont val="Calibri"/>
        <family val="2"/>
      </rPr>
      <t xml:space="preserve">55 knitting machines for 12Hrs in day
30 </t>
    </r>
    <r>
      <rPr>
        <sz val="11"/>
        <color rgb="FF000000"/>
        <rFont val="Calibri"/>
        <family val="2"/>
        <scheme val="minor"/>
      </rPr>
      <t xml:space="preserve">bulk dye machines operated in day
9 sample dye machine operated in day
10 dryers operated in day
3 Presetting machines operated in day 
</t>
    </r>
    <r>
      <rPr>
        <sz val="11"/>
        <color rgb="FFFF0000"/>
        <rFont val="Calibri"/>
        <family val="2"/>
        <scheme val="minor"/>
      </rPr>
      <t>Knitting partially and dyeing operated in day
6</t>
    </r>
    <r>
      <rPr>
        <sz val="11"/>
        <color rgb="FF000000"/>
        <rFont val="Calibri"/>
        <family val="2"/>
        <scheme val="minor"/>
      </rPr>
      <t xml:space="preserve">0 </t>
    </r>
    <r>
      <rPr>
        <sz val="11"/>
        <color rgb="FF000000"/>
        <rFont val="Calibri"/>
        <family val="2"/>
      </rPr>
      <t xml:space="preserve">Knitting machines operated in night
30 bulk dye machines operated in night                                                            
8 sample dye machine operated in night
9 dryers operated in night
2 Presetting machines operated in night
</t>
    </r>
    <r>
      <rPr>
        <sz val="11"/>
        <color rgb="FFFF0000"/>
        <rFont val="Calibri"/>
        <family val="2"/>
      </rPr>
      <t>Knitting partially and dyeing operated in night</t>
    </r>
  </si>
  <si>
    <t xml:space="preserve">Chillers -2/1 (D/N)
AHU  4/3  (D/N)
Compressor -2/2  (D/N)
Luwa 1 for 11.5 and 2 for 12/3 (D/N)
</t>
  </si>
  <si>
    <r>
      <rPr>
        <sz val="11"/>
        <color rgb="FF000000"/>
        <rFont val="Calibri"/>
        <family val="2"/>
      </rPr>
      <t xml:space="preserve">60 knitting machines for 12Hrs in day
29 </t>
    </r>
    <r>
      <rPr>
        <sz val="11"/>
        <color rgb="FF000000"/>
        <rFont val="Calibri"/>
        <family val="2"/>
        <scheme val="minor"/>
      </rPr>
      <t xml:space="preserve">bulk dye machines operated in day
7 sample dye machine operated in day
6 dryers operated in day
1 Presetting machines operated in day 
</t>
    </r>
    <r>
      <rPr>
        <sz val="11"/>
        <color rgb="FFFF0000"/>
        <rFont val="Calibri"/>
        <family val="2"/>
        <scheme val="minor"/>
      </rPr>
      <t>Knitting partially and dyeing operated in day
6</t>
    </r>
    <r>
      <rPr>
        <sz val="11"/>
        <color rgb="FF000000"/>
        <rFont val="Calibri"/>
        <family val="2"/>
        <scheme val="minor"/>
      </rPr>
      <t xml:space="preserve">0 </t>
    </r>
    <r>
      <rPr>
        <sz val="11"/>
        <color rgb="FF000000"/>
        <rFont val="Calibri"/>
        <family val="2"/>
      </rPr>
      <t xml:space="preserve">Knitting machines operated in night
30 bulk dye machines operated in night                                                            
9 sample dye machine operated in night
10 dryers operated in night
1 Presetting machines operated in night
</t>
    </r>
    <r>
      <rPr>
        <sz val="11"/>
        <color rgb="FFFF0000"/>
        <rFont val="Calibri"/>
        <family val="2"/>
      </rPr>
      <t>Knitting partially and dyeing operated in night</t>
    </r>
  </si>
  <si>
    <t xml:space="preserve">Chillers -2/1for 3 &amp;1 for 12 hrs (D/N)
AHU  4/2  (D/N)
Compressor -2/2  (D/N)
Luwa 4/1 for 10 &amp; 2 for 12 hrs (D/N)
</t>
  </si>
  <si>
    <r>
      <rPr>
        <sz val="11"/>
        <color rgb="FF000000"/>
        <rFont val="Calibri"/>
        <family val="2"/>
      </rPr>
      <t xml:space="preserve">65 knitting machines for 12Hrs in day
29 </t>
    </r>
    <r>
      <rPr>
        <sz val="11"/>
        <color rgb="FF000000"/>
        <rFont val="Calibri"/>
        <family val="2"/>
        <scheme val="minor"/>
      </rPr>
      <t xml:space="preserve">bulk dye machines operated in day
9 sample dye machine operated in day
6 dryers operated in day
2 Presetting machines operated in day 
</t>
    </r>
    <r>
      <rPr>
        <sz val="11"/>
        <color rgb="FFFF0000"/>
        <rFont val="Calibri"/>
        <family val="2"/>
        <scheme val="minor"/>
      </rPr>
      <t xml:space="preserve">Knitting partially and dyeing operated in day
55 </t>
    </r>
    <r>
      <rPr>
        <sz val="11"/>
        <color rgb="FF000000"/>
        <rFont val="Calibri"/>
        <family val="2"/>
      </rPr>
      <t xml:space="preserve">Knitting machines operated in night
30 bulk dye machines operated in night                                                            
9 sample dye machine operated in night
12 dryers operated in night
1 Presetting machines operated in night
</t>
    </r>
    <r>
      <rPr>
        <sz val="11"/>
        <color rgb="FFFF0000"/>
        <rFont val="Calibri"/>
        <family val="2"/>
      </rPr>
      <t>Knitting partially and dyeing operated in night</t>
    </r>
  </si>
  <si>
    <t xml:space="preserve">Chillers -2/1for 3 &amp;1 for 12 hrs (D/N)
AHU  4/2  (D/N)
Compressor -2/2  (D/N)
Luwa 1 for 6 &amp; 3 for 12 hrs/ 3  (D/N)
</t>
  </si>
  <si>
    <r>
      <rPr>
        <sz val="11"/>
        <color rgb="FF000000"/>
        <rFont val="Calibri"/>
        <family val="2"/>
      </rPr>
      <t xml:space="preserve">56  knitting machines for 12Hrs in day
28 </t>
    </r>
    <r>
      <rPr>
        <sz val="11"/>
        <color rgb="FF000000"/>
        <rFont val="Calibri"/>
        <family val="2"/>
        <scheme val="minor"/>
      </rPr>
      <t xml:space="preserve">bulk dye machines operated in day
7 sample dye machine operated in day
9 dryers operated in day
1 Presetting machines operated in day 
</t>
    </r>
    <r>
      <rPr>
        <sz val="11"/>
        <color rgb="FFFF0000"/>
        <rFont val="Calibri"/>
        <family val="2"/>
        <scheme val="minor"/>
      </rPr>
      <t xml:space="preserve">Knitting partially and dyeing operated in day
53 </t>
    </r>
    <r>
      <rPr>
        <sz val="11"/>
        <color rgb="FF000000"/>
        <rFont val="Calibri"/>
        <family val="2"/>
      </rPr>
      <t xml:space="preserve">Knitting machines operated in night
30 bulk dye machines operated in night                                                            
8 sample dye machine operated in night
9 dryers operated in night
1 Presetting machines operated in night
</t>
    </r>
    <r>
      <rPr>
        <sz val="11"/>
        <color rgb="FFFF0000"/>
        <rFont val="Calibri"/>
        <family val="2"/>
      </rPr>
      <t>Knitting partially and dyeing operated in night</t>
    </r>
  </si>
  <si>
    <t xml:space="preserve">Chillers -1/1 (D/N)
AHU  2/2  (D/N)
Compressor -2/2  (D/N)
Luwa 3/ 3  (D/N)
</t>
  </si>
  <si>
    <r>
      <t xml:space="preserve">56  knitting machines for 12Hrs in day
1 for 6hrs  </t>
    </r>
    <r>
      <rPr>
        <sz val="11"/>
        <color rgb="FF000000"/>
        <rFont val="Calibri"/>
        <family val="2"/>
        <scheme val="minor"/>
      </rPr>
      <t xml:space="preserve">bulk dye machines operated in day
0 sample dye machine operated in day
1 for 2 hrs dryers operated in day
0 Presetting machines operated in day 
</t>
    </r>
    <r>
      <rPr>
        <sz val="11"/>
        <color rgb="FFFF0000"/>
        <rFont val="Calibri"/>
        <family val="2"/>
        <scheme val="minor"/>
      </rPr>
      <t xml:space="preserve">Knitting partially and dyeing operated in day
42 </t>
    </r>
    <r>
      <rPr>
        <sz val="11"/>
        <color rgb="FF000000"/>
        <rFont val="Calibri"/>
        <family val="2"/>
      </rPr>
      <t xml:space="preserve">Knitting machines operated in night
0 bulk dye machines operated in night                                                            
0 sample dye machine operated in night
0 dryers operated in night
0 Presetting machines operated in night
</t>
    </r>
    <r>
      <rPr>
        <sz val="11"/>
        <color rgb="FFFF0000"/>
        <rFont val="Calibri"/>
        <family val="2"/>
      </rPr>
      <t>Knitting partially and dyeing operated in night</t>
    </r>
  </si>
  <si>
    <t xml:space="preserve">Chillers -1/1 (D/N)
AHU  3/2  (D/N)
Compressor -2/2  (D/N)
Luwa 3/ 2 (D/N)
</t>
  </si>
  <si>
    <r>
      <rPr>
        <sz val="11"/>
        <color rgb="FF000000"/>
        <rFont val="Calibri"/>
        <family val="2"/>
      </rPr>
      <t xml:space="preserve">57 knitting machines for 12Hrs in day
0  </t>
    </r>
    <r>
      <rPr>
        <sz val="11"/>
        <color rgb="FF000000"/>
        <rFont val="Calibri"/>
        <family val="2"/>
        <scheme val="minor"/>
      </rPr>
      <t xml:space="preserve">bulk dye machines operated in day
0 sample dye machine operated in day
0  dryers operated in day
0 Presetting machines operated in day 
</t>
    </r>
    <r>
      <rPr>
        <sz val="11"/>
        <color rgb="FFFF0000"/>
        <rFont val="Calibri"/>
        <family val="2"/>
        <scheme val="minor"/>
      </rPr>
      <t xml:space="preserve">Knitting partially and dye closein day
38  </t>
    </r>
    <r>
      <rPr>
        <sz val="11"/>
        <color rgb="FF000000"/>
        <rFont val="Calibri"/>
        <family val="2"/>
      </rPr>
      <t xml:space="preserve">Knitting machines operated in night
0 bulk dye machines operated in night                                                            
0 sample dye machine operated in night
0 dryers operated in night
0 Presetting machines operated in night
</t>
    </r>
    <r>
      <rPr>
        <sz val="11"/>
        <color rgb="FFFF0000"/>
        <rFont val="Calibri"/>
        <family val="2"/>
      </rPr>
      <t>Knitting partially and dye closein night</t>
    </r>
  </si>
  <si>
    <t xml:space="preserve">Chillers -2/1 (D/N)
AHU  2/2  (D/N)
Compressor -2/2  (D/N)
Luwa 2/ 2 (D/N)
</t>
  </si>
  <si>
    <r>
      <rPr>
        <sz val="11"/>
        <color rgb="FF000000"/>
        <rFont val="Calibri"/>
        <family val="2"/>
      </rPr>
      <t xml:space="preserve">60 knitting machines for 12Hrs in day
30 </t>
    </r>
    <r>
      <rPr>
        <sz val="11"/>
        <color rgb="FF000000"/>
        <rFont val="Calibri"/>
        <family val="2"/>
        <scheme val="minor"/>
      </rPr>
      <t xml:space="preserve">bulk dye machines operated in day
9 sample dye machine operated in day
8  dryers operated in day
3 Presetting machines operated in day 
</t>
    </r>
    <r>
      <rPr>
        <sz val="11"/>
        <color rgb="FFFF0000"/>
        <rFont val="Calibri"/>
        <family val="2"/>
        <scheme val="minor"/>
      </rPr>
      <t xml:space="preserve">All departments worked at day
</t>
    </r>
    <r>
      <rPr>
        <sz val="11"/>
        <color rgb="FF000000"/>
        <rFont val="Calibri"/>
        <family val="2"/>
        <scheme val="minor"/>
      </rPr>
      <t xml:space="preserve">132 </t>
    </r>
    <r>
      <rPr>
        <sz val="11"/>
        <color rgb="FF000000"/>
        <rFont val="Calibri"/>
        <family val="2"/>
      </rPr>
      <t xml:space="preserve">Knitting machines operated in night
30 bulk dye machines operated in night                                                            
8 sample dye machine operated in night
8 dryers operated in night
3 Presetting machines operated in night
</t>
    </r>
    <r>
      <rPr>
        <sz val="11"/>
        <color rgb="FFFF0000"/>
        <rFont val="Calibri"/>
        <family val="2"/>
      </rPr>
      <t>All departments worked at night</t>
    </r>
  </si>
  <si>
    <t xml:space="preserve">Chillers -2/2 (D/N)
AHU  5/3  (D/N)
Compressor -3/3  (D/N)
Luwa 6/6 (D/N)
</t>
  </si>
  <si>
    <r>
      <rPr>
        <sz val="11"/>
        <color rgb="FF000000"/>
        <rFont val="Calibri"/>
        <family val="2"/>
      </rPr>
      <t xml:space="preserve">134 knitting machines for 12Hrs in day
30 </t>
    </r>
    <r>
      <rPr>
        <sz val="11"/>
        <color rgb="FF000000"/>
        <rFont val="Calibri"/>
        <family val="2"/>
        <scheme val="minor"/>
      </rPr>
      <t xml:space="preserve">bulk dye machines operated in day
9 sample dye machine operated in day
9  dryers operated in day
2 Presetting machines operated in day 
</t>
    </r>
    <r>
      <rPr>
        <sz val="11"/>
        <color rgb="FFFF0000"/>
        <rFont val="Calibri"/>
        <family val="2"/>
        <scheme val="minor"/>
      </rPr>
      <t xml:space="preserve">All departments worked at day
</t>
    </r>
    <r>
      <rPr>
        <sz val="11"/>
        <color rgb="FF000000"/>
        <rFont val="Calibri"/>
        <family val="2"/>
        <scheme val="minor"/>
      </rPr>
      <t xml:space="preserve">125 </t>
    </r>
    <r>
      <rPr>
        <sz val="11"/>
        <color rgb="FF000000"/>
        <rFont val="Calibri"/>
        <family val="2"/>
      </rPr>
      <t xml:space="preserve">Knitting machines operated in night
29 bulk dye machines operated in night                                                            
9 sample dye machine operated in night
8 dryers operated in night
2 Presetting machines operated in night
</t>
    </r>
    <r>
      <rPr>
        <sz val="11"/>
        <color rgb="FFFF0000"/>
        <rFont val="Calibri"/>
        <family val="2"/>
      </rPr>
      <t>All departments worked at night</t>
    </r>
  </si>
  <si>
    <t xml:space="preserve">Chillers -2/2 (D/N)
AHU  5/3  (D/N)
Compressor -3/3  (D/N)
Luwa - 6/6 (D/N)
</t>
  </si>
  <si>
    <r>
      <rPr>
        <sz val="11"/>
        <color rgb="FF000000"/>
        <rFont val="Calibri"/>
        <family val="2"/>
      </rPr>
      <t xml:space="preserve">120 knitting machines for 12Hrs in day
29 </t>
    </r>
    <r>
      <rPr>
        <sz val="11"/>
        <color rgb="FF000000"/>
        <rFont val="Calibri"/>
        <family val="2"/>
        <scheme val="minor"/>
      </rPr>
      <t xml:space="preserve">bulk dye machines operated in day
9 sample dye machine operated in day
9  dryers operated in day
3 Presetting machines operated in day 
</t>
    </r>
    <r>
      <rPr>
        <sz val="11"/>
        <color rgb="FFFF0000"/>
        <rFont val="Calibri"/>
        <family val="2"/>
        <scheme val="minor"/>
      </rPr>
      <t xml:space="preserve">All departments worked at day
</t>
    </r>
    <r>
      <rPr>
        <sz val="11"/>
        <color rgb="FF000000"/>
        <rFont val="Calibri"/>
        <family val="2"/>
        <scheme val="minor"/>
      </rPr>
      <t xml:space="preserve">116 </t>
    </r>
    <r>
      <rPr>
        <sz val="11"/>
        <color rgb="FF000000"/>
        <rFont val="Calibri"/>
        <family val="2"/>
      </rPr>
      <t xml:space="preserve">Knitting machines operated in night
29 bulk dye machines operated in night                                                            
9 sample dye machine operated in night
9 dryers operated in night
4 Presetting machines operated in night
</t>
    </r>
    <r>
      <rPr>
        <sz val="11"/>
        <color rgb="FFFF0000"/>
        <rFont val="Calibri"/>
        <family val="2"/>
      </rPr>
      <t>All departments worked at night</t>
    </r>
  </si>
  <si>
    <t xml:space="preserve">Chillers -2/2 (D/N)
AHU  - 1 for 10 hrs and 4 for 12 hrs /4  (D/N)
Compressor -3/3  (D/N)
Luwa - 6/6 (D/N)
</t>
  </si>
  <si>
    <r>
      <rPr>
        <sz val="11"/>
        <color rgb="FF000000"/>
        <rFont val="Calibri"/>
        <family val="2"/>
      </rPr>
      <t xml:space="preserve">107 knitting machines for 12Hrs in day
29 </t>
    </r>
    <r>
      <rPr>
        <sz val="11"/>
        <color rgb="FF000000"/>
        <rFont val="Calibri"/>
        <family val="2"/>
        <scheme val="minor"/>
      </rPr>
      <t xml:space="preserve">bulk dye machines operated in day
9 sample dye machine operated in day
8  dryers operated in day
3 Presetting machines operated in day 
</t>
    </r>
    <r>
      <rPr>
        <sz val="11"/>
        <color rgb="FFFF0000"/>
        <rFont val="Calibri"/>
        <family val="2"/>
        <scheme val="minor"/>
      </rPr>
      <t xml:space="preserve">All departments worked at day
</t>
    </r>
    <r>
      <rPr>
        <sz val="11"/>
        <color rgb="FF000000"/>
        <rFont val="Calibri"/>
        <family val="2"/>
        <scheme val="minor"/>
      </rPr>
      <t xml:space="preserve">117 </t>
    </r>
    <r>
      <rPr>
        <sz val="11"/>
        <color rgb="FF000000"/>
        <rFont val="Calibri"/>
        <family val="2"/>
      </rPr>
      <t xml:space="preserve">Knitting machines operated in night
29 bulk dye machines operated in night                                                            
9 sample dye machine operated in night
9 dryers operated in night
3 Presetting machines operated in night
</t>
    </r>
    <r>
      <rPr>
        <sz val="11"/>
        <color rgb="FFFF0000"/>
        <rFont val="Calibri"/>
        <family val="2"/>
      </rPr>
      <t>All departments worked at night</t>
    </r>
  </si>
  <si>
    <t xml:space="preserve">Chillers -2/2 (D/N)
AHU - 5/6  (D/N)
Compressor -3/3  (D/N)
Luwa - 6/6 (D/N)
</t>
  </si>
  <si>
    <r>
      <rPr>
        <sz val="11"/>
        <color rgb="FF000000"/>
        <rFont val="Calibri"/>
        <family val="2"/>
      </rPr>
      <t xml:space="preserve">138 knitting machines for 12Hrs in day
28 </t>
    </r>
    <r>
      <rPr>
        <sz val="11"/>
        <color rgb="FF000000"/>
        <rFont val="Calibri"/>
        <family val="2"/>
        <scheme val="minor"/>
      </rPr>
      <t xml:space="preserve">bulk dye machines operated in day
9 sample dye machine operated in day
8  dryers operated in day
2 Presetting machines operated in day 
</t>
    </r>
    <r>
      <rPr>
        <sz val="11"/>
        <color rgb="FFFF0000"/>
        <rFont val="Calibri"/>
        <family val="2"/>
        <scheme val="minor"/>
      </rPr>
      <t xml:space="preserve">All departments worked at day
</t>
    </r>
    <r>
      <rPr>
        <sz val="11"/>
        <color rgb="FF000000"/>
        <rFont val="Calibri"/>
        <family val="2"/>
        <scheme val="minor"/>
      </rPr>
      <t xml:space="preserve">120 </t>
    </r>
    <r>
      <rPr>
        <sz val="11"/>
        <color rgb="FF000000"/>
        <rFont val="Calibri"/>
        <family val="2"/>
      </rPr>
      <t xml:space="preserve">Knitting machines operated in night
29 bulk dye machines operated in night                                                            
9 sample dye machine operated in night
9 dryers operated in night
2 Presetting machines operated in night
</t>
    </r>
    <r>
      <rPr>
        <sz val="11"/>
        <color rgb="FFFF0000"/>
        <rFont val="Calibri"/>
        <family val="2"/>
      </rPr>
      <t>All departments worked at night</t>
    </r>
  </si>
  <si>
    <t xml:space="preserve">Chillers -1  for 6hrs and 1 for 12hrs /-1  for 6hrs and 1 for 12hrs (D/N)
AHU - 6/5 (D/N)
Compressor -3/3  (D/N)
Luwa - 6/6 (D/N)
</t>
  </si>
  <si>
    <r>
      <rPr>
        <sz val="11"/>
        <color rgb="FF000000"/>
        <rFont val="Calibri"/>
        <family val="2"/>
      </rPr>
      <t xml:space="preserve">78 knitting machines for 12Hrs in day
29 </t>
    </r>
    <r>
      <rPr>
        <sz val="11"/>
        <color rgb="FF000000"/>
        <rFont val="Calibri"/>
        <family val="2"/>
        <scheme val="minor"/>
      </rPr>
      <t xml:space="preserve">bulk dye machines operated in day
10 sample dye machine operated in day
8  dryers operated in day
2 Presetting machines operated in day 
</t>
    </r>
    <r>
      <rPr>
        <sz val="11"/>
        <color rgb="FFFF0000"/>
        <rFont val="Calibri"/>
        <family val="2"/>
        <scheme val="minor"/>
      </rPr>
      <t xml:space="preserve">All departments worked at day
</t>
    </r>
    <r>
      <rPr>
        <sz val="11"/>
        <color rgb="FF000000"/>
        <rFont val="Calibri"/>
        <family val="2"/>
        <scheme val="minor"/>
      </rPr>
      <t xml:space="preserve">129 </t>
    </r>
    <r>
      <rPr>
        <sz val="11"/>
        <color rgb="FF000000"/>
        <rFont val="Calibri"/>
        <family val="2"/>
      </rPr>
      <t xml:space="preserve">Knitting machines operated in night
29 bulk dye machines operated in night                                                            
9 sample dye machine operated in night
8 dryers operated in night
3 Presetting machines operated in night
</t>
    </r>
    <r>
      <rPr>
        <sz val="11"/>
        <color rgb="FFFF0000"/>
        <rFont val="Calibri"/>
        <family val="2"/>
      </rPr>
      <t>All departments worked at night</t>
    </r>
  </si>
  <si>
    <t xml:space="preserve">Chillers -2  for 12hrs /1  for 12 hrs and 1 for 8hrs (D/N)
AHU -5/6 (D/N)
Compressor -3/3  (D/N)
Luwa - 6/6 (D/N)
</t>
  </si>
  <si>
    <r>
      <rPr>
        <sz val="11"/>
        <color rgb="FF000000"/>
        <rFont val="Calibri"/>
        <family val="2"/>
      </rPr>
      <t xml:space="preserve">101 knitting machines for 12Hrs in day
29 </t>
    </r>
    <r>
      <rPr>
        <sz val="11"/>
        <color rgb="FF000000"/>
        <rFont val="Calibri"/>
        <family val="2"/>
        <scheme val="minor"/>
      </rPr>
      <t xml:space="preserve">bulk dye machines operated in day
9 sample dye machine operated in day
9  dryers operated in day
3 Presetting machines operated in day 
</t>
    </r>
    <r>
      <rPr>
        <sz val="11"/>
        <color rgb="FFFF0000"/>
        <rFont val="Calibri"/>
        <family val="2"/>
        <scheme val="minor"/>
      </rPr>
      <t xml:space="preserve">All departments worked at day
</t>
    </r>
    <r>
      <rPr>
        <sz val="11"/>
        <color rgb="FF000000"/>
        <rFont val="Calibri"/>
        <family val="2"/>
        <scheme val="minor"/>
      </rPr>
      <t xml:space="preserve">87 </t>
    </r>
    <r>
      <rPr>
        <sz val="11"/>
        <color rgb="FF000000"/>
        <rFont val="Calibri"/>
        <family val="2"/>
      </rPr>
      <t xml:space="preserve">Knitting machines operated in night
29 bulk dye machines operated in night                                                            
9 sample dye machine operated in night
8 dryers operated in night
3 Presetting machines operated in night
</t>
    </r>
    <r>
      <rPr>
        <sz val="11"/>
        <color rgb="FFFF0000"/>
        <rFont val="Calibri"/>
        <family val="2"/>
      </rPr>
      <t>All departments worked at night</t>
    </r>
  </si>
  <si>
    <t xml:space="preserve">Chillers -2  for 12hrs /1  for 6 hrs and 1 for 12hrs (D/N)
AHU -7/6 (D/N)
Compressor -3/3  (D/N)
Luwa - 6/6 (D/N)
</t>
  </si>
  <si>
    <r>
      <rPr>
        <sz val="11"/>
        <color rgb="FF000000"/>
        <rFont val="Calibri"/>
        <family val="2"/>
      </rPr>
      <t xml:space="preserve"> 126 knitting machines for 12Hrs in day
29 </t>
    </r>
    <r>
      <rPr>
        <sz val="11"/>
        <color rgb="FF000000"/>
        <rFont val="Calibri"/>
        <family val="2"/>
        <scheme val="minor"/>
      </rPr>
      <t xml:space="preserve">bulk dye machines operated in day
9 sample dye machine operated in day
9 dryers operated in day
4 Presetting machines operated in day 
</t>
    </r>
    <r>
      <rPr>
        <sz val="11"/>
        <color rgb="FFFF0000"/>
        <rFont val="Calibri"/>
        <family val="2"/>
        <scheme val="minor"/>
      </rPr>
      <t xml:space="preserve">All departments worked at day
</t>
    </r>
    <r>
      <rPr>
        <sz val="11"/>
        <color rgb="FF000000"/>
        <rFont val="Calibri"/>
        <family val="2"/>
        <scheme val="minor"/>
      </rPr>
      <t xml:space="preserve">107 </t>
    </r>
    <r>
      <rPr>
        <sz val="11"/>
        <color rgb="FF000000"/>
        <rFont val="Calibri"/>
        <family val="2"/>
      </rPr>
      <t xml:space="preserve">Knitting machines operated in night
29 bulk dye machines operated in night                                                            
9 sample dye machine operated in night
8 dryers operated in night
3 Presetting machines operated in night
</t>
    </r>
    <r>
      <rPr>
        <sz val="11"/>
        <color rgb="FFFF0000"/>
        <rFont val="Calibri"/>
        <family val="2"/>
      </rPr>
      <t>All departments worked at night</t>
    </r>
  </si>
  <si>
    <t xml:space="preserve">Chillers -2 /2  (D/N)
AHU -7/6 (D/N)
Compressor -3/3  (D/N)
Luwa 6/6 (D/N)
</t>
  </si>
  <si>
    <r>
      <rPr>
        <sz val="11"/>
        <color rgb="FF000000"/>
        <rFont val="Calibri"/>
        <family val="2"/>
      </rPr>
      <t xml:space="preserve">98 knitting machines for 12Hrs in day
28 </t>
    </r>
    <r>
      <rPr>
        <sz val="11"/>
        <color rgb="FF000000"/>
        <rFont val="Calibri"/>
        <family val="2"/>
        <scheme val="minor"/>
      </rPr>
      <t xml:space="preserve">bulk dye machines operated in day
10 sample dye machine operated in day
10 dryers operated in day
3 Presetting machines operated in day 
</t>
    </r>
    <r>
      <rPr>
        <sz val="11"/>
        <color rgb="FFFF0000"/>
        <rFont val="Calibri"/>
        <family val="2"/>
        <scheme val="minor"/>
      </rPr>
      <t xml:space="preserve">All departments worked at day
</t>
    </r>
    <r>
      <rPr>
        <sz val="11"/>
        <color rgb="FF000000"/>
        <rFont val="Calibri"/>
        <family val="2"/>
        <scheme val="minor"/>
      </rPr>
      <t xml:space="preserve">106 </t>
    </r>
    <r>
      <rPr>
        <sz val="11"/>
        <color rgb="FF000000"/>
        <rFont val="Calibri"/>
        <family val="2"/>
      </rPr>
      <t xml:space="preserve">Knitting machines operated in night
29 bulk dye machines operated in night                                                            
10 sample dye machine operated in night
9 dryers operated in night
4 Presetting machines operated in night
</t>
    </r>
    <r>
      <rPr>
        <sz val="11"/>
        <color rgb="FFFF0000"/>
        <rFont val="Calibri"/>
        <family val="2"/>
      </rPr>
      <t>All departments worked at night</t>
    </r>
  </si>
  <si>
    <r>
      <rPr>
        <sz val="11"/>
        <color rgb="FF000000"/>
        <rFont val="Calibri"/>
        <family val="2"/>
      </rPr>
      <t xml:space="preserve">114 knitting machines for 12Hrs in day
29 </t>
    </r>
    <r>
      <rPr>
        <sz val="11"/>
        <color rgb="FF000000"/>
        <rFont val="Calibri"/>
        <family val="2"/>
        <scheme val="minor"/>
      </rPr>
      <t xml:space="preserve">bulk dye machines operated in day
10 sample dye machine operated in day
10 dryers operated in day
3 Presetting machines operated in day 
</t>
    </r>
    <r>
      <rPr>
        <sz val="11"/>
        <color rgb="FFFF0000"/>
        <rFont val="Calibri"/>
        <family val="2"/>
        <scheme val="minor"/>
      </rPr>
      <t xml:space="preserve">All departments worked at day
</t>
    </r>
    <r>
      <rPr>
        <sz val="11"/>
        <color rgb="FF000000"/>
        <rFont val="Calibri"/>
        <family val="2"/>
        <scheme val="minor"/>
      </rPr>
      <t xml:space="preserve">112 </t>
    </r>
    <r>
      <rPr>
        <sz val="11"/>
        <color rgb="FF000000"/>
        <rFont val="Calibri"/>
        <family val="2"/>
      </rPr>
      <t xml:space="preserve">Knitting machines operated in night
30 bulk dye machines operated in night                                                            
10 sample dye machine operated in night
10 dryers operated in night
4 Presetting machines operated in night
</t>
    </r>
    <r>
      <rPr>
        <sz val="11"/>
        <color rgb="FFFF0000"/>
        <rFont val="Calibri"/>
        <family val="2"/>
      </rPr>
      <t>All departments worked at night</t>
    </r>
  </si>
  <si>
    <t xml:space="preserve">Chillers -2 /2  (D/N)
AHU -7/6 (D/N)
Compressor -3/3  (D/N)
Luwa 6/6 for 12 hrs and 1 for 3 hrs  (D/N)
</t>
  </si>
  <si>
    <r>
      <rPr>
        <sz val="11"/>
        <color rgb="FF000000"/>
        <rFont val="Calibri"/>
      </rPr>
      <t xml:space="preserve">116 knitting machines for 12Hrs in day
30 bulk dye machines operated in day
9 sample dye machine operated in day
10 dryers operated in day
3 Presetting machines operated in day
</t>
    </r>
    <r>
      <rPr>
        <sz val="11"/>
        <color rgb="FFFF0000"/>
        <rFont val="Calibri"/>
      </rPr>
      <t xml:space="preserve">All departments worked at day
</t>
    </r>
    <r>
      <rPr>
        <sz val="11"/>
        <color rgb="FF000000"/>
        <rFont val="Calibri"/>
      </rPr>
      <t xml:space="preserve">
134</t>
    </r>
    <r>
      <rPr>
        <sz val="11"/>
        <color rgb="FFFF0000"/>
        <rFont val="Calibri"/>
      </rPr>
      <t xml:space="preserve"> </t>
    </r>
    <r>
      <rPr>
        <sz val="11"/>
        <color rgb="FF000000"/>
        <rFont val="Calibri"/>
      </rPr>
      <t xml:space="preserve">Knitting machines operated in night
30 bulk dye machines operated in night                                                           
9 sample dye machine operated in night
11 dryers operated in night
4 Presetting machines operated in night
</t>
    </r>
    <r>
      <rPr>
        <sz val="11"/>
        <color rgb="FFFF0000"/>
        <rFont val="Calibri"/>
      </rPr>
      <t>All departments worked at night</t>
    </r>
  </si>
  <si>
    <t>Chillers -2 /2  (D/N)
AHU -7/6 (D/N)
Compressor -3/3  (D/N)
Luwa 6/6  (D/N)</t>
  </si>
  <si>
    <r>
      <rPr>
        <sz val="11"/>
        <color rgb="FF000000"/>
        <rFont val="Calibri"/>
      </rPr>
      <t xml:space="preserve">102 knitting machines for 12Hrs in day
29 bulk dye machines operated in day
10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130</t>
    </r>
    <r>
      <rPr>
        <sz val="11"/>
        <color rgb="FFFF0000"/>
        <rFont val="Calibri"/>
      </rPr>
      <t xml:space="preserve"> </t>
    </r>
    <r>
      <rPr>
        <sz val="11"/>
        <color rgb="FF000000"/>
        <rFont val="Calibri"/>
      </rPr>
      <t xml:space="preserve">Knitting machines operated in night
30 bulk dye machines operated in night                                                           
10 sample dye machine operated in night
11 dryers operated in night
2 Presetting machines operated in night
</t>
    </r>
    <r>
      <rPr>
        <sz val="11"/>
        <color rgb="FFFF0000"/>
        <rFont val="Calibri"/>
      </rPr>
      <t>All departments worked at night</t>
    </r>
  </si>
  <si>
    <t>Chillers -1/1  (D/N)
AHU -5/6 (D/N)
Compressor -3/3  (D/N)
Luwa 6/6  (D/N)</t>
  </si>
  <si>
    <t xml:space="preserve">operated </t>
  </si>
  <si>
    <t>13/10/2024</t>
  </si>
  <si>
    <r>
      <rPr>
        <sz val="11"/>
        <color rgb="FF000000"/>
        <rFont val="Calibri"/>
      </rPr>
      <t xml:space="preserve">175 knitting machines for 12Hrs in day
30 bulk dye machines operated in day
10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142</t>
    </r>
    <r>
      <rPr>
        <sz val="11"/>
        <color rgb="FFFF0000"/>
        <rFont val="Calibri"/>
      </rPr>
      <t xml:space="preserve"> </t>
    </r>
    <r>
      <rPr>
        <sz val="11"/>
        <color rgb="FF000000"/>
        <rFont val="Calibri"/>
      </rPr>
      <t xml:space="preserve">Knitting machines operated in night
30 bulk dye machines operated in night                                                           
9 sample dye machine operated in night
11 dryers operated in night
3 Presetting machines operated in night
</t>
    </r>
    <r>
      <rPr>
        <sz val="11"/>
        <color rgb="FFFF0000"/>
        <rFont val="Calibri"/>
      </rPr>
      <t>All departments worked at night</t>
    </r>
  </si>
  <si>
    <t>Chillers -1/1  (D/N)
AHU -6/6 (D/N)
Compressor -3/3  (D/N)
Luwa 6/6  (D/N)</t>
  </si>
  <si>
    <t>14/10/2024</t>
  </si>
  <si>
    <r>
      <rPr>
        <sz val="11"/>
        <color rgb="FF000000"/>
        <rFont val="Calibri"/>
      </rPr>
      <t xml:space="preserve">138 knitting machines for 12Hrs in day
30 bulk dye machines operated in day
10 sample dye machine operated in day
10 dryers operated in day
4 Presetting machines operated in day
</t>
    </r>
    <r>
      <rPr>
        <sz val="11"/>
        <color rgb="FFFF0000"/>
        <rFont val="Calibri"/>
      </rPr>
      <t xml:space="preserve">All departments worked at day
</t>
    </r>
    <r>
      <rPr>
        <sz val="11"/>
        <color rgb="FF000000"/>
        <rFont val="Calibri"/>
      </rPr>
      <t xml:space="preserve">
184</t>
    </r>
    <r>
      <rPr>
        <sz val="11"/>
        <color rgb="FFFF0000"/>
        <rFont val="Calibri"/>
      </rPr>
      <t xml:space="preserve"> </t>
    </r>
    <r>
      <rPr>
        <sz val="11"/>
        <color rgb="FF000000"/>
        <rFont val="Calibri"/>
      </rPr>
      <t xml:space="preserve">Knitting machines operated in night
30 bulk dye machines operated in night                                                           
7 sample dye machine operated in night
10 dryers operated in night
3 Presetting machines operated in night
</t>
    </r>
    <r>
      <rPr>
        <sz val="11"/>
        <color rgb="FFFF0000"/>
        <rFont val="Calibri"/>
      </rPr>
      <t>All departments worked at night</t>
    </r>
  </si>
  <si>
    <t>Chillers -2/1 for 12 hrs 2 for 3 hrs   (D/N)
AHU -7/6 (D/N)
Compressor -3/3  (D/N)
Luwa 6/6  (D/N)</t>
  </si>
  <si>
    <t>15/10/2024</t>
  </si>
  <si>
    <r>
      <rPr>
        <sz val="11"/>
        <color rgb="FF000000"/>
        <rFont val="Calibri"/>
      </rPr>
      <t xml:space="preserve">161 knitting machines for 12Hrs in day
29 bulk dye machines operated in day
10 sample dye machine operated in day
10 dryers operated in day
4 Presetting machines operated in day
</t>
    </r>
    <r>
      <rPr>
        <sz val="11"/>
        <color rgb="FFFF0000"/>
        <rFont val="Calibri"/>
      </rPr>
      <t xml:space="preserve">All departments worked at day
</t>
    </r>
    <r>
      <rPr>
        <sz val="11"/>
        <color rgb="FF000000"/>
        <rFont val="Calibri"/>
      </rPr>
      <t xml:space="preserve">
151</t>
    </r>
    <r>
      <rPr>
        <sz val="11"/>
        <color rgb="FFFF0000"/>
        <rFont val="Calibri"/>
      </rPr>
      <t xml:space="preserve"> </t>
    </r>
    <r>
      <rPr>
        <sz val="11"/>
        <color rgb="FF000000"/>
        <rFont val="Calibri"/>
      </rPr>
      <t xml:space="preserve">Knitting machines operated in night
29 bulk dye machines operated in night                                                           
9 sample dye machine operated in night
9 dryers operated in night
3 Presetting machines operated in night
</t>
    </r>
    <r>
      <rPr>
        <sz val="11"/>
        <color rgb="FFFF0000"/>
        <rFont val="Calibri"/>
      </rPr>
      <t>All departments worked at night</t>
    </r>
  </si>
  <si>
    <t>Chillers -2/2 (D/N)
AHU -7/6 (D/N)
Compressor -3/3  (D/N)
Luwa 6/6  (D/N)</t>
  </si>
  <si>
    <t>16/10/2024</t>
  </si>
  <si>
    <r>
      <rPr>
        <sz val="11"/>
        <color rgb="FF000000"/>
        <rFont val="Calibri"/>
      </rPr>
      <t xml:space="preserve">152 knitting machines for 12Hrs in day
29 bulk dye machines operated in day
9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151</t>
    </r>
    <r>
      <rPr>
        <sz val="11"/>
        <color rgb="FFFF0000"/>
        <rFont val="Calibri"/>
      </rPr>
      <t xml:space="preserve"> </t>
    </r>
    <r>
      <rPr>
        <sz val="11"/>
        <color rgb="FF000000"/>
        <rFont val="Calibri"/>
      </rPr>
      <t xml:space="preserve">Knitting machines operated in night
29 bulk dye machines operated in night                                                           
10 sample dye machine operated in night
10 dryers operated in night
3 Presetting machines operated in night
</t>
    </r>
    <r>
      <rPr>
        <sz val="11"/>
        <color rgb="FFFF0000"/>
        <rFont val="Calibri"/>
      </rPr>
      <t>All departments worked at night</t>
    </r>
  </si>
  <si>
    <t>Chillers -1 for 7 hrs and 2 for 12 hrs /2 (D/N)
AHU -7/5 (D/N)
Compressor -3/3  (D/N)
Luwa 6/6  (D/N)</t>
  </si>
  <si>
    <t>17/10/2024</t>
  </si>
  <si>
    <r>
      <rPr>
        <sz val="11"/>
        <color rgb="FF000000"/>
        <rFont val="Calibri"/>
      </rPr>
      <t xml:space="preserve">6 knitting machines for 12Hrs in day
29 bulk dye machines operated in day
9 sample dye machine operated in day
11 dryers operated in day
3  for 2 and 1 for 1 hrs Presetting machines operated in day
</t>
    </r>
    <r>
      <rPr>
        <sz val="11"/>
        <color rgb="FFFF0000"/>
        <rFont val="Calibri"/>
      </rPr>
      <t xml:space="preserve">All departments worked at day
</t>
    </r>
    <r>
      <rPr>
        <sz val="11"/>
        <color rgb="FF000000"/>
        <rFont val="Calibri"/>
      </rPr>
      <t xml:space="preserve">
0 Knitting machines operated in night
0 bulk dye machines operated in night                                                           
0 sample dye machine operated in night
0 dryers operated in night
0 Presetting machines operated in night
</t>
    </r>
    <r>
      <rPr>
        <sz val="11"/>
        <color rgb="FFFF0000"/>
        <rFont val="Calibri"/>
      </rPr>
      <t>All departments closed at night</t>
    </r>
  </si>
  <si>
    <t>18/10/2024</t>
  </si>
  <si>
    <t>Closed for operation</t>
  </si>
  <si>
    <t> </t>
  </si>
  <si>
    <t>19/10/2024</t>
  </si>
  <si>
    <r>
      <rPr>
        <sz val="11"/>
        <color rgb="FF000000"/>
        <rFont val="Calibri"/>
      </rPr>
      <t xml:space="preserve">0 knitting machines for 12Hrs in day
0 bulk dye machines operated in day
0 sample dye machine operated in day
0 dryers operated in day
0  Presetting machines operated in day
</t>
    </r>
    <r>
      <rPr>
        <sz val="11"/>
        <color rgb="FFFF0000"/>
        <rFont val="Calibri"/>
      </rPr>
      <t xml:space="preserve">All departments worked at day
</t>
    </r>
    <r>
      <rPr>
        <sz val="11"/>
        <color rgb="FF000000"/>
        <rFont val="Calibri"/>
      </rPr>
      <t xml:space="preserve">
0 Knitting machines operated in night
0 bulk dye machines operated in night                                                           
0 sample dye machine operated in night
0 dryers operated in night
0 Presetting machines operated in night
</t>
    </r>
    <r>
      <rPr>
        <sz val="11"/>
        <color rgb="FFFF0000"/>
        <rFont val="Calibri"/>
      </rPr>
      <t>All departments closed at night</t>
    </r>
  </si>
  <si>
    <t>Chillers -1/0 (D/N)
AHU -0/0 (D/N)
Compressor -0/0  (D/N)
Luwa -0/0  (D/N)</t>
  </si>
  <si>
    <t>20/10/2024</t>
  </si>
  <si>
    <r>
      <rPr>
        <sz val="11"/>
        <color rgb="FF000000"/>
        <rFont val="Calibri"/>
      </rPr>
      <t xml:space="preserve">128 knitting machines for 12Hrs in day
28 bulk dye machines operated in day
9 sample dye machine operated in day
6 dryers operated in day
3   Presetting machines operated in day
</t>
    </r>
    <r>
      <rPr>
        <sz val="11"/>
        <color rgb="FFFF0000"/>
        <rFont val="Calibri"/>
      </rPr>
      <t xml:space="preserve">All departments worked at day
</t>
    </r>
    <r>
      <rPr>
        <sz val="11"/>
        <color rgb="FF000000"/>
        <rFont val="Calibri"/>
      </rPr>
      <t xml:space="preserve">
130 Knitting machines operated in night
28 bulk dye machines operated in night                                                           
10 sample dye machine operated in night
9 dryers operated in night
2 Presetting machines operated in night
</t>
    </r>
    <r>
      <rPr>
        <sz val="11"/>
        <color rgb="FFFF0000"/>
        <rFont val="Calibri"/>
      </rPr>
      <t>All departments closed at night</t>
    </r>
  </si>
  <si>
    <t>Chillers -1 for 9 hrs and 1 for 12 hrs /2 (D/N)
AHU - 6/6 (D/N)
Compressor -3/3  (D/N)
Luwa - for 45 mins and 6 for 9 .5 hrs /6  (D/N)</t>
  </si>
  <si>
    <t>21/10/2024</t>
  </si>
  <si>
    <r>
      <rPr>
        <sz val="11"/>
        <color rgb="FF000000"/>
        <rFont val="Calibri"/>
      </rPr>
      <t xml:space="preserve">132 knitting machines for 12Hrs in day
27 bulk dye machines operated in day
10 sample dye machine operated in day
9 dryers operated in day
2   Presetting machines operated in day
</t>
    </r>
    <r>
      <rPr>
        <sz val="11"/>
        <color rgb="FFFF0000"/>
        <rFont val="Calibri"/>
      </rPr>
      <t xml:space="preserve">All departments worked at day
</t>
    </r>
    <r>
      <rPr>
        <sz val="11"/>
        <color rgb="FF000000"/>
        <rFont val="Calibri"/>
      </rPr>
      <t xml:space="preserve">
168 Knitting machines operated in night
28 bulk dye machines operated in night                                                           
10 sample dye machine operated in night
9 dryers operated in night
3 Presetting machines operated in night
</t>
    </r>
    <r>
      <rPr>
        <sz val="11"/>
        <color rgb="FFFF0000"/>
        <rFont val="Calibri"/>
      </rPr>
      <t>All departments closed at night</t>
    </r>
  </si>
  <si>
    <t>Chillers -1 /1 for 9 hrs and 1 for 12 hrs (D/N)
AHU - 6/6 (D/N)
Compressor -3/3  (D/N)
Luwa -6/6  (D/N)</t>
  </si>
  <si>
    <t>22/10/2024</t>
  </si>
  <si>
    <r>
      <rPr>
        <sz val="11"/>
        <color rgb="FF000000"/>
        <rFont val="Calibri"/>
      </rPr>
      <t xml:space="preserve">150 knitting machines for 12Hrs in day
29 bulk dye machines operated in day
9 sample dye machine operated in day
9 dryers operated in day
3  Presetting machines operated in day
</t>
    </r>
    <r>
      <rPr>
        <sz val="11"/>
        <color rgb="FFFF0000"/>
        <rFont val="Calibri"/>
      </rPr>
      <t xml:space="preserve">All departments worked at day
</t>
    </r>
    <r>
      <rPr>
        <sz val="11"/>
        <color rgb="FF000000"/>
        <rFont val="Calibri"/>
      </rPr>
      <t xml:space="preserve">
136 Knitting machines operated in night
27 bulk dye machines operated in night                                                           
10 sample dye machine operated in night
10 dryers operated in night
3 Presetting machines operated in night
</t>
    </r>
    <r>
      <rPr>
        <sz val="11"/>
        <color rgb="FFFF0000"/>
        <rFont val="Calibri"/>
      </rPr>
      <t>All departments closed at night</t>
    </r>
  </si>
  <si>
    <t>Chillers -2/2 (D/N)
AHU - 7/6 (D/N)
Compressor -3/3  (D/N)
Luwa -6/6  (D/N)</t>
  </si>
  <si>
    <t>23/10/2024</t>
  </si>
  <si>
    <r>
      <t>147 knitting machines for 12Hrs in day
29 bulk dye machines operated in day
10 sample dye machine operated in day
10 dryers operated in day
3  Presetting machines operated in day</t>
    </r>
    <r>
      <rPr>
        <sz val="11"/>
        <color rgb="FFFF0000"/>
        <rFont val="Calibri"/>
        <family val="2"/>
      </rPr>
      <t xml:space="preserve">
All departments worked at day</t>
    </r>
    <r>
      <rPr>
        <sz val="11"/>
        <rFont val="Calibri"/>
        <family val="2"/>
      </rPr>
      <t xml:space="preserve">
165 </t>
    </r>
    <r>
      <rPr>
        <sz val="11"/>
        <color rgb="FF000000"/>
        <rFont val="Calibri"/>
        <family val="2"/>
      </rPr>
      <t>Knitting machines operated in night
28 bulk dye machines operated in night                                                           
9 sample dye machine operated in night
8 dryers operated in night
3 Presetting machines operated in night</t>
    </r>
    <r>
      <rPr>
        <sz val="11"/>
        <color rgb="FFFF0000"/>
        <rFont val="Calibri"/>
        <family val="2"/>
      </rPr>
      <t xml:space="preserve">
All departments closed at night</t>
    </r>
  </si>
  <si>
    <t>24/10/2024</t>
  </si>
  <si>
    <r>
      <rPr>
        <sz val="11"/>
        <color rgb="FF000000"/>
        <rFont val="Calibri"/>
      </rPr>
      <t xml:space="preserve">162 knitting machines for 12Hrs in day
28 bulk dye machines operated in day
9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156 Knitting machines operated in night
29 bulk dye machines operated in night                                                           
10 sample dye machine operated in night
11 dryers operated in night
3 Presetting machines operated in night
</t>
    </r>
    <r>
      <rPr>
        <sz val="11"/>
        <color rgb="FFFF0000"/>
        <rFont val="Calibri"/>
      </rPr>
      <t>All departments closed at night</t>
    </r>
  </si>
  <si>
    <t>Chillers -2/2 (D/N)
AHU - 7/6 (D/N)
Compressor -3/3  (D/N)
Luwa -1 for 6 hrs, 6 for 12 hrs/6  (D/N)</t>
  </si>
  <si>
    <t>25/10/2024</t>
  </si>
  <si>
    <r>
      <rPr>
        <sz val="11"/>
        <color rgb="FF000000"/>
        <rFont val="Calibri"/>
        <family val="2"/>
      </rPr>
      <t xml:space="preserve">139 knitting machines for 12Hrs in day
27 bulk dye machines operated in day
9 sample dye machine operated in day
11 dryers operated in day
4  Presetting machines operated in day
</t>
    </r>
    <r>
      <rPr>
        <sz val="11"/>
        <color rgb="FFFF0000"/>
        <rFont val="Calibri"/>
        <family val="2"/>
      </rPr>
      <t xml:space="preserve">All departments worked at day
</t>
    </r>
    <r>
      <rPr>
        <sz val="11"/>
        <color rgb="FF000000"/>
        <rFont val="Calibri"/>
        <family val="2"/>
      </rPr>
      <t xml:space="preserve">
168 Knitting machines operated in night
29 bulk dye machines operated in night                                                           
10 sample dye machine operated in night
11 dryers operated in night
2 Presetting machines operated in night
</t>
    </r>
    <r>
      <rPr>
        <sz val="11"/>
        <color rgb="FFFF0000"/>
        <rFont val="Calibri"/>
        <family val="2"/>
      </rPr>
      <t>All departments closed at night</t>
    </r>
  </si>
  <si>
    <t>26/10/2024</t>
  </si>
  <si>
    <r>
      <t>160 knitting machines for 12Hrs in day
29 bulk dye machines operated in day
10 sample dye machine operated in day
11 dryers operated in day
3  Presetting machines operated in day</t>
    </r>
    <r>
      <rPr>
        <sz val="11"/>
        <color rgb="FFFF0000"/>
        <rFont val="Calibri"/>
        <family val="2"/>
      </rPr>
      <t xml:space="preserve">
All departments worked at day</t>
    </r>
    <r>
      <rPr>
        <sz val="11"/>
        <rFont val="Calibri"/>
        <family val="2"/>
      </rPr>
      <t xml:space="preserve">
156 </t>
    </r>
    <r>
      <rPr>
        <sz val="11"/>
        <color rgb="FF000000"/>
        <rFont val="Calibri"/>
        <family val="2"/>
      </rPr>
      <t>Knitting machines operated in night
28bulk dye machines operated in night                                                           
9 sample dye machine operated in night
11 dryers operated in night
3 Presetting machines operated in night</t>
    </r>
    <r>
      <rPr>
        <sz val="11"/>
        <color rgb="FFFF0000"/>
        <rFont val="Calibri"/>
        <family val="2"/>
      </rPr>
      <t xml:space="preserve">
All departments closed at night</t>
    </r>
  </si>
  <si>
    <t>Chillers -1 for 12 hrs 1 for 8 hrs/2 (D/N)
AHU - 6/6 (D/N)
Compressor -3/3  (D/N)
Luwa -6/6  (D/N)</t>
  </si>
  <si>
    <t>27/10/2024</t>
  </si>
  <si>
    <r>
      <t>176 knitting machines for 12Hrs in day
28 ulk dye machines operated in day
10 sample dye machine operated in day
9 dryers operated in day
2  Presetting machines operated in day</t>
    </r>
    <r>
      <rPr>
        <sz val="11"/>
        <color rgb="FFFF0000"/>
        <rFont val="Calibri"/>
        <family val="2"/>
      </rPr>
      <t xml:space="preserve">
All departments worked at day</t>
    </r>
    <r>
      <rPr>
        <sz val="11"/>
        <rFont val="Calibri"/>
        <family val="2"/>
      </rPr>
      <t xml:space="preserve">
156 </t>
    </r>
    <r>
      <rPr>
        <sz val="11"/>
        <color rgb="FF000000"/>
        <rFont val="Calibri"/>
        <family val="2"/>
      </rPr>
      <t>Knitting machines operated in night
28bulk dye machines operated in night                                                           
10 sample dye machine operated in night
11 dryers operated in night
3 Presetting machines operated in night</t>
    </r>
    <r>
      <rPr>
        <sz val="11"/>
        <color rgb="FFFF0000"/>
        <rFont val="Calibri"/>
        <family val="2"/>
      </rPr>
      <t xml:space="preserve">
All departments closed at night</t>
    </r>
  </si>
  <si>
    <t>Chillers -1 for 6 hrs 1 for 12  hrs/2 (D/N)
AHU - 6/6 (D/N)
Compressor -3/3  (D/N)
Luwa -7/7  (D/N)</t>
  </si>
  <si>
    <t>28/10/2024</t>
  </si>
  <si>
    <r>
      <rPr>
        <sz val="11"/>
        <color rgb="FF000000"/>
        <rFont val="Calibri"/>
      </rPr>
      <t xml:space="preserve">153 knitting machines for 12Hrs in day
28 ulk dye machines operated in day
9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164 Knitting machines operated in night
29 bulk dye machines operated in night                                                           
10 sample dye machine operated in night
11 dryers operated in night
3 Presetting machines operated in night
</t>
    </r>
    <r>
      <rPr>
        <sz val="11"/>
        <color rgb="FFFF0000"/>
        <rFont val="Calibri"/>
      </rPr>
      <t>All departments closed at night</t>
    </r>
  </si>
  <si>
    <t>Chillers -1 for 5.5 hrs 2 for 12  hrs/2 (D/N)
AHU - 7/6 (D/N)
Compressor -3/3  (D/N)
Luwa -7/7  (D/N)</t>
  </si>
  <si>
    <t>29/10/2024</t>
  </si>
  <si>
    <r>
      <t>152 knitting machines for 12Hrs in day
28 bulk dye machines operated in day
10 sample dye machine operated in day
11 dryers operated in day
3  Presetting machines operated in day</t>
    </r>
    <r>
      <rPr>
        <sz val="11"/>
        <color rgb="FFFF0000"/>
        <rFont val="Calibri"/>
        <family val="2"/>
      </rPr>
      <t xml:space="preserve">
All departments worked at day</t>
    </r>
    <r>
      <rPr>
        <sz val="11"/>
        <rFont val="Calibri"/>
        <family val="2"/>
      </rPr>
      <t xml:space="preserve">
155 </t>
    </r>
    <r>
      <rPr>
        <sz val="11"/>
        <color rgb="FF000000"/>
        <rFont val="Calibri"/>
        <family val="2"/>
      </rPr>
      <t>Knitting machines operated in night
29 bulk dye machines operated in night                                                           
10 sample dye machine operated in night
11 dryers operated in night
3 Presetting machines operated in night</t>
    </r>
    <r>
      <rPr>
        <sz val="11"/>
        <color rgb="FFFF0000"/>
        <rFont val="Calibri"/>
        <family val="2"/>
      </rPr>
      <t xml:space="preserve">
All departments closed at night</t>
    </r>
  </si>
  <si>
    <t>30/10/2024</t>
  </si>
  <si>
    <r>
      <t>152 knitting machines for 12Hrs in day
29 bulk dye machines operated in day
10 sample dye machine operated in day
11 dryers operated in day
3  Presetting machines operated in day</t>
    </r>
    <r>
      <rPr>
        <sz val="11"/>
        <color rgb="FFFF0000"/>
        <rFont val="Calibri"/>
        <family val="2"/>
      </rPr>
      <t xml:space="preserve">
All departments worked at day</t>
    </r>
    <r>
      <rPr>
        <sz val="11"/>
        <rFont val="Calibri"/>
        <family val="2"/>
      </rPr>
      <t xml:space="preserve">
156 </t>
    </r>
    <r>
      <rPr>
        <sz val="11"/>
        <color rgb="FF000000"/>
        <rFont val="Calibri"/>
        <family val="2"/>
      </rPr>
      <t>Knitting machines operated in night
29 bulk dye machines operated in night                                                           
9 sample dye machine operated in night
10 dryers operated in night
3 Presetting machines operated in night</t>
    </r>
    <r>
      <rPr>
        <sz val="11"/>
        <color rgb="FFFF0000"/>
        <rFont val="Calibri"/>
        <family val="2"/>
      </rPr>
      <t xml:space="preserve">
All departments closed at night</t>
    </r>
  </si>
  <si>
    <t>Chillers -2/1 for 12 hrs &amp; 1 for 5 hrs (D/N)
AHU - 7/6 (D/N)
Compressor -3/3  (D/N)
Luwa -7/7  (D/N)</t>
  </si>
  <si>
    <t>31/10/2024</t>
  </si>
  <si>
    <r>
      <t>156 knitting machines for 12Hrs in day
29 bulk dye machines operated in day
9 sample dye machine operated in day
11 dryers operated in day
3  Presetting machines operated in day</t>
    </r>
    <r>
      <rPr>
        <sz val="11"/>
        <color rgb="FFFF0000"/>
        <rFont val="Calibri"/>
        <family val="2"/>
      </rPr>
      <t xml:space="preserve">
All departments worked at day</t>
    </r>
    <r>
      <rPr>
        <sz val="11"/>
        <rFont val="Calibri"/>
        <family val="2"/>
      </rPr>
      <t xml:space="preserve">
152 </t>
    </r>
    <r>
      <rPr>
        <sz val="11"/>
        <color rgb="FF000000"/>
        <rFont val="Calibri"/>
        <family val="2"/>
      </rPr>
      <t>Knitting machines operated in night
30 bulk dye machines operated in night                                                           
9 sample dye machine operated in night
10 dryers operated in night
3 Presetting machines operated in night</t>
    </r>
    <r>
      <rPr>
        <sz val="11"/>
        <color rgb="FFFF0000"/>
        <rFont val="Calibri"/>
        <family val="2"/>
      </rPr>
      <t xml:space="preserve">
All departments closed at night</t>
    </r>
  </si>
  <si>
    <t>Chillers -2 for 12 hrs &amp; 1 for 8hrs /2 (D/N)
AHU - 7/4 (D/N)
Compressor -3/3  (D/N)
Luwa -7/7  (D/N)</t>
  </si>
  <si>
    <r>
      <t>170 knitting machines for 12Hrs in day
30 bulk dye machines operated in day
10 sample dye machine operated in day
11 dryers operated in day
3  Presetting machines operated in day</t>
    </r>
    <r>
      <rPr>
        <sz val="11"/>
        <color rgb="FFFF0000"/>
        <rFont val="Calibri"/>
        <family val="2"/>
      </rPr>
      <t xml:space="preserve">
All departments worked at day</t>
    </r>
    <r>
      <rPr>
        <sz val="11"/>
        <rFont val="Calibri"/>
        <family val="2"/>
      </rPr>
      <t xml:space="preserve">
149 </t>
    </r>
    <r>
      <rPr>
        <sz val="11"/>
        <color rgb="FF000000"/>
        <rFont val="Calibri"/>
        <family val="2"/>
      </rPr>
      <t>Knitting machines operated in night
30 bulk dye machines operated in night                                                           
10 sample dye machine operated in night
11 dryers operated in night
3 Presetting machines operated in night</t>
    </r>
    <r>
      <rPr>
        <sz val="11"/>
        <color rgb="FFFF0000"/>
        <rFont val="Calibri"/>
        <family val="2"/>
      </rPr>
      <t xml:space="preserve">
All departments closed at night</t>
    </r>
  </si>
  <si>
    <t>Chillers -2/2 (D/N)
AHU - 6/5 (D/N)
Compressor -3/3  (D/N)
Luwa -7/7  (D/N)</t>
  </si>
  <si>
    <r>
      <rPr>
        <sz val="11"/>
        <color rgb="FF000000"/>
        <rFont val="Calibri"/>
        <family val="2"/>
      </rPr>
      <t xml:space="preserve">165 knitting machines for 12Hrs in day
30 bulk dye machines operated in day
9 sample dye machine operated in day
11 dryers operated in day
3  Presetting machines operated in day
</t>
    </r>
    <r>
      <rPr>
        <sz val="11"/>
        <color rgb="FFFF0000"/>
        <rFont val="Calibri"/>
        <family val="2"/>
      </rPr>
      <t xml:space="preserve">All departments worked at day
</t>
    </r>
    <r>
      <rPr>
        <sz val="11"/>
        <color rgb="FF000000"/>
        <rFont val="Calibri"/>
        <family val="2"/>
      </rPr>
      <t xml:space="preserve">
147 Knitting machines operated in night
30 bulk dye machines operated in night                                                           
10 sample dye machine operated in night
11 dryers operated in night
3 Presetting machines operated in night
</t>
    </r>
    <r>
      <rPr>
        <sz val="11"/>
        <color rgb="FFFF0000"/>
        <rFont val="Calibri"/>
        <family val="2"/>
      </rPr>
      <t>All departments closed at night</t>
    </r>
  </si>
  <si>
    <t>Chillers -2/1 (D/N)
AHU - 6/5 (D/N)
Compressor -3/3  (D/N)
Luwa -7/7  (D/N)</t>
  </si>
  <si>
    <r>
      <rPr>
        <sz val="11"/>
        <color rgb="FF000000"/>
        <rFont val="Calibri"/>
        <family val="2"/>
      </rPr>
      <t xml:space="preserve">137 knitting machines for 12Hrs in day
30 bulk dye machines operated in day
10 sample dye machine operated in day
10 dryers operated in day
3  Presetting machines operated in day
</t>
    </r>
    <r>
      <rPr>
        <sz val="11"/>
        <color rgb="FFFF0000"/>
        <rFont val="Calibri"/>
        <family val="2"/>
      </rPr>
      <t xml:space="preserve">All departments worked at day
</t>
    </r>
    <r>
      <rPr>
        <sz val="11"/>
        <color rgb="FF000000"/>
        <rFont val="Calibri"/>
        <family val="2"/>
      </rPr>
      <t xml:space="preserve">
135 Knitting machines operated in night
30 bulk dye machines operated in night                                                           
9 sample dye machine operated in night
11 dryers operated in night
4 Presetting machines operated in night
</t>
    </r>
    <r>
      <rPr>
        <sz val="11"/>
        <color rgb="FFFF0000"/>
        <rFont val="Calibri"/>
        <family val="2"/>
      </rPr>
      <t>All departments closed at night</t>
    </r>
  </si>
  <si>
    <t>Chillers -1/1 for 12 and 1 for 4 hrs (D/N)
AHU - 5/5 (D/N)
Compressor -3/3  (D/N)
Luwa -7/7  (D/N)</t>
  </si>
  <si>
    <r>
      <rPr>
        <sz val="11"/>
        <color rgb="FF000000"/>
        <rFont val="Calibri"/>
        <family val="2"/>
      </rPr>
      <t xml:space="preserve">140 knitting machines for 12Hrs in day
30 bulk dye machines operated in day
9 sample dye machine operated in day
10 dryers operated in day
3  Presetting machines operated in day
</t>
    </r>
    <r>
      <rPr>
        <sz val="11"/>
        <color rgb="FFFF0000"/>
        <rFont val="Calibri"/>
        <family val="2"/>
      </rPr>
      <t xml:space="preserve">All departments worked at day
</t>
    </r>
    <r>
      <rPr>
        <sz val="11"/>
        <color rgb="FF000000"/>
        <rFont val="Calibri"/>
        <family val="2"/>
      </rPr>
      <t xml:space="preserve">
70 Knitting machines operated in night
30 bulk dye machines operated in night                                                           
10 sample dye machine operated in night
11 dryers operated in night
3 Presetting machines operated in night
</t>
    </r>
    <r>
      <rPr>
        <sz val="11"/>
        <color rgb="FFFF0000"/>
        <rFont val="Calibri"/>
        <family val="2"/>
      </rPr>
      <t>All departments closed at night</t>
    </r>
  </si>
  <si>
    <t>Chillers -2/2 (D/N)
AHU - 6/6 (D/N)
Compressor -3/3  (D/N)
Luwa -7/7  (D/N)</t>
  </si>
  <si>
    <r>
      <rPr>
        <sz val="11"/>
        <color rgb="FF000000"/>
        <rFont val="Calibri"/>
        <family val="2"/>
      </rPr>
      <t xml:space="preserve">30 knitting machines for 12Hrs in day
30 bulk dye machines operated in day
10 sample dye machine operated in day
11 dryers operated in day
2  Presetting machines operated in day
</t>
    </r>
    <r>
      <rPr>
        <sz val="11"/>
        <color rgb="FFFF0000"/>
        <rFont val="Calibri"/>
        <family val="2"/>
      </rPr>
      <t xml:space="preserve">All departments worked at day
</t>
    </r>
    <r>
      <rPr>
        <sz val="11"/>
        <color rgb="FF000000"/>
        <rFont val="Calibri"/>
        <family val="2"/>
      </rPr>
      <t xml:space="preserve">
80 Knitting machines operated in night
30 bulk dye machines operated in night                                                           
10 sample dye machine operated in night
10 dryers operated in night
2 Presetting machines operated in night
</t>
    </r>
    <r>
      <rPr>
        <sz val="11"/>
        <color rgb="FFFF0000"/>
        <rFont val="Calibri"/>
        <family val="2"/>
      </rPr>
      <t>All departments closed at night</t>
    </r>
  </si>
  <si>
    <t>Chillers -2/1 for 12 Hours and 1 for 8 Hours (D/N)
AHU - 6 for  12 Hours and 1 for 7 Hours / 5 (D/N)
Compressor -3/3  (D/N)
Luwa -7/7  (D/N)</t>
  </si>
  <si>
    <r>
      <rPr>
        <sz val="11"/>
        <color rgb="FF000000"/>
        <rFont val="Calibri"/>
        <family val="2"/>
      </rPr>
      <t xml:space="preserve">46 knitting machines for 12Hrs in day
30 bulk dye machines operated in day
10 sample dye machine operated in day
11 dryers operated in day
2  Presetting machines operated in day
</t>
    </r>
    <r>
      <rPr>
        <sz val="11"/>
        <color rgb="FFFF0000"/>
        <rFont val="Calibri"/>
        <family val="2"/>
      </rPr>
      <t xml:space="preserve">All departments worked at day
</t>
    </r>
    <r>
      <rPr>
        <sz val="11"/>
        <color rgb="FF000000"/>
        <rFont val="Calibri"/>
        <family val="2"/>
      </rPr>
      <t xml:space="preserve">
80 Knitting machines operated in night
29 bulk dye machines operated in night                                                           
9 sample dye machine operated in night
10 dryers operated in night
2 Presetting machines operated in night
</t>
    </r>
    <r>
      <rPr>
        <sz val="11"/>
        <color rgb="FFFF0000"/>
        <rFont val="Calibri"/>
        <family val="2"/>
      </rPr>
      <t>All departments closed at night</t>
    </r>
  </si>
  <si>
    <t>Chillers -2/1 for 12 Hours and 1 for 5 Hours (D/N)
AHU - 6 for  12 Hours and 1 for 8 Hours / 5 (D/N)
Compressor -3 / 3  (D/N)
Luwa -7/7  (D/N)</t>
  </si>
  <si>
    <r>
      <rPr>
        <sz val="11"/>
        <color rgb="FF000000"/>
        <rFont val="Calibri"/>
        <family val="2"/>
      </rPr>
      <t xml:space="preserve">70 knitting machines for 12Hrs in day
30 bulk dye machines operated in day
9 sample dye machine operated in day
11 dryers operated in day
2  Presetting machines operated in day
</t>
    </r>
    <r>
      <rPr>
        <sz val="11"/>
        <color rgb="FFFF0000"/>
        <rFont val="Calibri"/>
        <family val="2"/>
      </rPr>
      <t xml:space="preserve">All departments worked at day
</t>
    </r>
    <r>
      <rPr>
        <sz val="11"/>
        <color rgb="FF000000"/>
        <rFont val="Calibri"/>
        <family val="2"/>
      </rPr>
      <t xml:space="preserve">
75 Knitting machines operated in night
30 bulk dye machines operated in night                                                           
9 sample dye machine operated in night
10 dryers operated in night
2 Presetting machines operated in night
</t>
    </r>
    <r>
      <rPr>
        <sz val="11"/>
        <color rgb="FFFF0000"/>
        <rFont val="Calibri"/>
        <family val="2"/>
      </rPr>
      <t>All departments closed at night</t>
    </r>
  </si>
  <si>
    <t>Chillers -2/2(D/N)
AHU - 6 / 5 (D/N)
Compressor -3 / 3  (D/N)
Luwa -7/7  (D/N)</t>
  </si>
  <si>
    <r>
      <rPr>
        <sz val="11"/>
        <color rgb="FF000000"/>
        <rFont val="Calibri"/>
        <family val="2"/>
      </rPr>
      <t xml:space="preserve">77 knitting machines for 12Hrs in day
30 bulk dye machines operated in day
9 sample dye machine operated in day
11 dryers operated in day
4  Presetting machines operated in day
</t>
    </r>
    <r>
      <rPr>
        <sz val="11"/>
        <color rgb="FFFF0000"/>
        <rFont val="Calibri"/>
        <family val="2"/>
      </rPr>
      <t xml:space="preserve">All departments worked at day
</t>
    </r>
    <r>
      <rPr>
        <sz val="11"/>
        <color rgb="FF000000"/>
        <rFont val="Calibri"/>
        <family val="2"/>
      </rPr>
      <t xml:space="preserve">
110 Knitting machines operated in night
30 bulk dye machines operated in night                                                           
9 sample dye machine operated in night
10 dryers operated in night
3 Presetting machines operated in night
</t>
    </r>
    <r>
      <rPr>
        <sz val="11"/>
        <color rgb="FFFF0000"/>
        <rFont val="Calibri"/>
        <family val="2"/>
      </rPr>
      <t>All departments closed at night</t>
    </r>
  </si>
  <si>
    <t>Chillers -2/1 for 11 Hours and 1 for 12 hours (D/N)
AHU - 6 / 5 (D/N)
Compressor -3 / 3  (D/N)
Luwa -7/7  (D/N)</t>
  </si>
  <si>
    <r>
      <rPr>
        <sz val="11"/>
        <color rgb="FF000000"/>
        <rFont val="Calibri"/>
        <family val="2"/>
      </rPr>
      <t xml:space="preserve">110 knitting machines for 12Hrs in day
30 bulk dye machines operated in day
9 sample dye machine operated in day
11 dryers operated in day
3 Presetting machines operated in day
</t>
    </r>
    <r>
      <rPr>
        <sz val="11"/>
        <color rgb="FFFF0000"/>
        <rFont val="Calibri"/>
        <family val="2"/>
      </rPr>
      <t xml:space="preserve">All departments worked at day
</t>
    </r>
    <r>
      <rPr>
        <sz val="11"/>
        <color rgb="FF000000"/>
        <rFont val="Calibri"/>
        <family val="2"/>
      </rPr>
      <t xml:space="preserve">
137 Knitting machines operated in night
30 bulk dye machines operated in night                                                           
9 sample dye machine operated in night
10 dryers operated in night
3 Presetting machines operated in night
</t>
    </r>
    <r>
      <rPr>
        <sz val="11"/>
        <color rgb="FFFF0000"/>
        <rFont val="Calibri"/>
        <family val="2"/>
      </rPr>
      <t>All departments closed at night</t>
    </r>
  </si>
  <si>
    <t>Chillers -2/2 (D/N)
AHU - 5 / 5 (D/N)
Compressor - 3 / 3  (D/N)
Luwa -7/7  (D/N)</t>
  </si>
  <si>
    <r>
      <rPr>
        <sz val="11"/>
        <color rgb="FF000000"/>
        <rFont val="Calibri"/>
        <family val="2"/>
      </rPr>
      <t xml:space="preserve">141 knitting machines for 12Hrs in day
30 bulk dye machines operated in day
9 sample dye machine operated in day
10 dryers operated in day
2 Presetting machines operated in day
</t>
    </r>
    <r>
      <rPr>
        <sz val="11"/>
        <color rgb="FFFF0000"/>
        <rFont val="Calibri"/>
        <family val="2"/>
      </rPr>
      <t xml:space="preserve">All departments worked at day
</t>
    </r>
    <r>
      <rPr>
        <sz val="11"/>
        <color rgb="FF000000"/>
        <rFont val="Calibri"/>
        <family val="2"/>
      </rPr>
      <t xml:space="preserve">
134 Knitting machines operated in night
30 bulk dye machines operated in night                                                           
9 sample dye machine operated in night
11 dryers operated in night
4 Presetting machines operated in night
</t>
    </r>
    <r>
      <rPr>
        <sz val="11"/>
        <color rgb="FFFF0000"/>
        <rFont val="Calibri"/>
        <family val="2"/>
      </rPr>
      <t>All departments closed at night</t>
    </r>
  </si>
  <si>
    <t>Chillers -1 for 3.30 hrs and 1 for 12hrs /1 for 12 hrs and 1 for 11hrs (D/N)
AHU - 5 / 5 (D/N)
Compressor - 3 / 3  (D/N)
Luwa -7/7  (D/N)</t>
  </si>
  <si>
    <r>
      <rPr>
        <sz val="11"/>
        <color rgb="FF000000"/>
        <rFont val="Calibri"/>
        <family val="2"/>
      </rPr>
      <t xml:space="preserve">143 knitting machines for 12Hrs in day
29 bulk dye machines operated in day
9 sample dye machine operated in day
10 dryers operated in day
5 Presetting machines operated in day
</t>
    </r>
    <r>
      <rPr>
        <sz val="11"/>
        <color rgb="FFFF0000"/>
        <rFont val="Calibri"/>
        <family val="2"/>
      </rPr>
      <t xml:space="preserve">All departments worked at day
</t>
    </r>
    <r>
      <rPr>
        <sz val="11"/>
        <color rgb="FF000000"/>
        <rFont val="Calibri"/>
        <family val="2"/>
      </rPr>
      <t xml:space="preserve">
120 Knitting machines operated in night
29 bulk dye machines operated in night                                                           
9 sample dye machine operated in night
11 dryers operated in night
3 Presetting machines operated in night
</t>
    </r>
    <r>
      <rPr>
        <sz val="11"/>
        <color rgb="FFFF0000"/>
        <rFont val="Calibri"/>
        <family val="2"/>
      </rPr>
      <t>All departments closed at night</t>
    </r>
  </si>
  <si>
    <r>
      <rPr>
        <sz val="11"/>
        <color rgb="FF000000"/>
        <rFont val="Calibri"/>
        <family val="2"/>
      </rPr>
      <t xml:space="preserve">140 knitting machines for 12Hrs in day
29 bulk dye machines operated in day
9 sample dye machine operated in day
10 dryers operated in day
3 Presetting machines operated in day
</t>
    </r>
    <r>
      <rPr>
        <sz val="11"/>
        <color rgb="FFFF0000"/>
        <rFont val="Calibri"/>
        <family val="2"/>
      </rPr>
      <t xml:space="preserve">All departments worked at day
</t>
    </r>
    <r>
      <rPr>
        <sz val="11"/>
        <color rgb="FF000000"/>
        <rFont val="Calibri"/>
        <family val="2"/>
      </rPr>
      <t xml:space="preserve">
135 Knitting machines operated in night
29 bulk dye machines operated in night                                                           
9 sample dye machine operated in night
11 dryers operated in night
3 Presetting machines operated in night
</t>
    </r>
    <r>
      <rPr>
        <sz val="11"/>
        <color rgb="FFFF0000"/>
        <rFont val="Calibri"/>
        <family val="2"/>
      </rPr>
      <t>All departments closed at night</t>
    </r>
  </si>
  <si>
    <t>Luwa -7/7  (D/N)
AHU - 5 / 4 (D/N)
Chillers -3/2 (D/N)
Compressor - 3 / 3  (D/N)</t>
  </si>
  <si>
    <r>
      <rPr>
        <sz val="11"/>
        <color rgb="FF000000"/>
        <rFont val="Calibri"/>
        <family val="2"/>
      </rPr>
      <t xml:space="preserve">119 knitting machines for 12Hrs in day
29 bulk dye machines operated in day
9 sample dye machine operated in day
11 dryers operated in day
3 Presetting machines operated in day
</t>
    </r>
    <r>
      <rPr>
        <sz val="11"/>
        <color rgb="FFFF0000"/>
        <rFont val="Calibri"/>
        <family val="2"/>
      </rPr>
      <t xml:space="preserve">All departments worked at day
</t>
    </r>
    <r>
      <rPr>
        <sz val="11"/>
        <color rgb="FF000000"/>
        <rFont val="Calibri"/>
        <family val="2"/>
      </rPr>
      <t xml:space="preserve">
145 Knitting machines operated in night
12 bulk dye machines operated in night                                                           
8 sample dye machine operated in night
6 dryers operated in night
2 Presetting machines operated in night
</t>
    </r>
    <r>
      <rPr>
        <sz val="11"/>
        <color rgb="FFFF0000"/>
        <rFont val="Calibri"/>
        <family val="2"/>
      </rPr>
      <t>All departments closed at night</t>
    </r>
  </si>
  <si>
    <t>Luwa -7/7  (D/N)
AHU - 5 for 12 Hours and 1 for 3 Hours / 4 (D/N)
Chillers -3/1 for 12 Hours and 1 for 7 Hours (D/N)
Compressor - 3 / 3  (D/N)</t>
  </si>
  <si>
    <r>
      <rPr>
        <sz val="11"/>
        <color rgb="FF000000"/>
        <rFont val="Calibri"/>
        <family val="2"/>
      </rPr>
      <t xml:space="preserve">145 knitting machines for 12Hrs in day
28 bulk dye machines operated in day
9 sample dye machine operated in day
11 dryers operated in day
3 Presetting machines operated in day
</t>
    </r>
    <r>
      <rPr>
        <sz val="11"/>
        <color rgb="FFFF0000"/>
        <rFont val="Calibri"/>
        <family val="2"/>
      </rPr>
      <t xml:space="preserve">All departments worked at day
</t>
    </r>
    <r>
      <rPr>
        <sz val="11"/>
        <color rgb="FF000000"/>
        <rFont val="Calibri"/>
        <family val="2"/>
      </rPr>
      <t xml:space="preserve">
155 Knitting machines operated in night
28 bulk dye machines operated in night                                                           
9 sample dye machine operated in night
10 dryers operated in night
3 Presetting machines operated in night
</t>
    </r>
    <r>
      <rPr>
        <sz val="11"/>
        <color rgb="FFFF0000"/>
        <rFont val="Calibri"/>
        <family val="2"/>
      </rPr>
      <t>All departments closed at night</t>
    </r>
  </si>
  <si>
    <t>Luwa -1 for 9 Hours and 6 for 10 Hours/7  (D/N)
AHU - 4 / 4 (D/N)
Chillers -2/2 (D/N)
Compressor - 3 / 3  (D/N)</t>
  </si>
  <si>
    <r>
      <rPr>
        <sz val="11"/>
        <color rgb="FF000000"/>
        <rFont val="Calibri"/>
        <family val="2"/>
      </rPr>
      <t xml:space="preserve">150 knitting machines for 12Hrs in day
28 bulk dye machines operated in day
9 sample dye machine operated in day
11 dryers operated in day
3 Presetting machines operated in day
</t>
    </r>
    <r>
      <rPr>
        <sz val="11"/>
        <color rgb="FFFF0000"/>
        <rFont val="Calibri"/>
        <family val="2"/>
      </rPr>
      <t xml:space="preserve">All departments worked at day
</t>
    </r>
    <r>
      <rPr>
        <sz val="11"/>
        <color rgb="FF000000"/>
        <rFont val="Calibri"/>
        <family val="2"/>
      </rPr>
      <t xml:space="preserve">
165 Knitting machines operated in night
28 bulk dye machines operated in night                                                           
9 sample dye machine operated in night
11 dryers operated in night
3 Presetting machines operated in night
</t>
    </r>
    <r>
      <rPr>
        <sz val="11"/>
        <color rgb="FFFF0000"/>
        <rFont val="Calibri"/>
        <family val="2"/>
      </rPr>
      <t>All departments closed at night</t>
    </r>
  </si>
  <si>
    <t>Luwa -7/7  (D/N)
AHU - 4 / 4 (D/N)
Chillers -2/1 (D/N)
Compressor - 3 / 3  (D/N)</t>
  </si>
  <si>
    <r>
      <rPr>
        <sz val="11"/>
        <color rgb="FF000000"/>
        <rFont val="Calibri"/>
        <family val="2"/>
      </rPr>
      <t xml:space="preserve">167 knitting machines for 12Hrs in day
29 bulk dye machines operated in day
9 sample dye machine operated in day
8 dryers operated in day
3 Presetting machines operated in day
</t>
    </r>
    <r>
      <rPr>
        <sz val="11"/>
        <color rgb="FFFF0000"/>
        <rFont val="Calibri"/>
        <family val="2"/>
      </rPr>
      <t xml:space="preserve">All departments worked at day
</t>
    </r>
    <r>
      <rPr>
        <sz val="11"/>
        <color rgb="FF000000"/>
        <rFont val="Calibri"/>
        <family val="2"/>
      </rPr>
      <t xml:space="preserve">
145 Knitting machines operated in night
29 bulk dye machines operated in night                                                           
9 sample dye machine operated in night
11 dryers operated in night
3 Presetting machines operated in night
</t>
    </r>
    <r>
      <rPr>
        <sz val="11"/>
        <color rgb="FFFF0000"/>
        <rFont val="Calibri"/>
        <family val="2"/>
      </rPr>
      <t>All departments closed at night</t>
    </r>
  </si>
  <si>
    <t>Luwa -7/7  (D/N)
AHU - 5/4 (D/N)
Chillers -2/1 (D/N)
Compressor - 3/3  (D/N)</t>
  </si>
  <si>
    <r>
      <rPr>
        <sz val="11"/>
        <color rgb="FF000000"/>
        <rFont val="Calibri"/>
        <family val="2"/>
      </rPr>
      <t xml:space="preserve">174 knitting machines for 12Hrs in day
28 bulk dye machines operated in day
9 sample dye machine operated in day
9 dryers operated in day
3 Presetting machines operated in day
</t>
    </r>
    <r>
      <rPr>
        <sz val="11"/>
        <color rgb="FFFF0000"/>
        <rFont val="Calibri"/>
        <family val="2"/>
      </rPr>
      <t xml:space="preserve">All departments worked at day
</t>
    </r>
    <r>
      <rPr>
        <sz val="11"/>
        <color rgb="FF000000"/>
        <rFont val="Calibri"/>
        <family val="2"/>
      </rPr>
      <t xml:space="preserve">
148 Knitting machines operated in night
29 bulk dye machines operated in night                                                           
9 sample dye machine operated in night
11 dryers operated in night
3 Presetting machines operated in night
</t>
    </r>
    <r>
      <rPr>
        <sz val="11"/>
        <color rgb="FFFF0000"/>
        <rFont val="Calibri"/>
        <family val="2"/>
      </rPr>
      <t>All departments closed at night</t>
    </r>
  </si>
  <si>
    <t>Luwa -7/7  (D/N)
AHU - 6/4 (D/N)
Chillers -3/2 (D/N)
Compressor - 3/3  (D/N)</t>
  </si>
  <si>
    <r>
      <rPr>
        <sz val="11"/>
        <color rgb="FF000000"/>
        <rFont val="Calibri"/>
        <family val="2"/>
      </rPr>
      <t xml:space="preserve">164 knitting machines for 12Hrs in day
29 bulk dye machines operated in day
9 sample dye machine operated in day
10 dryers operated in day
3 Presetting machines operated in day
</t>
    </r>
    <r>
      <rPr>
        <sz val="11"/>
        <color rgb="FFFF0000"/>
        <rFont val="Calibri"/>
        <family val="2"/>
      </rPr>
      <t xml:space="preserve">All departments worked at day
</t>
    </r>
    <r>
      <rPr>
        <sz val="11"/>
        <color rgb="FF000000"/>
        <rFont val="Calibri"/>
        <family val="2"/>
      </rPr>
      <t xml:space="preserve">
185 Knitting machines operated in night
28 bulk dye machines operated in night                                                           
9 sample dye machine operated in night
9 dryers operated in night
3 Presetting machines operated in night
</t>
    </r>
    <r>
      <rPr>
        <sz val="11"/>
        <color rgb="FFFF0000"/>
        <rFont val="Calibri"/>
        <family val="2"/>
      </rPr>
      <t>All departments closed at night</t>
    </r>
  </si>
  <si>
    <t>Luwa -7/7  (D/N)
AHU - 5/4 (D/N)
Chillers -3/2 (D/N)
Compressor - 3/3  (D/N)</t>
  </si>
  <si>
    <r>
      <t xml:space="preserve">159 knitting machines for 12Hrs in day
29 bulk dye machines operated in day
9 sample dye machine operated in day
10 dryers operated in day
3 Presetting machines operated in day
</t>
    </r>
    <r>
      <rPr>
        <sz val="11"/>
        <color rgb="FFFF0000"/>
        <rFont val="Calibri"/>
        <family val="2"/>
      </rPr>
      <t xml:space="preserve">All departments worked at day
</t>
    </r>
    <r>
      <rPr>
        <sz val="11"/>
        <color rgb="FF000000"/>
        <rFont val="Calibri"/>
        <family val="2"/>
      </rPr>
      <t xml:space="preserve">
180 Knitting machines operated in night
28 bulk dye machines operated in night                                                           
9 sample dye machine operated in night
9 dryers operated in night
3 Presetting machines operated in night
</t>
    </r>
    <r>
      <rPr>
        <sz val="11"/>
        <color rgb="FFFF0000"/>
        <rFont val="Calibri"/>
        <family val="2"/>
      </rPr>
      <t>All departments closed at night</t>
    </r>
  </si>
  <si>
    <r>
      <rPr>
        <sz val="11"/>
        <color rgb="FF000000"/>
        <rFont val="Calibri"/>
      </rPr>
      <t xml:space="preserve">154 knitting machines for 12Hrs in day
28 bulk dye machines operated in day
8 sample dye machine operated in day
10 dryers operated in day
3 Presetting machines operated in day
</t>
    </r>
    <r>
      <rPr>
        <sz val="11"/>
        <color rgb="FFFF0000"/>
        <rFont val="Calibri"/>
      </rPr>
      <t xml:space="preserve">All departments worked at day
</t>
    </r>
    <r>
      <rPr>
        <sz val="11"/>
        <color rgb="FF000000"/>
        <rFont val="Calibri"/>
      </rPr>
      <t xml:space="preserve">
171 Knitting machines operated in night
28 bulk dye machines operated in night                                                           
8 sample dye machine operated in night
9 dryers operated in night
3 Presetting machines operated in night
</t>
    </r>
    <r>
      <rPr>
        <sz val="11"/>
        <color rgb="FFFF0000"/>
        <rFont val="Calibri"/>
      </rPr>
      <t>All departments closed at night</t>
    </r>
  </si>
  <si>
    <t>Luwa -7/7  (D/N)
AHU - 6/6 (D/N)
Chillers -3/2 (D/N)
Compressor - 3/4  (D/N)</t>
  </si>
  <si>
    <r>
      <rPr>
        <sz val="11"/>
        <color rgb="FF000000"/>
        <rFont val="Calibri"/>
      </rPr>
      <t xml:space="preserve">150 knitting machines for 12Hrs in day
28 bulk dye machines operated in day
9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153 Knitting machines operated in night
28 bulk dye machines operated in night                                                           
10 sample dye machine operated in night
10 dryers operated in night
3 Presetting machines operated in night
</t>
    </r>
    <r>
      <rPr>
        <sz val="11"/>
        <color rgb="FFFF0000"/>
        <rFont val="Calibri"/>
      </rPr>
      <t>All departments closed at night</t>
    </r>
  </si>
  <si>
    <t>Luwa -7/7  (D/N)
AHU - 4/6 (D/N)
Chillers -2/2 (D/N)
Compressor - 3/3  (D/N)</t>
  </si>
  <si>
    <r>
      <rPr>
        <sz val="11"/>
        <color rgb="FF000000"/>
        <rFont val="Calibri"/>
      </rPr>
      <t xml:space="preserve">120 knitting machines for 12Hrs in day
28 bulk dye machines operated in day
9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196 Knitting machines operated in night
29 bulk dye machines operated in night                                                           
9 sample dye machine operated in night
10 dryers operated in night
3 Presetting machines operated in night
</t>
    </r>
    <r>
      <rPr>
        <sz val="11"/>
        <color rgb="FFFF0000"/>
        <rFont val="Calibri"/>
      </rPr>
      <t>All departments closed at night</t>
    </r>
  </si>
  <si>
    <t>Luwa -7/7  (D/N)
AHU - 6/6 (D/N)
Chillers -2/2 (D/N)
Compressor - 3/3  (D/N)</t>
  </si>
  <si>
    <r>
      <rPr>
        <sz val="11"/>
        <color rgb="FF000000"/>
        <rFont val="Calibri"/>
      </rPr>
      <t xml:space="preserve">102 knitting machines for 12Hrs in day
29 bulk dye machines operated in day
9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70 Knitting machines operated in night
29 bulk dye machines operated in night                                                           
10 sample dye machine operated in night
11 dryers operated in night
3 Presetting machines operated in night
</t>
    </r>
    <r>
      <rPr>
        <sz val="11"/>
        <color rgb="FFFF0000"/>
        <rFont val="Calibri"/>
      </rPr>
      <t>All departments closed at night</t>
    </r>
  </si>
  <si>
    <t>Luwa -7/7  (D/N)
AHU - 7/6 (D/N)
Chillers -2/0 (D/N)
Compressor - 3/3  (D/N)</t>
  </si>
  <si>
    <r>
      <rPr>
        <sz val="11"/>
        <color rgb="FF000000"/>
        <rFont val="Calibri"/>
      </rPr>
      <t xml:space="preserve">91 knitting machines for 12Hrs in day
28 bulk dye machines operated in day
10 sample dye machine operated in day
10 dryers operated in day
3 Presetting machines operated in day
</t>
    </r>
    <r>
      <rPr>
        <sz val="11"/>
        <color rgb="FFFF0000"/>
        <rFont val="Calibri"/>
      </rPr>
      <t xml:space="preserve">All departments worked at day
</t>
    </r>
    <r>
      <rPr>
        <sz val="11"/>
        <color rgb="FF000000"/>
        <rFont val="Calibri"/>
      </rPr>
      <t xml:space="preserve">
63 Knitting machines operated in night
28 bulk dye machines operated in night                                                           
10 sample dye machine operated in night
10 dryers operated in night
3 Presetting machines operated in night
</t>
    </r>
    <r>
      <rPr>
        <sz val="11"/>
        <color rgb="FFFF0000"/>
        <rFont val="Calibri"/>
      </rPr>
      <t>All departments closed at night</t>
    </r>
  </si>
  <si>
    <t>Luwa -7/7  (D/N)
AHU - 6/5 (D/N)
Chillers -2/2 (D/N)
Compressor - 3/3  (D/N)</t>
  </si>
  <si>
    <r>
      <rPr>
        <sz val="11"/>
        <color rgb="FF000000"/>
        <rFont val="Calibri"/>
      </rPr>
      <t xml:space="preserve">44 knitting machines for 12Hrs in day
14 bulk dye machines operated in day
09 sample dye machine operated in day
10 dryers operated in day
2 Presetting machines operated in day
</t>
    </r>
    <r>
      <rPr>
        <sz val="11"/>
        <color rgb="FFFF0000"/>
        <rFont val="Calibri"/>
      </rPr>
      <t xml:space="preserve">All departments worked at day
</t>
    </r>
    <r>
      <rPr>
        <sz val="11"/>
        <color rgb="FF000000"/>
        <rFont val="Calibri"/>
      </rPr>
      <t xml:space="preserve">
08 Knitting machines operated in night
10 bulk dye machines operated in night                                                           
09 sample dye machine operated in night
11 dryers operated in night
0 Presetting machines operated in night
</t>
    </r>
    <r>
      <rPr>
        <sz val="11"/>
        <color rgb="FFFF0000"/>
        <rFont val="Calibri"/>
      </rPr>
      <t>All departments closed at night</t>
    </r>
  </si>
  <si>
    <t>Luwa -7/4 for 7 hours and 3 for 12 hours  (D/N)
AHU - 5/4 (D/N)
Chillers -2/1 (D/N)
Compressor - 3/3  (D/N)</t>
  </si>
  <si>
    <r>
      <rPr>
        <sz val="11"/>
        <color rgb="FF000000"/>
        <rFont val="Calibri"/>
      </rPr>
      <t xml:space="preserve">13 knitting machines for 12Hrs in day
03 bulk dye machines operated in day
0 sample dye machine operated in day
1 dryers operated in day
0 Presetting machines operated in day
</t>
    </r>
    <r>
      <rPr>
        <sz val="11"/>
        <color rgb="FFFF0000"/>
        <rFont val="Calibri"/>
      </rPr>
      <t xml:space="preserve">All departments worked at day
</t>
    </r>
    <r>
      <rPr>
        <sz val="11"/>
        <color rgb="FF000000"/>
        <rFont val="Calibri"/>
      </rPr>
      <t xml:space="preserve">
30 Knitting machines operated in night (11 Hours)
20 bulk dye machines operated in night   (9 Hours)                                                
10 sample dye machine operated in night
3 dryers operated in night (9 hours)
0 Presetting machines operated in night
</t>
    </r>
    <r>
      <rPr>
        <sz val="11"/>
        <color rgb="FFFF0000"/>
        <rFont val="Calibri"/>
      </rPr>
      <t>All departments closed at night</t>
    </r>
  </si>
  <si>
    <t>Luwa -1 for 2.5 Hrs and 2 for 12 hrs/6 for 11 hours  (D/N)
AHU - 3/5 (D/N)
Chillers -1/1 (D/N)
Compressor - 2/3  (D/N)</t>
  </si>
  <si>
    <r>
      <rPr>
        <sz val="11"/>
        <color rgb="FF000000"/>
        <rFont val="Calibri"/>
      </rPr>
      <t xml:space="preserve">40 knitting machines for 12Hrs in day
24 bulk dye machines operated in day
10 sample dye machine operated in day
8 dryers operated in day
3 Presetting machines operated in day
</t>
    </r>
    <r>
      <rPr>
        <sz val="11"/>
        <color rgb="FFFF0000"/>
        <rFont val="Calibri"/>
      </rPr>
      <t xml:space="preserve">All departments worked at day
</t>
    </r>
    <r>
      <rPr>
        <sz val="11"/>
        <color rgb="FF000000"/>
        <rFont val="Calibri"/>
      </rPr>
      <t xml:space="preserve">
56 Knitting machines operated in night 
28 bulk dye machines operated in night                                              
9 sample dye machine operated in night
8 dryers operated in night 
2 Presetting machines operated in night
</t>
    </r>
    <r>
      <rPr>
        <sz val="11"/>
        <color rgb="FFFF0000"/>
        <rFont val="Calibri"/>
      </rPr>
      <t>All departments closed at night</t>
    </r>
  </si>
  <si>
    <t>Luwa -7/7 (D/N)
AHU - 6/5 (D/N)
Chillers -1/1 (D/N)
Compressor - 3/3  (D/N)</t>
  </si>
  <si>
    <r>
      <rPr>
        <sz val="11"/>
        <color rgb="FF000000"/>
        <rFont val="Calibri"/>
      </rPr>
      <t xml:space="preserve">27 knitting machines for 12Hrs in day
28 bulk dye machines operated in day
9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55 Knitting machines operated in night
26 bulk dye machines operated in night                                               
10 sample dye machine operated in night
9 dryers operated in night 
3 Presetting machines operated in night
</t>
    </r>
    <r>
      <rPr>
        <sz val="11"/>
        <color rgb="FFFF0000"/>
        <rFont val="Calibri"/>
      </rPr>
      <t>All departments closed at night</t>
    </r>
  </si>
  <si>
    <t>Luwa -7/7 (D/N)
AHU - 4/4 (D/N)
Chillers -1/1 (D/N)
Compressor - 3/3  (D/N)</t>
  </si>
  <si>
    <r>
      <rPr>
        <sz val="11"/>
        <color rgb="FF000000"/>
        <rFont val="Calibri"/>
      </rPr>
      <t xml:space="preserve">75 knitting machines for 12Hrs in day
18 bulk dye machines operated in day
9 sample dye machine operated in day
9 dryers operated in day
3 Presetting machines operated in day
</t>
    </r>
    <r>
      <rPr>
        <sz val="11"/>
        <color rgb="FFFF0000"/>
        <rFont val="Calibri"/>
      </rPr>
      <t xml:space="preserve">All departments worked at day
</t>
    </r>
    <r>
      <rPr>
        <sz val="11"/>
        <color rgb="FF000000"/>
        <rFont val="Calibri"/>
      </rPr>
      <t xml:space="preserve">
116 Knitting machines operated in night 
22 bulk dye machines operated in night                                                
9 sample dye machine operated in night
9 dryers operated in night 
2 Presetting machines operated in night
</t>
    </r>
    <r>
      <rPr>
        <sz val="11"/>
        <color rgb="FFFF0000"/>
        <rFont val="Calibri"/>
      </rPr>
      <t>All departments closed at night</t>
    </r>
  </si>
  <si>
    <t>Luwa -7/7 (D/N)
AHU - 4/4 (D/N)
Chillers -2/1 (D/N)
Compressor - 3/3  (D/N)</t>
  </si>
  <si>
    <r>
      <rPr>
        <sz val="11"/>
        <color rgb="FF000000"/>
        <rFont val="Calibri"/>
      </rPr>
      <t xml:space="preserve">119 knitting machines for 12Hrs in day
12 bulk dye machines operated in day
9 sample dye machine operated in day
8 dryers operated in day
1 Presetting machines operated in day
</t>
    </r>
    <r>
      <rPr>
        <sz val="11"/>
        <color rgb="FFFF0000"/>
        <rFont val="Calibri"/>
      </rPr>
      <t xml:space="preserve">All departments worked at day
</t>
    </r>
    <r>
      <rPr>
        <sz val="11"/>
        <color rgb="FF000000"/>
        <rFont val="Calibri"/>
      </rPr>
      <t xml:space="preserve">
140 Knitting machines operated in night 
20 bulk dye machines operated in night                                                
9 sample dye machine operated in night
9 dryers operated in night 
2 Presetting machines operated in night
</t>
    </r>
    <r>
      <rPr>
        <sz val="11"/>
        <color rgb="FFFF0000"/>
        <rFont val="Calibri"/>
      </rPr>
      <t>All departments closed at night</t>
    </r>
  </si>
  <si>
    <t>Luwa -7/7 (D/N)
AHU - 6/4 (D/N)
Chillers -1 for 4 hrs and 2 for 12 hrs/1 (D/N)
Compressor - 3/3  (D/N)</t>
  </si>
  <si>
    <r>
      <t xml:space="preserve">132 knitting machines for 12Hrs in day
20 bulk dye machines operated in day
9 sample dye machine operated in day
7 dryers operated in day
3 Presetting machines operated in day
</t>
    </r>
    <r>
      <rPr>
        <sz val="11"/>
        <color rgb="FFFF0000"/>
        <rFont val="Calibri"/>
      </rPr>
      <t xml:space="preserve">All departments worked at day
</t>
    </r>
    <r>
      <rPr>
        <sz val="11"/>
        <color rgb="FF000000"/>
        <rFont val="Calibri"/>
      </rPr>
      <t xml:space="preserve">
116Knitting machines operated in night 
23 bulk dye machines operated in night                                                
9 sample dye machine operated in night
10 dryers operated in night 
1 for 4 hrs and 3 for 12 hrs Presetting machines operated in night
</t>
    </r>
    <r>
      <rPr>
        <sz val="11"/>
        <color rgb="FFFF0000"/>
        <rFont val="Calibri"/>
      </rPr>
      <t>All departments worked  at night</t>
    </r>
  </si>
  <si>
    <t>Luwa -7/7 (D/N)
AHU - 5/5 (D/N)
Chillers -2/1 for 6 hrs and 1 for 12hrs (D/N)
Compressor - 3/3  (D/N)</t>
  </si>
  <si>
    <r>
      <t xml:space="preserve">155 knitting machines for 12Hrs in day
15 bulk dye machines operated in day
9 sample dye machine operated in day
8 dryers operated in day
2 Presetting machines operated in day
</t>
    </r>
    <r>
      <rPr>
        <sz val="11"/>
        <color rgb="FFFF0000"/>
        <rFont val="Calibri"/>
      </rPr>
      <t xml:space="preserve">All departments worked at day
</t>
    </r>
    <r>
      <rPr>
        <sz val="11"/>
        <color rgb="FF000000"/>
        <rFont val="Calibri"/>
      </rPr>
      <t xml:space="preserve">
130 Knitting machines operated in night 
15 bulk dye machines operated in night                                                
9 sample dye machine operated in night
6 dryers operated in night 
3 Presetting machines operated in night
</t>
    </r>
    <r>
      <rPr>
        <sz val="11"/>
        <color rgb="FFFF0000"/>
        <rFont val="Calibri"/>
      </rPr>
      <t>All departments worked  at night</t>
    </r>
  </si>
  <si>
    <t>Luwa -7/7 (D/N)
AHU - 7/6 (D/N)
Chillers -2/2 (D/N)
Compressor - 3/3  (D/N)</t>
  </si>
  <si>
    <r>
      <t xml:space="preserve">154 knitting machines for 12Hrs in day
25 bulk dye machines operated in day
9 sample dye machine operated in day
10 dryers operated in day
3 Presetting machines operated in day
</t>
    </r>
    <r>
      <rPr>
        <sz val="11"/>
        <color rgb="FFFF0000"/>
        <rFont val="Calibri"/>
      </rPr>
      <t xml:space="preserve">All departments worked at day
</t>
    </r>
    <r>
      <rPr>
        <sz val="11"/>
        <color rgb="FF000000"/>
        <rFont val="Calibri"/>
      </rPr>
      <t xml:space="preserve">
168 Knitting machines operated in night 
27 bulk dye machines operated in night                                                
10 sample dye machine operated in night
8 dryers operated in night 
4 Presetting machines operated in night
</t>
    </r>
    <r>
      <rPr>
        <sz val="11"/>
        <color rgb="FFFF0000"/>
        <rFont val="Calibri"/>
      </rPr>
      <t>All departments worked  at night</t>
    </r>
  </si>
  <si>
    <t>Luwa -7/7 (D/N)
AHU - 7/6 (D/N)
Chillers -2/ 1 for 12 hrs and 2 for 8 hrs  (D/N)
Compressor - 3/3  (D/N)</t>
  </si>
  <si>
    <r>
      <t xml:space="preserve">159 knitting machines for 12Hrs in day
27 bulk dye machines operated in day
10sample dye machine operated in day
8 dryers operated in day
4 Presetting machines operated in day
</t>
    </r>
    <r>
      <rPr>
        <sz val="11"/>
        <color rgb="FFFF0000"/>
        <rFont val="Calibri"/>
      </rPr>
      <t xml:space="preserve">All departments worked at day
</t>
    </r>
    <r>
      <rPr>
        <sz val="11"/>
        <color rgb="FF000000"/>
        <rFont val="Calibri"/>
      </rPr>
      <t xml:space="preserve">
141 Knitting machines operated in night 
26 bulk dye machines operated in night                                                
10 sample dye machine operated in night
8 dryers operated in night 
3 Presetting machines operated in night
</t>
    </r>
    <r>
      <rPr>
        <sz val="11"/>
        <color rgb="FFFF0000"/>
        <rFont val="Calibri"/>
      </rPr>
      <t>All departments worked  at night</t>
    </r>
  </si>
  <si>
    <t>Luwa -7/7 (D/N)
AHU - 6/6 (D/N)
Chillers -2/ 1 for 12 hrs and 2 for 8 hrs  (D/N)
Compressor - 3/3  (D/N)</t>
  </si>
  <si>
    <r>
      <t xml:space="preserve">166 knitting machines for 12Hrs in day
25 bulk dye machines operated in day
10sample dye machine operated in day
8 dryers operated in day
2 Presetting machines operated in day
</t>
    </r>
    <r>
      <rPr>
        <sz val="11"/>
        <color rgb="FFFF0000"/>
        <rFont val="Calibri"/>
      </rPr>
      <t xml:space="preserve">All departments worked at day
</t>
    </r>
    <r>
      <rPr>
        <sz val="11"/>
        <color rgb="FF000000"/>
        <rFont val="Calibri"/>
      </rPr>
      <t xml:space="preserve">
171 Knitting machines operated in night 
27 bulk dye machines operated in night                                                
10 sample dye machine operated in night
9 dryers operated in night 
2 Presetting machines operated in night
</t>
    </r>
    <r>
      <rPr>
        <sz val="11"/>
        <color rgb="FFFF0000"/>
        <rFont val="Calibri"/>
      </rPr>
      <t>All departments worked  at night</t>
    </r>
  </si>
  <si>
    <t>Luwa -7/7 (D/N)
AHU - 6/6 (D/N)
Chillers -2/ 1   (D/N)
Compressor - 3/3  (D/N)</t>
  </si>
  <si>
    <r>
      <t xml:space="preserve">150 knitting machines for 12Hrs in day
26 bulk dye machines operated in day
10sample dye machine operated in day
9 dryers operated in day
3 Presetting machines operated in day
</t>
    </r>
    <r>
      <rPr>
        <sz val="11"/>
        <color rgb="FFFF0000"/>
        <rFont val="Calibri"/>
      </rPr>
      <t xml:space="preserve">All departments worked at day
</t>
    </r>
    <r>
      <rPr>
        <sz val="11"/>
        <color rgb="FF000000"/>
        <rFont val="Calibri"/>
      </rPr>
      <t xml:space="preserve">
165 Knitting machines operated in night 
28 bulk dye machines operated in night                                                
10 sample dye machine operated in night
9 dryers operated in night 
4 Presetting machines operated in night
</t>
    </r>
    <r>
      <rPr>
        <sz val="11"/>
        <color rgb="FFFF0000"/>
        <rFont val="Calibri"/>
      </rPr>
      <t>All departments worked  at night</t>
    </r>
  </si>
  <si>
    <t>Luwa -7/7 (D/N)
AHU - 6/6 (D/N)
Chillers -1 for 5 hrs and 1 for 12 hrs / 1   (D/N)
Compressor - 3/3  (D/N)</t>
  </si>
  <si>
    <r>
      <t xml:space="preserve">145knitting machines for 12Hrs in day
28 bulk dye machines operated in day
9 sample dye machine operated in day
10 dryers operated in day
4 Presetting machines operated in day
</t>
    </r>
    <r>
      <rPr>
        <sz val="11"/>
        <color rgb="FFFF0000"/>
        <rFont val="Calibri"/>
      </rPr>
      <t xml:space="preserve">All departments worked at day
</t>
    </r>
    <r>
      <rPr>
        <sz val="11"/>
        <color rgb="FF000000"/>
        <rFont val="Calibri"/>
      </rPr>
      <t xml:space="preserve">
163 Knitting machines operated in night 
30  bulk dye machines operated in night                                                
10 sample dye machine operated in night
10 dryers operated in night 
4 Presetting machines operated in night
</t>
    </r>
    <r>
      <rPr>
        <sz val="11"/>
        <color rgb="FFFF0000"/>
        <rFont val="Calibri"/>
      </rPr>
      <t>All departments worked  at night</t>
    </r>
  </si>
  <si>
    <t>Luwa -7/7 (D/N)
AHU - 7/6 (D/N)
Chillers -1 for 1 hrs and 2 for 12 hrs / 2  (D/N)
Compressor - 3/3  (D/N)</t>
  </si>
  <si>
    <r>
      <rPr>
        <sz val="11"/>
        <color rgb="FF000000"/>
        <rFont val="Calibri"/>
      </rPr>
      <t xml:space="preserve">174knitting machines for 12Hrs in day
28 bulk dye machines operated in day
9 sample dye machine operated in day
9 dryers operated in day
3 Presetting machines operated in day
</t>
    </r>
    <r>
      <rPr>
        <sz val="11"/>
        <color rgb="FFFF0000"/>
        <rFont val="Calibri"/>
      </rPr>
      <t xml:space="preserve">All departments worked at day
</t>
    </r>
    <r>
      <rPr>
        <sz val="11"/>
        <color rgb="FF000000"/>
        <rFont val="Calibri"/>
      </rPr>
      <t xml:space="preserve">
120 Knitting machines operated in night 
29 bulk dye machines operated in night                                                
9 sample dye machine operated in night
11 dryers operated in night 
4 Presetting machines operated in night
</t>
    </r>
    <r>
      <rPr>
        <sz val="11"/>
        <color rgb="FFFF0000"/>
        <rFont val="Calibri"/>
      </rPr>
      <t>All departments worked  at night</t>
    </r>
  </si>
  <si>
    <t>Luwa -7/7 (D/N)
AHU - 7/6 (D/N)
Chillers -3 / 1 for 7 Hours and 1 for 12 hours  (D/N)
Compressor - 3/3  (D/N)</t>
  </si>
  <si>
    <r>
      <rPr>
        <sz val="11"/>
        <color rgb="FF000000"/>
        <rFont val="Calibri"/>
      </rPr>
      <t xml:space="preserve">159knitting machines for 12Hrs in day
29 bulk dye machines operated in day
10 sample dye machine operated in day
10 dryers operated in day
3 Presetting machines operated in day
</t>
    </r>
    <r>
      <rPr>
        <sz val="11"/>
        <color rgb="FFFF0000"/>
        <rFont val="Calibri"/>
      </rPr>
      <t xml:space="preserve">All departments worked at day
</t>
    </r>
    <r>
      <rPr>
        <sz val="11"/>
        <color rgb="FF000000"/>
        <rFont val="Calibri"/>
      </rPr>
      <t xml:space="preserve">
132 Knitting machines operated in night 
29 bulk dye machines operated in night                                                
10 sample dye machine operated in night
11 dryers operated in night 
4 Presetting machines operated in night
</t>
    </r>
    <r>
      <rPr>
        <sz val="11"/>
        <color rgb="FFFF0000"/>
        <rFont val="Calibri"/>
      </rPr>
      <t>All departments worked  at night</t>
    </r>
  </si>
  <si>
    <t>Luwa -7/7 (D/N)
AHU - 7/6 (D/N)
Chillers -2 / 2  (D/N)
Compressor - 3/3  (D/N)</t>
  </si>
  <si>
    <r>
      <rPr>
        <sz val="11"/>
        <color rgb="FF000000"/>
        <rFont val="Calibri"/>
      </rPr>
      <t xml:space="preserve">164knitting machines for 12Hrs in day
28 bulk dye machines operated in day
10 sample dye machine operated in day
9 dryers operated in day
2 Presetting machines operated in day
</t>
    </r>
    <r>
      <rPr>
        <sz val="11"/>
        <color rgb="FFFF0000"/>
        <rFont val="Calibri"/>
      </rPr>
      <t xml:space="preserve">All departments worked at day
</t>
    </r>
    <r>
      <rPr>
        <sz val="11"/>
        <color rgb="FF000000"/>
        <rFont val="Calibri"/>
      </rPr>
      <t xml:space="preserve">
120 Knitting machines operated in night 
29 bulk dye machines operated in night                                                
10 sample dye machine operated in night
11 dryers operated in night 
3 Presetting machines operated in night
</t>
    </r>
    <r>
      <rPr>
        <sz val="11"/>
        <color rgb="FFFF0000"/>
        <rFont val="Calibri"/>
      </rPr>
      <t>All departments worked  at night</t>
    </r>
  </si>
  <si>
    <t>Luwa -7/7 (D/N)
AHU - 6/ 1 for 4hrs and 6 for 12 hrs (D/N)
Chillers -3 / 2  (D/N)
Compressor - 3/3  (D/N)</t>
  </si>
  <si>
    <r>
      <rPr>
        <sz val="11"/>
        <color rgb="FF000000"/>
        <rFont val="Calibri"/>
      </rPr>
      <t xml:space="preserve">164knitting machines for 12Hrs in day
28 bulk dye machines operated in day
10 sample dye machine operated in day
9 dryers operated in day
2 Presetting machines operated in day
</t>
    </r>
    <r>
      <rPr>
        <sz val="11"/>
        <color rgb="FFFF0000"/>
        <rFont val="Calibri"/>
      </rPr>
      <t xml:space="preserve">All departments worked at day
</t>
    </r>
    <r>
      <rPr>
        <sz val="11"/>
        <color rgb="FF000000"/>
        <rFont val="Calibri"/>
      </rPr>
      <t xml:space="preserve">
120 Knitting machines operated in night 
29 bulk dye machines operated in night                                                
10 sample dye machine operated in night
09 dryers operated in night 
3 Presetting machines operated in night
</t>
    </r>
    <r>
      <rPr>
        <sz val="11"/>
        <color rgb="FFFF0000"/>
        <rFont val="Calibri"/>
      </rPr>
      <t>All departments worked  at night</t>
    </r>
  </si>
  <si>
    <t>Luwa -7/7 (D/N)
AHU - 1 for 4hrs and 6 for 12 hrs / 5 (D/N)
Chillers -2/1 (D/N)
Compressor - 3/3  (D/N)</t>
  </si>
  <si>
    <t>138 knitting machines for 12Hrs in day
30 bulk dye machines operated in day
10 sample dye machine operated in day
10 dryers operated in day
4 Presetting machines operated in day
All departments worked at day
153 Knitting machines operated in night 
29 bulk dye machines operated in night                                                
10 sample dye machine operated in night
08 dryers operated in night 
2 Presetting machines operated in night
All departments worked  at night</t>
  </si>
  <si>
    <t>Luwa -7/7 (D/N)
AHU - 6 / 6 (D/N)
Chillers -1/1 (D/N)
Compressor - 3/3  (D/N)</t>
  </si>
  <si>
    <t>125 knitting machines for 12Hrs in day
29 bulk dye machines operated in day
10 sample dye machine operated in day
11 dryers operated in day
4 Presetting machines operated in day
All departments worked at day
138 Knitting machines operated in night 
29 bulk dye machines operated in night                                                
10 sample dye machine operated in night
11 dryers operated in night 
4 Presetting machines operated in night
All departments worked  at night</t>
  </si>
  <si>
    <t>Luwa -7/7 (D/N)
AHU - 6 / 6 (D/N)
Chillers -1 for 7 hrs and 1 for 12 hrs/1 for 6 hrs and 1 for 12 hours (D/N)
Compressor - 3/3  (D/N)</t>
  </si>
  <si>
    <t>132 knitting machines for 12Hrs in day
30 bulk dye machines operated in day
10 sample dye machine operated in day
11 dryers operated in day
4 Presetting machines operated in day
All departments worked at day
127 Knitting machines operated in night 
30 bulk dye machines operated in night                                                
10 sample dye machine operated in night
11 dryers operated in night 
4 Presetting machines operated in night
All departments worked  at night</t>
  </si>
  <si>
    <t>Luwa -7/7 (D/N)
AHU - 1 for 6 hrs and 6 for 12 hrs / 1 for 6 hrs and 5 for 12 hrs (D/N)
Chillers -2/1 for 7 hrs and 1 for 12 hours (D/N)
Compressor - 3/3  (D/N)</t>
  </si>
  <si>
    <t>121 knitting machines for 12Hrs in day
29 bulk dye machines operated in day
9 sample dye machine operated in day
10 dryers operated in day
4 Presetting machines operated in day
All departments worked at day
134 Knitting machines operated in night 
30 bulk dye machines operated in night                                                
10 sample dye machine operated in night
11 dryers operated in night 
4 Presetting machines operated in night
All departments worked  at night</t>
  </si>
  <si>
    <t>Luwa -7/7 (D/N)
AHU - 1 for 6 hrs and 6 for 12 hrs / 1 for 6 hrs and 5 for 12 hrs (D/N)
Chillers -2/1 for 5 hrs and 1 for 12 hours (D/N)
Compressor - 3/3  (D/N)</t>
  </si>
  <si>
    <t>157 knitting machines for 12Hrs in day
29 bulk dye machines operated in day
10 sample dye machine operated in day
9 dryers operated in day
3 Presetting machines operated in day
All departments worked at day
114 Knitting machines operated in night 
30 bulk dye machines operated in night                                                
9 sample dye machine operated in night
10 dryers operated in night 
4 Presetting machines operated in night
All departments worked  at night</t>
  </si>
  <si>
    <t>Luwa -7/7 (D/N)
AHU - 7 / 1 for 6 hrs and 5 for 12hrs (D/N)
Chillers -3/2 (D/N)
Compressor - 3/3  (D/N)</t>
  </si>
  <si>
    <t>Knitting 
machine</t>
  </si>
  <si>
    <t>Bulk dye 
machine</t>
  </si>
  <si>
    <t>Sample dye 
machine</t>
  </si>
  <si>
    <t>Dryers</t>
  </si>
  <si>
    <t>Presetting 
machine</t>
  </si>
  <si>
    <t>F1</t>
  </si>
  <si>
    <t>Chillers</t>
  </si>
  <si>
    <t>AHU</t>
  </si>
  <si>
    <t>Compressor</t>
  </si>
  <si>
    <t>Luwa</t>
  </si>
  <si>
    <t>Plant Closure/
Operated</t>
  </si>
  <si>
    <t>D</t>
  </si>
  <si>
    <t>N</t>
  </si>
  <si>
    <t>https://consumptionsprediction-app.streamlit.app/</t>
  </si>
  <si>
    <t>205 - 2 hrs</t>
  </si>
  <si>
    <t>Plant Operated</t>
  </si>
  <si>
    <t>2 - 1 hrs</t>
  </si>
  <si>
    <t>250 - 6 hrs</t>
  </si>
  <si>
    <t>250 - 3 hrs</t>
  </si>
  <si>
    <t>1 - 6 hrs</t>
  </si>
  <si>
    <t xml:space="preserve">Gymshark visit </t>
  </si>
  <si>
    <t>42 - 6 hrs</t>
  </si>
  <si>
    <t>10 - 5 hrs</t>
  </si>
  <si>
    <t>7 - 4 hrs</t>
  </si>
  <si>
    <t>All departments operated in day and Night</t>
  </si>
  <si>
    <t>12 - 3 hrs</t>
  </si>
  <si>
    <t>47 - 7 hrs</t>
  </si>
  <si>
    <t>33 - 6 hrs</t>
  </si>
  <si>
    <t>76_x000D_
12 hrs</t>
  </si>
  <si>
    <t>40 - 6 hrs</t>
  </si>
  <si>
    <t>77_x000D_
12 hrs</t>
  </si>
  <si>
    <t>45 - 4 hrs</t>
  </si>
  <si>
    <t>70_x000D_
11.5 hrs</t>
  </si>
  <si>
    <t>90 - 5 hrs</t>
  </si>
  <si>
    <t>All - 3.5 hrs</t>
  </si>
  <si>
    <t>All - 4.5 hrs</t>
  </si>
  <si>
    <t>72 - 9 hrs</t>
  </si>
  <si>
    <t>All - 1 hrs</t>
  </si>
  <si>
    <r>
      <t xml:space="preserve">All departments operated in day
</t>
    </r>
    <r>
      <rPr>
        <sz val="11"/>
        <color rgb="FFFF0000"/>
        <rFont val="Calibri"/>
        <family val="2"/>
        <scheme val="minor"/>
      </rPr>
      <t>Additionally TOP2V- 18 diameter 03 parked machines operated</t>
    </r>
  </si>
  <si>
    <t>90 - 9 hrs</t>
  </si>
  <si>
    <t>80 - 5 hrs</t>
  </si>
  <si>
    <t>93 - 9 hrs</t>
  </si>
  <si>
    <t>55 - 5 hrs</t>
  </si>
  <si>
    <t>120 - 4 hrs</t>
  </si>
  <si>
    <t>30 - 5 hrs</t>
  </si>
  <si>
    <t>27 - 3 hrs</t>
  </si>
  <si>
    <t>116 - 4 hrs</t>
  </si>
  <si>
    <t>Technopia machine was run 4 hours</t>
  </si>
  <si>
    <t>265 - 4 hrs</t>
  </si>
  <si>
    <t>Technopia machine was run</t>
  </si>
  <si>
    <t>Office area operated in day</t>
  </si>
  <si>
    <t>All - 4 hrs</t>
  </si>
  <si>
    <t>HR/ Planning/ IT / MOS worked</t>
  </si>
  <si>
    <t>HR/ Planning worked/ IT/ Finance/ MOS worked</t>
  </si>
  <si>
    <t>95 - 4 hrs</t>
  </si>
  <si>
    <t xml:space="preserve">1 - 2 hrs
1 - 12 hrs </t>
  </si>
  <si>
    <t>95 - 7 hrs</t>
  </si>
  <si>
    <t>Knitting, dye, knitting qa and rework operated in day
All departments operated in night</t>
  </si>
  <si>
    <t>1 - 5 hrs</t>
  </si>
  <si>
    <t>5 - 5 hrs</t>
  </si>
  <si>
    <t>2 - 4 hrs</t>
  </si>
  <si>
    <t>MOS./ Finance/Planning/HR worked</t>
  </si>
  <si>
    <t>2 - 5 hrs</t>
  </si>
  <si>
    <t>All - 2 hrs</t>
  </si>
  <si>
    <t xml:space="preserve">1 - 6 hrs
1 - 12 hrs </t>
  </si>
  <si>
    <t>1 - 2 hrs
2 - 12 hrs</t>
  </si>
  <si>
    <t>1 - 3 hrs
1 - 12 hrs</t>
  </si>
  <si>
    <t>12 - 2 hrs</t>
  </si>
  <si>
    <t>1 - 2 hrs</t>
  </si>
  <si>
    <t>Knitting and Eng team worked</t>
  </si>
  <si>
    <t>4 - 5 hrs</t>
  </si>
  <si>
    <t>75 - 10 hrs</t>
  </si>
  <si>
    <t>1 - 9 hrs
1 - 12 hrs</t>
  </si>
  <si>
    <t>1 - 7 hrs
4 - 12 hrs</t>
  </si>
  <si>
    <t>2 - 10 hrs</t>
  </si>
  <si>
    <t>6 - 10 hrs</t>
  </si>
  <si>
    <t>Factory operation start night shift onwards
Knitting, Dye, Knitting QA, Spot dye operated in night
Additional LUWA is operating in night</t>
  </si>
  <si>
    <t>All departments operated in day and Night
Additional LUWA is operating in day and night</t>
  </si>
  <si>
    <t>1 - 2 hrs
4 - 12 hrs</t>
  </si>
  <si>
    <t>All departments operated in day and Night.
Additional LUWA is operating in day and night.
Following machines have undergone machine wash for 3hrs in daytime.
A line- 7,8,9
B line- 7,8,9
C line- 4,5,6
D line- 5</t>
  </si>
  <si>
    <t>Only Dye, Fabric inspection, rework and lab operated in day
AHU and chillers  run for 270 mins in day 
02 F1 Knitting machines run in day
Only Dye, Fabric inspection, rework and lab operated in night</t>
  </si>
  <si>
    <t>2 - 2 hrs
1 - 12 hrs</t>
  </si>
  <si>
    <t>Only Dye, Fabric inspection, rework, lab, spot dye and office area operated in day and night.
04 AHUs run for 150 mins.</t>
  </si>
  <si>
    <t>2 - 0.5 hrs
6 - 12 hrs</t>
  </si>
  <si>
    <t>All departments operated in day and Night
Additional LUWA is operating in day and night.
6 AHUs run for 12 hrs and 2 AHUs ( AHU 7 and 8) run for 30 mins</t>
  </si>
  <si>
    <t>All departments operated in day and Night.
Additional LUWA is operating in day and Night.</t>
  </si>
  <si>
    <t>All departments operated in day.
Additional LUWA is operating in day and Night.</t>
  </si>
  <si>
    <t>1 - 6 hrs
1 - 12 hrs</t>
  </si>
  <si>
    <t>2 - 9 hrs
1 - 12 hrs</t>
  </si>
  <si>
    <t>1 - 7 hrs
2 - 12 hrs</t>
  </si>
  <si>
    <t>30 - 2 hrs</t>
  </si>
  <si>
    <t>4 - 11 hrs</t>
  </si>
  <si>
    <t>1 - 12 hrs
5 - 11  hrs</t>
  </si>
  <si>
    <t>1 - 11 hrs
2 - 12 hrs</t>
  </si>
  <si>
    <t>Kntting Partially operated and dye fully operated in day 
02 luwas for 11 hrs operated in day.
Kntting Partially operated and dye fully operated in night 
01 for 11 hrs and 02 for 12 hrs luwas opreated in night</t>
  </si>
  <si>
    <t>1 - 3 hrs</t>
  </si>
  <si>
    <t>1 - 4 hrs
1 - 12 hrs</t>
  </si>
  <si>
    <t>8 - 1 hrs
1 - 3 hrs</t>
  </si>
  <si>
    <t>Kntting Partially operated, dye rework fabric inspection, lab, office area operated in day 
08 luwas for 1 hr operated in day and 1 for 3 hrs.
Knitting, dye, rework,fabric inspection and lab operated at night.</t>
  </si>
  <si>
    <t>Only dye, fabric inspection and lab operated in day.
Knitting dye fabric inspection , lab and office area operated at night.</t>
  </si>
  <si>
    <t>2 - 8 hrs</t>
  </si>
  <si>
    <t>3 - 5 hrs</t>
  </si>
  <si>
    <t>Power for all dye machines.
Ac for fabric inspection, lab, dye  and office area operated.
Run Xorella machine.</t>
  </si>
  <si>
    <t>Development, dye , officearea, RM, Inspection , lab operated in day.
Lab,knitting, dye,rework operated at night.</t>
  </si>
  <si>
    <t>20 - 12 hrs</t>
  </si>
  <si>
    <t>1 - 5 hrs
1 - 12 hrs</t>
  </si>
  <si>
    <t>1 - 10 hrs
1 - 12 hrs</t>
  </si>
  <si>
    <t>1 - 9 hrs
1 - 11.5 hrs</t>
  </si>
  <si>
    <t>F1 run,development, dye kntting QA, Fabric nspection  operated in day.
Development knitting, dye kntting QA, Fabric nspection  operated in night.</t>
  </si>
  <si>
    <t>Closure day
(common area has been operated)</t>
  </si>
  <si>
    <t>All departments operated in day.
All deparments operated in night except office area.</t>
  </si>
  <si>
    <t>1 - 6 hrs
2 - 12 hrs</t>
  </si>
  <si>
    <t xml:space="preserve"> 1- 5 hrs
1 - 12 hrs</t>
  </si>
  <si>
    <t>1 - 7 hrs
5 - 12 hrs</t>
  </si>
  <si>
    <t>5 - 11.5 hrs</t>
  </si>
  <si>
    <t>8 - 10 hrs</t>
  </si>
  <si>
    <t>1 - 3 hrs
2 - 12 hrs</t>
  </si>
  <si>
    <t>28 - 4.5 hrs</t>
  </si>
  <si>
    <t>1 - 4.5 hrs</t>
  </si>
  <si>
    <t>All departments operated in day.
Only lab, spot dye and ofz area worked at night.</t>
  </si>
  <si>
    <t>1 - 1 hrs
1 - 12 hrs</t>
  </si>
  <si>
    <t>1 - 6.5 hrs
1 - 12 hrs</t>
  </si>
  <si>
    <t>2 - 3 hrs
3 - 12 hrs</t>
  </si>
  <si>
    <t>1 - 3 hrs
5 - 12 hrs</t>
  </si>
  <si>
    <t>1 - 4.5 hrs
1 - 12 hrs</t>
  </si>
  <si>
    <t>1 - 8 hrs</t>
  </si>
  <si>
    <t>1 - 5 hrs
2 - 12 hrs</t>
  </si>
  <si>
    <t>1 - 0.5 hrs
2 - 12 hrs</t>
  </si>
  <si>
    <t>1 - 0.5 hrs
1 - 12 hrs</t>
  </si>
  <si>
    <t>Knitting partially and dyeing operated in day.
Knitting partially and dyeing operated in night.</t>
  </si>
  <si>
    <t>1 - 11.5 hrs
2 - 12 hrs</t>
  </si>
  <si>
    <t>1 - 10 hrs
2 - 12 hrs</t>
  </si>
  <si>
    <t>1 - 6 hrs
3 - 12 hrs</t>
  </si>
  <si>
    <t>Knitting partially and dye close in day.
Knitting partially and dye close in night.</t>
  </si>
  <si>
    <t>1 - 10 hrs
4 - 12 hrs</t>
  </si>
  <si>
    <t>1 - 8 hrs
1 - 12 hrs</t>
  </si>
  <si>
    <t>1 - 3 hrs
6 - 12 hrs</t>
  </si>
  <si>
    <t>2 - 3 hrs
1 - 12 hrs</t>
  </si>
  <si>
    <t>All departments worked at day.
All departments closed at night</t>
  </si>
  <si>
    <t>1 - 6 hrs
6 - 12 hrs</t>
  </si>
  <si>
    <t>1 - 5.5 hrs
2 - 12 hrs</t>
  </si>
  <si>
    <t>1 - 8 hrs
2 - 12 hrs</t>
  </si>
  <si>
    <t>1 - 7 hrs
6 - 12 hrs</t>
  </si>
  <si>
    <t>1 - 8 hrs
6 - 12 hrs</t>
  </si>
  <si>
    <t>1 - 11 hrs
1 - 12 hrs</t>
  </si>
  <si>
    <t>1 - 3.5 hrs
1 - 12 hrs</t>
  </si>
  <si>
    <t>1 - 7 hrs
1 - 12 hrs</t>
  </si>
  <si>
    <t>1 - 9 hrs
6 - 10 hrs</t>
  </si>
  <si>
    <t>4 - 7 hrs
3 - 12 hrs</t>
  </si>
  <si>
    <t>1 - 2.5 hrs
2 - 12 hrs</t>
  </si>
  <si>
    <t>6 - 11 hrs</t>
  </si>
  <si>
    <t>1 - 4 hrs
2 - 12 hrs</t>
  </si>
  <si>
    <t>2 - 8 hrs
1 - 12 hrs</t>
  </si>
  <si>
    <t>1 - 1 hrs
2 - 12 hrs</t>
  </si>
  <si>
    <t>1 - 4 hrs
6 - 12 hrs</t>
  </si>
  <si>
    <t>1 - 6 hrs
5 - 12 hrs</t>
  </si>
  <si>
    <t>103 - 10 hrs</t>
  </si>
  <si>
    <t>1 - 6 hrs
4 - 12 hrs</t>
  </si>
  <si>
    <t>65 - 6 hrs</t>
  </si>
  <si>
    <t>20 - 6 hrs</t>
  </si>
  <si>
    <t>264 - 2hrs</t>
  </si>
  <si>
    <t>2 - 6 hrs
5 - 12 hrs</t>
  </si>
  <si>
    <t>3 - 6 hrs</t>
  </si>
  <si>
    <t>1 - 11 hrs
6 - 5 hrs</t>
  </si>
  <si>
    <t>7 - 10.5 hrs</t>
  </si>
  <si>
    <t>5 - 10 hrs
24 - 12 hrs</t>
  </si>
  <si>
    <t>40 - 12 hrs
142 - 4 hrs</t>
  </si>
  <si>
    <t>11 - 5 hrs</t>
  </si>
  <si>
    <t>2 - 8 hrs
3 - 10 hrs
2 - 12 hrs</t>
  </si>
  <si>
    <t>Knitting Closed</t>
  </si>
  <si>
    <t>1 - 13 hrs
7 - 12 hrs</t>
  </si>
  <si>
    <t>1-5hrs
1-12hrs</t>
  </si>
  <si>
    <t xml:space="preserve">1-2hrs
7-12hrs </t>
  </si>
  <si>
    <t>2-12 hrs
1 - 8 hrs</t>
  </si>
  <si>
    <t>1- 5 hrs
1-12 hrs</t>
  </si>
  <si>
    <t>1 - 9 hrs
2 - 12 hrs</t>
  </si>
  <si>
    <t>2-12 hrs
1 - 9 hrs</t>
  </si>
  <si>
    <t>1-12 hrs
1-8 hrs</t>
  </si>
  <si>
    <t>1-12 hrs
1-12 hrs</t>
  </si>
  <si>
    <t>2 - 3 hrs
2 - 12 hrs</t>
  </si>
  <si>
    <t>1 - 2 hrs
6 - 12 hrs</t>
  </si>
  <si>
    <t>Knitting - D</t>
  </si>
  <si>
    <t>Knitting - N</t>
  </si>
  <si>
    <t>Bulk Dye - D</t>
  </si>
  <si>
    <t>Bulk Dye - N</t>
  </si>
  <si>
    <t>Sample Dye - D</t>
  </si>
  <si>
    <t>Sample Dye - N</t>
  </si>
  <si>
    <t>Dryers - D</t>
  </si>
  <si>
    <t>Dryers - N</t>
  </si>
  <si>
    <t>Presetting - D</t>
  </si>
  <si>
    <t>Presetting - N</t>
  </si>
  <si>
    <t>Chillers - D</t>
  </si>
  <si>
    <t>Chillers - N</t>
  </si>
  <si>
    <t>AHU - D</t>
  </si>
  <si>
    <t>AHU - N</t>
  </si>
  <si>
    <t>Compressor - D</t>
  </si>
  <si>
    <t>Compressor - N</t>
  </si>
  <si>
    <t>Luwa - D</t>
  </si>
  <si>
    <t>Luwa - N</t>
  </si>
  <si>
    <t>Total Water (Cu.m.)</t>
  </si>
  <si>
    <t>Plant Closure/ 
Operated</t>
  </si>
  <si>
    <t>Machine Count</t>
  </si>
  <si>
    <t>Actual Value</t>
  </si>
  <si>
    <t>All Machines</t>
  </si>
  <si>
    <t>P value &lt; 0.05</t>
  </si>
  <si>
    <t>ML</t>
  </si>
  <si>
    <t>_x000D_
-</t>
  </si>
  <si>
    <t>https://mficonsumptions-app.streamlit.app/</t>
  </si>
  <si>
    <t>Knitting - 66
Bulk Dye - 38
Sample Dye - 2
Dryers - 6
Presetting - 0
Chillers - 2
AHU - 9
Compressors - 4 
Luwa - 6</t>
  </si>
  <si>
    <t>Electricity
Consumption</t>
  </si>
  <si>
    <t>Steam 
Consumption</t>
  </si>
  <si>
    <t xml:space="preserve">
205
2 hrs</t>
  </si>
  <si>
    <t>Water
Consumption</t>
  </si>
  <si>
    <t xml:space="preserve">
2
1 hrs</t>
  </si>
  <si>
    <t>Knitting - 118
Bulk Dye - 47
Sample Dye - 0
Dryers - 16
Presetting - 4
Chillers - 4
AHU - 10
Compressors - 4
Luwa - 10</t>
  </si>
  <si>
    <t xml:space="preserve">
-</t>
  </si>
  <si>
    <t>_x000D_
250_x000D_
6 hrs</t>
  </si>
  <si>
    <t>Knitting - 281
Bulk Dye - 46
Sample Dye - 0
Dryers - 19
Presetting - 6
Chillers - 4
AHU - 10
Compressors - 4
Luwa - 10</t>
  </si>
  <si>
    <t>_x000D_
250_x000D_
3 hrs</t>
  </si>
  <si>
    <t>_x000D_
1_x000D_
6 hrs</t>
  </si>
  <si>
    <t>Knitting - 75
Bulk Dye - 0
Sample Dye - 0
Dryers - 0
Presetting - 0
Chillers - 2
AHU - 5
Compressors - 2
Luwa - 6</t>
  </si>
  <si>
    <t>Knitting - 307
Bulk Dye - 57
Sample Dye - 20
Dryers - 22
Presetting - 6
Chillers - 5
AHU - 13
Compressors - 6
Luwa - 13</t>
  </si>
  <si>
    <t>Knitting - 32
Bulk Dye - 3
Sample Dye - 7
Dryers - 1
Presetting - 0
Chillers - 3
AHU - 6
Compressors - 0
Luwa - 0</t>
  </si>
  <si>
    <t>_x000D_
42_x000D_
6 hrs</t>
  </si>
  <si>
    <t>_x000D_
10_x000D_
5 hrs</t>
  </si>
  <si>
    <t>Knitting - 233
Bulk Dye - 49
Sample Dye - 18
Dryers - 15
Presetting - 7
Chillers - 5
AHU - 9
Compressors - 6
Luwa - 12</t>
  </si>
  <si>
    <t>Knitting Machines_x000D_
7_x000D_
4 hrs</t>
  </si>
  <si>
    <t>Knitting Machines_x000D_
12_x000D_
3 hrs</t>
  </si>
  <si>
    <t>Knitting Machines
47
7 hrs</t>
  </si>
  <si>
    <t>Knitting - 278
Bulk Dye - 51
Sample Dye - 17
Dryers - 16
Presetting - 4
Chillers - 5
AHU - 9
Compressors - 4
Luwa - 12</t>
  </si>
  <si>
    <t>Knitting Machines_x000D_
33_x000D_
6 hrs</t>
  </si>
  <si>
    <t>Knitting Machines_x000D_
40_x000D_
6 hrs</t>
  </si>
  <si>
    <t>Knitting Machines_x000D_
45_x000D_
4 hrs</t>
  </si>
  <si>
    <t>Knitting - 293
Bulk Dye - 60
Sample Dye - 18
Dryers - 19
Presetting - 6
Chillers - 3
AHU - 9
Compressors - 6
Luwa - 6</t>
  </si>
  <si>
    <t>Knitting Machines_x000D_
90_x000D_
5 hrs</t>
  </si>
  <si>
    <t>Knitting - 95
Bulk Dye - 0
Sample Dye - 0
Dryers - 0
Presetting - 0
Chillers - 3
AHU - 4
Compressors - 4
Luwa - 4</t>
  </si>
  <si>
    <t>Knitting Machines_x000D_
All_x000D_
3.5 hrs</t>
  </si>
  <si>
    <t>Knitting Machines_x000D_
All_x000D_
4.5 hrs</t>
  </si>
  <si>
    <t>72_x000D_
9 hrs</t>
  </si>
  <si>
    <t>Knitting Machines_x000D_
All_x000D_
1 hrs</t>
  </si>
  <si>
    <t>All departments operated in day
Additionally TOP2V- 18 diameter 03 parked machines operated</t>
  </si>
  <si>
    <t>90_x000D_
9 hrs</t>
  </si>
  <si>
    <t>Knitting Machines_x000D_
80_x000D_
5 hrs</t>
  </si>
  <si>
    <t>93_x000D_
9 hrs</t>
  </si>
  <si>
    <t>Knitting Machines_x000D_
55_x000D_
5 hrs</t>
  </si>
  <si>
    <t>Knitting Machines_x000D_
120_x000D_
4 hrs</t>
  </si>
  <si>
    <t>Knitting Machines_x000D_
30_x000D_
5 hrs</t>
  </si>
  <si>
    <t>Knitting Machines_x000D_
27_x000D_
3 hrs</t>
  </si>
  <si>
    <t>Knitting Machines_x000D_
116_x000D_
4 hrs</t>
  </si>
  <si>
    <t>_x000D_
265_x000D_
4 hrs</t>
  </si>
  <si>
    <t>Knitting Machines_x000D_
All_x000D_
4 hrs</t>
  </si>
  <si>
    <t>Knitting Machines_x000D_
95_x000D_
4 hrs</t>
  </si>
  <si>
    <t>2_x000D_
2 hrs</t>
  </si>
  <si>
    <t>Knitting Machines_x000D_
95_x000D_
7 hrs</t>
  </si>
  <si>
    <t>1_x000D_
5 hrs</t>
  </si>
  <si>
    <t>5_x000D_
5 hrs</t>
  </si>
  <si>
    <t>2_x000D_
4 hrs</t>
  </si>
  <si>
    <t>2_x000D_
5 hrs</t>
  </si>
  <si>
    <t>Knitting Machines_x000D_
All_x000D_
2 hrs</t>
  </si>
  <si>
    <t>2_x000D_
1 worked only 6 hrs</t>
  </si>
  <si>
    <t>3_x000D_
1 worked only 2 hrs</t>
  </si>
  <si>
    <t>1_x000D_
1 only worked 3 hrs</t>
  </si>
  <si>
    <t>Knitting Machines_x000D_
12_x000D_
2 hrs</t>
  </si>
  <si>
    <t>1_x000D_
2 hrs</t>
  </si>
  <si>
    <t>4_x000D_
5 hrs</t>
  </si>
  <si>
    <t>65_x000D_
10 hrs</t>
  </si>
  <si>
    <t>6_x000D_
1 worked only 2 hrs</t>
  </si>
  <si>
    <t>75_x000D_
10 hrs</t>
  </si>
  <si>
    <t>Knitting Machines_x000D_
30_x000D_
2 hrs</t>
  </si>
  <si>
    <t>4_x000D_
11 hrs</t>
  </si>
  <si>
    <t>Knitting Machines_x000D_
4_x000D_
11 hrs</t>
  </si>
  <si>
    <t>1_x000D_
3 hrs</t>
  </si>
  <si>
    <t>2_x000D_
8 hrs</t>
  </si>
  <si>
    <t>12_x000D_
3 hrs</t>
  </si>
  <si>
    <t>20_x000D_
12 hrs</t>
  </si>
  <si>
    <t>104_x000D_
12 hrs</t>
  </si>
  <si>
    <t>92_x000D_
12 hrs</t>
  </si>
  <si>
    <t>106_x000D_
12 hrs</t>
  </si>
  <si>
    <t>110_x000D_
12 hrs</t>
  </si>
  <si>
    <t>114_x000D_
12 hrs</t>
  </si>
  <si>
    <t>135_x000D_
12 hrs</t>
  </si>
  <si>
    <t>133_x000D_
12 hrs</t>
  </si>
  <si>
    <t>130_x000D_
12 hrs</t>
  </si>
  <si>
    <t>88_x000D_
12 hrs</t>
  </si>
  <si>
    <t>85_x000D_
12 hrs</t>
  </si>
  <si>
    <t>98_x000D_
12 hrs</t>
  </si>
  <si>
    <t>105_x000D_
12 hrs</t>
  </si>
  <si>
    <t>102_x000D_
12 hrs</t>
  </si>
  <si>
    <t>120_x000D_
12 hrs</t>
  </si>
  <si>
    <t>115_x000D_
12 hrs</t>
  </si>
  <si>
    <t>108_x000D_
12 hrs</t>
  </si>
  <si>
    <t>118_x000D_
12 hrs</t>
  </si>
  <si>
    <t>100_x000D_
12 hrs</t>
  </si>
  <si>
    <t>112_x000D_
12 hrs</t>
  </si>
  <si>
    <t>125_x000D_
12 hrs</t>
  </si>
  <si>
    <t>134_x000D_
12 hrs</t>
  </si>
  <si>
    <t>124_x000D_
12 hrs</t>
  </si>
  <si>
    <t>122_x000D_
12 hrs</t>
  </si>
  <si>
    <t>119_x000D_
12 hrs</t>
  </si>
  <si>
    <t>116_x000D_
12 hrs</t>
  </si>
  <si>
    <t>117_x000D_
12 hrs</t>
  </si>
  <si>
    <t>75_x000D_
12 hrs</t>
  </si>
  <si>
    <t>30_x000D_
12 hrs</t>
  </si>
  <si>
    <t>8_x000D_
10 hrs</t>
  </si>
  <si>
    <t>82_x000D_
12 hrs</t>
  </si>
  <si>
    <t>132_x000D_
12 hrs</t>
  </si>
  <si>
    <t>129_x000D_
12 hrs</t>
  </si>
  <si>
    <t>140_x000D_
12 hrs</t>
  </si>
  <si>
    <t>137_x000D_
12 hrs</t>
  </si>
  <si>
    <t>138_x000D_
12 hrs</t>
  </si>
  <si>
    <t>145_x000D_
12 hrs</t>
  </si>
  <si>
    <t>142_x000D_
12 hrs</t>
  </si>
  <si>
    <t>143_x000D_
12 hrs</t>
  </si>
  <si>
    <t>149_x000D_
12 hrs</t>
  </si>
  <si>
    <t>144_x000D_
12 hrs</t>
  </si>
  <si>
    <t>136_x000D_
12 hrs</t>
  </si>
  <si>
    <t>139_x000D_
12 hrs</t>
  </si>
  <si>
    <t>146_x000D_
12 hrs</t>
  </si>
  <si>
    <t>153_x000D_
12 hrs</t>
  </si>
  <si>
    <t>37_x000D_
12 hrs</t>
  </si>
  <si>
    <t>36_x000D_
12 hrs</t>
  </si>
  <si>
    <t>147_x000D_
12 hrs</t>
  </si>
  <si>
    <t>151_x000D_
12 hrs</t>
  </si>
  <si>
    <t>152_x000D_
12 hrs</t>
  </si>
  <si>
    <t>159_x000D_
12 hrs</t>
  </si>
  <si>
    <t>158_x000D_
12 hrs</t>
  </si>
  <si>
    <t>95_x000D_
12 hrs</t>
  </si>
  <si>
    <t>148_x000D_
12 hrs</t>
  </si>
  <si>
    <t>127_x000D_
12 hrs</t>
  </si>
  <si>
    <t>70_x000D_
12 hrs</t>
  </si>
  <si>
    <t>55_x000D_
12 hrs</t>
  </si>
  <si>
    <t>60_x000D_
12 hrs</t>
  </si>
  <si>
    <t>65_x000D_
12 hrs</t>
  </si>
  <si>
    <t>56_x000D_
12 hrs</t>
  </si>
  <si>
    <t>57_x000D_
12 hrs</t>
  </si>
  <si>
    <t>107_x000D_
12 hrs</t>
  </si>
  <si>
    <t>78_x000D_
12 hrs</t>
  </si>
  <si>
    <t>101_x000D_
12 hrs</t>
  </si>
  <si>
    <t>126_x000D_
12 hrs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</si>
</sst>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_(* #,##0_);_(* \(#,##0\);_(* &quot;-&quot;??_);_(@_)"/>
    <numFmt numFmtId="165" formatCode="_(* #,##0.000_);_(* \(#,##0.000\);_(* &quot;-&quot;??_);_(@_)"/>
    <numFmt numFmtId="166" formatCode="_(* #,##0.0_);_(* \(#,##0.0\);_(* &quot;-&quot;??_);_(@_)"/>
    <numFmt numFmtId="167" formatCode="dd/mm/yyyy;@"/>
    <numFmt numFmtId="168" formatCode="yyyy\-mm\-dd;@"/>
  </numFmts>
  <fonts count="21">
    <font>
      <sz val="11"/>
      <color theme="1"/>
      <name val="Calibri"/>
      <family val="2"/>
      <scheme val="minor"/>
    </font>
    <font>
      <sz val="11"/>
      <color theme="1"/>
      <name val="Calibri"/>
      <scheme val="minor"/>
    </font>
    <font>
      <sz val="11"/>
      <color theme="1"/>
      <name val="Calibri"/>
      <family val="2"/>
      <scheme val="minor"/>
    </font>
    <font>
      <sz val="11"/>
      <color theme="1"/>
      <name val="Calibri"/>
      <family val="2"/>
      <scheme val="minor"/>
    </font>
    <font>
      <sz val="11"/>
      <color rgb="FF000000"/>
      <name val="Calibri"/>
      <family val="2"/>
      <scheme val="minor"/>
    </font>
    <font>
      <sz val="11"/>
      <color theme="1"/>
      <name val="Calibri"/>
      <family val="2"/>
      <scheme val="minor"/>
    </font>
    <font>
      <b/>
      <sz val="11"/>
      <color theme="1"/>
      <name val="Calibri"/>
      <family val="2"/>
      <scheme val="minor"/>
    </font>
    <font>
      <sz val="8"/>
      <name val="Calibri"/>
      <family val="2"/>
      <scheme val="minor"/>
    </font>
    <font>
      <sz val="11"/>
      <color rgb="FFFF0000"/>
      <name val="Calibri"/>
      <family val="2"/>
      <scheme val="minor"/>
    </font>
    <font>
      <sz val="11"/>
      <name val="Calibri"/>
      <family val="2"/>
      <scheme val="minor"/>
    </font>
    <font>
      <sz val="11"/>
      <color rgb="FF000000"/>
      <name val="Calibri"/>
      <family val="2"/>
    </font>
    <font>
      <sz val="11"/>
      <color rgb="FFFF0000"/>
      <name val="Calibri"/>
      <family val="2"/>
    </font>
    <font>
      <sz val="11"/>
      <name val="Calibri"/>
      <family val="2"/>
    </font>
    <font>
      <sz val="12"/>
      <color theme="1"/>
      <name val="Calibri"/>
      <family val="2"/>
      <scheme val="minor"/>
    </font>
    <font>
      <sz val="12"/>
      <color rgb="FF000000"/>
      <name val="Calibri"/>
      <family val="2"/>
      <scheme val="minor"/>
    </font>
    <font>
      <b/>
      <sz val="11"/>
      <color rgb="FF000000"/>
      <name val="Calibri"/>
      <scheme val="minor"/>
    </font>
    <font>
      <b/>
      <sz val="11"/>
      <color rgb="FF000000"/>
      <name val="Calibri"/>
      <family val="2"/>
      <scheme val="minor"/>
    </font>
    <font>
      <sz val="11"/>
      <color rgb="FF000000"/>
      <name val="Calibri"/>
      <charset val="1"/>
    </font>
    <font>
      <sz val="11"/>
      <color rgb="FF000000"/>
      <name val="Calibri"/>
    </font>
    <font>
      <sz val="11"/>
      <color rgb="FFFF0000"/>
      <name val="Calibri"/>
    </font>
    <font>
      <u/>
      <sz val="11"/>
      <color theme="10"/>
      <name val="Calibri"/>
      <family val="2"/>
      <scheme val="minor"/>
    </font>
  </fonts>
  <fills count="33">
    <fill>
      <patternFill patternType="none"/>
    </fill>
    <fill>
      <patternFill patternType="gray125"/>
    </fill>
    <fill>
      <patternFill patternType="solid">
        <fgColor theme="4"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rgb="FFFF0000"/>
        <bgColor indexed="64"/>
      </patternFill>
    </fill>
    <fill>
      <patternFill patternType="solid">
        <fgColor rgb="FFFFFF00"/>
        <bgColor indexed="64"/>
      </patternFill>
    </fill>
    <fill>
      <patternFill patternType="solid">
        <fgColor theme="5" tint="0.59999389629810485"/>
        <bgColor indexed="64"/>
      </patternFill>
    </fill>
    <fill>
      <patternFill patternType="solid">
        <fgColor rgb="FFFFFFFF"/>
        <bgColor rgb="FF000000"/>
      </patternFill>
    </fill>
    <fill>
      <patternFill patternType="solid">
        <fgColor theme="8" tint="0.79998168889431442"/>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668EA5"/>
        <bgColor indexed="64"/>
      </patternFill>
    </fill>
    <fill>
      <patternFill patternType="solid">
        <fgColor rgb="FF99B3C3"/>
        <bgColor indexed="64"/>
      </patternFill>
    </fill>
    <fill>
      <patternFill patternType="solid">
        <fgColor rgb="FFCCD9E1"/>
        <bgColor indexed="64"/>
      </patternFill>
    </fill>
    <fill>
      <patternFill patternType="solid">
        <fgColor rgb="FFB3DB84"/>
        <bgColor indexed="64"/>
      </patternFill>
    </fill>
    <fill>
      <patternFill patternType="solid">
        <fgColor rgb="FFC2ADC4"/>
        <bgColor indexed="64"/>
      </patternFill>
    </fill>
    <fill>
      <patternFill patternType="solid">
        <fgColor theme="4" tint="0.79998168889431442"/>
        <bgColor indexed="64"/>
      </patternFill>
    </fill>
    <fill>
      <patternFill patternType="solid">
        <fgColor rgb="FFACD8F1"/>
        <bgColor indexed="64"/>
      </patternFill>
    </fill>
    <fill>
      <patternFill patternType="solid">
        <fgColor rgb="FFD6EBF8"/>
        <bgColor indexed="64"/>
      </patternFill>
    </fill>
    <fill>
      <patternFill patternType="solid">
        <fgColor rgb="FF80BEE1"/>
        <bgColor indexed="64"/>
      </patternFill>
    </fill>
    <fill>
      <patternFill patternType="solid">
        <fgColor rgb="FFEBE4EB"/>
        <bgColor indexed="64"/>
      </patternFill>
    </fill>
    <fill>
      <patternFill patternType="solid">
        <fgColor rgb="FFD9EDC1"/>
        <bgColor indexed="64"/>
      </patternFill>
    </fill>
    <fill>
      <patternFill patternType="solid">
        <fgColor rgb="FFB2B2B2"/>
        <bgColor indexed="64"/>
      </patternFill>
    </fill>
    <fill>
      <patternFill patternType="solid">
        <fgColor rgb="FFE6E6E6"/>
        <bgColor indexed="64"/>
      </patternFill>
    </fill>
    <fill>
      <patternFill patternType="solid">
        <fgColor rgb="FFEFB6B1"/>
        <bgColor indexed="64"/>
      </patternFill>
    </fill>
    <fill>
      <patternFill patternType="solid">
        <fgColor rgb="FFDB8E84"/>
        <bgColor indexed="64"/>
      </patternFill>
    </fill>
    <fill>
      <patternFill patternType="solid">
        <fgColor rgb="FFF8E8E6"/>
        <bgColor indexed="64"/>
      </patternFill>
    </fill>
    <fill>
      <patternFill patternType="solid">
        <fgColor rgb="FFFAD9D4"/>
        <bgColor indexed="64"/>
      </patternFill>
    </fill>
    <fill>
      <patternFill patternType="solid">
        <fgColor rgb="FFFACFC8"/>
        <bgColor indexed="64"/>
      </patternFill>
    </fill>
    <fill>
      <patternFill patternType="solid">
        <fgColor rgb="FFEBC8C5"/>
        <bgColor indexed="64"/>
      </patternFill>
    </fill>
    <fill>
      <patternFill patternType="solid">
        <fgColor rgb="FFFFFF00"/>
        <bgColor rgb="FF000000"/>
      </patternFill>
    </fill>
    <fill>
      <patternFill patternType="solid">
        <fgColor rgb="FFF8CBAD"/>
        <bgColor rgb="FF000000"/>
      </patternFill>
    </fill>
  </fills>
  <borders count="5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thin">
        <color rgb="FF000000"/>
      </left>
      <right/>
      <top style="thin">
        <color rgb="FF000000"/>
      </top>
      <bottom style="thin">
        <color rgb="FF000000"/>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rgb="FF000000"/>
      </top>
      <bottom style="thin">
        <color indexed="64"/>
      </bottom>
      <diagonal/>
    </border>
    <border>
      <left style="thin">
        <color rgb="FF000000"/>
      </left>
      <right/>
      <top style="thin">
        <color rgb="FF000000"/>
      </top>
      <bottom/>
      <diagonal/>
    </border>
    <border>
      <left style="medium">
        <color rgb="FF000000"/>
      </left>
      <right style="thin">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medium">
        <color rgb="FF000000"/>
      </top>
      <bottom/>
      <diagonal/>
    </border>
    <border>
      <left style="thin">
        <color rgb="FF000000"/>
      </left>
      <right style="thin">
        <color rgb="FF000000"/>
      </right>
      <top/>
      <bottom/>
      <diagonal/>
    </border>
    <border>
      <left style="thin">
        <color rgb="FF000000"/>
      </left>
      <right style="thin">
        <color rgb="FF000000"/>
      </right>
      <top/>
      <bottom style="medium">
        <color rgb="FF000000"/>
      </bottom>
      <diagonal/>
    </border>
    <border>
      <left style="medium">
        <color rgb="FF000000"/>
      </left>
      <right style="thin">
        <color rgb="FF000000"/>
      </right>
      <top style="medium">
        <color rgb="FF000000"/>
      </top>
      <bottom/>
      <diagonal/>
    </border>
    <border>
      <left/>
      <right style="thin">
        <color rgb="FF000000"/>
      </right>
      <top style="medium">
        <color rgb="FF000000"/>
      </top>
      <bottom/>
      <diagonal/>
    </border>
    <border>
      <left style="thin">
        <color rgb="FF000000"/>
      </left>
      <right/>
      <top style="medium">
        <color rgb="FF000000"/>
      </top>
      <bottom style="thin">
        <color rgb="FF000000"/>
      </bottom>
      <diagonal/>
    </border>
    <border>
      <left style="thin">
        <color rgb="FF000000"/>
      </left>
      <right/>
      <top style="thin">
        <color rgb="FF000000"/>
      </top>
      <bottom style="medium">
        <color rgb="FF000000"/>
      </bottom>
      <diagonal/>
    </border>
    <border>
      <left style="thin">
        <color rgb="FF000000"/>
      </left>
      <right/>
      <top/>
      <bottom style="thin">
        <color rgb="FF000000"/>
      </bottom>
      <diagonal/>
    </border>
    <border>
      <left style="thin">
        <color rgb="FF000000"/>
      </left>
      <right/>
      <top/>
      <bottom/>
      <diagonal/>
    </border>
    <border>
      <left style="medium">
        <color rgb="FF000000"/>
      </left>
      <right style="thin">
        <color rgb="FF000000"/>
      </right>
      <top/>
      <bottom/>
      <diagonal/>
    </border>
    <border>
      <left style="medium">
        <color rgb="FF000000"/>
      </left>
      <right style="thin">
        <color rgb="FF000000"/>
      </right>
      <top/>
      <bottom style="medium">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indexed="64"/>
      </left>
      <right style="thin">
        <color indexed="64"/>
      </right>
      <top style="thin">
        <color indexed="64"/>
      </top>
      <bottom style="thin">
        <color rgb="FF000000"/>
      </bottom>
      <diagonal/>
    </border>
    <border>
      <left style="thin">
        <color rgb="FF000000"/>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rgb="FF000000"/>
      </right>
      <top/>
      <bottom style="thin">
        <color rgb="FF000000"/>
      </bottom>
      <diagonal/>
    </border>
    <border>
      <left style="thin">
        <color indexed="64"/>
      </left>
      <right style="medium">
        <color indexed="64"/>
      </right>
      <top/>
      <bottom style="thin">
        <color indexed="64"/>
      </bottom>
      <diagonal/>
    </border>
    <border>
      <left style="medium">
        <color indexed="64"/>
      </left>
      <right style="thin">
        <color rgb="FF000000"/>
      </right>
      <top style="medium">
        <color indexed="64"/>
      </top>
      <bottom style="medium">
        <color indexed="64"/>
      </bottom>
      <diagonal/>
    </border>
    <border>
      <left style="thin">
        <color rgb="FF000000"/>
      </left>
      <right style="thin">
        <color rgb="FF000000"/>
      </right>
      <top style="medium">
        <color indexed="64"/>
      </top>
      <bottom style="medium">
        <color indexed="64"/>
      </bottom>
      <diagonal/>
    </border>
    <border>
      <left style="thin">
        <color rgb="FF000000"/>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s>
  <cellStyleXfs count="4">
    <xf numFmtId="0" fontId="0" fillId="0" borderId="0"/>
    <xf numFmtId="43" fontId="5" fillId="0" borderId="0" applyFont="0" applyFill="0" applyBorder="0" applyAlignment="0" applyProtection="0"/>
    <xf numFmtId="43" fontId="3" fillId="0" borderId="0" applyFont="0" applyFill="0" applyBorder="0" applyAlignment="0" applyProtection="0"/>
    <xf numFmtId="0" fontId="20" fillId="0" borderId="0" applyNumberFormat="0" applyFill="0" applyBorder="0" applyAlignment="0" applyProtection="0"/>
  </cellStyleXfs>
  <cellXfs count="487">
    <xf numFmtId="0" fontId="0" fillId="0" borderId="0" xfId="0"/>
    <xf numFmtId="0" fontId="0" fillId="0" borderId="0" xfId="0" applyAlignment="1">
      <alignment horizontal="center" vertical="center"/>
    </xf>
    <xf numFmtId="0" fontId="0" fillId="0" borderId="1" xfId="0" applyBorder="1" applyAlignment="1">
      <alignment horizontal="left" vertical="center" wrapText="1"/>
    </xf>
    <xf numFmtId="0" fontId="0" fillId="0" borderId="0" xfId="0" applyAlignment="1">
      <alignment vertical="center"/>
    </xf>
    <xf numFmtId="16" fontId="0" fillId="0" borderId="1" xfId="0" applyNumberFormat="1" applyBorder="1" applyAlignment="1">
      <alignment horizontal="center" vertical="center"/>
    </xf>
    <xf numFmtId="0" fontId="0" fillId="0" borderId="1" xfId="0" applyBorder="1" applyAlignment="1">
      <alignment vertical="top" wrapText="1"/>
    </xf>
    <xf numFmtId="164" fontId="6" fillId="0" borderId="1" xfId="1" applyNumberFormat="1" applyFont="1" applyBorder="1" applyAlignment="1">
      <alignment horizontal="right" vertical="center"/>
    </xf>
    <xf numFmtId="0" fontId="0" fillId="0" borderId="1" xfId="0" applyBorder="1" applyAlignment="1">
      <alignment horizontal="center" vertical="center"/>
    </xf>
    <xf numFmtId="0" fontId="0" fillId="0" borderId="1" xfId="0" applyBorder="1"/>
    <xf numFmtId="0" fontId="0" fillId="0" borderId="1" xfId="0" applyBorder="1" applyAlignment="1">
      <alignment wrapText="1"/>
    </xf>
    <xf numFmtId="0" fontId="0" fillId="5" borderId="0" xfId="0" applyFill="1"/>
    <xf numFmtId="1" fontId="0" fillId="0" borderId="1" xfId="0" applyNumberFormat="1" applyBorder="1"/>
    <xf numFmtId="0" fontId="0" fillId="0" borderId="1" xfId="0" applyBorder="1" applyAlignment="1">
      <alignment vertical="center" wrapText="1"/>
    </xf>
    <xf numFmtId="164" fontId="6" fillId="0" borderId="1" xfId="1" applyNumberFormat="1" applyFont="1" applyFill="1" applyBorder="1" applyAlignment="1">
      <alignment horizontal="right" vertical="center"/>
    </xf>
    <xf numFmtId="0" fontId="0" fillId="0" borderId="2" xfId="0" applyBorder="1" applyAlignment="1">
      <alignment vertical="center" wrapText="1"/>
    </xf>
    <xf numFmtId="0" fontId="0" fillId="0" borderId="1" xfId="0" applyBorder="1" applyAlignment="1">
      <alignment vertical="center"/>
    </xf>
    <xf numFmtId="164" fontId="4" fillId="0" borderId="6" xfId="1" applyNumberFormat="1" applyFont="1" applyBorder="1" applyAlignment="1">
      <alignment vertical="center"/>
    </xf>
    <xf numFmtId="164" fontId="0" fillId="0" borderId="1" xfId="1" applyNumberFormat="1" applyFont="1" applyBorder="1" applyAlignment="1">
      <alignment vertical="center"/>
    </xf>
    <xf numFmtId="164" fontId="0" fillId="0" borderId="2" xfId="1" applyNumberFormat="1" applyFont="1" applyBorder="1" applyAlignment="1">
      <alignment vertical="center"/>
    </xf>
    <xf numFmtId="164" fontId="4" fillId="0" borderId="1" xfId="1" applyNumberFormat="1" applyFont="1" applyBorder="1" applyAlignment="1">
      <alignment vertical="center"/>
    </xf>
    <xf numFmtId="16" fontId="0" fillId="6" borderId="1" xfId="0" applyNumberFormat="1" applyFill="1" applyBorder="1" applyAlignment="1">
      <alignment horizontal="center" vertical="center"/>
    </xf>
    <xf numFmtId="0" fontId="0" fillId="6" borderId="1" xfId="0" applyFill="1" applyBorder="1" applyAlignment="1">
      <alignment vertical="center" wrapText="1"/>
    </xf>
    <xf numFmtId="164" fontId="0" fillId="6" borderId="1" xfId="1" applyNumberFormat="1" applyFont="1" applyFill="1" applyBorder="1" applyAlignment="1">
      <alignment vertical="center"/>
    </xf>
    <xf numFmtId="0" fontId="0" fillId="6" borderId="0" xfId="0" applyFill="1"/>
    <xf numFmtId="164" fontId="6" fillId="6" borderId="1" xfId="1" applyNumberFormat="1" applyFont="1" applyFill="1" applyBorder="1" applyAlignment="1">
      <alignment horizontal="right" vertical="center"/>
    </xf>
    <xf numFmtId="0" fontId="6" fillId="2" borderId="1" xfId="0" applyFont="1" applyFill="1" applyBorder="1" applyAlignment="1">
      <alignment horizontal="center" vertical="center" wrapText="1"/>
    </xf>
    <xf numFmtId="0" fontId="0" fillId="0" borderId="1" xfId="0" applyBorder="1" applyAlignment="1">
      <alignment horizontal="left" vertical="center"/>
    </xf>
    <xf numFmtId="164" fontId="0" fillId="0" borderId="1" xfId="1" applyNumberFormat="1" applyFont="1" applyBorder="1" applyAlignment="1">
      <alignment horizontal="center" vertical="center" wrapText="1"/>
    </xf>
    <xf numFmtId="0" fontId="0" fillId="0" borderId="1" xfId="0" applyBorder="1" applyAlignment="1">
      <alignment horizontal="center" vertical="center" wrapText="1"/>
    </xf>
    <xf numFmtId="16" fontId="0" fillId="7" borderId="1" xfId="0" applyNumberFormat="1" applyFill="1" applyBorder="1" applyAlignment="1">
      <alignment horizontal="center" vertical="center"/>
    </xf>
    <xf numFmtId="0" fontId="0" fillId="7" borderId="1" xfId="0" applyFill="1" applyBorder="1" applyAlignment="1">
      <alignment vertical="center"/>
    </xf>
    <xf numFmtId="164" fontId="0" fillId="7" borderId="1" xfId="1" applyNumberFormat="1" applyFont="1" applyFill="1" applyBorder="1" applyAlignment="1">
      <alignment vertical="center"/>
    </xf>
    <xf numFmtId="0" fontId="0" fillId="7" borderId="0" xfId="0" applyFill="1"/>
    <xf numFmtId="0" fontId="0" fillId="7" borderId="1" xfId="0" applyFill="1" applyBorder="1" applyAlignment="1">
      <alignment vertical="center" wrapText="1"/>
    </xf>
    <xf numFmtId="164" fontId="0" fillId="0" borderId="1" xfId="1" applyNumberFormat="1" applyFont="1" applyBorder="1" applyAlignment="1">
      <alignment horizontal="right" vertical="center"/>
    </xf>
    <xf numFmtId="164" fontId="0" fillId="7" borderId="1" xfId="1" applyNumberFormat="1" applyFont="1" applyFill="1" applyBorder="1" applyAlignment="1">
      <alignment horizontal="right" vertical="center"/>
    </xf>
    <xf numFmtId="164" fontId="0" fillId="0" borderId="1" xfId="1" applyNumberFormat="1" applyFont="1" applyFill="1" applyBorder="1" applyAlignment="1">
      <alignment horizontal="right" vertical="center"/>
    </xf>
    <xf numFmtId="0" fontId="8" fillId="0" borderId="1" xfId="0" applyFont="1" applyBorder="1" applyAlignment="1">
      <alignment wrapText="1"/>
    </xf>
    <xf numFmtId="164" fontId="0" fillId="0" borderId="0" xfId="0" applyNumberFormat="1"/>
    <xf numFmtId="1" fontId="0" fillId="0" borderId="1" xfId="0" applyNumberFormat="1" applyBorder="1" applyAlignment="1">
      <alignment vertical="center"/>
    </xf>
    <xf numFmtId="0" fontId="4" fillId="8" borderId="1" xfId="0" applyFont="1" applyFill="1" applyBorder="1" applyAlignment="1">
      <alignment horizontal="center" vertical="center"/>
    </xf>
    <xf numFmtId="164" fontId="10" fillId="0" borderId="1" xfId="0" applyNumberFormat="1" applyFont="1" applyBorder="1" applyAlignment="1">
      <alignment vertical="center"/>
    </xf>
    <xf numFmtId="164" fontId="10" fillId="7" borderId="1" xfId="0" applyNumberFormat="1" applyFont="1" applyFill="1" applyBorder="1" applyAlignment="1">
      <alignment vertical="center"/>
    </xf>
    <xf numFmtId="164" fontId="6" fillId="7" borderId="1" xfId="1" applyNumberFormat="1" applyFont="1" applyFill="1" applyBorder="1" applyAlignment="1">
      <alignment horizontal="right" vertical="center"/>
    </xf>
    <xf numFmtId="0" fontId="4" fillId="0" borderId="1" xfId="0" applyFont="1" applyBorder="1" applyAlignment="1">
      <alignment horizontal="center" vertical="center"/>
    </xf>
    <xf numFmtId="165" fontId="0" fillId="0" borderId="1" xfId="0" applyNumberFormat="1" applyBorder="1" applyAlignment="1">
      <alignment horizontal="center" vertical="center"/>
    </xf>
    <xf numFmtId="0" fontId="0" fillId="0" borderId="0" xfId="0" applyAlignment="1">
      <alignment wrapText="1"/>
    </xf>
    <xf numFmtId="166" fontId="6" fillId="0" borderId="1" xfId="1" applyNumberFormat="1" applyFont="1" applyFill="1" applyBorder="1" applyAlignment="1">
      <alignment horizontal="right" vertical="center"/>
    </xf>
    <xf numFmtId="164" fontId="0" fillId="0" borderId="1" xfId="1" applyNumberFormat="1" applyFont="1" applyBorder="1" applyAlignment="1">
      <alignment horizontal="center" vertical="center"/>
    </xf>
    <xf numFmtId="0" fontId="4" fillId="0" borderId="1" xfId="0" applyFont="1" applyBorder="1" applyAlignment="1">
      <alignment wrapText="1"/>
    </xf>
    <xf numFmtId="0" fontId="4" fillId="0" borderId="1" xfId="0" applyFont="1" applyBorder="1" applyAlignment="1">
      <alignment vertical="center" wrapText="1"/>
    </xf>
    <xf numFmtId="164" fontId="0" fillId="0" borderId="1" xfId="0" applyNumberFormat="1" applyBorder="1" applyAlignment="1">
      <alignment vertical="center"/>
    </xf>
    <xf numFmtId="0" fontId="10" fillId="8" borderId="1" xfId="0" applyFont="1" applyFill="1" applyBorder="1" applyAlignment="1">
      <alignment horizontal="center" vertical="center"/>
    </xf>
    <xf numFmtId="0" fontId="4" fillId="0" borderId="1" xfId="0" applyFont="1" applyBorder="1" applyAlignment="1">
      <alignment vertical="top" wrapText="1"/>
    </xf>
    <xf numFmtId="164" fontId="10" fillId="0" borderId="6" xfId="0" applyNumberFormat="1" applyFont="1" applyBorder="1" applyAlignment="1">
      <alignment vertical="center"/>
    </xf>
    <xf numFmtId="164" fontId="0" fillId="0" borderId="1" xfId="0" applyNumberFormat="1" applyBorder="1" applyAlignment="1">
      <alignment horizontal="center" vertical="center"/>
    </xf>
    <xf numFmtId="14" fontId="0" fillId="0" borderId="1" xfId="0" applyNumberFormat="1" applyBorder="1" applyAlignment="1">
      <alignment vertical="center"/>
    </xf>
    <xf numFmtId="0" fontId="10" fillId="0" borderId="1" xfId="0" applyFont="1" applyBorder="1" applyAlignment="1">
      <alignment vertical="top" wrapText="1"/>
    </xf>
    <xf numFmtId="14" fontId="0" fillId="0" borderId="1" xfId="0" applyNumberFormat="1" applyBorder="1"/>
    <xf numFmtId="43" fontId="0" fillId="0" borderId="1" xfId="0" applyNumberFormat="1" applyBorder="1" applyAlignment="1">
      <alignment vertical="center"/>
    </xf>
    <xf numFmtId="0" fontId="0" fillId="0" borderId="6" xfId="0" applyBorder="1" applyAlignment="1">
      <alignment vertical="center"/>
    </xf>
    <xf numFmtId="1" fontId="0" fillId="0" borderId="1" xfId="1" applyNumberFormat="1" applyFont="1" applyBorder="1" applyAlignment="1">
      <alignment horizontal="right" vertical="center"/>
    </xf>
    <xf numFmtId="0" fontId="6" fillId="2" borderId="1" xfId="0" applyFont="1" applyFill="1" applyBorder="1" applyAlignment="1">
      <alignment horizontal="center" vertical="top" wrapText="1"/>
    </xf>
    <xf numFmtId="0" fontId="10" fillId="0" borderId="1" xfId="0" applyFont="1" applyBorder="1" applyAlignment="1">
      <alignment horizontal="left" vertical="center" wrapText="1"/>
    </xf>
    <xf numFmtId="3" fontId="10" fillId="4" borderId="1" xfId="0" applyNumberFormat="1" applyFont="1" applyFill="1" applyBorder="1" applyAlignment="1">
      <alignment horizontal="center" vertical="center"/>
    </xf>
    <xf numFmtId="164" fontId="0" fillId="0" borderId="1" xfId="0" applyNumberFormat="1" applyBorder="1"/>
    <xf numFmtId="0" fontId="6" fillId="9" borderId="1" xfId="0" applyFont="1" applyFill="1" applyBorder="1" applyAlignment="1">
      <alignment horizontal="center" vertical="center" wrapText="1"/>
    </xf>
    <xf numFmtId="0" fontId="6" fillId="9" borderId="1" xfId="0" applyFont="1" applyFill="1" applyBorder="1" applyAlignment="1">
      <alignment horizontal="center" vertical="center"/>
    </xf>
    <xf numFmtId="0" fontId="6" fillId="9" borderId="2" xfId="0" applyFont="1" applyFill="1" applyBorder="1" applyAlignment="1">
      <alignment horizontal="center" vertical="center" wrapText="1"/>
    </xf>
    <xf numFmtId="164" fontId="6" fillId="0" borderId="1" xfId="1" applyNumberFormat="1" applyFont="1" applyBorder="1" applyAlignment="1">
      <alignment horizontal="center" vertical="center"/>
    </xf>
    <xf numFmtId="14" fontId="0" fillId="0" borderId="1" xfId="0" applyNumberFormat="1" applyBorder="1" applyAlignment="1">
      <alignment horizontal="center" vertical="center"/>
    </xf>
    <xf numFmtId="164" fontId="0" fillId="0" borderId="1" xfId="1" applyNumberFormat="1" applyFont="1" applyBorder="1" applyAlignment="1">
      <alignment horizontal="left" vertical="center"/>
    </xf>
    <xf numFmtId="164" fontId="6" fillId="0" borderId="1" xfId="1" applyNumberFormat="1" applyFont="1" applyBorder="1" applyAlignment="1">
      <alignment horizontal="left" vertical="center"/>
    </xf>
    <xf numFmtId="14" fontId="0" fillId="0" borderId="1" xfId="0" applyNumberFormat="1" applyBorder="1" applyAlignment="1">
      <alignment horizontal="left" vertical="center"/>
    </xf>
    <xf numFmtId="164" fontId="0" fillId="0" borderId="1" xfId="0" applyNumberFormat="1" applyBorder="1" applyAlignment="1">
      <alignment horizontal="left" vertical="center"/>
    </xf>
    <xf numFmtId="0" fontId="0" fillId="0" borderId="0" xfId="0" applyAlignment="1">
      <alignment horizontal="left" vertical="center"/>
    </xf>
    <xf numFmtId="0" fontId="0" fillId="6" borderId="0" xfId="0" applyFill="1" applyAlignment="1">
      <alignment vertical="center"/>
    </xf>
    <xf numFmtId="0" fontId="0" fillId="6" borderId="0" xfId="0" applyFill="1" applyAlignment="1">
      <alignment horizontal="center" vertical="center"/>
    </xf>
    <xf numFmtId="0" fontId="0" fillId="5" borderId="0" xfId="0" applyFill="1" applyAlignment="1">
      <alignment vertical="center"/>
    </xf>
    <xf numFmtId="0" fontId="0" fillId="5" borderId="0" xfId="0" applyFill="1" applyAlignment="1">
      <alignment horizontal="center" vertical="center"/>
    </xf>
    <xf numFmtId="164" fontId="0" fillId="0" borderId="0" xfId="0" applyNumberFormat="1" applyAlignment="1">
      <alignment vertical="center"/>
    </xf>
    <xf numFmtId="164" fontId="0" fillId="0" borderId="1" xfId="0" applyNumberFormat="1" applyBorder="1" applyAlignment="1">
      <alignment horizontal="right" vertical="center"/>
    </xf>
    <xf numFmtId="0" fontId="0" fillId="6" borderId="1" xfId="0" applyFill="1" applyBorder="1" applyAlignment="1">
      <alignment horizontal="left" vertical="center" wrapText="1"/>
    </xf>
    <xf numFmtId="164" fontId="0" fillId="0" borderId="1" xfId="0" applyNumberFormat="1" applyBorder="1" applyAlignment="1">
      <alignment horizontal="left" vertical="center" wrapText="1"/>
    </xf>
    <xf numFmtId="164" fontId="0" fillId="0" borderId="1" xfId="1" applyNumberFormat="1" applyFont="1" applyBorder="1" applyAlignment="1">
      <alignment horizontal="left" vertical="center" wrapText="1"/>
    </xf>
    <xf numFmtId="164" fontId="6" fillId="0" borderId="1" xfId="1" applyNumberFormat="1" applyFont="1" applyBorder="1" applyAlignment="1">
      <alignment horizontal="left" vertical="center" wrapText="1"/>
    </xf>
    <xf numFmtId="14" fontId="0" fillId="0" borderId="1" xfId="0" applyNumberFormat="1" applyBorder="1" applyAlignment="1">
      <alignment horizontal="left" vertical="center" wrapText="1"/>
    </xf>
    <xf numFmtId="0" fontId="0" fillId="0" borderId="0" xfId="0" applyAlignment="1">
      <alignment horizontal="left" vertical="center" wrapText="1"/>
    </xf>
    <xf numFmtId="14" fontId="0" fillId="0" borderId="9" xfId="0" applyNumberFormat="1" applyBorder="1"/>
    <xf numFmtId="0" fontId="0" fillId="0" borderId="4" xfId="0" applyBorder="1" applyAlignment="1">
      <alignment horizontal="left" vertical="center" wrapText="1"/>
    </xf>
    <xf numFmtId="0" fontId="0" fillId="6" borderId="4" xfId="0" applyFill="1" applyBorder="1" applyAlignment="1">
      <alignment horizontal="left" vertical="center" wrapText="1"/>
    </xf>
    <xf numFmtId="164" fontId="4" fillId="0" borderId="6" xfId="0" applyNumberFormat="1" applyFont="1" applyBorder="1"/>
    <xf numFmtId="1" fontId="0" fillId="0" borderId="1" xfId="0" applyNumberFormat="1" applyBorder="1" applyAlignment="1">
      <alignment horizontal="left" vertical="center" wrapText="1"/>
    </xf>
    <xf numFmtId="164" fontId="0" fillId="0" borderId="1" xfId="1" applyNumberFormat="1" applyFont="1" applyBorder="1"/>
    <xf numFmtId="1" fontId="0" fillId="0" borderId="1" xfId="0" applyNumberFormat="1" applyBorder="1" applyAlignment="1">
      <alignment horizontal="center" vertical="center" wrapText="1"/>
    </xf>
    <xf numFmtId="0" fontId="0" fillId="0" borderId="10" xfId="0" applyBorder="1" applyAlignment="1">
      <alignment horizontal="left" vertical="center" wrapText="1"/>
    </xf>
    <xf numFmtId="0" fontId="0" fillId="0" borderId="4" xfId="0" applyBorder="1" applyAlignment="1">
      <alignment vertical="center"/>
    </xf>
    <xf numFmtId="164" fontId="0" fillId="0" borderId="11" xfId="0" applyNumberFormat="1" applyBorder="1" applyAlignment="1">
      <alignment vertical="center"/>
    </xf>
    <xf numFmtId="164" fontId="0" fillId="0" borderId="2" xfId="0" applyNumberFormat="1" applyBorder="1" applyAlignment="1">
      <alignment vertical="center"/>
    </xf>
    <xf numFmtId="164" fontId="0" fillId="0" borderId="9" xfId="1" applyNumberFormat="1" applyFont="1" applyBorder="1" applyAlignment="1">
      <alignment vertical="center"/>
    </xf>
    <xf numFmtId="1" fontId="0" fillId="0" borderId="2" xfId="0" applyNumberFormat="1" applyBorder="1" applyAlignment="1">
      <alignment horizontal="left" vertical="center" wrapText="1"/>
    </xf>
    <xf numFmtId="0" fontId="0" fillId="0" borderId="2" xfId="0" applyBorder="1" applyAlignment="1">
      <alignment vertical="center"/>
    </xf>
    <xf numFmtId="1" fontId="0" fillId="0" borderId="5" xfId="0" applyNumberFormat="1" applyBorder="1" applyAlignment="1">
      <alignment horizontal="left" vertical="center" wrapText="1"/>
    </xf>
    <xf numFmtId="164" fontId="4" fillId="0" borderId="12" xfId="1" applyNumberFormat="1" applyFont="1" applyBorder="1" applyAlignment="1">
      <alignment vertical="center"/>
    </xf>
    <xf numFmtId="164" fontId="0" fillId="0" borderId="9" xfId="0" applyNumberFormat="1" applyBorder="1" applyAlignment="1">
      <alignment vertical="center"/>
    </xf>
    <xf numFmtId="164" fontId="0" fillId="0" borderId="9" xfId="0" applyNumberFormat="1" applyBorder="1"/>
    <xf numFmtId="1" fontId="0" fillId="0" borderId="1" xfId="0" applyNumberFormat="1" applyBorder="1" applyAlignment="1">
      <alignment horizontal="right" vertical="center" wrapText="1"/>
    </xf>
    <xf numFmtId="0" fontId="0" fillId="0" borderId="5" xfId="0" applyBorder="1" applyAlignment="1">
      <alignment vertical="center"/>
    </xf>
    <xf numFmtId="0" fontId="10" fillId="0" borderId="6" xfId="0" applyFont="1" applyBorder="1" applyAlignment="1">
      <alignment horizontal="left" vertical="center" wrapText="1"/>
    </xf>
    <xf numFmtId="3" fontId="0" fillId="0" borderId="2" xfId="0" applyNumberFormat="1" applyBorder="1"/>
    <xf numFmtId="3" fontId="0" fillId="0" borderId="3" xfId="0" applyNumberFormat="1" applyBorder="1"/>
    <xf numFmtId="164" fontId="0" fillId="0" borderId="9" xfId="1" applyNumberFormat="1" applyFont="1" applyBorder="1"/>
    <xf numFmtId="3" fontId="0" fillId="0" borderId="3" xfId="0" applyNumberFormat="1" applyBorder="1" applyAlignment="1">
      <alignment vertical="center"/>
    </xf>
    <xf numFmtId="0" fontId="2" fillId="0" borderId="1" xfId="0" applyFont="1" applyBorder="1" applyAlignment="1">
      <alignment vertical="center" wrapText="1"/>
    </xf>
    <xf numFmtId="0" fontId="10" fillId="6" borderId="6" xfId="0" applyFont="1" applyFill="1" applyBorder="1" applyAlignment="1">
      <alignment horizontal="left" vertical="center" wrapText="1"/>
    </xf>
    <xf numFmtId="164" fontId="0" fillId="0" borderId="9" xfId="1" applyNumberFormat="1" applyFont="1" applyBorder="1" applyAlignment="1">
      <alignment horizontal="center" vertical="center"/>
    </xf>
    <xf numFmtId="0" fontId="10" fillId="0" borderId="2" xfId="0" applyFont="1" applyBorder="1" applyAlignment="1">
      <alignment horizontal="left" vertical="center" wrapText="1"/>
    </xf>
    <xf numFmtId="0" fontId="6" fillId="2" borderId="9" xfId="0" applyFont="1" applyFill="1" applyBorder="1"/>
    <xf numFmtId="0" fontId="6" fillId="2" borderId="4" xfId="0" applyFont="1" applyFill="1" applyBorder="1" applyAlignment="1">
      <alignment vertical="center" wrapText="1"/>
    </xf>
    <xf numFmtId="0" fontId="6" fillId="2" borderId="1" xfId="0" applyFont="1" applyFill="1" applyBorder="1" applyAlignment="1">
      <alignment vertical="center"/>
    </xf>
    <xf numFmtId="164" fontId="0" fillId="0" borderId="0" xfId="1" applyNumberFormat="1" applyFont="1" applyAlignment="1">
      <alignment vertical="center"/>
    </xf>
    <xf numFmtId="164" fontId="0" fillId="0" borderId="3" xfId="1" applyNumberFormat="1" applyFont="1" applyBorder="1" applyAlignment="1">
      <alignment vertical="center"/>
    </xf>
    <xf numFmtId="164" fontId="0" fillId="0" borderId="5" xfId="1" applyNumberFormat="1" applyFont="1" applyBorder="1" applyAlignment="1">
      <alignment vertical="center"/>
    </xf>
    <xf numFmtId="3" fontId="0" fillId="0" borderId="1" xfId="0" applyNumberFormat="1" applyBorder="1"/>
    <xf numFmtId="0" fontId="4" fillId="0" borderId="6" xfId="0" applyFont="1" applyBorder="1"/>
    <xf numFmtId="164" fontId="0" fillId="6" borderId="1" xfId="0" applyNumberFormat="1" applyFill="1" applyBorder="1" applyAlignment="1">
      <alignment vertical="center"/>
    </xf>
    <xf numFmtId="0" fontId="0" fillId="6" borderId="1" xfId="0" applyFill="1" applyBorder="1" applyAlignment="1">
      <alignment vertical="center"/>
    </xf>
    <xf numFmtId="164" fontId="0" fillId="6" borderId="1" xfId="1" applyNumberFormat="1" applyFont="1" applyFill="1" applyBorder="1" applyAlignment="1">
      <alignment horizontal="right" vertical="center"/>
    </xf>
    <xf numFmtId="1" fontId="0" fillId="6" borderId="1" xfId="0" applyNumberFormat="1" applyFill="1" applyBorder="1" applyAlignment="1">
      <alignment vertical="center"/>
    </xf>
    <xf numFmtId="0" fontId="0" fillId="6" borderId="1" xfId="0" applyFill="1" applyBorder="1" applyAlignment="1">
      <alignment horizontal="center" vertical="center"/>
    </xf>
    <xf numFmtId="0" fontId="0" fillId="7" borderId="1" xfId="0" applyFill="1" applyBorder="1" applyAlignment="1">
      <alignment horizontal="center" vertical="center" wrapText="1"/>
    </xf>
    <xf numFmtId="0" fontId="0" fillId="0" borderId="0" xfId="0" applyAlignment="1">
      <alignment horizontal="center" vertical="center" wrapText="1"/>
    </xf>
    <xf numFmtId="0" fontId="2" fillId="0" borderId="1" xfId="0" applyFont="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5" xfId="0" applyBorder="1" applyAlignment="1">
      <alignment horizontal="center" vertical="center" wrapText="1"/>
    </xf>
    <xf numFmtId="0" fontId="0" fillId="6" borderId="1" xfId="0" applyFill="1" applyBorder="1" applyAlignment="1">
      <alignment horizontal="center" vertical="center" wrapText="1"/>
    </xf>
    <xf numFmtId="0" fontId="10" fillId="0" borderId="1" xfId="0" applyFont="1" applyBorder="1" applyAlignment="1">
      <alignment horizontal="center" vertical="center" wrapText="1"/>
    </xf>
    <xf numFmtId="0" fontId="0" fillId="0" borderId="4" xfId="0" applyBorder="1" applyAlignment="1">
      <alignment horizontal="center" vertical="center" wrapText="1"/>
    </xf>
    <xf numFmtId="0" fontId="0" fillId="0" borderId="10" xfId="0" applyBorder="1" applyAlignment="1">
      <alignment horizontal="center" vertical="center" wrapText="1"/>
    </xf>
    <xf numFmtId="0" fontId="0" fillId="0" borderId="13" xfId="0" applyBorder="1" applyAlignment="1">
      <alignment horizontal="center" vertical="center" wrapText="1"/>
    </xf>
    <xf numFmtId="0" fontId="0" fillId="0" borderId="8" xfId="0" applyBorder="1" applyAlignment="1">
      <alignment horizontal="center" vertical="center" wrapText="1"/>
    </xf>
    <xf numFmtId="0" fontId="0" fillId="0" borderId="14" xfId="0" applyBorder="1" applyAlignment="1">
      <alignment horizontal="center" vertical="center" wrapText="1"/>
    </xf>
    <xf numFmtId="0" fontId="6" fillId="10" borderId="1" xfId="0" applyFont="1" applyFill="1" applyBorder="1" applyAlignment="1">
      <alignment horizontal="center" vertical="center"/>
    </xf>
    <xf numFmtId="0" fontId="0" fillId="0" borderId="5" xfId="0" applyBorder="1"/>
    <xf numFmtId="0" fontId="0" fillId="0" borderId="0" xfId="0" applyAlignment="1">
      <alignment vertical="center" wrapText="1"/>
    </xf>
    <xf numFmtId="0" fontId="0" fillId="0" borderId="3" xfId="0" applyBorder="1" applyAlignment="1">
      <alignment vertical="center" wrapText="1"/>
    </xf>
    <xf numFmtId="0" fontId="0" fillId="0" borderId="5" xfId="0" applyBorder="1" applyAlignment="1">
      <alignment vertical="center" wrapText="1"/>
    </xf>
    <xf numFmtId="0" fontId="0" fillId="0" borderId="13" xfId="0" applyBorder="1" applyAlignment="1">
      <alignment horizontal="left" vertical="center" wrapText="1"/>
    </xf>
    <xf numFmtId="0" fontId="0" fillId="0" borderId="8" xfId="0" applyBorder="1" applyAlignment="1">
      <alignment horizontal="left" vertical="center" wrapText="1"/>
    </xf>
    <xf numFmtId="0" fontId="0" fillId="0" borderId="14" xfId="0" applyBorder="1" applyAlignment="1">
      <alignment horizontal="left" vertical="center" wrapText="1"/>
    </xf>
    <xf numFmtId="0" fontId="6" fillId="11" borderId="1" xfId="0" applyFont="1" applyFill="1" applyBorder="1" applyAlignment="1">
      <alignment horizontal="center" vertical="center"/>
    </xf>
    <xf numFmtId="164" fontId="6" fillId="0" borderId="1" xfId="1" applyNumberFormat="1" applyFont="1" applyBorder="1" applyAlignment="1">
      <alignment vertical="center"/>
    </xf>
    <xf numFmtId="0" fontId="6" fillId="6" borderId="1" xfId="0" applyFont="1" applyFill="1" applyBorder="1" applyAlignment="1">
      <alignment horizontal="center" vertical="center" wrapText="1"/>
    </xf>
    <xf numFmtId="167" fontId="13" fillId="17" borderId="1" xfId="0" applyNumberFormat="1" applyFont="1" applyFill="1" applyBorder="1" applyAlignment="1">
      <alignment horizontal="center" vertical="center"/>
    </xf>
    <xf numFmtId="0" fontId="13" fillId="14" borderId="1" xfId="0" applyFont="1" applyFill="1" applyBorder="1" applyAlignment="1">
      <alignment horizontal="center" vertical="center"/>
    </xf>
    <xf numFmtId="0" fontId="13" fillId="22" borderId="1" xfId="0" applyFont="1" applyFill="1" applyBorder="1" applyAlignment="1">
      <alignment horizontal="left" vertical="center"/>
    </xf>
    <xf numFmtId="0" fontId="13" fillId="24" borderId="1" xfId="0" applyFont="1" applyFill="1" applyBorder="1" applyAlignment="1">
      <alignment horizontal="center" vertical="center"/>
    </xf>
    <xf numFmtId="0" fontId="13" fillId="0" borderId="0" xfId="0" applyFont="1"/>
    <xf numFmtId="0" fontId="13" fillId="19" borderId="1" xfId="0" applyFont="1" applyFill="1" applyBorder="1" applyAlignment="1">
      <alignment horizontal="center" vertical="center"/>
    </xf>
    <xf numFmtId="0" fontId="13" fillId="19" borderId="9" xfId="0" applyFont="1" applyFill="1" applyBorder="1" applyAlignment="1">
      <alignment horizontal="center" vertical="center"/>
    </xf>
    <xf numFmtId="0" fontId="13" fillId="0" borderId="0" xfId="0" applyFont="1" applyAlignment="1">
      <alignment vertical="center"/>
    </xf>
    <xf numFmtId="0" fontId="13" fillId="27" borderId="1" xfId="0" applyFont="1" applyFill="1" applyBorder="1" applyAlignment="1">
      <alignment horizontal="center" vertical="center"/>
    </xf>
    <xf numFmtId="0" fontId="13" fillId="30" borderId="1" xfId="0" applyFont="1" applyFill="1" applyBorder="1" applyAlignment="1">
      <alignment horizontal="center" vertical="center"/>
    </xf>
    <xf numFmtId="0" fontId="6" fillId="0" borderId="0" xfId="0" applyFont="1" applyAlignment="1">
      <alignment horizontal="center" vertical="center"/>
    </xf>
    <xf numFmtId="0" fontId="6" fillId="0" borderId="0" xfId="0" applyFont="1"/>
    <xf numFmtId="0" fontId="6" fillId="18" borderId="1" xfId="0" applyFont="1" applyFill="1" applyBorder="1" applyAlignment="1">
      <alignment horizontal="center" vertical="center" wrapText="1"/>
    </xf>
    <xf numFmtId="0" fontId="6" fillId="13" borderId="1" xfId="0" applyFont="1" applyFill="1" applyBorder="1" applyAlignment="1">
      <alignment horizontal="center" vertical="center" wrapText="1"/>
    </xf>
    <xf numFmtId="0" fontId="6" fillId="13" borderId="1" xfId="0" applyFont="1" applyFill="1" applyBorder="1" applyAlignment="1">
      <alignment horizontal="center" vertical="center"/>
    </xf>
    <xf numFmtId="0" fontId="6" fillId="18" borderId="1" xfId="0" applyFont="1" applyFill="1" applyBorder="1" applyAlignment="1">
      <alignment horizontal="center" vertical="center"/>
    </xf>
    <xf numFmtId="0" fontId="6" fillId="18" borderId="9" xfId="0" applyFont="1" applyFill="1" applyBorder="1" applyAlignment="1">
      <alignment horizontal="center" vertical="center" wrapText="1"/>
    </xf>
    <xf numFmtId="0" fontId="6" fillId="28" borderId="1" xfId="0" applyFont="1" applyFill="1" applyBorder="1" applyAlignment="1">
      <alignment horizontal="center" vertical="center"/>
    </xf>
    <xf numFmtId="0" fontId="6" fillId="25" borderId="1" xfId="0" applyFont="1" applyFill="1" applyBorder="1" applyAlignment="1">
      <alignment horizontal="center" vertical="center"/>
    </xf>
    <xf numFmtId="0" fontId="6" fillId="0" borderId="0" xfId="0" applyFont="1" applyAlignment="1">
      <alignment horizontal="center" vertical="center" wrapText="1"/>
    </xf>
    <xf numFmtId="167" fontId="0" fillId="17" borderId="1" xfId="0" applyNumberFormat="1" applyFill="1" applyBorder="1" applyAlignment="1">
      <alignment horizontal="center" vertical="center"/>
    </xf>
    <xf numFmtId="0" fontId="0" fillId="19" borderId="1" xfId="0" applyFill="1" applyBorder="1" applyAlignment="1">
      <alignment horizontal="center" vertical="center"/>
    </xf>
    <xf numFmtId="0" fontId="0" fillId="14" borderId="1" xfId="0" applyFill="1" applyBorder="1" applyAlignment="1">
      <alignment horizontal="center" vertical="center"/>
    </xf>
    <xf numFmtId="0" fontId="0" fillId="19" borderId="9" xfId="0" applyFill="1" applyBorder="1" applyAlignment="1">
      <alignment horizontal="center" vertical="center"/>
    </xf>
    <xf numFmtId="0" fontId="0" fillId="14" borderId="1" xfId="0" applyFill="1" applyBorder="1" applyAlignment="1">
      <alignment horizontal="center" vertical="center" wrapText="1"/>
    </xf>
    <xf numFmtId="0" fontId="0" fillId="27" borderId="1" xfId="0" applyFill="1" applyBorder="1" applyAlignment="1">
      <alignment horizontal="center" vertical="center"/>
    </xf>
    <xf numFmtId="0" fontId="0" fillId="30" borderId="1" xfId="0" applyFill="1" applyBorder="1" applyAlignment="1">
      <alignment horizontal="center" vertical="center"/>
    </xf>
    <xf numFmtId="0" fontId="0" fillId="22" borderId="1" xfId="0" applyFill="1" applyBorder="1" applyAlignment="1">
      <alignment horizontal="left" vertical="center"/>
    </xf>
    <xf numFmtId="0" fontId="0" fillId="24" borderId="1" xfId="0" applyFill="1" applyBorder="1" applyAlignment="1">
      <alignment horizontal="center" vertical="center"/>
    </xf>
    <xf numFmtId="0" fontId="0" fillId="19" borderId="1" xfId="0" applyFill="1" applyBorder="1" applyAlignment="1">
      <alignment horizontal="center" vertical="center" wrapText="1"/>
    </xf>
    <xf numFmtId="0" fontId="0" fillId="22" borderId="1" xfId="0" applyFill="1" applyBorder="1" applyAlignment="1">
      <alignment horizontal="left" vertical="center" wrapText="1"/>
    </xf>
    <xf numFmtId="0" fontId="0" fillId="24" borderId="1" xfId="0" applyFill="1" applyBorder="1" applyAlignment="1">
      <alignment horizontal="center" vertical="center" wrapText="1"/>
    </xf>
    <xf numFmtId="0" fontId="0" fillId="27" borderId="1" xfId="0" applyFill="1" applyBorder="1" applyAlignment="1">
      <alignment horizontal="center" vertical="center" wrapText="1"/>
    </xf>
    <xf numFmtId="0" fontId="0" fillId="30" borderId="1" xfId="0" applyFill="1" applyBorder="1" applyAlignment="1">
      <alignment horizontal="center" vertical="center" wrapText="1"/>
    </xf>
    <xf numFmtId="167" fontId="0" fillId="17" borderId="1" xfId="0" applyNumberFormat="1" applyFill="1" applyBorder="1" applyAlignment="1">
      <alignment horizontal="center" vertical="center" wrapText="1"/>
    </xf>
    <xf numFmtId="167" fontId="0" fillId="17" borderId="9" xfId="0" applyNumberFormat="1" applyFill="1" applyBorder="1" applyAlignment="1">
      <alignment horizontal="center" vertical="center"/>
    </xf>
    <xf numFmtId="167" fontId="6" fillId="0" borderId="2" xfId="0" applyNumberFormat="1" applyFont="1" applyBorder="1" applyAlignment="1">
      <alignment horizontal="center" vertical="center"/>
    </xf>
    <xf numFmtId="0" fontId="0" fillId="14" borderId="10" xfId="0" applyFill="1" applyBorder="1" applyAlignment="1">
      <alignment horizontal="center" vertical="center"/>
    </xf>
    <xf numFmtId="0" fontId="16" fillId="14" borderId="15" xfId="0" applyFont="1" applyFill="1" applyBorder="1" applyAlignment="1">
      <alignment horizontal="center" vertical="center"/>
    </xf>
    <xf numFmtId="0" fontId="0" fillId="21" borderId="1" xfId="0" applyFill="1" applyBorder="1" applyAlignment="1">
      <alignment horizontal="center" vertical="center"/>
    </xf>
    <xf numFmtId="167" fontId="6" fillId="17" borderId="15" xfId="0" applyNumberFormat="1" applyFont="1" applyFill="1" applyBorder="1" applyAlignment="1">
      <alignment horizontal="center" vertical="center"/>
    </xf>
    <xf numFmtId="0" fontId="6" fillId="12" borderId="1" xfId="0" applyFont="1" applyFill="1" applyBorder="1" applyAlignment="1">
      <alignment horizontal="center" vertical="center" wrapText="1"/>
    </xf>
    <xf numFmtId="0" fontId="6" fillId="12" borderId="1" xfId="0" applyFont="1" applyFill="1" applyBorder="1" applyAlignment="1">
      <alignment horizontal="center" vertical="center"/>
    </xf>
    <xf numFmtId="0" fontId="6"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21" borderId="1" xfId="0" applyFill="1" applyBorder="1" applyAlignment="1">
      <alignment horizontal="center" vertical="center" wrapText="1"/>
    </xf>
    <xf numFmtId="0" fontId="6" fillId="14" borderId="1" xfId="0" applyFont="1" applyFill="1" applyBorder="1" applyAlignment="1">
      <alignment horizontal="center" vertical="top" wrapText="1"/>
    </xf>
    <xf numFmtId="0" fontId="6" fillId="14" borderId="1" xfId="0" applyFont="1" applyFill="1" applyBorder="1" applyAlignment="1">
      <alignment horizontal="center" vertical="top"/>
    </xf>
    <xf numFmtId="0" fontId="0" fillId="0" borderId="1" xfId="0" applyBorder="1" applyAlignment="1">
      <alignment vertical="top"/>
    </xf>
    <xf numFmtId="0" fontId="0" fillId="0" borderId="1" xfId="0" applyBorder="1" applyAlignment="1">
      <alignment horizontal="center" vertical="top"/>
    </xf>
    <xf numFmtId="0" fontId="0" fillId="0" borderId="0" xfId="0" applyAlignment="1">
      <alignment vertical="top"/>
    </xf>
    <xf numFmtId="167" fontId="0" fillId="0" borderId="1" xfId="0" applyNumberFormat="1" applyBorder="1" applyAlignment="1">
      <alignment horizontal="center" vertical="top"/>
    </xf>
    <xf numFmtId="167" fontId="0" fillId="0" borderId="1" xfId="0" applyNumberFormat="1" applyBorder="1" applyAlignment="1">
      <alignment horizontal="center" vertical="top" wrapText="1"/>
    </xf>
    <xf numFmtId="168" fontId="0" fillId="0" borderId="0" xfId="0" applyNumberFormat="1" applyAlignment="1">
      <alignment horizontal="center" vertical="center"/>
    </xf>
    <xf numFmtId="0" fontId="0" fillId="0" borderId="0" xfId="0" applyAlignment="1">
      <alignment horizontal="right" vertical="center"/>
    </xf>
    <xf numFmtId="168" fontId="0" fillId="0" borderId="0" xfId="0" applyNumberFormat="1" applyAlignment="1">
      <alignment horizontal="right" vertical="center"/>
    </xf>
    <xf numFmtId="0" fontId="15" fillId="0" borderId="0" xfId="0" applyFont="1" applyAlignment="1">
      <alignment horizontal="center" vertical="center"/>
    </xf>
    <xf numFmtId="168" fontId="6" fillId="0" borderId="24" xfId="0" applyNumberFormat="1" applyFont="1" applyBorder="1" applyAlignment="1">
      <alignment horizontal="center" vertical="center"/>
    </xf>
    <xf numFmtId="168" fontId="6" fillId="0" borderId="25" xfId="0" applyNumberFormat="1" applyFont="1" applyBorder="1" applyAlignment="1">
      <alignment horizontal="center" vertical="center"/>
    </xf>
    <xf numFmtId="2" fontId="0" fillId="6" borderId="12" xfId="0" applyNumberFormat="1" applyFill="1" applyBorder="1" applyAlignment="1">
      <alignment vertical="center"/>
    </xf>
    <xf numFmtId="2" fontId="0" fillId="6" borderId="16" xfId="0" applyNumberFormat="1" applyFill="1" applyBorder="1" applyAlignment="1">
      <alignment vertical="center"/>
    </xf>
    <xf numFmtId="0" fontId="0" fillId="0" borderId="26" xfId="0" applyBorder="1" applyAlignment="1">
      <alignment horizontal="center" vertical="center" wrapText="1"/>
    </xf>
    <xf numFmtId="0" fontId="0" fillId="0" borderId="28" xfId="0" applyBorder="1" applyAlignment="1">
      <alignment horizontal="center" vertical="center" wrapText="1"/>
    </xf>
    <xf numFmtId="0" fontId="0" fillId="0" borderId="27" xfId="0" applyBorder="1" applyAlignment="1">
      <alignment horizontal="center" vertical="center" wrapText="1"/>
    </xf>
    <xf numFmtId="0" fontId="0" fillId="0" borderId="12" xfId="0" applyBorder="1" applyAlignment="1">
      <alignment horizontal="center" vertical="center" wrapText="1"/>
    </xf>
    <xf numFmtId="0" fontId="0" fillId="0" borderId="16" xfId="0" applyBorder="1" applyAlignment="1">
      <alignment horizontal="center" vertical="center" wrapText="1"/>
    </xf>
    <xf numFmtId="2" fontId="0" fillId="4" borderId="0" xfId="0" applyNumberFormat="1" applyFill="1" applyAlignment="1">
      <alignment vertical="center"/>
    </xf>
    <xf numFmtId="2" fontId="0" fillId="4" borderId="12" xfId="0" applyNumberFormat="1" applyFill="1" applyBorder="1" applyAlignment="1">
      <alignment vertical="center"/>
    </xf>
    <xf numFmtId="2" fontId="0" fillId="4" borderId="16" xfId="0" applyNumberFormat="1" applyFill="1" applyBorder="1" applyAlignment="1">
      <alignment vertical="center"/>
    </xf>
    <xf numFmtId="2" fontId="0" fillId="4" borderId="20" xfId="0" applyNumberFormat="1" applyFill="1" applyBorder="1" applyAlignment="1">
      <alignment vertical="center"/>
    </xf>
    <xf numFmtId="2" fontId="0" fillId="4" borderId="29" xfId="0" applyNumberFormat="1" applyFill="1" applyBorder="1" applyAlignment="1">
      <alignment vertical="center"/>
    </xf>
    <xf numFmtId="0" fontId="10" fillId="0" borderId="4" xfId="0" applyFont="1" applyBorder="1" applyAlignment="1">
      <alignment vertical="center" wrapText="1"/>
    </xf>
    <xf numFmtId="0" fontId="10" fillId="0" borderId="4" xfId="0" applyFont="1" applyBorder="1" applyAlignment="1">
      <alignment vertical="center"/>
    </xf>
    <xf numFmtId="0" fontId="10" fillId="0" borderId="33" xfId="0" applyFont="1" applyBorder="1" applyAlignment="1">
      <alignment vertical="center" wrapText="1"/>
    </xf>
    <xf numFmtId="0" fontId="10" fillId="0" borderId="14" xfId="0" applyFont="1" applyBorder="1" applyAlignment="1">
      <alignment vertical="center" wrapText="1"/>
    </xf>
    <xf numFmtId="0" fontId="10" fillId="0" borderId="14" xfId="0" applyFont="1" applyBorder="1" applyAlignment="1">
      <alignment vertical="center"/>
    </xf>
    <xf numFmtId="14" fontId="10" fillId="0" borderId="1" xfId="0" applyNumberFormat="1" applyFont="1" applyBorder="1" applyAlignment="1">
      <alignment vertical="top"/>
    </xf>
    <xf numFmtId="14" fontId="10" fillId="0" borderId="5" xfId="0" applyNumberFormat="1" applyFont="1" applyBorder="1" applyAlignment="1">
      <alignment vertical="top"/>
    </xf>
    <xf numFmtId="0" fontId="10" fillId="0" borderId="5" xfId="0" applyFont="1" applyBorder="1" applyAlignment="1">
      <alignment vertical="top"/>
    </xf>
    <xf numFmtId="16" fontId="0" fillId="0" borderId="1" xfId="0" applyNumberFormat="1" applyBorder="1" applyAlignment="1">
      <alignment horizontal="center" vertical="top"/>
    </xf>
    <xf numFmtId="16" fontId="0" fillId="7" borderId="1" xfId="0" applyNumberFormat="1" applyFill="1" applyBorder="1" applyAlignment="1">
      <alignment horizontal="center" vertical="top"/>
    </xf>
    <xf numFmtId="14" fontId="0" fillId="0" borderId="1" xfId="0" applyNumberFormat="1" applyBorder="1" applyAlignment="1">
      <alignment vertical="top"/>
    </xf>
    <xf numFmtId="14" fontId="0" fillId="0" borderId="1" xfId="0" applyNumberFormat="1" applyBorder="1" applyAlignment="1">
      <alignment horizontal="center" vertical="top"/>
    </xf>
    <xf numFmtId="14" fontId="0" fillId="0" borderId="1" xfId="0" applyNumberFormat="1" applyBorder="1" applyAlignment="1">
      <alignment horizontal="left" vertical="top"/>
    </xf>
    <xf numFmtId="14" fontId="0" fillId="0" borderId="1" xfId="0" applyNumberFormat="1" applyBorder="1" applyAlignment="1">
      <alignment horizontal="left" vertical="top" wrapText="1"/>
    </xf>
    <xf numFmtId="14" fontId="0" fillId="0" borderId="9" xfId="0" applyNumberFormat="1" applyBorder="1" applyAlignment="1">
      <alignment vertical="top"/>
    </xf>
    <xf numFmtId="0" fontId="18" fillId="0" borderId="32" xfId="0" applyFont="1" applyBorder="1" applyAlignment="1">
      <alignment vertical="center" wrapText="1"/>
    </xf>
    <xf numFmtId="0" fontId="18" fillId="0" borderId="33" xfId="0" applyFont="1" applyBorder="1" applyAlignment="1">
      <alignment vertical="center" wrapText="1"/>
    </xf>
    <xf numFmtId="0" fontId="0" fillId="19" borderId="34" xfId="0" applyFill="1" applyBorder="1" applyAlignment="1">
      <alignment horizontal="center" vertical="center"/>
    </xf>
    <xf numFmtId="0" fontId="0" fillId="19" borderId="5" xfId="0" applyFill="1" applyBorder="1" applyAlignment="1">
      <alignment horizontal="center" vertical="center"/>
    </xf>
    <xf numFmtId="0" fontId="6" fillId="2" borderId="1" xfId="0" applyFont="1" applyFill="1" applyBorder="1" applyAlignment="1">
      <alignment horizontal="center" vertical="center"/>
    </xf>
    <xf numFmtId="164" fontId="0" fillId="9" borderId="1" xfId="0" applyNumberFormat="1" applyFill="1" applyBorder="1" applyAlignment="1">
      <alignment horizontal="right" vertical="center"/>
    </xf>
    <xf numFmtId="1" fontId="0" fillId="9" borderId="1" xfId="0" applyNumberFormat="1" applyFill="1" applyBorder="1" applyAlignment="1">
      <alignment horizontal="right" vertical="center" wrapText="1"/>
    </xf>
    <xf numFmtId="164" fontId="0" fillId="9" borderId="1" xfId="1" applyNumberFormat="1" applyFont="1" applyFill="1" applyBorder="1" applyAlignment="1">
      <alignment horizontal="right" vertical="center" wrapText="1"/>
    </xf>
    <xf numFmtId="164" fontId="0" fillId="0" borderId="1" xfId="1" applyNumberFormat="1" applyFont="1" applyBorder="1" applyAlignment="1">
      <alignment horizontal="right" vertical="center" wrapText="1"/>
    </xf>
    <xf numFmtId="164" fontId="4" fillId="9" borderId="1" xfId="1" applyNumberFormat="1" applyFont="1" applyFill="1" applyBorder="1" applyAlignment="1">
      <alignment horizontal="right" vertical="center"/>
    </xf>
    <xf numFmtId="164" fontId="4" fillId="0" borderId="1" xfId="1" applyNumberFormat="1" applyFont="1" applyBorder="1" applyAlignment="1">
      <alignment horizontal="right" vertical="center"/>
    </xf>
    <xf numFmtId="164" fontId="0" fillId="9" borderId="1" xfId="1" applyNumberFormat="1" applyFont="1" applyFill="1" applyBorder="1" applyAlignment="1">
      <alignment horizontal="right" vertical="center"/>
    </xf>
    <xf numFmtId="164" fontId="10" fillId="9" borderId="1" xfId="0" applyNumberFormat="1" applyFont="1" applyFill="1" applyBorder="1" applyAlignment="1">
      <alignment horizontal="right" vertical="center"/>
    </xf>
    <xf numFmtId="0" fontId="0" fillId="9" borderId="1" xfId="0" applyFill="1" applyBorder="1" applyAlignment="1">
      <alignment horizontal="right" vertical="center"/>
    </xf>
    <xf numFmtId="0" fontId="0" fillId="0" borderId="1" xfId="0" applyBorder="1" applyAlignment="1">
      <alignment horizontal="right" vertical="center"/>
    </xf>
    <xf numFmtId="164" fontId="4" fillId="9" borderId="6" xfId="1" applyNumberFormat="1" applyFont="1" applyFill="1" applyBorder="1" applyAlignment="1">
      <alignment horizontal="right" vertical="center"/>
    </xf>
    <xf numFmtId="164" fontId="10" fillId="9" borderId="6" xfId="0" applyNumberFormat="1" applyFont="1" applyFill="1" applyBorder="1" applyAlignment="1">
      <alignment horizontal="right" vertical="center"/>
    </xf>
    <xf numFmtId="1" fontId="0" fillId="9" borderId="1" xfId="0" applyNumberFormat="1" applyFill="1" applyBorder="1" applyAlignment="1">
      <alignment horizontal="right" vertical="center"/>
    </xf>
    <xf numFmtId="43" fontId="0" fillId="9" borderId="1" xfId="0" applyNumberFormat="1" applyFill="1" applyBorder="1" applyAlignment="1">
      <alignment horizontal="right" vertical="center"/>
    </xf>
    <xf numFmtId="0" fontId="0" fillId="9" borderId="12" xfId="0" applyFill="1" applyBorder="1" applyAlignment="1">
      <alignment horizontal="right" vertical="center"/>
    </xf>
    <xf numFmtId="0" fontId="0" fillId="0" borderId="1" xfId="0" applyBorder="1" applyAlignment="1">
      <alignment horizontal="right"/>
    </xf>
    <xf numFmtId="164" fontId="0" fillId="9" borderId="1" xfId="0" applyNumberFormat="1" applyFill="1" applyBorder="1" applyAlignment="1">
      <alignment horizontal="right" vertical="center" wrapText="1"/>
    </xf>
    <xf numFmtId="0" fontId="0" fillId="0" borderId="1" xfId="0" applyBorder="1" applyAlignment="1">
      <alignment horizontal="right" vertical="center" wrapText="1"/>
    </xf>
    <xf numFmtId="1" fontId="0" fillId="0" borderId="1" xfId="0" applyNumberFormat="1" applyBorder="1" applyAlignment="1">
      <alignment horizontal="right" vertical="center"/>
    </xf>
    <xf numFmtId="164" fontId="0" fillId="9" borderId="2" xfId="1" applyNumberFormat="1" applyFont="1" applyFill="1" applyBorder="1" applyAlignment="1">
      <alignment horizontal="right" vertical="center"/>
    </xf>
    <xf numFmtId="164" fontId="0" fillId="9" borderId="2" xfId="0" applyNumberFormat="1" applyFill="1" applyBorder="1" applyAlignment="1">
      <alignment horizontal="right" vertical="center"/>
    </xf>
    <xf numFmtId="1" fontId="0" fillId="9" borderId="2" xfId="0" applyNumberFormat="1" applyFill="1" applyBorder="1" applyAlignment="1">
      <alignment horizontal="right" vertical="center" wrapText="1"/>
    </xf>
    <xf numFmtId="0" fontId="0" fillId="0" borderId="2" xfId="0" applyBorder="1" applyAlignment="1">
      <alignment horizontal="right" vertical="center"/>
    </xf>
    <xf numFmtId="0" fontId="0" fillId="0" borderId="4" xfId="0" applyBorder="1" applyAlignment="1">
      <alignment horizontal="right" vertical="center"/>
    </xf>
    <xf numFmtId="164" fontId="0" fillId="9" borderId="11" xfId="0" applyNumberFormat="1" applyFill="1" applyBorder="1" applyAlignment="1">
      <alignment horizontal="right" vertical="center"/>
    </xf>
    <xf numFmtId="164" fontId="0" fillId="9" borderId="9" xfId="1" applyNumberFormat="1" applyFont="1" applyFill="1" applyBorder="1" applyAlignment="1">
      <alignment horizontal="right" vertical="center"/>
    </xf>
    <xf numFmtId="1" fontId="0" fillId="9" borderId="5" xfId="0" applyNumberFormat="1" applyFill="1" applyBorder="1" applyAlignment="1">
      <alignment horizontal="right" vertical="center" wrapText="1"/>
    </xf>
    <xf numFmtId="0" fontId="0" fillId="0" borderId="5" xfId="0" applyBorder="1" applyAlignment="1">
      <alignment horizontal="right" vertical="center"/>
    </xf>
    <xf numFmtId="164" fontId="4" fillId="9" borderId="12" xfId="1" applyNumberFormat="1" applyFont="1" applyFill="1" applyBorder="1" applyAlignment="1">
      <alignment horizontal="right" vertical="center"/>
    </xf>
    <xf numFmtId="164" fontId="0" fillId="9" borderId="9" xfId="0" applyNumberFormat="1" applyFill="1" applyBorder="1" applyAlignment="1">
      <alignment horizontal="right" vertical="center"/>
    </xf>
    <xf numFmtId="3" fontId="0" fillId="9" borderId="1" xfId="0" applyNumberFormat="1" applyFill="1" applyBorder="1" applyAlignment="1">
      <alignment horizontal="right" vertical="center"/>
    </xf>
    <xf numFmtId="164" fontId="0" fillId="9" borderId="3" xfId="1" applyNumberFormat="1" applyFont="1" applyFill="1" applyBorder="1" applyAlignment="1">
      <alignment horizontal="right" vertical="center"/>
    </xf>
    <xf numFmtId="164" fontId="0" fillId="0" borderId="2" xfId="1" applyNumberFormat="1" applyFont="1" applyBorder="1" applyAlignment="1">
      <alignment horizontal="right" vertical="center"/>
    </xf>
    <xf numFmtId="164" fontId="0" fillId="9" borderId="5" xfId="1" applyNumberFormat="1" applyFont="1" applyFill="1" applyBorder="1" applyAlignment="1">
      <alignment horizontal="right" vertical="center"/>
    </xf>
    <xf numFmtId="164" fontId="0" fillId="0" borderId="5" xfId="1" applyNumberFormat="1" applyFont="1" applyBorder="1" applyAlignment="1">
      <alignment horizontal="right" vertical="center"/>
    </xf>
    <xf numFmtId="3" fontId="0" fillId="9" borderId="2" xfId="0" applyNumberFormat="1" applyFill="1" applyBorder="1" applyAlignment="1">
      <alignment horizontal="right" vertical="center"/>
    </xf>
    <xf numFmtId="0" fontId="0" fillId="9" borderId="9" xfId="0" applyFill="1" applyBorder="1" applyAlignment="1">
      <alignment horizontal="right" vertical="center"/>
    </xf>
    <xf numFmtId="0" fontId="0" fillId="9" borderId="4" xfId="0" applyFill="1" applyBorder="1" applyAlignment="1">
      <alignment horizontal="right" vertical="center"/>
    </xf>
    <xf numFmtId="43" fontId="4" fillId="9" borderId="1" xfId="1" applyFont="1" applyFill="1" applyBorder="1" applyAlignment="1">
      <alignment horizontal="right" vertical="center"/>
    </xf>
    <xf numFmtId="164" fontId="0" fillId="9" borderId="6" xfId="1" applyNumberFormat="1" applyFont="1" applyFill="1" applyBorder="1" applyAlignment="1">
      <alignment horizontal="right" vertical="center"/>
    </xf>
    <xf numFmtId="164" fontId="0" fillId="9" borderId="4" xfId="1" applyNumberFormat="1" applyFont="1" applyFill="1" applyBorder="1" applyAlignment="1">
      <alignment horizontal="right" vertical="center"/>
    </xf>
    <xf numFmtId="0" fontId="6" fillId="6" borderId="9" xfId="0" applyFont="1" applyFill="1" applyBorder="1" applyAlignment="1">
      <alignment horizontal="center"/>
    </xf>
    <xf numFmtId="0" fontId="6" fillId="6" borderId="4" xfId="0" applyFont="1" applyFill="1" applyBorder="1" applyAlignment="1">
      <alignment horizontal="center" vertical="center" wrapText="1"/>
    </xf>
    <xf numFmtId="3" fontId="0" fillId="9" borderId="20" xfId="0" applyNumberFormat="1" applyFill="1" applyBorder="1" applyAlignment="1">
      <alignment horizontal="right" vertical="center"/>
    </xf>
    <xf numFmtId="0" fontId="0" fillId="9" borderId="7" xfId="0" applyFill="1" applyBorder="1" applyAlignment="1">
      <alignment horizontal="right" vertical="center"/>
    </xf>
    <xf numFmtId="164" fontId="0" fillId="0" borderId="0" xfId="1" applyNumberFormat="1" applyFont="1" applyFill="1" applyBorder="1" applyAlignment="1">
      <alignment horizontal="right" vertical="center"/>
    </xf>
    <xf numFmtId="167" fontId="0" fillId="0" borderId="0" xfId="0" applyNumberFormat="1" applyAlignment="1">
      <alignment horizontal="center" vertical="top"/>
    </xf>
    <xf numFmtId="0" fontId="0" fillId="0" borderId="0" xfId="0" applyAlignment="1">
      <alignment horizontal="center" vertical="top"/>
    </xf>
    <xf numFmtId="164" fontId="0" fillId="0" borderId="0" xfId="1" applyNumberFormat="1" applyFont="1" applyBorder="1" applyAlignment="1">
      <alignment horizontal="right" vertical="center" wrapText="1"/>
    </xf>
    <xf numFmtId="164" fontId="4" fillId="0" borderId="0" xfId="1" applyNumberFormat="1" applyFont="1" applyBorder="1" applyAlignment="1">
      <alignment horizontal="right" vertical="center"/>
    </xf>
    <xf numFmtId="164" fontId="0" fillId="0" borderId="0" xfId="1" applyNumberFormat="1" applyFont="1" applyBorder="1" applyAlignment="1">
      <alignment horizontal="right" vertical="center"/>
    </xf>
    <xf numFmtId="164" fontId="0" fillId="0" borderId="0" xfId="0" applyNumberFormat="1" applyAlignment="1">
      <alignment horizontal="right" vertical="center"/>
    </xf>
    <xf numFmtId="0" fontId="0" fillId="0" borderId="0" xfId="0" applyAlignment="1">
      <alignment horizontal="right"/>
    </xf>
    <xf numFmtId="164" fontId="0" fillId="0" borderId="0" xfId="0" applyNumberFormat="1" applyAlignment="1">
      <alignment horizontal="right"/>
    </xf>
    <xf numFmtId="1" fontId="0" fillId="0" borderId="0" xfId="0" applyNumberFormat="1" applyAlignment="1">
      <alignment horizontal="right" vertical="center"/>
    </xf>
    <xf numFmtId="167" fontId="6" fillId="14" borderId="1" xfId="0" applyNumberFormat="1" applyFont="1" applyFill="1" applyBorder="1" applyAlignment="1">
      <alignment horizontal="center" vertical="top"/>
    </xf>
    <xf numFmtId="3" fontId="4" fillId="0" borderId="1" xfId="0" applyNumberFormat="1" applyFont="1" applyBorder="1" applyAlignment="1">
      <alignment horizontal="right" vertical="center"/>
    </xf>
    <xf numFmtId="0" fontId="4" fillId="0" borderId="1" xfId="0" applyFont="1" applyBorder="1" applyAlignment="1">
      <alignment horizontal="right" vertical="center"/>
    </xf>
    <xf numFmtId="0" fontId="4" fillId="0" borderId="1" xfId="0" applyFont="1" applyBorder="1" applyAlignment="1">
      <alignment horizontal="right" vertical="center" wrapText="1"/>
    </xf>
    <xf numFmtId="3" fontId="4" fillId="0" borderId="1" xfId="0" applyNumberFormat="1" applyFont="1" applyBorder="1" applyAlignment="1">
      <alignment horizontal="right" vertical="center" wrapText="1"/>
    </xf>
    <xf numFmtId="3" fontId="4" fillId="32" borderId="1" xfId="0" applyNumberFormat="1" applyFont="1" applyFill="1" applyBorder="1" applyAlignment="1">
      <alignment horizontal="right" vertical="center"/>
    </xf>
    <xf numFmtId="0" fontId="4" fillId="32" borderId="1" xfId="0" applyFont="1" applyFill="1" applyBorder="1" applyAlignment="1">
      <alignment horizontal="right" vertical="center"/>
    </xf>
    <xf numFmtId="3" fontId="4" fillId="0" borderId="6" xfId="0" applyNumberFormat="1" applyFont="1" applyBorder="1" applyAlignment="1">
      <alignment horizontal="right" vertical="center"/>
    </xf>
    <xf numFmtId="3" fontId="4" fillId="0" borderId="2" xfId="0" applyNumberFormat="1" applyFont="1" applyBorder="1" applyAlignment="1">
      <alignment horizontal="right" vertical="center"/>
    </xf>
    <xf numFmtId="3" fontId="4" fillId="0" borderId="3" xfId="0" applyNumberFormat="1" applyFont="1" applyBorder="1" applyAlignment="1">
      <alignment horizontal="right" vertical="center"/>
    </xf>
    <xf numFmtId="3" fontId="4" fillId="0" borderId="5" xfId="0" applyNumberFormat="1" applyFont="1" applyBorder="1" applyAlignment="1">
      <alignment horizontal="right" vertical="center"/>
    </xf>
    <xf numFmtId="4" fontId="4" fillId="0" borderId="1" xfId="0" applyNumberFormat="1" applyFont="1" applyBorder="1" applyAlignment="1">
      <alignment horizontal="right" vertical="center"/>
    </xf>
    <xf numFmtId="0" fontId="4" fillId="0" borderId="6" xfId="0" applyFont="1" applyBorder="1" applyAlignment="1">
      <alignment horizontal="right" vertical="center"/>
    </xf>
    <xf numFmtId="0" fontId="4" fillId="0" borderId="0" xfId="0" applyFont="1" applyAlignment="1">
      <alignment horizontal="right" vertical="center"/>
    </xf>
    <xf numFmtId="0" fontId="4" fillId="0" borderId="1" xfId="0" applyFont="1" applyBorder="1" applyAlignment="1">
      <alignment horizontal="right"/>
    </xf>
    <xf numFmtId="3" fontId="4" fillId="0" borderId="1" xfId="0" applyNumberFormat="1" applyFont="1" applyBorder="1" applyAlignment="1">
      <alignment horizontal="right"/>
    </xf>
    <xf numFmtId="3" fontId="4" fillId="0" borderId="6" xfId="0" applyNumberFormat="1" applyFont="1" applyBorder="1" applyAlignment="1">
      <alignment horizontal="right"/>
    </xf>
    <xf numFmtId="0" fontId="4" fillId="0" borderId="2" xfId="0" applyFont="1" applyBorder="1" applyAlignment="1">
      <alignment horizontal="right" vertical="center" wrapText="1"/>
    </xf>
    <xf numFmtId="0" fontId="4" fillId="0" borderId="2" xfId="0" applyFont="1" applyBorder="1" applyAlignment="1">
      <alignment horizontal="right" vertical="center"/>
    </xf>
    <xf numFmtId="0" fontId="4" fillId="0" borderId="4" xfId="0" applyFont="1" applyBorder="1" applyAlignment="1">
      <alignment horizontal="right" vertical="center"/>
    </xf>
    <xf numFmtId="3" fontId="4" fillId="0" borderId="11" xfId="0" applyNumberFormat="1" applyFont="1" applyBorder="1" applyAlignment="1">
      <alignment horizontal="right" vertical="center"/>
    </xf>
    <xf numFmtId="3" fontId="4" fillId="0" borderId="9" xfId="0" applyNumberFormat="1" applyFont="1" applyBorder="1" applyAlignment="1">
      <alignment horizontal="right" vertical="center"/>
    </xf>
    <xf numFmtId="0" fontId="4" fillId="0" borderId="5" xfId="0" applyFont="1" applyBorder="1" applyAlignment="1">
      <alignment horizontal="right" vertical="center" wrapText="1"/>
    </xf>
    <xf numFmtId="0" fontId="4" fillId="0" borderId="5" xfId="0" applyFont="1" applyBorder="1" applyAlignment="1">
      <alignment horizontal="right" vertical="center"/>
    </xf>
    <xf numFmtId="3" fontId="4" fillId="0" borderId="12" xfId="0" applyNumberFormat="1" applyFont="1" applyBorder="1" applyAlignment="1">
      <alignment horizontal="right" vertical="center"/>
    </xf>
    <xf numFmtId="3" fontId="4" fillId="0" borderId="9" xfId="0" applyNumberFormat="1" applyFont="1" applyBorder="1" applyAlignment="1">
      <alignment horizontal="right"/>
    </xf>
    <xf numFmtId="3" fontId="4" fillId="0" borderId="2" xfId="0" applyNumberFormat="1" applyFont="1" applyBorder="1" applyAlignment="1">
      <alignment horizontal="right"/>
    </xf>
    <xf numFmtId="3" fontId="4" fillId="0" borderId="3" xfId="0" applyNumberFormat="1" applyFont="1" applyBorder="1" applyAlignment="1">
      <alignment horizontal="right"/>
    </xf>
    <xf numFmtId="0" fontId="4" fillId="0" borderId="9" xfId="0" applyFont="1" applyBorder="1" applyAlignment="1">
      <alignment horizontal="right" vertical="center"/>
    </xf>
    <xf numFmtId="0" fontId="4" fillId="31" borderId="1" xfId="0" applyFont="1" applyFill="1" applyBorder="1" applyAlignment="1">
      <alignment horizontal="right" vertical="center"/>
    </xf>
    <xf numFmtId="0" fontId="4" fillId="0" borderId="6" xfId="0" applyFont="1" applyBorder="1" applyAlignment="1">
      <alignment horizontal="right"/>
    </xf>
    <xf numFmtId="0" fontId="4" fillId="0" borderId="3" xfId="0" applyFont="1" applyBorder="1" applyAlignment="1">
      <alignment horizontal="right" vertical="center"/>
    </xf>
    <xf numFmtId="3" fontId="4" fillId="31" borderId="5" xfId="0" applyNumberFormat="1" applyFont="1" applyFill="1" applyBorder="1" applyAlignment="1">
      <alignment horizontal="right" vertical="center"/>
    </xf>
    <xf numFmtId="4" fontId="4" fillId="0" borderId="7" xfId="0" applyNumberFormat="1" applyFont="1" applyBorder="1" applyAlignment="1">
      <alignment horizontal="right"/>
    </xf>
    <xf numFmtId="164" fontId="4" fillId="9" borderId="6" xfId="0" applyNumberFormat="1" applyFont="1" applyFill="1" applyBorder="1" applyAlignment="1">
      <alignment horizontal="right" vertical="center"/>
    </xf>
    <xf numFmtId="0" fontId="4" fillId="9" borderId="6" xfId="0" applyFont="1" applyFill="1" applyBorder="1" applyAlignment="1">
      <alignment horizontal="right" vertical="center"/>
    </xf>
    <xf numFmtId="43" fontId="4" fillId="9" borderId="7" xfId="1" applyFont="1" applyFill="1" applyBorder="1" applyAlignment="1">
      <alignment horizontal="right" vertical="center"/>
    </xf>
    <xf numFmtId="0" fontId="13" fillId="9" borderId="1" xfId="0" applyFont="1" applyFill="1" applyBorder="1" applyAlignment="1">
      <alignment horizontal="right" vertical="center"/>
    </xf>
    <xf numFmtId="164" fontId="14" fillId="0" borderId="38" xfId="1" applyNumberFormat="1" applyFont="1" applyFill="1" applyBorder="1" applyAlignment="1">
      <alignment horizontal="right" vertical="center"/>
    </xf>
    <xf numFmtId="0" fontId="0" fillId="0" borderId="37" xfId="0" applyBorder="1" applyAlignment="1">
      <alignment vertical="center"/>
    </xf>
    <xf numFmtId="164" fontId="4" fillId="0" borderId="39" xfId="1" applyNumberFormat="1" applyFont="1" applyFill="1" applyBorder="1" applyAlignment="1">
      <alignment horizontal="right" vertical="center"/>
    </xf>
    <xf numFmtId="2" fontId="0" fillId="4" borderId="40" xfId="0" applyNumberFormat="1" applyFill="1" applyBorder="1" applyAlignment="1">
      <alignment vertical="center"/>
    </xf>
    <xf numFmtId="0" fontId="0" fillId="6" borderId="41" xfId="0" applyFill="1" applyBorder="1" applyAlignment="1">
      <alignment vertical="center"/>
    </xf>
    <xf numFmtId="164" fontId="14" fillId="0" borderId="42" xfId="1" applyNumberFormat="1" applyFont="1" applyFill="1" applyBorder="1" applyAlignment="1">
      <alignment horizontal="right" vertical="center"/>
    </xf>
    <xf numFmtId="0" fontId="16" fillId="0" borderId="44" xfId="0" applyFont="1" applyBorder="1" applyAlignment="1">
      <alignment horizontal="center" vertical="center"/>
    </xf>
    <xf numFmtId="2" fontId="6" fillId="4" borderId="45" xfId="0" applyNumberFormat="1" applyFont="1" applyFill="1" applyBorder="1" applyAlignment="1">
      <alignment horizontal="center" vertical="center"/>
    </xf>
    <xf numFmtId="2" fontId="6" fillId="4" borderId="46" xfId="0" applyNumberFormat="1" applyFont="1" applyFill="1" applyBorder="1" applyAlignment="1">
      <alignment horizontal="center" vertical="center"/>
    </xf>
    <xf numFmtId="0" fontId="6" fillId="0" borderId="47" xfId="0" applyFont="1" applyBorder="1" applyAlignment="1">
      <alignment horizontal="center" vertical="center"/>
    </xf>
    <xf numFmtId="164" fontId="13" fillId="0" borderId="48" xfId="1" applyNumberFormat="1" applyFont="1" applyFill="1" applyBorder="1" applyAlignment="1">
      <alignment horizontal="right" vertical="center"/>
    </xf>
    <xf numFmtId="2" fontId="0" fillId="4" borderId="49" xfId="0" applyNumberFormat="1" applyFill="1" applyBorder="1" applyAlignment="1">
      <alignment vertical="center"/>
    </xf>
    <xf numFmtId="2" fontId="0" fillId="4" borderId="35" xfId="0" applyNumberFormat="1" applyFill="1" applyBorder="1" applyAlignment="1">
      <alignment vertical="center"/>
    </xf>
    <xf numFmtId="0" fontId="0" fillId="6" borderId="36" xfId="0" applyFill="1" applyBorder="1" applyAlignment="1">
      <alignment vertical="center"/>
    </xf>
    <xf numFmtId="164" fontId="13" fillId="0" borderId="38" xfId="1" applyNumberFormat="1" applyFont="1" applyFill="1" applyBorder="1" applyAlignment="1">
      <alignment horizontal="right" vertical="center"/>
    </xf>
    <xf numFmtId="164" fontId="0" fillId="0" borderId="39" xfId="1" applyNumberFormat="1" applyFont="1" applyFill="1" applyBorder="1" applyAlignment="1">
      <alignment horizontal="right" vertical="center"/>
    </xf>
    <xf numFmtId="164" fontId="0" fillId="0" borderId="48" xfId="1" applyNumberFormat="1" applyFont="1" applyFill="1" applyBorder="1" applyAlignment="1">
      <alignment horizontal="right" vertical="center"/>
    </xf>
    <xf numFmtId="0" fontId="0" fillId="0" borderId="36" xfId="0" applyBorder="1" applyAlignment="1">
      <alignment vertical="center"/>
    </xf>
    <xf numFmtId="164" fontId="0" fillId="0" borderId="38" xfId="1" applyNumberFormat="1" applyFont="1" applyFill="1" applyBorder="1" applyAlignment="1">
      <alignment horizontal="right" vertical="center"/>
    </xf>
    <xf numFmtId="0" fontId="0" fillId="6" borderId="37" xfId="0" applyFill="1" applyBorder="1" applyAlignment="1">
      <alignment vertical="center"/>
    </xf>
    <xf numFmtId="2" fontId="0" fillId="0" borderId="40" xfId="0" applyNumberFormat="1" applyBorder="1" applyAlignment="1">
      <alignment vertical="center"/>
    </xf>
    <xf numFmtId="0" fontId="0" fillId="0" borderId="41" xfId="0" applyBorder="1" applyAlignment="1">
      <alignment vertical="center"/>
    </xf>
    <xf numFmtId="164" fontId="0" fillId="0" borderId="38" xfId="0" applyNumberFormat="1" applyBorder="1" applyAlignment="1">
      <alignment horizontal="right" vertical="center"/>
    </xf>
    <xf numFmtId="0" fontId="0" fillId="0" borderId="39" xfId="0" applyBorder="1" applyAlignment="1">
      <alignment horizontal="right" vertical="center"/>
    </xf>
    <xf numFmtId="2" fontId="0" fillId="6" borderId="40" xfId="0" applyNumberFormat="1" applyFill="1" applyBorder="1" applyAlignment="1">
      <alignment vertical="center"/>
    </xf>
    <xf numFmtId="164" fontId="0" fillId="0" borderId="48" xfId="0" applyNumberFormat="1" applyBorder="1" applyAlignment="1">
      <alignment horizontal="right" vertical="center"/>
    </xf>
    <xf numFmtId="164" fontId="0" fillId="0" borderId="39" xfId="0" applyNumberFormat="1" applyBorder="1" applyAlignment="1">
      <alignment horizontal="right" vertical="center"/>
    </xf>
    <xf numFmtId="2" fontId="0" fillId="0" borderId="49" xfId="0" applyNumberFormat="1" applyBorder="1" applyAlignment="1">
      <alignment vertical="center"/>
    </xf>
    <xf numFmtId="2" fontId="0" fillId="6" borderId="49" xfId="0" applyNumberFormat="1" applyFill="1" applyBorder="1" applyAlignment="1">
      <alignment vertical="center"/>
    </xf>
    <xf numFmtId="2" fontId="0" fillId="6" borderId="35" xfId="0" applyNumberFormat="1" applyFill="1" applyBorder="1" applyAlignment="1">
      <alignment vertical="center"/>
    </xf>
    <xf numFmtId="0" fontId="0" fillId="6" borderId="43" xfId="0" applyFill="1" applyBorder="1" applyAlignment="1">
      <alignment vertical="center"/>
    </xf>
    <xf numFmtId="2" fontId="0" fillId="0" borderId="12" xfId="0" applyNumberFormat="1" applyBorder="1" applyAlignment="1">
      <alignment vertical="center"/>
    </xf>
    <xf numFmtId="2" fontId="0" fillId="0" borderId="16" xfId="0" applyNumberFormat="1" applyBorder="1" applyAlignment="1">
      <alignment vertical="center"/>
    </xf>
    <xf numFmtId="0" fontId="0" fillId="4" borderId="50" xfId="0" applyFill="1" applyBorder="1" applyAlignment="1">
      <alignment horizontal="right" vertical="center"/>
    </xf>
    <xf numFmtId="0" fontId="0" fillId="4" borderId="51" xfId="0" applyFill="1" applyBorder="1" applyAlignment="1">
      <alignment horizontal="right" vertical="center"/>
    </xf>
    <xf numFmtId="0" fontId="0" fillId="4" borderId="52" xfId="0" applyFill="1" applyBorder="1" applyAlignment="1">
      <alignment horizontal="right" vertical="center"/>
    </xf>
    <xf numFmtId="0" fontId="20" fillId="0" borderId="0" xfId="3" applyAlignment="1">
      <alignment horizontal="center" vertical="center"/>
    </xf>
    <xf numFmtId="0" fontId="6" fillId="15" borderId="6" xfId="0" applyFont="1" applyFill="1" applyBorder="1" applyAlignment="1">
      <alignment horizontal="center" vertical="center"/>
    </xf>
    <xf numFmtId="0" fontId="6" fillId="23" borderId="6" xfId="0" applyFont="1" applyFill="1" applyBorder="1" applyAlignment="1">
      <alignment horizontal="center" vertical="center" wrapText="1"/>
    </xf>
    <xf numFmtId="0" fontId="6" fillId="2" borderId="6" xfId="0" applyFont="1" applyFill="1" applyBorder="1" applyAlignment="1">
      <alignment horizontal="center" vertical="center" wrapText="1"/>
    </xf>
    <xf numFmtId="0" fontId="0" fillId="22" borderId="5" xfId="0" applyFill="1" applyBorder="1" applyAlignment="1">
      <alignment horizontal="left" vertical="center"/>
    </xf>
    <xf numFmtId="0" fontId="0" fillId="24" borderId="5" xfId="0" applyFill="1" applyBorder="1" applyAlignment="1">
      <alignment horizontal="center" vertical="center"/>
    </xf>
    <xf numFmtId="0" fontId="0" fillId="17" borderId="5" xfId="0" applyFill="1" applyBorder="1" applyAlignment="1">
      <alignment horizontal="center" vertical="center"/>
    </xf>
    <xf numFmtId="0" fontId="16" fillId="21" borderId="6" xfId="0" applyFont="1" applyFill="1" applyBorder="1" applyAlignment="1">
      <alignment horizontal="center" vertical="center"/>
    </xf>
    <xf numFmtId="0" fontId="0" fillId="21" borderId="9" xfId="0" applyFill="1" applyBorder="1" applyAlignment="1">
      <alignment horizontal="center" vertical="center"/>
    </xf>
    <xf numFmtId="0" fontId="6" fillId="16" borderId="11" xfId="0" applyFont="1" applyFill="1" applyBorder="1" applyAlignment="1">
      <alignment horizontal="center" vertical="center"/>
    </xf>
    <xf numFmtId="14" fontId="10" fillId="0" borderId="5" xfId="0" applyNumberFormat="1" applyFont="1" applyBorder="1"/>
    <xf numFmtId="0" fontId="18" fillId="0" borderId="33" xfId="0" applyFont="1" applyBorder="1" applyAlignment="1">
      <alignment wrapText="1"/>
    </xf>
    <xf numFmtId="0" fontId="10" fillId="0" borderId="14" xfId="0" applyFont="1" applyBorder="1" applyAlignment="1">
      <alignment wrapText="1"/>
    </xf>
    <xf numFmtId="164" fontId="0" fillId="0" borderId="1" xfId="1" applyNumberFormat="1" applyFont="1" applyBorder="1" applyAlignment="1">
      <alignment horizontal="center"/>
    </xf>
    <xf numFmtId="164" fontId="0" fillId="0" borderId="34" xfId="1" applyNumberFormat="1" applyFont="1" applyBorder="1"/>
    <xf numFmtId="164" fontId="0" fillId="0" borderId="5" xfId="1" applyNumberFormat="1" applyFont="1" applyBorder="1"/>
    <xf numFmtId="164" fontId="0" fillId="0" borderId="2" xfId="1" applyNumberFormat="1" applyFont="1" applyBorder="1" applyAlignment="1">
      <alignment horizontal="center" vertical="center"/>
    </xf>
    <xf numFmtId="164" fontId="0" fillId="0" borderId="3" xfId="1" applyNumberFormat="1" applyFont="1" applyBorder="1" applyAlignment="1">
      <alignment horizontal="center" vertical="center"/>
    </xf>
    <xf numFmtId="164" fontId="0" fillId="0" borderId="5" xfId="1" applyNumberFormat="1" applyFont="1" applyBorder="1" applyAlignment="1">
      <alignment horizontal="center" vertical="center"/>
    </xf>
    <xf numFmtId="0" fontId="13" fillId="0" borderId="6" xfId="0" applyFont="1" applyBorder="1"/>
    <xf numFmtId="0" fontId="0" fillId="0" borderId="9" xfId="0" applyBorder="1" applyAlignment="1">
      <alignment horizontal="right" vertical="center"/>
    </xf>
    <xf numFmtId="164" fontId="0" fillId="9" borderId="1" xfId="1" applyNumberFormat="1" applyFont="1" applyFill="1" applyBorder="1"/>
    <xf numFmtId="164" fontId="0" fillId="9" borderId="34" xfId="1" applyNumberFormat="1" applyFont="1" applyFill="1" applyBorder="1"/>
    <xf numFmtId="164" fontId="0" fillId="9" borderId="5" xfId="1" applyNumberFormat="1" applyFont="1" applyFill="1" applyBorder="1"/>
    <xf numFmtId="1" fontId="0" fillId="9" borderId="1" xfId="0" applyNumberFormat="1" applyFill="1" applyBorder="1"/>
    <xf numFmtId="0" fontId="0" fillId="9" borderId="1" xfId="0" applyFill="1" applyBorder="1"/>
    <xf numFmtId="164" fontId="0" fillId="9" borderId="1" xfId="1" applyNumberFormat="1" applyFont="1" applyFill="1" applyBorder="1" applyAlignment="1">
      <alignment horizontal="center" vertical="center"/>
    </xf>
    <xf numFmtId="164" fontId="0" fillId="9" borderId="2" xfId="1" applyNumberFormat="1" applyFont="1" applyFill="1" applyBorder="1" applyAlignment="1">
      <alignment horizontal="center" vertical="center"/>
    </xf>
    <xf numFmtId="164" fontId="0" fillId="9" borderId="3" xfId="1" applyNumberFormat="1" applyFont="1" applyFill="1" applyBorder="1" applyAlignment="1">
      <alignment horizontal="center" vertical="center"/>
    </xf>
    <xf numFmtId="164" fontId="0" fillId="9" borderId="5" xfId="1" applyNumberFormat="1" applyFont="1" applyFill="1" applyBorder="1" applyAlignment="1">
      <alignment horizontal="center" vertical="center"/>
    </xf>
    <xf numFmtId="164" fontId="0" fillId="9" borderId="1" xfId="1" applyNumberFormat="1" applyFont="1" applyFill="1" applyBorder="1" applyAlignment="1">
      <alignment vertical="center"/>
    </xf>
    <xf numFmtId="167" fontId="0" fillId="0" borderId="9" xfId="0" applyNumberFormat="1" applyBorder="1" applyAlignment="1">
      <alignment horizontal="center" vertical="top"/>
    </xf>
    <xf numFmtId="164" fontId="0" fillId="9" borderId="4" xfId="1" applyNumberFormat="1" applyFont="1" applyFill="1" applyBorder="1"/>
    <xf numFmtId="1" fontId="0" fillId="9" borderId="4" xfId="0" applyNumberFormat="1" applyFill="1" applyBorder="1"/>
    <xf numFmtId="0" fontId="0" fillId="9" borderId="4" xfId="0" applyFill="1" applyBorder="1"/>
    <xf numFmtId="164" fontId="0" fillId="9" borderId="4" xfId="1" applyNumberFormat="1" applyFont="1" applyFill="1" applyBorder="1" applyAlignment="1">
      <alignment horizontal="center" vertical="center"/>
    </xf>
    <xf numFmtId="164" fontId="0" fillId="9" borderId="4" xfId="1" applyNumberFormat="1" applyFont="1" applyFill="1" applyBorder="1" applyAlignment="1">
      <alignment vertical="center"/>
    </xf>
    <xf numFmtId="14" fontId="18" fillId="0" borderId="5" xfId="0" applyNumberFormat="1" applyFont="1" applyBorder="1"/>
    <xf numFmtId="0" fontId="13" fillId="27" borderId="1" xfId="0" applyFont="1" applyFill="1" applyBorder="1" applyAlignment="1">
      <alignment horizontal="center" vertical="center" wrapText="1"/>
    </xf>
    <xf numFmtId="0" fontId="13" fillId="30" borderId="1" xfId="0" applyFont="1" applyFill="1" applyBorder="1" applyAlignment="1">
      <alignment horizontal="center" vertical="center" wrapText="1"/>
    </xf>
    <xf numFmtId="0" fontId="0" fillId="9" borderId="6" xfId="0" applyFill="1" applyBorder="1" applyAlignment="1">
      <alignment vertical="top"/>
    </xf>
    <xf numFmtId="164" fontId="0" fillId="9" borderId="8" xfId="1" applyNumberFormat="1" applyFont="1" applyFill="1" applyBorder="1" applyAlignment="1">
      <alignment horizontal="center" vertical="center"/>
    </xf>
    <xf numFmtId="0" fontId="20" fillId="0" borderId="0" xfId="3"/>
    <xf numFmtId="164" fontId="0" fillId="0" borderId="2" xfId="1" applyNumberFormat="1" applyFont="1" applyBorder="1" applyAlignment="1">
      <alignment horizontal="center" vertical="center"/>
    </xf>
    <xf numFmtId="164" fontId="0" fillId="0" borderId="3" xfId="1" applyNumberFormat="1" applyFont="1" applyBorder="1" applyAlignment="1">
      <alignment horizontal="center" vertical="center"/>
    </xf>
    <xf numFmtId="164" fontId="0" fillId="0" borderId="5" xfId="1" applyNumberFormat="1" applyFont="1" applyBorder="1" applyAlignment="1">
      <alignment horizontal="center" vertical="center"/>
    </xf>
    <xf numFmtId="0" fontId="0" fillId="0" borderId="0" xfId="0" applyAlignment="1">
      <alignment horizontal="center"/>
    </xf>
    <xf numFmtId="0" fontId="6" fillId="10" borderId="9" xfId="0" applyFont="1" applyFill="1" applyBorder="1" applyAlignment="1">
      <alignment horizontal="center" vertical="center"/>
    </xf>
    <xf numFmtId="0" fontId="6" fillId="10" borderId="4" xfId="0" applyFont="1" applyFill="1" applyBorder="1" applyAlignment="1">
      <alignment horizontal="center" vertical="center"/>
    </xf>
    <xf numFmtId="0" fontId="6" fillId="3" borderId="1" xfId="0" applyFont="1" applyFill="1" applyBorder="1" applyAlignment="1">
      <alignment horizontal="center" vertical="center" wrapText="1"/>
    </xf>
    <xf numFmtId="164" fontId="6" fillId="3" borderId="1" xfId="1" applyNumberFormat="1" applyFont="1" applyFill="1" applyBorder="1" applyAlignment="1">
      <alignment horizontal="center" vertical="center" wrapText="1"/>
    </xf>
    <xf numFmtId="0" fontId="6" fillId="3" borderId="1" xfId="0" applyFont="1" applyFill="1" applyBorder="1" applyAlignment="1">
      <alignment horizontal="center" vertical="center"/>
    </xf>
    <xf numFmtId="0" fontId="6" fillId="9" borderId="1" xfId="0" applyFont="1" applyFill="1" applyBorder="1" applyAlignment="1">
      <alignment horizontal="center" vertical="center" wrapText="1"/>
    </xf>
    <xf numFmtId="0" fontId="6" fillId="9" borderId="2" xfId="0" applyFont="1" applyFill="1" applyBorder="1" applyAlignment="1">
      <alignment horizontal="center" vertical="center" wrapText="1"/>
    </xf>
    <xf numFmtId="0" fontId="6" fillId="9" borderId="5" xfId="0" applyFont="1" applyFill="1" applyBorder="1" applyAlignment="1">
      <alignment horizontal="center" vertical="center" wrapText="1"/>
    </xf>
    <xf numFmtId="0" fontId="6" fillId="9" borderId="1" xfId="0" applyFont="1" applyFill="1" applyBorder="1" applyAlignment="1">
      <alignment horizontal="center" vertical="center"/>
    </xf>
    <xf numFmtId="0" fontId="6" fillId="2" borderId="1" xfId="0" applyFont="1" applyFill="1" applyBorder="1" applyAlignment="1">
      <alignment horizontal="center" vertical="center"/>
    </xf>
    <xf numFmtId="0" fontId="6" fillId="2" borderId="1" xfId="0" applyFont="1" applyFill="1" applyBorder="1" applyAlignment="1">
      <alignment horizontal="center"/>
    </xf>
    <xf numFmtId="3" fontId="4" fillId="0" borderId="2" xfId="0" applyNumberFormat="1" applyFont="1" applyBorder="1" applyAlignment="1">
      <alignment horizontal="right" vertical="center"/>
    </xf>
    <xf numFmtId="3" fontId="4" fillId="0" borderId="3" xfId="0" applyNumberFormat="1" applyFont="1" applyBorder="1" applyAlignment="1">
      <alignment horizontal="right" vertical="center"/>
    </xf>
    <xf numFmtId="3" fontId="4" fillId="0" borderId="5" xfId="0" applyNumberFormat="1" applyFont="1" applyBorder="1" applyAlignment="1">
      <alignment horizontal="right" vertical="center"/>
    </xf>
    <xf numFmtId="0" fontId="6" fillId="2" borderId="1" xfId="0" applyFont="1" applyFill="1" applyBorder="1" applyAlignment="1">
      <alignment horizontal="center" vertical="top"/>
    </xf>
    <xf numFmtId="0" fontId="6" fillId="11" borderId="9" xfId="0" applyFont="1" applyFill="1" applyBorder="1" applyAlignment="1">
      <alignment horizontal="center" vertical="center"/>
    </xf>
    <xf numFmtId="0" fontId="6" fillId="11" borderId="4" xfId="0" applyFont="1" applyFill="1" applyBorder="1" applyAlignment="1">
      <alignment horizontal="center" vertical="center"/>
    </xf>
    <xf numFmtId="0" fontId="6" fillId="11" borderId="2" xfId="0" applyFont="1" applyFill="1" applyBorder="1" applyAlignment="1">
      <alignment horizontal="center" vertical="center" wrapText="1"/>
    </xf>
    <xf numFmtId="0" fontId="6" fillId="11" borderId="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4" xfId="0" applyFont="1" applyFill="1" applyBorder="1" applyAlignment="1">
      <alignment horizontal="center" vertical="center" wrapText="1"/>
    </xf>
    <xf numFmtId="0" fontId="6" fillId="2" borderId="9" xfId="0" applyFont="1" applyFill="1" applyBorder="1" applyAlignment="1">
      <alignment horizontal="center" vertical="center"/>
    </xf>
    <xf numFmtId="0" fontId="6" fillId="2" borderId="10" xfId="0" applyFont="1" applyFill="1" applyBorder="1" applyAlignment="1">
      <alignment horizontal="center" vertical="center"/>
    </xf>
    <xf numFmtId="0" fontId="6" fillId="2" borderId="4" xfId="0" applyFont="1" applyFill="1" applyBorder="1" applyAlignment="1">
      <alignment horizontal="center" vertical="center"/>
    </xf>
    <xf numFmtId="167" fontId="6" fillId="17" borderId="2" xfId="0" applyNumberFormat="1" applyFont="1" applyFill="1" applyBorder="1" applyAlignment="1">
      <alignment horizontal="center" vertical="center"/>
    </xf>
    <xf numFmtId="167" fontId="6" fillId="17" borderId="5" xfId="0" applyNumberFormat="1" applyFont="1" applyFill="1" applyBorder="1" applyAlignment="1">
      <alignment horizontal="center" vertical="center"/>
    </xf>
    <xf numFmtId="0" fontId="6" fillId="12" borderId="9" xfId="0" applyFont="1" applyFill="1" applyBorder="1" applyAlignment="1">
      <alignment horizontal="center" vertical="center"/>
    </xf>
    <xf numFmtId="0" fontId="6" fillId="12" borderId="4" xfId="0" applyFont="1" applyFill="1" applyBorder="1" applyAlignment="1">
      <alignment horizontal="center" vertical="center"/>
    </xf>
    <xf numFmtId="0" fontId="6" fillId="20" borderId="11" xfId="0" applyFont="1" applyFill="1" applyBorder="1" applyAlignment="1">
      <alignment horizontal="center" vertical="center" wrapText="1"/>
    </xf>
    <xf numFmtId="0" fontId="6" fillId="20" borderId="14" xfId="0" applyFont="1" applyFill="1" applyBorder="1" applyAlignment="1">
      <alignment horizontal="center" vertical="center" wrapText="1"/>
    </xf>
    <xf numFmtId="0" fontId="6" fillId="12" borderId="11" xfId="0" applyFont="1" applyFill="1" applyBorder="1" applyAlignment="1">
      <alignment horizontal="center" vertical="center"/>
    </xf>
    <xf numFmtId="0" fontId="6" fillId="12" borderId="14" xfId="0" applyFont="1" applyFill="1" applyBorder="1" applyAlignment="1">
      <alignment horizontal="center" vertical="center"/>
    </xf>
    <xf numFmtId="0" fontId="6" fillId="20" borderId="13" xfId="0" applyFont="1" applyFill="1" applyBorder="1" applyAlignment="1">
      <alignment horizontal="center" vertical="center" wrapText="1"/>
    </xf>
    <xf numFmtId="0" fontId="6" fillId="12" borderId="11" xfId="0" applyFont="1" applyFill="1" applyBorder="1" applyAlignment="1">
      <alignment horizontal="center" vertical="center" wrapText="1"/>
    </xf>
    <xf numFmtId="0" fontId="6" fillId="12" borderId="14" xfId="0" applyFont="1" applyFill="1" applyBorder="1" applyAlignment="1">
      <alignment horizontal="center" vertical="center" wrapText="1"/>
    </xf>
    <xf numFmtId="0" fontId="6" fillId="15" borderId="2" xfId="0" applyFont="1" applyFill="1" applyBorder="1" applyAlignment="1">
      <alignment horizontal="center" vertical="center"/>
    </xf>
    <xf numFmtId="0" fontId="6" fillId="15" borderId="5" xfId="0" applyFont="1" applyFill="1" applyBorder="1" applyAlignment="1">
      <alignment horizontal="center" vertical="center"/>
    </xf>
    <xf numFmtId="0" fontId="6" fillId="23" borderId="2" xfId="0" applyFont="1" applyFill="1" applyBorder="1" applyAlignment="1">
      <alignment horizontal="center" vertical="center" wrapText="1"/>
    </xf>
    <xf numFmtId="0" fontId="6" fillId="23" borderId="5" xfId="0" applyFont="1" applyFill="1" applyBorder="1" applyAlignment="1">
      <alignment horizontal="center" vertical="center" wrapText="1"/>
    </xf>
    <xf numFmtId="0" fontId="6" fillId="29" borderId="9" xfId="0" applyFont="1" applyFill="1" applyBorder="1" applyAlignment="1">
      <alignment horizontal="center" vertical="center"/>
    </xf>
    <xf numFmtId="0" fontId="6" fillId="29" borderId="4" xfId="0" applyFont="1" applyFill="1" applyBorder="1" applyAlignment="1">
      <alignment horizontal="center" vertical="center"/>
    </xf>
    <xf numFmtId="0" fontId="6" fillId="26" borderId="9" xfId="0" applyFont="1" applyFill="1" applyBorder="1" applyAlignment="1">
      <alignment horizontal="center" vertical="center"/>
    </xf>
    <xf numFmtId="0" fontId="6" fillId="26" borderId="4" xfId="0" applyFont="1" applyFill="1" applyBorder="1" applyAlignment="1">
      <alignment horizontal="center" vertical="center"/>
    </xf>
    <xf numFmtId="0" fontId="20" fillId="0" borderId="0" xfId="3" applyAlignment="1">
      <alignment horizontal="center" vertical="center"/>
    </xf>
    <xf numFmtId="0" fontId="0" fillId="0" borderId="0" xfId="0" applyAlignment="1">
      <alignment horizontal="center" vertical="center"/>
    </xf>
    <xf numFmtId="0" fontId="6" fillId="0" borderId="0" xfId="0" applyFont="1" applyAlignment="1">
      <alignment horizontal="center"/>
    </xf>
    <xf numFmtId="0" fontId="6" fillId="0" borderId="0" xfId="0" applyFont="1" applyAlignment="1">
      <alignment horizontal="center" vertical="center" wrapText="1"/>
    </xf>
    <xf numFmtId="0" fontId="6" fillId="0" borderId="0" xfId="0" applyFont="1" applyAlignment="1">
      <alignment horizontal="center" vertical="center"/>
    </xf>
    <xf numFmtId="168" fontId="17" fillId="0" borderId="17" xfId="0" applyNumberFormat="1" applyFont="1" applyBorder="1" applyAlignment="1">
      <alignment horizontal="center" vertical="top"/>
    </xf>
    <xf numFmtId="168" fontId="17" fillId="0" borderId="18" xfId="0" applyNumberFormat="1" applyFont="1" applyBorder="1" applyAlignment="1">
      <alignment horizontal="center" vertical="top"/>
    </xf>
    <xf numFmtId="168" fontId="17" fillId="0" borderId="19" xfId="0" applyNumberFormat="1" applyFont="1" applyBorder="1" applyAlignment="1">
      <alignment horizontal="center" vertical="top"/>
    </xf>
    <xf numFmtId="168" fontId="17" fillId="0" borderId="21" xfId="0" applyNumberFormat="1" applyFont="1" applyBorder="1" applyAlignment="1">
      <alignment horizontal="right" vertical="top" wrapText="1"/>
    </xf>
    <xf numFmtId="168" fontId="17" fillId="0" borderId="22" xfId="0" applyNumberFormat="1" applyFont="1" applyBorder="1" applyAlignment="1">
      <alignment horizontal="right" vertical="top"/>
    </xf>
    <xf numFmtId="168" fontId="17" fillId="0" borderId="23" xfId="0" applyNumberFormat="1" applyFont="1" applyBorder="1" applyAlignment="1">
      <alignment horizontal="right" vertical="top"/>
    </xf>
    <xf numFmtId="168" fontId="0" fillId="0" borderId="18" xfId="0" applyNumberFormat="1" applyBorder="1" applyAlignment="1">
      <alignment horizontal="center" vertical="top"/>
    </xf>
    <xf numFmtId="168" fontId="0" fillId="0" borderId="19" xfId="0" applyNumberFormat="1" applyBorder="1" applyAlignment="1">
      <alignment horizontal="center" vertical="top"/>
    </xf>
    <xf numFmtId="168" fontId="17" fillId="0" borderId="24" xfId="0" applyNumberFormat="1" applyFont="1" applyBorder="1" applyAlignment="1">
      <alignment horizontal="center" vertical="top"/>
    </xf>
    <xf numFmtId="168" fontId="17" fillId="0" borderId="30" xfId="0" applyNumberFormat="1" applyFont="1" applyBorder="1" applyAlignment="1">
      <alignment horizontal="center" vertical="top"/>
    </xf>
    <xf numFmtId="168" fontId="17" fillId="0" borderId="31" xfId="0" applyNumberFormat="1" applyFont="1" applyBorder="1" applyAlignment="1">
      <alignment horizontal="center" vertical="top"/>
    </xf>
    <xf numFmtId="168" fontId="0" fillId="0" borderId="24" xfId="0" applyNumberFormat="1" applyBorder="1" applyAlignment="1">
      <alignment horizontal="center" vertical="top"/>
    </xf>
    <xf numFmtId="168" fontId="0" fillId="0" borderId="30" xfId="0" applyNumberFormat="1" applyBorder="1" applyAlignment="1">
      <alignment horizontal="center" vertical="top"/>
    </xf>
    <xf numFmtId="168" fontId="0" fillId="0" borderId="31" xfId="0" applyNumberFormat="1" applyBorder="1" applyAlignment="1">
      <alignment horizontal="center" vertical="top"/>
    </xf>
    <xf numFmtId="168" fontId="17" fillId="0" borderId="22" xfId="0" applyNumberFormat="1" applyFont="1" applyBorder="1" applyAlignment="1">
      <alignment horizontal="right" vertical="top" wrapText="1"/>
    </xf>
    <xf numFmtId="168" fontId="17" fillId="0" borderId="23" xfId="0" applyNumberFormat="1" applyFont="1" applyBorder="1" applyAlignment="1">
      <alignment horizontal="right" vertical="top" wrapText="1"/>
    </xf>
    <xf numFmtId="168" fontId="10" fillId="0" borderId="21" xfId="0" applyNumberFormat="1" applyFont="1" applyBorder="1" applyAlignment="1">
      <alignment horizontal="right" vertical="top" wrapText="1"/>
    </xf>
    <xf numFmtId="0" fontId="1" fillId="0" borderId="0" xfId="0" applyFont="1" applyAlignment="1">
      <alignment horizontal="right" vertical="center" wrapText="1"/>
    </xf>
  </cellXfs>
  <cellStyles count="4">
    <cellStyle name="Comma" xfId="1" builtinId="3"/>
    <cellStyle name="Comma 2" xfId="2" xr:uid="{6D7F1493-665F-4FDA-8436-DC93CAB9248E}"/>
    <cellStyle name="Hyperlink" xfId="3" builtinId="8"/>
    <cellStyle name="Normal" xfId="0" builtinId="0"/>
  </cellStyles>
  <dxfs count="10">
    <dxf>
      <fill>
        <patternFill>
          <bgColor theme="4" tint="-0.24994659260841701"/>
        </patternFill>
      </fill>
    </dxf>
    <dxf>
      <fill>
        <patternFill>
          <bgColor rgb="FF92D050"/>
        </patternFill>
      </fill>
    </dxf>
    <dxf>
      <fill>
        <patternFill>
          <bgColor rgb="FFEFB6B1"/>
        </patternFill>
      </fill>
    </dxf>
    <dxf>
      <fill>
        <patternFill>
          <bgColor rgb="FFDB8E84"/>
        </patternFill>
      </fill>
    </dxf>
    <dxf>
      <fill>
        <patternFill>
          <bgColor rgb="FF0070C0"/>
        </patternFill>
      </fill>
    </dxf>
    <dxf>
      <fill>
        <patternFill>
          <bgColor rgb="FF92D050"/>
        </patternFill>
      </fill>
    </dxf>
    <dxf>
      <fill>
        <patternFill>
          <bgColor theme="4" tint="-0.24994659260841701"/>
        </patternFill>
      </fill>
    </dxf>
    <dxf>
      <fill>
        <patternFill>
          <bgColor rgb="FFF8E8E6"/>
        </patternFill>
      </fill>
    </dxf>
    <dxf>
      <fill>
        <patternFill>
          <bgColor rgb="FFEFB6B1"/>
        </patternFill>
      </fill>
    </dxf>
    <dxf>
      <fill>
        <patternFill>
          <bgColor rgb="FFDB8E84"/>
        </patternFill>
      </fill>
    </dxf>
  </dxfs>
  <tableStyles count="0" defaultTableStyle="TableStyleMedium2" defaultPivotStyle="PivotStyleLight16"/>
  <colors>
    <mruColors>
      <color rgb="FFCCD9E1"/>
      <color rgb="FFEBC8C5"/>
      <color rgb="FFF8E8E6"/>
      <color rgb="FFEDBFBB"/>
      <color rgb="FFD9EDC1"/>
      <color rgb="FFEBE4EB"/>
      <color rgb="FFC2ADC4"/>
      <color rgb="FFB3DB84"/>
      <color rgb="FF668EA5"/>
      <color rgb="FFEDC2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eetMetadata" Target="metadata.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19050</xdr:colOff>
          <xdr:row>0</xdr:row>
          <xdr:rowOff>114300</xdr:rowOff>
        </xdr:from>
        <xdr:to>
          <xdr:col>38</xdr:col>
          <xdr:colOff>600075</xdr:colOff>
          <xdr:row>1</xdr:row>
          <xdr:rowOff>228600</xdr:rowOff>
        </xdr:to>
        <xdr:sp macro="" textlink="">
          <xdr:nvSpPr>
            <xdr:cNvPr id="33799" name="Button 7" hidden="1">
              <a:extLst>
                <a:ext uri="{63B3BB69-23CF-44E3-9099-C40C66FF867C}">
                  <a14:compatExt spid="_x0000_s33799"/>
                </a:ext>
                <a:ext uri="{FF2B5EF4-FFF2-40B4-BE49-F238E27FC236}">
                  <a16:creationId xmlns:a16="http://schemas.microsoft.com/office/drawing/2014/main" id="{00000000-0008-0000-0300-000007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ea typeface="Calibri"/>
                  <a:cs typeface="Calibri"/>
                </a:rPr>
                <a:t>Button 7</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371475</xdr:rowOff>
        </xdr:from>
        <xdr:to>
          <xdr:col>21</xdr:col>
          <xdr:colOff>600075</xdr:colOff>
          <xdr:row>2</xdr:row>
          <xdr:rowOff>209550</xdr:rowOff>
        </xdr:to>
        <xdr:sp macro="" textlink="">
          <xdr:nvSpPr>
            <xdr:cNvPr id="31753" name="Button 9" hidden="1">
              <a:extLst>
                <a:ext uri="{63B3BB69-23CF-44E3-9099-C40C66FF867C}">
                  <a14:compatExt spid="_x0000_s31753"/>
                </a:ext>
                <a:ext uri="{FF2B5EF4-FFF2-40B4-BE49-F238E27FC236}">
                  <a16:creationId xmlns:a16="http://schemas.microsoft.com/office/drawing/2014/main" id="{00000000-0008-0000-0500-000009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ea typeface="Calibri"/>
                  <a:cs typeface="Calibri"/>
                </a:rPr>
                <a:t>Button</a:t>
              </a:r>
            </a:p>
            <a:p>
              <a:pPr algn="ctr" rtl="0">
                <a:defRPr sz="1000"/>
              </a:pPr>
              <a:endParaRPr lang="en-GB" sz="1100" b="0" i="0" u="none" strike="noStrike" baseline="0">
                <a:solidFill>
                  <a:srgbClr val="000000"/>
                </a:solidFill>
                <a:latin typeface="Calibri"/>
                <a:ea typeface="Calibri"/>
                <a:cs typeface="Calibri"/>
              </a:endParaRPr>
            </a:p>
            <a:p>
              <a:pPr algn="ctr" rtl="0">
                <a:defRPr sz="1000"/>
              </a:pPr>
              <a:endParaRPr lang="en-GB"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0</xdr:row>
          <xdr:rowOff>9525</xdr:rowOff>
        </xdr:from>
        <xdr:to>
          <xdr:col>6</xdr:col>
          <xdr:colOff>0</xdr:colOff>
          <xdr:row>1</xdr:row>
          <xdr:rowOff>0</xdr:rowOff>
        </xdr:to>
        <xdr:sp macro="" textlink="">
          <xdr:nvSpPr>
            <xdr:cNvPr id="31754" name="Button 10" hidden="1">
              <a:extLst>
                <a:ext uri="{63B3BB69-23CF-44E3-9099-C40C66FF867C}">
                  <a14:compatExt spid="_x0000_s31754"/>
                </a:ext>
                <a:ext uri="{FF2B5EF4-FFF2-40B4-BE49-F238E27FC236}">
                  <a16:creationId xmlns:a16="http://schemas.microsoft.com/office/drawing/2014/main" id="{00000000-0008-0000-0500-00000A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ea typeface="Calibri"/>
                  <a:cs typeface="Calibri"/>
                </a:rPr>
                <a:t>Day/ Night</a:t>
              </a:r>
              <a:endParaRPr lang="en-GB" sz="1100" b="0" i="0" u="none" strike="noStrike" baseline="0">
                <a:solidFill>
                  <a:srgbClr val="000000"/>
                </a:solidFill>
                <a:latin typeface="Calibri"/>
                <a:ea typeface="Calibri"/>
                <a:cs typeface="Calibri"/>
              </a:endParaRPr>
            </a:p>
            <a:p>
              <a:pPr algn="ctr" rtl="0">
                <a:defRPr sz="1000"/>
              </a:pPr>
              <a:endParaRPr lang="en-GB"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0</xdr:row>
          <xdr:rowOff>9525</xdr:rowOff>
        </xdr:from>
        <xdr:to>
          <xdr:col>10</xdr:col>
          <xdr:colOff>0</xdr:colOff>
          <xdr:row>1</xdr:row>
          <xdr:rowOff>0</xdr:rowOff>
        </xdr:to>
        <xdr:sp macro="" textlink="">
          <xdr:nvSpPr>
            <xdr:cNvPr id="31755" name="Button 11" hidden="1">
              <a:extLst>
                <a:ext uri="{63B3BB69-23CF-44E3-9099-C40C66FF867C}">
                  <a14:compatExt spid="_x0000_s31755"/>
                </a:ext>
                <a:ext uri="{FF2B5EF4-FFF2-40B4-BE49-F238E27FC236}">
                  <a16:creationId xmlns:a16="http://schemas.microsoft.com/office/drawing/2014/main" id="{00000000-0008-0000-0500-00000B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ea typeface="Calibri"/>
                  <a:cs typeface="Calibri"/>
                </a:rPr>
                <a:t>Day/Night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massl.sharepoint.com/sites/MASFABRICSINTIMO/IN3-ENGINEERING/DATA%20%20INFORMATION/Electricity%20Consumption%20Records.xlsx" TargetMode="External"/><Relationship Id="rId1" Type="http://schemas.openxmlformats.org/officeDocument/2006/relationships/externalLinkPath" Target="https://massl.sharepoint.com/sites/MASFABRICSINTIMO/IN3-ENGINEERING/DATA%20%20INFORMATION/Electricity%20Consumption%20Records.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massl.sharepoint.com/sites/MASFABRICSINTIMO/IN3-ENGINEERING/DATA%20%20INFORMATION/Daily%20intensity%20monitoring%202024.xlsx" TargetMode="External"/><Relationship Id="rId1" Type="http://schemas.openxmlformats.org/officeDocument/2006/relationships/externalLinkPath" Target="https://massl.sharepoint.com/sites/MASFABRICSINTIMO/IN3-ENGINEERING/DATA%20%20INFORMATION/Daily%20intensity%20monitoring%20202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2kXr4k37A0u-qv_JcNoX9ESGqQ-D475AhZzwQCnghnd9rV1ayJ_uRpJYxgy3gbQH" itemId="01EUZSEG56QKSDYPQKDBG3CNLCIHY6FPHE">
      <xxl21:absoluteUrl r:id="rId2"/>
    </xxl21:alternateUrls>
    <sheetNames>
      <sheetName val="Electricity Bill"/>
      <sheetName val="Record Sheet"/>
      <sheetName val="Main Meter"/>
      <sheetName val="Chiller 1"/>
      <sheetName val="Matrix Meter"/>
      <sheetName val="Chiller 2"/>
      <sheetName val="Intimo Meter"/>
      <sheetName val="Monthly Update"/>
      <sheetName val="Common"/>
      <sheetName val="Electricity Bill "/>
      <sheetName val="Daily update"/>
      <sheetName val="Sheet1"/>
    </sheetNames>
    <sheetDataSet>
      <sheetData sheetId="0"/>
      <sheetData sheetId="1">
        <row r="433">
          <cell r="AG433">
            <v>1105.2260000004953</v>
          </cell>
        </row>
        <row r="469">
          <cell r="AG469">
            <v>25791.81400000014</v>
          </cell>
        </row>
        <row r="470">
          <cell r="AG470">
            <v>24865.633999999845</v>
          </cell>
        </row>
        <row r="471">
          <cell r="AG471">
            <v>23996.479999999981</v>
          </cell>
        </row>
        <row r="472">
          <cell r="AG472">
            <v>23293.599999999584</v>
          </cell>
        </row>
        <row r="473">
          <cell r="AG473">
            <v>24466.540000000183</v>
          </cell>
        </row>
        <row r="474">
          <cell r="AG474">
            <v>24306.641999999687</v>
          </cell>
        </row>
        <row r="475">
          <cell r="AG475">
            <v>25533.62480700903</v>
          </cell>
        </row>
      </sheetData>
      <sheetData sheetId="2"/>
      <sheetData sheetId="3"/>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2kXr4k37A0u-qv_JcNoX9ESGqQ-D475AhZzwQCnghnd9rV1ayJ_uRpJYxgy3gbQH" itemId="01EUZSEG4T2NMEKRAZE5GJM65EDPJVC5XR">
      <xxl21:absoluteUrl r:id="rId2"/>
    </xxl21:alternateUrls>
    <sheetNames>
      <sheetName val="Summary"/>
      <sheetName val="January"/>
      <sheetName val="February"/>
      <sheetName val="March"/>
      <sheetName val="April"/>
      <sheetName val="May"/>
      <sheetName val="June"/>
      <sheetName val="July"/>
      <sheetName val="August"/>
      <sheetName val="September"/>
      <sheetName val="October"/>
      <sheetName val="November"/>
      <sheetName val="December"/>
    </sheetNames>
    <sheetDataSet>
      <sheetData sheetId="0"/>
      <sheetData sheetId="1">
        <row r="4">
          <cell r="B4">
            <v>19118.455700000319</v>
          </cell>
          <cell r="K4">
            <v>50189</v>
          </cell>
          <cell r="S4">
            <v>713</v>
          </cell>
        </row>
        <row r="17">
          <cell r="B17">
            <v>18897.092000000754</v>
          </cell>
          <cell r="K17">
            <v>44268</v>
          </cell>
          <cell r="S17">
            <v>437</v>
          </cell>
        </row>
        <row r="26">
          <cell r="K26">
            <v>84619</v>
          </cell>
          <cell r="S26">
            <v>1064</v>
          </cell>
        </row>
        <row r="27">
          <cell r="K27">
            <v>85820</v>
          </cell>
          <cell r="S27">
            <v>1023</v>
          </cell>
        </row>
        <row r="28">
          <cell r="K28">
            <v>88712</v>
          </cell>
          <cell r="S28">
            <v>1042</v>
          </cell>
        </row>
        <row r="29">
          <cell r="K29">
            <v>85785</v>
          </cell>
          <cell r="S29">
            <v>841</v>
          </cell>
        </row>
        <row r="30">
          <cell r="K30">
            <v>31600</v>
          </cell>
          <cell r="S30">
            <v>97</v>
          </cell>
        </row>
        <row r="31">
          <cell r="K31">
            <v>27400</v>
          </cell>
          <cell r="S31">
            <v>82</v>
          </cell>
        </row>
        <row r="32">
          <cell r="K32">
            <v>22750</v>
          </cell>
          <cell r="S32">
            <v>114</v>
          </cell>
        </row>
        <row r="33">
          <cell r="K33">
            <v>37</v>
          </cell>
          <cell r="S33">
            <v>171</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persons/person.xml><?xml version="1.0" encoding="utf-8"?>
<personList xmlns="http://schemas.microsoft.com/office/spreadsheetml/2018/threadedcomments" xmlns:x="http://schemas.openxmlformats.org/spreadsheetml/2006/main">
  <person displayName="Nimesha Bandara" id="{62DA4F22-CD40-4501-AEB7-71725935AFCA}" userId="S::nimeshab@masholdings.com::08e07f27-d8b1-4808-b99e-84d67d9eae3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I122" dT="2024-05-20T07:46:15.95" personId="{62DA4F22-CD40-4501-AEB7-71725935AFCA}" id="{2D1612B8-7C57-4CB0-B3BC-ABB0AA105A5A}">
    <text xml:space="preserve">Meter reading has been recorded at 6.00 am on 19th and the steam valve closed at 6.40 am,  recorded consumption may due to 40 mins and a meter reading hasn't uploaded to the group when closing the steam valve </text>
  </threadedComment>
  <threadedComment ref="J122" dT="2024-05-20T07:49:04.77" personId="{62DA4F22-CD40-4501-AEB7-71725935AFCA}" id="{E6CD4E3C-B2B4-4D4F-87E1-54D88D5498B9}">
    <text xml:space="preserve">Water meter reading has been recorded at 6.00 and steam line closed at 6.45 am (meter reading= 66398) the consumption may be due to the 45 mins </text>
  </threadedComment>
</ThreadedComments>
</file>

<file path=xl/threadedComments/threadedComment2.xml><?xml version="1.0" encoding="utf-8"?>
<ThreadedComments xmlns="http://schemas.microsoft.com/office/spreadsheetml/2018/threadedcomments" xmlns:x="http://schemas.openxmlformats.org/spreadsheetml/2006/main">
  <threadedComment ref="E122" dT="2024-05-20T07:46:15.95" personId="{62DA4F22-CD40-4501-AEB7-71725935AFCA}" id="{63D765D2-186B-4F26-83F6-F5248AB8EAFE}">
    <text xml:space="preserve">Meter reading has been recorded at 6.00 am on 19th and the steam valve closed at 6.40 am,  recorded consumption may due to 40 mins and a meter reading hasn't uploaded to the group when closing the steam valve </text>
  </threadedComment>
  <threadedComment ref="F122" dT="2024-05-20T07:49:04.77" personId="{62DA4F22-CD40-4501-AEB7-71725935AFCA}" id="{2EFA8C52-B217-4CE8-BA8E-A439E812D6B8}">
    <text xml:space="preserve">Water meter reading has been recorded at 6.00 and steam line closed at 6.45 am (meter reading= 66398) the consumption may be due to the 45 mins </text>
  </threadedComment>
</ThreadedComments>
</file>

<file path=xl/threadedComments/threadedComment3.xml><?xml version="1.0" encoding="utf-8"?>
<ThreadedComments xmlns="http://schemas.microsoft.com/office/spreadsheetml/2018/threadedcomments" xmlns:x="http://schemas.openxmlformats.org/spreadsheetml/2006/main">
  <threadedComment ref="J122" dT="2024-05-20T07:46:15.95" personId="{62DA4F22-CD40-4501-AEB7-71725935AFCA}" id="{031F292E-86CC-48F1-8E6E-F84102CAF0D0}">
    <text xml:space="preserve">Meter reading has been recorded at 6.00 am on 19th and the steam valve closed at 6.40 am,  recorded consumption may due to 40 mins and a meter reading hasn't uploaded to the group when closing the steam valve </text>
  </threadedComment>
  <threadedComment ref="K122" dT="2024-05-20T07:49:04.77" personId="{62DA4F22-CD40-4501-AEB7-71725935AFCA}" id="{706B3F12-8027-488B-9BE0-36F5B6BB4198}">
    <text xml:space="preserve">Water meter reading has been recorded at 6.00 and steam line closed at 6.45 am (meter reading= 66398) the consumption may be due to the 45 mins </text>
  </threadedComment>
</ThreadedComments>
</file>

<file path=xl/threadedComments/threadedComment4.xml><?xml version="1.0" encoding="utf-8"?>
<ThreadedComments xmlns="http://schemas.microsoft.com/office/spreadsheetml/2018/threadedcomments" xmlns:x="http://schemas.openxmlformats.org/spreadsheetml/2006/main">
  <threadedComment ref="Y122" dT="2024-05-20T07:46:15.95" personId="{62DA4F22-CD40-4501-AEB7-71725935AFCA}" id="{FB0C95D1-4C4E-4BD1-B1D6-6AE77CFF4987}">
    <text xml:space="preserve">Meter reading has been recorded at 6.00 am on 19th and the steam valve closed at 6.40 am,  recorded consumption may due to 40 mins and a meter reading hasn't uploaded to the group when closing the steam valve </text>
  </threadedComment>
  <threadedComment ref="Z122" dT="2024-05-20T07:49:04.77" personId="{62DA4F22-CD40-4501-AEB7-71725935AFCA}" id="{722E2338-5BD9-4CF1-965E-42EB046934C7}">
    <text xml:space="preserve">Water meter reading has been recorded at 6.00 and steam line closed at 6.45 am (meter reading= 66398) the consumption may be due to the 45 mins </text>
  </threadedComment>
</ThreadedComments>
</file>

<file path=xl/threadedComments/threadedComment5.xml><?xml version="1.0" encoding="utf-8"?>
<ThreadedComments xmlns="http://schemas.microsoft.com/office/spreadsheetml/2018/threadedcomments" xmlns:x="http://schemas.openxmlformats.org/spreadsheetml/2006/main">
  <threadedComment ref="U121" dT="2024-05-20T07:46:15.95" personId="{62DA4F22-CD40-4501-AEB7-71725935AFCA}" id="{E88252D2-FBB7-4354-8681-98C41AD7A15E}">
    <text xml:space="preserve">Meter reading has been recorded at 6.00 am on 19th and the steam valve closed at 6.40 am,  recorded consumption may due to 40 mins and a meter reading hasn't uploaded to the group when closing the steam valve </text>
  </threadedComment>
  <threadedComment ref="V121" dT="2024-05-20T07:49:04.77" personId="{62DA4F22-CD40-4501-AEB7-71725935AFCA}" id="{99731ABD-4287-4620-A790-F85D3A2BCDAD}">
    <text xml:space="preserve">Water meter reading has been recorded at 6.00 and steam line closed at 6.45 am (meter reading= 66398) the consumption may be due to the 45 mins </text>
  </threadedComment>
</ThreadedComments>
</file>

<file path=xl/threadedComments/threadedComment6.xml><?xml version="1.0" encoding="utf-8"?>
<ThreadedComments xmlns="http://schemas.microsoft.com/office/spreadsheetml/2018/threadedcomments" xmlns:x="http://schemas.openxmlformats.org/spreadsheetml/2006/main">
  <threadedComment ref="E122" dT="2024-05-20T07:46:15.95" personId="{62DA4F22-CD40-4501-AEB7-71725935AFCA}" id="{18D9F282-4133-49E0-8FC2-E4C97030C7FE}">
    <text xml:space="preserve">Meter reading has been recorded at 6.00 am on 19th and the steam valve closed at 6.40 am,  recorded consumption may due to 40 mins and a meter reading hasn't uploaded to the group when closing the steam valve </text>
  </threadedComment>
  <threadedComment ref="F122" dT="2024-05-20T07:49:04.77" personId="{62DA4F22-CD40-4501-AEB7-71725935AFCA}" id="{864B703C-99C7-4461-B1DC-9595D946AB0D}">
    <text xml:space="preserve">Water meter reading has been recorded at 6.00 and steam line closed at 6.45 am (meter reading= 66398) the consumption may be due to the 45 mins </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D3E01B3-C34D-4639-B682-435B51B9C696}">
  <we:reference id="wa200005502" version="1.0.0.11" store="en-US" storeType="omex"/>
  <we:alternateReferences>
    <we:reference id="wa200005502" version="1.0.0.11" store="en-US" storeType="omex"/>
  </we:alternateReferences>
  <we:properties>
    <we:property name="docId" value="&quot;IdY63aCOdquK4F2UpYYVz&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hyperlink" Target="https://consumptionsprediction-app.streamlit.app/" TargetMode="External"/><Relationship Id="rId6" Type="http://schemas.microsoft.com/office/2017/10/relationships/threadedComment" Target="../threadedComments/threadedComment4.xml"/><Relationship Id="rId5" Type="http://schemas.openxmlformats.org/officeDocument/2006/relationships/comments" Target="../comments4.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4.bin"/><Relationship Id="rId1" Type="http://schemas.openxmlformats.org/officeDocument/2006/relationships/hyperlink" Target="https://mficonsumptions-app.streamlit.app/"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microsoft.com/office/2017/10/relationships/threadedComment" Target="../threadedComments/threadedComment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16BB7-5810-417A-ACFA-50F0012AF571}">
  <sheetPr codeName="Sheet3"/>
  <dimension ref="A1:BOM298"/>
  <sheetViews>
    <sheetView zoomScale="76" zoomScaleNormal="76" workbookViewId="0">
      <pane xSplit="2" ySplit="2" topLeftCell="E236" activePane="bottomRight" state="frozen"/>
      <selection pane="bottomRight" activeCell="F236" sqref="F236"/>
      <selection pane="bottomLeft" activeCell="A3" sqref="A3"/>
      <selection pane="topRight" activeCell="C1" sqref="C1"/>
    </sheetView>
  </sheetViews>
  <sheetFormatPr defaultRowHeight="15"/>
  <cols>
    <col min="1" max="1" width="13.42578125" style="8" customWidth="1"/>
    <col min="2" max="2" width="58.140625" style="8" customWidth="1"/>
    <col min="3" max="3" width="18.7109375" style="15" customWidth="1"/>
    <col min="4" max="4" width="13.5703125" style="7" customWidth="1"/>
    <col min="5" max="5" width="10.140625" style="7" customWidth="1"/>
    <col min="6" max="6" width="12.42578125" style="7" customWidth="1"/>
    <col min="7" max="7" width="13.28515625" style="7" customWidth="1"/>
    <col min="8" max="8" width="13.140625" style="8" customWidth="1"/>
    <col min="9" max="9" width="14.42578125" style="8" customWidth="1"/>
    <col min="10" max="10" width="9.85546875" style="8" customWidth="1"/>
    <col min="11" max="11" width="12.42578125" style="8" customWidth="1"/>
    <col min="12" max="12" width="14.5703125" style="8" customWidth="1"/>
    <col min="13" max="13" width="13.85546875" style="8" customWidth="1"/>
    <col min="14" max="14" width="10.140625" style="8" customWidth="1"/>
    <col min="15" max="15" width="9" style="8" customWidth="1"/>
    <col min="16" max="16" width="15.5703125" style="8" customWidth="1"/>
    <col min="17" max="17" width="10.85546875" style="8" customWidth="1"/>
    <col min="18" max="18" width="20" style="15" customWidth="1"/>
    <col min="21" max="21" width="30.5703125" style="7" customWidth="1"/>
    <col min="22" max="22" width="33.140625" style="7" customWidth="1"/>
    <col min="23" max="23" width="31.28515625" style="7" customWidth="1"/>
    <col min="26" max="26" width="28.42578125" customWidth="1"/>
    <col min="27" max="27" width="14" customWidth="1"/>
    <col min="28" max="28" width="13.140625" customWidth="1"/>
    <col min="31" max="31" width="36.85546875" customWidth="1"/>
    <col min="32" max="32" width="22.42578125" customWidth="1"/>
  </cols>
  <sheetData>
    <row r="1" spans="1:1755" ht="44.1" customHeight="1">
      <c r="A1" s="430" t="s">
        <v>0</v>
      </c>
      <c r="B1" s="430" t="s">
        <v>1</v>
      </c>
      <c r="C1" s="430" t="s">
        <v>2</v>
      </c>
      <c r="D1" s="421" t="s">
        <v>3</v>
      </c>
      <c r="E1" s="422"/>
      <c r="F1" s="421" t="s">
        <v>4</v>
      </c>
      <c r="G1" s="422"/>
      <c r="H1" s="119" t="s">
        <v>5</v>
      </c>
      <c r="I1" s="119"/>
      <c r="J1" s="119"/>
      <c r="K1" s="117"/>
      <c r="L1" s="118" t="s">
        <v>6</v>
      </c>
      <c r="M1" s="423" t="s">
        <v>7</v>
      </c>
      <c r="N1" s="423" t="s">
        <v>8</v>
      </c>
      <c r="O1" s="423" t="s">
        <v>9</v>
      </c>
      <c r="P1" s="423" t="s">
        <v>10</v>
      </c>
      <c r="Q1" s="424" t="s">
        <v>11</v>
      </c>
      <c r="R1" s="423" t="s">
        <v>12</v>
      </c>
      <c r="U1" s="426" t="s">
        <v>13</v>
      </c>
      <c r="V1" s="427" t="s">
        <v>14</v>
      </c>
      <c r="W1" s="429" t="s">
        <v>15</v>
      </c>
      <c r="Z1" s="66" t="s">
        <v>16</v>
      </c>
      <c r="AA1" s="68" t="s">
        <v>17</v>
      </c>
      <c r="AB1" s="67" t="s">
        <v>15</v>
      </c>
      <c r="AE1" s="46" t="s">
        <v>18</v>
      </c>
      <c r="AF1" s="46" t="s">
        <v>19</v>
      </c>
    </row>
    <row r="2" spans="1:1755" ht="54.75" customHeight="1">
      <c r="A2" s="430"/>
      <c r="B2" s="430"/>
      <c r="C2" s="430"/>
      <c r="D2" s="143" t="s">
        <v>20</v>
      </c>
      <c r="E2" s="143" t="s">
        <v>21</v>
      </c>
      <c r="F2" s="143" t="s">
        <v>20</v>
      </c>
      <c r="G2" s="143" t="s">
        <v>22</v>
      </c>
      <c r="H2" s="25" t="s">
        <v>23</v>
      </c>
      <c r="I2" s="25" t="s">
        <v>24</v>
      </c>
      <c r="J2" s="25" t="s">
        <v>25</v>
      </c>
      <c r="K2" s="25" t="s">
        <v>26</v>
      </c>
      <c r="L2" s="25" t="s">
        <v>27</v>
      </c>
      <c r="M2" s="423"/>
      <c r="N2" s="423"/>
      <c r="O2" s="423"/>
      <c r="P2" s="423"/>
      <c r="Q2" s="424"/>
      <c r="R2" s="425"/>
      <c r="U2" s="426"/>
      <c r="V2" s="428"/>
      <c r="W2" s="429"/>
    </row>
    <row r="3" spans="1:1755" ht="66" customHeight="1">
      <c r="A3" s="4">
        <v>45292</v>
      </c>
      <c r="B3" s="26" t="s">
        <v>28</v>
      </c>
      <c r="C3" s="28" t="s">
        <v>29</v>
      </c>
      <c r="D3" s="28">
        <v>0</v>
      </c>
      <c r="E3" s="28">
        <v>0</v>
      </c>
      <c r="F3" s="28">
        <v>0</v>
      </c>
      <c r="G3" s="28">
        <v>0</v>
      </c>
      <c r="H3" s="27">
        <f>'[1]Record Sheet'!$AG$433</f>
        <v>1105.2260000004953</v>
      </c>
      <c r="I3" s="27">
        <v>0</v>
      </c>
      <c r="J3" s="27">
        <v>0</v>
      </c>
      <c r="K3" s="27"/>
      <c r="L3" s="27"/>
      <c r="M3" s="34">
        <f t="shared" ref="M3:M66" si="0">(H3*40.13)/325</f>
        <v>136.46990578467654</v>
      </c>
      <c r="N3" s="34">
        <f t="shared" ref="N3:N66" si="1">(I3/1000)*29.85</f>
        <v>0</v>
      </c>
      <c r="O3" s="34">
        <f t="shared" ref="O3:O66" si="2">(J3*165)/325</f>
        <v>0</v>
      </c>
      <c r="P3" s="34">
        <f t="shared" ref="P3:P66" si="3">(J3*0.9)*1.25</f>
        <v>0</v>
      </c>
      <c r="Q3" s="13">
        <f t="shared" ref="Q3:Q66" si="4">SUM(M3:P3)</f>
        <v>136.46990578467654</v>
      </c>
      <c r="R3" s="7" t="s">
        <v>30</v>
      </c>
      <c r="Z3" s="7"/>
      <c r="AA3" s="7"/>
      <c r="AB3" s="7" t="s">
        <v>30</v>
      </c>
    </row>
    <row r="4" spans="1:1755" ht="75" customHeight="1">
      <c r="A4" s="4">
        <v>45293</v>
      </c>
      <c r="B4" s="26" t="s">
        <v>31</v>
      </c>
      <c r="C4" s="12" t="s">
        <v>32</v>
      </c>
      <c r="D4" s="28">
        <v>0</v>
      </c>
      <c r="E4" s="28">
        <v>0</v>
      </c>
      <c r="F4" s="28">
        <v>0</v>
      </c>
      <c r="G4" s="28">
        <v>0</v>
      </c>
      <c r="H4" s="27">
        <f>[2]January!$B$4</f>
        <v>19118.455700000319</v>
      </c>
      <c r="I4" s="27">
        <f>[2]January!$K$4</f>
        <v>50189</v>
      </c>
      <c r="J4" s="27">
        <f>[2]January!$S$4</f>
        <v>713</v>
      </c>
      <c r="K4" s="27"/>
      <c r="L4" s="27"/>
      <c r="M4" s="34">
        <f t="shared" si="0"/>
        <v>2360.6880838185011</v>
      </c>
      <c r="N4" s="34">
        <f t="shared" si="1"/>
        <v>1498.14165</v>
      </c>
      <c r="O4" s="34">
        <f t="shared" si="2"/>
        <v>361.98461538461538</v>
      </c>
      <c r="P4" s="34">
        <f t="shared" si="3"/>
        <v>802.125</v>
      </c>
      <c r="Q4" s="13">
        <f t="shared" si="4"/>
        <v>5022.9393492031168</v>
      </c>
      <c r="R4" s="7" t="s">
        <v>33</v>
      </c>
      <c r="Z4" s="7"/>
      <c r="AA4" s="7"/>
      <c r="AB4" s="7" t="s">
        <v>34</v>
      </c>
      <c r="AI4" t="s">
        <v>35</v>
      </c>
      <c r="AJ4" t="s">
        <v>36</v>
      </c>
    </row>
    <row r="5" spans="1:1755" ht="83.25" customHeight="1">
      <c r="A5" s="4">
        <v>45306</v>
      </c>
      <c r="B5" s="5" t="s">
        <v>37</v>
      </c>
      <c r="C5" s="12" t="s">
        <v>38</v>
      </c>
      <c r="D5" s="28">
        <v>36</v>
      </c>
      <c r="E5" s="28">
        <v>6</v>
      </c>
      <c r="F5" s="28">
        <v>30</v>
      </c>
      <c r="G5" s="28">
        <v>38</v>
      </c>
      <c r="H5" s="19">
        <f>[2]January!$B$17</f>
        <v>18897.092000000754</v>
      </c>
      <c r="I5" s="19">
        <f>[2]January!$K$17</f>
        <v>44268</v>
      </c>
      <c r="J5" s="19">
        <f>[2]January!$S$17</f>
        <v>437</v>
      </c>
      <c r="K5" s="19"/>
      <c r="L5" s="19"/>
      <c r="M5" s="34">
        <f t="shared" si="0"/>
        <v>2333.3547752616319</v>
      </c>
      <c r="N5" s="34">
        <f t="shared" si="1"/>
        <v>1321.3998000000001</v>
      </c>
      <c r="O5" s="34">
        <f t="shared" si="2"/>
        <v>221.86153846153846</v>
      </c>
      <c r="P5" s="34">
        <f t="shared" si="3"/>
        <v>491.625</v>
      </c>
      <c r="Q5" s="13">
        <f t="shared" si="4"/>
        <v>4368.2411137231702</v>
      </c>
      <c r="R5" s="7" t="s">
        <v>33</v>
      </c>
      <c r="U5" s="7">
        <v>66</v>
      </c>
      <c r="Z5" s="7"/>
      <c r="AA5" s="7"/>
      <c r="AB5" s="7"/>
      <c r="AE5" s="46">
        <v>33</v>
      </c>
      <c r="AF5">
        <v>37</v>
      </c>
      <c r="AH5" t="s">
        <v>39</v>
      </c>
      <c r="AI5" s="46" t="s">
        <v>40</v>
      </c>
      <c r="AJ5" s="46" t="s">
        <v>41</v>
      </c>
    </row>
    <row r="6" spans="1:1755" ht="120">
      <c r="A6" s="4">
        <v>45315</v>
      </c>
      <c r="B6" s="12" t="s">
        <v>42</v>
      </c>
      <c r="C6" s="12" t="s">
        <v>43</v>
      </c>
      <c r="D6" s="28">
        <v>9</v>
      </c>
      <c r="E6" s="28">
        <v>37</v>
      </c>
      <c r="F6" s="28">
        <v>9</v>
      </c>
      <c r="G6" s="28">
        <v>37</v>
      </c>
      <c r="H6" s="17">
        <v>11195.004000000001</v>
      </c>
      <c r="I6" s="17">
        <f>[2]January!$K$26</f>
        <v>84619</v>
      </c>
      <c r="J6" s="17">
        <f>[2]January!$S$26</f>
        <v>1064</v>
      </c>
      <c r="K6" s="17"/>
      <c r="L6" s="17"/>
      <c r="M6" s="34">
        <f t="shared" si="0"/>
        <v>1382.3246477538464</v>
      </c>
      <c r="N6" s="34">
        <f t="shared" si="1"/>
        <v>2525.8771500000003</v>
      </c>
      <c r="O6" s="34">
        <f t="shared" si="2"/>
        <v>540.18461538461543</v>
      </c>
      <c r="P6" s="34">
        <f t="shared" si="3"/>
        <v>1197</v>
      </c>
      <c r="Q6" s="13">
        <f t="shared" si="4"/>
        <v>5645.3864131384616</v>
      </c>
      <c r="R6" s="15" t="s">
        <v>44</v>
      </c>
      <c r="Z6" s="7"/>
      <c r="AA6" s="7"/>
      <c r="AB6" s="7"/>
      <c r="AE6">
        <v>9</v>
      </c>
      <c r="AF6">
        <v>37</v>
      </c>
      <c r="AH6" t="s">
        <v>45</v>
      </c>
      <c r="AI6" s="46" t="s">
        <v>46</v>
      </c>
      <c r="AJ6" s="46" t="s">
        <v>47</v>
      </c>
    </row>
    <row r="7" spans="1:1755" ht="90">
      <c r="A7" s="4">
        <v>45316</v>
      </c>
      <c r="B7" s="12" t="s">
        <v>48</v>
      </c>
      <c r="C7" s="12" t="s">
        <v>49</v>
      </c>
      <c r="D7" s="28">
        <v>11</v>
      </c>
      <c r="E7" s="28">
        <v>36</v>
      </c>
      <c r="F7" s="28">
        <v>3</v>
      </c>
      <c r="G7" s="28">
        <v>34</v>
      </c>
      <c r="H7" s="41">
        <v>11592.97</v>
      </c>
      <c r="I7" s="17">
        <f>[2]January!$K$27</f>
        <v>85820</v>
      </c>
      <c r="J7" s="17">
        <f>[2]January!$S$27</f>
        <v>1023</v>
      </c>
      <c r="K7" s="17"/>
      <c r="L7" s="17"/>
      <c r="M7" s="34">
        <f t="shared" si="0"/>
        <v>1431.4642649230768</v>
      </c>
      <c r="N7" s="34">
        <f t="shared" si="1"/>
        <v>2561.7269999999999</v>
      </c>
      <c r="O7" s="34">
        <f t="shared" si="2"/>
        <v>519.36923076923074</v>
      </c>
      <c r="P7" s="34">
        <f t="shared" si="3"/>
        <v>1150.875</v>
      </c>
      <c r="Q7" s="13">
        <f t="shared" si="4"/>
        <v>5663.4354956923071</v>
      </c>
      <c r="R7" s="15" t="s">
        <v>33</v>
      </c>
      <c r="Z7" s="7"/>
      <c r="AA7" s="7"/>
      <c r="AB7" s="7"/>
      <c r="AE7">
        <v>7</v>
      </c>
      <c r="AF7">
        <v>19</v>
      </c>
    </row>
    <row r="8" spans="1:1755" ht="90">
      <c r="A8" s="4">
        <v>45317</v>
      </c>
      <c r="B8" s="12" t="s">
        <v>50</v>
      </c>
      <c r="C8" s="12" t="s">
        <v>49</v>
      </c>
      <c r="D8" s="28">
        <v>6</v>
      </c>
      <c r="E8" s="28">
        <v>38</v>
      </c>
      <c r="F8" s="28">
        <v>7</v>
      </c>
      <c r="G8" s="28">
        <v>36</v>
      </c>
      <c r="H8" s="41">
        <v>11576.186</v>
      </c>
      <c r="I8" s="17">
        <f>[2]January!$K$28</f>
        <v>88712</v>
      </c>
      <c r="J8" s="17">
        <f>[2]January!$S$28</f>
        <v>1042</v>
      </c>
      <c r="K8" s="17"/>
      <c r="L8" s="17"/>
      <c r="M8" s="34">
        <f t="shared" si="0"/>
        <v>1429.3918282461539</v>
      </c>
      <c r="N8" s="34">
        <f t="shared" si="1"/>
        <v>2648.0532000000003</v>
      </c>
      <c r="O8" s="34">
        <f t="shared" si="2"/>
        <v>529.01538461538462</v>
      </c>
      <c r="P8" s="34">
        <f t="shared" si="3"/>
        <v>1172.25</v>
      </c>
      <c r="Q8" s="13">
        <f t="shared" si="4"/>
        <v>5778.7104128615383</v>
      </c>
      <c r="R8" s="15" t="s">
        <v>33</v>
      </c>
      <c r="Z8" s="7"/>
      <c r="AA8" s="7"/>
      <c r="AB8" s="7"/>
      <c r="AE8">
        <v>6</v>
      </c>
      <c r="AF8">
        <v>37</v>
      </c>
    </row>
    <row r="9" spans="1:1755" ht="75">
      <c r="A9" s="4">
        <v>45318</v>
      </c>
      <c r="B9" s="12" t="s">
        <v>51</v>
      </c>
      <c r="C9" s="12" t="s">
        <v>52</v>
      </c>
      <c r="D9" s="28">
        <v>0</v>
      </c>
      <c r="E9" s="28">
        <v>30</v>
      </c>
      <c r="F9" s="28">
        <v>0</v>
      </c>
      <c r="G9" s="28">
        <v>0</v>
      </c>
      <c r="H9" s="41">
        <v>12785.657999999999</v>
      </c>
      <c r="I9" s="17">
        <f>[2]January!$K$29</f>
        <v>85785</v>
      </c>
      <c r="J9" s="17">
        <f>[2]January!$S$29</f>
        <v>841</v>
      </c>
      <c r="K9" s="17"/>
      <c r="L9" s="17"/>
      <c r="M9" s="34">
        <f t="shared" si="0"/>
        <v>1578.7337093538461</v>
      </c>
      <c r="N9" s="34">
        <f t="shared" si="1"/>
        <v>2560.6822499999998</v>
      </c>
      <c r="O9" s="34">
        <f t="shared" si="2"/>
        <v>426.96923076923076</v>
      </c>
      <c r="P9" s="34">
        <f t="shared" si="3"/>
        <v>946.125</v>
      </c>
      <c r="Q9" s="13">
        <f t="shared" si="4"/>
        <v>5512.5101901230773</v>
      </c>
      <c r="R9" s="15" t="s">
        <v>53</v>
      </c>
      <c r="Z9" s="7"/>
      <c r="AA9" s="7"/>
      <c r="AB9" s="7"/>
      <c r="AE9" t="s">
        <v>54</v>
      </c>
      <c r="AF9">
        <v>30</v>
      </c>
    </row>
    <row r="10" spans="1:1755" ht="90">
      <c r="A10" s="4">
        <v>45319</v>
      </c>
      <c r="B10" s="15" t="s">
        <v>55</v>
      </c>
      <c r="C10" s="12" t="s">
        <v>56</v>
      </c>
      <c r="D10" s="28">
        <v>0</v>
      </c>
      <c r="E10" s="28">
        <v>0</v>
      </c>
      <c r="F10" s="28">
        <v>0</v>
      </c>
      <c r="G10" s="28">
        <v>0</v>
      </c>
      <c r="H10" s="41">
        <v>4533.4139999999998</v>
      </c>
      <c r="I10" s="17">
        <f>[2]January!$K$30</f>
        <v>31600</v>
      </c>
      <c r="J10" s="17">
        <f>[2]January!$S$30</f>
        <v>97</v>
      </c>
      <c r="K10" s="17"/>
      <c r="L10" s="17"/>
      <c r="M10" s="34">
        <f t="shared" si="0"/>
        <v>559.77201175384619</v>
      </c>
      <c r="N10" s="34">
        <f t="shared" si="1"/>
        <v>943.2600000000001</v>
      </c>
      <c r="O10" s="34">
        <f t="shared" si="2"/>
        <v>49.246153846153845</v>
      </c>
      <c r="P10" s="34">
        <f t="shared" si="3"/>
        <v>109.125</v>
      </c>
      <c r="Q10" s="13">
        <f t="shared" si="4"/>
        <v>1661.4031656000002</v>
      </c>
      <c r="R10" s="15" t="s">
        <v>33</v>
      </c>
      <c r="Z10" s="7"/>
      <c r="AA10" s="7"/>
      <c r="AB10" s="7"/>
      <c r="AE10" t="s">
        <v>54</v>
      </c>
      <c r="AF10" t="s">
        <v>54</v>
      </c>
    </row>
    <row r="11" spans="1:1755" ht="75">
      <c r="A11" s="4">
        <v>45320</v>
      </c>
      <c r="B11" s="12" t="s">
        <v>57</v>
      </c>
      <c r="C11" s="12" t="s">
        <v>58</v>
      </c>
      <c r="D11" s="28">
        <v>0</v>
      </c>
      <c r="E11" s="28">
        <v>0</v>
      </c>
      <c r="F11" s="28">
        <v>0</v>
      </c>
      <c r="G11" s="28">
        <v>0</v>
      </c>
      <c r="H11" s="41">
        <v>6913.21</v>
      </c>
      <c r="I11" s="17">
        <f>[2]January!$K$31</f>
        <v>27400</v>
      </c>
      <c r="J11" s="17">
        <f>[2]January!$S$31</f>
        <v>82</v>
      </c>
      <c r="K11" s="17"/>
      <c r="L11" s="17"/>
      <c r="M11" s="34">
        <f t="shared" si="0"/>
        <v>853.62189938461552</v>
      </c>
      <c r="N11" s="34">
        <f t="shared" si="1"/>
        <v>817.89</v>
      </c>
      <c r="O11" s="34">
        <f t="shared" si="2"/>
        <v>41.630769230769232</v>
      </c>
      <c r="P11" s="34">
        <f t="shared" si="3"/>
        <v>92.25</v>
      </c>
      <c r="Q11" s="13">
        <f t="shared" si="4"/>
        <v>1805.3926686153845</v>
      </c>
      <c r="R11" s="15" t="s">
        <v>53</v>
      </c>
      <c r="Z11" s="7"/>
      <c r="AA11" s="7"/>
      <c r="AB11" s="7"/>
      <c r="AE11" t="s">
        <v>54</v>
      </c>
      <c r="AF11" t="s">
        <v>54</v>
      </c>
    </row>
    <row r="12" spans="1:1755" ht="75">
      <c r="A12" s="4">
        <v>45321</v>
      </c>
      <c r="B12" s="12" t="s">
        <v>59</v>
      </c>
      <c r="C12" s="12" t="s">
        <v>58</v>
      </c>
      <c r="D12" s="28">
        <v>1</v>
      </c>
      <c r="E12" s="28">
        <v>0</v>
      </c>
      <c r="F12" s="28">
        <v>0</v>
      </c>
      <c r="G12" s="28">
        <v>0</v>
      </c>
      <c r="H12" s="41">
        <v>2919.355</v>
      </c>
      <c r="I12" s="17">
        <f>[2]January!$K$32</f>
        <v>22750</v>
      </c>
      <c r="J12" s="17">
        <f>[2]January!$S$32</f>
        <v>114</v>
      </c>
      <c r="K12" s="17"/>
      <c r="L12" s="17"/>
      <c r="M12" s="34">
        <f t="shared" si="0"/>
        <v>360.47297276923081</v>
      </c>
      <c r="N12" s="34">
        <f t="shared" si="1"/>
        <v>679.08749999999998</v>
      </c>
      <c r="O12" s="34">
        <f t="shared" si="2"/>
        <v>57.876923076923077</v>
      </c>
      <c r="P12" s="34">
        <f t="shared" si="3"/>
        <v>128.25</v>
      </c>
      <c r="Q12" s="13">
        <f t="shared" si="4"/>
        <v>1225.6873958461538</v>
      </c>
      <c r="R12" s="15" t="s">
        <v>53</v>
      </c>
      <c r="Z12" s="7"/>
      <c r="AA12" s="7"/>
      <c r="AB12" s="7"/>
      <c r="AE12" t="s">
        <v>54</v>
      </c>
      <c r="AF12" t="s">
        <v>54</v>
      </c>
    </row>
    <row r="13" spans="1:1755" ht="81" customHeight="1">
      <c r="A13" s="4">
        <v>45322</v>
      </c>
      <c r="B13" s="15" t="s">
        <v>60</v>
      </c>
      <c r="C13" s="12" t="s">
        <v>61</v>
      </c>
      <c r="D13" s="28">
        <v>0</v>
      </c>
      <c r="E13" s="28">
        <v>0</v>
      </c>
      <c r="F13" s="28">
        <v>0</v>
      </c>
      <c r="G13" s="28">
        <v>0</v>
      </c>
      <c r="H13" s="41">
        <v>892.22400000000005</v>
      </c>
      <c r="I13" s="17">
        <f>[2]January!$K$33</f>
        <v>37</v>
      </c>
      <c r="J13" s="17">
        <f>[2]January!$S$33</f>
        <v>171</v>
      </c>
      <c r="K13" s="17"/>
      <c r="L13" s="17"/>
      <c r="M13" s="34">
        <f t="shared" si="0"/>
        <v>110.16907421538463</v>
      </c>
      <c r="N13" s="34">
        <f t="shared" si="1"/>
        <v>1.1044499999999999</v>
      </c>
      <c r="O13" s="34">
        <f t="shared" si="2"/>
        <v>86.815384615384616</v>
      </c>
      <c r="P13" s="34">
        <f t="shared" si="3"/>
        <v>192.375</v>
      </c>
      <c r="Q13" s="13">
        <f t="shared" si="4"/>
        <v>390.46390883076924</v>
      </c>
      <c r="R13" s="15" t="s">
        <v>30</v>
      </c>
      <c r="Z13" s="7"/>
      <c r="AA13" s="7"/>
      <c r="AB13" s="7"/>
      <c r="AE13" t="s">
        <v>54</v>
      </c>
      <c r="AF13" t="s">
        <v>54</v>
      </c>
    </row>
    <row r="14" spans="1:1755" s="32" customFormat="1" ht="81" customHeight="1">
      <c r="A14" s="29">
        <v>45323</v>
      </c>
      <c r="B14" s="33" t="s">
        <v>62</v>
      </c>
      <c r="C14" s="33" t="s">
        <v>63</v>
      </c>
      <c r="D14" s="130">
        <v>0</v>
      </c>
      <c r="E14" s="130">
        <v>6</v>
      </c>
      <c r="F14" s="130">
        <v>0</v>
      </c>
      <c r="G14" s="130">
        <v>0</v>
      </c>
      <c r="H14" s="42">
        <v>8212.2510000000002</v>
      </c>
      <c r="I14" s="31"/>
      <c r="J14" s="31"/>
      <c r="K14" s="31"/>
      <c r="L14" s="31"/>
      <c r="M14" s="35">
        <f t="shared" si="0"/>
        <v>1014.0234850153846</v>
      </c>
      <c r="N14" s="35">
        <f t="shared" si="1"/>
        <v>0</v>
      </c>
      <c r="O14" s="34">
        <f t="shared" si="2"/>
        <v>0</v>
      </c>
      <c r="P14" s="35">
        <f t="shared" si="3"/>
        <v>0</v>
      </c>
      <c r="Q14" s="43">
        <f t="shared" si="4"/>
        <v>1014.0234850153846</v>
      </c>
      <c r="R14" s="30" t="s">
        <v>33</v>
      </c>
      <c r="S14"/>
      <c r="T14"/>
      <c r="U14" s="44">
        <v>0</v>
      </c>
      <c r="V14" s="44"/>
      <c r="W14" s="7" t="s">
        <v>64</v>
      </c>
      <c r="X14"/>
      <c r="Y14"/>
      <c r="Z14" s="44">
        <v>0</v>
      </c>
      <c r="AB14" s="44" t="s">
        <v>65</v>
      </c>
      <c r="AC14"/>
      <c r="AD14"/>
      <c r="AE14" s="23" t="s">
        <v>54</v>
      </c>
      <c r="AF14" s="23">
        <v>6</v>
      </c>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c r="AMN14"/>
      <c r="AMO14"/>
      <c r="AMP14"/>
      <c r="AMQ14"/>
      <c r="AMR14"/>
      <c r="AMS14"/>
      <c r="AMT14"/>
      <c r="AMU14"/>
      <c r="AMV14"/>
      <c r="AMW14"/>
      <c r="AMX14"/>
      <c r="AMY14"/>
      <c r="AMZ14"/>
      <c r="ANA14"/>
      <c r="ANB14"/>
      <c r="ANC14"/>
      <c r="AND14"/>
      <c r="ANE14"/>
      <c r="ANF14"/>
      <c r="ANG14"/>
      <c r="ANH14"/>
      <c r="ANI14"/>
      <c r="ANJ14"/>
      <c r="ANK14"/>
      <c r="ANL14"/>
      <c r="ANM14"/>
      <c r="ANN14"/>
      <c r="ANO14"/>
      <c r="ANP14"/>
      <c r="ANQ14"/>
      <c r="ANR14"/>
      <c r="ANS14"/>
      <c r="ANT14"/>
      <c r="ANU14"/>
      <c r="ANV14"/>
      <c r="ANW14"/>
      <c r="ANX14"/>
      <c r="ANY14"/>
      <c r="ANZ14"/>
      <c r="AOA14"/>
      <c r="AOB14"/>
      <c r="AOC14"/>
      <c r="AOD14"/>
      <c r="AOE14"/>
      <c r="AOF14"/>
      <c r="AOG14"/>
      <c r="AOH14"/>
      <c r="AOI14"/>
      <c r="AOJ14"/>
      <c r="AOK14"/>
      <c r="AOL14"/>
      <c r="AOM14"/>
      <c r="AON14"/>
      <c r="AOO14"/>
      <c r="AOP14"/>
      <c r="AOQ14"/>
      <c r="AOR14"/>
      <c r="AOS14"/>
      <c r="AOT14"/>
      <c r="AOU14"/>
      <c r="AOV14"/>
      <c r="AOW14"/>
      <c r="AOX14"/>
      <c r="AOY14"/>
      <c r="AOZ14"/>
      <c r="APA14"/>
      <c r="APB14"/>
      <c r="APC14"/>
      <c r="APD14"/>
      <c r="APE14"/>
      <c r="APF14"/>
      <c r="APG14"/>
      <c r="APH14"/>
      <c r="API14"/>
      <c r="APJ14"/>
      <c r="APK14"/>
      <c r="APL14"/>
      <c r="APM14"/>
      <c r="APN14"/>
      <c r="APO14"/>
      <c r="APP14"/>
      <c r="APQ14"/>
      <c r="APR14"/>
      <c r="APS14"/>
      <c r="APT14"/>
      <c r="APU14"/>
      <c r="APV14"/>
      <c r="APW14"/>
      <c r="APX14"/>
      <c r="APY14"/>
      <c r="APZ14"/>
      <c r="AQA14"/>
      <c r="AQB14"/>
      <c r="AQC14"/>
      <c r="AQD14"/>
      <c r="AQE14"/>
      <c r="AQF14"/>
      <c r="AQG14"/>
      <c r="AQH14"/>
      <c r="AQI14"/>
      <c r="AQJ14"/>
      <c r="AQK14"/>
      <c r="AQL14"/>
      <c r="AQM14"/>
      <c r="AQN14"/>
      <c r="AQO14"/>
      <c r="AQP14"/>
      <c r="AQQ14"/>
      <c r="AQR14"/>
      <c r="AQS14"/>
      <c r="AQT14"/>
      <c r="AQU14"/>
      <c r="AQV14"/>
      <c r="AQW14"/>
      <c r="AQX14"/>
      <c r="AQY14"/>
      <c r="AQZ14"/>
      <c r="ARA14"/>
      <c r="ARB14"/>
      <c r="ARC14"/>
      <c r="ARD14"/>
      <c r="ARE14"/>
      <c r="ARF14"/>
      <c r="ARG14"/>
      <c r="ARH14"/>
      <c r="ARI14"/>
      <c r="ARJ14"/>
      <c r="ARK14"/>
      <c r="ARL14"/>
      <c r="ARM14"/>
      <c r="ARN14"/>
      <c r="ARO14"/>
      <c r="ARP14"/>
      <c r="ARQ14"/>
      <c r="ARR14"/>
      <c r="ARS14"/>
      <c r="ART14"/>
      <c r="ARU14"/>
      <c r="ARV14"/>
      <c r="ARW14"/>
      <c r="ARX14"/>
      <c r="ARY14"/>
      <c r="ARZ14"/>
      <c r="ASA14"/>
      <c r="ASB14"/>
      <c r="ASC14"/>
      <c r="ASD14"/>
      <c r="ASE14"/>
      <c r="ASF14"/>
      <c r="ASG14"/>
      <c r="ASH14"/>
      <c r="ASI14"/>
      <c r="ASJ14"/>
      <c r="ASK14"/>
      <c r="ASL14"/>
      <c r="ASM14"/>
      <c r="ASN14"/>
      <c r="ASO14"/>
      <c r="ASP14"/>
      <c r="ASQ14"/>
      <c r="ASR14"/>
      <c r="ASS14"/>
      <c r="AST14"/>
      <c r="ASU14"/>
      <c r="ASV14"/>
      <c r="ASW14"/>
      <c r="ASX14"/>
      <c r="ASY14"/>
      <c r="ASZ14"/>
      <c r="ATA14"/>
      <c r="ATB14"/>
      <c r="ATC14"/>
      <c r="ATD14"/>
      <c r="ATE14"/>
      <c r="ATF14"/>
      <c r="ATG14"/>
      <c r="ATH14"/>
      <c r="ATI14"/>
      <c r="ATJ14"/>
      <c r="ATK14"/>
      <c r="ATL14"/>
      <c r="ATM14"/>
      <c r="ATN14"/>
      <c r="ATO14"/>
      <c r="ATP14"/>
      <c r="ATQ14"/>
      <c r="ATR14"/>
      <c r="ATS14"/>
      <c r="ATT14"/>
      <c r="ATU14"/>
      <c r="ATV14"/>
      <c r="ATW14"/>
      <c r="ATX14"/>
      <c r="ATY14"/>
      <c r="ATZ14"/>
      <c r="AUA14"/>
      <c r="AUB14"/>
      <c r="AUC14"/>
      <c r="AUD14"/>
      <c r="AUE14"/>
      <c r="AUF14"/>
      <c r="AUG14"/>
      <c r="AUH14"/>
      <c r="AUI14"/>
      <c r="AUJ14"/>
      <c r="AUK14"/>
      <c r="AUL14"/>
      <c r="AUM14"/>
      <c r="AUN14"/>
      <c r="AUO14"/>
      <c r="AUP14"/>
      <c r="AUQ14"/>
      <c r="AUR14"/>
      <c r="AUS14"/>
      <c r="AUT14"/>
      <c r="AUU14"/>
      <c r="AUV14"/>
      <c r="AUW14"/>
      <c r="AUX14"/>
      <c r="AUY14"/>
      <c r="AUZ14"/>
      <c r="AVA14"/>
      <c r="AVB14"/>
      <c r="AVC14"/>
      <c r="AVD14"/>
      <c r="AVE14"/>
      <c r="AVF14"/>
      <c r="AVG14"/>
      <c r="AVH14"/>
      <c r="AVI14"/>
      <c r="AVJ14"/>
      <c r="AVK14"/>
      <c r="AVL14"/>
      <c r="AVM14"/>
      <c r="AVN14"/>
      <c r="AVO14"/>
      <c r="AVP14"/>
      <c r="AVQ14"/>
      <c r="AVR14"/>
      <c r="AVS14"/>
      <c r="AVT14"/>
      <c r="AVU14"/>
      <c r="AVV14"/>
      <c r="AVW14"/>
      <c r="AVX14"/>
      <c r="AVY14"/>
      <c r="AVZ14"/>
      <c r="AWA14"/>
      <c r="AWB14"/>
      <c r="AWC14"/>
      <c r="AWD14"/>
      <c r="AWE14"/>
      <c r="AWF14"/>
      <c r="AWG14"/>
      <c r="AWH14"/>
      <c r="AWI14"/>
      <c r="AWJ14"/>
      <c r="AWK14"/>
      <c r="AWL14"/>
      <c r="AWM14"/>
      <c r="AWN14"/>
      <c r="AWO14"/>
      <c r="AWP14"/>
      <c r="AWQ14"/>
      <c r="AWR14"/>
      <c r="AWS14"/>
      <c r="AWT14"/>
      <c r="AWU14"/>
      <c r="AWV14"/>
      <c r="AWW14"/>
      <c r="AWX14"/>
      <c r="AWY14"/>
      <c r="AWZ14"/>
      <c r="AXA14"/>
      <c r="AXB14"/>
      <c r="AXC14"/>
      <c r="AXD14"/>
      <c r="AXE14"/>
      <c r="AXF14"/>
      <c r="AXG14"/>
      <c r="AXH14"/>
      <c r="AXI14"/>
      <c r="AXJ14"/>
      <c r="AXK14"/>
      <c r="AXL14"/>
      <c r="AXM14"/>
      <c r="AXN14"/>
      <c r="AXO14"/>
      <c r="AXP14"/>
      <c r="AXQ14"/>
      <c r="AXR14"/>
      <c r="AXS14"/>
      <c r="AXT14"/>
      <c r="AXU14"/>
      <c r="AXV14"/>
      <c r="AXW14"/>
      <c r="AXX14"/>
      <c r="AXY14"/>
      <c r="AXZ14"/>
      <c r="AYA14"/>
      <c r="AYB14"/>
      <c r="AYC14"/>
      <c r="AYD14"/>
      <c r="AYE14"/>
      <c r="AYF14"/>
      <c r="AYG14"/>
      <c r="AYH14"/>
      <c r="AYI14"/>
      <c r="AYJ14"/>
      <c r="AYK14"/>
      <c r="AYL14"/>
      <c r="AYM14"/>
      <c r="AYN14"/>
      <c r="AYO14"/>
      <c r="AYP14"/>
      <c r="AYQ14"/>
      <c r="AYR14"/>
      <c r="AYS14"/>
      <c r="AYT14"/>
      <c r="AYU14"/>
      <c r="AYV14"/>
      <c r="AYW14"/>
      <c r="AYX14"/>
      <c r="AYY14"/>
      <c r="AYZ14"/>
      <c r="AZA14"/>
      <c r="AZB14"/>
      <c r="AZC14"/>
      <c r="AZD14"/>
      <c r="AZE14"/>
      <c r="AZF14"/>
      <c r="AZG14"/>
      <c r="AZH14"/>
      <c r="AZI14"/>
      <c r="AZJ14"/>
      <c r="AZK14"/>
      <c r="AZL14"/>
      <c r="AZM14"/>
      <c r="AZN14"/>
      <c r="AZO14"/>
      <c r="AZP14"/>
      <c r="AZQ14"/>
      <c r="AZR14"/>
      <c r="AZS14"/>
      <c r="AZT14"/>
      <c r="AZU14"/>
      <c r="AZV14"/>
      <c r="AZW14"/>
      <c r="AZX14"/>
      <c r="AZY14"/>
      <c r="AZZ14"/>
      <c r="BAA14"/>
      <c r="BAB14"/>
      <c r="BAC14"/>
      <c r="BAD14"/>
      <c r="BAE14"/>
      <c r="BAF14"/>
      <c r="BAG14"/>
      <c r="BAH14"/>
      <c r="BAI14"/>
      <c r="BAJ14"/>
      <c r="BAK14"/>
      <c r="BAL14"/>
      <c r="BAM14"/>
      <c r="BAN14"/>
      <c r="BAO14"/>
      <c r="BAP14"/>
      <c r="BAQ14"/>
      <c r="BAR14"/>
      <c r="BAS14"/>
      <c r="BAT14"/>
      <c r="BAU14"/>
      <c r="BAV14"/>
      <c r="BAW14"/>
      <c r="BAX14"/>
      <c r="BAY14"/>
      <c r="BAZ14"/>
      <c r="BBA14"/>
      <c r="BBB14"/>
      <c r="BBC14"/>
      <c r="BBD14"/>
      <c r="BBE14"/>
      <c r="BBF14"/>
      <c r="BBG14"/>
      <c r="BBH14"/>
      <c r="BBI14"/>
      <c r="BBJ14"/>
      <c r="BBK14"/>
      <c r="BBL14"/>
      <c r="BBM14"/>
      <c r="BBN14"/>
      <c r="BBO14"/>
      <c r="BBP14"/>
      <c r="BBQ14"/>
      <c r="BBR14"/>
      <c r="BBS14"/>
      <c r="BBT14"/>
      <c r="BBU14"/>
      <c r="BBV14"/>
      <c r="BBW14"/>
      <c r="BBX14"/>
      <c r="BBY14"/>
      <c r="BBZ14"/>
      <c r="BCA14"/>
      <c r="BCB14"/>
      <c r="BCC14"/>
      <c r="BCD14"/>
      <c r="BCE14"/>
      <c r="BCF14"/>
      <c r="BCG14"/>
      <c r="BCH14"/>
      <c r="BCI14"/>
      <c r="BCJ14"/>
      <c r="BCK14"/>
      <c r="BCL14"/>
      <c r="BCM14"/>
      <c r="BCN14"/>
      <c r="BCO14"/>
      <c r="BCP14"/>
      <c r="BCQ14"/>
      <c r="BCR14"/>
      <c r="BCS14"/>
      <c r="BCT14"/>
      <c r="BCU14"/>
      <c r="BCV14"/>
      <c r="BCW14"/>
      <c r="BCX14"/>
      <c r="BCY14"/>
      <c r="BCZ14"/>
      <c r="BDA14"/>
      <c r="BDB14"/>
      <c r="BDC14"/>
      <c r="BDD14"/>
      <c r="BDE14"/>
      <c r="BDF14"/>
      <c r="BDG14"/>
      <c r="BDH14"/>
      <c r="BDI14"/>
      <c r="BDJ14"/>
      <c r="BDK14"/>
      <c r="BDL14"/>
      <c r="BDM14"/>
      <c r="BDN14"/>
      <c r="BDO14"/>
      <c r="BDP14"/>
      <c r="BDQ14"/>
      <c r="BDR14"/>
      <c r="BDS14"/>
      <c r="BDT14"/>
      <c r="BDU14"/>
      <c r="BDV14"/>
      <c r="BDW14"/>
      <c r="BDX14"/>
      <c r="BDY14"/>
      <c r="BDZ14"/>
      <c r="BEA14"/>
      <c r="BEB14"/>
      <c r="BEC14"/>
      <c r="BED14"/>
      <c r="BEE14"/>
      <c r="BEF14"/>
      <c r="BEG14"/>
      <c r="BEH14"/>
      <c r="BEI14"/>
      <c r="BEJ14"/>
      <c r="BEK14"/>
      <c r="BEL14"/>
      <c r="BEM14"/>
      <c r="BEN14"/>
      <c r="BEO14"/>
      <c r="BEP14"/>
      <c r="BEQ14"/>
      <c r="BER14"/>
      <c r="BES14"/>
      <c r="BET14"/>
      <c r="BEU14"/>
      <c r="BEV14"/>
      <c r="BEW14"/>
      <c r="BEX14"/>
      <c r="BEY14"/>
      <c r="BEZ14"/>
      <c r="BFA14"/>
      <c r="BFB14"/>
      <c r="BFC14"/>
      <c r="BFD14"/>
      <c r="BFE14"/>
      <c r="BFF14"/>
      <c r="BFG14"/>
      <c r="BFH14"/>
      <c r="BFI14"/>
      <c r="BFJ14"/>
      <c r="BFK14"/>
      <c r="BFL14"/>
      <c r="BFM14"/>
      <c r="BFN14"/>
      <c r="BFO14"/>
      <c r="BFP14"/>
      <c r="BFQ14"/>
      <c r="BFR14"/>
      <c r="BFS14"/>
      <c r="BFT14"/>
      <c r="BFU14"/>
      <c r="BFV14"/>
      <c r="BFW14"/>
      <c r="BFX14"/>
      <c r="BFY14"/>
      <c r="BFZ14"/>
      <c r="BGA14"/>
      <c r="BGB14"/>
      <c r="BGC14"/>
      <c r="BGD14"/>
      <c r="BGE14"/>
      <c r="BGF14"/>
      <c r="BGG14"/>
      <c r="BGH14"/>
      <c r="BGI14"/>
      <c r="BGJ14"/>
      <c r="BGK14"/>
      <c r="BGL14"/>
      <c r="BGM14"/>
      <c r="BGN14"/>
      <c r="BGO14"/>
      <c r="BGP14"/>
      <c r="BGQ14"/>
      <c r="BGR14"/>
      <c r="BGS14"/>
      <c r="BGT14"/>
      <c r="BGU14"/>
      <c r="BGV14"/>
      <c r="BGW14"/>
      <c r="BGX14"/>
      <c r="BGY14"/>
      <c r="BGZ14"/>
      <c r="BHA14"/>
      <c r="BHB14"/>
      <c r="BHC14"/>
      <c r="BHD14"/>
      <c r="BHE14"/>
      <c r="BHF14"/>
      <c r="BHG14"/>
      <c r="BHH14"/>
      <c r="BHI14"/>
      <c r="BHJ14"/>
      <c r="BHK14"/>
      <c r="BHL14"/>
      <c r="BHM14"/>
      <c r="BHN14"/>
      <c r="BHO14"/>
      <c r="BHP14"/>
      <c r="BHQ14"/>
      <c r="BHR14"/>
      <c r="BHS14"/>
      <c r="BHT14"/>
      <c r="BHU14"/>
      <c r="BHV14"/>
      <c r="BHW14"/>
      <c r="BHX14"/>
      <c r="BHY14"/>
      <c r="BHZ14"/>
      <c r="BIA14"/>
      <c r="BIB14"/>
      <c r="BIC14"/>
      <c r="BID14"/>
      <c r="BIE14"/>
      <c r="BIF14"/>
      <c r="BIG14"/>
      <c r="BIH14"/>
      <c r="BII14"/>
      <c r="BIJ14"/>
      <c r="BIK14"/>
      <c r="BIL14"/>
      <c r="BIM14"/>
      <c r="BIN14"/>
      <c r="BIO14"/>
      <c r="BIP14"/>
      <c r="BIQ14"/>
      <c r="BIR14"/>
      <c r="BIS14"/>
      <c r="BIT14"/>
      <c r="BIU14"/>
      <c r="BIV14"/>
      <c r="BIW14"/>
      <c r="BIX14"/>
      <c r="BIY14"/>
      <c r="BIZ14"/>
      <c r="BJA14"/>
      <c r="BJB14"/>
      <c r="BJC14"/>
      <c r="BJD14"/>
      <c r="BJE14"/>
      <c r="BJF14"/>
      <c r="BJG14"/>
      <c r="BJH14"/>
      <c r="BJI14"/>
      <c r="BJJ14"/>
      <c r="BJK14"/>
      <c r="BJL14"/>
      <c r="BJM14"/>
      <c r="BJN14"/>
      <c r="BJO14"/>
      <c r="BJP14"/>
      <c r="BJQ14"/>
      <c r="BJR14"/>
      <c r="BJS14"/>
      <c r="BJT14"/>
      <c r="BJU14"/>
      <c r="BJV14"/>
      <c r="BJW14"/>
      <c r="BJX14"/>
      <c r="BJY14"/>
      <c r="BJZ14"/>
      <c r="BKA14"/>
      <c r="BKB14"/>
      <c r="BKC14"/>
      <c r="BKD14"/>
      <c r="BKE14"/>
      <c r="BKF14"/>
      <c r="BKG14"/>
      <c r="BKH14"/>
      <c r="BKI14"/>
      <c r="BKJ14"/>
      <c r="BKK14"/>
      <c r="BKL14"/>
      <c r="BKM14"/>
      <c r="BKN14"/>
      <c r="BKO14"/>
      <c r="BKP14"/>
      <c r="BKQ14"/>
      <c r="BKR14"/>
      <c r="BKS14"/>
      <c r="BKT14"/>
      <c r="BKU14"/>
      <c r="BKV14"/>
      <c r="BKW14"/>
      <c r="BKX14"/>
      <c r="BKY14"/>
      <c r="BKZ14"/>
      <c r="BLA14"/>
      <c r="BLB14"/>
      <c r="BLC14"/>
      <c r="BLD14"/>
      <c r="BLE14"/>
      <c r="BLF14"/>
      <c r="BLG14"/>
      <c r="BLH14"/>
      <c r="BLI14"/>
      <c r="BLJ14"/>
      <c r="BLK14"/>
      <c r="BLL14"/>
      <c r="BLM14"/>
      <c r="BLN14"/>
      <c r="BLO14"/>
      <c r="BLP14"/>
      <c r="BLQ14"/>
      <c r="BLR14"/>
      <c r="BLS14"/>
      <c r="BLT14"/>
      <c r="BLU14"/>
      <c r="BLV14"/>
      <c r="BLW14"/>
      <c r="BLX14"/>
      <c r="BLY14"/>
      <c r="BLZ14"/>
      <c r="BMA14"/>
      <c r="BMB14"/>
      <c r="BMC14"/>
      <c r="BMD14"/>
      <c r="BME14"/>
      <c r="BMF14"/>
      <c r="BMG14"/>
      <c r="BMH14"/>
      <c r="BMI14"/>
      <c r="BMJ14"/>
      <c r="BMK14"/>
      <c r="BML14"/>
      <c r="BMM14"/>
      <c r="BMN14"/>
      <c r="BMO14"/>
      <c r="BMP14"/>
      <c r="BMQ14"/>
      <c r="BMR14"/>
      <c r="BMS14"/>
      <c r="BMT14"/>
      <c r="BMU14"/>
      <c r="BMV14"/>
      <c r="BMW14"/>
      <c r="BMX14"/>
      <c r="BMY14"/>
      <c r="BMZ14"/>
      <c r="BNA14"/>
      <c r="BNB14"/>
      <c r="BNC14"/>
      <c r="BND14"/>
      <c r="BNE14"/>
      <c r="BNF14"/>
      <c r="BNG14"/>
      <c r="BNH14"/>
      <c r="BNI14"/>
      <c r="BNJ14"/>
      <c r="BNK14"/>
      <c r="BNL14"/>
      <c r="BNM14"/>
      <c r="BNN14"/>
      <c r="BNO14"/>
      <c r="BNP14"/>
      <c r="BNQ14"/>
      <c r="BNR14"/>
      <c r="BNS14"/>
      <c r="BNT14"/>
      <c r="BNU14"/>
      <c r="BNV14"/>
      <c r="BNW14"/>
      <c r="BNX14"/>
      <c r="BNY14"/>
      <c r="BNZ14"/>
      <c r="BOA14"/>
      <c r="BOB14"/>
      <c r="BOC14"/>
      <c r="BOD14"/>
      <c r="BOE14"/>
      <c r="BOF14"/>
      <c r="BOG14"/>
      <c r="BOH14"/>
      <c r="BOI14"/>
      <c r="BOJ14"/>
      <c r="BOK14"/>
      <c r="BOL14"/>
      <c r="BOM14"/>
    </row>
    <row r="15" spans="1:1755" s="32" customFormat="1" ht="90">
      <c r="A15" s="29">
        <v>45324</v>
      </c>
      <c r="B15" s="30" t="s">
        <v>28</v>
      </c>
      <c r="C15" s="33" t="s">
        <v>61</v>
      </c>
      <c r="D15" s="130">
        <v>0</v>
      </c>
      <c r="E15" s="130">
        <v>0</v>
      </c>
      <c r="F15" s="130">
        <v>0</v>
      </c>
      <c r="G15" s="130">
        <v>0</v>
      </c>
      <c r="H15" s="31">
        <v>904.21400000000006</v>
      </c>
      <c r="I15" s="31"/>
      <c r="J15" s="31"/>
      <c r="K15" s="31"/>
      <c r="L15" s="31"/>
      <c r="M15" s="35">
        <f t="shared" si="0"/>
        <v>111.64956252307694</v>
      </c>
      <c r="N15" s="35">
        <f t="shared" si="1"/>
        <v>0</v>
      </c>
      <c r="O15" s="34">
        <f t="shared" si="2"/>
        <v>0</v>
      </c>
      <c r="P15" s="35">
        <f t="shared" si="3"/>
        <v>0</v>
      </c>
      <c r="Q15" s="43">
        <f t="shared" si="4"/>
        <v>111.64956252307694</v>
      </c>
      <c r="R15" s="30" t="s">
        <v>30</v>
      </c>
      <c r="S15"/>
      <c r="T15"/>
      <c r="U15" s="44">
        <v>0</v>
      </c>
      <c r="V15" s="44"/>
      <c r="W15" s="7" t="s">
        <v>30</v>
      </c>
      <c r="X15"/>
      <c r="Y15"/>
      <c r="Z15" s="44">
        <v>0</v>
      </c>
      <c r="AA15" s="44">
        <v>0</v>
      </c>
      <c r="AB15" s="7" t="s">
        <v>30</v>
      </c>
      <c r="AC15"/>
      <c r="AD15"/>
      <c r="AE15" t="s">
        <v>54</v>
      </c>
      <c r="AF15" t="s">
        <v>54</v>
      </c>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c r="AML15"/>
      <c r="AMM15"/>
      <c r="AMN15"/>
      <c r="AMO15"/>
      <c r="AMP15"/>
      <c r="AMQ15"/>
      <c r="AMR15"/>
      <c r="AMS15"/>
      <c r="AMT15"/>
      <c r="AMU15"/>
      <c r="AMV15"/>
      <c r="AMW15"/>
      <c r="AMX15"/>
      <c r="AMY15"/>
      <c r="AMZ15"/>
      <c r="ANA15"/>
      <c r="ANB15"/>
      <c r="ANC15"/>
      <c r="AND15"/>
      <c r="ANE15"/>
      <c r="ANF15"/>
      <c r="ANG15"/>
      <c r="ANH15"/>
      <c r="ANI15"/>
      <c r="ANJ15"/>
      <c r="ANK15"/>
      <c r="ANL15"/>
      <c r="ANM15"/>
      <c r="ANN15"/>
      <c r="ANO15"/>
      <c r="ANP15"/>
      <c r="ANQ15"/>
      <c r="ANR15"/>
      <c r="ANS15"/>
      <c r="ANT15"/>
      <c r="ANU15"/>
      <c r="ANV15"/>
      <c r="ANW15"/>
      <c r="ANX15"/>
      <c r="ANY15"/>
      <c r="ANZ15"/>
      <c r="AOA15"/>
      <c r="AOB15"/>
      <c r="AOC15"/>
      <c r="AOD15"/>
      <c r="AOE15"/>
      <c r="AOF15"/>
      <c r="AOG15"/>
      <c r="AOH15"/>
      <c r="AOI15"/>
      <c r="AOJ15"/>
      <c r="AOK15"/>
      <c r="AOL15"/>
      <c r="AOM15"/>
      <c r="AON15"/>
      <c r="AOO15"/>
      <c r="AOP15"/>
      <c r="AOQ15"/>
      <c r="AOR15"/>
      <c r="AOS15"/>
      <c r="AOT15"/>
      <c r="AOU15"/>
      <c r="AOV15"/>
      <c r="AOW15"/>
      <c r="AOX15"/>
      <c r="AOY15"/>
      <c r="AOZ15"/>
      <c r="APA15"/>
      <c r="APB15"/>
      <c r="APC15"/>
      <c r="APD15"/>
      <c r="APE15"/>
      <c r="APF15"/>
      <c r="APG15"/>
      <c r="APH15"/>
      <c r="API15"/>
      <c r="APJ15"/>
      <c r="APK15"/>
      <c r="APL15"/>
      <c r="APM15"/>
      <c r="APN15"/>
      <c r="APO15"/>
      <c r="APP15"/>
      <c r="APQ15"/>
      <c r="APR15"/>
      <c r="APS15"/>
      <c r="APT15"/>
      <c r="APU15"/>
      <c r="APV15"/>
      <c r="APW15"/>
      <c r="APX15"/>
      <c r="APY15"/>
      <c r="APZ15"/>
      <c r="AQA15"/>
      <c r="AQB15"/>
      <c r="AQC15"/>
      <c r="AQD15"/>
      <c r="AQE15"/>
      <c r="AQF15"/>
      <c r="AQG15"/>
      <c r="AQH15"/>
      <c r="AQI15"/>
      <c r="AQJ15"/>
      <c r="AQK15"/>
      <c r="AQL15"/>
      <c r="AQM15"/>
      <c r="AQN15"/>
      <c r="AQO15"/>
      <c r="AQP15"/>
      <c r="AQQ15"/>
      <c r="AQR15"/>
      <c r="AQS15"/>
      <c r="AQT15"/>
      <c r="AQU15"/>
      <c r="AQV15"/>
      <c r="AQW15"/>
      <c r="AQX15"/>
      <c r="AQY15"/>
      <c r="AQZ15"/>
      <c r="ARA15"/>
      <c r="ARB15"/>
      <c r="ARC15"/>
      <c r="ARD15"/>
      <c r="ARE15"/>
      <c r="ARF15"/>
      <c r="ARG15"/>
      <c r="ARH15"/>
      <c r="ARI15"/>
      <c r="ARJ15"/>
      <c r="ARK15"/>
      <c r="ARL15"/>
      <c r="ARM15"/>
      <c r="ARN15"/>
      <c r="ARO15"/>
      <c r="ARP15"/>
      <c r="ARQ15"/>
      <c r="ARR15"/>
      <c r="ARS15"/>
      <c r="ART15"/>
      <c r="ARU15"/>
      <c r="ARV15"/>
      <c r="ARW15"/>
      <c r="ARX15"/>
      <c r="ARY15"/>
      <c r="ARZ15"/>
      <c r="ASA15"/>
      <c r="ASB15"/>
      <c r="ASC15"/>
      <c r="ASD15"/>
      <c r="ASE15"/>
      <c r="ASF15"/>
      <c r="ASG15"/>
      <c r="ASH15"/>
      <c r="ASI15"/>
      <c r="ASJ15"/>
      <c r="ASK15"/>
      <c r="ASL15"/>
      <c r="ASM15"/>
      <c r="ASN15"/>
      <c r="ASO15"/>
      <c r="ASP15"/>
      <c r="ASQ15"/>
      <c r="ASR15"/>
      <c r="ASS15"/>
      <c r="AST15"/>
      <c r="ASU15"/>
      <c r="ASV15"/>
      <c r="ASW15"/>
      <c r="ASX15"/>
      <c r="ASY15"/>
      <c r="ASZ15"/>
      <c r="ATA15"/>
      <c r="ATB15"/>
      <c r="ATC15"/>
      <c r="ATD15"/>
      <c r="ATE15"/>
      <c r="ATF15"/>
      <c r="ATG15"/>
      <c r="ATH15"/>
      <c r="ATI15"/>
      <c r="ATJ15"/>
      <c r="ATK15"/>
      <c r="ATL15"/>
      <c r="ATM15"/>
      <c r="ATN15"/>
      <c r="ATO15"/>
      <c r="ATP15"/>
      <c r="ATQ15"/>
      <c r="ATR15"/>
      <c r="ATS15"/>
      <c r="ATT15"/>
      <c r="ATU15"/>
      <c r="ATV15"/>
      <c r="ATW15"/>
      <c r="ATX15"/>
      <c r="ATY15"/>
      <c r="ATZ15"/>
      <c r="AUA15"/>
      <c r="AUB15"/>
      <c r="AUC15"/>
      <c r="AUD15"/>
      <c r="AUE15"/>
      <c r="AUF15"/>
      <c r="AUG15"/>
      <c r="AUH15"/>
      <c r="AUI15"/>
      <c r="AUJ15"/>
      <c r="AUK15"/>
      <c r="AUL15"/>
      <c r="AUM15"/>
      <c r="AUN15"/>
      <c r="AUO15"/>
      <c r="AUP15"/>
      <c r="AUQ15"/>
      <c r="AUR15"/>
      <c r="AUS15"/>
      <c r="AUT15"/>
      <c r="AUU15"/>
      <c r="AUV15"/>
      <c r="AUW15"/>
      <c r="AUX15"/>
      <c r="AUY15"/>
      <c r="AUZ15"/>
      <c r="AVA15"/>
      <c r="AVB15"/>
      <c r="AVC15"/>
      <c r="AVD15"/>
      <c r="AVE15"/>
      <c r="AVF15"/>
      <c r="AVG15"/>
      <c r="AVH15"/>
      <c r="AVI15"/>
      <c r="AVJ15"/>
      <c r="AVK15"/>
      <c r="AVL15"/>
      <c r="AVM15"/>
      <c r="AVN15"/>
      <c r="AVO15"/>
      <c r="AVP15"/>
      <c r="AVQ15"/>
      <c r="AVR15"/>
      <c r="AVS15"/>
      <c r="AVT15"/>
      <c r="AVU15"/>
      <c r="AVV15"/>
      <c r="AVW15"/>
      <c r="AVX15"/>
      <c r="AVY15"/>
      <c r="AVZ15"/>
      <c r="AWA15"/>
      <c r="AWB15"/>
      <c r="AWC15"/>
      <c r="AWD15"/>
      <c r="AWE15"/>
      <c r="AWF15"/>
      <c r="AWG15"/>
      <c r="AWH15"/>
      <c r="AWI15"/>
      <c r="AWJ15"/>
      <c r="AWK15"/>
      <c r="AWL15"/>
      <c r="AWM15"/>
      <c r="AWN15"/>
      <c r="AWO15"/>
      <c r="AWP15"/>
      <c r="AWQ15"/>
      <c r="AWR15"/>
      <c r="AWS15"/>
      <c r="AWT15"/>
      <c r="AWU15"/>
      <c r="AWV15"/>
      <c r="AWW15"/>
      <c r="AWX15"/>
      <c r="AWY15"/>
      <c r="AWZ15"/>
      <c r="AXA15"/>
      <c r="AXB15"/>
      <c r="AXC15"/>
      <c r="AXD15"/>
      <c r="AXE15"/>
      <c r="AXF15"/>
      <c r="AXG15"/>
      <c r="AXH15"/>
      <c r="AXI15"/>
      <c r="AXJ15"/>
      <c r="AXK15"/>
      <c r="AXL15"/>
      <c r="AXM15"/>
      <c r="AXN15"/>
      <c r="AXO15"/>
      <c r="AXP15"/>
      <c r="AXQ15"/>
      <c r="AXR15"/>
      <c r="AXS15"/>
      <c r="AXT15"/>
      <c r="AXU15"/>
      <c r="AXV15"/>
      <c r="AXW15"/>
      <c r="AXX15"/>
      <c r="AXY15"/>
      <c r="AXZ15"/>
      <c r="AYA15"/>
      <c r="AYB15"/>
      <c r="AYC15"/>
      <c r="AYD15"/>
      <c r="AYE15"/>
      <c r="AYF15"/>
      <c r="AYG15"/>
      <c r="AYH15"/>
      <c r="AYI15"/>
      <c r="AYJ15"/>
      <c r="AYK15"/>
      <c r="AYL15"/>
      <c r="AYM15"/>
      <c r="AYN15"/>
      <c r="AYO15"/>
      <c r="AYP15"/>
      <c r="AYQ15"/>
      <c r="AYR15"/>
      <c r="AYS15"/>
      <c r="AYT15"/>
      <c r="AYU15"/>
      <c r="AYV15"/>
      <c r="AYW15"/>
      <c r="AYX15"/>
      <c r="AYY15"/>
      <c r="AYZ15"/>
      <c r="AZA15"/>
      <c r="AZB15"/>
      <c r="AZC15"/>
      <c r="AZD15"/>
      <c r="AZE15"/>
      <c r="AZF15"/>
      <c r="AZG15"/>
      <c r="AZH15"/>
      <c r="AZI15"/>
      <c r="AZJ15"/>
      <c r="AZK15"/>
      <c r="AZL15"/>
      <c r="AZM15"/>
      <c r="AZN15"/>
      <c r="AZO15"/>
      <c r="AZP15"/>
      <c r="AZQ15"/>
      <c r="AZR15"/>
      <c r="AZS15"/>
      <c r="AZT15"/>
      <c r="AZU15"/>
      <c r="AZV15"/>
      <c r="AZW15"/>
      <c r="AZX15"/>
      <c r="AZY15"/>
      <c r="AZZ15"/>
      <c r="BAA15"/>
      <c r="BAB15"/>
      <c r="BAC15"/>
      <c r="BAD15"/>
      <c r="BAE15"/>
      <c r="BAF15"/>
      <c r="BAG15"/>
      <c r="BAH15"/>
      <c r="BAI15"/>
      <c r="BAJ15"/>
      <c r="BAK15"/>
      <c r="BAL15"/>
      <c r="BAM15"/>
      <c r="BAN15"/>
      <c r="BAO15"/>
      <c r="BAP15"/>
      <c r="BAQ15"/>
      <c r="BAR15"/>
      <c r="BAS15"/>
      <c r="BAT15"/>
      <c r="BAU15"/>
      <c r="BAV15"/>
      <c r="BAW15"/>
      <c r="BAX15"/>
      <c r="BAY15"/>
      <c r="BAZ15"/>
      <c r="BBA15"/>
      <c r="BBB15"/>
      <c r="BBC15"/>
      <c r="BBD15"/>
      <c r="BBE15"/>
      <c r="BBF15"/>
      <c r="BBG15"/>
      <c r="BBH15"/>
      <c r="BBI15"/>
      <c r="BBJ15"/>
      <c r="BBK15"/>
      <c r="BBL15"/>
      <c r="BBM15"/>
      <c r="BBN15"/>
      <c r="BBO15"/>
      <c r="BBP15"/>
      <c r="BBQ15"/>
      <c r="BBR15"/>
      <c r="BBS15"/>
      <c r="BBT15"/>
      <c r="BBU15"/>
      <c r="BBV15"/>
      <c r="BBW15"/>
      <c r="BBX15"/>
      <c r="BBY15"/>
      <c r="BBZ15"/>
      <c r="BCA15"/>
      <c r="BCB15"/>
      <c r="BCC15"/>
      <c r="BCD15"/>
      <c r="BCE15"/>
      <c r="BCF15"/>
      <c r="BCG15"/>
      <c r="BCH15"/>
      <c r="BCI15"/>
      <c r="BCJ15"/>
      <c r="BCK15"/>
      <c r="BCL15"/>
      <c r="BCM15"/>
      <c r="BCN15"/>
      <c r="BCO15"/>
      <c r="BCP15"/>
      <c r="BCQ15"/>
      <c r="BCR15"/>
      <c r="BCS15"/>
      <c r="BCT15"/>
      <c r="BCU15"/>
      <c r="BCV15"/>
      <c r="BCW15"/>
      <c r="BCX15"/>
      <c r="BCY15"/>
      <c r="BCZ15"/>
      <c r="BDA15"/>
      <c r="BDB15"/>
      <c r="BDC15"/>
      <c r="BDD15"/>
      <c r="BDE15"/>
      <c r="BDF15"/>
      <c r="BDG15"/>
      <c r="BDH15"/>
      <c r="BDI15"/>
      <c r="BDJ15"/>
      <c r="BDK15"/>
      <c r="BDL15"/>
      <c r="BDM15"/>
      <c r="BDN15"/>
      <c r="BDO15"/>
      <c r="BDP15"/>
      <c r="BDQ15"/>
      <c r="BDR15"/>
      <c r="BDS15"/>
      <c r="BDT15"/>
      <c r="BDU15"/>
      <c r="BDV15"/>
      <c r="BDW15"/>
      <c r="BDX15"/>
      <c r="BDY15"/>
      <c r="BDZ15"/>
      <c r="BEA15"/>
      <c r="BEB15"/>
      <c r="BEC15"/>
      <c r="BED15"/>
      <c r="BEE15"/>
      <c r="BEF15"/>
      <c r="BEG15"/>
      <c r="BEH15"/>
      <c r="BEI15"/>
      <c r="BEJ15"/>
      <c r="BEK15"/>
      <c r="BEL15"/>
      <c r="BEM15"/>
      <c r="BEN15"/>
      <c r="BEO15"/>
      <c r="BEP15"/>
      <c r="BEQ15"/>
      <c r="BER15"/>
      <c r="BES15"/>
      <c r="BET15"/>
      <c r="BEU15"/>
      <c r="BEV15"/>
      <c r="BEW15"/>
      <c r="BEX15"/>
      <c r="BEY15"/>
      <c r="BEZ15"/>
      <c r="BFA15"/>
      <c r="BFB15"/>
      <c r="BFC15"/>
      <c r="BFD15"/>
      <c r="BFE15"/>
      <c r="BFF15"/>
      <c r="BFG15"/>
      <c r="BFH15"/>
      <c r="BFI15"/>
      <c r="BFJ15"/>
      <c r="BFK15"/>
      <c r="BFL15"/>
      <c r="BFM15"/>
      <c r="BFN15"/>
      <c r="BFO15"/>
      <c r="BFP15"/>
      <c r="BFQ15"/>
      <c r="BFR15"/>
      <c r="BFS15"/>
      <c r="BFT15"/>
      <c r="BFU15"/>
      <c r="BFV15"/>
      <c r="BFW15"/>
      <c r="BFX15"/>
      <c r="BFY15"/>
      <c r="BFZ15"/>
      <c r="BGA15"/>
      <c r="BGB15"/>
      <c r="BGC15"/>
      <c r="BGD15"/>
      <c r="BGE15"/>
      <c r="BGF15"/>
      <c r="BGG15"/>
      <c r="BGH15"/>
      <c r="BGI15"/>
      <c r="BGJ15"/>
      <c r="BGK15"/>
      <c r="BGL15"/>
      <c r="BGM15"/>
      <c r="BGN15"/>
      <c r="BGO15"/>
      <c r="BGP15"/>
      <c r="BGQ15"/>
      <c r="BGR15"/>
      <c r="BGS15"/>
      <c r="BGT15"/>
      <c r="BGU15"/>
      <c r="BGV15"/>
      <c r="BGW15"/>
      <c r="BGX15"/>
      <c r="BGY15"/>
      <c r="BGZ15"/>
      <c r="BHA15"/>
      <c r="BHB15"/>
      <c r="BHC15"/>
      <c r="BHD15"/>
      <c r="BHE15"/>
      <c r="BHF15"/>
      <c r="BHG15"/>
      <c r="BHH15"/>
      <c r="BHI15"/>
      <c r="BHJ15"/>
      <c r="BHK15"/>
      <c r="BHL15"/>
      <c r="BHM15"/>
      <c r="BHN15"/>
      <c r="BHO15"/>
      <c r="BHP15"/>
      <c r="BHQ15"/>
      <c r="BHR15"/>
      <c r="BHS15"/>
      <c r="BHT15"/>
      <c r="BHU15"/>
      <c r="BHV15"/>
      <c r="BHW15"/>
      <c r="BHX15"/>
      <c r="BHY15"/>
      <c r="BHZ15"/>
      <c r="BIA15"/>
      <c r="BIB15"/>
      <c r="BIC15"/>
      <c r="BID15"/>
      <c r="BIE15"/>
      <c r="BIF15"/>
      <c r="BIG15"/>
      <c r="BIH15"/>
      <c r="BII15"/>
      <c r="BIJ15"/>
      <c r="BIK15"/>
      <c r="BIL15"/>
      <c r="BIM15"/>
      <c r="BIN15"/>
      <c r="BIO15"/>
      <c r="BIP15"/>
      <c r="BIQ15"/>
      <c r="BIR15"/>
      <c r="BIS15"/>
      <c r="BIT15"/>
      <c r="BIU15"/>
      <c r="BIV15"/>
      <c r="BIW15"/>
      <c r="BIX15"/>
      <c r="BIY15"/>
      <c r="BIZ15"/>
      <c r="BJA15"/>
      <c r="BJB15"/>
      <c r="BJC15"/>
      <c r="BJD15"/>
      <c r="BJE15"/>
      <c r="BJF15"/>
      <c r="BJG15"/>
      <c r="BJH15"/>
      <c r="BJI15"/>
      <c r="BJJ15"/>
      <c r="BJK15"/>
      <c r="BJL15"/>
      <c r="BJM15"/>
      <c r="BJN15"/>
      <c r="BJO15"/>
      <c r="BJP15"/>
      <c r="BJQ15"/>
      <c r="BJR15"/>
      <c r="BJS15"/>
      <c r="BJT15"/>
      <c r="BJU15"/>
      <c r="BJV15"/>
      <c r="BJW15"/>
      <c r="BJX15"/>
      <c r="BJY15"/>
      <c r="BJZ15"/>
      <c r="BKA15"/>
      <c r="BKB15"/>
      <c r="BKC15"/>
      <c r="BKD15"/>
      <c r="BKE15"/>
      <c r="BKF15"/>
      <c r="BKG15"/>
      <c r="BKH15"/>
      <c r="BKI15"/>
      <c r="BKJ15"/>
      <c r="BKK15"/>
      <c r="BKL15"/>
      <c r="BKM15"/>
      <c r="BKN15"/>
      <c r="BKO15"/>
      <c r="BKP15"/>
      <c r="BKQ15"/>
      <c r="BKR15"/>
      <c r="BKS15"/>
      <c r="BKT15"/>
      <c r="BKU15"/>
      <c r="BKV15"/>
      <c r="BKW15"/>
      <c r="BKX15"/>
      <c r="BKY15"/>
      <c r="BKZ15"/>
      <c r="BLA15"/>
      <c r="BLB15"/>
      <c r="BLC15"/>
      <c r="BLD15"/>
      <c r="BLE15"/>
      <c r="BLF15"/>
      <c r="BLG15"/>
      <c r="BLH15"/>
      <c r="BLI15"/>
      <c r="BLJ15"/>
      <c r="BLK15"/>
      <c r="BLL15"/>
      <c r="BLM15"/>
      <c r="BLN15"/>
      <c r="BLO15"/>
      <c r="BLP15"/>
      <c r="BLQ15"/>
      <c r="BLR15"/>
      <c r="BLS15"/>
      <c r="BLT15"/>
      <c r="BLU15"/>
      <c r="BLV15"/>
      <c r="BLW15"/>
      <c r="BLX15"/>
      <c r="BLY15"/>
      <c r="BLZ15"/>
      <c r="BMA15"/>
      <c r="BMB15"/>
      <c r="BMC15"/>
      <c r="BMD15"/>
      <c r="BME15"/>
      <c r="BMF15"/>
      <c r="BMG15"/>
      <c r="BMH15"/>
      <c r="BMI15"/>
      <c r="BMJ15"/>
      <c r="BMK15"/>
      <c r="BML15"/>
      <c r="BMM15"/>
      <c r="BMN15"/>
      <c r="BMO15"/>
      <c r="BMP15"/>
      <c r="BMQ15"/>
      <c r="BMR15"/>
      <c r="BMS15"/>
      <c r="BMT15"/>
      <c r="BMU15"/>
      <c r="BMV15"/>
      <c r="BMW15"/>
      <c r="BMX15"/>
      <c r="BMY15"/>
      <c r="BMZ15"/>
      <c r="BNA15"/>
      <c r="BNB15"/>
      <c r="BNC15"/>
      <c r="BND15"/>
      <c r="BNE15"/>
      <c r="BNF15"/>
      <c r="BNG15"/>
      <c r="BNH15"/>
      <c r="BNI15"/>
      <c r="BNJ15"/>
      <c r="BNK15"/>
      <c r="BNL15"/>
      <c r="BNM15"/>
      <c r="BNN15"/>
      <c r="BNO15"/>
      <c r="BNP15"/>
      <c r="BNQ15"/>
      <c r="BNR15"/>
      <c r="BNS15"/>
      <c r="BNT15"/>
      <c r="BNU15"/>
      <c r="BNV15"/>
      <c r="BNW15"/>
      <c r="BNX15"/>
      <c r="BNY15"/>
      <c r="BNZ15"/>
      <c r="BOA15"/>
      <c r="BOB15"/>
      <c r="BOC15"/>
      <c r="BOD15"/>
      <c r="BOE15"/>
      <c r="BOF15"/>
      <c r="BOG15"/>
      <c r="BOH15"/>
      <c r="BOI15"/>
      <c r="BOJ15"/>
      <c r="BOK15"/>
      <c r="BOL15"/>
      <c r="BOM15"/>
    </row>
    <row r="16" spans="1:1755" s="32" customFormat="1" ht="90">
      <c r="A16" s="29">
        <v>45325</v>
      </c>
      <c r="B16" s="30" t="s">
        <v>28</v>
      </c>
      <c r="C16" s="33" t="s">
        <v>61</v>
      </c>
      <c r="D16" s="130">
        <v>0</v>
      </c>
      <c r="E16" s="130">
        <v>0</v>
      </c>
      <c r="F16" s="130">
        <v>0</v>
      </c>
      <c r="G16" s="130">
        <v>0</v>
      </c>
      <c r="H16" s="31">
        <v>621.64200000000005</v>
      </c>
      <c r="I16" s="31"/>
      <c r="J16" s="31"/>
      <c r="K16" s="31"/>
      <c r="L16" s="31"/>
      <c r="M16" s="35">
        <f t="shared" si="0"/>
        <v>76.758441415384638</v>
      </c>
      <c r="N16" s="35">
        <f t="shared" si="1"/>
        <v>0</v>
      </c>
      <c r="O16" s="34">
        <f t="shared" si="2"/>
        <v>0</v>
      </c>
      <c r="P16" s="35">
        <f t="shared" si="3"/>
        <v>0</v>
      </c>
      <c r="Q16" s="43">
        <f t="shared" si="4"/>
        <v>76.758441415384638</v>
      </c>
      <c r="R16" s="30" t="s">
        <v>30</v>
      </c>
      <c r="S16"/>
      <c r="T16"/>
      <c r="U16" s="44">
        <v>0</v>
      </c>
      <c r="V16" s="44"/>
      <c r="W16" s="7" t="s">
        <v>30</v>
      </c>
      <c r="X16"/>
      <c r="Y16"/>
      <c r="Z16" s="44">
        <v>0</v>
      </c>
      <c r="AA16" s="44">
        <v>0</v>
      </c>
      <c r="AB16" s="7" t="s">
        <v>30</v>
      </c>
      <c r="AC16"/>
      <c r="AD16"/>
      <c r="AE16" t="s">
        <v>54</v>
      </c>
      <c r="AF16" t="s">
        <v>54</v>
      </c>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c r="AML16"/>
      <c r="AMM16"/>
      <c r="AMN16"/>
      <c r="AMO16"/>
      <c r="AMP16"/>
      <c r="AMQ16"/>
      <c r="AMR16"/>
      <c r="AMS16"/>
      <c r="AMT16"/>
      <c r="AMU16"/>
      <c r="AMV16"/>
      <c r="AMW16"/>
      <c r="AMX16"/>
      <c r="AMY16"/>
      <c r="AMZ16"/>
      <c r="ANA16"/>
      <c r="ANB16"/>
      <c r="ANC16"/>
      <c r="AND16"/>
      <c r="ANE16"/>
      <c r="ANF16"/>
      <c r="ANG16"/>
      <c r="ANH16"/>
      <c r="ANI16"/>
      <c r="ANJ16"/>
      <c r="ANK16"/>
      <c r="ANL16"/>
      <c r="ANM16"/>
      <c r="ANN16"/>
      <c r="ANO16"/>
      <c r="ANP16"/>
      <c r="ANQ16"/>
      <c r="ANR16"/>
      <c r="ANS16"/>
      <c r="ANT16"/>
      <c r="ANU16"/>
      <c r="ANV16"/>
      <c r="ANW16"/>
      <c r="ANX16"/>
      <c r="ANY16"/>
      <c r="ANZ16"/>
      <c r="AOA16"/>
      <c r="AOB16"/>
      <c r="AOC16"/>
      <c r="AOD16"/>
      <c r="AOE16"/>
      <c r="AOF16"/>
      <c r="AOG16"/>
      <c r="AOH16"/>
      <c r="AOI16"/>
      <c r="AOJ16"/>
      <c r="AOK16"/>
      <c r="AOL16"/>
      <c r="AOM16"/>
      <c r="AON16"/>
      <c r="AOO16"/>
      <c r="AOP16"/>
      <c r="AOQ16"/>
      <c r="AOR16"/>
      <c r="AOS16"/>
      <c r="AOT16"/>
      <c r="AOU16"/>
      <c r="AOV16"/>
      <c r="AOW16"/>
      <c r="AOX16"/>
      <c r="AOY16"/>
      <c r="AOZ16"/>
      <c r="APA16"/>
      <c r="APB16"/>
      <c r="APC16"/>
      <c r="APD16"/>
      <c r="APE16"/>
      <c r="APF16"/>
      <c r="APG16"/>
      <c r="APH16"/>
      <c r="API16"/>
      <c r="APJ16"/>
      <c r="APK16"/>
      <c r="APL16"/>
      <c r="APM16"/>
      <c r="APN16"/>
      <c r="APO16"/>
      <c r="APP16"/>
      <c r="APQ16"/>
      <c r="APR16"/>
      <c r="APS16"/>
      <c r="APT16"/>
      <c r="APU16"/>
      <c r="APV16"/>
      <c r="APW16"/>
      <c r="APX16"/>
      <c r="APY16"/>
      <c r="APZ16"/>
      <c r="AQA16"/>
      <c r="AQB16"/>
      <c r="AQC16"/>
      <c r="AQD16"/>
      <c r="AQE16"/>
      <c r="AQF16"/>
      <c r="AQG16"/>
      <c r="AQH16"/>
      <c r="AQI16"/>
      <c r="AQJ16"/>
      <c r="AQK16"/>
      <c r="AQL16"/>
      <c r="AQM16"/>
      <c r="AQN16"/>
      <c r="AQO16"/>
      <c r="AQP16"/>
      <c r="AQQ16"/>
      <c r="AQR16"/>
      <c r="AQS16"/>
      <c r="AQT16"/>
      <c r="AQU16"/>
      <c r="AQV16"/>
      <c r="AQW16"/>
      <c r="AQX16"/>
      <c r="AQY16"/>
      <c r="AQZ16"/>
      <c r="ARA16"/>
      <c r="ARB16"/>
      <c r="ARC16"/>
      <c r="ARD16"/>
      <c r="ARE16"/>
      <c r="ARF16"/>
      <c r="ARG16"/>
      <c r="ARH16"/>
      <c r="ARI16"/>
      <c r="ARJ16"/>
      <c r="ARK16"/>
      <c r="ARL16"/>
      <c r="ARM16"/>
      <c r="ARN16"/>
      <c r="ARO16"/>
      <c r="ARP16"/>
      <c r="ARQ16"/>
      <c r="ARR16"/>
      <c r="ARS16"/>
      <c r="ART16"/>
      <c r="ARU16"/>
      <c r="ARV16"/>
      <c r="ARW16"/>
      <c r="ARX16"/>
      <c r="ARY16"/>
      <c r="ARZ16"/>
      <c r="ASA16"/>
      <c r="ASB16"/>
      <c r="ASC16"/>
      <c r="ASD16"/>
      <c r="ASE16"/>
      <c r="ASF16"/>
      <c r="ASG16"/>
      <c r="ASH16"/>
      <c r="ASI16"/>
      <c r="ASJ16"/>
      <c r="ASK16"/>
      <c r="ASL16"/>
      <c r="ASM16"/>
      <c r="ASN16"/>
      <c r="ASO16"/>
      <c r="ASP16"/>
      <c r="ASQ16"/>
      <c r="ASR16"/>
      <c r="ASS16"/>
      <c r="AST16"/>
      <c r="ASU16"/>
      <c r="ASV16"/>
      <c r="ASW16"/>
      <c r="ASX16"/>
      <c r="ASY16"/>
      <c r="ASZ16"/>
      <c r="ATA16"/>
      <c r="ATB16"/>
      <c r="ATC16"/>
      <c r="ATD16"/>
      <c r="ATE16"/>
      <c r="ATF16"/>
      <c r="ATG16"/>
      <c r="ATH16"/>
      <c r="ATI16"/>
      <c r="ATJ16"/>
      <c r="ATK16"/>
      <c r="ATL16"/>
      <c r="ATM16"/>
      <c r="ATN16"/>
      <c r="ATO16"/>
      <c r="ATP16"/>
      <c r="ATQ16"/>
      <c r="ATR16"/>
      <c r="ATS16"/>
      <c r="ATT16"/>
      <c r="ATU16"/>
      <c r="ATV16"/>
      <c r="ATW16"/>
      <c r="ATX16"/>
      <c r="ATY16"/>
      <c r="ATZ16"/>
      <c r="AUA16"/>
      <c r="AUB16"/>
      <c r="AUC16"/>
      <c r="AUD16"/>
      <c r="AUE16"/>
      <c r="AUF16"/>
      <c r="AUG16"/>
      <c r="AUH16"/>
      <c r="AUI16"/>
      <c r="AUJ16"/>
      <c r="AUK16"/>
      <c r="AUL16"/>
      <c r="AUM16"/>
      <c r="AUN16"/>
      <c r="AUO16"/>
      <c r="AUP16"/>
      <c r="AUQ16"/>
      <c r="AUR16"/>
      <c r="AUS16"/>
      <c r="AUT16"/>
      <c r="AUU16"/>
      <c r="AUV16"/>
      <c r="AUW16"/>
      <c r="AUX16"/>
      <c r="AUY16"/>
      <c r="AUZ16"/>
      <c r="AVA16"/>
      <c r="AVB16"/>
      <c r="AVC16"/>
      <c r="AVD16"/>
      <c r="AVE16"/>
      <c r="AVF16"/>
      <c r="AVG16"/>
      <c r="AVH16"/>
      <c r="AVI16"/>
      <c r="AVJ16"/>
      <c r="AVK16"/>
      <c r="AVL16"/>
      <c r="AVM16"/>
      <c r="AVN16"/>
      <c r="AVO16"/>
      <c r="AVP16"/>
      <c r="AVQ16"/>
      <c r="AVR16"/>
      <c r="AVS16"/>
      <c r="AVT16"/>
      <c r="AVU16"/>
      <c r="AVV16"/>
      <c r="AVW16"/>
      <c r="AVX16"/>
      <c r="AVY16"/>
      <c r="AVZ16"/>
      <c r="AWA16"/>
      <c r="AWB16"/>
      <c r="AWC16"/>
      <c r="AWD16"/>
      <c r="AWE16"/>
      <c r="AWF16"/>
      <c r="AWG16"/>
      <c r="AWH16"/>
      <c r="AWI16"/>
      <c r="AWJ16"/>
      <c r="AWK16"/>
      <c r="AWL16"/>
      <c r="AWM16"/>
      <c r="AWN16"/>
      <c r="AWO16"/>
      <c r="AWP16"/>
      <c r="AWQ16"/>
      <c r="AWR16"/>
      <c r="AWS16"/>
      <c r="AWT16"/>
      <c r="AWU16"/>
      <c r="AWV16"/>
      <c r="AWW16"/>
      <c r="AWX16"/>
      <c r="AWY16"/>
      <c r="AWZ16"/>
      <c r="AXA16"/>
      <c r="AXB16"/>
      <c r="AXC16"/>
      <c r="AXD16"/>
      <c r="AXE16"/>
      <c r="AXF16"/>
      <c r="AXG16"/>
      <c r="AXH16"/>
      <c r="AXI16"/>
      <c r="AXJ16"/>
      <c r="AXK16"/>
      <c r="AXL16"/>
      <c r="AXM16"/>
      <c r="AXN16"/>
      <c r="AXO16"/>
      <c r="AXP16"/>
      <c r="AXQ16"/>
      <c r="AXR16"/>
      <c r="AXS16"/>
      <c r="AXT16"/>
      <c r="AXU16"/>
      <c r="AXV16"/>
      <c r="AXW16"/>
      <c r="AXX16"/>
      <c r="AXY16"/>
      <c r="AXZ16"/>
      <c r="AYA16"/>
      <c r="AYB16"/>
      <c r="AYC16"/>
      <c r="AYD16"/>
      <c r="AYE16"/>
      <c r="AYF16"/>
      <c r="AYG16"/>
      <c r="AYH16"/>
      <c r="AYI16"/>
      <c r="AYJ16"/>
      <c r="AYK16"/>
      <c r="AYL16"/>
      <c r="AYM16"/>
      <c r="AYN16"/>
      <c r="AYO16"/>
      <c r="AYP16"/>
      <c r="AYQ16"/>
      <c r="AYR16"/>
      <c r="AYS16"/>
      <c r="AYT16"/>
      <c r="AYU16"/>
      <c r="AYV16"/>
      <c r="AYW16"/>
      <c r="AYX16"/>
      <c r="AYY16"/>
      <c r="AYZ16"/>
      <c r="AZA16"/>
      <c r="AZB16"/>
      <c r="AZC16"/>
      <c r="AZD16"/>
      <c r="AZE16"/>
      <c r="AZF16"/>
      <c r="AZG16"/>
      <c r="AZH16"/>
      <c r="AZI16"/>
      <c r="AZJ16"/>
      <c r="AZK16"/>
      <c r="AZL16"/>
      <c r="AZM16"/>
      <c r="AZN16"/>
      <c r="AZO16"/>
      <c r="AZP16"/>
      <c r="AZQ16"/>
      <c r="AZR16"/>
      <c r="AZS16"/>
      <c r="AZT16"/>
      <c r="AZU16"/>
      <c r="AZV16"/>
      <c r="AZW16"/>
      <c r="AZX16"/>
      <c r="AZY16"/>
      <c r="AZZ16"/>
      <c r="BAA16"/>
      <c r="BAB16"/>
      <c r="BAC16"/>
      <c r="BAD16"/>
      <c r="BAE16"/>
      <c r="BAF16"/>
      <c r="BAG16"/>
      <c r="BAH16"/>
      <c r="BAI16"/>
      <c r="BAJ16"/>
      <c r="BAK16"/>
      <c r="BAL16"/>
      <c r="BAM16"/>
      <c r="BAN16"/>
      <c r="BAO16"/>
      <c r="BAP16"/>
      <c r="BAQ16"/>
      <c r="BAR16"/>
      <c r="BAS16"/>
      <c r="BAT16"/>
      <c r="BAU16"/>
      <c r="BAV16"/>
      <c r="BAW16"/>
      <c r="BAX16"/>
      <c r="BAY16"/>
      <c r="BAZ16"/>
      <c r="BBA16"/>
      <c r="BBB16"/>
      <c r="BBC16"/>
      <c r="BBD16"/>
      <c r="BBE16"/>
      <c r="BBF16"/>
      <c r="BBG16"/>
      <c r="BBH16"/>
      <c r="BBI16"/>
      <c r="BBJ16"/>
      <c r="BBK16"/>
      <c r="BBL16"/>
      <c r="BBM16"/>
      <c r="BBN16"/>
      <c r="BBO16"/>
      <c r="BBP16"/>
      <c r="BBQ16"/>
      <c r="BBR16"/>
      <c r="BBS16"/>
      <c r="BBT16"/>
      <c r="BBU16"/>
      <c r="BBV16"/>
      <c r="BBW16"/>
      <c r="BBX16"/>
      <c r="BBY16"/>
      <c r="BBZ16"/>
      <c r="BCA16"/>
      <c r="BCB16"/>
      <c r="BCC16"/>
      <c r="BCD16"/>
      <c r="BCE16"/>
      <c r="BCF16"/>
      <c r="BCG16"/>
      <c r="BCH16"/>
      <c r="BCI16"/>
      <c r="BCJ16"/>
      <c r="BCK16"/>
      <c r="BCL16"/>
      <c r="BCM16"/>
      <c r="BCN16"/>
      <c r="BCO16"/>
      <c r="BCP16"/>
      <c r="BCQ16"/>
      <c r="BCR16"/>
      <c r="BCS16"/>
      <c r="BCT16"/>
      <c r="BCU16"/>
      <c r="BCV16"/>
      <c r="BCW16"/>
      <c r="BCX16"/>
      <c r="BCY16"/>
      <c r="BCZ16"/>
      <c r="BDA16"/>
      <c r="BDB16"/>
      <c r="BDC16"/>
      <c r="BDD16"/>
      <c r="BDE16"/>
      <c r="BDF16"/>
      <c r="BDG16"/>
      <c r="BDH16"/>
      <c r="BDI16"/>
      <c r="BDJ16"/>
      <c r="BDK16"/>
      <c r="BDL16"/>
      <c r="BDM16"/>
      <c r="BDN16"/>
      <c r="BDO16"/>
      <c r="BDP16"/>
      <c r="BDQ16"/>
      <c r="BDR16"/>
      <c r="BDS16"/>
      <c r="BDT16"/>
      <c r="BDU16"/>
      <c r="BDV16"/>
      <c r="BDW16"/>
      <c r="BDX16"/>
      <c r="BDY16"/>
      <c r="BDZ16"/>
      <c r="BEA16"/>
      <c r="BEB16"/>
      <c r="BEC16"/>
      <c r="BED16"/>
      <c r="BEE16"/>
      <c r="BEF16"/>
      <c r="BEG16"/>
      <c r="BEH16"/>
      <c r="BEI16"/>
      <c r="BEJ16"/>
      <c r="BEK16"/>
      <c r="BEL16"/>
      <c r="BEM16"/>
      <c r="BEN16"/>
      <c r="BEO16"/>
      <c r="BEP16"/>
      <c r="BEQ16"/>
      <c r="BER16"/>
      <c r="BES16"/>
      <c r="BET16"/>
      <c r="BEU16"/>
      <c r="BEV16"/>
      <c r="BEW16"/>
      <c r="BEX16"/>
      <c r="BEY16"/>
      <c r="BEZ16"/>
      <c r="BFA16"/>
      <c r="BFB16"/>
      <c r="BFC16"/>
      <c r="BFD16"/>
      <c r="BFE16"/>
      <c r="BFF16"/>
      <c r="BFG16"/>
      <c r="BFH16"/>
      <c r="BFI16"/>
      <c r="BFJ16"/>
      <c r="BFK16"/>
      <c r="BFL16"/>
      <c r="BFM16"/>
      <c r="BFN16"/>
      <c r="BFO16"/>
      <c r="BFP16"/>
      <c r="BFQ16"/>
      <c r="BFR16"/>
      <c r="BFS16"/>
      <c r="BFT16"/>
      <c r="BFU16"/>
      <c r="BFV16"/>
      <c r="BFW16"/>
      <c r="BFX16"/>
      <c r="BFY16"/>
      <c r="BFZ16"/>
      <c r="BGA16"/>
      <c r="BGB16"/>
      <c r="BGC16"/>
      <c r="BGD16"/>
      <c r="BGE16"/>
      <c r="BGF16"/>
      <c r="BGG16"/>
      <c r="BGH16"/>
      <c r="BGI16"/>
      <c r="BGJ16"/>
      <c r="BGK16"/>
      <c r="BGL16"/>
      <c r="BGM16"/>
      <c r="BGN16"/>
      <c r="BGO16"/>
      <c r="BGP16"/>
      <c r="BGQ16"/>
      <c r="BGR16"/>
      <c r="BGS16"/>
      <c r="BGT16"/>
      <c r="BGU16"/>
      <c r="BGV16"/>
      <c r="BGW16"/>
      <c r="BGX16"/>
      <c r="BGY16"/>
      <c r="BGZ16"/>
      <c r="BHA16"/>
      <c r="BHB16"/>
      <c r="BHC16"/>
      <c r="BHD16"/>
      <c r="BHE16"/>
      <c r="BHF16"/>
      <c r="BHG16"/>
      <c r="BHH16"/>
      <c r="BHI16"/>
      <c r="BHJ16"/>
      <c r="BHK16"/>
      <c r="BHL16"/>
      <c r="BHM16"/>
      <c r="BHN16"/>
      <c r="BHO16"/>
      <c r="BHP16"/>
      <c r="BHQ16"/>
      <c r="BHR16"/>
      <c r="BHS16"/>
      <c r="BHT16"/>
      <c r="BHU16"/>
      <c r="BHV16"/>
      <c r="BHW16"/>
      <c r="BHX16"/>
      <c r="BHY16"/>
      <c r="BHZ16"/>
      <c r="BIA16"/>
      <c r="BIB16"/>
      <c r="BIC16"/>
      <c r="BID16"/>
      <c r="BIE16"/>
      <c r="BIF16"/>
      <c r="BIG16"/>
      <c r="BIH16"/>
      <c r="BII16"/>
      <c r="BIJ16"/>
      <c r="BIK16"/>
      <c r="BIL16"/>
      <c r="BIM16"/>
      <c r="BIN16"/>
      <c r="BIO16"/>
      <c r="BIP16"/>
      <c r="BIQ16"/>
      <c r="BIR16"/>
      <c r="BIS16"/>
      <c r="BIT16"/>
      <c r="BIU16"/>
      <c r="BIV16"/>
      <c r="BIW16"/>
      <c r="BIX16"/>
      <c r="BIY16"/>
      <c r="BIZ16"/>
      <c r="BJA16"/>
      <c r="BJB16"/>
      <c r="BJC16"/>
      <c r="BJD16"/>
      <c r="BJE16"/>
      <c r="BJF16"/>
      <c r="BJG16"/>
      <c r="BJH16"/>
      <c r="BJI16"/>
      <c r="BJJ16"/>
      <c r="BJK16"/>
      <c r="BJL16"/>
      <c r="BJM16"/>
      <c r="BJN16"/>
      <c r="BJO16"/>
      <c r="BJP16"/>
      <c r="BJQ16"/>
      <c r="BJR16"/>
      <c r="BJS16"/>
      <c r="BJT16"/>
      <c r="BJU16"/>
      <c r="BJV16"/>
      <c r="BJW16"/>
      <c r="BJX16"/>
      <c r="BJY16"/>
      <c r="BJZ16"/>
      <c r="BKA16"/>
      <c r="BKB16"/>
      <c r="BKC16"/>
      <c r="BKD16"/>
      <c r="BKE16"/>
      <c r="BKF16"/>
      <c r="BKG16"/>
      <c r="BKH16"/>
      <c r="BKI16"/>
      <c r="BKJ16"/>
      <c r="BKK16"/>
      <c r="BKL16"/>
      <c r="BKM16"/>
      <c r="BKN16"/>
      <c r="BKO16"/>
      <c r="BKP16"/>
      <c r="BKQ16"/>
      <c r="BKR16"/>
      <c r="BKS16"/>
      <c r="BKT16"/>
      <c r="BKU16"/>
      <c r="BKV16"/>
      <c r="BKW16"/>
      <c r="BKX16"/>
      <c r="BKY16"/>
      <c r="BKZ16"/>
      <c r="BLA16"/>
      <c r="BLB16"/>
      <c r="BLC16"/>
      <c r="BLD16"/>
      <c r="BLE16"/>
      <c r="BLF16"/>
      <c r="BLG16"/>
      <c r="BLH16"/>
      <c r="BLI16"/>
      <c r="BLJ16"/>
      <c r="BLK16"/>
      <c r="BLL16"/>
      <c r="BLM16"/>
      <c r="BLN16"/>
      <c r="BLO16"/>
      <c r="BLP16"/>
      <c r="BLQ16"/>
      <c r="BLR16"/>
      <c r="BLS16"/>
      <c r="BLT16"/>
      <c r="BLU16"/>
      <c r="BLV16"/>
      <c r="BLW16"/>
      <c r="BLX16"/>
      <c r="BLY16"/>
      <c r="BLZ16"/>
      <c r="BMA16"/>
      <c r="BMB16"/>
      <c r="BMC16"/>
      <c r="BMD16"/>
      <c r="BME16"/>
      <c r="BMF16"/>
      <c r="BMG16"/>
      <c r="BMH16"/>
      <c r="BMI16"/>
      <c r="BMJ16"/>
      <c r="BMK16"/>
      <c r="BML16"/>
      <c r="BMM16"/>
      <c r="BMN16"/>
      <c r="BMO16"/>
      <c r="BMP16"/>
      <c r="BMQ16"/>
      <c r="BMR16"/>
      <c r="BMS16"/>
      <c r="BMT16"/>
      <c r="BMU16"/>
      <c r="BMV16"/>
      <c r="BMW16"/>
      <c r="BMX16"/>
      <c r="BMY16"/>
      <c r="BMZ16"/>
      <c r="BNA16"/>
      <c r="BNB16"/>
      <c r="BNC16"/>
      <c r="BND16"/>
      <c r="BNE16"/>
      <c r="BNF16"/>
      <c r="BNG16"/>
      <c r="BNH16"/>
      <c r="BNI16"/>
      <c r="BNJ16"/>
      <c r="BNK16"/>
      <c r="BNL16"/>
      <c r="BNM16"/>
      <c r="BNN16"/>
      <c r="BNO16"/>
      <c r="BNP16"/>
      <c r="BNQ16"/>
      <c r="BNR16"/>
      <c r="BNS16"/>
      <c r="BNT16"/>
      <c r="BNU16"/>
      <c r="BNV16"/>
      <c r="BNW16"/>
      <c r="BNX16"/>
      <c r="BNY16"/>
      <c r="BNZ16"/>
      <c r="BOA16"/>
      <c r="BOB16"/>
      <c r="BOC16"/>
      <c r="BOD16"/>
      <c r="BOE16"/>
      <c r="BOF16"/>
      <c r="BOG16"/>
      <c r="BOH16"/>
      <c r="BOI16"/>
      <c r="BOJ16"/>
      <c r="BOK16"/>
      <c r="BOL16"/>
      <c r="BOM16"/>
    </row>
    <row r="17" spans="1:1755" s="32" customFormat="1" ht="90">
      <c r="A17" s="29">
        <v>45326</v>
      </c>
      <c r="B17" s="30" t="s">
        <v>28</v>
      </c>
      <c r="C17" s="33" t="s">
        <v>61</v>
      </c>
      <c r="D17" s="130">
        <v>0</v>
      </c>
      <c r="E17" s="130">
        <v>0</v>
      </c>
      <c r="F17" s="130">
        <v>0</v>
      </c>
      <c r="G17" s="130">
        <v>0</v>
      </c>
      <c r="H17" s="31">
        <v>460.28800000000001</v>
      </c>
      <c r="I17" s="31"/>
      <c r="J17" s="31"/>
      <c r="K17" s="31"/>
      <c r="L17" s="31"/>
      <c r="M17" s="35">
        <f t="shared" si="0"/>
        <v>56.83494596923078</v>
      </c>
      <c r="N17" s="35">
        <f t="shared" si="1"/>
        <v>0</v>
      </c>
      <c r="O17" s="34">
        <f t="shared" si="2"/>
        <v>0</v>
      </c>
      <c r="P17" s="35">
        <f t="shared" si="3"/>
        <v>0</v>
      </c>
      <c r="Q17" s="43">
        <f t="shared" si="4"/>
        <v>56.83494596923078</v>
      </c>
      <c r="R17" s="30" t="s">
        <v>30</v>
      </c>
      <c r="S17"/>
      <c r="T17"/>
      <c r="U17" s="44">
        <v>0</v>
      </c>
      <c r="V17" s="44"/>
      <c r="W17" s="7" t="s">
        <v>30</v>
      </c>
      <c r="X17"/>
      <c r="Y17"/>
      <c r="Z17" s="44">
        <v>0</v>
      </c>
      <c r="AA17" s="44">
        <v>0</v>
      </c>
      <c r="AB17" s="7" t="s">
        <v>30</v>
      </c>
      <c r="AC17"/>
      <c r="AD17"/>
      <c r="AE17" t="s">
        <v>54</v>
      </c>
      <c r="AF17" t="s">
        <v>54</v>
      </c>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c r="AUV17"/>
      <c r="AUW17"/>
      <c r="AUX17"/>
      <c r="AUY17"/>
      <c r="AUZ17"/>
      <c r="AVA17"/>
      <c r="AVB17"/>
      <c r="AVC17"/>
      <c r="AVD17"/>
      <c r="AVE17"/>
      <c r="AVF17"/>
      <c r="AVG17"/>
      <c r="AVH17"/>
      <c r="AVI17"/>
      <c r="AVJ17"/>
      <c r="AVK17"/>
      <c r="AVL17"/>
      <c r="AVM17"/>
      <c r="AVN17"/>
      <c r="AVO17"/>
      <c r="AVP17"/>
      <c r="AVQ17"/>
      <c r="AVR17"/>
      <c r="AVS17"/>
      <c r="AVT17"/>
      <c r="AVU17"/>
      <c r="AVV17"/>
      <c r="AVW17"/>
      <c r="AVX17"/>
      <c r="AVY17"/>
      <c r="AVZ17"/>
      <c r="AWA17"/>
      <c r="AWB17"/>
      <c r="AWC17"/>
      <c r="AWD17"/>
      <c r="AWE17"/>
      <c r="AWF17"/>
      <c r="AWG17"/>
      <c r="AWH17"/>
      <c r="AWI17"/>
      <c r="AWJ17"/>
      <c r="AWK17"/>
      <c r="AWL17"/>
      <c r="AWM17"/>
      <c r="AWN17"/>
      <c r="AWO17"/>
      <c r="AWP17"/>
      <c r="AWQ17"/>
      <c r="AWR17"/>
      <c r="AWS17"/>
      <c r="AWT17"/>
      <c r="AWU17"/>
      <c r="AWV17"/>
      <c r="AWW17"/>
      <c r="AWX17"/>
      <c r="AWY17"/>
      <c r="AWZ17"/>
      <c r="AXA17"/>
      <c r="AXB17"/>
      <c r="AXC17"/>
      <c r="AXD17"/>
      <c r="AXE17"/>
      <c r="AXF17"/>
      <c r="AXG17"/>
      <c r="AXH17"/>
      <c r="AXI17"/>
      <c r="AXJ17"/>
      <c r="AXK17"/>
      <c r="AXL17"/>
      <c r="AXM17"/>
      <c r="AXN17"/>
      <c r="AXO17"/>
      <c r="AXP17"/>
      <c r="AXQ17"/>
      <c r="AXR17"/>
      <c r="AXS17"/>
      <c r="AXT17"/>
      <c r="AXU17"/>
      <c r="AXV17"/>
      <c r="AXW17"/>
      <c r="AXX17"/>
      <c r="AXY17"/>
      <c r="AXZ17"/>
      <c r="AYA17"/>
      <c r="AYB17"/>
      <c r="AYC17"/>
      <c r="AYD17"/>
      <c r="AYE17"/>
      <c r="AYF17"/>
      <c r="AYG17"/>
      <c r="AYH17"/>
      <c r="AYI17"/>
      <c r="AYJ17"/>
      <c r="AYK17"/>
      <c r="AYL17"/>
      <c r="AYM17"/>
      <c r="AYN17"/>
      <c r="AYO17"/>
      <c r="AYP17"/>
      <c r="AYQ17"/>
      <c r="AYR17"/>
      <c r="AYS17"/>
      <c r="AYT17"/>
      <c r="AYU17"/>
      <c r="AYV17"/>
      <c r="AYW17"/>
      <c r="AYX17"/>
      <c r="AYY17"/>
      <c r="AYZ17"/>
      <c r="AZA17"/>
      <c r="AZB17"/>
      <c r="AZC17"/>
      <c r="AZD17"/>
      <c r="AZE17"/>
      <c r="AZF17"/>
      <c r="AZG17"/>
      <c r="AZH17"/>
      <c r="AZI17"/>
      <c r="AZJ17"/>
      <c r="AZK17"/>
      <c r="AZL17"/>
      <c r="AZM17"/>
      <c r="AZN17"/>
      <c r="AZO17"/>
      <c r="AZP17"/>
      <c r="AZQ17"/>
      <c r="AZR17"/>
      <c r="AZS17"/>
      <c r="AZT17"/>
      <c r="AZU17"/>
      <c r="AZV17"/>
      <c r="AZW17"/>
      <c r="AZX17"/>
      <c r="AZY17"/>
      <c r="AZZ17"/>
      <c r="BAA17"/>
      <c r="BAB17"/>
      <c r="BAC17"/>
      <c r="BAD17"/>
      <c r="BAE17"/>
      <c r="BAF17"/>
      <c r="BAG17"/>
      <c r="BAH17"/>
      <c r="BAI17"/>
      <c r="BAJ17"/>
      <c r="BAK17"/>
      <c r="BAL17"/>
      <c r="BAM17"/>
      <c r="BAN17"/>
      <c r="BAO17"/>
      <c r="BAP17"/>
      <c r="BAQ17"/>
      <c r="BAR17"/>
      <c r="BAS17"/>
      <c r="BAT17"/>
      <c r="BAU17"/>
      <c r="BAV17"/>
      <c r="BAW17"/>
      <c r="BAX17"/>
      <c r="BAY17"/>
      <c r="BAZ17"/>
      <c r="BBA17"/>
      <c r="BBB17"/>
      <c r="BBC17"/>
      <c r="BBD17"/>
      <c r="BBE17"/>
      <c r="BBF17"/>
      <c r="BBG17"/>
      <c r="BBH17"/>
      <c r="BBI17"/>
      <c r="BBJ17"/>
      <c r="BBK17"/>
      <c r="BBL17"/>
      <c r="BBM17"/>
      <c r="BBN17"/>
      <c r="BBO17"/>
      <c r="BBP17"/>
      <c r="BBQ17"/>
      <c r="BBR17"/>
      <c r="BBS17"/>
      <c r="BBT17"/>
      <c r="BBU17"/>
      <c r="BBV17"/>
      <c r="BBW17"/>
      <c r="BBX17"/>
      <c r="BBY17"/>
      <c r="BBZ17"/>
      <c r="BCA17"/>
      <c r="BCB17"/>
      <c r="BCC17"/>
      <c r="BCD17"/>
      <c r="BCE17"/>
      <c r="BCF17"/>
      <c r="BCG17"/>
      <c r="BCH17"/>
      <c r="BCI17"/>
      <c r="BCJ17"/>
      <c r="BCK17"/>
      <c r="BCL17"/>
      <c r="BCM17"/>
      <c r="BCN17"/>
      <c r="BCO17"/>
      <c r="BCP17"/>
      <c r="BCQ17"/>
      <c r="BCR17"/>
      <c r="BCS17"/>
      <c r="BCT17"/>
      <c r="BCU17"/>
      <c r="BCV17"/>
      <c r="BCW17"/>
      <c r="BCX17"/>
      <c r="BCY17"/>
      <c r="BCZ17"/>
      <c r="BDA17"/>
      <c r="BDB17"/>
      <c r="BDC17"/>
      <c r="BDD17"/>
      <c r="BDE17"/>
      <c r="BDF17"/>
      <c r="BDG17"/>
      <c r="BDH17"/>
      <c r="BDI17"/>
      <c r="BDJ17"/>
      <c r="BDK17"/>
      <c r="BDL17"/>
      <c r="BDM17"/>
      <c r="BDN17"/>
      <c r="BDO17"/>
      <c r="BDP17"/>
      <c r="BDQ17"/>
      <c r="BDR17"/>
      <c r="BDS17"/>
      <c r="BDT17"/>
      <c r="BDU17"/>
      <c r="BDV17"/>
      <c r="BDW17"/>
      <c r="BDX17"/>
      <c r="BDY17"/>
      <c r="BDZ17"/>
      <c r="BEA17"/>
      <c r="BEB17"/>
      <c r="BEC17"/>
      <c r="BED17"/>
      <c r="BEE17"/>
      <c r="BEF17"/>
      <c r="BEG17"/>
      <c r="BEH17"/>
      <c r="BEI17"/>
      <c r="BEJ17"/>
      <c r="BEK17"/>
      <c r="BEL17"/>
      <c r="BEM17"/>
      <c r="BEN17"/>
      <c r="BEO17"/>
      <c r="BEP17"/>
      <c r="BEQ17"/>
      <c r="BER17"/>
      <c r="BES17"/>
      <c r="BET17"/>
      <c r="BEU17"/>
      <c r="BEV17"/>
      <c r="BEW17"/>
      <c r="BEX17"/>
      <c r="BEY17"/>
      <c r="BEZ17"/>
      <c r="BFA17"/>
      <c r="BFB17"/>
      <c r="BFC17"/>
      <c r="BFD17"/>
      <c r="BFE17"/>
      <c r="BFF17"/>
      <c r="BFG17"/>
      <c r="BFH17"/>
      <c r="BFI17"/>
      <c r="BFJ17"/>
      <c r="BFK17"/>
      <c r="BFL17"/>
      <c r="BFM17"/>
      <c r="BFN17"/>
      <c r="BFO17"/>
      <c r="BFP17"/>
      <c r="BFQ17"/>
      <c r="BFR17"/>
      <c r="BFS17"/>
      <c r="BFT17"/>
      <c r="BFU17"/>
      <c r="BFV17"/>
      <c r="BFW17"/>
      <c r="BFX17"/>
      <c r="BFY17"/>
      <c r="BFZ17"/>
      <c r="BGA17"/>
      <c r="BGB17"/>
      <c r="BGC17"/>
      <c r="BGD17"/>
      <c r="BGE17"/>
      <c r="BGF17"/>
      <c r="BGG17"/>
      <c r="BGH17"/>
      <c r="BGI17"/>
      <c r="BGJ17"/>
      <c r="BGK17"/>
      <c r="BGL17"/>
      <c r="BGM17"/>
      <c r="BGN17"/>
      <c r="BGO17"/>
      <c r="BGP17"/>
      <c r="BGQ17"/>
      <c r="BGR17"/>
      <c r="BGS17"/>
      <c r="BGT17"/>
      <c r="BGU17"/>
      <c r="BGV17"/>
      <c r="BGW17"/>
      <c r="BGX17"/>
      <c r="BGY17"/>
      <c r="BGZ17"/>
      <c r="BHA17"/>
      <c r="BHB17"/>
      <c r="BHC17"/>
      <c r="BHD17"/>
      <c r="BHE17"/>
      <c r="BHF17"/>
      <c r="BHG17"/>
      <c r="BHH17"/>
      <c r="BHI17"/>
      <c r="BHJ17"/>
      <c r="BHK17"/>
      <c r="BHL17"/>
      <c r="BHM17"/>
      <c r="BHN17"/>
      <c r="BHO17"/>
      <c r="BHP17"/>
      <c r="BHQ17"/>
      <c r="BHR17"/>
      <c r="BHS17"/>
      <c r="BHT17"/>
      <c r="BHU17"/>
      <c r="BHV17"/>
      <c r="BHW17"/>
      <c r="BHX17"/>
      <c r="BHY17"/>
      <c r="BHZ17"/>
      <c r="BIA17"/>
      <c r="BIB17"/>
      <c r="BIC17"/>
      <c r="BID17"/>
      <c r="BIE17"/>
      <c r="BIF17"/>
      <c r="BIG17"/>
      <c r="BIH17"/>
      <c r="BII17"/>
      <c r="BIJ17"/>
      <c r="BIK17"/>
      <c r="BIL17"/>
      <c r="BIM17"/>
      <c r="BIN17"/>
      <c r="BIO17"/>
      <c r="BIP17"/>
      <c r="BIQ17"/>
      <c r="BIR17"/>
      <c r="BIS17"/>
      <c r="BIT17"/>
      <c r="BIU17"/>
      <c r="BIV17"/>
      <c r="BIW17"/>
      <c r="BIX17"/>
      <c r="BIY17"/>
      <c r="BIZ17"/>
      <c r="BJA17"/>
      <c r="BJB17"/>
      <c r="BJC17"/>
      <c r="BJD17"/>
      <c r="BJE17"/>
      <c r="BJF17"/>
      <c r="BJG17"/>
      <c r="BJH17"/>
      <c r="BJI17"/>
      <c r="BJJ17"/>
      <c r="BJK17"/>
      <c r="BJL17"/>
      <c r="BJM17"/>
      <c r="BJN17"/>
      <c r="BJO17"/>
      <c r="BJP17"/>
      <c r="BJQ17"/>
      <c r="BJR17"/>
      <c r="BJS17"/>
      <c r="BJT17"/>
      <c r="BJU17"/>
      <c r="BJV17"/>
      <c r="BJW17"/>
      <c r="BJX17"/>
      <c r="BJY17"/>
      <c r="BJZ17"/>
      <c r="BKA17"/>
      <c r="BKB17"/>
      <c r="BKC17"/>
      <c r="BKD17"/>
      <c r="BKE17"/>
      <c r="BKF17"/>
      <c r="BKG17"/>
      <c r="BKH17"/>
      <c r="BKI17"/>
      <c r="BKJ17"/>
      <c r="BKK17"/>
      <c r="BKL17"/>
      <c r="BKM17"/>
      <c r="BKN17"/>
      <c r="BKO17"/>
      <c r="BKP17"/>
      <c r="BKQ17"/>
      <c r="BKR17"/>
      <c r="BKS17"/>
      <c r="BKT17"/>
      <c r="BKU17"/>
      <c r="BKV17"/>
      <c r="BKW17"/>
      <c r="BKX17"/>
      <c r="BKY17"/>
      <c r="BKZ17"/>
      <c r="BLA17"/>
      <c r="BLB17"/>
      <c r="BLC17"/>
      <c r="BLD17"/>
      <c r="BLE17"/>
      <c r="BLF17"/>
      <c r="BLG17"/>
      <c r="BLH17"/>
      <c r="BLI17"/>
      <c r="BLJ17"/>
      <c r="BLK17"/>
      <c r="BLL17"/>
      <c r="BLM17"/>
      <c r="BLN17"/>
      <c r="BLO17"/>
      <c r="BLP17"/>
      <c r="BLQ17"/>
      <c r="BLR17"/>
      <c r="BLS17"/>
      <c r="BLT17"/>
      <c r="BLU17"/>
      <c r="BLV17"/>
      <c r="BLW17"/>
      <c r="BLX17"/>
      <c r="BLY17"/>
      <c r="BLZ17"/>
      <c r="BMA17"/>
      <c r="BMB17"/>
      <c r="BMC17"/>
      <c r="BMD17"/>
      <c r="BME17"/>
      <c r="BMF17"/>
      <c r="BMG17"/>
      <c r="BMH17"/>
      <c r="BMI17"/>
      <c r="BMJ17"/>
      <c r="BMK17"/>
      <c r="BML17"/>
      <c r="BMM17"/>
      <c r="BMN17"/>
      <c r="BMO17"/>
      <c r="BMP17"/>
      <c r="BMQ17"/>
      <c r="BMR17"/>
      <c r="BMS17"/>
      <c r="BMT17"/>
      <c r="BMU17"/>
      <c r="BMV17"/>
      <c r="BMW17"/>
      <c r="BMX17"/>
      <c r="BMY17"/>
      <c r="BMZ17"/>
      <c r="BNA17"/>
      <c r="BNB17"/>
      <c r="BNC17"/>
      <c r="BND17"/>
      <c r="BNE17"/>
      <c r="BNF17"/>
      <c r="BNG17"/>
      <c r="BNH17"/>
      <c r="BNI17"/>
      <c r="BNJ17"/>
      <c r="BNK17"/>
      <c r="BNL17"/>
      <c r="BNM17"/>
      <c r="BNN17"/>
      <c r="BNO17"/>
      <c r="BNP17"/>
      <c r="BNQ17"/>
      <c r="BNR17"/>
      <c r="BNS17"/>
      <c r="BNT17"/>
      <c r="BNU17"/>
      <c r="BNV17"/>
      <c r="BNW17"/>
      <c r="BNX17"/>
      <c r="BNY17"/>
      <c r="BNZ17"/>
      <c r="BOA17"/>
      <c r="BOB17"/>
      <c r="BOC17"/>
      <c r="BOD17"/>
      <c r="BOE17"/>
      <c r="BOF17"/>
      <c r="BOG17"/>
      <c r="BOH17"/>
      <c r="BOI17"/>
      <c r="BOJ17"/>
      <c r="BOK17"/>
      <c r="BOL17"/>
      <c r="BOM17"/>
    </row>
    <row r="18" spans="1:1755" s="32" customFormat="1" ht="90">
      <c r="A18" s="29">
        <v>45327</v>
      </c>
      <c r="B18" s="33" t="s">
        <v>66</v>
      </c>
      <c r="C18" s="33" t="s">
        <v>61</v>
      </c>
      <c r="D18" s="130">
        <v>0</v>
      </c>
      <c r="E18" s="130">
        <v>23</v>
      </c>
      <c r="F18" s="130">
        <v>0</v>
      </c>
      <c r="G18" s="130">
        <v>0</v>
      </c>
      <c r="H18" s="31">
        <v>20336.666000000001</v>
      </c>
      <c r="I18" s="31"/>
      <c r="J18" s="31"/>
      <c r="K18" s="31"/>
      <c r="L18" s="31"/>
      <c r="M18" s="35">
        <f t="shared" si="0"/>
        <v>2511.1089433230773</v>
      </c>
      <c r="N18" s="35">
        <f t="shared" si="1"/>
        <v>0</v>
      </c>
      <c r="O18" s="34">
        <f t="shared" si="2"/>
        <v>0</v>
      </c>
      <c r="P18" s="35">
        <f t="shared" si="3"/>
        <v>0</v>
      </c>
      <c r="Q18" s="43">
        <f t="shared" si="4"/>
        <v>2511.1089433230773</v>
      </c>
      <c r="R18" s="30" t="s">
        <v>67</v>
      </c>
      <c r="S18"/>
      <c r="T18"/>
      <c r="U18" s="44">
        <v>80</v>
      </c>
      <c r="V18" s="44">
        <v>0</v>
      </c>
      <c r="W18" s="7" t="s">
        <v>65</v>
      </c>
      <c r="X18"/>
      <c r="Y18"/>
      <c r="Z18" s="44">
        <v>80</v>
      </c>
      <c r="AA18" s="44">
        <v>23</v>
      </c>
      <c r="AB18" s="7" t="s">
        <v>65</v>
      </c>
      <c r="AC18"/>
      <c r="AD18"/>
      <c r="AE18" t="s">
        <v>54</v>
      </c>
      <c r="AF18">
        <v>23</v>
      </c>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c r="AUV18"/>
      <c r="AUW18"/>
      <c r="AUX18"/>
      <c r="AUY18"/>
      <c r="AUZ18"/>
      <c r="AVA18"/>
      <c r="AVB18"/>
      <c r="AVC18"/>
      <c r="AVD18"/>
      <c r="AVE18"/>
      <c r="AVF18"/>
      <c r="AVG18"/>
      <c r="AVH18"/>
      <c r="AVI18"/>
      <c r="AVJ18"/>
      <c r="AVK18"/>
      <c r="AVL18"/>
      <c r="AVM18"/>
      <c r="AVN18"/>
      <c r="AVO18"/>
      <c r="AVP18"/>
      <c r="AVQ18"/>
      <c r="AVR18"/>
      <c r="AVS18"/>
      <c r="AVT18"/>
      <c r="AVU18"/>
      <c r="AVV18"/>
      <c r="AVW18"/>
      <c r="AVX18"/>
      <c r="AVY18"/>
      <c r="AVZ18"/>
      <c r="AWA18"/>
      <c r="AWB18"/>
      <c r="AWC18"/>
      <c r="AWD18"/>
      <c r="AWE18"/>
      <c r="AWF18"/>
      <c r="AWG18"/>
      <c r="AWH18"/>
      <c r="AWI18"/>
      <c r="AWJ18"/>
      <c r="AWK18"/>
      <c r="AWL18"/>
      <c r="AWM18"/>
      <c r="AWN18"/>
      <c r="AWO18"/>
      <c r="AWP18"/>
      <c r="AWQ18"/>
      <c r="AWR18"/>
      <c r="AWS18"/>
      <c r="AWT18"/>
      <c r="AWU18"/>
      <c r="AWV18"/>
      <c r="AWW18"/>
      <c r="AWX18"/>
      <c r="AWY18"/>
      <c r="AWZ18"/>
      <c r="AXA18"/>
      <c r="AXB18"/>
      <c r="AXC18"/>
      <c r="AXD18"/>
      <c r="AXE18"/>
      <c r="AXF18"/>
      <c r="AXG18"/>
      <c r="AXH18"/>
      <c r="AXI18"/>
      <c r="AXJ18"/>
      <c r="AXK18"/>
      <c r="AXL18"/>
      <c r="AXM18"/>
      <c r="AXN18"/>
      <c r="AXO18"/>
      <c r="AXP18"/>
      <c r="AXQ18"/>
      <c r="AXR18"/>
      <c r="AXS18"/>
      <c r="AXT18"/>
      <c r="AXU18"/>
      <c r="AXV18"/>
      <c r="AXW18"/>
      <c r="AXX18"/>
      <c r="AXY18"/>
      <c r="AXZ18"/>
      <c r="AYA18"/>
      <c r="AYB18"/>
      <c r="AYC18"/>
      <c r="AYD18"/>
      <c r="AYE18"/>
      <c r="AYF18"/>
      <c r="AYG18"/>
      <c r="AYH18"/>
      <c r="AYI18"/>
      <c r="AYJ18"/>
      <c r="AYK18"/>
      <c r="AYL18"/>
      <c r="AYM18"/>
      <c r="AYN18"/>
      <c r="AYO18"/>
      <c r="AYP18"/>
      <c r="AYQ18"/>
      <c r="AYR18"/>
      <c r="AYS18"/>
      <c r="AYT18"/>
      <c r="AYU18"/>
      <c r="AYV18"/>
      <c r="AYW18"/>
      <c r="AYX18"/>
      <c r="AYY18"/>
      <c r="AYZ18"/>
      <c r="AZA18"/>
      <c r="AZB18"/>
      <c r="AZC18"/>
      <c r="AZD18"/>
      <c r="AZE18"/>
      <c r="AZF18"/>
      <c r="AZG18"/>
      <c r="AZH18"/>
      <c r="AZI18"/>
      <c r="AZJ18"/>
      <c r="AZK18"/>
      <c r="AZL18"/>
      <c r="AZM18"/>
      <c r="AZN18"/>
      <c r="AZO18"/>
      <c r="AZP18"/>
      <c r="AZQ18"/>
      <c r="AZR18"/>
      <c r="AZS18"/>
      <c r="AZT18"/>
      <c r="AZU18"/>
      <c r="AZV18"/>
      <c r="AZW18"/>
      <c r="AZX18"/>
      <c r="AZY18"/>
      <c r="AZZ18"/>
      <c r="BAA18"/>
      <c r="BAB18"/>
      <c r="BAC18"/>
      <c r="BAD18"/>
      <c r="BAE18"/>
      <c r="BAF18"/>
      <c r="BAG18"/>
      <c r="BAH18"/>
      <c r="BAI18"/>
      <c r="BAJ18"/>
      <c r="BAK18"/>
      <c r="BAL18"/>
      <c r="BAM18"/>
      <c r="BAN18"/>
      <c r="BAO18"/>
      <c r="BAP18"/>
      <c r="BAQ18"/>
      <c r="BAR18"/>
      <c r="BAS18"/>
      <c r="BAT18"/>
      <c r="BAU18"/>
      <c r="BAV18"/>
      <c r="BAW18"/>
      <c r="BAX18"/>
      <c r="BAY18"/>
      <c r="BAZ18"/>
      <c r="BBA18"/>
      <c r="BBB18"/>
      <c r="BBC18"/>
      <c r="BBD18"/>
      <c r="BBE18"/>
      <c r="BBF18"/>
      <c r="BBG18"/>
      <c r="BBH18"/>
      <c r="BBI18"/>
      <c r="BBJ18"/>
      <c r="BBK18"/>
      <c r="BBL18"/>
      <c r="BBM18"/>
      <c r="BBN18"/>
      <c r="BBO18"/>
      <c r="BBP18"/>
      <c r="BBQ18"/>
      <c r="BBR18"/>
      <c r="BBS18"/>
      <c r="BBT18"/>
      <c r="BBU18"/>
      <c r="BBV18"/>
      <c r="BBW18"/>
      <c r="BBX18"/>
      <c r="BBY18"/>
      <c r="BBZ18"/>
      <c r="BCA18"/>
      <c r="BCB18"/>
      <c r="BCC18"/>
      <c r="BCD18"/>
      <c r="BCE18"/>
      <c r="BCF18"/>
      <c r="BCG18"/>
      <c r="BCH18"/>
      <c r="BCI18"/>
      <c r="BCJ18"/>
      <c r="BCK18"/>
      <c r="BCL18"/>
      <c r="BCM18"/>
      <c r="BCN18"/>
      <c r="BCO18"/>
      <c r="BCP18"/>
      <c r="BCQ18"/>
      <c r="BCR18"/>
      <c r="BCS18"/>
      <c r="BCT18"/>
      <c r="BCU18"/>
      <c r="BCV18"/>
      <c r="BCW18"/>
      <c r="BCX18"/>
      <c r="BCY18"/>
      <c r="BCZ18"/>
      <c r="BDA18"/>
      <c r="BDB18"/>
      <c r="BDC18"/>
      <c r="BDD18"/>
      <c r="BDE18"/>
      <c r="BDF18"/>
      <c r="BDG18"/>
      <c r="BDH18"/>
      <c r="BDI18"/>
      <c r="BDJ18"/>
      <c r="BDK18"/>
      <c r="BDL18"/>
      <c r="BDM18"/>
      <c r="BDN18"/>
      <c r="BDO18"/>
      <c r="BDP18"/>
      <c r="BDQ18"/>
      <c r="BDR18"/>
      <c r="BDS18"/>
      <c r="BDT18"/>
      <c r="BDU18"/>
      <c r="BDV18"/>
      <c r="BDW18"/>
      <c r="BDX18"/>
      <c r="BDY18"/>
      <c r="BDZ18"/>
      <c r="BEA18"/>
      <c r="BEB18"/>
      <c r="BEC18"/>
      <c r="BED18"/>
      <c r="BEE18"/>
      <c r="BEF18"/>
      <c r="BEG18"/>
      <c r="BEH18"/>
      <c r="BEI18"/>
      <c r="BEJ18"/>
      <c r="BEK18"/>
      <c r="BEL18"/>
      <c r="BEM18"/>
      <c r="BEN18"/>
      <c r="BEO18"/>
      <c r="BEP18"/>
      <c r="BEQ18"/>
      <c r="BER18"/>
      <c r="BES18"/>
      <c r="BET18"/>
      <c r="BEU18"/>
      <c r="BEV18"/>
      <c r="BEW18"/>
      <c r="BEX18"/>
      <c r="BEY18"/>
      <c r="BEZ18"/>
      <c r="BFA18"/>
      <c r="BFB18"/>
      <c r="BFC18"/>
      <c r="BFD18"/>
      <c r="BFE18"/>
      <c r="BFF18"/>
      <c r="BFG18"/>
      <c r="BFH18"/>
      <c r="BFI18"/>
      <c r="BFJ18"/>
      <c r="BFK18"/>
      <c r="BFL18"/>
      <c r="BFM18"/>
      <c r="BFN18"/>
      <c r="BFO18"/>
      <c r="BFP18"/>
      <c r="BFQ18"/>
      <c r="BFR18"/>
      <c r="BFS18"/>
      <c r="BFT18"/>
      <c r="BFU18"/>
      <c r="BFV18"/>
      <c r="BFW18"/>
      <c r="BFX18"/>
      <c r="BFY18"/>
      <c r="BFZ18"/>
      <c r="BGA18"/>
      <c r="BGB18"/>
      <c r="BGC18"/>
      <c r="BGD18"/>
      <c r="BGE18"/>
      <c r="BGF18"/>
      <c r="BGG18"/>
      <c r="BGH18"/>
      <c r="BGI18"/>
      <c r="BGJ18"/>
      <c r="BGK18"/>
      <c r="BGL18"/>
      <c r="BGM18"/>
      <c r="BGN18"/>
      <c r="BGO18"/>
      <c r="BGP18"/>
      <c r="BGQ18"/>
      <c r="BGR18"/>
      <c r="BGS18"/>
      <c r="BGT18"/>
      <c r="BGU18"/>
      <c r="BGV18"/>
      <c r="BGW18"/>
      <c r="BGX18"/>
      <c r="BGY18"/>
      <c r="BGZ18"/>
      <c r="BHA18"/>
      <c r="BHB18"/>
      <c r="BHC18"/>
      <c r="BHD18"/>
      <c r="BHE18"/>
      <c r="BHF18"/>
      <c r="BHG18"/>
      <c r="BHH18"/>
      <c r="BHI18"/>
      <c r="BHJ18"/>
      <c r="BHK18"/>
      <c r="BHL18"/>
      <c r="BHM18"/>
      <c r="BHN18"/>
      <c r="BHO18"/>
      <c r="BHP18"/>
      <c r="BHQ18"/>
      <c r="BHR18"/>
      <c r="BHS18"/>
      <c r="BHT18"/>
      <c r="BHU18"/>
      <c r="BHV18"/>
      <c r="BHW18"/>
      <c r="BHX18"/>
      <c r="BHY18"/>
      <c r="BHZ18"/>
      <c r="BIA18"/>
      <c r="BIB18"/>
      <c r="BIC18"/>
      <c r="BID18"/>
      <c r="BIE18"/>
      <c r="BIF18"/>
      <c r="BIG18"/>
      <c r="BIH18"/>
      <c r="BII18"/>
      <c r="BIJ18"/>
      <c r="BIK18"/>
      <c r="BIL18"/>
      <c r="BIM18"/>
      <c r="BIN18"/>
      <c r="BIO18"/>
      <c r="BIP18"/>
      <c r="BIQ18"/>
      <c r="BIR18"/>
      <c r="BIS18"/>
      <c r="BIT18"/>
      <c r="BIU18"/>
      <c r="BIV18"/>
      <c r="BIW18"/>
      <c r="BIX18"/>
      <c r="BIY18"/>
      <c r="BIZ18"/>
      <c r="BJA18"/>
      <c r="BJB18"/>
      <c r="BJC18"/>
      <c r="BJD18"/>
      <c r="BJE18"/>
      <c r="BJF18"/>
      <c r="BJG18"/>
      <c r="BJH18"/>
      <c r="BJI18"/>
      <c r="BJJ18"/>
      <c r="BJK18"/>
      <c r="BJL18"/>
      <c r="BJM18"/>
      <c r="BJN18"/>
      <c r="BJO18"/>
      <c r="BJP18"/>
      <c r="BJQ18"/>
      <c r="BJR18"/>
      <c r="BJS18"/>
      <c r="BJT18"/>
      <c r="BJU18"/>
      <c r="BJV18"/>
      <c r="BJW18"/>
      <c r="BJX18"/>
      <c r="BJY18"/>
      <c r="BJZ18"/>
      <c r="BKA18"/>
      <c r="BKB18"/>
      <c r="BKC18"/>
      <c r="BKD18"/>
      <c r="BKE18"/>
      <c r="BKF18"/>
      <c r="BKG18"/>
      <c r="BKH18"/>
      <c r="BKI18"/>
      <c r="BKJ18"/>
      <c r="BKK18"/>
      <c r="BKL18"/>
      <c r="BKM18"/>
      <c r="BKN18"/>
      <c r="BKO18"/>
      <c r="BKP18"/>
      <c r="BKQ18"/>
      <c r="BKR18"/>
      <c r="BKS18"/>
      <c r="BKT18"/>
      <c r="BKU18"/>
      <c r="BKV18"/>
      <c r="BKW18"/>
      <c r="BKX18"/>
      <c r="BKY18"/>
      <c r="BKZ18"/>
      <c r="BLA18"/>
      <c r="BLB18"/>
      <c r="BLC18"/>
      <c r="BLD18"/>
      <c r="BLE18"/>
      <c r="BLF18"/>
      <c r="BLG18"/>
      <c r="BLH18"/>
      <c r="BLI18"/>
      <c r="BLJ18"/>
      <c r="BLK18"/>
      <c r="BLL18"/>
      <c r="BLM18"/>
      <c r="BLN18"/>
      <c r="BLO18"/>
      <c r="BLP18"/>
      <c r="BLQ18"/>
      <c r="BLR18"/>
      <c r="BLS18"/>
      <c r="BLT18"/>
      <c r="BLU18"/>
      <c r="BLV18"/>
      <c r="BLW18"/>
      <c r="BLX18"/>
      <c r="BLY18"/>
      <c r="BLZ18"/>
      <c r="BMA18"/>
      <c r="BMB18"/>
      <c r="BMC18"/>
      <c r="BMD18"/>
      <c r="BME18"/>
      <c r="BMF18"/>
      <c r="BMG18"/>
      <c r="BMH18"/>
      <c r="BMI18"/>
      <c r="BMJ18"/>
      <c r="BMK18"/>
      <c r="BML18"/>
      <c r="BMM18"/>
      <c r="BMN18"/>
      <c r="BMO18"/>
      <c r="BMP18"/>
      <c r="BMQ18"/>
      <c r="BMR18"/>
      <c r="BMS18"/>
      <c r="BMT18"/>
      <c r="BMU18"/>
      <c r="BMV18"/>
      <c r="BMW18"/>
      <c r="BMX18"/>
      <c r="BMY18"/>
      <c r="BMZ18"/>
      <c r="BNA18"/>
      <c r="BNB18"/>
      <c r="BNC18"/>
      <c r="BND18"/>
      <c r="BNE18"/>
      <c r="BNF18"/>
      <c r="BNG18"/>
      <c r="BNH18"/>
      <c r="BNI18"/>
      <c r="BNJ18"/>
      <c r="BNK18"/>
      <c r="BNL18"/>
      <c r="BNM18"/>
      <c r="BNN18"/>
      <c r="BNO18"/>
      <c r="BNP18"/>
      <c r="BNQ18"/>
      <c r="BNR18"/>
      <c r="BNS18"/>
      <c r="BNT18"/>
      <c r="BNU18"/>
      <c r="BNV18"/>
      <c r="BNW18"/>
      <c r="BNX18"/>
      <c r="BNY18"/>
      <c r="BNZ18"/>
      <c r="BOA18"/>
      <c r="BOB18"/>
      <c r="BOC18"/>
      <c r="BOD18"/>
      <c r="BOE18"/>
      <c r="BOF18"/>
      <c r="BOG18"/>
      <c r="BOH18"/>
      <c r="BOI18"/>
      <c r="BOJ18"/>
      <c r="BOK18"/>
      <c r="BOL18"/>
      <c r="BOM18"/>
    </row>
    <row r="19" spans="1:1755" ht="90">
      <c r="A19" s="4">
        <v>45328</v>
      </c>
      <c r="B19" s="9" t="s">
        <v>68</v>
      </c>
      <c r="C19" s="12" t="s">
        <v>69</v>
      </c>
      <c r="D19" s="28">
        <v>130</v>
      </c>
      <c r="E19" s="28">
        <v>36</v>
      </c>
      <c r="F19" s="28">
        <v>121</v>
      </c>
      <c r="G19" s="28">
        <v>30</v>
      </c>
      <c r="H19" s="17">
        <f>'[1]Record Sheet'!$AG$469</f>
        <v>25791.81400000014</v>
      </c>
      <c r="I19" s="17">
        <v>93726</v>
      </c>
      <c r="J19" s="17">
        <v>854</v>
      </c>
      <c r="K19" s="17"/>
      <c r="L19" s="17"/>
      <c r="M19" s="36">
        <f t="shared" si="0"/>
        <v>3184.6938332923251</v>
      </c>
      <c r="N19" s="36">
        <f t="shared" si="1"/>
        <v>2797.7211000000002</v>
      </c>
      <c r="O19" s="34">
        <f t="shared" si="2"/>
        <v>433.56923076923078</v>
      </c>
      <c r="P19" s="36">
        <f t="shared" si="3"/>
        <v>960.75</v>
      </c>
      <c r="Q19" s="13">
        <f t="shared" si="4"/>
        <v>7376.7341640615559</v>
      </c>
      <c r="R19" s="15" t="s">
        <v>67</v>
      </c>
      <c r="U19" s="44">
        <v>102</v>
      </c>
      <c r="V19" s="44"/>
      <c r="W19" s="7" t="s">
        <v>65</v>
      </c>
      <c r="Z19" s="44">
        <v>102</v>
      </c>
      <c r="AA19" s="44">
        <v>15</v>
      </c>
      <c r="AB19" s="7" t="s">
        <v>67</v>
      </c>
      <c r="AE19">
        <v>75</v>
      </c>
      <c r="AF19">
        <v>33</v>
      </c>
    </row>
    <row r="20" spans="1:1755" ht="90">
      <c r="A20" s="4">
        <v>45329</v>
      </c>
      <c r="B20" s="9" t="s">
        <v>70</v>
      </c>
      <c r="C20" s="12" t="s">
        <v>71</v>
      </c>
      <c r="D20" s="28">
        <v>128</v>
      </c>
      <c r="E20" s="28">
        <v>31</v>
      </c>
      <c r="F20" s="28">
        <v>110</v>
      </c>
      <c r="G20" s="28">
        <v>30</v>
      </c>
      <c r="H20" s="17">
        <f>'[1]Record Sheet'!$AG$470</f>
        <v>24865.633999999845</v>
      </c>
      <c r="I20" s="17">
        <v>70638</v>
      </c>
      <c r="J20" s="17">
        <v>769</v>
      </c>
      <c r="K20" s="17"/>
      <c r="L20" s="17"/>
      <c r="M20" s="36">
        <f t="shared" si="0"/>
        <v>3070.3319766769041</v>
      </c>
      <c r="N20" s="36">
        <f t="shared" si="1"/>
        <v>2108.5443000000005</v>
      </c>
      <c r="O20" s="34">
        <f t="shared" si="2"/>
        <v>390.4153846153846</v>
      </c>
      <c r="P20" s="36">
        <f t="shared" si="3"/>
        <v>865.125</v>
      </c>
      <c r="Q20" s="13">
        <f t="shared" si="4"/>
        <v>6434.41666129229</v>
      </c>
      <c r="R20" s="15" t="s">
        <v>67</v>
      </c>
      <c r="U20" s="44">
        <v>102</v>
      </c>
      <c r="V20" s="44"/>
      <c r="W20" s="7" t="s">
        <v>65</v>
      </c>
      <c r="Z20" s="44">
        <v>102</v>
      </c>
      <c r="AA20" s="44"/>
      <c r="AB20" s="7" t="s">
        <v>65</v>
      </c>
      <c r="AE20">
        <v>71</v>
      </c>
      <c r="AF20">
        <v>30</v>
      </c>
    </row>
    <row r="21" spans="1:1755" ht="90">
      <c r="A21" s="4">
        <v>45330</v>
      </c>
      <c r="B21" s="9" t="s">
        <v>72</v>
      </c>
      <c r="C21" s="12" t="s">
        <v>73</v>
      </c>
      <c r="D21" s="28">
        <v>118</v>
      </c>
      <c r="E21" s="28">
        <v>27</v>
      </c>
      <c r="F21" s="28">
        <v>130</v>
      </c>
      <c r="G21" s="28">
        <v>31</v>
      </c>
      <c r="H21" s="17">
        <f>'[1]Record Sheet'!$AG$471</f>
        <v>23996.479999999981</v>
      </c>
      <c r="I21" s="17">
        <v>64964</v>
      </c>
      <c r="J21" s="17">
        <v>754</v>
      </c>
      <c r="K21" s="17"/>
      <c r="L21" s="17"/>
      <c r="M21" s="36">
        <f t="shared" si="0"/>
        <v>2963.0115150769211</v>
      </c>
      <c r="N21" s="36">
        <f t="shared" si="1"/>
        <v>1939.1754000000001</v>
      </c>
      <c r="O21" s="34">
        <f t="shared" si="2"/>
        <v>382.8</v>
      </c>
      <c r="P21" s="36">
        <f t="shared" si="3"/>
        <v>848.25</v>
      </c>
      <c r="Q21" s="13">
        <f t="shared" si="4"/>
        <v>6133.2369150769218</v>
      </c>
      <c r="R21" s="15" t="s">
        <v>67</v>
      </c>
      <c r="U21" s="44">
        <v>91</v>
      </c>
      <c r="V21" s="44"/>
      <c r="W21" s="7" t="s">
        <v>65</v>
      </c>
      <c r="Z21" s="44">
        <v>91</v>
      </c>
      <c r="AA21" s="44"/>
      <c r="AB21" s="7" t="s">
        <v>65</v>
      </c>
      <c r="AE21" s="23">
        <v>65</v>
      </c>
      <c r="AF21" s="23">
        <v>29</v>
      </c>
    </row>
    <row r="22" spans="1:1755" ht="135">
      <c r="A22" s="4">
        <v>45331</v>
      </c>
      <c r="B22" s="9" t="s">
        <v>74</v>
      </c>
      <c r="C22" s="12" t="s">
        <v>71</v>
      </c>
      <c r="D22" s="28">
        <v>127</v>
      </c>
      <c r="E22" s="28">
        <v>29</v>
      </c>
      <c r="F22" s="28">
        <v>126</v>
      </c>
      <c r="G22" s="28">
        <v>23</v>
      </c>
      <c r="H22" s="17">
        <f>'[1]Record Sheet'!$AG$472</f>
        <v>23293.599999999584</v>
      </c>
      <c r="I22" s="17">
        <v>61973</v>
      </c>
      <c r="J22" s="17">
        <v>735</v>
      </c>
      <c r="K22" s="17"/>
      <c r="L22" s="17"/>
      <c r="M22" s="36">
        <f t="shared" si="0"/>
        <v>2876.2220553845646</v>
      </c>
      <c r="N22" s="36">
        <f t="shared" si="1"/>
        <v>1849.8940500000001</v>
      </c>
      <c r="O22" s="34">
        <f t="shared" si="2"/>
        <v>373.15384615384613</v>
      </c>
      <c r="P22" s="36">
        <f t="shared" si="3"/>
        <v>826.875</v>
      </c>
      <c r="Q22" s="13">
        <f t="shared" si="4"/>
        <v>5926.1449515384102</v>
      </c>
      <c r="R22" s="15" t="s">
        <v>67</v>
      </c>
      <c r="U22" s="44">
        <v>101</v>
      </c>
      <c r="V22" s="44"/>
      <c r="W22" s="7" t="s">
        <v>65</v>
      </c>
      <c r="Z22" s="44">
        <v>101</v>
      </c>
      <c r="AA22" s="44"/>
      <c r="AB22" s="7" t="s">
        <v>65</v>
      </c>
      <c r="AE22">
        <v>126</v>
      </c>
      <c r="AF22">
        <v>26</v>
      </c>
    </row>
    <row r="23" spans="1:1755" ht="135">
      <c r="A23" s="4">
        <v>45332</v>
      </c>
      <c r="B23" s="9" t="s">
        <v>75</v>
      </c>
      <c r="C23" s="12" t="s">
        <v>73</v>
      </c>
      <c r="D23" s="28">
        <v>122</v>
      </c>
      <c r="E23" s="28">
        <v>27</v>
      </c>
      <c r="F23" s="28">
        <v>142</v>
      </c>
      <c r="G23" s="28">
        <v>24</v>
      </c>
      <c r="H23" s="17">
        <f>'[1]Record Sheet'!$AG$473</f>
        <v>24466.540000000183</v>
      </c>
      <c r="I23" s="17">
        <v>58878</v>
      </c>
      <c r="J23" s="17">
        <v>706</v>
      </c>
      <c r="K23" s="17"/>
      <c r="L23" s="17"/>
      <c r="M23" s="36">
        <f t="shared" si="0"/>
        <v>3021.0530775384841</v>
      </c>
      <c r="N23" s="36">
        <f t="shared" si="1"/>
        <v>1757.5083000000002</v>
      </c>
      <c r="O23" s="34">
        <f t="shared" si="2"/>
        <v>358.43076923076922</v>
      </c>
      <c r="P23" s="36">
        <f t="shared" si="3"/>
        <v>794.25</v>
      </c>
      <c r="Q23" s="13">
        <f t="shared" si="4"/>
        <v>5931.2421467692538</v>
      </c>
      <c r="R23" s="15" t="s">
        <v>67</v>
      </c>
      <c r="U23" s="44">
        <v>109</v>
      </c>
      <c r="V23" s="44"/>
      <c r="W23" s="7" t="s">
        <v>65</v>
      </c>
      <c r="Z23" s="44">
        <v>109</v>
      </c>
      <c r="AA23" s="44"/>
      <c r="AB23" s="7" t="s">
        <v>65</v>
      </c>
      <c r="AE23">
        <v>81</v>
      </c>
      <c r="AF23">
        <v>25</v>
      </c>
    </row>
    <row r="24" spans="1:1755" ht="135">
      <c r="A24" s="4">
        <v>45333</v>
      </c>
      <c r="B24" s="9" t="s">
        <v>76</v>
      </c>
      <c r="C24" s="12" t="s">
        <v>77</v>
      </c>
      <c r="D24" s="28">
        <v>138</v>
      </c>
      <c r="E24" s="28">
        <v>23</v>
      </c>
      <c r="F24" s="28">
        <v>132</v>
      </c>
      <c r="G24" s="28">
        <v>23</v>
      </c>
      <c r="H24" s="17">
        <f>'[1]Record Sheet'!$AG$474</f>
        <v>24306.641999999687</v>
      </c>
      <c r="I24" s="17">
        <v>63194</v>
      </c>
      <c r="J24" s="17">
        <v>788</v>
      </c>
      <c r="K24" s="17"/>
      <c r="L24" s="17"/>
      <c r="M24" s="36">
        <f t="shared" si="0"/>
        <v>3001.3093644922692</v>
      </c>
      <c r="N24" s="36">
        <f t="shared" si="1"/>
        <v>1886.3409000000001</v>
      </c>
      <c r="O24" s="34">
        <f t="shared" si="2"/>
        <v>400.06153846153848</v>
      </c>
      <c r="P24" s="36">
        <f t="shared" si="3"/>
        <v>886.5</v>
      </c>
      <c r="Q24" s="13">
        <f t="shared" si="4"/>
        <v>6174.2118029538078</v>
      </c>
      <c r="R24" s="15" t="s">
        <v>67</v>
      </c>
      <c r="U24" s="44">
        <v>102</v>
      </c>
      <c r="V24" s="44"/>
      <c r="W24" s="7" t="s">
        <v>65</v>
      </c>
      <c r="Z24" s="44">
        <v>102</v>
      </c>
      <c r="AA24" s="44"/>
      <c r="AB24" s="7" t="s">
        <v>65</v>
      </c>
      <c r="AE24">
        <v>135</v>
      </c>
      <c r="AF24">
        <v>23</v>
      </c>
    </row>
    <row r="25" spans="1:1755" ht="135">
      <c r="A25" s="4">
        <v>45334</v>
      </c>
      <c r="B25" s="5" t="s">
        <v>78</v>
      </c>
      <c r="C25" s="12" t="s">
        <v>79</v>
      </c>
      <c r="D25" s="28">
        <v>97</v>
      </c>
      <c r="E25" s="28">
        <v>27</v>
      </c>
      <c r="F25" s="28">
        <v>102</v>
      </c>
      <c r="G25" s="28">
        <v>24</v>
      </c>
      <c r="H25" s="17">
        <f>'[1]Record Sheet'!$AG$475</f>
        <v>25533.62480700903</v>
      </c>
      <c r="I25" s="17">
        <v>57546</v>
      </c>
      <c r="J25" s="17">
        <v>668</v>
      </c>
      <c r="K25" s="17"/>
      <c r="L25" s="17"/>
      <c r="M25" s="36">
        <f t="shared" si="0"/>
        <v>3152.8134261700689</v>
      </c>
      <c r="N25" s="36">
        <f t="shared" si="1"/>
        <v>1717.7481</v>
      </c>
      <c r="O25" s="34">
        <f t="shared" si="2"/>
        <v>339.13846153846151</v>
      </c>
      <c r="P25" s="36">
        <f t="shared" si="3"/>
        <v>751.5</v>
      </c>
      <c r="Q25" s="13">
        <f t="shared" si="4"/>
        <v>5961.19998770853</v>
      </c>
      <c r="R25" s="15" t="s">
        <v>33</v>
      </c>
      <c r="U25" s="44">
        <v>95</v>
      </c>
      <c r="V25" s="44"/>
      <c r="W25" s="7" t="s">
        <v>65</v>
      </c>
      <c r="Z25" s="44">
        <v>95</v>
      </c>
      <c r="AA25" s="44"/>
      <c r="AB25" s="7" t="s">
        <v>65</v>
      </c>
      <c r="AE25">
        <v>99</v>
      </c>
      <c r="AF25">
        <v>25</v>
      </c>
    </row>
    <row r="26" spans="1:1755" ht="195">
      <c r="A26" s="4">
        <v>45335</v>
      </c>
      <c r="B26" s="5" t="s">
        <v>80</v>
      </c>
      <c r="C26" s="12" t="s">
        <v>81</v>
      </c>
      <c r="D26" s="28">
        <v>70</v>
      </c>
      <c r="E26" s="28">
        <v>29</v>
      </c>
      <c r="F26" s="28">
        <v>76</v>
      </c>
      <c r="G26" s="28">
        <v>26</v>
      </c>
      <c r="H26" s="17">
        <v>24638.613000000001</v>
      </c>
      <c r="I26" s="17">
        <v>58166</v>
      </c>
      <c r="J26" s="17">
        <v>770</v>
      </c>
      <c r="K26" s="17"/>
      <c r="L26" s="17"/>
      <c r="M26" s="36">
        <f t="shared" si="0"/>
        <v>3042.3001221230775</v>
      </c>
      <c r="N26" s="36">
        <f t="shared" si="1"/>
        <v>1736.2551000000001</v>
      </c>
      <c r="O26" s="34">
        <f t="shared" si="2"/>
        <v>390.92307692307691</v>
      </c>
      <c r="P26" s="36">
        <f t="shared" si="3"/>
        <v>866.25</v>
      </c>
      <c r="Q26" s="13">
        <f>SUM(M26:P26)</f>
        <v>6035.7282990461545</v>
      </c>
      <c r="R26" s="15" t="s">
        <v>33</v>
      </c>
      <c r="U26" s="44">
        <v>91</v>
      </c>
      <c r="V26" s="44"/>
      <c r="W26" s="7" t="s">
        <v>65</v>
      </c>
      <c r="Z26" s="44">
        <v>91</v>
      </c>
      <c r="AA26" s="44"/>
      <c r="AB26" s="7" t="s">
        <v>65</v>
      </c>
      <c r="AE26" s="23">
        <v>41</v>
      </c>
      <c r="AF26" s="23">
        <v>27</v>
      </c>
    </row>
    <row r="27" spans="1:1755" ht="195">
      <c r="A27" s="4">
        <v>45336</v>
      </c>
      <c r="B27" s="5" t="s">
        <v>82</v>
      </c>
      <c r="C27" s="12" t="s">
        <v>79</v>
      </c>
      <c r="D27" s="28">
        <v>88</v>
      </c>
      <c r="E27" s="28">
        <v>28</v>
      </c>
      <c r="F27" s="28">
        <v>77</v>
      </c>
      <c r="G27" s="28">
        <v>33</v>
      </c>
      <c r="H27" s="17">
        <v>25046.413</v>
      </c>
      <c r="I27" s="17">
        <v>57611</v>
      </c>
      <c r="J27" s="17">
        <v>746</v>
      </c>
      <c r="K27" s="17"/>
      <c r="L27" s="17"/>
      <c r="M27" s="36">
        <f t="shared" si="0"/>
        <v>3092.6540113538463</v>
      </c>
      <c r="N27" s="36">
        <f t="shared" si="1"/>
        <v>1719.6883499999999</v>
      </c>
      <c r="O27" s="34">
        <f t="shared" si="2"/>
        <v>378.73846153846154</v>
      </c>
      <c r="P27" s="36">
        <f t="shared" si="3"/>
        <v>839.25</v>
      </c>
      <c r="Q27" s="13">
        <f t="shared" si="4"/>
        <v>6030.3308228923079</v>
      </c>
      <c r="R27" s="15" t="s">
        <v>33</v>
      </c>
      <c r="U27" s="44">
        <v>85</v>
      </c>
      <c r="V27" s="44"/>
      <c r="W27" s="7" t="s">
        <v>65</v>
      </c>
      <c r="Z27" s="44">
        <v>85</v>
      </c>
      <c r="AA27" s="44"/>
      <c r="AB27" s="7" t="s">
        <v>65</v>
      </c>
      <c r="AE27">
        <v>82</v>
      </c>
      <c r="AF27">
        <v>30</v>
      </c>
    </row>
    <row r="28" spans="1:1755" ht="200.25" customHeight="1">
      <c r="A28" s="4">
        <v>45337</v>
      </c>
      <c r="B28" s="5" t="s">
        <v>83</v>
      </c>
      <c r="C28" s="12" t="s">
        <v>84</v>
      </c>
      <c r="D28" s="28">
        <v>78</v>
      </c>
      <c r="E28" s="28">
        <v>28</v>
      </c>
      <c r="F28" s="28">
        <v>70</v>
      </c>
      <c r="G28" s="28"/>
      <c r="H28" s="17">
        <v>23864.542132707851</v>
      </c>
      <c r="I28" s="17">
        <v>54224</v>
      </c>
      <c r="J28" s="17">
        <v>711</v>
      </c>
      <c r="K28" s="17"/>
      <c r="L28" s="17"/>
      <c r="M28" s="36">
        <f t="shared" si="0"/>
        <v>2946.7202331863573</v>
      </c>
      <c r="N28" s="36">
        <f t="shared" si="1"/>
        <v>1618.5863999999999</v>
      </c>
      <c r="O28" s="34">
        <f t="shared" si="2"/>
        <v>360.96923076923076</v>
      </c>
      <c r="P28" s="36">
        <f t="shared" si="3"/>
        <v>799.875</v>
      </c>
      <c r="Q28" s="13">
        <f t="shared" si="4"/>
        <v>5726.1508639555886</v>
      </c>
      <c r="R28" s="15" t="s">
        <v>33</v>
      </c>
      <c r="U28" s="44">
        <v>91</v>
      </c>
      <c r="V28" s="44"/>
      <c r="W28" s="7" t="s">
        <v>65</v>
      </c>
      <c r="Z28" s="44">
        <v>91</v>
      </c>
      <c r="AA28" s="44"/>
      <c r="AB28" s="7" t="s">
        <v>65</v>
      </c>
      <c r="AE28">
        <v>74</v>
      </c>
      <c r="AF28">
        <v>28</v>
      </c>
    </row>
    <row r="29" spans="1:1755" ht="75">
      <c r="A29" s="4">
        <v>45338</v>
      </c>
      <c r="B29" s="15" t="s">
        <v>60</v>
      </c>
      <c r="C29" s="12" t="s">
        <v>85</v>
      </c>
      <c r="D29" s="28"/>
      <c r="E29" s="28"/>
      <c r="F29" s="28"/>
      <c r="G29" s="28"/>
      <c r="H29" s="17">
        <v>3074.5772652761575</v>
      </c>
      <c r="I29" s="17">
        <v>1719</v>
      </c>
      <c r="J29" s="17">
        <v>0</v>
      </c>
      <c r="K29" s="17"/>
      <c r="L29" s="17"/>
      <c r="M29" s="36">
        <f t="shared" si="0"/>
        <v>379.63934047856065</v>
      </c>
      <c r="N29" s="36">
        <f t="shared" si="1"/>
        <v>51.312150000000003</v>
      </c>
      <c r="O29" s="34">
        <f t="shared" si="2"/>
        <v>0</v>
      </c>
      <c r="P29" s="36">
        <f t="shared" si="3"/>
        <v>0</v>
      </c>
      <c r="Q29" s="13">
        <f t="shared" si="4"/>
        <v>430.95149047856069</v>
      </c>
      <c r="R29" s="15" t="s">
        <v>60</v>
      </c>
      <c r="U29" s="44">
        <v>0</v>
      </c>
      <c r="V29" s="44"/>
      <c r="W29" s="7" t="s">
        <v>30</v>
      </c>
      <c r="Z29" s="44">
        <v>0</v>
      </c>
      <c r="AA29" s="44"/>
      <c r="AB29" s="7" t="s">
        <v>30</v>
      </c>
    </row>
    <row r="30" spans="1:1755" ht="75">
      <c r="A30" s="4">
        <v>45339</v>
      </c>
      <c r="B30" s="15" t="s">
        <v>60</v>
      </c>
      <c r="C30" s="12" t="s">
        <v>85</v>
      </c>
      <c r="D30" s="28"/>
      <c r="E30" s="28"/>
      <c r="F30" s="28"/>
      <c r="G30" s="28"/>
      <c r="H30" s="17">
        <v>592.38399999958347</v>
      </c>
      <c r="I30" s="17">
        <v>0</v>
      </c>
      <c r="J30" s="17">
        <v>0</v>
      </c>
      <c r="K30" s="17"/>
      <c r="L30" s="17"/>
      <c r="M30" s="36">
        <f t="shared" si="0"/>
        <v>73.145753599948563</v>
      </c>
      <c r="N30" s="36">
        <f t="shared" si="1"/>
        <v>0</v>
      </c>
      <c r="O30" s="34">
        <f t="shared" si="2"/>
        <v>0</v>
      </c>
      <c r="P30" s="36">
        <f t="shared" si="3"/>
        <v>0</v>
      </c>
      <c r="Q30" s="13">
        <f t="shared" si="4"/>
        <v>73.145753599948563</v>
      </c>
      <c r="R30" s="15" t="s">
        <v>60</v>
      </c>
      <c r="U30" s="44">
        <v>0</v>
      </c>
      <c r="V30" s="44"/>
      <c r="W30" s="7" t="s">
        <v>30</v>
      </c>
      <c r="Z30" s="44">
        <v>0</v>
      </c>
      <c r="AA30" s="44"/>
      <c r="AB30" s="7" t="s">
        <v>30</v>
      </c>
    </row>
    <row r="31" spans="1:1755" ht="75">
      <c r="A31" s="4">
        <v>45340</v>
      </c>
      <c r="B31" s="15" t="s">
        <v>86</v>
      </c>
      <c r="C31" s="12" t="s">
        <v>85</v>
      </c>
      <c r="D31" s="28"/>
      <c r="E31" s="28"/>
      <c r="F31" s="28"/>
      <c r="G31" s="28"/>
      <c r="H31" s="17">
        <v>654.30400000059308</v>
      </c>
      <c r="I31" s="17">
        <v>0</v>
      </c>
      <c r="J31" s="17">
        <v>0</v>
      </c>
      <c r="K31" s="17"/>
      <c r="L31" s="17"/>
      <c r="M31" s="36">
        <f t="shared" si="0"/>
        <v>80.791444676996321</v>
      </c>
      <c r="N31" s="36">
        <f t="shared" si="1"/>
        <v>0</v>
      </c>
      <c r="O31" s="34">
        <f t="shared" si="2"/>
        <v>0</v>
      </c>
      <c r="P31" s="36">
        <f t="shared" si="3"/>
        <v>0</v>
      </c>
      <c r="Q31" s="13">
        <f t="shared" si="4"/>
        <v>80.791444676996321</v>
      </c>
      <c r="R31" s="15" t="s">
        <v>60</v>
      </c>
      <c r="U31" s="44">
        <v>0</v>
      </c>
      <c r="V31" s="44"/>
      <c r="W31" s="7" t="s">
        <v>30</v>
      </c>
      <c r="Z31" s="44">
        <v>0</v>
      </c>
      <c r="AA31" s="44"/>
      <c r="AB31" s="7" t="s">
        <v>30</v>
      </c>
    </row>
    <row r="32" spans="1:1755" ht="75">
      <c r="A32" s="4">
        <v>45341</v>
      </c>
      <c r="B32" s="5" t="s">
        <v>87</v>
      </c>
      <c r="C32" s="12" t="s">
        <v>88</v>
      </c>
      <c r="D32" s="28"/>
      <c r="E32" s="28"/>
      <c r="F32" s="28"/>
      <c r="G32" s="28"/>
      <c r="H32" s="17">
        <v>2660.3150000000001</v>
      </c>
      <c r="I32" s="17">
        <v>0</v>
      </c>
      <c r="J32" s="17">
        <v>11</v>
      </c>
      <c r="K32" s="17"/>
      <c r="L32" s="17"/>
      <c r="M32" s="36">
        <f t="shared" si="0"/>
        <v>328.48751061538462</v>
      </c>
      <c r="N32" s="36">
        <f t="shared" si="1"/>
        <v>0</v>
      </c>
      <c r="O32" s="34">
        <f t="shared" si="2"/>
        <v>5.5846153846153843</v>
      </c>
      <c r="P32" s="36">
        <f t="shared" si="3"/>
        <v>12.375</v>
      </c>
      <c r="Q32" s="13">
        <f t="shared" si="4"/>
        <v>346.44712600000003</v>
      </c>
      <c r="R32" s="15" t="s">
        <v>53</v>
      </c>
      <c r="U32" s="44">
        <v>0</v>
      </c>
      <c r="V32" s="44"/>
      <c r="W32" s="7" t="s">
        <v>30</v>
      </c>
      <c r="Z32" s="44">
        <v>0</v>
      </c>
      <c r="AA32" s="44"/>
      <c r="AB32" s="7" t="s">
        <v>30</v>
      </c>
    </row>
    <row r="33" spans="1:32" ht="75">
      <c r="A33" s="4">
        <v>45342</v>
      </c>
      <c r="B33" s="15" t="s">
        <v>60</v>
      </c>
      <c r="C33" s="12" t="s">
        <v>85</v>
      </c>
      <c r="D33" s="28"/>
      <c r="E33" s="28"/>
      <c r="F33" s="28"/>
      <c r="G33" s="28"/>
      <c r="H33" s="17">
        <v>556.1600000000908</v>
      </c>
      <c r="I33" s="48">
        <v>0</v>
      </c>
      <c r="J33" s="48">
        <v>0</v>
      </c>
      <c r="K33" s="48"/>
      <c r="L33" s="48"/>
      <c r="M33" s="36">
        <f t="shared" si="0"/>
        <v>68.672925538472754</v>
      </c>
      <c r="N33" s="36">
        <f t="shared" si="1"/>
        <v>0</v>
      </c>
      <c r="O33" s="34">
        <f t="shared" si="2"/>
        <v>0</v>
      </c>
      <c r="P33" s="36">
        <f t="shared" si="3"/>
        <v>0</v>
      </c>
      <c r="Q33" s="13">
        <f t="shared" si="4"/>
        <v>68.672925538472754</v>
      </c>
      <c r="R33" s="15" t="s">
        <v>60</v>
      </c>
      <c r="U33" s="44">
        <v>0</v>
      </c>
      <c r="V33" s="44"/>
      <c r="W33" s="7" t="s">
        <v>30</v>
      </c>
      <c r="Z33" s="44">
        <v>0</v>
      </c>
      <c r="AA33" s="44"/>
      <c r="AB33" s="7" t="s">
        <v>30</v>
      </c>
    </row>
    <row r="34" spans="1:32" ht="75">
      <c r="A34" s="4">
        <v>45343</v>
      </c>
      <c r="B34" s="12" t="s">
        <v>89</v>
      </c>
      <c r="C34" s="12" t="s">
        <v>90</v>
      </c>
      <c r="D34" s="28"/>
      <c r="E34" s="28"/>
      <c r="F34" s="28"/>
      <c r="G34" s="28"/>
      <c r="H34" s="17">
        <v>2758.386</v>
      </c>
      <c r="I34" s="48">
        <v>0</v>
      </c>
      <c r="J34" s="48">
        <v>0</v>
      </c>
      <c r="K34" s="48"/>
      <c r="L34" s="48"/>
      <c r="M34" s="36">
        <f t="shared" si="0"/>
        <v>340.59701593846154</v>
      </c>
      <c r="N34" s="36">
        <f t="shared" si="1"/>
        <v>0</v>
      </c>
      <c r="O34" s="34">
        <f t="shared" si="2"/>
        <v>0</v>
      </c>
      <c r="P34" s="36">
        <f t="shared" si="3"/>
        <v>0</v>
      </c>
      <c r="Q34" s="13">
        <f t="shared" si="4"/>
        <v>340.59701593846154</v>
      </c>
      <c r="R34" s="15" t="s">
        <v>53</v>
      </c>
      <c r="U34" s="44">
        <v>0</v>
      </c>
      <c r="V34" s="44"/>
      <c r="W34" s="7" t="s">
        <v>30</v>
      </c>
      <c r="Z34" s="44">
        <v>0</v>
      </c>
      <c r="AA34" s="44"/>
      <c r="AB34" s="7" t="s">
        <v>30</v>
      </c>
    </row>
    <row r="35" spans="1:32" ht="75">
      <c r="A35" s="4">
        <v>45344</v>
      </c>
      <c r="B35" s="15" t="s">
        <v>60</v>
      </c>
      <c r="C35" s="12" t="s">
        <v>85</v>
      </c>
      <c r="D35" s="28"/>
      <c r="E35" s="28"/>
      <c r="F35" s="28"/>
      <c r="G35" s="28"/>
      <c r="H35" s="17">
        <v>550.91199999969831</v>
      </c>
      <c r="I35" s="48">
        <v>0</v>
      </c>
      <c r="J35" s="48">
        <v>0</v>
      </c>
      <c r="K35" s="48"/>
      <c r="L35" s="48"/>
      <c r="M35" s="36">
        <f t="shared" si="0"/>
        <v>68.024918646116603</v>
      </c>
      <c r="N35" s="36">
        <f t="shared" si="1"/>
        <v>0</v>
      </c>
      <c r="O35" s="34">
        <f t="shared" si="2"/>
        <v>0</v>
      </c>
      <c r="P35" s="36">
        <f t="shared" si="3"/>
        <v>0</v>
      </c>
      <c r="Q35" s="13">
        <f t="shared" si="4"/>
        <v>68.024918646116603</v>
      </c>
      <c r="R35" s="15" t="s">
        <v>60</v>
      </c>
      <c r="U35" s="44">
        <v>0</v>
      </c>
      <c r="V35" s="44"/>
      <c r="W35" s="7" t="s">
        <v>30</v>
      </c>
      <c r="Z35" s="44">
        <v>0</v>
      </c>
      <c r="AA35" s="44"/>
      <c r="AB35" s="7" t="s">
        <v>30</v>
      </c>
    </row>
    <row r="36" spans="1:32" ht="75">
      <c r="A36" s="4">
        <v>45345</v>
      </c>
      <c r="B36" s="15" t="s">
        <v>60</v>
      </c>
      <c r="C36" s="12" t="s">
        <v>85</v>
      </c>
      <c r="D36" s="28"/>
      <c r="E36" s="28"/>
      <c r="F36" s="28"/>
      <c r="G36" s="28"/>
      <c r="H36" s="17">
        <v>636.54399999995803</v>
      </c>
      <c r="I36" s="48">
        <v>0</v>
      </c>
      <c r="J36" s="48">
        <v>0</v>
      </c>
      <c r="K36" s="48"/>
      <c r="L36" s="48"/>
      <c r="M36" s="36">
        <f t="shared" si="0"/>
        <v>78.59849452307175</v>
      </c>
      <c r="N36" s="36">
        <f t="shared" si="1"/>
        <v>0</v>
      </c>
      <c r="O36" s="34">
        <f t="shared" si="2"/>
        <v>0</v>
      </c>
      <c r="P36" s="36">
        <f t="shared" si="3"/>
        <v>0</v>
      </c>
      <c r="Q36" s="13">
        <f t="shared" si="4"/>
        <v>78.59849452307175</v>
      </c>
      <c r="R36" s="15" t="s">
        <v>60</v>
      </c>
      <c r="U36" s="44">
        <v>0</v>
      </c>
      <c r="V36" s="44"/>
      <c r="W36" s="7" t="s">
        <v>30</v>
      </c>
      <c r="Z36" s="44">
        <v>0</v>
      </c>
      <c r="AA36" s="44"/>
      <c r="AB36" s="7" t="s">
        <v>30</v>
      </c>
    </row>
    <row r="37" spans="1:32" ht="75">
      <c r="A37" s="4">
        <v>45346</v>
      </c>
      <c r="B37" s="12" t="s">
        <v>89</v>
      </c>
      <c r="C37" s="12" t="s">
        <v>91</v>
      </c>
      <c r="D37" s="28"/>
      <c r="E37" s="28"/>
      <c r="F37" s="28"/>
      <c r="G37" s="28"/>
      <c r="H37" s="17">
        <v>2882.2979999999998</v>
      </c>
      <c r="I37" s="48">
        <v>0</v>
      </c>
      <c r="J37" s="48">
        <v>0</v>
      </c>
      <c r="K37" s="48"/>
      <c r="L37" s="48"/>
      <c r="M37" s="36">
        <f t="shared" si="0"/>
        <v>355.89728843076927</v>
      </c>
      <c r="N37" s="36">
        <f t="shared" si="1"/>
        <v>0</v>
      </c>
      <c r="O37" s="34">
        <f t="shared" si="2"/>
        <v>0</v>
      </c>
      <c r="P37" s="36">
        <f t="shared" si="3"/>
        <v>0</v>
      </c>
      <c r="Q37" s="13">
        <f t="shared" si="4"/>
        <v>355.89728843076927</v>
      </c>
      <c r="R37" s="15" t="s">
        <v>53</v>
      </c>
      <c r="U37" s="44">
        <v>0</v>
      </c>
      <c r="V37" s="44"/>
      <c r="W37" s="7" t="s">
        <v>30</v>
      </c>
      <c r="Z37" s="44">
        <v>0</v>
      </c>
      <c r="AA37" s="44"/>
      <c r="AB37" s="7" t="s">
        <v>30</v>
      </c>
    </row>
    <row r="38" spans="1:32" ht="75">
      <c r="A38" s="4">
        <v>45347</v>
      </c>
      <c r="B38" s="15" t="s">
        <v>60</v>
      </c>
      <c r="C38" s="12" t="s">
        <v>85</v>
      </c>
      <c r="D38" s="28"/>
      <c r="E38" s="28"/>
      <c r="F38" s="28"/>
      <c r="G38" s="28"/>
      <c r="H38" s="17">
        <v>647.16800000041985</v>
      </c>
      <c r="I38" s="48">
        <v>0</v>
      </c>
      <c r="J38" s="48">
        <v>0</v>
      </c>
      <c r="K38" s="48"/>
      <c r="L38" s="48"/>
      <c r="M38" s="36">
        <f t="shared" si="0"/>
        <v>79.910313353898005</v>
      </c>
      <c r="N38" s="36">
        <f>(I38/1000)*29.85</f>
        <v>0</v>
      </c>
      <c r="O38" s="34">
        <f t="shared" si="2"/>
        <v>0</v>
      </c>
      <c r="P38" s="36">
        <f t="shared" si="3"/>
        <v>0</v>
      </c>
      <c r="Q38" s="13">
        <f t="shared" si="4"/>
        <v>79.910313353898005</v>
      </c>
      <c r="R38" s="15" t="s">
        <v>60</v>
      </c>
      <c r="U38" s="44">
        <v>0</v>
      </c>
      <c r="V38" s="44"/>
      <c r="W38" s="7" t="s">
        <v>30</v>
      </c>
      <c r="Z38" s="44">
        <v>0</v>
      </c>
      <c r="AA38" s="44"/>
      <c r="AB38" s="7" t="s">
        <v>30</v>
      </c>
    </row>
    <row r="39" spans="1:32" ht="225">
      <c r="A39" s="4">
        <v>45348</v>
      </c>
      <c r="B39" s="37" t="s">
        <v>92</v>
      </c>
      <c r="C39" s="12" t="s">
        <v>93</v>
      </c>
      <c r="D39" s="28"/>
      <c r="E39" s="28"/>
      <c r="F39" s="28"/>
      <c r="G39" s="28"/>
      <c r="H39" s="17">
        <v>18878.118005257373</v>
      </c>
      <c r="I39" s="48">
        <v>48646</v>
      </c>
      <c r="J39" s="48">
        <v>619</v>
      </c>
      <c r="K39" s="48"/>
      <c r="L39" s="48"/>
      <c r="M39" s="36">
        <f t="shared" si="0"/>
        <v>2331.0119247722414</v>
      </c>
      <c r="N39" s="36">
        <f t="shared" si="1"/>
        <v>1452.0831000000001</v>
      </c>
      <c r="O39" s="34">
        <f t="shared" si="2"/>
        <v>314.26153846153846</v>
      </c>
      <c r="P39" s="36">
        <f t="shared" si="3"/>
        <v>696.375</v>
      </c>
      <c r="Q39" s="13">
        <f t="shared" si="4"/>
        <v>4793.7315632337795</v>
      </c>
      <c r="R39" s="15" t="s">
        <v>33</v>
      </c>
      <c r="U39" s="40">
        <v>76</v>
      </c>
      <c r="V39" s="40"/>
      <c r="W39" s="7" t="s">
        <v>65</v>
      </c>
      <c r="Z39" s="40">
        <v>76</v>
      </c>
      <c r="AA39" s="40"/>
      <c r="AB39" s="7" t="s">
        <v>65</v>
      </c>
      <c r="AE39">
        <v>86</v>
      </c>
      <c r="AF39">
        <v>25</v>
      </c>
    </row>
    <row r="40" spans="1:32" ht="225">
      <c r="A40" s="4">
        <v>45349</v>
      </c>
      <c r="B40" s="37" t="s">
        <v>94</v>
      </c>
      <c r="C40" s="12" t="s">
        <v>95</v>
      </c>
      <c r="D40" s="28"/>
      <c r="E40" s="28"/>
      <c r="F40" s="28"/>
      <c r="G40" s="28"/>
      <c r="H40" s="17">
        <v>24152.960053941366</v>
      </c>
      <c r="I40" s="48">
        <v>45156</v>
      </c>
      <c r="J40" s="48">
        <v>586</v>
      </c>
      <c r="K40" s="48"/>
      <c r="L40" s="48"/>
      <c r="M40" s="36">
        <f t="shared" si="0"/>
        <v>2982.333190660514</v>
      </c>
      <c r="N40" s="36">
        <f t="shared" si="1"/>
        <v>1347.9066</v>
      </c>
      <c r="O40" s="34">
        <f t="shared" si="2"/>
        <v>297.50769230769231</v>
      </c>
      <c r="P40" s="36">
        <f t="shared" si="3"/>
        <v>659.25</v>
      </c>
      <c r="Q40" s="13">
        <f t="shared" si="4"/>
        <v>5286.997482968206</v>
      </c>
      <c r="R40" s="15" t="s">
        <v>33</v>
      </c>
      <c r="U40" s="40">
        <v>122</v>
      </c>
      <c r="V40" s="40"/>
      <c r="W40" s="7" t="s">
        <v>67</v>
      </c>
      <c r="Z40" s="40">
        <v>122</v>
      </c>
      <c r="AA40" s="40"/>
      <c r="AB40" s="7" t="s">
        <v>67</v>
      </c>
      <c r="AE40">
        <v>91</v>
      </c>
      <c r="AF40">
        <v>23</v>
      </c>
    </row>
    <row r="41" spans="1:32" ht="225">
      <c r="A41" s="4">
        <v>45350</v>
      </c>
      <c r="B41" s="37" t="s">
        <v>96</v>
      </c>
      <c r="C41" s="12" t="s">
        <v>97</v>
      </c>
      <c r="D41" s="28"/>
      <c r="E41" s="28"/>
      <c r="F41" s="28"/>
      <c r="G41" s="28"/>
      <c r="H41" s="17">
        <v>23146.557187011222</v>
      </c>
      <c r="I41" s="17">
        <v>43425</v>
      </c>
      <c r="J41" s="17">
        <v>506</v>
      </c>
      <c r="K41" s="17"/>
      <c r="L41" s="17"/>
      <c r="M41" s="36">
        <f t="shared" si="0"/>
        <v>2858.0656612761859</v>
      </c>
      <c r="N41" s="36">
        <f t="shared" si="1"/>
        <v>1296.2362499999999</v>
      </c>
      <c r="O41" s="34">
        <f t="shared" si="2"/>
        <v>256.89230769230767</v>
      </c>
      <c r="P41" s="36">
        <f t="shared" si="3"/>
        <v>569.25</v>
      </c>
      <c r="Q41" s="13">
        <f t="shared" si="4"/>
        <v>4980.4442189684933</v>
      </c>
      <c r="R41" s="15" t="s">
        <v>33</v>
      </c>
      <c r="U41" s="40">
        <v>111</v>
      </c>
      <c r="V41" s="40"/>
      <c r="W41" s="45" t="s">
        <v>98</v>
      </c>
      <c r="X41" s="38"/>
      <c r="Z41" s="40">
        <v>111</v>
      </c>
      <c r="AA41" s="40"/>
      <c r="AB41" s="45" t="s">
        <v>98</v>
      </c>
      <c r="AE41">
        <v>91</v>
      </c>
      <c r="AF41">
        <v>14</v>
      </c>
    </row>
    <row r="42" spans="1:32" ht="180" customHeight="1">
      <c r="A42" s="4">
        <v>45351</v>
      </c>
      <c r="B42" s="37" t="s">
        <v>99</v>
      </c>
      <c r="C42" s="12" t="s">
        <v>100</v>
      </c>
      <c r="D42" s="28"/>
      <c r="E42" s="28"/>
      <c r="F42" s="28"/>
      <c r="G42" s="28"/>
      <c r="H42" s="41">
        <v>23402.136999999999</v>
      </c>
      <c r="I42" s="17">
        <v>37187</v>
      </c>
      <c r="J42" s="17">
        <v>416</v>
      </c>
      <c r="K42" s="17"/>
      <c r="L42" s="17"/>
      <c r="M42" s="36">
        <f t="shared" si="0"/>
        <v>2889.6238701846155</v>
      </c>
      <c r="N42" s="36">
        <f t="shared" si="1"/>
        <v>1110.0319500000001</v>
      </c>
      <c r="O42" s="34">
        <f t="shared" si="2"/>
        <v>211.2</v>
      </c>
      <c r="P42" s="36">
        <f t="shared" si="3"/>
        <v>468.00000000000006</v>
      </c>
      <c r="Q42" s="13">
        <f t="shared" si="4"/>
        <v>4678.8558201846154</v>
      </c>
      <c r="R42" s="15" t="s">
        <v>33</v>
      </c>
      <c r="U42" s="40">
        <v>128</v>
      </c>
      <c r="V42" s="40"/>
      <c r="W42" s="7" t="s">
        <v>67</v>
      </c>
      <c r="Z42" s="40">
        <v>128</v>
      </c>
      <c r="AA42" s="40"/>
      <c r="AB42" s="7" t="s">
        <v>67</v>
      </c>
      <c r="AE42">
        <v>70</v>
      </c>
      <c r="AF42">
        <v>18</v>
      </c>
    </row>
    <row r="43" spans="1:32" ht="225">
      <c r="A43" s="4">
        <v>45352</v>
      </c>
      <c r="B43" s="37" t="s">
        <v>101</v>
      </c>
      <c r="C43" s="12" t="s">
        <v>102</v>
      </c>
      <c r="D43" s="28"/>
      <c r="E43" s="28"/>
      <c r="F43" s="28"/>
      <c r="G43" s="28"/>
      <c r="H43" s="17">
        <v>23315.921535506335</v>
      </c>
      <c r="I43" s="17">
        <v>43875</v>
      </c>
      <c r="J43" s="17">
        <v>530</v>
      </c>
      <c r="K43" s="17"/>
      <c r="L43" s="17"/>
      <c r="M43" s="36">
        <f t="shared" si="0"/>
        <v>2878.9782499072903</v>
      </c>
      <c r="N43" s="17">
        <f t="shared" si="1"/>
        <v>1309.66875</v>
      </c>
      <c r="O43" s="34">
        <f t="shared" si="2"/>
        <v>269.07692307692309</v>
      </c>
      <c r="P43" s="17">
        <f t="shared" si="3"/>
        <v>596.25</v>
      </c>
      <c r="Q43" s="13">
        <f t="shared" si="4"/>
        <v>5053.9739229842135</v>
      </c>
      <c r="R43" s="15" t="s">
        <v>67</v>
      </c>
      <c r="U43" s="52">
        <v>123</v>
      </c>
      <c r="V43" s="52"/>
      <c r="W43" s="7" t="s">
        <v>67</v>
      </c>
      <c r="Z43" s="52">
        <v>123</v>
      </c>
      <c r="AA43" s="52"/>
      <c r="AB43" s="7" t="s">
        <v>67</v>
      </c>
      <c r="AE43">
        <v>112</v>
      </c>
      <c r="AF43">
        <v>20</v>
      </c>
    </row>
    <row r="44" spans="1:32" ht="225">
      <c r="A44" s="4">
        <v>45353</v>
      </c>
      <c r="B44" s="37" t="s">
        <v>103</v>
      </c>
      <c r="C44" s="12" t="s">
        <v>104</v>
      </c>
      <c r="D44" s="28"/>
      <c r="E44" s="28"/>
      <c r="F44" s="28"/>
      <c r="G44" s="28"/>
      <c r="H44" s="17">
        <v>23047.033194483611</v>
      </c>
      <c r="I44" s="17">
        <v>45897</v>
      </c>
      <c r="J44" s="17">
        <v>601</v>
      </c>
      <c r="K44" s="17"/>
      <c r="L44" s="17"/>
      <c r="M44" s="36">
        <f t="shared" si="0"/>
        <v>2845.7767449065454</v>
      </c>
      <c r="N44" s="39">
        <f t="shared" si="1"/>
        <v>1370.0254500000001</v>
      </c>
      <c r="O44" s="34">
        <f t="shared" si="2"/>
        <v>305.12307692307695</v>
      </c>
      <c r="P44" s="39">
        <f t="shared" si="3"/>
        <v>676.125</v>
      </c>
      <c r="Q44" s="13">
        <f t="shared" si="4"/>
        <v>5197.0502718296229</v>
      </c>
      <c r="R44" s="15" t="s">
        <v>33</v>
      </c>
      <c r="U44" s="52">
        <v>115</v>
      </c>
      <c r="V44" s="52"/>
      <c r="W44" s="7" t="s">
        <v>33</v>
      </c>
      <c r="Z44" s="52">
        <v>115</v>
      </c>
      <c r="AA44" s="52"/>
      <c r="AB44" s="7" t="s">
        <v>33</v>
      </c>
      <c r="AE44">
        <v>99.5</v>
      </c>
      <c r="AF44">
        <v>24</v>
      </c>
    </row>
    <row r="45" spans="1:32" ht="225">
      <c r="A45" s="4">
        <v>45354</v>
      </c>
      <c r="B45" s="49" t="s">
        <v>105</v>
      </c>
      <c r="C45" s="12" t="s">
        <v>106</v>
      </c>
      <c r="D45" s="28"/>
      <c r="E45" s="28"/>
      <c r="F45" s="28"/>
      <c r="G45" s="28"/>
      <c r="H45" s="17">
        <v>22557.197110016255</v>
      </c>
      <c r="I45" s="17">
        <v>49390</v>
      </c>
      <c r="J45" s="17">
        <v>610</v>
      </c>
      <c r="K45" s="17"/>
      <c r="L45" s="17"/>
      <c r="M45" s="36">
        <f t="shared" si="0"/>
        <v>2785.2932923844692</v>
      </c>
      <c r="N45" s="39">
        <f t="shared" si="1"/>
        <v>1474.2915</v>
      </c>
      <c r="O45" s="34">
        <f t="shared" si="2"/>
        <v>309.69230769230768</v>
      </c>
      <c r="P45" s="39">
        <f t="shared" si="3"/>
        <v>686.25</v>
      </c>
      <c r="Q45" s="13">
        <f t="shared" si="4"/>
        <v>5255.5271000767771</v>
      </c>
      <c r="R45" s="15" t="s">
        <v>33</v>
      </c>
      <c r="U45" s="52">
        <v>99</v>
      </c>
      <c r="V45" s="52"/>
      <c r="W45" s="7" t="s">
        <v>33</v>
      </c>
      <c r="Z45" s="52">
        <v>99</v>
      </c>
      <c r="AA45" s="52"/>
      <c r="AB45" s="7" t="s">
        <v>33</v>
      </c>
      <c r="AE45">
        <v>86</v>
      </c>
      <c r="AF45">
        <v>23</v>
      </c>
    </row>
    <row r="46" spans="1:32" ht="262.5" customHeight="1">
      <c r="A46" s="4">
        <v>45355</v>
      </c>
      <c r="B46" s="37" t="s">
        <v>107</v>
      </c>
      <c r="C46" s="12" t="s">
        <v>108</v>
      </c>
      <c r="D46" s="28"/>
      <c r="E46" s="28"/>
      <c r="F46" s="28"/>
      <c r="G46" s="28"/>
      <c r="H46" s="17">
        <v>21072.706749503996</v>
      </c>
      <c r="I46" s="17">
        <v>41567</v>
      </c>
      <c r="J46" s="17">
        <v>502</v>
      </c>
      <c r="K46" s="17"/>
      <c r="L46" s="17"/>
      <c r="M46" s="36">
        <f t="shared" si="0"/>
        <v>2601.9929903310626</v>
      </c>
      <c r="N46" s="39">
        <f t="shared" si="1"/>
        <v>1240.77495</v>
      </c>
      <c r="O46" s="34">
        <f t="shared" si="2"/>
        <v>254.86153846153846</v>
      </c>
      <c r="P46" s="39">
        <f t="shared" si="3"/>
        <v>564.75</v>
      </c>
      <c r="Q46" s="13">
        <f t="shared" si="4"/>
        <v>4662.3794787926008</v>
      </c>
      <c r="R46" s="15" t="s">
        <v>33</v>
      </c>
      <c r="U46" s="52">
        <v>86</v>
      </c>
      <c r="V46" s="52"/>
      <c r="W46" s="7" t="s">
        <v>33</v>
      </c>
      <c r="Z46" s="52">
        <v>86</v>
      </c>
      <c r="AA46" s="52"/>
      <c r="AB46" s="7" t="s">
        <v>33</v>
      </c>
      <c r="AE46">
        <v>83</v>
      </c>
      <c r="AF46">
        <v>23</v>
      </c>
    </row>
    <row r="47" spans="1:32" ht="75">
      <c r="A47" s="4">
        <v>45356</v>
      </c>
      <c r="B47" s="12" t="s">
        <v>109</v>
      </c>
      <c r="C47" s="12" t="s">
        <v>110</v>
      </c>
      <c r="D47" s="28"/>
      <c r="E47" s="28"/>
      <c r="F47" s="28"/>
      <c r="G47" s="28"/>
      <c r="H47" s="17">
        <v>2143.9642271307821</v>
      </c>
      <c r="I47" s="17">
        <v>9497</v>
      </c>
      <c r="J47" s="17">
        <v>17</v>
      </c>
      <c r="K47" s="17"/>
      <c r="L47" s="17"/>
      <c r="M47" s="36">
        <f t="shared" si="0"/>
        <v>264.7301059531024</v>
      </c>
      <c r="N47" s="39">
        <f t="shared" si="1"/>
        <v>283.48545000000001</v>
      </c>
      <c r="O47" s="34">
        <f t="shared" si="2"/>
        <v>8.6307692307692303</v>
      </c>
      <c r="P47" s="39">
        <f t="shared" si="3"/>
        <v>19.125</v>
      </c>
      <c r="Q47" s="13">
        <f t="shared" si="4"/>
        <v>575.97132518387173</v>
      </c>
      <c r="R47" s="15" t="s">
        <v>111</v>
      </c>
      <c r="U47" s="52">
        <v>0</v>
      </c>
      <c r="V47" s="52"/>
      <c r="W47" s="7" t="s">
        <v>30</v>
      </c>
      <c r="Z47" s="52">
        <v>0</v>
      </c>
      <c r="AA47" s="52"/>
      <c r="AB47" s="7" t="s">
        <v>30</v>
      </c>
    </row>
    <row r="48" spans="1:32" ht="75">
      <c r="A48" s="4">
        <v>45357</v>
      </c>
      <c r="B48" s="12" t="s">
        <v>112</v>
      </c>
      <c r="C48" s="12" t="s">
        <v>113</v>
      </c>
      <c r="D48" s="28"/>
      <c r="E48" s="28"/>
      <c r="F48" s="28"/>
      <c r="G48" s="28"/>
      <c r="H48" s="17">
        <v>783.70236342811381</v>
      </c>
      <c r="I48" s="17">
        <v>6</v>
      </c>
      <c r="J48" s="17">
        <v>10</v>
      </c>
      <c r="K48" s="17"/>
      <c r="L48" s="17"/>
      <c r="M48" s="36">
        <f t="shared" si="0"/>
        <v>96.769156444216023</v>
      </c>
      <c r="N48" s="39">
        <f t="shared" si="1"/>
        <v>0.17910000000000001</v>
      </c>
      <c r="O48" s="34">
        <f t="shared" si="2"/>
        <v>5.0769230769230766</v>
      </c>
      <c r="P48" s="39">
        <f t="shared" si="3"/>
        <v>11.25</v>
      </c>
      <c r="Q48" s="47">
        <f t="shared" si="4"/>
        <v>113.27517952113911</v>
      </c>
      <c r="R48" s="15" t="s">
        <v>111</v>
      </c>
      <c r="U48" s="52">
        <v>0</v>
      </c>
      <c r="V48" s="52"/>
      <c r="W48" s="7" t="s">
        <v>30</v>
      </c>
      <c r="Z48" s="52">
        <v>0</v>
      </c>
      <c r="AA48" s="52"/>
      <c r="AB48" s="7" t="s">
        <v>30</v>
      </c>
    </row>
    <row r="49" spans="1:32" ht="75">
      <c r="A49" s="4">
        <v>45358</v>
      </c>
      <c r="B49" s="15" t="s">
        <v>60</v>
      </c>
      <c r="C49" s="12" t="s">
        <v>85</v>
      </c>
      <c r="D49" s="28"/>
      <c r="E49" s="28"/>
      <c r="F49" s="28"/>
      <c r="G49" s="28"/>
      <c r="H49" s="17">
        <v>741.1869082739687</v>
      </c>
      <c r="I49" s="17">
        <v>0</v>
      </c>
      <c r="J49" s="17">
        <v>0</v>
      </c>
      <c r="K49" s="17"/>
      <c r="L49" s="17"/>
      <c r="M49" s="36">
        <f t="shared" si="0"/>
        <v>91.519478858567268</v>
      </c>
      <c r="N49" s="39">
        <f t="shared" si="1"/>
        <v>0</v>
      </c>
      <c r="O49" s="34">
        <f t="shared" si="2"/>
        <v>0</v>
      </c>
      <c r="P49" s="39">
        <f t="shared" si="3"/>
        <v>0</v>
      </c>
      <c r="Q49" s="13">
        <f t="shared" si="4"/>
        <v>91.519478858567268</v>
      </c>
      <c r="R49" s="15" t="s">
        <v>111</v>
      </c>
      <c r="U49" s="52">
        <v>0</v>
      </c>
      <c r="V49" s="52"/>
      <c r="W49" s="7" t="s">
        <v>30</v>
      </c>
      <c r="Z49" s="52">
        <v>0</v>
      </c>
      <c r="AA49" s="52"/>
      <c r="AB49" s="7" t="s">
        <v>30</v>
      </c>
    </row>
    <row r="50" spans="1:32" ht="75">
      <c r="A50" s="4">
        <v>45359</v>
      </c>
      <c r="B50" s="9" t="s">
        <v>114</v>
      </c>
      <c r="C50" s="12" t="s">
        <v>115</v>
      </c>
      <c r="D50" s="28"/>
      <c r="E50" s="28"/>
      <c r="F50" s="28"/>
      <c r="G50" s="28"/>
      <c r="H50" s="17">
        <v>2626.3999471665629</v>
      </c>
      <c r="I50" s="17">
        <v>0</v>
      </c>
      <c r="J50" s="17">
        <v>11</v>
      </c>
      <c r="K50" s="17"/>
      <c r="L50" s="17"/>
      <c r="M50" s="36">
        <f t="shared" si="0"/>
        <v>324.29978424552053</v>
      </c>
      <c r="N50" s="39">
        <f t="shared" si="1"/>
        <v>0</v>
      </c>
      <c r="O50" s="34">
        <f t="shared" si="2"/>
        <v>5.5846153846153843</v>
      </c>
      <c r="P50" s="39">
        <f t="shared" si="3"/>
        <v>12.375</v>
      </c>
      <c r="Q50" s="13">
        <f t="shared" si="4"/>
        <v>342.25939963013593</v>
      </c>
      <c r="R50" s="15" t="s">
        <v>33</v>
      </c>
      <c r="U50" s="52">
        <v>0</v>
      </c>
      <c r="V50" s="52"/>
      <c r="W50" s="7" t="s">
        <v>30</v>
      </c>
      <c r="Z50" s="52">
        <v>0</v>
      </c>
      <c r="AA50" s="52"/>
      <c r="AB50" s="7" t="s">
        <v>30</v>
      </c>
    </row>
    <row r="51" spans="1:32" ht="75">
      <c r="A51" s="4">
        <v>45360</v>
      </c>
      <c r="B51" s="15" t="s">
        <v>60</v>
      </c>
      <c r="C51" s="12" t="s">
        <v>85</v>
      </c>
      <c r="D51" s="28"/>
      <c r="E51" s="28"/>
      <c r="F51" s="28"/>
      <c r="G51" s="28"/>
      <c r="H51" s="17">
        <v>114.22024264438446</v>
      </c>
      <c r="I51" s="15">
        <v>0</v>
      </c>
      <c r="J51" s="15">
        <v>0</v>
      </c>
      <c r="K51" s="15"/>
      <c r="L51" s="15"/>
      <c r="M51" s="36">
        <f t="shared" si="0"/>
        <v>14.103564114828151</v>
      </c>
      <c r="N51" s="39">
        <f t="shared" si="1"/>
        <v>0</v>
      </c>
      <c r="O51" s="34">
        <f t="shared" si="2"/>
        <v>0</v>
      </c>
      <c r="P51" s="39">
        <f t="shared" si="3"/>
        <v>0</v>
      </c>
      <c r="Q51" s="13">
        <f t="shared" si="4"/>
        <v>14.103564114828151</v>
      </c>
      <c r="R51" s="15" t="s">
        <v>111</v>
      </c>
      <c r="U51" s="52">
        <v>0</v>
      </c>
      <c r="V51" s="52"/>
      <c r="W51" s="7" t="s">
        <v>30</v>
      </c>
      <c r="Z51" s="52">
        <v>0</v>
      </c>
      <c r="AA51" s="52"/>
      <c r="AB51" s="7" t="s">
        <v>30</v>
      </c>
    </row>
    <row r="52" spans="1:32" ht="75">
      <c r="A52" s="4">
        <v>45361</v>
      </c>
      <c r="B52" s="15" t="s">
        <v>60</v>
      </c>
      <c r="C52" s="12" t="s">
        <v>85</v>
      </c>
      <c r="D52" s="28"/>
      <c r="E52" s="28"/>
      <c r="F52" s="28"/>
      <c r="G52" s="28"/>
      <c r="H52" s="17">
        <v>162.22189446269834</v>
      </c>
      <c r="I52" s="15">
        <v>0</v>
      </c>
      <c r="J52" s="15">
        <v>0</v>
      </c>
      <c r="K52" s="15"/>
      <c r="L52" s="15"/>
      <c r="M52" s="36">
        <f t="shared" si="0"/>
        <v>20.030660383963337</v>
      </c>
      <c r="N52" s="39">
        <f t="shared" si="1"/>
        <v>0</v>
      </c>
      <c r="O52" s="34">
        <f t="shared" si="2"/>
        <v>0</v>
      </c>
      <c r="P52" s="39">
        <f t="shared" si="3"/>
        <v>0</v>
      </c>
      <c r="Q52" s="13">
        <f t="shared" si="4"/>
        <v>20.030660383963337</v>
      </c>
      <c r="R52" s="15" t="s">
        <v>30</v>
      </c>
      <c r="U52" s="52">
        <v>0</v>
      </c>
      <c r="V52" s="52"/>
      <c r="W52" s="7" t="s">
        <v>30</v>
      </c>
      <c r="Z52" s="52">
        <v>0</v>
      </c>
      <c r="AA52" s="52"/>
      <c r="AB52" s="7" t="s">
        <v>30</v>
      </c>
    </row>
    <row r="53" spans="1:32" ht="75">
      <c r="A53" s="4">
        <v>45362</v>
      </c>
      <c r="B53" s="12" t="s">
        <v>116</v>
      </c>
      <c r="C53" s="12" t="s">
        <v>117</v>
      </c>
      <c r="D53" s="28"/>
      <c r="E53" s="28"/>
      <c r="F53" s="28"/>
      <c r="G53" s="28"/>
      <c r="H53" s="17">
        <v>3566.0573214136248</v>
      </c>
      <c r="I53" s="17">
        <v>0</v>
      </c>
      <c r="J53" s="17">
        <v>7</v>
      </c>
      <c r="K53" s="17"/>
      <c r="L53" s="17"/>
      <c r="M53" s="36">
        <f t="shared" si="0"/>
        <v>440.32578556408856</v>
      </c>
      <c r="N53" s="39">
        <f t="shared" si="1"/>
        <v>0</v>
      </c>
      <c r="O53" s="34">
        <f t="shared" si="2"/>
        <v>3.5538461538461537</v>
      </c>
      <c r="P53" s="39">
        <f t="shared" si="3"/>
        <v>7.875</v>
      </c>
      <c r="Q53" s="13">
        <f t="shared" si="4"/>
        <v>451.75463171793473</v>
      </c>
      <c r="R53" s="7" t="s">
        <v>33</v>
      </c>
      <c r="U53" s="52">
        <v>0</v>
      </c>
      <c r="V53" s="52"/>
      <c r="W53" s="7" t="s">
        <v>30</v>
      </c>
      <c r="Z53" s="52">
        <v>0</v>
      </c>
      <c r="AA53" s="52"/>
      <c r="AB53" s="7" t="s">
        <v>30</v>
      </c>
    </row>
    <row r="54" spans="1:32" ht="75">
      <c r="A54" s="4">
        <v>45363</v>
      </c>
      <c r="B54" s="15" t="s">
        <v>60</v>
      </c>
      <c r="C54" s="12" t="s">
        <v>85</v>
      </c>
      <c r="D54" s="28"/>
      <c r="E54" s="28"/>
      <c r="F54" s="28"/>
      <c r="G54" s="28"/>
      <c r="H54" s="17">
        <v>864.77613198543668</v>
      </c>
      <c r="I54" s="17">
        <v>0</v>
      </c>
      <c r="J54" s="17">
        <v>0</v>
      </c>
      <c r="K54" s="17"/>
      <c r="L54" s="17"/>
      <c r="M54" s="36">
        <f t="shared" si="0"/>
        <v>106.77989592792484</v>
      </c>
      <c r="N54" s="39">
        <f t="shared" si="1"/>
        <v>0</v>
      </c>
      <c r="O54" s="34">
        <f t="shared" si="2"/>
        <v>0</v>
      </c>
      <c r="P54" s="39">
        <f t="shared" si="3"/>
        <v>0</v>
      </c>
      <c r="Q54" s="13">
        <f t="shared" si="4"/>
        <v>106.77989592792484</v>
      </c>
      <c r="R54" s="15" t="s">
        <v>30</v>
      </c>
      <c r="U54" s="52">
        <v>0</v>
      </c>
      <c r="V54" s="52"/>
      <c r="W54" s="7" t="s">
        <v>30</v>
      </c>
      <c r="Z54" s="52">
        <v>0</v>
      </c>
      <c r="AA54" s="52"/>
      <c r="AB54" s="7" t="s">
        <v>30</v>
      </c>
    </row>
    <row r="55" spans="1:32" ht="75">
      <c r="A55" s="4">
        <v>45364</v>
      </c>
      <c r="B55" s="12" t="s">
        <v>118</v>
      </c>
      <c r="C55" s="12" t="s">
        <v>85</v>
      </c>
      <c r="D55" s="28"/>
      <c r="E55" s="28"/>
      <c r="F55" s="28"/>
      <c r="G55" s="28"/>
      <c r="H55" s="17">
        <v>1201.3148936785044</v>
      </c>
      <c r="I55" s="17">
        <v>0</v>
      </c>
      <c r="J55" s="17">
        <v>8</v>
      </c>
      <c r="K55" s="17"/>
      <c r="L55" s="17"/>
      <c r="M55" s="36">
        <f t="shared" si="0"/>
        <v>148.33466671790271</v>
      </c>
      <c r="N55" s="39">
        <f t="shared" si="1"/>
        <v>0</v>
      </c>
      <c r="O55" s="34">
        <f t="shared" si="2"/>
        <v>4.0615384615384613</v>
      </c>
      <c r="P55" s="39">
        <f t="shared" si="3"/>
        <v>9</v>
      </c>
      <c r="Q55" s="13">
        <f t="shared" si="4"/>
        <v>161.39620517944115</v>
      </c>
      <c r="R55" s="15" t="s">
        <v>111</v>
      </c>
      <c r="U55" s="52">
        <v>0</v>
      </c>
      <c r="V55" s="52"/>
      <c r="W55" s="7" t="s">
        <v>30</v>
      </c>
      <c r="Z55" s="52">
        <v>0</v>
      </c>
      <c r="AA55" s="52"/>
      <c r="AB55" s="7" t="s">
        <v>30</v>
      </c>
    </row>
    <row r="56" spans="1:32" ht="180">
      <c r="A56" s="4">
        <v>45365</v>
      </c>
      <c r="B56" s="49" t="s">
        <v>119</v>
      </c>
      <c r="C56" s="12" t="s">
        <v>120</v>
      </c>
      <c r="D56" s="28"/>
      <c r="E56" s="28"/>
      <c r="F56" s="28"/>
      <c r="G56" s="28"/>
      <c r="H56" s="17">
        <v>19583.901610701403</v>
      </c>
      <c r="I56" s="17">
        <v>48141</v>
      </c>
      <c r="J56" s="17">
        <v>535</v>
      </c>
      <c r="K56" s="17"/>
      <c r="L56" s="17"/>
      <c r="M56" s="36">
        <f t="shared" si="0"/>
        <v>2418.1599127306072</v>
      </c>
      <c r="N56" s="39">
        <f t="shared" si="1"/>
        <v>1437.0088499999999</v>
      </c>
      <c r="O56" s="34">
        <f t="shared" si="2"/>
        <v>271.61538461538464</v>
      </c>
      <c r="P56" s="39">
        <f t="shared" si="3"/>
        <v>601.875</v>
      </c>
      <c r="Q56" s="13">
        <f t="shared" si="4"/>
        <v>4728.6591473459921</v>
      </c>
      <c r="R56" s="15" t="s">
        <v>33</v>
      </c>
      <c r="U56" s="52">
        <v>98</v>
      </c>
      <c r="V56" s="52"/>
      <c r="W56" s="7" t="s">
        <v>33</v>
      </c>
      <c r="Z56" s="52">
        <v>98</v>
      </c>
      <c r="AA56" s="52"/>
      <c r="AB56" s="7" t="s">
        <v>33</v>
      </c>
      <c r="AE56" s="23">
        <v>73</v>
      </c>
      <c r="AF56" s="23">
        <v>13</v>
      </c>
    </row>
    <row r="57" spans="1:32" ht="180">
      <c r="A57" s="4">
        <v>45366</v>
      </c>
      <c r="B57" s="49" t="s">
        <v>121</v>
      </c>
      <c r="C57" s="12" t="s">
        <v>122</v>
      </c>
      <c r="D57" s="28"/>
      <c r="E57" s="28"/>
      <c r="F57" s="28"/>
      <c r="G57" s="28"/>
      <c r="H57" s="17">
        <v>22665.263867765403</v>
      </c>
      <c r="I57" s="17">
        <v>43734</v>
      </c>
      <c r="J57" s="17">
        <v>537</v>
      </c>
      <c r="K57" s="17"/>
      <c r="L57" s="17"/>
      <c r="M57" s="36">
        <f t="shared" si="0"/>
        <v>2798.6370431182331</v>
      </c>
      <c r="N57" s="39">
        <f t="shared" si="1"/>
        <v>1305.4599000000001</v>
      </c>
      <c r="O57" s="34">
        <f t="shared" si="2"/>
        <v>272.6307692307692</v>
      </c>
      <c r="P57" s="39">
        <f t="shared" si="3"/>
        <v>604.125</v>
      </c>
      <c r="Q57" s="13">
        <f t="shared" si="4"/>
        <v>4980.8527123490021</v>
      </c>
      <c r="R57" s="15" t="s">
        <v>123</v>
      </c>
      <c r="U57" s="52">
        <v>134</v>
      </c>
      <c r="V57" s="52"/>
      <c r="W57" s="7" t="s">
        <v>67</v>
      </c>
      <c r="Z57" s="52">
        <v>134</v>
      </c>
      <c r="AA57" s="52"/>
      <c r="AB57" s="7" t="s">
        <v>67</v>
      </c>
      <c r="AE57">
        <v>103</v>
      </c>
      <c r="AF57">
        <v>25</v>
      </c>
    </row>
    <row r="58" spans="1:32" ht="165">
      <c r="A58" s="4">
        <v>45367</v>
      </c>
      <c r="B58" s="49" t="s">
        <v>124</v>
      </c>
      <c r="C58" s="12" t="s">
        <v>125</v>
      </c>
      <c r="D58" s="28"/>
      <c r="E58" s="28"/>
      <c r="F58" s="28"/>
      <c r="G58" s="28"/>
      <c r="H58" s="17">
        <v>22865.874803325867</v>
      </c>
      <c r="I58" s="17">
        <v>45298</v>
      </c>
      <c r="J58" s="17">
        <v>537</v>
      </c>
      <c r="K58" s="17"/>
      <c r="L58" s="17"/>
      <c r="M58" s="36">
        <f t="shared" si="0"/>
        <v>2823.4078641768219</v>
      </c>
      <c r="N58" s="39">
        <f t="shared" si="1"/>
        <v>1352.1453000000001</v>
      </c>
      <c r="O58" s="34">
        <f t="shared" si="2"/>
        <v>272.6307692307692</v>
      </c>
      <c r="P58" s="39">
        <f t="shared" si="3"/>
        <v>604.125</v>
      </c>
      <c r="Q58" s="13">
        <f t="shared" si="4"/>
        <v>5052.3089334075912</v>
      </c>
      <c r="R58" s="15" t="s">
        <v>123</v>
      </c>
      <c r="U58" s="52">
        <v>122</v>
      </c>
      <c r="V58" s="52"/>
      <c r="W58" s="7" t="s">
        <v>67</v>
      </c>
      <c r="Z58" s="52">
        <v>122</v>
      </c>
      <c r="AA58" s="52"/>
      <c r="AB58" s="7" t="s">
        <v>67</v>
      </c>
      <c r="AE58">
        <v>140</v>
      </c>
      <c r="AF58">
        <v>23</v>
      </c>
    </row>
    <row r="59" spans="1:32" ht="165">
      <c r="A59" s="4">
        <v>45368</v>
      </c>
      <c r="B59" s="49" t="s">
        <v>126</v>
      </c>
      <c r="C59" s="12" t="s">
        <v>104</v>
      </c>
      <c r="D59" s="28"/>
      <c r="E59" s="28"/>
      <c r="F59" s="28"/>
      <c r="G59" s="28"/>
      <c r="H59" s="17">
        <v>22701.711850798332</v>
      </c>
      <c r="I59" s="17">
        <v>49637</v>
      </c>
      <c r="J59" s="17">
        <v>637</v>
      </c>
      <c r="K59" s="17"/>
      <c r="L59" s="17"/>
      <c r="M59" s="36">
        <f t="shared" si="0"/>
        <v>2803.137527915499</v>
      </c>
      <c r="N59" s="39">
        <f t="shared" si="1"/>
        <v>1481.66445</v>
      </c>
      <c r="O59" s="34">
        <f t="shared" si="2"/>
        <v>323.39999999999998</v>
      </c>
      <c r="P59" s="39">
        <f t="shared" si="3"/>
        <v>716.62500000000011</v>
      </c>
      <c r="Q59" s="13">
        <f t="shared" si="4"/>
        <v>5324.8269779154989</v>
      </c>
      <c r="R59" s="15" t="s">
        <v>123</v>
      </c>
      <c r="U59" s="52">
        <v>119</v>
      </c>
      <c r="V59" s="52"/>
      <c r="W59" s="7" t="s">
        <v>67</v>
      </c>
      <c r="Z59" s="52">
        <v>119</v>
      </c>
      <c r="AA59" s="52"/>
      <c r="AB59" s="7" t="s">
        <v>67</v>
      </c>
      <c r="AE59">
        <v>99</v>
      </c>
      <c r="AF59">
        <v>25</v>
      </c>
    </row>
    <row r="60" spans="1:32" ht="180">
      <c r="A60" s="4">
        <v>45369</v>
      </c>
      <c r="B60" s="49" t="s">
        <v>127</v>
      </c>
      <c r="C60" s="12" t="s">
        <v>128</v>
      </c>
      <c r="D60" s="28"/>
      <c r="E60" s="28"/>
      <c r="F60" s="28"/>
      <c r="G60" s="28"/>
      <c r="H60" s="17">
        <v>22684.033467709574</v>
      </c>
      <c r="I60" s="17">
        <v>42340</v>
      </c>
      <c r="J60" s="17">
        <v>530</v>
      </c>
      <c r="K60" s="17"/>
      <c r="L60" s="17"/>
      <c r="M60" s="36">
        <f t="shared" si="0"/>
        <v>2800.9546555667239</v>
      </c>
      <c r="N60" s="39">
        <f t="shared" si="1"/>
        <v>1263.8490000000002</v>
      </c>
      <c r="O60" s="34">
        <f t="shared" si="2"/>
        <v>269.07692307692309</v>
      </c>
      <c r="P60" s="39">
        <f t="shared" si="3"/>
        <v>596.25</v>
      </c>
      <c r="Q60" s="13">
        <f t="shared" si="4"/>
        <v>4930.1305786436469</v>
      </c>
      <c r="R60" s="15" t="s">
        <v>33</v>
      </c>
      <c r="U60" s="52">
        <v>105</v>
      </c>
      <c r="V60" s="52"/>
      <c r="W60" s="7" t="s">
        <v>33</v>
      </c>
      <c r="Z60" s="52">
        <v>105</v>
      </c>
      <c r="AA60" s="52"/>
      <c r="AB60" s="7" t="s">
        <v>33</v>
      </c>
      <c r="AE60">
        <v>93</v>
      </c>
      <c r="AF60">
        <v>22</v>
      </c>
    </row>
    <row r="61" spans="1:32" ht="165">
      <c r="A61" s="4">
        <v>45370</v>
      </c>
      <c r="B61" s="49" t="s">
        <v>129</v>
      </c>
      <c r="C61" s="12" t="s">
        <v>122</v>
      </c>
      <c r="D61" s="28"/>
      <c r="E61" s="28"/>
      <c r="F61" s="28"/>
      <c r="G61" s="28"/>
      <c r="H61" s="17">
        <v>20878.823154161895</v>
      </c>
      <c r="I61" s="17">
        <v>40399</v>
      </c>
      <c r="J61" s="17">
        <v>472</v>
      </c>
      <c r="K61" s="17"/>
      <c r="L61" s="17"/>
      <c r="M61" s="36">
        <f t="shared" si="0"/>
        <v>2578.0528405431287</v>
      </c>
      <c r="N61" s="39">
        <f t="shared" si="1"/>
        <v>1205.9101500000002</v>
      </c>
      <c r="O61" s="34">
        <f t="shared" si="2"/>
        <v>239.63076923076923</v>
      </c>
      <c r="P61" s="39">
        <f t="shared" si="3"/>
        <v>531</v>
      </c>
      <c r="Q61" s="13">
        <f t="shared" si="4"/>
        <v>4554.5937597738975</v>
      </c>
      <c r="R61" s="15" t="s">
        <v>33</v>
      </c>
      <c r="U61" s="52">
        <v>89</v>
      </c>
      <c r="V61" s="52"/>
      <c r="W61" s="7" t="s">
        <v>33</v>
      </c>
      <c r="Z61" s="52">
        <v>89</v>
      </c>
      <c r="AA61" s="52"/>
      <c r="AB61" s="7" t="s">
        <v>33</v>
      </c>
      <c r="AE61">
        <v>81</v>
      </c>
      <c r="AF61">
        <v>19</v>
      </c>
    </row>
    <row r="62" spans="1:32" ht="75">
      <c r="A62" s="4">
        <v>45371</v>
      </c>
      <c r="B62" s="15" t="s">
        <v>60</v>
      </c>
      <c r="C62" s="12" t="s">
        <v>85</v>
      </c>
      <c r="D62" s="28"/>
      <c r="E62" s="28"/>
      <c r="F62" s="28"/>
      <c r="G62" s="28"/>
      <c r="H62" s="17">
        <v>1477.2551811238725</v>
      </c>
      <c r="I62" s="15">
        <v>2230</v>
      </c>
      <c r="J62" s="15">
        <v>8</v>
      </c>
      <c r="K62" s="15"/>
      <c r="L62" s="15"/>
      <c r="M62" s="36">
        <f t="shared" si="0"/>
        <v>182.40692436461848</v>
      </c>
      <c r="N62" s="39">
        <f t="shared" si="1"/>
        <v>66.5655</v>
      </c>
      <c r="O62" s="34">
        <f t="shared" si="2"/>
        <v>4.0615384615384613</v>
      </c>
      <c r="P62" s="39">
        <f t="shared" si="3"/>
        <v>9</v>
      </c>
      <c r="Q62" s="13">
        <f t="shared" si="4"/>
        <v>262.03396282615694</v>
      </c>
      <c r="R62" s="15" t="s">
        <v>111</v>
      </c>
      <c r="U62" s="52">
        <v>0</v>
      </c>
      <c r="V62" s="52"/>
      <c r="W62" s="7" t="s">
        <v>30</v>
      </c>
      <c r="Z62" s="52">
        <v>0</v>
      </c>
      <c r="AA62" s="52"/>
      <c r="AB62" s="7" t="s">
        <v>30</v>
      </c>
    </row>
    <row r="63" spans="1:32" ht="75">
      <c r="A63" s="4">
        <v>45372</v>
      </c>
      <c r="B63" s="15" t="s">
        <v>130</v>
      </c>
      <c r="C63" s="12" t="s">
        <v>85</v>
      </c>
      <c r="D63" s="28"/>
      <c r="E63" s="28"/>
      <c r="F63" s="28"/>
      <c r="G63" s="28"/>
      <c r="H63" s="17">
        <v>838.32387724095724</v>
      </c>
      <c r="I63" s="15">
        <v>0</v>
      </c>
      <c r="J63" s="15">
        <v>0</v>
      </c>
      <c r="K63" s="15"/>
      <c r="L63" s="15"/>
      <c r="M63" s="36">
        <f t="shared" si="0"/>
        <v>103.51365290362959</v>
      </c>
      <c r="N63" s="39">
        <f t="shared" si="1"/>
        <v>0</v>
      </c>
      <c r="O63" s="34">
        <f t="shared" si="2"/>
        <v>0</v>
      </c>
      <c r="P63" s="39">
        <f t="shared" si="3"/>
        <v>0</v>
      </c>
      <c r="Q63" s="13">
        <f t="shared" si="4"/>
        <v>103.51365290362959</v>
      </c>
      <c r="R63" s="15" t="s">
        <v>111</v>
      </c>
      <c r="U63" s="52">
        <v>0</v>
      </c>
      <c r="V63" s="52"/>
      <c r="W63" s="7" t="s">
        <v>30</v>
      </c>
      <c r="Z63" s="52">
        <v>0</v>
      </c>
      <c r="AA63" s="52"/>
      <c r="AB63" s="7" t="s">
        <v>30</v>
      </c>
    </row>
    <row r="64" spans="1:32" ht="90">
      <c r="A64" s="4">
        <v>45373</v>
      </c>
      <c r="B64" s="12" t="s">
        <v>131</v>
      </c>
      <c r="C64" s="12" t="s">
        <v>132</v>
      </c>
      <c r="D64" s="28"/>
      <c r="E64" s="28"/>
      <c r="F64" s="28"/>
      <c r="G64" s="28"/>
      <c r="H64" s="17">
        <v>2600.9017148848934</v>
      </c>
      <c r="I64" s="15">
        <v>0</v>
      </c>
      <c r="J64" s="15">
        <v>0</v>
      </c>
      <c r="K64" s="15"/>
      <c r="L64" s="15"/>
      <c r="M64" s="36">
        <f t="shared" si="0"/>
        <v>321.1513409794793</v>
      </c>
      <c r="N64" s="39">
        <f t="shared" si="1"/>
        <v>0</v>
      </c>
      <c r="O64" s="34">
        <f t="shared" si="2"/>
        <v>0</v>
      </c>
      <c r="P64" s="39">
        <f t="shared" si="3"/>
        <v>0</v>
      </c>
      <c r="Q64" s="13">
        <f t="shared" si="4"/>
        <v>321.1513409794793</v>
      </c>
      <c r="R64" s="15" t="s">
        <v>33</v>
      </c>
      <c r="U64" s="52">
        <v>0</v>
      </c>
      <c r="V64" s="52"/>
      <c r="W64" s="7" t="s">
        <v>30</v>
      </c>
      <c r="Z64" s="52">
        <v>0</v>
      </c>
      <c r="AA64" s="52"/>
      <c r="AB64" s="7" t="s">
        <v>30</v>
      </c>
    </row>
    <row r="65" spans="1:32" ht="75">
      <c r="A65" s="4">
        <v>45374</v>
      </c>
      <c r="B65" s="15" t="s">
        <v>60</v>
      </c>
      <c r="C65" s="12" t="s">
        <v>85</v>
      </c>
      <c r="D65" s="28"/>
      <c r="E65" s="28"/>
      <c r="F65" s="28"/>
      <c r="G65" s="28"/>
      <c r="H65" s="17">
        <v>494.83999999999992</v>
      </c>
      <c r="I65" s="15">
        <v>0</v>
      </c>
      <c r="J65" s="15">
        <v>0</v>
      </c>
      <c r="K65" s="15"/>
      <c r="L65" s="15"/>
      <c r="M65" s="36">
        <f t="shared" si="0"/>
        <v>61.101320615384608</v>
      </c>
      <c r="N65" s="39">
        <f t="shared" si="1"/>
        <v>0</v>
      </c>
      <c r="O65" s="34">
        <f t="shared" si="2"/>
        <v>0</v>
      </c>
      <c r="P65" s="39">
        <f t="shared" si="3"/>
        <v>0</v>
      </c>
      <c r="Q65" s="13">
        <f t="shared" si="4"/>
        <v>61.101320615384608</v>
      </c>
      <c r="R65" s="15" t="s">
        <v>111</v>
      </c>
      <c r="U65" s="52">
        <v>0</v>
      </c>
      <c r="V65" s="52"/>
      <c r="W65" s="7" t="s">
        <v>30</v>
      </c>
      <c r="Z65" s="52">
        <v>0</v>
      </c>
      <c r="AA65" s="52"/>
      <c r="AB65" s="7" t="s">
        <v>30</v>
      </c>
    </row>
    <row r="66" spans="1:32" ht="75">
      <c r="A66" s="4">
        <v>45375</v>
      </c>
      <c r="B66" s="15" t="s">
        <v>60</v>
      </c>
      <c r="C66" s="12" t="s">
        <v>85</v>
      </c>
      <c r="D66" s="28"/>
      <c r="E66" s="28"/>
      <c r="F66" s="28"/>
      <c r="G66" s="28"/>
      <c r="H66" s="17">
        <v>329.39999999999969</v>
      </c>
      <c r="I66" s="15">
        <v>0</v>
      </c>
      <c r="J66" s="15">
        <v>0</v>
      </c>
      <c r="K66" s="15"/>
      <c r="L66" s="15"/>
      <c r="M66" s="36">
        <f t="shared" si="0"/>
        <v>40.67329846153843</v>
      </c>
      <c r="N66" s="39">
        <f t="shared" si="1"/>
        <v>0</v>
      </c>
      <c r="O66" s="34">
        <f t="shared" si="2"/>
        <v>0</v>
      </c>
      <c r="P66" s="39">
        <f t="shared" si="3"/>
        <v>0</v>
      </c>
      <c r="Q66" s="13">
        <f t="shared" si="4"/>
        <v>40.67329846153843</v>
      </c>
      <c r="R66" s="15" t="s">
        <v>111</v>
      </c>
      <c r="U66" s="52">
        <v>0</v>
      </c>
      <c r="V66" s="52"/>
      <c r="W66" s="7" t="s">
        <v>30</v>
      </c>
      <c r="Z66" s="52">
        <v>0</v>
      </c>
      <c r="AA66" s="52"/>
      <c r="AB66" s="7" t="s">
        <v>30</v>
      </c>
    </row>
    <row r="67" spans="1:32" ht="90">
      <c r="A67" s="4">
        <v>45376</v>
      </c>
      <c r="B67" s="50" t="s">
        <v>133</v>
      </c>
      <c r="C67" s="12" t="s">
        <v>134</v>
      </c>
      <c r="D67" s="28"/>
      <c r="E67" s="28"/>
      <c r="F67" s="28"/>
      <c r="G67" s="28"/>
      <c r="H67" s="17">
        <v>2375.7155104280905</v>
      </c>
      <c r="I67" s="15">
        <v>0</v>
      </c>
      <c r="J67" s="15">
        <v>0</v>
      </c>
      <c r="K67" s="15"/>
      <c r="L67" s="15"/>
      <c r="M67" s="36">
        <f t="shared" ref="M67:M130" si="5">(H67*40.13)/325</f>
        <v>293.34604133378241</v>
      </c>
      <c r="N67" s="39">
        <f t="shared" ref="N67:N130" si="6">(I67/1000)*29.85</f>
        <v>0</v>
      </c>
      <c r="O67" s="34">
        <f t="shared" ref="O67:O130" si="7">(J67*165)/325</f>
        <v>0</v>
      </c>
      <c r="P67" s="39">
        <f t="shared" ref="P67:P130" si="8">(J67*0.9)*1.25</f>
        <v>0</v>
      </c>
      <c r="Q67" s="13">
        <f t="shared" ref="Q67:Q104" si="9">SUM(M67:P67)</f>
        <v>293.34604133378241</v>
      </c>
      <c r="R67" s="15" t="s">
        <v>33</v>
      </c>
      <c r="U67" s="52">
        <v>0</v>
      </c>
      <c r="V67" s="52"/>
      <c r="W67" s="7" t="s">
        <v>30</v>
      </c>
      <c r="Z67" s="52">
        <v>0</v>
      </c>
      <c r="AA67" s="52"/>
      <c r="AB67" s="7" t="s">
        <v>30</v>
      </c>
    </row>
    <row r="68" spans="1:32" ht="75">
      <c r="A68" s="4">
        <v>45377</v>
      </c>
      <c r="B68" s="15" t="s">
        <v>60</v>
      </c>
      <c r="C68" s="12" t="s">
        <v>85</v>
      </c>
      <c r="D68" s="28"/>
      <c r="E68" s="28"/>
      <c r="F68" s="28"/>
      <c r="G68" s="28"/>
      <c r="H68" s="17">
        <v>654.18565964969105</v>
      </c>
      <c r="I68" s="15">
        <v>0</v>
      </c>
      <c r="J68" s="15">
        <v>0</v>
      </c>
      <c r="K68" s="15"/>
      <c r="L68" s="15"/>
      <c r="M68" s="36">
        <f t="shared" si="5"/>
        <v>80.776832374591081</v>
      </c>
      <c r="N68" s="39">
        <f t="shared" si="6"/>
        <v>0</v>
      </c>
      <c r="O68" s="34">
        <f t="shared" si="7"/>
        <v>0</v>
      </c>
      <c r="P68" s="39">
        <f t="shared" si="8"/>
        <v>0</v>
      </c>
      <c r="Q68" s="13">
        <f t="shared" si="9"/>
        <v>80.776832374591081</v>
      </c>
      <c r="R68" s="15" t="s">
        <v>111</v>
      </c>
      <c r="U68" s="52">
        <v>0</v>
      </c>
      <c r="V68" s="52"/>
      <c r="W68" s="7" t="s">
        <v>30</v>
      </c>
      <c r="Z68" s="52">
        <v>0</v>
      </c>
      <c r="AA68" s="52"/>
      <c r="AB68" s="7" t="s">
        <v>30</v>
      </c>
    </row>
    <row r="69" spans="1:32" ht="90">
      <c r="A69" s="4">
        <v>45378</v>
      </c>
      <c r="B69" s="50" t="s">
        <v>133</v>
      </c>
      <c r="C69" s="12" t="s">
        <v>134</v>
      </c>
      <c r="D69" s="28"/>
      <c r="E69" s="28"/>
      <c r="F69" s="28"/>
      <c r="G69" s="28"/>
      <c r="H69" s="17">
        <v>3047.9867909800064</v>
      </c>
      <c r="I69" s="15">
        <v>0</v>
      </c>
      <c r="J69" s="15">
        <v>0</v>
      </c>
      <c r="K69" s="15"/>
      <c r="L69" s="15"/>
      <c r="M69" s="36">
        <f t="shared" si="5"/>
        <v>376.35603052931589</v>
      </c>
      <c r="N69" s="39">
        <f t="shared" si="6"/>
        <v>0</v>
      </c>
      <c r="O69" s="34">
        <f t="shared" si="7"/>
        <v>0</v>
      </c>
      <c r="P69" s="39">
        <f t="shared" si="8"/>
        <v>0</v>
      </c>
      <c r="Q69" s="13">
        <f t="shared" si="9"/>
        <v>376.35603052931589</v>
      </c>
      <c r="R69" s="15" t="s">
        <v>33</v>
      </c>
      <c r="U69" s="52">
        <v>0</v>
      </c>
      <c r="V69" s="52"/>
      <c r="W69" s="7" t="s">
        <v>30</v>
      </c>
      <c r="Z69" s="52">
        <v>0</v>
      </c>
      <c r="AA69" s="52"/>
      <c r="AB69" s="7" t="s">
        <v>30</v>
      </c>
    </row>
    <row r="70" spans="1:32" ht="75">
      <c r="A70" s="4">
        <v>45379</v>
      </c>
      <c r="B70" s="15" t="s">
        <v>60</v>
      </c>
      <c r="C70" s="12" t="s">
        <v>85</v>
      </c>
      <c r="D70" s="28"/>
      <c r="E70" s="28"/>
      <c r="F70" s="28"/>
      <c r="G70" s="28"/>
      <c r="H70" s="17">
        <v>713.23701986757192</v>
      </c>
      <c r="I70" s="15">
        <v>0</v>
      </c>
      <c r="J70" s="15">
        <v>0</v>
      </c>
      <c r="K70" s="15"/>
      <c r="L70" s="15"/>
      <c r="M70" s="36">
        <f t="shared" si="5"/>
        <v>88.068312637802038</v>
      </c>
      <c r="N70" s="39">
        <f t="shared" si="6"/>
        <v>0</v>
      </c>
      <c r="O70" s="34">
        <f t="shared" si="7"/>
        <v>0</v>
      </c>
      <c r="P70" s="39">
        <f t="shared" si="8"/>
        <v>0</v>
      </c>
      <c r="Q70" s="13">
        <f t="shared" si="9"/>
        <v>88.068312637802038</v>
      </c>
      <c r="R70" s="15" t="s">
        <v>111</v>
      </c>
      <c r="U70" s="52">
        <v>0</v>
      </c>
      <c r="V70" s="52"/>
      <c r="W70" s="7" t="s">
        <v>30</v>
      </c>
      <c r="Z70" s="52">
        <v>0</v>
      </c>
      <c r="AA70" s="52"/>
      <c r="AB70" s="7" t="s">
        <v>30</v>
      </c>
    </row>
    <row r="71" spans="1:32" ht="180">
      <c r="A71" s="4">
        <v>45380</v>
      </c>
      <c r="B71" s="49" t="s">
        <v>135</v>
      </c>
      <c r="C71" s="12" t="s">
        <v>136</v>
      </c>
      <c r="D71" s="28"/>
      <c r="E71" s="28"/>
      <c r="F71" s="28"/>
      <c r="G71" s="28"/>
      <c r="H71" s="17">
        <v>22217.138000000035</v>
      </c>
      <c r="I71" s="15"/>
      <c r="J71" s="15">
        <v>602</v>
      </c>
      <c r="K71" s="15"/>
      <c r="L71" s="15"/>
      <c r="M71" s="36">
        <f t="shared" si="5"/>
        <v>2743.303839815389</v>
      </c>
      <c r="N71" s="39">
        <f t="shared" si="6"/>
        <v>0</v>
      </c>
      <c r="O71" s="34">
        <f t="shared" si="7"/>
        <v>305.6307692307692</v>
      </c>
      <c r="P71" s="39">
        <f t="shared" si="8"/>
        <v>677.25000000000011</v>
      </c>
      <c r="Q71" s="13">
        <f t="shared" si="9"/>
        <v>3726.1846090461581</v>
      </c>
      <c r="R71" s="15" t="s">
        <v>33</v>
      </c>
      <c r="U71" s="52">
        <v>103</v>
      </c>
      <c r="V71" s="52"/>
      <c r="W71" s="7" t="s">
        <v>33</v>
      </c>
      <c r="Z71" s="52">
        <v>103</v>
      </c>
      <c r="AA71" s="52"/>
      <c r="AB71" s="7" t="s">
        <v>33</v>
      </c>
      <c r="AE71">
        <v>114</v>
      </c>
      <c r="AF71">
        <v>27</v>
      </c>
    </row>
    <row r="72" spans="1:32" ht="165">
      <c r="A72" s="4">
        <v>45381</v>
      </c>
      <c r="B72" s="49" t="s">
        <v>137</v>
      </c>
      <c r="C72" s="12" t="s">
        <v>104</v>
      </c>
      <c r="D72" s="131"/>
      <c r="E72" s="131"/>
      <c r="F72" s="131"/>
      <c r="G72" s="131"/>
      <c r="H72" s="16">
        <v>22982.640340716553</v>
      </c>
      <c r="I72" s="15">
        <v>48498</v>
      </c>
      <c r="J72" s="15">
        <v>535</v>
      </c>
      <c r="K72" s="15"/>
      <c r="L72" s="15"/>
      <c r="M72" s="36">
        <f t="shared" si="5"/>
        <v>2837.8257134552473</v>
      </c>
      <c r="N72" s="39">
        <f t="shared" si="6"/>
        <v>1447.6652999999999</v>
      </c>
      <c r="O72" s="34">
        <f t="shared" si="7"/>
        <v>271.61538461538464</v>
      </c>
      <c r="P72" s="39">
        <f t="shared" si="8"/>
        <v>601.875</v>
      </c>
      <c r="Q72" s="13">
        <f t="shared" si="9"/>
        <v>5158.9813980706322</v>
      </c>
      <c r="R72" s="15" t="s">
        <v>33</v>
      </c>
      <c r="U72" s="52">
        <v>114</v>
      </c>
      <c r="V72" s="52"/>
      <c r="W72" s="7" t="s">
        <v>33</v>
      </c>
      <c r="Z72" s="52">
        <v>114</v>
      </c>
      <c r="AA72" s="52"/>
      <c r="AB72" s="7" t="s">
        <v>33</v>
      </c>
      <c r="AE72">
        <v>96</v>
      </c>
      <c r="AF72">
        <v>26</v>
      </c>
    </row>
    <row r="73" spans="1:32" ht="165">
      <c r="A73" s="4">
        <v>45382</v>
      </c>
      <c r="B73" s="49" t="s">
        <v>138</v>
      </c>
      <c r="C73" s="12" t="s">
        <v>104</v>
      </c>
      <c r="D73" s="131"/>
      <c r="E73" s="131"/>
      <c r="F73" s="131"/>
      <c r="G73" s="131"/>
      <c r="H73" s="16">
        <v>24127.776582999344</v>
      </c>
      <c r="I73" s="15">
        <v>52470</v>
      </c>
      <c r="J73" s="15">
        <v>656</v>
      </c>
      <c r="K73" s="15"/>
      <c r="L73" s="15"/>
      <c r="M73" s="36">
        <f t="shared" si="5"/>
        <v>2979.2236131561963</v>
      </c>
      <c r="N73" s="39">
        <f t="shared" si="6"/>
        <v>1566.2295000000001</v>
      </c>
      <c r="O73" s="34">
        <f t="shared" si="7"/>
        <v>333.04615384615386</v>
      </c>
      <c r="P73" s="39">
        <f t="shared" si="8"/>
        <v>738</v>
      </c>
      <c r="Q73" s="13">
        <f t="shared" si="9"/>
        <v>5616.4992670023503</v>
      </c>
      <c r="R73" s="15" t="s">
        <v>33</v>
      </c>
      <c r="U73" s="52">
        <v>102</v>
      </c>
      <c r="V73" s="52"/>
      <c r="W73" s="7" t="s">
        <v>33</v>
      </c>
      <c r="Z73" s="52">
        <v>102</v>
      </c>
      <c r="AA73" s="52"/>
      <c r="AB73" s="7" t="s">
        <v>33</v>
      </c>
      <c r="AE73">
        <v>88</v>
      </c>
      <c r="AF73">
        <v>27</v>
      </c>
    </row>
    <row r="74" spans="1:32" ht="165">
      <c r="A74" s="4">
        <v>45383</v>
      </c>
      <c r="B74" s="49" t="s">
        <v>139</v>
      </c>
      <c r="C74" s="113" t="s">
        <v>140</v>
      </c>
      <c r="D74" s="132"/>
      <c r="E74" s="132"/>
      <c r="F74" s="132"/>
      <c r="G74" s="132"/>
      <c r="H74" s="51">
        <v>23088.574586731494</v>
      </c>
      <c r="I74" s="51">
        <v>53512</v>
      </c>
      <c r="J74" s="15">
        <v>678</v>
      </c>
      <c r="K74" s="15"/>
      <c r="L74" s="15"/>
      <c r="M74" s="36">
        <f t="shared" si="5"/>
        <v>2850.9061482016459</v>
      </c>
      <c r="N74" s="39">
        <f t="shared" si="6"/>
        <v>1597.3332</v>
      </c>
      <c r="O74" s="34">
        <f t="shared" si="7"/>
        <v>344.21538461538461</v>
      </c>
      <c r="P74" s="39">
        <f t="shared" si="8"/>
        <v>762.75</v>
      </c>
      <c r="Q74" s="13">
        <f t="shared" si="9"/>
        <v>5555.2047328170302</v>
      </c>
      <c r="U74" s="7">
        <v>112</v>
      </c>
      <c r="V74" s="7">
        <v>17</v>
      </c>
      <c r="W74" s="7" t="s">
        <v>33</v>
      </c>
      <c r="Z74" s="7">
        <v>112</v>
      </c>
      <c r="AA74" s="7">
        <v>17</v>
      </c>
      <c r="AB74" s="7" t="s">
        <v>33</v>
      </c>
      <c r="AE74">
        <v>97</v>
      </c>
      <c r="AF74">
        <v>29</v>
      </c>
    </row>
    <row r="75" spans="1:32" ht="165">
      <c r="A75" s="4">
        <v>45384</v>
      </c>
      <c r="B75" s="49" t="s">
        <v>141</v>
      </c>
      <c r="C75" s="12" t="s">
        <v>142</v>
      </c>
      <c r="D75" s="131"/>
      <c r="E75" s="131"/>
      <c r="F75" s="131"/>
      <c r="G75" s="131"/>
      <c r="H75" s="54">
        <v>24137.238000000001</v>
      </c>
      <c r="I75" s="51">
        <v>52831</v>
      </c>
      <c r="J75" s="51">
        <v>655</v>
      </c>
      <c r="K75" s="51"/>
      <c r="L75" s="51"/>
      <c r="M75" s="36">
        <f t="shared" si="5"/>
        <v>2980.391879815385</v>
      </c>
      <c r="N75" s="39">
        <f t="shared" si="6"/>
        <v>1577.0053500000001</v>
      </c>
      <c r="O75" s="34">
        <f t="shared" si="7"/>
        <v>332.53846153846155</v>
      </c>
      <c r="P75" s="39">
        <f t="shared" si="8"/>
        <v>736.875</v>
      </c>
      <c r="Q75" s="13">
        <f t="shared" si="9"/>
        <v>5626.8106913538468</v>
      </c>
      <c r="U75" s="7">
        <v>106</v>
      </c>
      <c r="V75" s="7">
        <v>18</v>
      </c>
      <c r="W75" s="7" t="s">
        <v>33</v>
      </c>
      <c r="Z75" s="7">
        <v>106</v>
      </c>
      <c r="AA75" s="7">
        <v>18</v>
      </c>
      <c r="AB75" s="7" t="s">
        <v>33</v>
      </c>
      <c r="AE75">
        <v>96</v>
      </c>
      <c r="AF75">
        <v>28</v>
      </c>
    </row>
    <row r="76" spans="1:32" ht="168" customHeight="1">
      <c r="A76" s="4">
        <v>45385</v>
      </c>
      <c r="B76" s="53" t="s">
        <v>143</v>
      </c>
      <c r="C76" s="12" t="s">
        <v>144</v>
      </c>
      <c r="D76" s="131"/>
      <c r="E76" s="131"/>
      <c r="F76" s="131"/>
      <c r="G76" s="131"/>
      <c r="H76" s="16">
        <v>23741.065999999999</v>
      </c>
      <c r="I76" s="51">
        <v>50730</v>
      </c>
      <c r="J76" s="15">
        <v>642</v>
      </c>
      <c r="K76" s="15"/>
      <c r="L76" s="15"/>
      <c r="M76" s="36">
        <f t="shared" si="5"/>
        <v>2931.4737802461536</v>
      </c>
      <c r="N76" s="39">
        <f t="shared" si="6"/>
        <v>1514.2905000000001</v>
      </c>
      <c r="O76" s="34">
        <f t="shared" si="7"/>
        <v>325.93846153846152</v>
      </c>
      <c r="P76" s="39">
        <f t="shared" si="8"/>
        <v>722.25000000000011</v>
      </c>
      <c r="Q76" s="13">
        <f t="shared" si="9"/>
        <v>5493.9527417846157</v>
      </c>
      <c r="U76" s="7">
        <v>97</v>
      </c>
      <c r="V76" s="7">
        <v>18</v>
      </c>
      <c r="W76" s="7" t="s">
        <v>33</v>
      </c>
      <c r="Z76" s="7">
        <v>97</v>
      </c>
      <c r="AA76" s="7">
        <v>18</v>
      </c>
      <c r="AB76" s="7" t="s">
        <v>33</v>
      </c>
      <c r="AE76">
        <v>94</v>
      </c>
      <c r="AF76">
        <v>28</v>
      </c>
    </row>
    <row r="77" spans="1:32" ht="165">
      <c r="A77" s="4">
        <v>45386</v>
      </c>
      <c r="B77" s="53" t="s">
        <v>145</v>
      </c>
      <c r="C77" s="12" t="s">
        <v>142</v>
      </c>
      <c r="D77" s="131"/>
      <c r="E77" s="131"/>
      <c r="F77" s="131"/>
      <c r="G77" s="131"/>
      <c r="H77" s="16">
        <v>22958.558688459925</v>
      </c>
      <c r="I77" s="51">
        <v>52042</v>
      </c>
      <c r="J77" s="15">
        <v>614</v>
      </c>
      <c r="K77" s="15"/>
      <c r="L77" s="15"/>
      <c r="M77" s="36">
        <f t="shared" si="5"/>
        <v>2834.8521851319902</v>
      </c>
      <c r="N77" s="39">
        <f t="shared" si="6"/>
        <v>1553.4537</v>
      </c>
      <c r="O77" s="34">
        <f t="shared" si="7"/>
        <v>311.72307692307692</v>
      </c>
      <c r="P77" s="39">
        <f t="shared" si="8"/>
        <v>690.75</v>
      </c>
      <c r="Q77" s="13">
        <f t="shared" si="9"/>
        <v>5390.7789620550675</v>
      </c>
      <c r="U77" s="7">
        <v>90</v>
      </c>
      <c r="V77" s="7">
        <v>16</v>
      </c>
      <c r="W77" s="7" t="s">
        <v>33</v>
      </c>
      <c r="Z77" s="7">
        <v>90</v>
      </c>
      <c r="AA77" s="7">
        <v>16</v>
      </c>
      <c r="AB77" s="7" t="s">
        <v>33</v>
      </c>
      <c r="AE77">
        <v>92</v>
      </c>
      <c r="AF77">
        <v>28</v>
      </c>
    </row>
    <row r="78" spans="1:32" ht="165">
      <c r="A78" s="4">
        <v>45387</v>
      </c>
      <c r="B78" s="53" t="s">
        <v>146</v>
      </c>
      <c r="C78" s="12" t="s">
        <v>142</v>
      </c>
      <c r="D78" s="28"/>
      <c r="E78" s="28"/>
      <c r="F78" s="28"/>
      <c r="G78" s="28"/>
      <c r="H78" s="17">
        <v>23505.850473227838</v>
      </c>
      <c r="I78" s="17">
        <v>51071</v>
      </c>
      <c r="J78" s="17">
        <v>639</v>
      </c>
      <c r="K78" s="17"/>
      <c r="L78" s="17"/>
      <c r="M78" s="36">
        <f t="shared" si="5"/>
        <v>2902.4300907404099</v>
      </c>
      <c r="N78" s="39">
        <f t="shared" si="6"/>
        <v>1524.4693500000001</v>
      </c>
      <c r="O78" s="34">
        <f t="shared" si="7"/>
        <v>324.4153846153846</v>
      </c>
      <c r="P78" s="39">
        <f t="shared" si="8"/>
        <v>718.875</v>
      </c>
      <c r="Q78" s="13">
        <f t="shared" si="9"/>
        <v>5470.1898253557947</v>
      </c>
      <c r="U78" s="7">
        <v>74</v>
      </c>
      <c r="V78" s="7">
        <v>17</v>
      </c>
      <c r="W78" s="7" t="s">
        <v>33</v>
      </c>
      <c r="Z78" s="7">
        <v>74</v>
      </c>
      <c r="AA78" s="7">
        <v>17</v>
      </c>
      <c r="AB78" s="7" t="s">
        <v>33</v>
      </c>
      <c r="AE78">
        <v>62</v>
      </c>
      <c r="AF78">
        <v>17</v>
      </c>
    </row>
    <row r="79" spans="1:32" ht="165">
      <c r="A79" s="4">
        <v>45388</v>
      </c>
      <c r="B79" s="53" t="s">
        <v>147</v>
      </c>
      <c r="C79" s="12" t="s">
        <v>148</v>
      </c>
      <c r="D79" s="28"/>
      <c r="E79" s="28"/>
      <c r="F79" s="28"/>
      <c r="G79" s="28"/>
      <c r="H79" s="17">
        <v>23583.4055290611</v>
      </c>
      <c r="I79" s="17">
        <v>49569</v>
      </c>
      <c r="J79" s="17">
        <v>604</v>
      </c>
      <c r="K79" s="17"/>
      <c r="L79" s="17"/>
      <c r="M79" s="36">
        <f t="shared" si="5"/>
        <v>2912.0063504037598</v>
      </c>
      <c r="N79" s="39">
        <f t="shared" si="6"/>
        <v>1479.6346500000002</v>
      </c>
      <c r="O79" s="34">
        <f t="shared" si="7"/>
        <v>306.64615384615382</v>
      </c>
      <c r="P79" s="39">
        <f t="shared" si="8"/>
        <v>679.5</v>
      </c>
      <c r="Q79" s="13">
        <f t="shared" si="9"/>
        <v>5377.7871542499133</v>
      </c>
      <c r="U79" s="7">
        <v>95</v>
      </c>
      <c r="V79" s="7">
        <v>19</v>
      </c>
      <c r="W79" s="7" t="s">
        <v>33</v>
      </c>
      <c r="Z79" s="7">
        <v>95</v>
      </c>
      <c r="AA79" s="7">
        <v>19</v>
      </c>
      <c r="AB79" s="7" t="s">
        <v>33</v>
      </c>
      <c r="AE79">
        <v>92</v>
      </c>
      <c r="AF79">
        <v>19</v>
      </c>
    </row>
    <row r="80" spans="1:32" ht="165">
      <c r="A80" s="4">
        <v>45389</v>
      </c>
      <c r="B80" s="53" t="s">
        <v>149</v>
      </c>
      <c r="C80" s="12" t="s">
        <v>150</v>
      </c>
      <c r="D80" s="28"/>
      <c r="E80" s="28"/>
      <c r="F80" s="28"/>
      <c r="G80" s="28"/>
      <c r="H80" s="17">
        <v>22123.099701298732</v>
      </c>
      <c r="I80" s="17">
        <v>43050</v>
      </c>
      <c r="J80" s="17">
        <v>503</v>
      </c>
      <c r="K80" s="17"/>
      <c r="L80" s="17"/>
      <c r="M80" s="36">
        <f t="shared" si="5"/>
        <v>2731.6922800403636</v>
      </c>
      <c r="N80" s="39">
        <f t="shared" si="6"/>
        <v>1285.0425</v>
      </c>
      <c r="O80" s="34">
        <f t="shared" si="7"/>
        <v>255.36923076923077</v>
      </c>
      <c r="P80" s="39">
        <f t="shared" si="8"/>
        <v>565.875</v>
      </c>
      <c r="Q80" s="13">
        <f t="shared" si="9"/>
        <v>4837.979010809594</v>
      </c>
      <c r="U80" s="7">
        <v>83</v>
      </c>
      <c r="V80" s="7">
        <v>11</v>
      </c>
      <c r="W80" s="7" t="s">
        <v>33</v>
      </c>
      <c r="Z80" s="7">
        <v>83</v>
      </c>
      <c r="AA80" s="7">
        <v>11</v>
      </c>
      <c r="AB80" s="7" t="s">
        <v>33</v>
      </c>
      <c r="AE80" s="23">
        <v>70</v>
      </c>
      <c r="AF80" s="23">
        <v>14</v>
      </c>
    </row>
    <row r="81" spans="1:32" ht="105">
      <c r="A81" s="4">
        <v>45390</v>
      </c>
      <c r="B81" s="12" t="s">
        <v>151</v>
      </c>
      <c r="C81" s="12" t="s">
        <v>152</v>
      </c>
      <c r="D81" s="28"/>
      <c r="E81" s="28"/>
      <c r="F81" s="28"/>
      <c r="G81" s="28"/>
      <c r="H81" s="17">
        <v>3638</v>
      </c>
      <c r="I81" s="15">
        <v>0</v>
      </c>
      <c r="J81" s="15">
        <v>75</v>
      </c>
      <c r="K81" s="15"/>
      <c r="L81" s="15"/>
      <c r="M81" s="36">
        <f t="shared" si="5"/>
        <v>449.20904615384615</v>
      </c>
      <c r="N81" s="39">
        <f>(I81/1000)*29.85</f>
        <v>0</v>
      </c>
      <c r="O81" s="34">
        <f t="shared" si="7"/>
        <v>38.07692307692308</v>
      </c>
      <c r="P81" s="39">
        <f t="shared" si="8"/>
        <v>84.375</v>
      </c>
      <c r="Q81" s="13">
        <f t="shared" si="9"/>
        <v>571.6609692307693</v>
      </c>
      <c r="U81" s="7">
        <v>0</v>
      </c>
      <c r="V81" s="7">
        <v>0</v>
      </c>
      <c r="W81" s="7" t="s">
        <v>30</v>
      </c>
      <c r="Z81" s="7">
        <v>0</v>
      </c>
      <c r="AA81" s="7">
        <v>0</v>
      </c>
      <c r="AB81" s="7" t="s">
        <v>30</v>
      </c>
    </row>
    <row r="82" spans="1:32" ht="75">
      <c r="A82" s="4">
        <v>45391</v>
      </c>
      <c r="B82" s="15" t="s">
        <v>60</v>
      </c>
      <c r="C82" s="12" t="s">
        <v>85</v>
      </c>
      <c r="D82" s="133"/>
      <c r="E82" s="133"/>
      <c r="F82" s="133"/>
      <c r="G82" s="133"/>
      <c r="H82" s="417">
        <v>2284.8279999999759</v>
      </c>
      <c r="I82" s="15">
        <v>0</v>
      </c>
      <c r="J82" s="15">
        <v>0</v>
      </c>
      <c r="K82" s="15"/>
      <c r="L82" s="15"/>
      <c r="M82" s="36">
        <f t="shared" si="5"/>
        <v>282.12353119999705</v>
      </c>
      <c r="N82" s="39">
        <f t="shared" si="6"/>
        <v>0</v>
      </c>
      <c r="O82" s="34">
        <f t="shared" si="7"/>
        <v>0</v>
      </c>
      <c r="P82" s="39">
        <f t="shared" si="8"/>
        <v>0</v>
      </c>
      <c r="Q82" s="13">
        <f t="shared" si="9"/>
        <v>282.12353119999705</v>
      </c>
      <c r="U82" s="7">
        <v>0</v>
      </c>
      <c r="V82" s="7">
        <v>0</v>
      </c>
      <c r="W82" s="7" t="s">
        <v>30</v>
      </c>
      <c r="Z82" s="7">
        <v>0</v>
      </c>
      <c r="AA82" s="7">
        <v>0</v>
      </c>
      <c r="AB82" s="7" t="s">
        <v>30</v>
      </c>
    </row>
    <row r="83" spans="1:32" ht="75">
      <c r="A83" s="4">
        <v>45392</v>
      </c>
      <c r="B83" s="15" t="s">
        <v>60</v>
      </c>
      <c r="C83" s="12" t="s">
        <v>85</v>
      </c>
      <c r="D83" s="134"/>
      <c r="E83" s="134"/>
      <c r="F83" s="134"/>
      <c r="G83" s="134"/>
      <c r="H83" s="418"/>
      <c r="I83" s="15">
        <v>0</v>
      </c>
      <c r="J83" s="15">
        <v>0</v>
      </c>
      <c r="K83" s="15"/>
      <c r="L83" s="15"/>
      <c r="M83" s="36">
        <f t="shared" si="5"/>
        <v>0</v>
      </c>
      <c r="N83" s="39">
        <f t="shared" si="6"/>
        <v>0</v>
      </c>
      <c r="O83" s="34">
        <f t="shared" si="7"/>
        <v>0</v>
      </c>
      <c r="P83" s="39">
        <f t="shared" si="8"/>
        <v>0</v>
      </c>
      <c r="Q83" s="13">
        <f t="shared" si="9"/>
        <v>0</v>
      </c>
      <c r="U83" s="7">
        <v>0</v>
      </c>
      <c r="V83" s="7">
        <v>0</v>
      </c>
      <c r="W83" s="7" t="s">
        <v>30</v>
      </c>
      <c r="Z83" s="7">
        <v>0</v>
      </c>
      <c r="AA83" s="7">
        <v>0</v>
      </c>
      <c r="AB83" s="7" t="s">
        <v>30</v>
      </c>
    </row>
    <row r="84" spans="1:32" ht="75">
      <c r="A84" s="4">
        <v>45393</v>
      </c>
      <c r="B84" s="15" t="s">
        <v>60</v>
      </c>
      <c r="C84" s="12" t="s">
        <v>85</v>
      </c>
      <c r="D84" s="134"/>
      <c r="E84" s="134"/>
      <c r="F84" s="134"/>
      <c r="G84" s="134"/>
      <c r="H84" s="418"/>
      <c r="I84" s="15">
        <v>0</v>
      </c>
      <c r="J84" s="15">
        <v>0</v>
      </c>
      <c r="K84" s="15"/>
      <c r="L84" s="15"/>
      <c r="M84" s="36">
        <f t="shared" si="5"/>
        <v>0</v>
      </c>
      <c r="N84" s="39">
        <f t="shared" si="6"/>
        <v>0</v>
      </c>
      <c r="O84" s="34">
        <f t="shared" si="7"/>
        <v>0</v>
      </c>
      <c r="P84" s="39">
        <f t="shared" si="8"/>
        <v>0</v>
      </c>
      <c r="Q84" s="13">
        <f t="shared" si="9"/>
        <v>0</v>
      </c>
      <c r="U84" s="7">
        <v>0</v>
      </c>
      <c r="V84" s="7">
        <v>0</v>
      </c>
      <c r="W84" s="7" t="s">
        <v>30</v>
      </c>
      <c r="Z84" s="7">
        <v>0</v>
      </c>
      <c r="AA84" s="7">
        <v>0</v>
      </c>
      <c r="AB84" s="7" t="s">
        <v>30</v>
      </c>
    </row>
    <row r="85" spans="1:32" ht="75">
      <c r="A85" s="4">
        <v>45394</v>
      </c>
      <c r="B85" s="15" t="s">
        <v>60</v>
      </c>
      <c r="C85" s="12" t="s">
        <v>85</v>
      </c>
      <c r="D85" s="134"/>
      <c r="E85" s="134"/>
      <c r="F85" s="134"/>
      <c r="G85" s="134"/>
      <c r="H85" s="418"/>
      <c r="I85" s="15">
        <v>0</v>
      </c>
      <c r="J85" s="15">
        <v>0</v>
      </c>
      <c r="K85" s="15"/>
      <c r="L85" s="15"/>
      <c r="M85" s="36">
        <f t="shared" si="5"/>
        <v>0</v>
      </c>
      <c r="N85" s="39">
        <f t="shared" si="6"/>
        <v>0</v>
      </c>
      <c r="O85" s="34">
        <f t="shared" si="7"/>
        <v>0</v>
      </c>
      <c r="P85" s="39">
        <f t="shared" si="8"/>
        <v>0</v>
      </c>
      <c r="Q85" s="13">
        <f t="shared" si="9"/>
        <v>0</v>
      </c>
      <c r="U85" s="7">
        <v>0</v>
      </c>
      <c r="V85" s="7">
        <v>0</v>
      </c>
      <c r="W85" s="7" t="s">
        <v>30</v>
      </c>
      <c r="Z85" s="7">
        <v>0</v>
      </c>
      <c r="AA85" s="7">
        <v>0</v>
      </c>
      <c r="AB85" s="7" t="s">
        <v>30</v>
      </c>
    </row>
    <row r="86" spans="1:32" ht="75">
      <c r="A86" s="4">
        <v>45395</v>
      </c>
      <c r="B86" s="15" t="s">
        <v>60</v>
      </c>
      <c r="C86" s="12" t="s">
        <v>85</v>
      </c>
      <c r="D86" s="134"/>
      <c r="E86" s="134"/>
      <c r="F86" s="134"/>
      <c r="G86" s="134"/>
      <c r="H86" s="418"/>
      <c r="I86" s="15">
        <v>0</v>
      </c>
      <c r="J86" s="15">
        <v>0</v>
      </c>
      <c r="K86" s="15"/>
      <c r="L86" s="15"/>
      <c r="M86" s="36">
        <f t="shared" si="5"/>
        <v>0</v>
      </c>
      <c r="N86" s="39">
        <f t="shared" si="6"/>
        <v>0</v>
      </c>
      <c r="O86" s="34">
        <f t="shared" si="7"/>
        <v>0</v>
      </c>
      <c r="P86" s="39">
        <f t="shared" si="8"/>
        <v>0</v>
      </c>
      <c r="Q86" s="13">
        <f t="shared" si="9"/>
        <v>0</v>
      </c>
      <c r="U86" s="7">
        <v>0</v>
      </c>
      <c r="V86" s="7">
        <v>0</v>
      </c>
      <c r="W86" s="7" t="s">
        <v>30</v>
      </c>
      <c r="Z86" s="7">
        <v>0</v>
      </c>
      <c r="AA86" s="7">
        <v>0</v>
      </c>
      <c r="AB86" s="7" t="s">
        <v>30</v>
      </c>
    </row>
    <row r="87" spans="1:32" ht="75">
      <c r="A87" s="4">
        <v>45396</v>
      </c>
      <c r="B87" s="15" t="s">
        <v>60</v>
      </c>
      <c r="C87" s="12" t="s">
        <v>85</v>
      </c>
      <c r="D87" s="135"/>
      <c r="E87" s="135"/>
      <c r="F87" s="135"/>
      <c r="G87" s="135"/>
      <c r="H87" s="419"/>
      <c r="I87" s="15">
        <v>0</v>
      </c>
      <c r="J87" s="15">
        <v>0</v>
      </c>
      <c r="K87" s="15"/>
      <c r="L87" s="15"/>
      <c r="M87" s="36">
        <f t="shared" si="5"/>
        <v>0</v>
      </c>
      <c r="N87" s="39">
        <f t="shared" si="6"/>
        <v>0</v>
      </c>
      <c r="O87" s="34">
        <f t="shared" si="7"/>
        <v>0</v>
      </c>
      <c r="P87" s="39">
        <f t="shared" si="8"/>
        <v>0</v>
      </c>
      <c r="Q87" s="13">
        <f t="shared" si="9"/>
        <v>0</v>
      </c>
      <c r="U87" s="7">
        <v>0</v>
      </c>
      <c r="V87" s="7">
        <v>0</v>
      </c>
      <c r="W87" s="7" t="s">
        <v>30</v>
      </c>
      <c r="Z87" s="7">
        <v>0</v>
      </c>
      <c r="AA87" s="7">
        <v>0</v>
      </c>
      <c r="AB87" s="7" t="s">
        <v>30</v>
      </c>
    </row>
    <row r="88" spans="1:32" ht="105">
      <c r="A88" s="4">
        <v>45397</v>
      </c>
      <c r="B88" s="15" t="s">
        <v>153</v>
      </c>
      <c r="C88" s="12" t="s">
        <v>154</v>
      </c>
      <c r="D88" s="28"/>
      <c r="E88" s="28"/>
      <c r="F88" s="28"/>
      <c r="G88" s="28"/>
      <c r="H88" s="17">
        <v>1644.721000000053</v>
      </c>
      <c r="I88" s="15">
        <v>0</v>
      </c>
      <c r="J88" s="15">
        <v>0</v>
      </c>
      <c r="K88" s="15"/>
      <c r="L88" s="15"/>
      <c r="M88" s="36">
        <f t="shared" si="5"/>
        <v>203.08508840000655</v>
      </c>
      <c r="N88" s="39">
        <f t="shared" si="6"/>
        <v>0</v>
      </c>
      <c r="O88" s="34">
        <f t="shared" si="7"/>
        <v>0</v>
      </c>
      <c r="P88" s="39">
        <f t="shared" si="8"/>
        <v>0</v>
      </c>
      <c r="Q88" s="13">
        <f>SUM(M88:P88)</f>
        <v>203.08508840000655</v>
      </c>
      <c r="U88" s="7">
        <v>0</v>
      </c>
      <c r="V88" s="7">
        <v>0</v>
      </c>
      <c r="W88" s="7" t="s">
        <v>30</v>
      </c>
      <c r="Z88" s="7">
        <v>0</v>
      </c>
      <c r="AA88" s="7">
        <v>0</v>
      </c>
      <c r="AB88" s="7" t="s">
        <v>30</v>
      </c>
    </row>
    <row r="89" spans="1:32" ht="75">
      <c r="A89" s="4">
        <v>45398</v>
      </c>
      <c r="B89" s="15" t="s">
        <v>60</v>
      </c>
      <c r="C89" s="12" t="s">
        <v>85</v>
      </c>
      <c r="D89" s="28"/>
      <c r="E89" s="28"/>
      <c r="F89" s="28"/>
      <c r="G89" s="28"/>
      <c r="H89" s="39">
        <v>613.79999999999768</v>
      </c>
      <c r="I89" s="15">
        <v>0</v>
      </c>
      <c r="J89" s="15">
        <v>0</v>
      </c>
      <c r="K89" s="15"/>
      <c r="L89" s="15"/>
      <c r="M89" s="36">
        <f t="shared" si="5"/>
        <v>75.790135384615098</v>
      </c>
      <c r="N89" s="39">
        <f t="shared" si="6"/>
        <v>0</v>
      </c>
      <c r="O89" s="34">
        <f t="shared" si="7"/>
        <v>0</v>
      </c>
      <c r="P89" s="39">
        <f t="shared" si="8"/>
        <v>0</v>
      </c>
      <c r="Q89" s="13">
        <f t="shared" si="9"/>
        <v>75.790135384615098</v>
      </c>
      <c r="U89" s="7">
        <v>0</v>
      </c>
      <c r="V89" s="7">
        <v>0</v>
      </c>
      <c r="W89" s="7" t="s">
        <v>30</v>
      </c>
      <c r="Z89" s="7">
        <v>0</v>
      </c>
      <c r="AA89" s="7">
        <v>0</v>
      </c>
      <c r="AB89" s="7" t="s">
        <v>30</v>
      </c>
    </row>
    <row r="90" spans="1:32" s="23" customFormat="1" ht="150">
      <c r="A90" s="20">
        <v>45399</v>
      </c>
      <c r="B90" s="21" t="s">
        <v>155</v>
      </c>
      <c r="C90" s="21" t="s">
        <v>156</v>
      </c>
      <c r="D90" s="136"/>
      <c r="E90" s="136"/>
      <c r="F90" s="136"/>
      <c r="G90" s="136"/>
      <c r="H90" s="22">
        <v>7723.8857656207256</v>
      </c>
      <c r="I90" s="125">
        <v>14828</v>
      </c>
      <c r="J90" s="126">
        <v>41</v>
      </c>
      <c r="K90" s="126"/>
      <c r="L90" s="126"/>
      <c r="M90" s="127">
        <f t="shared" si="5"/>
        <v>953.72164853649144</v>
      </c>
      <c r="N90" s="128">
        <f t="shared" si="6"/>
        <v>442.61579999999998</v>
      </c>
      <c r="O90" s="127">
        <f t="shared" si="7"/>
        <v>20.815384615384616</v>
      </c>
      <c r="P90" s="128">
        <f t="shared" si="8"/>
        <v>46.125</v>
      </c>
      <c r="Q90" s="24">
        <f t="shared" si="9"/>
        <v>1463.2778331518759</v>
      </c>
      <c r="R90" s="126"/>
      <c r="U90" s="129">
        <v>0</v>
      </c>
      <c r="V90" s="129">
        <v>0</v>
      </c>
      <c r="W90" s="129" t="s">
        <v>33</v>
      </c>
      <c r="Z90" s="129">
        <v>0</v>
      </c>
      <c r="AA90" s="129">
        <v>0</v>
      </c>
      <c r="AB90" s="129" t="s">
        <v>33</v>
      </c>
      <c r="AE90" s="23">
        <v>37</v>
      </c>
    </row>
    <row r="91" spans="1:32" ht="225">
      <c r="A91" s="4">
        <v>45400</v>
      </c>
      <c r="B91" s="53" t="s">
        <v>157</v>
      </c>
      <c r="C91" s="12" t="s">
        <v>158</v>
      </c>
      <c r="D91" s="28"/>
      <c r="E91" s="28"/>
      <c r="F91" s="28"/>
      <c r="G91" s="28"/>
      <c r="H91" s="51">
        <v>24466.405052612365</v>
      </c>
      <c r="I91" s="51">
        <v>47025</v>
      </c>
      <c r="J91" s="15">
        <v>618</v>
      </c>
      <c r="K91" s="15"/>
      <c r="L91" s="15"/>
      <c r="M91" s="36">
        <f t="shared" si="5"/>
        <v>3021.0364146502593</v>
      </c>
      <c r="N91" s="39">
        <f t="shared" si="6"/>
        <v>1403.69625</v>
      </c>
      <c r="O91" s="34">
        <f t="shared" si="7"/>
        <v>313.75384615384615</v>
      </c>
      <c r="P91" s="39">
        <f t="shared" si="8"/>
        <v>695.25</v>
      </c>
      <c r="Q91" s="13">
        <f t="shared" si="9"/>
        <v>5433.7365108041049</v>
      </c>
      <c r="U91" s="7">
        <v>83</v>
      </c>
      <c r="V91" s="7">
        <v>14</v>
      </c>
      <c r="W91" s="7" t="s">
        <v>33</v>
      </c>
      <c r="Z91" s="7">
        <v>83</v>
      </c>
      <c r="AA91" s="7">
        <v>14</v>
      </c>
      <c r="AB91" s="7" t="s">
        <v>33</v>
      </c>
      <c r="AE91">
        <v>81</v>
      </c>
      <c r="AF91">
        <v>18</v>
      </c>
    </row>
    <row r="92" spans="1:32" ht="225">
      <c r="A92" s="4">
        <v>45401</v>
      </c>
      <c r="B92" s="53" t="s">
        <v>159</v>
      </c>
      <c r="C92" s="12" t="s">
        <v>160</v>
      </c>
      <c r="D92" s="28"/>
      <c r="E92" s="28"/>
      <c r="F92" s="28"/>
      <c r="G92" s="28"/>
      <c r="H92" s="51">
        <v>26526.919000000002</v>
      </c>
      <c r="I92" s="55">
        <v>40136</v>
      </c>
      <c r="J92" s="15">
        <v>480</v>
      </c>
      <c r="K92" s="15"/>
      <c r="L92" s="15"/>
      <c r="M92" s="36">
        <f t="shared" si="5"/>
        <v>3275.4623368307698</v>
      </c>
      <c r="N92" s="39">
        <f t="shared" si="6"/>
        <v>1198.0596</v>
      </c>
      <c r="O92" s="34">
        <f t="shared" si="7"/>
        <v>243.69230769230768</v>
      </c>
      <c r="P92" s="39">
        <f t="shared" si="8"/>
        <v>540</v>
      </c>
      <c r="Q92" s="13">
        <f t="shared" si="9"/>
        <v>5257.2142445230775</v>
      </c>
      <c r="U92" s="7">
        <v>87</v>
      </c>
      <c r="V92" s="7">
        <v>13</v>
      </c>
      <c r="W92" s="7" t="s">
        <v>33</v>
      </c>
      <c r="Z92" s="7">
        <v>87</v>
      </c>
      <c r="AA92" s="7">
        <v>13</v>
      </c>
      <c r="AB92" s="7" t="s">
        <v>33</v>
      </c>
      <c r="AE92">
        <v>92</v>
      </c>
      <c r="AF92">
        <v>18</v>
      </c>
    </row>
    <row r="93" spans="1:32" ht="225">
      <c r="A93" s="4">
        <v>45402</v>
      </c>
      <c r="B93" s="53" t="s">
        <v>161</v>
      </c>
      <c r="C93" s="12" t="s">
        <v>162</v>
      </c>
      <c r="D93" s="28"/>
      <c r="E93" s="28"/>
      <c r="F93" s="28"/>
      <c r="G93" s="28"/>
      <c r="H93" s="51">
        <v>25625.312000000002</v>
      </c>
      <c r="I93" s="55">
        <v>43184</v>
      </c>
      <c r="J93" s="15">
        <v>499</v>
      </c>
      <c r="K93" s="15"/>
      <c r="L93" s="15"/>
      <c r="M93" s="36">
        <f t="shared" si="5"/>
        <v>3164.134678646154</v>
      </c>
      <c r="N93" s="39">
        <f t="shared" si="6"/>
        <v>1289.0424</v>
      </c>
      <c r="O93" s="34">
        <f t="shared" si="7"/>
        <v>253.33846153846153</v>
      </c>
      <c r="P93" s="39">
        <f t="shared" si="8"/>
        <v>561.375</v>
      </c>
      <c r="Q93" s="13">
        <f t="shared" si="9"/>
        <v>5267.890540184615</v>
      </c>
      <c r="U93" s="7">
        <v>92</v>
      </c>
      <c r="V93" s="7">
        <v>13</v>
      </c>
      <c r="W93" s="7" t="s">
        <v>33</v>
      </c>
      <c r="Z93" s="7">
        <v>92</v>
      </c>
      <c r="AA93" s="7">
        <v>13</v>
      </c>
      <c r="AB93" s="7" t="s">
        <v>33</v>
      </c>
      <c r="AE93">
        <v>87</v>
      </c>
      <c r="AF93">
        <v>15</v>
      </c>
    </row>
    <row r="94" spans="1:32" ht="225">
      <c r="A94" s="4">
        <v>45403</v>
      </c>
      <c r="B94" s="53" t="s">
        <v>163</v>
      </c>
      <c r="C94" s="12" t="s">
        <v>164</v>
      </c>
      <c r="D94" s="28"/>
      <c r="E94" s="28"/>
      <c r="F94" s="28"/>
      <c r="G94" s="28"/>
      <c r="H94" s="51">
        <v>25481.252</v>
      </c>
      <c r="I94" s="55">
        <v>50339</v>
      </c>
      <c r="J94" s="15">
        <v>610</v>
      </c>
      <c r="K94" s="15"/>
      <c r="L94" s="15"/>
      <c r="M94" s="36">
        <f t="shared" si="5"/>
        <v>3146.3465931076926</v>
      </c>
      <c r="N94" s="39">
        <f t="shared" si="6"/>
        <v>1502.61915</v>
      </c>
      <c r="O94" s="34">
        <f t="shared" si="7"/>
        <v>309.69230769230768</v>
      </c>
      <c r="P94" s="39">
        <f t="shared" si="8"/>
        <v>686.25</v>
      </c>
      <c r="Q94" s="13">
        <f t="shared" si="9"/>
        <v>5644.9080507999997</v>
      </c>
      <c r="U94" s="7">
        <v>97</v>
      </c>
      <c r="V94" s="7">
        <v>14</v>
      </c>
      <c r="W94" s="7" t="s">
        <v>33</v>
      </c>
      <c r="Z94" s="7">
        <v>97</v>
      </c>
      <c r="AA94" s="7">
        <v>14</v>
      </c>
      <c r="AB94" s="7" t="s">
        <v>33</v>
      </c>
      <c r="AE94">
        <v>90</v>
      </c>
      <c r="AF94">
        <v>16</v>
      </c>
    </row>
    <row r="95" spans="1:32" ht="225">
      <c r="A95" s="4">
        <v>45404</v>
      </c>
      <c r="B95" s="53" t="s">
        <v>165</v>
      </c>
      <c r="C95" s="12" t="s">
        <v>166</v>
      </c>
      <c r="D95" s="28"/>
      <c r="E95" s="28"/>
      <c r="F95" s="28"/>
      <c r="G95" s="28"/>
      <c r="H95" s="17">
        <v>24946.551261396125</v>
      </c>
      <c r="I95" s="17">
        <v>43877</v>
      </c>
      <c r="J95" s="15">
        <v>502</v>
      </c>
      <c r="K95" s="15"/>
      <c r="L95" s="15"/>
      <c r="M95" s="36">
        <f t="shared" si="5"/>
        <v>3080.323391137928</v>
      </c>
      <c r="N95" s="39">
        <f t="shared" si="6"/>
        <v>1309.7284500000001</v>
      </c>
      <c r="O95" s="34">
        <f t="shared" si="7"/>
        <v>254.86153846153846</v>
      </c>
      <c r="P95" s="39">
        <f t="shared" si="8"/>
        <v>564.75</v>
      </c>
      <c r="Q95" s="13">
        <f t="shared" si="9"/>
        <v>5209.6633795994667</v>
      </c>
      <c r="U95" s="7">
        <v>90</v>
      </c>
      <c r="V95" s="7">
        <v>15</v>
      </c>
      <c r="W95" s="7" t="s">
        <v>33</v>
      </c>
      <c r="Z95" s="7">
        <v>90</v>
      </c>
      <c r="AA95" s="7">
        <v>15</v>
      </c>
      <c r="AB95" s="7" t="s">
        <v>33</v>
      </c>
      <c r="AE95">
        <v>81</v>
      </c>
      <c r="AF95">
        <v>17</v>
      </c>
    </row>
    <row r="96" spans="1:32" ht="69" customHeight="1">
      <c r="A96" s="4">
        <v>45405</v>
      </c>
      <c r="B96" s="15" t="s">
        <v>60</v>
      </c>
      <c r="C96" s="2" t="s">
        <v>167</v>
      </c>
      <c r="D96" s="28"/>
      <c r="E96" s="28"/>
      <c r="F96" s="28"/>
      <c r="G96" s="28"/>
      <c r="H96" s="17">
        <v>613.23957976702559</v>
      </c>
      <c r="I96" s="15">
        <v>0</v>
      </c>
      <c r="J96" s="15">
        <v>0</v>
      </c>
      <c r="K96" s="15"/>
      <c r="L96" s="15"/>
      <c r="M96" s="36">
        <f t="shared" si="5"/>
        <v>75.720936418617654</v>
      </c>
      <c r="N96" s="39">
        <f t="shared" si="6"/>
        <v>0</v>
      </c>
      <c r="O96" s="34">
        <f t="shared" si="7"/>
        <v>0</v>
      </c>
      <c r="P96" s="39">
        <f t="shared" si="8"/>
        <v>0</v>
      </c>
      <c r="Q96" s="13">
        <f t="shared" si="9"/>
        <v>75.720936418617654</v>
      </c>
      <c r="U96" s="7">
        <v>82</v>
      </c>
      <c r="V96" s="7">
        <v>14</v>
      </c>
      <c r="W96" s="7" t="s">
        <v>33</v>
      </c>
      <c r="Z96" s="7">
        <v>82</v>
      </c>
      <c r="AA96" s="7">
        <v>14</v>
      </c>
      <c r="AB96" s="7" t="s">
        <v>33</v>
      </c>
    </row>
    <row r="97" spans="1:32" ht="237" customHeight="1">
      <c r="A97" s="4">
        <v>45406</v>
      </c>
      <c r="B97" s="53" t="s">
        <v>168</v>
      </c>
      <c r="C97" s="2" t="s">
        <v>169</v>
      </c>
      <c r="D97" s="28"/>
      <c r="E97" s="28"/>
      <c r="F97" s="28"/>
      <c r="G97" s="28"/>
      <c r="H97" s="17">
        <v>22653.041529610811</v>
      </c>
      <c r="I97" s="17">
        <v>47315</v>
      </c>
      <c r="J97" s="15">
        <v>591</v>
      </c>
      <c r="K97" s="15"/>
      <c r="L97" s="15"/>
      <c r="M97" s="36">
        <f t="shared" si="5"/>
        <v>2797.1278664100982</v>
      </c>
      <c r="N97" s="39">
        <f t="shared" si="6"/>
        <v>1412.35275</v>
      </c>
      <c r="O97" s="34">
        <f t="shared" si="7"/>
        <v>300.04615384615386</v>
      </c>
      <c r="P97" s="39">
        <f t="shared" si="8"/>
        <v>664.875</v>
      </c>
      <c r="Q97" s="13">
        <f t="shared" si="9"/>
        <v>5174.4017702562523</v>
      </c>
      <c r="U97" s="7">
        <v>82</v>
      </c>
      <c r="V97" s="7">
        <v>14</v>
      </c>
      <c r="W97" s="7" t="s">
        <v>33</v>
      </c>
      <c r="Z97" s="7">
        <v>82</v>
      </c>
      <c r="AA97" s="7">
        <v>14</v>
      </c>
      <c r="AB97" s="7" t="s">
        <v>33</v>
      </c>
      <c r="AE97" s="23">
        <v>68</v>
      </c>
      <c r="AF97" s="23">
        <v>19</v>
      </c>
    </row>
    <row r="98" spans="1:32" ht="225">
      <c r="A98" s="4">
        <v>45407</v>
      </c>
      <c r="B98" s="53" t="s">
        <v>170</v>
      </c>
      <c r="C98" s="2" t="s">
        <v>171</v>
      </c>
      <c r="D98" s="28"/>
      <c r="E98" s="28"/>
      <c r="F98" s="28"/>
      <c r="G98" s="28"/>
      <c r="H98" s="51">
        <v>25107.43</v>
      </c>
      <c r="I98" s="51">
        <v>56359</v>
      </c>
      <c r="J98" s="15">
        <v>649</v>
      </c>
      <c r="K98" s="15"/>
      <c r="L98" s="15"/>
      <c r="M98" s="36">
        <f t="shared" si="5"/>
        <v>3100.1882027692309</v>
      </c>
      <c r="N98" s="39">
        <f t="shared" si="6"/>
        <v>1682.3161500000001</v>
      </c>
      <c r="O98" s="34">
        <f t="shared" si="7"/>
        <v>329.49230769230769</v>
      </c>
      <c r="P98" s="39">
        <f t="shared" si="8"/>
        <v>730.125</v>
      </c>
      <c r="Q98" s="13">
        <f t="shared" si="9"/>
        <v>5842.1216604615383</v>
      </c>
      <c r="U98" s="7">
        <v>81</v>
      </c>
      <c r="V98" s="7">
        <v>13</v>
      </c>
      <c r="W98" s="7" t="s">
        <v>33</v>
      </c>
      <c r="Z98" s="7">
        <v>81</v>
      </c>
      <c r="AA98" s="7">
        <v>13</v>
      </c>
      <c r="AB98" s="7" t="s">
        <v>33</v>
      </c>
      <c r="AE98">
        <v>75</v>
      </c>
      <c r="AF98">
        <v>18</v>
      </c>
    </row>
    <row r="99" spans="1:32" ht="236.25" customHeight="1">
      <c r="A99" s="4">
        <v>45408</v>
      </c>
      <c r="B99" s="57" t="s">
        <v>172</v>
      </c>
      <c r="C99" s="2" t="s">
        <v>173</v>
      </c>
      <c r="D99" s="28"/>
      <c r="E99" s="28"/>
      <c r="F99" s="28"/>
      <c r="G99" s="28"/>
      <c r="H99" s="17">
        <v>25983.092000000001</v>
      </c>
      <c r="I99" s="51">
        <v>50246</v>
      </c>
      <c r="J99" s="15">
        <v>663</v>
      </c>
      <c r="K99" s="15"/>
      <c r="L99" s="15"/>
      <c r="M99" s="34">
        <f t="shared" si="5"/>
        <v>3208.3122521846158</v>
      </c>
      <c r="N99" s="39">
        <f t="shared" si="6"/>
        <v>1499.8431</v>
      </c>
      <c r="O99" s="34">
        <f t="shared" si="7"/>
        <v>336.6</v>
      </c>
      <c r="P99" s="39">
        <f t="shared" si="8"/>
        <v>745.875</v>
      </c>
      <c r="Q99" s="6">
        <f t="shared" si="9"/>
        <v>5790.6303521846166</v>
      </c>
      <c r="U99" s="7">
        <v>101</v>
      </c>
      <c r="V99" s="7">
        <v>15</v>
      </c>
      <c r="W99" s="7" t="s">
        <v>33</v>
      </c>
      <c r="Z99" s="7">
        <v>101</v>
      </c>
      <c r="AA99" s="7">
        <v>15</v>
      </c>
      <c r="AB99" s="7" t="s">
        <v>33</v>
      </c>
      <c r="AE99">
        <v>82</v>
      </c>
      <c r="AF99">
        <v>14</v>
      </c>
    </row>
    <row r="100" spans="1:32" ht="223.5" customHeight="1">
      <c r="A100" s="56">
        <v>45409</v>
      </c>
      <c r="B100" s="57" t="s">
        <v>174</v>
      </c>
      <c r="C100" s="2" t="s">
        <v>175</v>
      </c>
      <c r="D100" s="28"/>
      <c r="E100" s="28"/>
      <c r="F100" s="28"/>
      <c r="G100" s="28"/>
      <c r="H100" s="51">
        <v>25016.273000000001</v>
      </c>
      <c r="I100" s="51">
        <v>50619</v>
      </c>
      <c r="J100" s="15">
        <v>642</v>
      </c>
      <c r="K100" s="15"/>
      <c r="L100" s="15"/>
      <c r="M100" s="34">
        <f t="shared" si="5"/>
        <v>3088.9324168923081</v>
      </c>
      <c r="N100" s="39">
        <f t="shared" si="6"/>
        <v>1510.9771500000002</v>
      </c>
      <c r="O100" s="34">
        <f t="shared" si="7"/>
        <v>325.93846153846152</v>
      </c>
      <c r="P100" s="39">
        <f t="shared" si="8"/>
        <v>722.25000000000011</v>
      </c>
      <c r="Q100" s="6">
        <f t="shared" si="9"/>
        <v>5648.0980284307698</v>
      </c>
      <c r="U100" s="7">
        <v>112</v>
      </c>
      <c r="V100" s="7">
        <v>11</v>
      </c>
      <c r="W100" s="7" t="s">
        <v>33</v>
      </c>
      <c r="AE100">
        <v>97</v>
      </c>
      <c r="AF100">
        <v>18</v>
      </c>
    </row>
    <row r="101" spans="1:32" ht="244.5" customHeight="1">
      <c r="A101" s="56">
        <v>45410</v>
      </c>
      <c r="B101" s="57" t="s">
        <v>176</v>
      </c>
      <c r="C101" s="2" t="s">
        <v>177</v>
      </c>
      <c r="D101" s="28"/>
      <c r="E101" s="28"/>
      <c r="F101" s="28"/>
      <c r="G101" s="28"/>
      <c r="H101" s="51">
        <v>25377.069</v>
      </c>
      <c r="I101" s="51">
        <v>49240</v>
      </c>
      <c r="J101" s="51">
        <v>632</v>
      </c>
      <c r="K101" s="51"/>
      <c r="L101" s="51"/>
      <c r="M101" s="34">
        <f t="shared" si="5"/>
        <v>3133.4823968307696</v>
      </c>
      <c r="N101" s="39">
        <f t="shared" si="6"/>
        <v>1469.8140000000001</v>
      </c>
      <c r="O101" s="34">
        <f t="shared" si="7"/>
        <v>320.86153846153849</v>
      </c>
      <c r="P101" s="39">
        <f t="shared" si="8"/>
        <v>711.00000000000011</v>
      </c>
      <c r="Q101" s="6">
        <f t="shared" si="9"/>
        <v>5635.1579352923081</v>
      </c>
      <c r="U101" s="7">
        <v>128</v>
      </c>
      <c r="V101" s="7">
        <v>11</v>
      </c>
      <c r="W101" s="7" t="s">
        <v>67</v>
      </c>
      <c r="AE101">
        <v>106</v>
      </c>
      <c r="AF101">
        <v>17</v>
      </c>
    </row>
    <row r="102" spans="1:32" ht="330">
      <c r="A102" s="56">
        <v>45411</v>
      </c>
      <c r="B102" s="57" t="s">
        <v>178</v>
      </c>
      <c r="C102" s="2" t="s">
        <v>179</v>
      </c>
      <c r="D102" s="28"/>
      <c r="E102" s="28"/>
      <c r="F102" s="28"/>
      <c r="G102" s="28"/>
      <c r="H102" s="51">
        <v>25553.153999999999</v>
      </c>
      <c r="I102" s="51">
        <v>53371</v>
      </c>
      <c r="J102" s="15">
        <v>689</v>
      </c>
      <c r="K102" s="15"/>
      <c r="L102" s="15"/>
      <c r="M102" s="34">
        <f t="shared" si="5"/>
        <v>3155.2248308307694</v>
      </c>
      <c r="N102" s="39">
        <f t="shared" si="6"/>
        <v>1593.12435</v>
      </c>
      <c r="O102" s="34">
        <f t="shared" si="7"/>
        <v>349.8</v>
      </c>
      <c r="P102" s="39">
        <f t="shared" si="8"/>
        <v>775.125</v>
      </c>
      <c r="Q102" s="6">
        <f t="shared" si="9"/>
        <v>5873.2741808307701</v>
      </c>
      <c r="U102" s="7">
        <v>122</v>
      </c>
      <c r="V102" s="7">
        <v>11</v>
      </c>
      <c r="W102" s="7" t="s">
        <v>67</v>
      </c>
      <c r="Z102" t="s">
        <v>180</v>
      </c>
      <c r="AA102">
        <v>27851</v>
      </c>
      <c r="AE102">
        <v>121</v>
      </c>
      <c r="AF102">
        <v>16</v>
      </c>
    </row>
    <row r="103" spans="1:32" ht="225">
      <c r="A103" s="56">
        <v>45412</v>
      </c>
      <c r="B103" s="57" t="s">
        <v>181</v>
      </c>
      <c r="C103" s="2" t="s">
        <v>173</v>
      </c>
      <c r="D103" s="28"/>
      <c r="E103" s="28"/>
      <c r="F103" s="28"/>
      <c r="G103" s="28"/>
      <c r="H103" s="51">
        <v>26271.808000000001</v>
      </c>
      <c r="I103" s="51">
        <v>48164</v>
      </c>
      <c r="J103" s="51">
        <v>587</v>
      </c>
      <c r="K103" s="51"/>
      <c r="L103" s="51"/>
      <c r="M103" s="34">
        <f t="shared" si="5"/>
        <v>3243.9620155076927</v>
      </c>
      <c r="N103" s="39">
        <f t="shared" si="6"/>
        <v>1437.6954000000001</v>
      </c>
      <c r="O103" s="34">
        <f t="shared" si="7"/>
        <v>298.01538461538462</v>
      </c>
      <c r="P103" s="39">
        <f t="shared" si="8"/>
        <v>660.37500000000011</v>
      </c>
      <c r="Q103" s="6">
        <f t="shared" si="9"/>
        <v>5640.0478001230767</v>
      </c>
      <c r="U103" s="7">
        <v>122</v>
      </c>
      <c r="V103" s="7">
        <v>12</v>
      </c>
      <c r="W103" s="7" t="s">
        <v>67</v>
      </c>
      <c r="Z103" t="s">
        <v>182</v>
      </c>
      <c r="AA103">
        <v>30777</v>
      </c>
      <c r="AE103" s="46">
        <v>116</v>
      </c>
      <c r="AF103">
        <v>18</v>
      </c>
    </row>
    <row r="104" spans="1:32" ht="238.5" customHeight="1">
      <c r="A104" s="56">
        <v>45413</v>
      </c>
      <c r="B104" s="57" t="s">
        <v>183</v>
      </c>
      <c r="C104" s="2" t="s">
        <v>184</v>
      </c>
      <c r="D104" s="28"/>
      <c r="E104" s="28"/>
      <c r="F104" s="28"/>
      <c r="G104" s="28"/>
      <c r="H104" s="51">
        <v>8926.1620000000003</v>
      </c>
      <c r="I104" s="51">
        <v>42084</v>
      </c>
      <c r="J104" s="51">
        <v>291</v>
      </c>
      <c r="K104" s="51"/>
      <c r="L104" s="51"/>
      <c r="M104" s="34">
        <f t="shared" si="5"/>
        <v>1102.1750186461541</v>
      </c>
      <c r="N104" s="39">
        <f t="shared" si="6"/>
        <v>1256.2074000000002</v>
      </c>
      <c r="O104" s="34">
        <f t="shared" si="7"/>
        <v>147.73846153846154</v>
      </c>
      <c r="P104" s="39">
        <f t="shared" si="8"/>
        <v>327.37500000000006</v>
      </c>
      <c r="Q104" s="6">
        <f t="shared" si="9"/>
        <v>2833.495880184616</v>
      </c>
      <c r="U104" s="64">
        <v>0</v>
      </c>
      <c r="V104" s="7">
        <v>1</v>
      </c>
      <c r="W104" s="7" t="s">
        <v>33</v>
      </c>
      <c r="AB104" t="s">
        <v>36</v>
      </c>
      <c r="AC104" t="s">
        <v>185</v>
      </c>
      <c r="AE104" s="23">
        <v>0</v>
      </c>
      <c r="AF104" s="23">
        <v>6</v>
      </c>
    </row>
    <row r="105" spans="1:32" ht="270">
      <c r="A105" s="56">
        <v>45414</v>
      </c>
      <c r="B105" s="57" t="s">
        <v>186</v>
      </c>
      <c r="C105" s="2" t="s">
        <v>187</v>
      </c>
      <c r="D105" s="28"/>
      <c r="E105" s="28"/>
      <c r="F105" s="28"/>
      <c r="G105" s="28"/>
      <c r="H105" s="55">
        <v>8849.3522722206253</v>
      </c>
      <c r="I105" s="51">
        <v>56353</v>
      </c>
      <c r="J105" s="15">
        <v>687</v>
      </c>
      <c r="K105" s="15"/>
      <c r="L105" s="15"/>
      <c r="M105" s="34">
        <f t="shared" si="5"/>
        <v>1092.6907897975807</v>
      </c>
      <c r="N105" s="39">
        <f t="shared" si="6"/>
        <v>1682.13705</v>
      </c>
      <c r="O105" s="34">
        <f t="shared" si="7"/>
        <v>348.78461538461539</v>
      </c>
      <c r="P105" s="39">
        <f t="shared" si="8"/>
        <v>772.87500000000011</v>
      </c>
      <c r="Q105" s="6">
        <f t="shared" ref="Q105:Q113" si="10">SUM(M105:P105)</f>
        <v>3896.4874551821963</v>
      </c>
      <c r="U105" s="64">
        <v>0</v>
      </c>
      <c r="V105" s="7">
        <v>11</v>
      </c>
      <c r="W105" s="7" t="s">
        <v>33</v>
      </c>
      <c r="AB105" t="s">
        <v>188</v>
      </c>
      <c r="AE105" s="23">
        <v>0</v>
      </c>
      <c r="AF105" s="23">
        <v>21</v>
      </c>
    </row>
    <row r="106" spans="1:32" ht="225">
      <c r="A106" s="56">
        <v>45415</v>
      </c>
      <c r="B106" s="57" t="s">
        <v>189</v>
      </c>
      <c r="C106" s="2" t="s">
        <v>190</v>
      </c>
      <c r="D106" s="28"/>
      <c r="E106" s="28"/>
      <c r="F106" s="28"/>
      <c r="G106" s="28"/>
      <c r="H106" s="17">
        <v>26638.09</v>
      </c>
      <c r="I106" s="17">
        <v>53977</v>
      </c>
      <c r="J106" s="15">
        <v>803</v>
      </c>
      <c r="K106" s="15"/>
      <c r="L106" s="15"/>
      <c r="M106" s="34">
        <f t="shared" si="5"/>
        <v>3289.1893898461544</v>
      </c>
      <c r="N106" s="39">
        <f t="shared" si="6"/>
        <v>1611.21345</v>
      </c>
      <c r="O106" s="34">
        <f t="shared" si="7"/>
        <v>407.67692307692306</v>
      </c>
      <c r="P106" s="39">
        <f t="shared" si="8"/>
        <v>903.375</v>
      </c>
      <c r="Q106" s="6">
        <f t="shared" si="10"/>
        <v>6211.4547629230774</v>
      </c>
      <c r="U106" s="64">
        <v>111</v>
      </c>
      <c r="V106" s="7">
        <v>15</v>
      </c>
      <c r="W106" s="7" t="s">
        <v>33</v>
      </c>
      <c r="AE106">
        <v>97</v>
      </c>
      <c r="AF106">
        <v>21</v>
      </c>
    </row>
    <row r="107" spans="1:32" ht="225">
      <c r="A107" s="56">
        <v>45416</v>
      </c>
      <c r="B107" s="57" t="s">
        <v>191</v>
      </c>
      <c r="C107" s="2" t="s">
        <v>192</v>
      </c>
      <c r="D107" s="28"/>
      <c r="E107" s="28"/>
      <c r="F107" s="28"/>
      <c r="G107" s="28"/>
      <c r="H107" s="17">
        <v>26459.603999999999</v>
      </c>
      <c r="I107" s="17">
        <v>49929</v>
      </c>
      <c r="J107" s="15">
        <v>697</v>
      </c>
      <c r="K107" s="15"/>
      <c r="L107" s="15"/>
      <c r="M107" s="34">
        <f t="shared" si="5"/>
        <v>3267.1504877538464</v>
      </c>
      <c r="N107" s="39">
        <f t="shared" si="6"/>
        <v>1490.3806500000001</v>
      </c>
      <c r="O107" s="34">
        <f t="shared" si="7"/>
        <v>353.86153846153849</v>
      </c>
      <c r="P107" s="39">
        <f t="shared" si="8"/>
        <v>784.12500000000011</v>
      </c>
      <c r="Q107" s="6">
        <f t="shared" si="10"/>
        <v>5895.5176762153851</v>
      </c>
      <c r="U107" s="64">
        <v>109</v>
      </c>
      <c r="V107" s="7">
        <v>17</v>
      </c>
      <c r="W107" s="7" t="s">
        <v>33</v>
      </c>
      <c r="AB107" t="s">
        <v>193</v>
      </c>
      <c r="AE107">
        <v>117</v>
      </c>
      <c r="AF107">
        <v>21</v>
      </c>
    </row>
    <row r="108" spans="1:32" ht="240">
      <c r="A108" s="56">
        <v>45417</v>
      </c>
      <c r="B108" s="57" t="s">
        <v>194</v>
      </c>
      <c r="C108" s="2" t="s">
        <v>195</v>
      </c>
      <c r="D108" s="28"/>
      <c r="E108" s="28"/>
      <c r="F108" s="28"/>
      <c r="G108" s="28"/>
      <c r="H108" s="17">
        <v>25776.226999999999</v>
      </c>
      <c r="I108" s="17">
        <v>57766</v>
      </c>
      <c r="J108" s="15">
        <v>796</v>
      </c>
      <c r="K108" s="15"/>
      <c r="L108" s="15"/>
      <c r="M108" s="34">
        <f t="shared" si="5"/>
        <v>3182.7691984923076</v>
      </c>
      <c r="N108" s="39">
        <f t="shared" si="6"/>
        <v>1724.3151</v>
      </c>
      <c r="O108" s="34">
        <f t="shared" si="7"/>
        <v>404.12307692307695</v>
      </c>
      <c r="P108" s="39">
        <f t="shared" si="8"/>
        <v>895.5</v>
      </c>
      <c r="Q108" s="6">
        <f t="shared" si="10"/>
        <v>6206.7073754153844</v>
      </c>
      <c r="U108" s="64">
        <v>110</v>
      </c>
      <c r="V108" s="7">
        <v>15</v>
      </c>
      <c r="W108" s="7" t="s">
        <v>33</v>
      </c>
      <c r="AB108" t="s">
        <v>196</v>
      </c>
      <c r="AE108">
        <v>103</v>
      </c>
      <c r="AF108">
        <v>24</v>
      </c>
    </row>
    <row r="109" spans="1:32" ht="225">
      <c r="A109" s="56">
        <v>45418</v>
      </c>
      <c r="B109" s="57" t="s">
        <v>197</v>
      </c>
      <c r="C109" s="2" t="s">
        <v>198</v>
      </c>
      <c r="D109" s="131"/>
      <c r="E109" s="131"/>
      <c r="F109" s="131"/>
      <c r="G109" s="131"/>
      <c r="H109" s="54">
        <v>26015.324000000001</v>
      </c>
      <c r="I109" s="17">
        <v>60148</v>
      </c>
      <c r="J109" s="15">
        <v>853</v>
      </c>
      <c r="K109" s="15"/>
      <c r="L109" s="15"/>
      <c r="M109" s="34">
        <f t="shared" si="5"/>
        <v>3212.2921603692307</v>
      </c>
      <c r="N109" s="39">
        <f t="shared" si="6"/>
        <v>1795.4178000000002</v>
      </c>
      <c r="O109" s="34">
        <f t="shared" si="7"/>
        <v>433.06153846153848</v>
      </c>
      <c r="P109" s="39">
        <f t="shared" si="8"/>
        <v>959.625</v>
      </c>
      <c r="Q109" s="6">
        <f t="shared" si="10"/>
        <v>6400.3964988307698</v>
      </c>
      <c r="U109" s="64">
        <v>104</v>
      </c>
      <c r="V109" s="7">
        <v>14</v>
      </c>
      <c r="W109" s="7" t="s">
        <v>33</v>
      </c>
      <c r="AE109">
        <v>103.5</v>
      </c>
      <c r="AF109">
        <v>22</v>
      </c>
    </row>
    <row r="110" spans="1:32" ht="109.5" customHeight="1">
      <c r="A110" s="56">
        <v>45419</v>
      </c>
      <c r="B110" s="57" t="s">
        <v>199</v>
      </c>
      <c r="C110" s="2" t="s">
        <v>200</v>
      </c>
      <c r="D110" s="131"/>
      <c r="E110" s="131"/>
      <c r="F110" s="131"/>
      <c r="G110" s="131"/>
      <c r="H110" s="54">
        <v>26127.781999999999</v>
      </c>
      <c r="I110" s="17">
        <v>57002</v>
      </c>
      <c r="J110" s="15">
        <v>807</v>
      </c>
      <c r="K110" s="15"/>
      <c r="L110" s="15"/>
      <c r="M110" s="34">
        <f t="shared" si="5"/>
        <v>3226.1781281846156</v>
      </c>
      <c r="N110" s="39">
        <f t="shared" si="6"/>
        <v>1701.5097000000001</v>
      </c>
      <c r="O110" s="34">
        <f t="shared" si="7"/>
        <v>409.7076923076923</v>
      </c>
      <c r="P110" s="39">
        <f t="shared" si="8"/>
        <v>907.87500000000011</v>
      </c>
      <c r="Q110" s="6">
        <f t="shared" si="10"/>
        <v>6245.2705204923077</v>
      </c>
      <c r="U110" s="64">
        <v>108</v>
      </c>
      <c r="V110" s="7">
        <v>15</v>
      </c>
      <c r="W110" s="7" t="s">
        <v>33</v>
      </c>
      <c r="AE110">
        <v>99</v>
      </c>
      <c r="AF110">
        <v>21</v>
      </c>
    </row>
    <row r="111" spans="1:32" ht="225">
      <c r="A111" s="56">
        <v>45420</v>
      </c>
      <c r="B111" s="57" t="s">
        <v>201</v>
      </c>
      <c r="C111" s="2" t="s">
        <v>202</v>
      </c>
      <c r="D111" s="131"/>
      <c r="E111" s="131"/>
      <c r="F111" s="131"/>
      <c r="G111" s="131"/>
      <c r="H111" s="54">
        <v>23659.002</v>
      </c>
      <c r="I111" s="51">
        <v>60138</v>
      </c>
      <c r="J111" s="15">
        <v>825</v>
      </c>
      <c r="K111" s="15"/>
      <c r="L111" s="15"/>
      <c r="M111" s="34">
        <f t="shared" si="5"/>
        <v>2921.3407700307698</v>
      </c>
      <c r="N111" s="39">
        <f t="shared" si="6"/>
        <v>1795.1193000000001</v>
      </c>
      <c r="O111" s="34">
        <f t="shared" si="7"/>
        <v>418.84615384615387</v>
      </c>
      <c r="P111" s="39">
        <f t="shared" si="8"/>
        <v>928.125</v>
      </c>
      <c r="Q111" s="6">
        <f t="shared" si="10"/>
        <v>6063.4312238769244</v>
      </c>
      <c r="U111" s="64">
        <v>118</v>
      </c>
      <c r="V111" s="7">
        <v>20</v>
      </c>
      <c r="W111" s="7" t="s">
        <v>67</v>
      </c>
      <c r="AE111">
        <v>101</v>
      </c>
      <c r="AF111">
        <v>22</v>
      </c>
    </row>
    <row r="112" spans="1:32" ht="225">
      <c r="A112" s="56">
        <v>45421</v>
      </c>
      <c r="B112" s="63" t="s">
        <v>203</v>
      </c>
      <c r="C112" s="2" t="s">
        <v>204</v>
      </c>
      <c r="D112" s="28"/>
      <c r="E112" s="28"/>
      <c r="F112" s="28"/>
      <c r="G112" s="28"/>
      <c r="H112" s="51">
        <v>26179.316999999999</v>
      </c>
      <c r="I112" s="51">
        <v>68014</v>
      </c>
      <c r="J112" s="15">
        <v>911</v>
      </c>
      <c r="K112" s="15"/>
      <c r="L112" s="15"/>
      <c r="M112" s="34">
        <f t="shared" si="5"/>
        <v>3232.5415114153848</v>
      </c>
      <c r="N112" s="39">
        <f t="shared" si="6"/>
        <v>2030.2178999999999</v>
      </c>
      <c r="O112" s="34">
        <f t="shared" si="7"/>
        <v>462.50769230769231</v>
      </c>
      <c r="P112" s="39">
        <f t="shared" si="8"/>
        <v>1024.875</v>
      </c>
      <c r="Q112" s="6">
        <f t="shared" si="10"/>
        <v>6750.1421037230766</v>
      </c>
      <c r="U112" s="40">
        <v>119</v>
      </c>
      <c r="V112" s="40">
        <v>19</v>
      </c>
      <c r="W112" s="7" t="s">
        <v>67</v>
      </c>
      <c r="AE112">
        <v>116</v>
      </c>
      <c r="AF112">
        <v>23</v>
      </c>
    </row>
    <row r="113" spans="1:32" ht="225">
      <c r="A113" s="58">
        <v>45422</v>
      </c>
      <c r="B113" s="63" t="s">
        <v>205</v>
      </c>
      <c r="C113" s="2" t="s">
        <v>202</v>
      </c>
      <c r="D113" s="28"/>
      <c r="E113" s="28"/>
      <c r="F113" s="28"/>
      <c r="G113" s="28"/>
      <c r="H113" s="59">
        <v>26346.366611082292</v>
      </c>
      <c r="I113" s="51">
        <v>64610</v>
      </c>
      <c r="J113" s="15">
        <v>887</v>
      </c>
      <c r="K113" s="15"/>
      <c r="L113" s="15"/>
      <c r="M113" s="34">
        <f t="shared" si="5"/>
        <v>3253.1682833930226</v>
      </c>
      <c r="N113" s="39">
        <f t="shared" si="6"/>
        <v>1928.6085</v>
      </c>
      <c r="O113" s="34">
        <f t="shared" si="7"/>
        <v>450.32307692307694</v>
      </c>
      <c r="P113" s="39">
        <f t="shared" si="8"/>
        <v>997.87500000000011</v>
      </c>
      <c r="Q113" s="6">
        <f t="shared" si="10"/>
        <v>6629.9748603160997</v>
      </c>
      <c r="U113" s="40">
        <v>118</v>
      </c>
      <c r="V113" s="40">
        <v>21</v>
      </c>
      <c r="W113" s="7" t="s">
        <v>67</v>
      </c>
      <c r="AE113">
        <v>122</v>
      </c>
      <c r="AF113">
        <v>27</v>
      </c>
    </row>
    <row r="114" spans="1:32" ht="225">
      <c r="A114" s="58">
        <v>45423</v>
      </c>
      <c r="B114" s="63" t="s">
        <v>206</v>
      </c>
      <c r="C114" s="2" t="s">
        <v>207</v>
      </c>
      <c r="D114" s="28"/>
      <c r="E114" s="28"/>
      <c r="F114" s="28"/>
      <c r="G114" s="28"/>
      <c r="H114" s="59">
        <v>25968.441612450522</v>
      </c>
      <c r="I114" s="51">
        <v>67862</v>
      </c>
      <c r="J114" s="15">
        <v>939</v>
      </c>
      <c r="K114" s="15"/>
      <c r="L114" s="15"/>
      <c r="M114" s="34">
        <f t="shared" si="5"/>
        <v>3206.5032674081217</v>
      </c>
      <c r="N114" s="39">
        <f t="shared" si="6"/>
        <v>2025.6806999999999</v>
      </c>
      <c r="O114" s="34">
        <f t="shared" si="7"/>
        <v>476.72307692307692</v>
      </c>
      <c r="P114" s="39">
        <f t="shared" si="8"/>
        <v>1056.375</v>
      </c>
      <c r="Q114" s="6">
        <f>SUM(M114:P114)</f>
        <v>6765.2820443311994</v>
      </c>
      <c r="U114" s="40">
        <v>127</v>
      </c>
      <c r="V114" s="40">
        <v>17</v>
      </c>
      <c r="W114" s="7" t="s">
        <v>67</v>
      </c>
      <c r="AE114">
        <v>120</v>
      </c>
      <c r="AF114">
        <v>25</v>
      </c>
    </row>
    <row r="115" spans="1:32" ht="225">
      <c r="A115" s="56">
        <v>45424</v>
      </c>
      <c r="B115" s="63" t="s">
        <v>208</v>
      </c>
      <c r="C115" s="2" t="s">
        <v>209</v>
      </c>
      <c r="D115" s="28"/>
      <c r="E115" s="28"/>
      <c r="F115" s="28"/>
      <c r="G115" s="28"/>
      <c r="H115" s="59">
        <v>25161.369251745626</v>
      </c>
      <c r="I115" s="51">
        <v>67295</v>
      </c>
      <c r="J115" s="60">
        <v>869</v>
      </c>
      <c r="K115" s="3"/>
      <c r="L115" s="3"/>
      <c r="M115" s="34">
        <f t="shared" si="5"/>
        <v>3106.8484556078524</v>
      </c>
      <c r="N115" s="39">
        <f t="shared" si="6"/>
        <v>2008.75575</v>
      </c>
      <c r="O115" s="34">
        <f t="shared" si="7"/>
        <v>441.18461538461537</v>
      </c>
      <c r="P115" s="39">
        <f t="shared" si="8"/>
        <v>977.625</v>
      </c>
      <c r="Q115" s="6">
        <f>SUM(M115:P115)</f>
        <v>6534.4138209924677</v>
      </c>
      <c r="U115" s="40">
        <v>114</v>
      </c>
      <c r="V115" s="40">
        <v>17</v>
      </c>
      <c r="W115" s="7" t="s">
        <v>33</v>
      </c>
      <c r="AE115">
        <v>119</v>
      </c>
      <c r="AF115">
        <v>23</v>
      </c>
    </row>
    <row r="116" spans="1:32" ht="225">
      <c r="A116" s="56">
        <v>45425</v>
      </c>
      <c r="B116" s="63" t="s">
        <v>210</v>
      </c>
      <c r="C116" s="2" t="s">
        <v>211</v>
      </c>
      <c r="D116" s="28"/>
      <c r="E116" s="28"/>
      <c r="F116" s="28"/>
      <c r="G116" s="28"/>
      <c r="H116" s="17">
        <v>26199.709506201303</v>
      </c>
      <c r="I116" s="17">
        <v>59827</v>
      </c>
      <c r="J116" s="60">
        <v>824</v>
      </c>
      <c r="K116" s="3"/>
      <c r="L116" s="3"/>
      <c r="M116" s="34">
        <f t="shared" si="5"/>
        <v>3235.0595153349486</v>
      </c>
      <c r="N116" s="39">
        <f t="shared" si="6"/>
        <v>1785.8359500000001</v>
      </c>
      <c r="O116" s="61">
        <f t="shared" si="7"/>
        <v>418.33846153846156</v>
      </c>
      <c r="P116" s="39">
        <f t="shared" si="8"/>
        <v>927</v>
      </c>
      <c r="Q116" s="6">
        <f t="shared" ref="Q116:Q179" si="11">SUM(M116:P116)</f>
        <v>6366.2339268734095</v>
      </c>
      <c r="AE116">
        <v>119</v>
      </c>
      <c r="AF116">
        <v>24</v>
      </c>
    </row>
    <row r="117" spans="1:32" ht="225">
      <c r="A117" s="56">
        <v>45426</v>
      </c>
      <c r="B117" s="63" t="s">
        <v>212</v>
      </c>
      <c r="C117" s="2" t="s">
        <v>213</v>
      </c>
      <c r="D117" s="28"/>
      <c r="E117" s="28"/>
      <c r="F117" s="28"/>
      <c r="G117" s="28"/>
      <c r="H117" s="17">
        <v>25693.870116630133</v>
      </c>
      <c r="I117" s="17">
        <v>63017</v>
      </c>
      <c r="J117" s="15">
        <v>811</v>
      </c>
      <c r="K117" s="15"/>
      <c r="L117" s="15"/>
      <c r="M117" s="34">
        <f t="shared" si="5"/>
        <v>3172.6000239395917</v>
      </c>
      <c r="N117" s="17">
        <f t="shared" si="6"/>
        <v>1881.0574500000002</v>
      </c>
      <c r="O117" s="61">
        <f t="shared" si="7"/>
        <v>411.73846153846154</v>
      </c>
      <c r="P117" s="39">
        <f t="shared" si="8"/>
        <v>912.375</v>
      </c>
      <c r="Q117" s="6">
        <f t="shared" si="11"/>
        <v>6377.7709354780536</v>
      </c>
      <c r="AE117">
        <v>111</v>
      </c>
      <c r="AF117">
        <v>26</v>
      </c>
    </row>
    <row r="118" spans="1:32" ht="239.25" customHeight="1">
      <c r="A118" s="58">
        <v>45427</v>
      </c>
      <c r="B118" s="63" t="s">
        <v>214</v>
      </c>
      <c r="C118" s="2" t="s">
        <v>215</v>
      </c>
      <c r="D118" s="28"/>
      <c r="E118" s="28"/>
      <c r="F118" s="28"/>
      <c r="G118" s="28"/>
      <c r="H118" s="51">
        <v>25435.425999999999</v>
      </c>
      <c r="I118" s="51">
        <v>64658</v>
      </c>
      <c r="J118" s="15">
        <v>848</v>
      </c>
      <c r="K118" s="15"/>
      <c r="L118" s="15"/>
      <c r="M118" s="34">
        <f t="shared" si="5"/>
        <v>3140.6881396307695</v>
      </c>
      <c r="N118" s="51">
        <f t="shared" si="6"/>
        <v>1930.0413000000001</v>
      </c>
      <c r="O118" s="34">
        <f t="shared" si="7"/>
        <v>430.52307692307693</v>
      </c>
      <c r="P118" s="15">
        <f t="shared" si="8"/>
        <v>954</v>
      </c>
      <c r="Q118" s="6">
        <f t="shared" si="11"/>
        <v>6455.2525165538464</v>
      </c>
      <c r="AE118">
        <v>107</v>
      </c>
      <c r="AF118">
        <v>25</v>
      </c>
    </row>
    <row r="119" spans="1:32" ht="225">
      <c r="A119" s="56">
        <v>45428</v>
      </c>
      <c r="B119" s="63" t="s">
        <v>216</v>
      </c>
      <c r="C119" s="2" t="s">
        <v>217</v>
      </c>
      <c r="D119" s="131"/>
      <c r="E119" s="131"/>
      <c r="F119" s="131"/>
      <c r="G119" s="131"/>
      <c r="H119" s="54">
        <v>12259.029</v>
      </c>
      <c r="I119" s="51">
        <v>58060</v>
      </c>
      <c r="J119" s="15">
        <v>801</v>
      </c>
      <c r="K119" s="15"/>
      <c r="L119" s="15"/>
      <c r="M119" s="34">
        <f t="shared" si="5"/>
        <v>1513.7071808307694</v>
      </c>
      <c r="N119" s="51">
        <f t="shared" si="6"/>
        <v>1733.0910000000001</v>
      </c>
      <c r="O119" s="34">
        <f t="shared" si="7"/>
        <v>406.66153846153844</v>
      </c>
      <c r="P119" s="51">
        <f t="shared" si="8"/>
        <v>901.125</v>
      </c>
      <c r="Q119" s="6">
        <f t="shared" si="11"/>
        <v>4554.5847192923084</v>
      </c>
      <c r="AE119" s="10">
        <v>10</v>
      </c>
      <c r="AF119" s="23">
        <v>20</v>
      </c>
    </row>
    <row r="120" spans="1:32" s="3" customFormat="1" ht="255">
      <c r="A120" s="56">
        <v>45429</v>
      </c>
      <c r="B120" s="63" t="s">
        <v>218</v>
      </c>
      <c r="C120" s="2" t="s">
        <v>219</v>
      </c>
      <c r="D120" s="28"/>
      <c r="E120" s="28"/>
      <c r="F120" s="28"/>
      <c r="G120" s="28"/>
      <c r="H120" s="59">
        <v>8003.8267485674251</v>
      </c>
      <c r="I120" s="51">
        <v>27914</v>
      </c>
      <c r="J120" s="15">
        <v>243</v>
      </c>
      <c r="K120" s="15"/>
      <c r="L120" s="15"/>
      <c r="M120" s="34">
        <f t="shared" si="5"/>
        <v>988.2878997538794</v>
      </c>
      <c r="N120" s="51">
        <f t="shared" si="6"/>
        <v>833.23290000000009</v>
      </c>
      <c r="O120" s="34">
        <f t="shared" si="7"/>
        <v>123.36923076923077</v>
      </c>
      <c r="P120" s="51">
        <f t="shared" si="8"/>
        <v>273.375</v>
      </c>
      <c r="Q120" s="6">
        <f t="shared" si="11"/>
        <v>2218.2650305231105</v>
      </c>
      <c r="R120" s="15"/>
      <c r="U120" s="7"/>
      <c r="V120" s="7"/>
      <c r="W120" s="7"/>
      <c r="AE120" s="78">
        <v>1</v>
      </c>
      <c r="AF120" s="76">
        <v>6</v>
      </c>
    </row>
    <row r="121" spans="1:32" s="3" customFormat="1" ht="240">
      <c r="A121" s="56">
        <v>45430</v>
      </c>
      <c r="B121" s="63" t="s">
        <v>220</v>
      </c>
      <c r="C121" s="2" t="s">
        <v>221</v>
      </c>
      <c r="D121" s="28"/>
      <c r="E121" s="28"/>
      <c r="F121" s="28"/>
      <c r="G121" s="28"/>
      <c r="H121" s="59">
        <v>4321.7635692139529</v>
      </c>
      <c r="I121" s="51">
        <v>20602</v>
      </c>
      <c r="J121" s="15">
        <v>157</v>
      </c>
      <c r="K121" s="15"/>
      <c r="L121" s="15"/>
      <c r="M121" s="34">
        <f t="shared" si="5"/>
        <v>533.63806779247989</v>
      </c>
      <c r="N121" s="51">
        <f t="shared" si="6"/>
        <v>614.96969999999999</v>
      </c>
      <c r="O121" s="34">
        <f t="shared" si="7"/>
        <v>79.707692307692312</v>
      </c>
      <c r="P121" s="51">
        <f t="shared" si="8"/>
        <v>176.625</v>
      </c>
      <c r="Q121" s="6">
        <f>SUM(M121:P121)</f>
        <v>1404.9404601001722</v>
      </c>
      <c r="R121" s="15"/>
      <c r="U121" s="7"/>
      <c r="V121" s="7"/>
      <c r="W121" s="7"/>
      <c r="AE121" s="76">
        <v>0</v>
      </c>
      <c r="AF121" s="76">
        <v>3</v>
      </c>
    </row>
    <row r="122" spans="1:32">
      <c r="A122" s="58">
        <v>45431</v>
      </c>
      <c r="B122" s="8" t="s">
        <v>222</v>
      </c>
      <c r="H122" s="8">
        <v>873.10400000000004</v>
      </c>
      <c r="I122" s="8">
        <v>650</v>
      </c>
      <c r="J122" s="8">
        <v>4</v>
      </c>
      <c r="M122" s="34">
        <f t="shared" si="5"/>
        <v>107.80819544615385</v>
      </c>
      <c r="N122" s="65">
        <f t="shared" si="6"/>
        <v>19.4025</v>
      </c>
      <c r="O122" s="34">
        <f t="shared" si="7"/>
        <v>2.0307692307692307</v>
      </c>
      <c r="P122" s="65">
        <f t="shared" si="8"/>
        <v>4.5</v>
      </c>
      <c r="Q122" s="6">
        <f>SUM(M122:P122)</f>
        <v>133.74146467692307</v>
      </c>
      <c r="AE122" s="420" t="s">
        <v>30</v>
      </c>
      <c r="AF122" s="420"/>
    </row>
    <row r="123" spans="1:32" s="3" customFormat="1" ht="210">
      <c r="A123" s="56">
        <v>45432</v>
      </c>
      <c r="B123" s="113" t="s">
        <v>223</v>
      </c>
      <c r="C123" s="2" t="s">
        <v>224</v>
      </c>
      <c r="D123" s="28"/>
      <c r="E123" s="28"/>
      <c r="F123" s="28"/>
      <c r="G123" s="28"/>
      <c r="H123" s="51">
        <v>3789.9727327084138</v>
      </c>
      <c r="I123" s="51">
        <v>24546</v>
      </c>
      <c r="J123" s="51">
        <v>103</v>
      </c>
      <c r="K123" s="51"/>
      <c r="L123" s="51"/>
      <c r="M123" s="34">
        <f t="shared" si="5"/>
        <v>467.97417158027275</v>
      </c>
      <c r="N123" s="51">
        <f t="shared" si="6"/>
        <v>732.69810000000007</v>
      </c>
      <c r="O123" s="34">
        <f t="shared" si="7"/>
        <v>52.292307692307695</v>
      </c>
      <c r="P123" s="51">
        <f t="shared" si="8"/>
        <v>115.875</v>
      </c>
      <c r="Q123" s="6">
        <f t="shared" si="11"/>
        <v>1368.8395792725805</v>
      </c>
      <c r="R123" s="15"/>
      <c r="U123" s="7"/>
      <c r="V123" s="7"/>
      <c r="W123" s="7"/>
      <c r="AE123" s="76">
        <v>0</v>
      </c>
      <c r="AF123" s="76">
        <v>3</v>
      </c>
    </row>
    <row r="124" spans="1:32" s="1" customFormat="1" ht="225">
      <c r="A124" s="70">
        <v>45433</v>
      </c>
      <c r="B124" s="63" t="s">
        <v>225</v>
      </c>
      <c r="C124" s="28" t="s">
        <v>226</v>
      </c>
      <c r="D124" s="28"/>
      <c r="E124" s="28"/>
      <c r="F124" s="28"/>
      <c r="G124" s="28"/>
      <c r="H124" s="55">
        <v>5606.0361039815862</v>
      </c>
      <c r="I124" s="55">
        <v>19631</v>
      </c>
      <c r="J124" s="55">
        <v>131</v>
      </c>
      <c r="K124" s="55"/>
      <c r="L124" s="55"/>
      <c r="M124" s="48">
        <f t="shared" si="5"/>
        <v>692.21608877778783</v>
      </c>
      <c r="N124" s="55">
        <f t="shared" si="6"/>
        <v>585.98535000000004</v>
      </c>
      <c r="O124" s="48">
        <f t="shared" si="7"/>
        <v>66.507692307692309</v>
      </c>
      <c r="P124" s="55">
        <f t="shared" si="8"/>
        <v>147.375</v>
      </c>
      <c r="Q124" s="69">
        <f t="shared" si="11"/>
        <v>1492.0841310854803</v>
      </c>
      <c r="R124" s="7"/>
      <c r="U124" s="7"/>
      <c r="V124" s="7"/>
      <c r="W124" s="7"/>
      <c r="AE124" s="79">
        <v>10</v>
      </c>
      <c r="AF124" s="77">
        <v>2</v>
      </c>
    </row>
    <row r="125" spans="1:32" s="3" customFormat="1" ht="240">
      <c r="A125" s="56">
        <v>45434</v>
      </c>
      <c r="B125" s="63" t="s">
        <v>227</v>
      </c>
      <c r="C125" s="28" t="s">
        <v>228</v>
      </c>
      <c r="D125" s="28"/>
      <c r="E125" s="28"/>
      <c r="F125" s="28"/>
      <c r="G125" s="28"/>
      <c r="H125" s="51">
        <v>9346.0607990450262</v>
      </c>
      <c r="I125" s="51">
        <v>20654</v>
      </c>
      <c r="J125" s="51">
        <v>120</v>
      </c>
      <c r="K125" s="51"/>
      <c r="L125" s="51"/>
      <c r="M125" s="34">
        <f t="shared" si="5"/>
        <v>1154.0228303559288</v>
      </c>
      <c r="N125" s="51">
        <f t="shared" si="6"/>
        <v>616.52190000000007</v>
      </c>
      <c r="O125" s="34">
        <f t="shared" si="7"/>
        <v>60.92307692307692</v>
      </c>
      <c r="P125" s="51">
        <f t="shared" si="8"/>
        <v>135</v>
      </c>
      <c r="Q125" s="6">
        <f t="shared" si="11"/>
        <v>1966.4678072790059</v>
      </c>
      <c r="R125" s="15"/>
      <c r="U125" s="7"/>
      <c r="V125" s="7"/>
      <c r="W125" s="7"/>
      <c r="AE125" s="76">
        <v>16</v>
      </c>
      <c r="AF125" s="76">
        <v>3</v>
      </c>
    </row>
    <row r="126" spans="1:32">
      <c r="A126" s="58">
        <v>45435</v>
      </c>
      <c r="B126" s="8" t="s">
        <v>229</v>
      </c>
      <c r="H126" s="65">
        <v>1106</v>
      </c>
      <c r="I126" s="65">
        <v>0</v>
      </c>
      <c r="J126" s="65">
        <v>2</v>
      </c>
      <c r="K126" s="65"/>
      <c r="L126" s="65"/>
      <c r="M126" s="34">
        <f t="shared" si="5"/>
        <v>136.56547692307694</v>
      </c>
      <c r="N126" s="65">
        <f t="shared" si="6"/>
        <v>0</v>
      </c>
      <c r="O126" s="34">
        <f t="shared" si="7"/>
        <v>1.0153846153846153</v>
      </c>
      <c r="P126" s="65">
        <f t="shared" si="8"/>
        <v>2.25</v>
      </c>
      <c r="Q126" s="6">
        <f t="shared" si="11"/>
        <v>139.83086153846156</v>
      </c>
      <c r="AE126" s="420" t="s">
        <v>30</v>
      </c>
      <c r="AF126" s="420"/>
    </row>
    <row r="127" spans="1:32">
      <c r="A127" s="58">
        <v>45436</v>
      </c>
      <c r="B127" s="8" t="s">
        <v>230</v>
      </c>
      <c r="H127" s="65"/>
      <c r="I127" s="65"/>
      <c r="J127" s="65"/>
      <c r="K127" s="65"/>
      <c r="L127" s="65"/>
      <c r="M127" s="34">
        <f t="shared" si="5"/>
        <v>0</v>
      </c>
      <c r="N127" s="65">
        <f t="shared" si="6"/>
        <v>0</v>
      </c>
      <c r="O127" s="34">
        <f t="shared" si="7"/>
        <v>0</v>
      </c>
      <c r="P127" s="65">
        <f t="shared" si="8"/>
        <v>0</v>
      </c>
      <c r="Q127" s="6">
        <f t="shared" si="11"/>
        <v>0</v>
      </c>
      <c r="AE127" s="420" t="s">
        <v>30</v>
      </c>
      <c r="AF127" s="420"/>
    </row>
    <row r="128" spans="1:32" s="75" customFormat="1" ht="210">
      <c r="A128" s="73">
        <v>45437</v>
      </c>
      <c r="B128" s="63" t="s">
        <v>231</v>
      </c>
      <c r="C128" s="2" t="s">
        <v>232</v>
      </c>
      <c r="D128" s="28"/>
      <c r="E128" s="28"/>
      <c r="F128" s="28"/>
      <c r="G128" s="28"/>
      <c r="H128" s="74">
        <v>19679.566003045074</v>
      </c>
      <c r="I128" s="74">
        <v>53458</v>
      </c>
      <c r="J128" s="74">
        <v>729</v>
      </c>
      <c r="K128" s="74"/>
      <c r="L128" s="74"/>
      <c r="M128" s="71">
        <f t="shared" si="5"/>
        <v>2429.972257545227</v>
      </c>
      <c r="N128" s="74">
        <f t="shared" si="6"/>
        <v>1595.7212999999999</v>
      </c>
      <c r="O128" s="71">
        <f t="shared" si="7"/>
        <v>370.10769230769233</v>
      </c>
      <c r="P128" s="74">
        <f t="shared" si="8"/>
        <v>820.125</v>
      </c>
      <c r="Q128" s="72">
        <f t="shared" si="11"/>
        <v>5215.9262498529197</v>
      </c>
      <c r="R128" s="26"/>
      <c r="U128" s="26"/>
      <c r="V128" s="26"/>
      <c r="W128" s="26"/>
      <c r="AE128" s="75">
        <v>110</v>
      </c>
      <c r="AF128" s="75">
        <v>21</v>
      </c>
    </row>
    <row r="129" spans="1:32" s="3" customFormat="1" ht="210">
      <c r="A129" s="56">
        <v>45438</v>
      </c>
      <c r="B129" s="63" t="s">
        <v>233</v>
      </c>
      <c r="C129" s="28" t="s">
        <v>232</v>
      </c>
      <c r="D129" s="28"/>
      <c r="E129" s="28"/>
      <c r="F129" s="28"/>
      <c r="G129" s="28"/>
      <c r="H129" s="51">
        <v>24949.826182368895</v>
      </c>
      <c r="I129" s="51">
        <v>62437</v>
      </c>
      <c r="J129" s="51">
        <v>823</v>
      </c>
      <c r="K129" s="51"/>
      <c r="L129" s="51"/>
      <c r="M129" s="34">
        <f t="shared" si="5"/>
        <v>3080.7277683029656</v>
      </c>
      <c r="N129" s="51">
        <f t="shared" si="6"/>
        <v>1863.7444499999999</v>
      </c>
      <c r="O129" s="34">
        <f t="shared" si="7"/>
        <v>417.83076923076925</v>
      </c>
      <c r="P129" s="51">
        <f t="shared" si="8"/>
        <v>925.875</v>
      </c>
      <c r="Q129" s="6">
        <f t="shared" si="11"/>
        <v>6288.1779875337343</v>
      </c>
      <c r="R129" s="15"/>
      <c r="U129" s="7"/>
      <c r="V129" s="7"/>
      <c r="W129" s="7"/>
      <c r="AE129" s="3">
        <v>106</v>
      </c>
      <c r="AF129" s="3">
        <v>23</v>
      </c>
    </row>
    <row r="130" spans="1:32" s="3" customFormat="1" ht="210">
      <c r="A130" s="56">
        <v>45439</v>
      </c>
      <c r="B130" s="63" t="s">
        <v>234</v>
      </c>
      <c r="C130" s="28" t="s">
        <v>235</v>
      </c>
      <c r="D130" s="28"/>
      <c r="E130" s="28"/>
      <c r="F130" s="28"/>
      <c r="G130" s="28"/>
      <c r="H130" s="51">
        <v>25389.22139590908</v>
      </c>
      <c r="I130" s="51">
        <v>59301</v>
      </c>
      <c r="J130" s="51">
        <v>763</v>
      </c>
      <c r="K130" s="51"/>
      <c r="L130" s="51"/>
      <c r="M130" s="34">
        <f t="shared" si="5"/>
        <v>3134.9829372856352</v>
      </c>
      <c r="N130" s="51">
        <f t="shared" si="6"/>
        <v>1770.1348500000001</v>
      </c>
      <c r="O130" s="34">
        <f t="shared" si="7"/>
        <v>387.3692307692308</v>
      </c>
      <c r="P130" s="51">
        <f t="shared" si="8"/>
        <v>858.375</v>
      </c>
      <c r="Q130" s="6">
        <f t="shared" si="11"/>
        <v>6150.862018054866</v>
      </c>
      <c r="R130" s="15"/>
      <c r="U130" s="7"/>
      <c r="V130" s="7"/>
      <c r="W130" s="7"/>
      <c r="AE130" s="3">
        <v>110</v>
      </c>
      <c r="AF130" s="3">
        <v>23</v>
      </c>
    </row>
    <row r="131" spans="1:32" s="75" customFormat="1" ht="210">
      <c r="A131" s="73">
        <v>45440</v>
      </c>
      <c r="B131" s="63" t="s">
        <v>236</v>
      </c>
      <c r="C131" s="2" t="s">
        <v>237</v>
      </c>
      <c r="D131" s="28"/>
      <c r="E131" s="28"/>
      <c r="F131" s="28"/>
      <c r="G131" s="28"/>
      <c r="H131" s="74">
        <v>26215.538</v>
      </c>
      <c r="I131" s="74">
        <v>66751</v>
      </c>
      <c r="J131" s="74">
        <v>844</v>
      </c>
      <c r="K131" s="74"/>
      <c r="L131" s="74"/>
      <c r="M131" s="71">
        <f t="shared" ref="M131:M163" si="12">(H131*40.13)/325</f>
        <v>3237.0139690461538</v>
      </c>
      <c r="N131" s="51">
        <f t="shared" ref="N131:N149" si="13">(I131/1000)*29.85</f>
        <v>1992.5173500000003</v>
      </c>
      <c r="O131" s="71">
        <f t="shared" ref="O131:O164" si="14">(J131*165)/325</f>
        <v>428.49230769230769</v>
      </c>
      <c r="P131" s="74">
        <f t="shared" ref="P131:P164" si="15">(J131*0.9)*1.25</f>
        <v>949.5</v>
      </c>
      <c r="Q131" s="72">
        <f>SUM(M131:P131)</f>
        <v>6607.5236267384616</v>
      </c>
      <c r="R131" s="26"/>
      <c r="U131" s="26"/>
      <c r="V131" s="26"/>
      <c r="W131" s="26"/>
      <c r="AE131" s="75">
        <v>107</v>
      </c>
      <c r="AF131" s="75">
        <v>24</v>
      </c>
    </row>
    <row r="132" spans="1:32" ht="210">
      <c r="A132" s="58">
        <v>45441</v>
      </c>
      <c r="B132" s="63" t="s">
        <v>238</v>
      </c>
      <c r="C132" s="2" t="s">
        <v>239</v>
      </c>
      <c r="D132" s="28"/>
      <c r="E132" s="28"/>
      <c r="F132" s="28"/>
      <c r="G132" s="28"/>
      <c r="H132" s="65">
        <v>26564.137598619498</v>
      </c>
      <c r="I132" s="65">
        <v>69801</v>
      </c>
      <c r="J132" s="65">
        <v>877</v>
      </c>
      <c r="K132" s="65"/>
      <c r="L132" s="65"/>
      <c r="M132" s="71">
        <f t="shared" si="12"/>
        <v>3280.05797486954</v>
      </c>
      <c r="N132" s="51">
        <f t="shared" si="13"/>
        <v>2083.5598500000001</v>
      </c>
      <c r="O132" s="71">
        <f t="shared" si="14"/>
        <v>445.24615384615385</v>
      </c>
      <c r="P132" s="74">
        <f t="shared" si="15"/>
        <v>986.62500000000011</v>
      </c>
      <c r="Q132" s="72">
        <f t="shared" ref="Q132:Q133" si="16">SUM(M132:P132)</f>
        <v>6795.4889787156935</v>
      </c>
      <c r="AE132">
        <v>107</v>
      </c>
      <c r="AF132">
        <v>24</v>
      </c>
    </row>
    <row r="133" spans="1:32" ht="210">
      <c r="A133" s="58">
        <v>45442</v>
      </c>
      <c r="B133" s="63" t="s">
        <v>240</v>
      </c>
      <c r="C133" s="2" t="s">
        <v>239</v>
      </c>
      <c r="D133" s="28"/>
      <c r="E133" s="28"/>
      <c r="F133" s="28"/>
      <c r="G133" s="28"/>
      <c r="H133" s="65">
        <v>26643.632641378048</v>
      </c>
      <c r="I133" s="65">
        <v>67422</v>
      </c>
      <c r="J133" s="65">
        <v>847</v>
      </c>
      <c r="K133" s="65"/>
      <c r="L133" s="65"/>
      <c r="M133" s="71">
        <f t="shared" si="12"/>
        <v>3289.8737781492341</v>
      </c>
      <c r="N133" s="51">
        <f t="shared" si="13"/>
        <v>2012.5467000000001</v>
      </c>
      <c r="O133" s="71">
        <f t="shared" si="14"/>
        <v>430.01538461538462</v>
      </c>
      <c r="P133" s="74">
        <f t="shared" si="15"/>
        <v>952.87500000000011</v>
      </c>
      <c r="Q133" s="72">
        <f t="shared" si="16"/>
        <v>6685.3108627646188</v>
      </c>
      <c r="AE133">
        <v>120</v>
      </c>
      <c r="AF133">
        <v>24</v>
      </c>
    </row>
    <row r="134" spans="1:32" s="3" customFormat="1" ht="210">
      <c r="A134" s="56">
        <v>45443</v>
      </c>
      <c r="B134" s="63" t="s">
        <v>241</v>
      </c>
      <c r="C134" s="2" t="s">
        <v>242</v>
      </c>
      <c r="D134" s="28"/>
      <c r="E134" s="28"/>
      <c r="F134" s="28"/>
      <c r="G134" s="28"/>
      <c r="H134" s="51">
        <v>26782.120385438993</v>
      </c>
      <c r="I134" s="51">
        <v>62840</v>
      </c>
      <c r="J134" s="51">
        <v>822</v>
      </c>
      <c r="K134" s="51"/>
      <c r="L134" s="51"/>
      <c r="M134" s="34">
        <f t="shared" si="12"/>
        <v>3306.9738186697441</v>
      </c>
      <c r="N134" s="51">
        <f t="shared" si="13"/>
        <v>1875.7740000000001</v>
      </c>
      <c r="O134" s="34">
        <f t="shared" si="14"/>
        <v>417.32307692307694</v>
      </c>
      <c r="P134" s="51">
        <f t="shared" si="15"/>
        <v>924.75000000000011</v>
      </c>
      <c r="Q134" s="6">
        <f t="shared" si="11"/>
        <v>6524.8208955928212</v>
      </c>
      <c r="R134" s="15"/>
      <c r="U134" s="7"/>
      <c r="V134" s="7"/>
      <c r="W134" s="7"/>
      <c r="AE134" s="3">
        <v>135</v>
      </c>
      <c r="AF134" s="3">
        <v>24</v>
      </c>
    </row>
    <row r="135" spans="1:32" s="3" customFormat="1" ht="210">
      <c r="A135" s="56">
        <v>45444</v>
      </c>
      <c r="B135" s="63" t="s">
        <v>243</v>
      </c>
      <c r="C135" s="82" t="s">
        <v>244</v>
      </c>
      <c r="D135" s="136"/>
      <c r="E135" s="136"/>
      <c r="F135" s="136"/>
      <c r="G135" s="136"/>
      <c r="H135" s="51">
        <v>25771.159608783557</v>
      </c>
      <c r="I135" s="51">
        <v>61136</v>
      </c>
      <c r="J135" s="51">
        <v>802</v>
      </c>
      <c r="K135" s="51"/>
      <c r="L135" s="51"/>
      <c r="M135" s="34">
        <f t="shared" si="12"/>
        <v>3182.1434926168745</v>
      </c>
      <c r="N135" s="51">
        <f t="shared" si="13"/>
        <v>1824.9096000000002</v>
      </c>
      <c r="O135" s="34">
        <f t="shared" si="14"/>
        <v>407.16923076923075</v>
      </c>
      <c r="P135" s="51">
        <f t="shared" si="15"/>
        <v>902.25000000000011</v>
      </c>
      <c r="Q135" s="6">
        <f t="shared" si="11"/>
        <v>6316.4723233861059</v>
      </c>
      <c r="R135" s="15"/>
      <c r="U135" s="7"/>
      <c r="V135" s="7"/>
      <c r="W135" s="7"/>
      <c r="AE135" s="3">
        <v>133</v>
      </c>
      <c r="AF135" s="3">
        <v>25.5</v>
      </c>
    </row>
    <row r="136" spans="1:32" s="3" customFormat="1" ht="210">
      <c r="A136" s="56">
        <v>45445</v>
      </c>
      <c r="B136" s="63" t="s">
        <v>245</v>
      </c>
      <c r="C136" s="82" t="s">
        <v>244</v>
      </c>
      <c r="D136" s="136"/>
      <c r="E136" s="136"/>
      <c r="F136" s="136"/>
      <c r="G136" s="136"/>
      <c r="H136" s="51">
        <v>23055.529110178897</v>
      </c>
      <c r="I136" s="51">
        <v>58085</v>
      </c>
      <c r="J136" s="51">
        <v>756</v>
      </c>
      <c r="K136" s="51"/>
      <c r="L136" s="51"/>
      <c r="M136" s="34">
        <f t="shared" si="12"/>
        <v>2846.8257944353209</v>
      </c>
      <c r="N136" s="51">
        <f t="shared" si="13"/>
        <v>1733.83725</v>
      </c>
      <c r="O136" s="34">
        <f t="shared" si="14"/>
        <v>383.81538461538463</v>
      </c>
      <c r="P136" s="51">
        <f t="shared" si="15"/>
        <v>850.5</v>
      </c>
      <c r="Q136" s="6">
        <f t="shared" si="11"/>
        <v>5814.9784290507059</v>
      </c>
      <c r="R136" s="15"/>
      <c r="U136" s="7"/>
      <c r="V136" s="7"/>
      <c r="W136" s="7"/>
      <c r="AE136" s="3">
        <v>122</v>
      </c>
      <c r="AF136" s="3">
        <v>26.5</v>
      </c>
    </row>
    <row r="137" spans="1:32" s="3" customFormat="1" ht="210">
      <c r="A137" s="56">
        <v>45446</v>
      </c>
      <c r="B137" s="63" t="s">
        <v>246</v>
      </c>
      <c r="C137" s="2" t="s">
        <v>247</v>
      </c>
      <c r="D137" s="28"/>
      <c r="E137" s="28"/>
      <c r="F137" s="28"/>
      <c r="G137" s="28"/>
      <c r="H137" s="51">
        <v>24960.233550485089</v>
      </c>
      <c r="I137" s="51">
        <v>60931</v>
      </c>
      <c r="J137" s="51">
        <v>815</v>
      </c>
      <c r="K137" s="51"/>
      <c r="L137" s="51"/>
      <c r="M137" s="34">
        <f t="shared" si="12"/>
        <v>3082.0128380952824</v>
      </c>
      <c r="N137" s="51">
        <f t="shared" si="13"/>
        <v>1818.79035</v>
      </c>
      <c r="O137" s="34">
        <f t="shared" si="14"/>
        <v>413.76923076923077</v>
      </c>
      <c r="P137" s="51">
        <f t="shared" si="15"/>
        <v>916.875</v>
      </c>
      <c r="Q137" s="6">
        <f t="shared" si="11"/>
        <v>6231.4474188645127</v>
      </c>
      <c r="R137" s="15"/>
      <c r="U137" s="7"/>
      <c r="V137" s="7"/>
      <c r="W137" s="7"/>
      <c r="AE137" s="3">
        <v>92.5</v>
      </c>
      <c r="AF137" s="3">
        <v>24.5</v>
      </c>
    </row>
    <row r="138" spans="1:32" s="3" customFormat="1" ht="210">
      <c r="A138" s="56">
        <v>45447</v>
      </c>
      <c r="B138" s="63" t="s">
        <v>248</v>
      </c>
      <c r="C138" s="2" t="s">
        <v>249</v>
      </c>
      <c r="D138" s="28"/>
      <c r="E138" s="28"/>
      <c r="F138" s="28"/>
      <c r="G138" s="28"/>
      <c r="H138" s="51">
        <v>24424.220406520693</v>
      </c>
      <c r="I138" s="51">
        <v>56571</v>
      </c>
      <c r="J138" s="51">
        <v>695</v>
      </c>
      <c r="K138" s="51"/>
      <c r="L138" s="51"/>
      <c r="M138" s="34">
        <f t="shared" si="12"/>
        <v>3015.8275843497704</v>
      </c>
      <c r="N138" s="51">
        <f t="shared" si="13"/>
        <v>1688.64435</v>
      </c>
      <c r="O138" s="34">
        <f t="shared" si="14"/>
        <v>352.84615384615387</v>
      </c>
      <c r="P138" s="51">
        <f t="shared" si="15"/>
        <v>781.875</v>
      </c>
      <c r="Q138" s="6">
        <f t="shared" si="11"/>
        <v>5839.1930881959252</v>
      </c>
      <c r="R138" s="51"/>
      <c r="S138" s="80"/>
      <c r="T138" s="80"/>
      <c r="U138" s="55"/>
      <c r="V138" s="55"/>
      <c r="W138" s="55"/>
      <c r="X138" s="80"/>
      <c r="Y138" s="80"/>
      <c r="Z138" s="80"/>
      <c r="AE138" s="3">
        <v>84</v>
      </c>
      <c r="AF138" s="3">
        <v>26</v>
      </c>
    </row>
    <row r="139" spans="1:32" s="3" customFormat="1" ht="210">
      <c r="A139" s="56">
        <v>45448</v>
      </c>
      <c r="B139" s="63" t="s">
        <v>250</v>
      </c>
      <c r="C139" s="2" t="s">
        <v>251</v>
      </c>
      <c r="D139" s="28"/>
      <c r="E139" s="28"/>
      <c r="F139" s="28"/>
      <c r="G139" s="28"/>
      <c r="H139" s="51">
        <v>24655.266546577299</v>
      </c>
      <c r="I139" s="51">
        <v>59878</v>
      </c>
      <c r="J139" s="51">
        <v>780</v>
      </c>
      <c r="K139" s="51"/>
      <c r="L139" s="51"/>
      <c r="M139" s="34">
        <f t="shared" si="12"/>
        <v>3044.3564508127602</v>
      </c>
      <c r="N139" s="51">
        <f t="shared" si="13"/>
        <v>1787.3583000000001</v>
      </c>
      <c r="O139" s="34">
        <f t="shared" si="14"/>
        <v>396</v>
      </c>
      <c r="P139" s="51">
        <f t="shared" si="15"/>
        <v>877.5</v>
      </c>
      <c r="Q139" s="6">
        <f t="shared" si="11"/>
        <v>6105.21475081276</v>
      </c>
      <c r="R139" s="51"/>
      <c r="S139" s="80"/>
      <c r="T139" s="80"/>
      <c r="U139" s="55"/>
      <c r="V139" s="55"/>
      <c r="W139" s="55"/>
      <c r="AE139" s="3">
        <v>96</v>
      </c>
      <c r="AF139" s="3">
        <v>24</v>
      </c>
    </row>
    <row r="140" spans="1:32" s="3" customFormat="1" ht="210">
      <c r="A140" s="56">
        <v>45449</v>
      </c>
      <c r="B140" s="63" t="s">
        <v>252</v>
      </c>
      <c r="C140" s="2" t="s">
        <v>253</v>
      </c>
      <c r="D140" s="28"/>
      <c r="E140" s="28"/>
      <c r="F140" s="28"/>
      <c r="G140" s="28"/>
      <c r="H140" s="51">
        <v>25878.033858352399</v>
      </c>
      <c r="I140" s="51">
        <v>61860</v>
      </c>
      <c r="J140" s="51">
        <v>827</v>
      </c>
      <c r="K140" s="51"/>
      <c r="L140" s="51"/>
      <c r="M140" s="34">
        <f t="shared" si="12"/>
        <v>3195.3399961097903</v>
      </c>
      <c r="N140" s="51">
        <f t="shared" si="13"/>
        <v>1846.521</v>
      </c>
      <c r="O140" s="34">
        <f t="shared" si="14"/>
        <v>419.86153846153849</v>
      </c>
      <c r="P140" s="51">
        <f t="shared" si="15"/>
        <v>930.37500000000011</v>
      </c>
      <c r="Q140" s="6">
        <f t="shared" si="11"/>
        <v>6392.0975345713287</v>
      </c>
      <c r="R140" s="51"/>
      <c r="S140" s="80"/>
      <c r="T140" s="80"/>
      <c r="U140" s="55"/>
      <c r="V140" s="55"/>
      <c r="W140" s="55"/>
      <c r="AE140" s="3">
        <v>105</v>
      </c>
      <c r="AF140" s="3">
        <v>26</v>
      </c>
    </row>
    <row r="141" spans="1:32" s="3" customFormat="1" ht="210">
      <c r="A141" s="56">
        <v>45450</v>
      </c>
      <c r="B141" s="63" t="s">
        <v>254</v>
      </c>
      <c r="C141" s="2" t="s">
        <v>255</v>
      </c>
      <c r="D141" s="28"/>
      <c r="E141" s="28"/>
      <c r="F141" s="28"/>
      <c r="G141" s="28"/>
      <c r="H141" s="51">
        <v>25658.643453547604</v>
      </c>
      <c r="I141" s="51">
        <v>65954</v>
      </c>
      <c r="J141" s="51">
        <v>805</v>
      </c>
      <c r="K141" s="51"/>
      <c r="L141" s="51"/>
      <c r="M141" s="34">
        <f t="shared" si="12"/>
        <v>3168.2503439718935</v>
      </c>
      <c r="N141" s="51">
        <f t="shared" si="13"/>
        <v>1968.7268999999999</v>
      </c>
      <c r="O141" s="34">
        <f t="shared" si="14"/>
        <v>408.69230769230768</v>
      </c>
      <c r="P141" s="51">
        <f t="shared" si="15"/>
        <v>905.625</v>
      </c>
      <c r="Q141" s="6">
        <f t="shared" si="11"/>
        <v>6451.2945516642012</v>
      </c>
      <c r="R141" s="15"/>
      <c r="U141" s="7"/>
      <c r="V141" s="7"/>
      <c r="W141" s="7"/>
      <c r="AE141" s="3">
        <v>101</v>
      </c>
      <c r="AF141" s="3">
        <v>24</v>
      </c>
    </row>
    <row r="142" spans="1:32" s="3" customFormat="1" ht="210">
      <c r="A142" s="56">
        <v>45451</v>
      </c>
      <c r="B142" s="63" t="s">
        <v>256</v>
      </c>
      <c r="C142" s="82" t="s">
        <v>257</v>
      </c>
      <c r="D142" s="136"/>
      <c r="E142" s="136"/>
      <c r="F142" s="136"/>
      <c r="G142" s="136"/>
      <c r="H142" s="51">
        <v>24855.044207681505</v>
      </c>
      <c r="I142" s="51">
        <v>58227</v>
      </c>
      <c r="J142" s="51">
        <v>718</v>
      </c>
      <c r="K142" s="51"/>
      <c r="L142" s="51"/>
      <c r="M142" s="34">
        <f t="shared" si="12"/>
        <v>3069.024381705412</v>
      </c>
      <c r="N142" s="51">
        <f t="shared" si="13"/>
        <v>1738.0759499999999</v>
      </c>
      <c r="O142" s="34">
        <f t="shared" si="14"/>
        <v>364.52307692307693</v>
      </c>
      <c r="P142" s="51">
        <f t="shared" si="15"/>
        <v>807.75</v>
      </c>
      <c r="Q142" s="6">
        <f t="shared" si="11"/>
        <v>5979.3734086284885</v>
      </c>
      <c r="R142" s="15"/>
      <c r="U142" s="7"/>
      <c r="V142" s="7"/>
      <c r="W142" s="7"/>
      <c r="AE142" s="3">
        <v>112</v>
      </c>
      <c r="AF142" s="3">
        <v>23</v>
      </c>
    </row>
    <row r="143" spans="1:32" s="3" customFormat="1" ht="210">
      <c r="A143" s="56">
        <v>45452</v>
      </c>
      <c r="B143" s="63" t="s">
        <v>258</v>
      </c>
      <c r="C143" s="82" t="s">
        <v>259</v>
      </c>
      <c r="D143" s="136"/>
      <c r="E143" s="136"/>
      <c r="F143" s="136"/>
      <c r="G143" s="136"/>
      <c r="H143" s="51">
        <v>25230.274926088106</v>
      </c>
      <c r="I143" s="51">
        <v>65864</v>
      </c>
      <c r="J143" s="51">
        <v>924</v>
      </c>
      <c r="K143" s="51"/>
      <c r="L143" s="51"/>
      <c r="M143" s="34">
        <f t="shared" si="12"/>
        <v>3115.3567162582026</v>
      </c>
      <c r="N143" s="51">
        <f t="shared" si="13"/>
        <v>1966.0404000000003</v>
      </c>
      <c r="O143" s="34">
        <f t="shared" si="14"/>
        <v>469.10769230769233</v>
      </c>
      <c r="P143" s="51">
        <f t="shared" si="15"/>
        <v>1039.5</v>
      </c>
      <c r="Q143" s="6">
        <f t="shared" si="11"/>
        <v>6590.0048085658955</v>
      </c>
      <c r="R143" s="15"/>
      <c r="U143" s="7"/>
      <c r="V143" s="7"/>
      <c r="W143" s="7"/>
      <c r="AE143" s="3">
        <v>115</v>
      </c>
      <c r="AF143" s="3">
        <v>23</v>
      </c>
    </row>
    <row r="144" spans="1:32" s="3" customFormat="1" ht="210">
      <c r="A144" s="56">
        <v>45453</v>
      </c>
      <c r="B144" s="63" t="s">
        <v>260</v>
      </c>
      <c r="C144" s="2" t="s">
        <v>261</v>
      </c>
      <c r="D144" s="28"/>
      <c r="E144" s="28"/>
      <c r="F144" s="28"/>
      <c r="G144" s="28"/>
      <c r="H144" s="51">
        <v>25442.528922638983</v>
      </c>
      <c r="I144" s="51">
        <v>58562</v>
      </c>
      <c r="J144" s="51">
        <v>712</v>
      </c>
      <c r="K144" s="51"/>
      <c r="L144" s="51"/>
      <c r="M144" s="34">
        <f t="shared" si="12"/>
        <v>3141.5651866630847</v>
      </c>
      <c r="N144" s="51">
        <f t="shared" si="13"/>
        <v>1748.0757000000001</v>
      </c>
      <c r="O144" s="34">
        <f t="shared" si="14"/>
        <v>361.47692307692307</v>
      </c>
      <c r="P144" s="51">
        <f t="shared" si="15"/>
        <v>801.00000000000011</v>
      </c>
      <c r="Q144" s="6">
        <f t="shared" si="11"/>
        <v>6052.1178097400079</v>
      </c>
      <c r="R144" s="15"/>
      <c r="U144" s="7"/>
      <c r="V144" s="7"/>
      <c r="W144" s="7"/>
      <c r="AE144" s="3">
        <v>103</v>
      </c>
      <c r="AF144" s="3">
        <v>23</v>
      </c>
    </row>
    <row r="145" spans="1:32" s="3" customFormat="1" ht="210">
      <c r="A145" s="56">
        <v>45454</v>
      </c>
      <c r="B145" s="63" t="s">
        <v>262</v>
      </c>
      <c r="C145" s="2" t="s">
        <v>261</v>
      </c>
      <c r="D145" s="28"/>
      <c r="E145" s="28"/>
      <c r="F145" s="28"/>
      <c r="G145" s="28"/>
      <c r="H145" s="51">
        <v>25420.939655857037</v>
      </c>
      <c r="I145" s="51">
        <v>65063</v>
      </c>
      <c r="J145" s="51">
        <v>844</v>
      </c>
      <c r="K145" s="51"/>
      <c r="L145" s="51"/>
      <c r="M145" s="34">
        <f t="shared" si="12"/>
        <v>3138.8994104293629</v>
      </c>
      <c r="N145" s="51">
        <f t="shared" si="13"/>
        <v>1942.1305500000001</v>
      </c>
      <c r="O145" s="34">
        <f t="shared" si="14"/>
        <v>428.49230769230769</v>
      </c>
      <c r="P145" s="51">
        <f t="shared" si="15"/>
        <v>949.5</v>
      </c>
      <c r="Q145" s="6">
        <f t="shared" si="11"/>
        <v>6459.022268121671</v>
      </c>
      <c r="R145" s="15"/>
      <c r="U145" s="7"/>
      <c r="V145" s="7"/>
      <c r="W145" s="7"/>
      <c r="AE145" s="3">
        <v>105</v>
      </c>
      <c r="AF145" s="3">
        <v>23</v>
      </c>
    </row>
    <row r="146" spans="1:32" s="3" customFormat="1" ht="210">
      <c r="A146" s="56">
        <v>45455</v>
      </c>
      <c r="B146" s="63" t="s">
        <v>263</v>
      </c>
      <c r="C146" s="2" t="s">
        <v>264</v>
      </c>
      <c r="D146" s="28"/>
      <c r="E146" s="28"/>
      <c r="F146" s="28"/>
      <c r="G146" s="28"/>
      <c r="H146" s="51">
        <v>25315.160374369269</v>
      </c>
      <c r="I146" s="51">
        <v>63065</v>
      </c>
      <c r="J146" s="51">
        <v>854</v>
      </c>
      <c r="K146" s="51"/>
      <c r="L146" s="51"/>
      <c r="M146" s="34">
        <f t="shared" si="12"/>
        <v>3125.8381102259655</v>
      </c>
      <c r="N146" s="51">
        <f t="shared" si="13"/>
        <v>1882.4902500000001</v>
      </c>
      <c r="O146" s="34">
        <f t="shared" si="14"/>
        <v>433.56923076923078</v>
      </c>
      <c r="P146" s="51">
        <f t="shared" si="15"/>
        <v>960.75</v>
      </c>
      <c r="Q146" s="6">
        <f t="shared" si="11"/>
        <v>6402.647590995196</v>
      </c>
      <c r="R146" s="15"/>
      <c r="U146" s="7"/>
      <c r="V146" s="7"/>
      <c r="W146" s="7"/>
      <c r="AE146" s="3">
        <v>110</v>
      </c>
      <c r="AF146" s="3">
        <v>24</v>
      </c>
    </row>
    <row r="147" spans="1:32" s="3" customFormat="1" ht="210">
      <c r="A147" s="56">
        <v>45456</v>
      </c>
      <c r="B147" s="63" t="s">
        <v>265</v>
      </c>
      <c r="C147" s="2" t="s">
        <v>266</v>
      </c>
      <c r="D147" s="28"/>
      <c r="E147" s="28"/>
      <c r="F147" s="28"/>
      <c r="G147" s="28"/>
      <c r="H147" s="51">
        <v>25429.934090896542</v>
      </c>
      <c r="I147" s="51">
        <v>64789</v>
      </c>
      <c r="J147" s="51">
        <v>839</v>
      </c>
      <c r="K147" s="51"/>
      <c r="L147" s="51"/>
      <c r="M147" s="34">
        <f t="shared" si="12"/>
        <v>3140.0100155928562</v>
      </c>
      <c r="N147" s="51">
        <f t="shared" si="13"/>
        <v>1933.9516500000002</v>
      </c>
      <c r="O147" s="34">
        <f t="shared" si="14"/>
        <v>425.95384615384614</v>
      </c>
      <c r="P147" s="51">
        <f t="shared" si="15"/>
        <v>943.875</v>
      </c>
      <c r="Q147" s="6">
        <f t="shared" si="11"/>
        <v>6443.7905117467026</v>
      </c>
      <c r="R147" s="15"/>
      <c r="U147" s="7"/>
      <c r="V147" s="7"/>
      <c r="W147" s="7"/>
      <c r="AE147" s="3">
        <v>105</v>
      </c>
      <c r="AF147" s="3">
        <v>25</v>
      </c>
    </row>
    <row r="148" spans="1:32" s="3" customFormat="1" ht="210">
      <c r="A148" s="56">
        <v>45457</v>
      </c>
      <c r="B148" s="63" t="s">
        <v>267</v>
      </c>
      <c r="C148" s="2" t="s">
        <v>268</v>
      </c>
      <c r="D148" s="28"/>
      <c r="E148" s="28"/>
      <c r="F148" s="28"/>
      <c r="G148" s="28"/>
      <c r="H148" s="51">
        <v>25460.965973640898</v>
      </c>
      <c r="I148" s="51">
        <v>67237</v>
      </c>
      <c r="J148" s="51">
        <v>905</v>
      </c>
      <c r="K148" s="51"/>
      <c r="L148" s="51"/>
      <c r="M148" s="34">
        <f t="shared" si="12"/>
        <v>3143.8417369914132</v>
      </c>
      <c r="N148" s="51">
        <f t="shared" si="13"/>
        <v>2007.0244499999999</v>
      </c>
      <c r="O148" s="34">
        <f t="shared" si="14"/>
        <v>459.46153846153845</v>
      </c>
      <c r="P148" s="51">
        <f t="shared" si="15"/>
        <v>1018.125</v>
      </c>
      <c r="Q148" s="6">
        <f t="shared" si="11"/>
        <v>6628.4527254529512</v>
      </c>
      <c r="R148" s="15"/>
      <c r="U148" s="7"/>
      <c r="V148" s="7"/>
      <c r="W148" s="7"/>
      <c r="AE148" s="3">
        <v>100</v>
      </c>
      <c r="AF148" s="3">
        <v>26</v>
      </c>
    </row>
    <row r="149" spans="1:32" s="3" customFormat="1" ht="210">
      <c r="A149" s="56">
        <v>45458</v>
      </c>
      <c r="B149" s="63" t="s">
        <v>269</v>
      </c>
      <c r="C149" s="82" t="s">
        <v>270</v>
      </c>
      <c r="D149" s="136"/>
      <c r="E149" s="136"/>
      <c r="F149" s="136"/>
      <c r="G149" s="136"/>
      <c r="H149" s="51">
        <v>24884.551243526523</v>
      </c>
      <c r="I149" s="51">
        <v>61457</v>
      </c>
      <c r="J149" s="51">
        <v>840</v>
      </c>
      <c r="K149" s="51"/>
      <c r="L149" s="51"/>
      <c r="M149" s="34">
        <f t="shared" si="12"/>
        <v>3072.6678197006754</v>
      </c>
      <c r="N149" s="51">
        <f t="shared" si="13"/>
        <v>1834.4914500000002</v>
      </c>
      <c r="O149" s="34">
        <f t="shared" si="14"/>
        <v>426.46153846153845</v>
      </c>
      <c r="P149" s="51">
        <f t="shared" si="15"/>
        <v>945</v>
      </c>
      <c r="Q149" s="6">
        <f t="shared" si="11"/>
        <v>6278.6208081622135</v>
      </c>
      <c r="R149" s="15"/>
      <c r="U149" s="7"/>
      <c r="V149" s="7"/>
      <c r="W149" s="7"/>
      <c r="AE149" s="3">
        <v>111</v>
      </c>
      <c r="AF149" s="3">
        <v>25</v>
      </c>
    </row>
    <row r="150" spans="1:32" s="3" customFormat="1" ht="210">
      <c r="A150" s="56">
        <v>45459</v>
      </c>
      <c r="B150" s="63" t="s">
        <v>271</v>
      </c>
      <c r="C150" s="82" t="s">
        <v>272</v>
      </c>
      <c r="D150" s="136"/>
      <c r="E150" s="136"/>
      <c r="F150" s="136"/>
      <c r="G150" s="136"/>
      <c r="H150" s="51">
        <v>24733.716033435125</v>
      </c>
      <c r="I150" s="51">
        <v>57205</v>
      </c>
      <c r="J150" s="51">
        <v>779</v>
      </c>
      <c r="K150" s="51"/>
      <c r="L150" s="51"/>
      <c r="M150" s="34">
        <f t="shared" si="12"/>
        <v>3054.0431520669281</v>
      </c>
      <c r="N150" s="51">
        <f>(I150/1000)*29.85</f>
        <v>1707.56925</v>
      </c>
      <c r="O150" s="34">
        <f t="shared" si="14"/>
        <v>395.49230769230769</v>
      </c>
      <c r="P150" s="51">
        <f t="shared" si="15"/>
        <v>876.375</v>
      </c>
      <c r="Q150" s="6">
        <f>SUM(M150:P150)</f>
        <v>6033.4797097592364</v>
      </c>
      <c r="R150" s="15"/>
      <c r="U150" s="7"/>
      <c r="V150" s="7"/>
      <c r="W150" s="7"/>
      <c r="AE150" s="3">
        <v>113</v>
      </c>
      <c r="AF150" s="3">
        <v>24</v>
      </c>
    </row>
    <row r="151" spans="1:32" s="3" customFormat="1" ht="210">
      <c r="A151" s="56">
        <v>45460</v>
      </c>
      <c r="B151" s="63" t="s">
        <v>273</v>
      </c>
      <c r="C151" s="2" t="s">
        <v>274</v>
      </c>
      <c r="D151" s="28"/>
      <c r="E151" s="28"/>
      <c r="F151" s="28"/>
      <c r="G151" s="28"/>
      <c r="H151" s="51">
        <v>25851.716785803743</v>
      </c>
      <c r="I151" s="51">
        <v>54508</v>
      </c>
      <c r="J151" s="51">
        <v>722</v>
      </c>
      <c r="K151" s="51"/>
      <c r="L151" s="51"/>
      <c r="M151" s="34">
        <f t="shared" si="12"/>
        <v>3192.0904449670902</v>
      </c>
      <c r="N151" s="51">
        <f>(I151/1000)*29.85</f>
        <v>1627.0638000000001</v>
      </c>
      <c r="O151" s="34">
        <f t="shared" si="14"/>
        <v>366.55384615384617</v>
      </c>
      <c r="P151" s="51">
        <f t="shared" si="15"/>
        <v>812.25000000000011</v>
      </c>
      <c r="Q151" s="6">
        <f t="shared" si="11"/>
        <v>5997.9580911209368</v>
      </c>
      <c r="R151" s="15"/>
      <c r="U151" s="7"/>
      <c r="V151" s="7"/>
      <c r="W151" s="7"/>
      <c r="AE151" s="3">
        <v>116</v>
      </c>
      <c r="AF151" s="3">
        <v>24</v>
      </c>
    </row>
    <row r="152" spans="1:32" ht="210">
      <c r="A152" s="58">
        <v>45461</v>
      </c>
      <c r="B152" s="63" t="s">
        <v>275</v>
      </c>
      <c r="C152" s="2" t="s">
        <v>276</v>
      </c>
      <c r="D152" s="28"/>
      <c r="E152" s="28"/>
      <c r="F152" s="28"/>
      <c r="G152" s="28"/>
      <c r="H152" s="65">
        <v>24899.409297122285</v>
      </c>
      <c r="I152" s="65">
        <v>59333</v>
      </c>
      <c r="J152" s="65">
        <v>835</v>
      </c>
      <c r="K152" s="65"/>
      <c r="L152" s="65"/>
      <c r="M152" s="34">
        <f t="shared" si="12"/>
        <v>3074.5024464415919</v>
      </c>
      <c r="N152" s="51">
        <f t="shared" ref="N152:N214" si="17">(I152/1000)*29.85</f>
        <v>1771.09005</v>
      </c>
      <c r="O152" s="34">
        <f t="shared" si="14"/>
        <v>423.92307692307691</v>
      </c>
      <c r="P152" s="51">
        <f t="shared" si="15"/>
        <v>939.375</v>
      </c>
      <c r="Q152" s="6">
        <f t="shared" si="11"/>
        <v>6208.8905733646689</v>
      </c>
      <c r="AE152">
        <v>123</v>
      </c>
      <c r="AF152">
        <v>23</v>
      </c>
    </row>
    <row r="153" spans="1:32" ht="210">
      <c r="A153" s="58">
        <v>45462</v>
      </c>
      <c r="B153" s="63" t="s">
        <v>277</v>
      </c>
      <c r="C153" s="2" t="s">
        <v>276</v>
      </c>
      <c r="D153" s="28"/>
      <c r="E153" s="28"/>
      <c r="F153" s="28"/>
      <c r="G153" s="28"/>
      <c r="H153" s="51">
        <v>25354.170988767593</v>
      </c>
      <c r="I153" s="51">
        <v>56916</v>
      </c>
      <c r="J153" s="51">
        <v>805</v>
      </c>
      <c r="K153" s="51"/>
      <c r="L153" s="51"/>
      <c r="M153" s="34">
        <f t="shared" si="12"/>
        <v>3130.6550208592112</v>
      </c>
      <c r="N153" s="51">
        <f t="shared" si="17"/>
        <v>1698.9426000000001</v>
      </c>
      <c r="O153" s="34">
        <f t="shared" si="14"/>
        <v>408.69230769230768</v>
      </c>
      <c r="P153" s="51">
        <f t="shared" si="15"/>
        <v>905.625</v>
      </c>
      <c r="Q153" s="6">
        <f t="shared" si="11"/>
        <v>6143.9149285515186</v>
      </c>
      <c r="AE153">
        <v>116</v>
      </c>
      <c r="AF153">
        <v>24</v>
      </c>
    </row>
    <row r="154" spans="1:32" ht="210">
      <c r="A154" s="58">
        <v>45463</v>
      </c>
      <c r="B154" s="63" t="s">
        <v>278</v>
      </c>
      <c r="C154" s="2" t="s">
        <v>276</v>
      </c>
      <c r="D154" s="28"/>
      <c r="E154" s="28"/>
      <c r="F154" s="28"/>
      <c r="G154" s="28"/>
      <c r="H154" s="65">
        <v>24521.072763169424</v>
      </c>
      <c r="I154" s="65">
        <v>47826</v>
      </c>
      <c r="J154" s="65">
        <v>599</v>
      </c>
      <c r="K154" s="65"/>
      <c r="L154" s="65"/>
      <c r="M154" s="34">
        <f t="shared" si="12"/>
        <v>3027.7866153415048</v>
      </c>
      <c r="N154" s="51">
        <f t="shared" si="17"/>
        <v>1427.6061000000002</v>
      </c>
      <c r="O154" s="34">
        <f t="shared" si="14"/>
        <v>304.10769230769233</v>
      </c>
      <c r="P154" s="51">
        <f t="shared" si="15"/>
        <v>673.875</v>
      </c>
      <c r="Q154" s="6">
        <f t="shared" si="11"/>
        <v>5433.3754076491978</v>
      </c>
      <c r="AE154">
        <v>116</v>
      </c>
      <c r="AF154">
        <v>19</v>
      </c>
    </row>
    <row r="155" spans="1:32">
      <c r="A155" s="58">
        <v>45464</v>
      </c>
      <c r="B155" s="63" t="s">
        <v>279</v>
      </c>
      <c r="C155" s="63" t="s">
        <v>279</v>
      </c>
      <c r="D155" s="137"/>
      <c r="E155" s="137"/>
      <c r="F155" s="137"/>
      <c r="G155" s="137"/>
      <c r="H155" s="65">
        <v>1447.4317521485939</v>
      </c>
      <c r="I155" s="65">
        <v>1135</v>
      </c>
      <c r="J155" s="65">
        <v>7</v>
      </c>
      <c r="K155" s="65"/>
      <c r="L155" s="65"/>
      <c r="M155" s="34">
        <f t="shared" si="12"/>
        <v>178.72441911914794</v>
      </c>
      <c r="N155" s="51">
        <f t="shared" si="17"/>
        <v>33.879750000000001</v>
      </c>
      <c r="O155" s="34">
        <f t="shared" si="14"/>
        <v>3.5538461538461537</v>
      </c>
      <c r="P155" s="51">
        <f t="shared" si="15"/>
        <v>7.875</v>
      </c>
      <c r="Q155" s="6">
        <f t="shared" si="11"/>
        <v>224.03301527299411</v>
      </c>
    </row>
    <row r="156" spans="1:32" ht="210">
      <c r="A156" s="58">
        <v>45465</v>
      </c>
      <c r="B156" s="63" t="s">
        <v>280</v>
      </c>
      <c r="C156" s="82" t="s">
        <v>281</v>
      </c>
      <c r="D156" s="136"/>
      <c r="E156" s="136"/>
      <c r="F156" s="136"/>
      <c r="G156" s="136"/>
      <c r="H156" s="65">
        <v>23895.904885321019</v>
      </c>
      <c r="I156" s="65">
        <v>48326</v>
      </c>
      <c r="J156" s="65">
        <v>664</v>
      </c>
      <c r="K156" s="65"/>
      <c r="L156" s="65"/>
      <c r="M156" s="34">
        <f t="shared" si="12"/>
        <v>2950.5928093782541</v>
      </c>
      <c r="N156" s="51">
        <f t="shared" si="17"/>
        <v>1442.5311000000002</v>
      </c>
      <c r="O156" s="34">
        <f t="shared" si="14"/>
        <v>337.10769230769233</v>
      </c>
      <c r="P156" s="51">
        <f t="shared" si="15"/>
        <v>747</v>
      </c>
      <c r="Q156" s="6">
        <f t="shared" si="11"/>
        <v>5477.2316016859468</v>
      </c>
      <c r="AE156">
        <v>125</v>
      </c>
      <c r="AF156">
        <v>22</v>
      </c>
    </row>
    <row r="157" spans="1:32" ht="210">
      <c r="A157" s="58">
        <v>45466</v>
      </c>
      <c r="B157" s="63" t="s">
        <v>282</v>
      </c>
      <c r="C157" s="82" t="s">
        <v>272</v>
      </c>
      <c r="D157" s="136"/>
      <c r="E157" s="136"/>
      <c r="F157" s="136"/>
      <c r="G157" s="136"/>
      <c r="H157" s="65">
        <v>24882.922338520439</v>
      </c>
      <c r="I157" s="65">
        <v>48982</v>
      </c>
      <c r="J157" s="65">
        <v>669</v>
      </c>
      <c r="K157" s="65"/>
      <c r="L157" s="65"/>
      <c r="M157" s="34">
        <f t="shared" si="12"/>
        <v>3072.4666875225394</v>
      </c>
      <c r="N157" s="51">
        <f t="shared" si="17"/>
        <v>1462.1127000000001</v>
      </c>
      <c r="O157" s="34">
        <f t="shared" si="14"/>
        <v>339.64615384615382</v>
      </c>
      <c r="P157" s="51">
        <f t="shared" si="15"/>
        <v>752.625</v>
      </c>
      <c r="Q157" s="6">
        <f t="shared" si="11"/>
        <v>5626.8505413686926</v>
      </c>
      <c r="AE157">
        <v>121</v>
      </c>
      <c r="AF157">
        <v>21</v>
      </c>
    </row>
    <row r="158" spans="1:32" ht="210">
      <c r="A158" s="58">
        <v>45467</v>
      </c>
      <c r="B158" s="63" t="s">
        <v>283</v>
      </c>
      <c r="C158" s="2" t="s">
        <v>274</v>
      </c>
      <c r="D158" s="28"/>
      <c r="E158" s="28"/>
      <c r="F158" s="28"/>
      <c r="G158" s="28"/>
      <c r="H158" s="65">
        <v>26075.517704731457</v>
      </c>
      <c r="I158" s="65">
        <v>58196</v>
      </c>
      <c r="J158" s="65">
        <v>786</v>
      </c>
      <c r="K158" s="65"/>
      <c r="L158" s="65"/>
      <c r="M158" s="34">
        <f t="shared" si="12"/>
        <v>3219.7246938180724</v>
      </c>
      <c r="N158" s="51">
        <f t="shared" si="17"/>
        <v>1737.1505999999999</v>
      </c>
      <c r="O158" s="34">
        <f t="shared" si="14"/>
        <v>399.04615384615386</v>
      </c>
      <c r="P158" s="51">
        <f t="shared" si="15"/>
        <v>884.25</v>
      </c>
      <c r="Q158" s="6">
        <f t="shared" si="11"/>
        <v>6240.1714476642264</v>
      </c>
      <c r="AE158">
        <v>119</v>
      </c>
      <c r="AF158">
        <v>24</v>
      </c>
    </row>
    <row r="159" spans="1:32" s="75" customFormat="1" ht="210">
      <c r="A159" s="73">
        <v>45468</v>
      </c>
      <c r="B159" s="63" t="s">
        <v>284</v>
      </c>
      <c r="C159" s="2" t="s">
        <v>274</v>
      </c>
      <c r="D159" s="28"/>
      <c r="E159" s="28"/>
      <c r="F159" s="28"/>
      <c r="G159" s="28"/>
      <c r="H159" s="81">
        <v>25605.430408377084</v>
      </c>
      <c r="I159" s="81">
        <v>63704</v>
      </c>
      <c r="J159" s="81">
        <v>881</v>
      </c>
      <c r="K159" s="81"/>
      <c r="L159" s="81"/>
      <c r="M159" s="71">
        <f t="shared" si="12"/>
        <v>3161.6797608866846</v>
      </c>
      <c r="N159" s="74">
        <f t="shared" si="17"/>
        <v>1901.5644000000002</v>
      </c>
      <c r="O159" s="71">
        <f t="shared" si="14"/>
        <v>447.27692307692308</v>
      </c>
      <c r="P159" s="74">
        <f t="shared" si="15"/>
        <v>991.125</v>
      </c>
      <c r="Q159" s="72">
        <f t="shared" si="11"/>
        <v>6501.6460839636075</v>
      </c>
      <c r="R159" s="26"/>
      <c r="U159" s="26"/>
      <c r="V159" s="26"/>
      <c r="W159" s="26"/>
      <c r="AE159" s="75">
        <v>116</v>
      </c>
      <c r="AF159" s="75">
        <v>26</v>
      </c>
    </row>
    <row r="160" spans="1:32" s="3" customFormat="1" ht="210">
      <c r="A160" s="56">
        <v>45469</v>
      </c>
      <c r="B160" s="63" t="s">
        <v>285</v>
      </c>
      <c r="C160" s="2" t="s">
        <v>274</v>
      </c>
      <c r="D160" s="28"/>
      <c r="E160" s="28"/>
      <c r="F160" s="28"/>
      <c r="G160" s="28"/>
      <c r="H160" s="51">
        <v>24261.039888843043</v>
      </c>
      <c r="I160" s="51">
        <v>62487</v>
      </c>
      <c r="J160" s="15">
        <v>812</v>
      </c>
      <c r="K160" s="15"/>
      <c r="L160" s="15"/>
      <c r="M160" s="34">
        <f t="shared" si="12"/>
        <v>2995.6785561208349</v>
      </c>
      <c r="N160" s="51">
        <f t="shared" si="17"/>
        <v>1865.2369500000002</v>
      </c>
      <c r="O160" s="34">
        <f t="shared" si="14"/>
        <v>412.24615384615385</v>
      </c>
      <c r="P160" s="51">
        <f t="shared" si="15"/>
        <v>913.50000000000011</v>
      </c>
      <c r="Q160" s="6">
        <f t="shared" si="11"/>
        <v>6186.6616599669887</v>
      </c>
      <c r="R160" s="15"/>
      <c r="U160" s="7"/>
      <c r="V160" s="7"/>
      <c r="W160" s="7"/>
      <c r="AE160" s="3">
        <v>121</v>
      </c>
      <c r="AF160" s="3">
        <v>24</v>
      </c>
    </row>
    <row r="161" spans="1:32" s="3" customFormat="1" ht="210">
      <c r="A161" s="56">
        <v>45470</v>
      </c>
      <c r="B161" s="63" t="s">
        <v>286</v>
      </c>
      <c r="C161" s="2" t="s">
        <v>276</v>
      </c>
      <c r="D161" s="28"/>
      <c r="E161" s="28"/>
      <c r="F161" s="28"/>
      <c r="G161" s="28"/>
      <c r="H161" s="51">
        <v>25815.600986193516</v>
      </c>
      <c r="I161" s="51">
        <v>63451</v>
      </c>
      <c r="J161" s="15">
        <v>814</v>
      </c>
      <c r="K161" s="15"/>
      <c r="L161" s="15"/>
      <c r="M161" s="34">
        <f t="shared" si="12"/>
        <v>3187.6309771567567</v>
      </c>
      <c r="N161" s="51">
        <f t="shared" si="17"/>
        <v>1894.0123500000002</v>
      </c>
      <c r="O161" s="34">
        <f t="shared" si="14"/>
        <v>413.26153846153846</v>
      </c>
      <c r="P161" s="51">
        <f t="shared" si="15"/>
        <v>915.75</v>
      </c>
      <c r="Q161" s="6">
        <f t="shared" si="11"/>
        <v>6410.6548656182949</v>
      </c>
      <c r="R161" s="15"/>
      <c r="U161" s="7"/>
      <c r="V161" s="7"/>
      <c r="W161" s="7"/>
      <c r="AE161" s="3">
        <v>117</v>
      </c>
      <c r="AF161" s="3">
        <v>26</v>
      </c>
    </row>
    <row r="162" spans="1:32" s="3" customFormat="1" ht="210">
      <c r="A162" s="56">
        <v>45471</v>
      </c>
      <c r="B162" s="63" t="s">
        <v>287</v>
      </c>
      <c r="C162" s="2" t="s">
        <v>276</v>
      </c>
      <c r="D162" s="28"/>
      <c r="E162" s="28"/>
      <c r="F162" s="28"/>
      <c r="G162" s="28"/>
      <c r="H162" s="51">
        <v>25830.314081632532</v>
      </c>
      <c r="I162" s="51">
        <v>62629</v>
      </c>
      <c r="J162" s="15">
        <v>838</v>
      </c>
      <c r="K162" s="15"/>
      <c r="L162" s="15"/>
      <c r="M162" s="34">
        <f t="shared" si="12"/>
        <v>3189.4477049105035</v>
      </c>
      <c r="N162" s="51">
        <f t="shared" si="17"/>
        <v>1869.4756500000001</v>
      </c>
      <c r="O162" s="34">
        <f t="shared" si="14"/>
        <v>425.44615384615383</v>
      </c>
      <c r="P162" s="51">
        <f t="shared" si="15"/>
        <v>942.75</v>
      </c>
      <c r="Q162" s="6">
        <f t="shared" si="11"/>
        <v>6427.1195087566575</v>
      </c>
      <c r="R162" s="15"/>
      <c r="U162" s="7"/>
      <c r="V162" s="7"/>
      <c r="W162" s="7"/>
      <c r="AE162" s="3">
        <v>116</v>
      </c>
      <c r="AF162" s="3">
        <v>24</v>
      </c>
    </row>
    <row r="163" spans="1:32" s="3" customFormat="1" ht="210">
      <c r="A163" s="56">
        <v>45472</v>
      </c>
      <c r="B163" s="63" t="s">
        <v>288</v>
      </c>
      <c r="C163" s="82" t="s">
        <v>289</v>
      </c>
      <c r="D163" s="136"/>
      <c r="E163" s="136"/>
      <c r="F163" s="136"/>
      <c r="G163" s="136"/>
      <c r="H163" s="51">
        <v>25759.61565905363</v>
      </c>
      <c r="I163" s="51">
        <v>67696</v>
      </c>
      <c r="J163" s="15">
        <v>870</v>
      </c>
      <c r="K163" s="15"/>
      <c r="L163" s="15"/>
      <c r="M163" s="34">
        <f t="shared" si="12"/>
        <v>3180.7180812240686</v>
      </c>
      <c r="N163" s="51">
        <f t="shared" si="17"/>
        <v>2020.7256</v>
      </c>
      <c r="O163" s="34">
        <f t="shared" si="14"/>
        <v>441.69230769230768</v>
      </c>
      <c r="P163" s="51">
        <f t="shared" si="15"/>
        <v>978.75</v>
      </c>
      <c r="Q163" s="6">
        <f t="shared" si="11"/>
        <v>6621.8859889163759</v>
      </c>
      <c r="R163" s="15"/>
      <c r="U163" s="7"/>
      <c r="V163" s="7"/>
      <c r="W163" s="7"/>
      <c r="AE163" s="3">
        <v>114</v>
      </c>
      <c r="AF163" s="3">
        <v>26</v>
      </c>
    </row>
    <row r="164" spans="1:32" s="3" customFormat="1" ht="210">
      <c r="A164" s="56">
        <v>45473</v>
      </c>
      <c r="B164" s="63" t="s">
        <v>290</v>
      </c>
      <c r="C164" s="82" t="s">
        <v>244</v>
      </c>
      <c r="D164" s="136"/>
      <c r="E164" s="136"/>
      <c r="F164" s="136"/>
      <c r="G164" s="136"/>
      <c r="H164" s="51">
        <v>25643.626740715285</v>
      </c>
      <c r="I164" s="51">
        <v>60294</v>
      </c>
      <c r="J164" s="15">
        <v>839</v>
      </c>
      <c r="K164" s="15"/>
      <c r="L164" s="15"/>
      <c r="M164" s="34">
        <f>(H164*40.13)/325</f>
        <v>3166.396126476629</v>
      </c>
      <c r="N164" s="51">
        <f t="shared" si="17"/>
        <v>1799.7759000000001</v>
      </c>
      <c r="O164" s="34">
        <f t="shared" si="14"/>
        <v>425.95384615384614</v>
      </c>
      <c r="P164" s="51">
        <f t="shared" si="15"/>
        <v>943.875</v>
      </c>
      <c r="Q164" s="6">
        <f t="shared" si="11"/>
        <v>6336.000872630475</v>
      </c>
      <c r="R164" s="15"/>
      <c r="U164" s="7"/>
      <c r="V164" s="7"/>
      <c r="W164" s="7"/>
      <c r="AE164" s="3">
        <v>111</v>
      </c>
      <c r="AF164" s="3">
        <v>25</v>
      </c>
    </row>
    <row r="165" spans="1:32" s="87" customFormat="1" ht="210">
      <c r="A165" s="86">
        <v>45474</v>
      </c>
      <c r="B165" s="63" t="s">
        <v>291</v>
      </c>
      <c r="C165" s="82" t="s">
        <v>244</v>
      </c>
      <c r="D165" s="136">
        <v>112</v>
      </c>
      <c r="E165" s="136"/>
      <c r="F165" s="136">
        <v>124</v>
      </c>
      <c r="G165" s="136"/>
      <c r="H165" s="83">
        <v>26244.109</v>
      </c>
      <c r="I165" s="83">
        <v>60620</v>
      </c>
      <c r="J165" s="92">
        <f>K165+L165</f>
        <v>883</v>
      </c>
      <c r="K165" s="2">
        <v>812</v>
      </c>
      <c r="L165" s="39">
        <v>71</v>
      </c>
      <c r="M165" s="84">
        <f>(H165*40.13)/325</f>
        <v>3240.5418282153851</v>
      </c>
      <c r="N165" s="83">
        <f>(I165/1000)*29.85</f>
        <v>1809.5070000000001</v>
      </c>
      <c r="O165" s="84">
        <f>(J165*165)/325</f>
        <v>448.2923076923077</v>
      </c>
      <c r="P165" s="83">
        <f>(((K165*0.9)*1.25)+ (L165*0.8*94.5)/325)</f>
        <v>930.01569230769246</v>
      </c>
      <c r="Q165" s="85">
        <f t="shared" si="11"/>
        <v>6428.3568282153865</v>
      </c>
      <c r="R165" s="2"/>
      <c r="U165" s="2"/>
      <c r="V165" s="2"/>
      <c r="W165" s="2"/>
    </row>
    <row r="166" spans="1:32" ht="210">
      <c r="A166" s="58">
        <v>45475</v>
      </c>
      <c r="B166" s="63" t="s">
        <v>292</v>
      </c>
      <c r="C166" s="2" t="s">
        <v>293</v>
      </c>
      <c r="D166" s="28">
        <v>122</v>
      </c>
      <c r="E166" s="28"/>
      <c r="F166" s="28">
        <v>120</v>
      </c>
      <c r="G166" s="28"/>
      <c r="H166" s="51">
        <v>26600.494524709593</v>
      </c>
      <c r="I166" s="51">
        <v>63964</v>
      </c>
      <c r="J166" s="92">
        <f t="shared" ref="J166:J191" si="18">K166+L166</f>
        <v>893</v>
      </c>
      <c r="K166" s="15">
        <v>821</v>
      </c>
      <c r="L166" s="15">
        <v>72</v>
      </c>
      <c r="M166" s="84">
        <f>(H166*40.13)/325</f>
        <v>3284.54721623568</v>
      </c>
      <c r="N166" s="51">
        <f>(I166/1000)*29.85</f>
        <v>1909.3253999999999</v>
      </c>
      <c r="O166" s="84">
        <f>(J166*165)/325</f>
        <v>453.3692307692308</v>
      </c>
      <c r="P166" s="83">
        <f>(((K166*0.9)*1.25)+ (L166*0.8*94.5)/325)</f>
        <v>940.37330769230766</v>
      </c>
      <c r="Q166" s="6">
        <f t="shared" si="11"/>
        <v>6587.6151546972178</v>
      </c>
    </row>
    <row r="167" spans="1:32" ht="210">
      <c r="A167" s="58">
        <v>45476</v>
      </c>
      <c r="B167" s="63" t="s">
        <v>294</v>
      </c>
      <c r="C167" s="2" t="s">
        <v>295</v>
      </c>
      <c r="D167" s="28">
        <v>120</v>
      </c>
      <c r="E167" s="28"/>
      <c r="F167" s="28">
        <v>116</v>
      </c>
      <c r="G167" s="28"/>
      <c r="H167" s="51">
        <v>26976.602756711301</v>
      </c>
      <c r="I167" s="51">
        <v>67935</v>
      </c>
      <c r="J167" s="92">
        <f t="shared" si="18"/>
        <v>954</v>
      </c>
      <c r="K167" s="15">
        <v>876</v>
      </c>
      <c r="L167" s="15">
        <v>78</v>
      </c>
      <c r="M167" s="84">
        <f t="shared" ref="M167:M181" si="19">(H167*40.13)/325</f>
        <v>3330.9879034671526</v>
      </c>
      <c r="N167" s="51">
        <f t="shared" si="17"/>
        <v>2027.8597500000001</v>
      </c>
      <c r="O167" s="84">
        <f>(J167*165)/325</f>
        <v>484.33846153846156</v>
      </c>
      <c r="P167" s="83">
        <f>(((K167*0.9)*1.25)+ (L167*0.8*94.5)/325)</f>
        <v>1003.644</v>
      </c>
      <c r="Q167" s="6">
        <f t="shared" si="11"/>
        <v>6846.8301150056141</v>
      </c>
    </row>
    <row r="168" spans="1:32" ht="210">
      <c r="A168" s="58">
        <v>45477</v>
      </c>
      <c r="B168" s="63" t="s">
        <v>296</v>
      </c>
      <c r="C168" s="2" t="s">
        <v>295</v>
      </c>
      <c r="D168" s="28">
        <v>112</v>
      </c>
      <c r="E168" s="28"/>
      <c r="F168" s="28">
        <v>114</v>
      </c>
      <c r="G168" s="28"/>
      <c r="H168" s="51">
        <v>26215.465381331316</v>
      </c>
      <c r="I168" s="51">
        <v>66444</v>
      </c>
      <c r="J168" s="92">
        <f t="shared" si="18"/>
        <v>941</v>
      </c>
      <c r="K168" s="15">
        <v>870</v>
      </c>
      <c r="L168" s="15">
        <v>71</v>
      </c>
      <c r="M168" s="84">
        <f t="shared" si="19"/>
        <v>3237.0050023163872</v>
      </c>
      <c r="N168" s="51">
        <f t="shared" si="17"/>
        <v>1983.3534000000002</v>
      </c>
      <c r="O168" s="84">
        <f>(J168*165)/325</f>
        <v>477.73846153846154</v>
      </c>
      <c r="P168" s="83">
        <f>(((K168*0.9)*1.25)+ (L168*0.8*94.5)/325)</f>
        <v>995.26569230769235</v>
      </c>
      <c r="Q168" s="6">
        <f t="shared" si="11"/>
        <v>6693.3625561625413</v>
      </c>
    </row>
    <row r="169" spans="1:32" ht="210">
      <c r="A169" s="58">
        <v>45478</v>
      </c>
      <c r="B169" s="116" t="s">
        <v>297</v>
      </c>
      <c r="C169" s="2" t="s">
        <v>295</v>
      </c>
      <c r="D169" s="28">
        <v>119</v>
      </c>
      <c r="E169" s="28"/>
      <c r="F169" s="28">
        <v>119</v>
      </c>
      <c r="G169" s="28"/>
      <c r="H169" s="51">
        <v>25739.300790304398</v>
      </c>
      <c r="I169" s="51">
        <v>67365</v>
      </c>
      <c r="J169" s="92">
        <f t="shared" si="18"/>
        <v>922</v>
      </c>
      <c r="K169" s="15">
        <v>854</v>
      </c>
      <c r="L169" s="15">
        <v>68</v>
      </c>
      <c r="M169" s="84">
        <f t="shared" si="19"/>
        <v>3178.2096637382019</v>
      </c>
      <c r="N169" s="51">
        <f t="shared" si="17"/>
        <v>2010.8452499999999</v>
      </c>
      <c r="O169" s="84">
        <f>(J169*165)/325</f>
        <v>468.09230769230771</v>
      </c>
      <c r="P169" s="83">
        <f>(((K169*0.9)*1.25)+ (L169*0.8*94.5)/325)</f>
        <v>976.56784615384618</v>
      </c>
      <c r="Q169" s="6">
        <f t="shared" si="11"/>
        <v>6633.7150675843568</v>
      </c>
    </row>
    <row r="170" spans="1:32" ht="210">
      <c r="A170" s="88">
        <v>45479</v>
      </c>
      <c r="B170" s="108" t="s">
        <v>298</v>
      </c>
      <c r="C170" s="89" t="s">
        <v>244</v>
      </c>
      <c r="D170" s="138">
        <v>117</v>
      </c>
      <c r="E170" s="138"/>
      <c r="F170" s="138">
        <v>120</v>
      </c>
      <c r="G170" s="138"/>
      <c r="H170" s="51">
        <v>25195.184163820042</v>
      </c>
      <c r="I170" s="51">
        <v>71926</v>
      </c>
      <c r="J170" s="92">
        <f t="shared" si="18"/>
        <v>958</v>
      </c>
      <c r="K170" s="15">
        <v>897</v>
      </c>
      <c r="L170" s="15">
        <v>61</v>
      </c>
      <c r="M170" s="84">
        <f t="shared" si="19"/>
        <v>3111.023816904918</v>
      </c>
      <c r="N170" s="51">
        <f t="shared" si="17"/>
        <v>2146.9911000000002</v>
      </c>
      <c r="O170" s="84">
        <f t="shared" ref="O170:O207" si="20">(J170*165)/325</f>
        <v>486.3692307692308</v>
      </c>
      <c r="P170" s="83">
        <f t="shared" ref="P170:P233" si="21">(((K170*0.9)*1.25)+ (L170*0.8*94.5)/325)</f>
        <v>1023.3145384615386</v>
      </c>
      <c r="Q170" s="6">
        <f t="shared" si="11"/>
        <v>6767.6986861356872</v>
      </c>
    </row>
    <row r="171" spans="1:32" ht="210">
      <c r="A171" s="88">
        <v>45480</v>
      </c>
      <c r="B171" s="108" t="s">
        <v>299</v>
      </c>
      <c r="C171" s="89" t="s">
        <v>244</v>
      </c>
      <c r="D171" s="138">
        <v>119</v>
      </c>
      <c r="E171" s="138"/>
      <c r="F171" s="138">
        <v>121</v>
      </c>
      <c r="G171" s="138"/>
      <c r="H171" s="51">
        <v>25303.474311381138</v>
      </c>
      <c r="I171" s="51">
        <v>66158</v>
      </c>
      <c r="J171" s="92">
        <f t="shared" si="18"/>
        <v>909</v>
      </c>
      <c r="K171" s="15">
        <v>835</v>
      </c>
      <c r="L171" s="15">
        <v>74</v>
      </c>
      <c r="M171" s="84">
        <f t="shared" si="19"/>
        <v>3124.3951511253081</v>
      </c>
      <c r="N171" s="51">
        <f t="shared" si="17"/>
        <v>1974.8163000000002</v>
      </c>
      <c r="O171" s="84">
        <f t="shared" si="20"/>
        <v>461.49230769230769</v>
      </c>
      <c r="P171" s="83">
        <f t="shared" si="21"/>
        <v>956.58853846153852</v>
      </c>
      <c r="Q171" s="6">
        <f t="shared" si="11"/>
        <v>6517.2922972791548</v>
      </c>
    </row>
    <row r="172" spans="1:32" ht="210">
      <c r="A172" s="58">
        <v>45481</v>
      </c>
      <c r="B172" s="108" t="s">
        <v>300</v>
      </c>
      <c r="C172" s="89" t="s">
        <v>244</v>
      </c>
      <c r="D172" s="138">
        <v>122</v>
      </c>
      <c r="E172" s="138"/>
      <c r="F172" s="138">
        <v>120</v>
      </c>
      <c r="G172" s="138"/>
      <c r="H172" s="51">
        <v>26299.473780092856</v>
      </c>
      <c r="I172" s="51">
        <v>70872</v>
      </c>
      <c r="J172" s="92">
        <f t="shared" si="18"/>
        <v>894</v>
      </c>
      <c r="K172" s="15">
        <v>832</v>
      </c>
      <c r="L172" s="15">
        <v>62</v>
      </c>
      <c r="M172" s="84">
        <f t="shared" si="19"/>
        <v>3247.3781009080813</v>
      </c>
      <c r="N172" s="51">
        <f t="shared" si="17"/>
        <v>2115.5291999999999</v>
      </c>
      <c r="O172" s="84">
        <f t="shared" si="20"/>
        <v>453.87692307692305</v>
      </c>
      <c r="P172" s="83">
        <f t="shared" si="21"/>
        <v>950.42215384615395</v>
      </c>
      <c r="Q172" s="6">
        <f t="shared" si="11"/>
        <v>6767.2063778311585</v>
      </c>
    </row>
    <row r="173" spans="1:32" ht="210">
      <c r="A173" s="58">
        <v>45482</v>
      </c>
      <c r="B173" s="108" t="s">
        <v>301</v>
      </c>
      <c r="C173" s="89" t="s">
        <v>295</v>
      </c>
      <c r="D173" s="138">
        <v>120</v>
      </c>
      <c r="E173" s="138"/>
      <c r="F173" s="138">
        <v>110</v>
      </c>
      <c r="G173" s="138"/>
      <c r="H173" s="65">
        <v>25554.576797439986</v>
      </c>
      <c r="I173" s="65">
        <v>69418</v>
      </c>
      <c r="J173" s="92">
        <f t="shared" si="18"/>
        <v>953</v>
      </c>
      <c r="K173" s="8">
        <v>885</v>
      </c>
      <c r="L173" s="15">
        <v>68</v>
      </c>
      <c r="M173" s="84">
        <f t="shared" si="19"/>
        <v>3155.4005134808208</v>
      </c>
      <c r="N173" s="51">
        <f t="shared" si="17"/>
        <v>2072.1273000000001</v>
      </c>
      <c r="O173" s="84">
        <f t="shared" si="20"/>
        <v>483.83076923076925</v>
      </c>
      <c r="P173" s="83">
        <f t="shared" si="21"/>
        <v>1011.4428461538462</v>
      </c>
      <c r="Q173" s="6">
        <f t="shared" si="11"/>
        <v>6722.8014288654367</v>
      </c>
    </row>
    <row r="174" spans="1:32" s="3" customFormat="1" ht="210">
      <c r="A174" s="56">
        <v>45483</v>
      </c>
      <c r="B174" s="108" t="s">
        <v>302</v>
      </c>
      <c r="C174" s="89" t="s">
        <v>295</v>
      </c>
      <c r="D174" s="131">
        <v>112</v>
      </c>
      <c r="E174" s="131"/>
      <c r="F174" s="131">
        <v>98</v>
      </c>
      <c r="G174" s="131"/>
      <c r="H174" s="91">
        <v>24187.521098839199</v>
      </c>
      <c r="I174" s="51">
        <v>65426</v>
      </c>
      <c r="J174" s="92">
        <f t="shared" si="18"/>
        <v>898</v>
      </c>
      <c r="K174" s="15">
        <v>831</v>
      </c>
      <c r="L174" s="8">
        <v>67</v>
      </c>
      <c r="M174" s="84">
        <f t="shared" si="19"/>
        <v>2986.6006821428218</v>
      </c>
      <c r="N174" s="51">
        <f t="shared" si="17"/>
        <v>1952.9661000000001</v>
      </c>
      <c r="O174" s="84">
        <f t="shared" si="20"/>
        <v>455.90769230769229</v>
      </c>
      <c r="P174" s="83">
        <f t="shared" si="21"/>
        <v>950.46023076923075</v>
      </c>
      <c r="Q174" s="6">
        <f t="shared" si="11"/>
        <v>6345.9347052197445</v>
      </c>
      <c r="R174" s="15"/>
      <c r="U174" s="7"/>
      <c r="V174" s="7"/>
      <c r="W174" s="7"/>
    </row>
    <row r="175" spans="1:32" ht="210">
      <c r="A175" s="58">
        <v>45484</v>
      </c>
      <c r="B175" s="108" t="s">
        <v>303</v>
      </c>
      <c r="C175" s="89" t="s">
        <v>295</v>
      </c>
      <c r="D175" s="138">
        <v>75</v>
      </c>
      <c r="E175" s="138"/>
      <c r="F175" s="138">
        <v>70</v>
      </c>
      <c r="G175" s="138"/>
      <c r="H175" s="65">
        <v>25048.938600778416</v>
      </c>
      <c r="I175" s="65">
        <v>71115</v>
      </c>
      <c r="J175" s="92">
        <f t="shared" si="18"/>
        <v>946</v>
      </c>
      <c r="K175" s="8">
        <v>879</v>
      </c>
      <c r="L175" s="8">
        <v>67</v>
      </c>
      <c r="M175" s="84">
        <f t="shared" si="19"/>
        <v>3092.9658647668862</v>
      </c>
      <c r="N175" s="51">
        <f t="shared" si="17"/>
        <v>2122.7827499999999</v>
      </c>
      <c r="O175" s="84">
        <f t="shared" si="20"/>
        <v>480.27692307692308</v>
      </c>
      <c r="P175" s="83">
        <f t="shared" si="21"/>
        <v>1004.4602307692307</v>
      </c>
      <c r="Q175" s="6">
        <f t="shared" si="11"/>
        <v>6700.4857686130399</v>
      </c>
    </row>
    <row r="176" spans="1:32" ht="210">
      <c r="A176" s="58">
        <v>45485</v>
      </c>
      <c r="B176" s="108" t="s">
        <v>304</v>
      </c>
      <c r="C176" s="89" t="s">
        <v>305</v>
      </c>
      <c r="D176" s="138">
        <v>75</v>
      </c>
      <c r="E176" s="138"/>
      <c r="F176" s="138">
        <v>72</v>
      </c>
      <c r="G176" s="138"/>
      <c r="H176" s="51">
        <v>24282.004000000001</v>
      </c>
      <c r="I176" s="51">
        <v>67439</v>
      </c>
      <c r="J176" s="92">
        <f t="shared" si="18"/>
        <v>948</v>
      </c>
      <c r="K176" s="15">
        <v>885</v>
      </c>
      <c r="L176" s="15">
        <v>63</v>
      </c>
      <c r="M176" s="84">
        <f t="shared" si="19"/>
        <v>2998.2671400615386</v>
      </c>
      <c r="N176" s="51">
        <f t="shared" si="17"/>
        <v>2013.0541499999999</v>
      </c>
      <c r="O176" s="84">
        <f t="shared" si="20"/>
        <v>481.2923076923077</v>
      </c>
      <c r="P176" s="83">
        <f t="shared" si="21"/>
        <v>1010.2797692307693</v>
      </c>
      <c r="Q176" s="6">
        <f t="shared" si="11"/>
        <v>6502.8933669846156</v>
      </c>
    </row>
    <row r="177" spans="1:17" ht="210">
      <c r="A177" s="58">
        <v>45486</v>
      </c>
      <c r="B177" s="108" t="s">
        <v>306</v>
      </c>
      <c r="C177" s="89" t="s">
        <v>307</v>
      </c>
      <c r="D177" s="138">
        <v>30</v>
      </c>
      <c r="E177" s="138"/>
      <c r="F177" s="138">
        <v>42</v>
      </c>
      <c r="G177" s="138"/>
      <c r="H177" s="55">
        <v>19129.266285943417</v>
      </c>
      <c r="I177" s="55">
        <v>71233</v>
      </c>
      <c r="J177" s="94">
        <f t="shared" si="18"/>
        <v>930</v>
      </c>
      <c r="K177" s="7">
        <v>880</v>
      </c>
      <c r="L177" s="7">
        <v>50</v>
      </c>
      <c r="M177" s="84">
        <f t="shared" si="19"/>
        <v>2362.0229417074133</v>
      </c>
      <c r="N177" s="51">
        <f t="shared" si="17"/>
        <v>2126.3050500000004</v>
      </c>
      <c r="O177" s="84">
        <f t="shared" si="20"/>
        <v>472.15384615384613</v>
      </c>
      <c r="P177" s="83">
        <f t="shared" si="21"/>
        <v>1001.6307692307693</v>
      </c>
      <c r="Q177" s="6">
        <f t="shared" si="11"/>
        <v>5962.1126070920291</v>
      </c>
    </row>
    <row r="178" spans="1:17" ht="300.60000000000002" customHeight="1">
      <c r="A178" s="58">
        <v>45487</v>
      </c>
      <c r="B178" s="108" t="s">
        <v>308</v>
      </c>
      <c r="C178" s="89" t="s">
        <v>309</v>
      </c>
      <c r="D178" s="138">
        <v>0</v>
      </c>
      <c r="E178" s="138"/>
      <c r="F178" s="138">
        <v>0</v>
      </c>
      <c r="G178" s="138"/>
      <c r="H178" s="55">
        <v>8946.5428400952951</v>
      </c>
      <c r="I178" s="48">
        <v>59441</v>
      </c>
      <c r="J178" s="94">
        <f t="shared" si="18"/>
        <v>753</v>
      </c>
      <c r="K178" s="7">
        <v>718</v>
      </c>
      <c r="L178" s="7">
        <v>35</v>
      </c>
      <c r="M178" s="84">
        <f>(H178*40.13)/325</f>
        <v>1104.6915820708437</v>
      </c>
      <c r="N178" s="51">
        <f t="shared" si="17"/>
        <v>1774.3138500000002</v>
      </c>
      <c r="O178" s="84">
        <f t="shared" si="20"/>
        <v>382.2923076923077</v>
      </c>
      <c r="P178" s="83">
        <f>(((K178*0.9)*1.25)+ (L178*0.8*94.5)/325)</f>
        <v>815.89153846153852</v>
      </c>
      <c r="Q178" s="6">
        <f t="shared" si="11"/>
        <v>4077.18927822469</v>
      </c>
    </row>
    <row r="179" spans="1:17" ht="210">
      <c r="A179" s="56">
        <v>45488</v>
      </c>
      <c r="B179" s="108" t="s">
        <v>310</v>
      </c>
      <c r="C179" s="89" t="s">
        <v>311</v>
      </c>
      <c r="D179" s="131">
        <v>8</v>
      </c>
      <c r="E179" s="131"/>
      <c r="F179" s="131">
        <v>0</v>
      </c>
      <c r="G179" s="131"/>
      <c r="H179" s="16">
        <v>5666.46</v>
      </c>
      <c r="I179" s="17">
        <v>15574</v>
      </c>
      <c r="J179" s="92">
        <f t="shared" si="18"/>
        <v>133</v>
      </c>
      <c r="K179" s="15">
        <v>85</v>
      </c>
      <c r="L179" s="15">
        <v>48</v>
      </c>
      <c r="M179" s="84">
        <f>(H179*40.13)/325</f>
        <v>699.67704553846158</v>
      </c>
      <c r="N179" s="51">
        <f t="shared" si="17"/>
        <v>464.88390000000004</v>
      </c>
      <c r="O179" s="84">
        <f>(J179*165)/325</f>
        <v>67.523076923076928</v>
      </c>
      <c r="P179" s="83">
        <f>(((K179*0.9)*1.25)+ (L179*0.8*94.5)/325)</f>
        <v>106.79053846153846</v>
      </c>
      <c r="Q179" s="6">
        <f t="shared" si="11"/>
        <v>1338.8745609230771</v>
      </c>
    </row>
    <row r="180" spans="1:17" ht="210">
      <c r="A180" s="56">
        <v>45489</v>
      </c>
      <c r="B180" s="108" t="s">
        <v>312</v>
      </c>
      <c r="C180" s="89" t="s">
        <v>313</v>
      </c>
      <c r="D180" s="138"/>
      <c r="E180" s="138"/>
      <c r="F180" s="138"/>
      <c r="G180" s="138"/>
      <c r="H180" s="51">
        <v>2442.0619999999999</v>
      </c>
      <c r="I180" s="18">
        <v>1299</v>
      </c>
      <c r="J180" s="92">
        <v>72</v>
      </c>
      <c r="K180" s="15">
        <v>14</v>
      </c>
      <c r="L180" s="15">
        <v>39</v>
      </c>
      <c r="M180" s="84">
        <f t="shared" si="19"/>
        <v>301.53830172307693</v>
      </c>
      <c r="N180" s="51">
        <f t="shared" si="17"/>
        <v>38.775149999999996</v>
      </c>
      <c r="O180" s="84">
        <f>(J180*165)/325</f>
        <v>36.553846153846152</v>
      </c>
      <c r="P180" s="83">
        <f>(((K180*0.9)*1.25)+ (L180*0.8*94.5)/325)</f>
        <v>24.822000000000003</v>
      </c>
      <c r="Q180" s="6">
        <f t="shared" ref="Q180:Q186" si="22">SUM(M180:P180)</f>
        <v>401.68929787692309</v>
      </c>
    </row>
    <row r="181" spans="1:17" ht="225">
      <c r="A181" s="70">
        <v>45490</v>
      </c>
      <c r="B181" s="108" t="s">
        <v>314</v>
      </c>
      <c r="C181" s="95" t="s">
        <v>315</v>
      </c>
      <c r="D181" s="139">
        <v>20</v>
      </c>
      <c r="E181" s="139"/>
      <c r="F181" s="139">
        <v>65</v>
      </c>
      <c r="G181" s="139"/>
      <c r="H181" s="51">
        <v>17613.921999999999</v>
      </c>
      <c r="I181" s="98">
        <v>61600</v>
      </c>
      <c r="J181" s="100">
        <v>858</v>
      </c>
      <c r="K181" s="101">
        <v>787</v>
      </c>
      <c r="L181" s="96">
        <v>68</v>
      </c>
      <c r="M181" s="84">
        <f t="shared" si="19"/>
        <v>2174.9128918769234</v>
      </c>
      <c r="N181" s="51">
        <f t="shared" si="17"/>
        <v>1838.7600000000002</v>
      </c>
      <c r="O181" s="84">
        <f>(J181*165)/325</f>
        <v>435.6</v>
      </c>
      <c r="P181" s="83">
        <f>(((K181*0.9)*1.25)+ (L181*0.8*94.5)/325)</f>
        <v>901.19284615384629</v>
      </c>
      <c r="Q181" s="6">
        <f t="shared" si="22"/>
        <v>5350.4657380307699</v>
      </c>
    </row>
    <row r="182" spans="1:17" ht="225">
      <c r="A182" s="70">
        <v>45491</v>
      </c>
      <c r="B182" s="108" t="s">
        <v>316</v>
      </c>
      <c r="C182" s="89" t="s">
        <v>317</v>
      </c>
      <c r="D182" s="140">
        <v>78</v>
      </c>
      <c r="E182" s="140"/>
      <c r="F182" s="140">
        <v>69</v>
      </c>
      <c r="G182" s="140"/>
      <c r="H182" s="97">
        <v>20298.580000000002</v>
      </c>
      <c r="I182" s="99">
        <v>72031</v>
      </c>
      <c r="J182" s="92">
        <v>946</v>
      </c>
      <c r="K182" s="15">
        <v>883</v>
      </c>
      <c r="L182" s="96">
        <v>61</v>
      </c>
      <c r="M182" s="84">
        <f>(H182*40.13)/325</f>
        <v>2506.4062012307695</v>
      </c>
      <c r="N182" s="51">
        <f t="shared" si="17"/>
        <v>2150.1253500000003</v>
      </c>
      <c r="O182" s="84">
        <f t="shared" si="20"/>
        <v>480.27692307692308</v>
      </c>
      <c r="P182" s="83">
        <f>(((K182*0.9)*1.25)+ (L182*0.8*94.5)/325)</f>
        <v>1007.5645384615385</v>
      </c>
      <c r="Q182" s="6">
        <f t="shared" si="22"/>
        <v>6144.3730127692306</v>
      </c>
    </row>
    <row r="183" spans="1:17" ht="195">
      <c r="A183" s="70">
        <v>45492</v>
      </c>
      <c r="B183" s="108" t="s">
        <v>318</v>
      </c>
      <c r="C183" s="89" t="s">
        <v>319</v>
      </c>
      <c r="D183" s="131">
        <v>30</v>
      </c>
      <c r="E183" s="131"/>
      <c r="F183" s="131">
        <v>4</v>
      </c>
      <c r="G183" s="131"/>
      <c r="H183" s="16">
        <v>14954.858</v>
      </c>
      <c r="I183" s="18">
        <v>63322</v>
      </c>
      <c r="J183" s="102">
        <v>806</v>
      </c>
      <c r="K183" s="107">
        <v>737</v>
      </c>
      <c r="L183" s="15">
        <v>64</v>
      </c>
      <c r="M183" s="84">
        <f>(H183*40.13)/325</f>
        <v>1846.5798508923078</v>
      </c>
      <c r="N183" s="51">
        <f t="shared" si="17"/>
        <v>1890.1617000000001</v>
      </c>
      <c r="O183" s="84">
        <f>(J183*165)/325</f>
        <v>409.2</v>
      </c>
      <c r="P183" s="83">
        <f t="shared" si="21"/>
        <v>844.01238461538469</v>
      </c>
      <c r="Q183" s="6">
        <f t="shared" si="22"/>
        <v>4989.9539355076922</v>
      </c>
    </row>
    <row r="184" spans="1:17" ht="225">
      <c r="A184" s="70">
        <v>45493</v>
      </c>
      <c r="B184" s="108" t="s">
        <v>320</v>
      </c>
      <c r="C184" s="89" t="s">
        <v>321</v>
      </c>
      <c r="D184" s="131">
        <v>0</v>
      </c>
      <c r="E184" s="131"/>
      <c r="F184" s="131">
        <v>0</v>
      </c>
      <c r="G184" s="131"/>
      <c r="H184" s="103">
        <v>2687.2</v>
      </c>
      <c r="I184" s="17">
        <v>810</v>
      </c>
      <c r="J184" s="92">
        <v>25</v>
      </c>
      <c r="K184" s="15">
        <v>11</v>
      </c>
      <c r="L184" s="15">
        <v>14</v>
      </c>
      <c r="M184" s="84">
        <f>(H184*40.13)/325</f>
        <v>331.80718769230771</v>
      </c>
      <c r="N184" s="51">
        <f t="shared" si="17"/>
        <v>24.178500000000003</v>
      </c>
      <c r="O184" s="84">
        <f t="shared" si="20"/>
        <v>12.692307692307692</v>
      </c>
      <c r="P184" s="83">
        <f t="shared" si="21"/>
        <v>15.631615384615385</v>
      </c>
      <c r="Q184" s="6">
        <f t="shared" si="22"/>
        <v>384.30961076923074</v>
      </c>
    </row>
    <row r="185" spans="1:17" ht="225">
      <c r="A185" s="70">
        <v>45494</v>
      </c>
      <c r="B185" s="108" t="s">
        <v>322</v>
      </c>
      <c r="C185" s="89" t="s">
        <v>323</v>
      </c>
      <c r="D185" s="139">
        <v>0</v>
      </c>
      <c r="E185" s="139"/>
      <c r="F185" s="139">
        <v>0</v>
      </c>
      <c r="G185" s="139"/>
      <c r="H185" s="104">
        <v>3379.4029999999998</v>
      </c>
      <c r="I185" s="106">
        <v>0</v>
      </c>
      <c r="J185" s="15">
        <v>45</v>
      </c>
      <c r="K185" s="15">
        <v>11</v>
      </c>
      <c r="L185" s="15">
        <v>23</v>
      </c>
      <c r="M185" s="84">
        <f>(H185*40.13)/325</f>
        <v>417.2782842769231</v>
      </c>
      <c r="N185" s="51">
        <f t="shared" si="17"/>
        <v>0</v>
      </c>
      <c r="O185" s="84">
        <f t="shared" si="20"/>
        <v>22.846153846153847</v>
      </c>
      <c r="P185" s="83">
        <f t="shared" si="21"/>
        <v>17.725153846153848</v>
      </c>
      <c r="Q185" s="6">
        <f t="shared" si="22"/>
        <v>457.8495919692308</v>
      </c>
    </row>
    <row r="186" spans="1:17" ht="195">
      <c r="A186" s="70">
        <v>45495</v>
      </c>
      <c r="B186" s="108" t="s">
        <v>324</v>
      </c>
      <c r="C186" s="89" t="s">
        <v>325</v>
      </c>
      <c r="D186" s="139">
        <v>82</v>
      </c>
      <c r="E186" s="139"/>
      <c r="F186" s="139">
        <v>87</v>
      </c>
      <c r="G186" s="139"/>
      <c r="H186" s="105">
        <v>21881.916000000001</v>
      </c>
      <c r="I186" s="93">
        <v>63655</v>
      </c>
      <c r="J186" s="92">
        <v>829</v>
      </c>
      <c r="K186" s="15">
        <v>766</v>
      </c>
      <c r="L186" s="8">
        <v>63</v>
      </c>
      <c r="M186" s="84">
        <f t="shared" ref="M186:M226" si="23">(H186*40.13)/325</f>
        <v>2701.9116587076928</v>
      </c>
      <c r="N186" s="51">
        <f t="shared" si="17"/>
        <v>1900.10175</v>
      </c>
      <c r="O186" s="11">
        <f t="shared" si="20"/>
        <v>420.87692307692305</v>
      </c>
      <c r="P186" s="83">
        <f t="shared" si="21"/>
        <v>876.40476923076926</v>
      </c>
      <c r="Q186" s="6">
        <f t="shared" si="22"/>
        <v>5899.2951010153856</v>
      </c>
    </row>
    <row r="187" spans="1:17" ht="195">
      <c r="A187" s="70">
        <v>45496</v>
      </c>
      <c r="B187" s="108" t="s">
        <v>326</v>
      </c>
      <c r="C187" s="89" t="s">
        <v>327</v>
      </c>
      <c r="D187" s="139">
        <v>92</v>
      </c>
      <c r="E187" s="139"/>
      <c r="F187" s="139">
        <v>97</v>
      </c>
      <c r="G187" s="139"/>
      <c r="H187" s="105">
        <v>25184.764999999999</v>
      </c>
      <c r="I187" s="93">
        <v>72245</v>
      </c>
      <c r="J187" s="92">
        <f t="shared" si="18"/>
        <v>955</v>
      </c>
      <c r="K187" s="15">
        <v>882</v>
      </c>
      <c r="L187" s="8">
        <v>73</v>
      </c>
      <c r="M187" s="84">
        <f t="shared" si="23"/>
        <v>3109.7372906153846</v>
      </c>
      <c r="N187" s="51">
        <f t="shared" si="17"/>
        <v>2156.5132500000004</v>
      </c>
      <c r="O187" s="17">
        <f t="shared" si="20"/>
        <v>484.84615384615387</v>
      </c>
      <c r="P187" s="83">
        <f t="shared" si="21"/>
        <v>1009.2309230769232</v>
      </c>
      <c r="Q187" s="6">
        <f>SUM(M187:P187)</f>
        <v>6760.3276175384626</v>
      </c>
    </row>
    <row r="188" spans="1:17" ht="195">
      <c r="A188" s="70">
        <v>45497</v>
      </c>
      <c r="B188" s="108" t="s">
        <v>328</v>
      </c>
      <c r="C188" s="89" t="s">
        <v>329</v>
      </c>
      <c r="D188" s="139">
        <v>120</v>
      </c>
      <c r="E188" s="139"/>
      <c r="F188" s="139">
        <v>98</v>
      </c>
      <c r="G188" s="139"/>
      <c r="H188" s="105">
        <v>25044.786</v>
      </c>
      <c r="I188" s="109">
        <v>67152</v>
      </c>
      <c r="J188" s="92">
        <f t="shared" si="18"/>
        <v>989</v>
      </c>
      <c r="K188" s="15">
        <v>915</v>
      </c>
      <c r="L188" s="8">
        <v>74</v>
      </c>
      <c r="M188" s="84">
        <f t="shared" si="23"/>
        <v>3092.4531144000002</v>
      </c>
      <c r="N188" s="51">
        <f t="shared" si="17"/>
        <v>2004.4872</v>
      </c>
      <c r="O188" s="17">
        <f t="shared" si="20"/>
        <v>502.10769230769233</v>
      </c>
      <c r="P188" s="83">
        <f t="shared" si="21"/>
        <v>1046.5885384615385</v>
      </c>
      <c r="Q188" s="6">
        <f>SUM(M188:P188)</f>
        <v>6645.6365451692318</v>
      </c>
    </row>
    <row r="189" spans="1:17" ht="195">
      <c r="A189" s="70">
        <v>45498</v>
      </c>
      <c r="B189" s="108" t="s">
        <v>330</v>
      </c>
      <c r="C189" s="89" t="s">
        <v>331</v>
      </c>
      <c r="D189" s="139">
        <v>132</v>
      </c>
      <c r="E189" s="139"/>
      <c r="F189" s="139">
        <v>147</v>
      </c>
      <c r="G189" s="139"/>
      <c r="H189" s="105">
        <v>25510.665000000001</v>
      </c>
      <c r="I189" s="110">
        <v>72629</v>
      </c>
      <c r="J189" s="8">
        <f t="shared" si="18"/>
        <v>1039</v>
      </c>
      <c r="K189" s="15">
        <v>968</v>
      </c>
      <c r="L189" s="8">
        <v>71</v>
      </c>
      <c r="M189" s="84">
        <f t="shared" si="23"/>
        <v>3149.9784198461539</v>
      </c>
      <c r="N189" s="51">
        <f t="shared" si="17"/>
        <v>2167.9756500000003</v>
      </c>
      <c r="O189" s="17">
        <f t="shared" si="20"/>
        <v>527.49230769230769</v>
      </c>
      <c r="P189" s="83">
        <f t="shared" si="21"/>
        <v>1105.5156923076922</v>
      </c>
      <c r="Q189" s="6">
        <f>SUM(M189:P189)</f>
        <v>6950.962069846154</v>
      </c>
    </row>
    <row r="190" spans="1:17" ht="195">
      <c r="A190" s="70">
        <v>45499</v>
      </c>
      <c r="B190" s="108" t="s">
        <v>332</v>
      </c>
      <c r="C190" s="89" t="s">
        <v>331</v>
      </c>
      <c r="D190" s="139">
        <v>125</v>
      </c>
      <c r="E190" s="139"/>
      <c r="F190" s="139">
        <v>147</v>
      </c>
      <c r="G190" s="139"/>
      <c r="H190" s="105">
        <v>25629.331999999999</v>
      </c>
      <c r="I190" s="110">
        <v>66234</v>
      </c>
      <c r="J190" s="8">
        <f t="shared" si="18"/>
        <v>912</v>
      </c>
      <c r="K190" s="15">
        <v>838</v>
      </c>
      <c r="L190" s="8">
        <v>74</v>
      </c>
      <c r="M190" s="84">
        <f t="shared" si="23"/>
        <v>3164.6310558769233</v>
      </c>
      <c r="N190" s="51">
        <f t="shared" si="17"/>
        <v>1977.0848999999998</v>
      </c>
      <c r="O190" s="17">
        <f t="shared" si="20"/>
        <v>463.01538461538462</v>
      </c>
      <c r="P190" s="83">
        <f>(((K190*0.9)*1.25)+ (L190*0.8*94.5)/325)</f>
        <v>959.96353846153852</v>
      </c>
      <c r="Q190" s="6">
        <f>SUM(M190:P190)</f>
        <v>6564.6948789538465</v>
      </c>
    </row>
    <row r="191" spans="1:17" ht="195">
      <c r="A191" s="70">
        <v>45500</v>
      </c>
      <c r="B191" s="108" t="s">
        <v>333</v>
      </c>
      <c r="C191" s="89" t="s">
        <v>334</v>
      </c>
      <c r="D191" s="139">
        <v>129</v>
      </c>
      <c r="E191" s="139"/>
      <c r="F191" s="139">
        <v>132</v>
      </c>
      <c r="G191" s="139"/>
      <c r="H191" s="111">
        <v>25266.516</v>
      </c>
      <c r="I191" s="110">
        <v>62194</v>
      </c>
      <c r="J191" s="8">
        <f t="shared" si="18"/>
        <v>822</v>
      </c>
      <c r="K191" s="15">
        <v>761</v>
      </c>
      <c r="L191" s="8">
        <v>61</v>
      </c>
      <c r="M191" s="84">
        <f t="shared" si="23"/>
        <v>3119.8316525538462</v>
      </c>
      <c r="N191" s="51">
        <f t="shared" si="17"/>
        <v>1856.4909000000002</v>
      </c>
      <c r="O191" s="17">
        <f t="shared" si="20"/>
        <v>417.32307692307694</v>
      </c>
      <c r="P191" s="83">
        <f t="shared" si="21"/>
        <v>870.31453846153852</v>
      </c>
      <c r="Q191" s="6">
        <f t="shared" ref="Q191:Q203" si="24">SUM(M191:P191)</f>
        <v>6263.9601679384614</v>
      </c>
    </row>
    <row r="192" spans="1:17" ht="195">
      <c r="A192" s="70">
        <v>45501</v>
      </c>
      <c r="B192" s="108" t="s">
        <v>335</v>
      </c>
      <c r="C192" s="89" t="s">
        <v>336</v>
      </c>
      <c r="D192" s="139">
        <v>120</v>
      </c>
      <c r="E192" s="139"/>
      <c r="F192" s="139">
        <v>130</v>
      </c>
      <c r="G192" s="139"/>
      <c r="H192" s="111">
        <v>24030.373</v>
      </c>
      <c r="I192" s="110">
        <v>58940</v>
      </c>
      <c r="J192" s="8">
        <f>K192+L192</f>
        <v>827</v>
      </c>
      <c r="K192" s="15">
        <v>768</v>
      </c>
      <c r="L192" s="8">
        <v>59</v>
      </c>
      <c r="M192" s="84">
        <f t="shared" si="23"/>
        <v>2967.1965184307692</v>
      </c>
      <c r="N192" s="51">
        <f t="shared" si="17"/>
        <v>1759.3589999999999</v>
      </c>
      <c r="O192" s="17">
        <f t="shared" si="20"/>
        <v>419.86153846153849</v>
      </c>
      <c r="P192" s="17">
        <f t="shared" si="21"/>
        <v>877.72430769230766</v>
      </c>
      <c r="Q192" s="6">
        <f t="shared" si="24"/>
        <v>6024.1413645846151</v>
      </c>
    </row>
    <row r="193" spans="1:23" ht="195">
      <c r="A193" s="58">
        <v>45502</v>
      </c>
      <c r="B193" s="108" t="s">
        <v>337</v>
      </c>
      <c r="C193" s="89" t="s">
        <v>325</v>
      </c>
      <c r="D193" s="139">
        <v>122</v>
      </c>
      <c r="E193" s="139"/>
      <c r="F193" s="139">
        <v>127</v>
      </c>
      <c r="G193" s="139"/>
      <c r="H193" s="99">
        <v>23997.3</v>
      </c>
      <c r="I193" s="112">
        <v>69731</v>
      </c>
      <c r="J193" s="15">
        <f t="shared" ref="J193:J256" si="25">K193+L193</f>
        <v>982</v>
      </c>
      <c r="K193" s="15">
        <v>911</v>
      </c>
      <c r="L193" s="15">
        <v>71</v>
      </c>
      <c r="M193" s="84">
        <f t="shared" si="23"/>
        <v>2963.1127661538462</v>
      </c>
      <c r="N193" s="17">
        <f t="shared" si="17"/>
        <v>2081.4703500000001</v>
      </c>
      <c r="O193" s="17">
        <f t="shared" si="20"/>
        <v>498.55384615384617</v>
      </c>
      <c r="P193" s="17">
        <f t="shared" si="21"/>
        <v>1041.3906923076922</v>
      </c>
      <c r="Q193" s="6">
        <f t="shared" si="24"/>
        <v>6584.5276546153846</v>
      </c>
    </row>
    <row r="194" spans="1:23" ht="240.75" customHeight="1">
      <c r="A194" s="58">
        <v>45503</v>
      </c>
      <c r="B194" s="108" t="s">
        <v>338</v>
      </c>
      <c r="C194" s="89" t="s">
        <v>339</v>
      </c>
      <c r="D194" s="139">
        <v>135</v>
      </c>
      <c r="E194" s="139"/>
      <c r="F194" s="139">
        <v>130</v>
      </c>
      <c r="G194" s="139"/>
      <c r="H194" s="115">
        <v>25807.279411764706</v>
      </c>
      <c r="I194" s="115">
        <v>66225</v>
      </c>
      <c r="J194" s="115">
        <f t="shared" si="25"/>
        <v>900</v>
      </c>
      <c r="K194" s="48">
        <v>828</v>
      </c>
      <c r="L194" s="48">
        <v>72</v>
      </c>
      <c r="M194" s="27">
        <f t="shared" si="23"/>
        <v>3186.6034547511317</v>
      </c>
      <c r="N194" s="55">
        <f t="shared" si="17"/>
        <v>1976.8162499999999</v>
      </c>
      <c r="O194" s="48">
        <f t="shared" si="20"/>
        <v>456.92307692307691</v>
      </c>
      <c r="P194" s="39">
        <f t="shared" si="21"/>
        <v>948.24830769230766</v>
      </c>
      <c r="Q194" s="6">
        <f t="shared" si="24"/>
        <v>6568.5910893665168</v>
      </c>
    </row>
    <row r="195" spans="1:23" ht="211.5" customHeight="1">
      <c r="A195" s="58">
        <v>45504</v>
      </c>
      <c r="B195" s="108" t="s">
        <v>340</v>
      </c>
      <c r="C195" s="89" t="s">
        <v>325</v>
      </c>
      <c r="D195" s="139">
        <v>135</v>
      </c>
      <c r="E195" s="139"/>
      <c r="F195" s="139">
        <v>110</v>
      </c>
      <c r="G195" s="139"/>
      <c r="H195" s="115">
        <v>24969.505425308529</v>
      </c>
      <c r="I195" s="115">
        <v>67551</v>
      </c>
      <c r="J195" s="115">
        <f t="shared" si="25"/>
        <v>930</v>
      </c>
      <c r="K195" s="48">
        <v>858</v>
      </c>
      <c r="L195" s="48">
        <v>72</v>
      </c>
      <c r="M195" s="27">
        <f>(H195*40.13)/325</f>
        <v>3083.1577006696348</v>
      </c>
      <c r="N195" s="55">
        <f>(I195/1000)*29.85</f>
        <v>2016.3973500000002</v>
      </c>
      <c r="O195" s="48">
        <f>(J195*165)/325</f>
        <v>472.15384615384613</v>
      </c>
      <c r="P195" s="39">
        <f t="shared" si="21"/>
        <v>981.99830769230766</v>
      </c>
      <c r="Q195" s="6">
        <f>SUM(M195:P195)</f>
        <v>6553.7072045157875</v>
      </c>
    </row>
    <row r="196" spans="1:23" ht="195">
      <c r="A196" s="58">
        <v>45505</v>
      </c>
      <c r="B196" s="108" t="s">
        <v>341</v>
      </c>
      <c r="C196" s="89" t="s">
        <v>325</v>
      </c>
      <c r="D196" s="138"/>
      <c r="E196" s="138"/>
      <c r="F196" s="138"/>
      <c r="G196" s="138"/>
      <c r="H196" s="17">
        <v>26010.774839422258</v>
      </c>
      <c r="I196" s="17">
        <v>70978</v>
      </c>
      <c r="J196" s="22">
        <f t="shared" si="25"/>
        <v>999</v>
      </c>
      <c r="K196" s="22">
        <v>926</v>
      </c>
      <c r="L196" s="17">
        <v>73</v>
      </c>
      <c r="M196" s="84">
        <f t="shared" si="23"/>
        <v>3211.7304440185089</v>
      </c>
      <c r="N196" s="17">
        <f t="shared" si="17"/>
        <v>2118.6932999999999</v>
      </c>
      <c r="O196" s="17">
        <f t="shared" si="20"/>
        <v>507.18461538461537</v>
      </c>
      <c r="P196" s="39">
        <f t="shared" si="21"/>
        <v>1058.7309230769231</v>
      </c>
      <c r="Q196" s="6">
        <f t="shared" si="24"/>
        <v>6896.3392824800476</v>
      </c>
    </row>
    <row r="197" spans="1:23" ht="211.5" customHeight="1">
      <c r="A197" s="56">
        <v>45506</v>
      </c>
      <c r="B197" s="108" t="s">
        <v>342</v>
      </c>
      <c r="C197" s="89" t="s">
        <v>325</v>
      </c>
      <c r="D197" s="138"/>
      <c r="E197" s="138"/>
      <c r="F197" s="138"/>
      <c r="G197" s="138"/>
      <c r="H197" s="17">
        <v>25694.888999999999</v>
      </c>
      <c r="I197" s="18">
        <v>69209</v>
      </c>
      <c r="J197" s="17">
        <v>916</v>
      </c>
      <c r="K197" s="17">
        <v>845</v>
      </c>
      <c r="L197" s="17">
        <v>71</v>
      </c>
      <c r="M197" s="84">
        <f t="shared" si="23"/>
        <v>3172.7258325230769</v>
      </c>
      <c r="N197" s="17">
        <f t="shared" si="17"/>
        <v>2065.8886500000003</v>
      </c>
      <c r="O197" s="17">
        <f t="shared" si="20"/>
        <v>465.04615384615386</v>
      </c>
      <c r="P197" s="39">
        <f t="shared" si="21"/>
        <v>967.14069230769235</v>
      </c>
      <c r="Q197" s="6">
        <f t="shared" si="24"/>
        <v>6670.8013286769228</v>
      </c>
    </row>
    <row r="198" spans="1:23" ht="201.75" customHeight="1">
      <c r="A198" s="56">
        <v>45507</v>
      </c>
      <c r="B198" s="108" t="s">
        <v>343</v>
      </c>
      <c r="C198" s="89" t="s">
        <v>344</v>
      </c>
      <c r="D198" s="138"/>
      <c r="E198" s="138"/>
      <c r="F198" s="138"/>
      <c r="G198" s="138"/>
      <c r="H198" s="17">
        <v>25038.793000000001</v>
      </c>
      <c r="I198" s="18">
        <v>66860</v>
      </c>
      <c r="J198" s="17">
        <f t="shared" si="25"/>
        <v>912</v>
      </c>
      <c r="K198" s="17">
        <v>850</v>
      </c>
      <c r="L198" s="17">
        <v>62</v>
      </c>
      <c r="M198" s="84">
        <f t="shared" si="23"/>
        <v>3091.7131172000004</v>
      </c>
      <c r="N198" s="17">
        <f t="shared" si="17"/>
        <v>1995.7710000000002</v>
      </c>
      <c r="O198" s="17">
        <f t="shared" si="20"/>
        <v>463.01538461538462</v>
      </c>
      <c r="P198" s="39">
        <f>(((K198*0.9)*1.25)+ (L198*0.8*94.5)/325)</f>
        <v>970.67215384615383</v>
      </c>
      <c r="Q198" s="6">
        <f t="shared" si="24"/>
        <v>6521.1716556615393</v>
      </c>
    </row>
    <row r="199" spans="1:23" ht="228.75" customHeight="1">
      <c r="A199" s="56">
        <v>45508</v>
      </c>
      <c r="B199" s="108" t="s">
        <v>345</v>
      </c>
      <c r="C199" s="89" t="s">
        <v>344</v>
      </c>
      <c r="D199" s="138"/>
      <c r="E199" s="138"/>
      <c r="F199" s="138"/>
      <c r="G199" s="138"/>
      <c r="H199" s="17">
        <v>25150.382000000001</v>
      </c>
      <c r="I199" s="18">
        <v>67081</v>
      </c>
      <c r="J199" s="17">
        <f t="shared" si="25"/>
        <v>914</v>
      </c>
      <c r="K199" s="17">
        <v>851</v>
      </c>
      <c r="L199" s="17">
        <v>63</v>
      </c>
      <c r="M199" s="84">
        <f t="shared" si="23"/>
        <v>3105.4917835692313</v>
      </c>
      <c r="N199" s="17">
        <f t="shared" si="17"/>
        <v>2002.3678500000001</v>
      </c>
      <c r="O199" s="17">
        <f t="shared" si="20"/>
        <v>464.03076923076924</v>
      </c>
      <c r="P199" s="39">
        <f t="shared" si="21"/>
        <v>972.02976923076926</v>
      </c>
      <c r="Q199" s="6">
        <f t="shared" si="24"/>
        <v>6543.9201720307692</v>
      </c>
    </row>
    <row r="200" spans="1:23" ht="195">
      <c r="A200" s="56">
        <v>45509</v>
      </c>
      <c r="B200" s="108" t="s">
        <v>346</v>
      </c>
      <c r="C200" s="89" t="s">
        <v>339</v>
      </c>
      <c r="D200" s="138"/>
      <c r="E200" s="138"/>
      <c r="F200" s="138"/>
      <c r="G200" s="138"/>
      <c r="H200" s="17">
        <v>26233.519</v>
      </c>
      <c r="I200" s="18">
        <v>69533</v>
      </c>
      <c r="J200" s="17">
        <f>K200+L200</f>
        <v>995</v>
      </c>
      <c r="K200" s="17">
        <v>918</v>
      </c>
      <c r="L200" s="17">
        <v>77</v>
      </c>
      <c r="M200" s="84">
        <f t="shared" si="23"/>
        <v>3239.2342076000004</v>
      </c>
      <c r="N200" s="17">
        <f t="shared" si="17"/>
        <v>2075.56005</v>
      </c>
      <c r="O200" s="17">
        <f>(J200*165)/325</f>
        <v>505.15384615384613</v>
      </c>
      <c r="P200" s="17">
        <f t="shared" si="21"/>
        <v>1050.6613846153846</v>
      </c>
      <c r="Q200" s="6">
        <f t="shared" si="24"/>
        <v>6870.6094883692313</v>
      </c>
      <c r="R200" s="17"/>
      <c r="S200" s="120"/>
      <c r="T200" s="120"/>
    </row>
    <row r="201" spans="1:23" ht="195">
      <c r="A201" s="56">
        <v>45510</v>
      </c>
      <c r="B201" s="108" t="s">
        <v>347</v>
      </c>
      <c r="C201" s="89" t="s">
        <v>325</v>
      </c>
      <c r="D201" s="138"/>
      <c r="E201" s="138"/>
      <c r="F201" s="138"/>
      <c r="G201" s="138"/>
      <c r="H201" s="51">
        <v>26514.649773235829</v>
      </c>
      <c r="I201" s="51">
        <v>66148</v>
      </c>
      <c r="J201" s="51">
        <f t="shared" si="25"/>
        <v>932</v>
      </c>
      <c r="K201" s="51">
        <v>856</v>
      </c>
      <c r="L201" s="51">
        <v>76</v>
      </c>
      <c r="M201" s="84">
        <f t="shared" si="23"/>
        <v>3273.9473704613965</v>
      </c>
      <c r="N201" s="17">
        <f t="shared" si="17"/>
        <v>1974.5178000000001</v>
      </c>
      <c r="O201" s="17">
        <f t="shared" si="20"/>
        <v>473.16923076923075</v>
      </c>
      <c r="P201" s="51">
        <f t="shared" si="21"/>
        <v>980.67876923076926</v>
      </c>
      <c r="Q201" s="6">
        <f t="shared" si="24"/>
        <v>6702.313170461397</v>
      </c>
      <c r="R201" s="51"/>
      <c r="S201" s="38"/>
      <c r="T201" s="38"/>
      <c r="U201" s="55"/>
      <c r="V201" s="55"/>
      <c r="W201" s="55"/>
    </row>
    <row r="202" spans="1:23" ht="195">
      <c r="A202" s="56">
        <v>45511</v>
      </c>
      <c r="B202" s="108" t="s">
        <v>348</v>
      </c>
      <c r="C202" s="89" t="s">
        <v>325</v>
      </c>
      <c r="D202" s="138"/>
      <c r="E202" s="138"/>
      <c r="F202" s="138"/>
      <c r="G202" s="138"/>
      <c r="H202" s="51">
        <v>25553.928487663878</v>
      </c>
      <c r="I202" s="51">
        <v>68278</v>
      </c>
      <c r="J202" s="51">
        <f t="shared" si="25"/>
        <v>965</v>
      </c>
      <c r="K202" s="51">
        <v>882</v>
      </c>
      <c r="L202" s="51">
        <v>83</v>
      </c>
      <c r="M202" s="84">
        <f t="shared" si="23"/>
        <v>3155.3204621844661</v>
      </c>
      <c r="N202" s="17">
        <f t="shared" si="17"/>
        <v>2038.0983000000003</v>
      </c>
      <c r="O202" s="17">
        <f t="shared" si="20"/>
        <v>489.92307692307691</v>
      </c>
      <c r="P202" s="51">
        <f t="shared" si="21"/>
        <v>1011.557076923077</v>
      </c>
      <c r="Q202" s="6">
        <f t="shared" si="24"/>
        <v>6694.898916030621</v>
      </c>
      <c r="R202" s="51"/>
      <c r="S202" s="38"/>
      <c r="T202" s="38"/>
      <c r="U202" s="55"/>
      <c r="V202" s="55"/>
      <c r="W202" s="55"/>
    </row>
    <row r="203" spans="1:23" ht="195">
      <c r="A203" s="56">
        <v>45512</v>
      </c>
      <c r="B203" s="108" t="s">
        <v>349</v>
      </c>
      <c r="C203" s="89" t="s">
        <v>339</v>
      </c>
      <c r="D203" s="138"/>
      <c r="E203" s="138"/>
      <c r="F203" s="138"/>
      <c r="G203" s="138"/>
      <c r="H203" s="51">
        <v>26624.171333067599</v>
      </c>
      <c r="I203" s="51">
        <v>68337</v>
      </c>
      <c r="J203" s="51">
        <f t="shared" si="25"/>
        <v>964</v>
      </c>
      <c r="K203" s="51">
        <v>881</v>
      </c>
      <c r="L203" s="51">
        <v>83</v>
      </c>
      <c r="M203" s="84">
        <f t="shared" si="23"/>
        <v>3287.4707556800086</v>
      </c>
      <c r="N203" s="17">
        <f t="shared" si="17"/>
        <v>2039.8594500000002</v>
      </c>
      <c r="O203" s="17">
        <f t="shared" si="20"/>
        <v>489.4153846153846</v>
      </c>
      <c r="P203" s="51">
        <f t="shared" si="21"/>
        <v>1010.4320769230769</v>
      </c>
      <c r="Q203" s="6">
        <f t="shared" si="24"/>
        <v>6827.1776672184706</v>
      </c>
      <c r="R203" s="51"/>
      <c r="S203" s="38"/>
      <c r="T203" s="38"/>
      <c r="U203" s="55"/>
      <c r="V203" s="55"/>
      <c r="W203" s="55"/>
    </row>
    <row r="204" spans="1:23" ht="195">
      <c r="A204" s="56">
        <v>45513</v>
      </c>
      <c r="B204" s="108" t="s">
        <v>350</v>
      </c>
      <c r="C204" s="89" t="s">
        <v>339</v>
      </c>
      <c r="D204" s="138"/>
      <c r="E204" s="138"/>
      <c r="F204" s="138"/>
      <c r="G204" s="138"/>
      <c r="H204" s="51">
        <v>25935.522512820604</v>
      </c>
      <c r="I204" s="17">
        <v>64499</v>
      </c>
      <c r="J204" s="17">
        <f t="shared" si="25"/>
        <v>970</v>
      </c>
      <c r="K204" s="17">
        <v>889</v>
      </c>
      <c r="L204" s="17">
        <v>81</v>
      </c>
      <c r="M204" s="84">
        <f t="shared" si="23"/>
        <v>3202.4385182753567</v>
      </c>
      <c r="N204" s="17">
        <f t="shared" si="17"/>
        <v>1925.2951499999999</v>
      </c>
      <c r="O204" s="17">
        <f t="shared" si="20"/>
        <v>492.46153846153845</v>
      </c>
      <c r="P204" s="51">
        <f t="shared" si="21"/>
        <v>1018.9668461538462</v>
      </c>
      <c r="Q204" s="6">
        <f t="shared" ref="Q204:Q267" si="26">SUM(M204:P204)</f>
        <v>6639.1620528907406</v>
      </c>
    </row>
    <row r="205" spans="1:23" ht="195">
      <c r="A205" s="56">
        <v>45514</v>
      </c>
      <c r="B205" s="108" t="s">
        <v>351</v>
      </c>
      <c r="C205" s="89" t="s">
        <v>344</v>
      </c>
      <c r="D205" s="138"/>
      <c r="E205" s="138"/>
      <c r="F205" s="138"/>
      <c r="G205" s="138"/>
      <c r="H205" s="51">
        <v>25083.498759237053</v>
      </c>
      <c r="I205" s="17">
        <v>66666</v>
      </c>
      <c r="J205" s="17">
        <f t="shared" si="25"/>
        <v>911</v>
      </c>
      <c r="K205" s="17">
        <v>846</v>
      </c>
      <c r="L205" s="17">
        <v>65</v>
      </c>
      <c r="M205" s="84">
        <f t="shared" si="23"/>
        <v>3097.2332467944093</v>
      </c>
      <c r="N205" s="17">
        <f t="shared" si="17"/>
        <v>1989.9801</v>
      </c>
      <c r="O205" s="17">
        <f t="shared" si="20"/>
        <v>462.50769230769231</v>
      </c>
      <c r="P205" s="51">
        <f t="shared" si="21"/>
        <v>966.87</v>
      </c>
      <c r="Q205" s="6">
        <f t="shared" si="26"/>
        <v>6516.5910391021016</v>
      </c>
    </row>
    <row r="206" spans="1:23" ht="195">
      <c r="A206" s="56">
        <v>45515</v>
      </c>
      <c r="B206" s="108" t="s">
        <v>352</v>
      </c>
      <c r="C206" s="89" t="s">
        <v>344</v>
      </c>
      <c r="D206" s="138"/>
      <c r="E206" s="138"/>
      <c r="F206" s="138"/>
      <c r="G206" s="138"/>
      <c r="H206" s="51">
        <v>25657.052176370809</v>
      </c>
      <c r="I206" s="17">
        <v>74232</v>
      </c>
      <c r="J206" s="17">
        <f t="shared" si="25"/>
        <v>961</v>
      </c>
      <c r="K206" s="17">
        <v>905</v>
      </c>
      <c r="L206" s="17">
        <v>56</v>
      </c>
      <c r="M206" s="84">
        <f t="shared" si="23"/>
        <v>3168.0538579623403</v>
      </c>
      <c r="N206" s="17">
        <f t="shared" si="17"/>
        <v>2215.8252000000002</v>
      </c>
      <c r="O206" s="17">
        <f t="shared" si="20"/>
        <v>487.89230769230767</v>
      </c>
      <c r="P206" s="51">
        <f t="shared" si="21"/>
        <v>1031.1514615384615</v>
      </c>
      <c r="Q206" s="6">
        <f t="shared" si="26"/>
        <v>6902.9228271931088</v>
      </c>
    </row>
    <row r="207" spans="1:23" ht="195">
      <c r="A207" s="56">
        <v>45516</v>
      </c>
      <c r="B207" s="108" t="s">
        <v>353</v>
      </c>
      <c r="C207" s="89" t="s">
        <v>339</v>
      </c>
      <c r="D207" s="138"/>
      <c r="E207" s="138"/>
      <c r="F207" s="138"/>
      <c r="G207" s="138"/>
      <c r="H207" s="17">
        <v>26078.144</v>
      </c>
      <c r="I207" s="17">
        <v>70254</v>
      </c>
      <c r="J207" s="17">
        <f t="shared" si="25"/>
        <v>910</v>
      </c>
      <c r="K207" s="17">
        <v>836</v>
      </c>
      <c r="L207" s="17">
        <v>74</v>
      </c>
      <c r="M207" s="84">
        <f t="shared" si="23"/>
        <v>3220.0489806769233</v>
      </c>
      <c r="N207" s="17">
        <f t="shared" si="17"/>
        <v>2097.0819000000001</v>
      </c>
      <c r="O207" s="15">
        <f t="shared" si="20"/>
        <v>462</v>
      </c>
      <c r="P207" s="51">
        <f t="shared" si="21"/>
        <v>957.71353846153852</v>
      </c>
      <c r="Q207" s="6">
        <f t="shared" si="26"/>
        <v>6736.8444191384615</v>
      </c>
    </row>
    <row r="208" spans="1:23" ht="195">
      <c r="A208" s="58">
        <v>45517</v>
      </c>
      <c r="B208" s="108" t="s">
        <v>354</v>
      </c>
      <c r="C208" s="89" t="s">
        <v>339</v>
      </c>
      <c r="D208" s="138"/>
      <c r="E208" s="138"/>
      <c r="F208" s="138"/>
      <c r="G208" s="138"/>
      <c r="H208" s="51">
        <v>26251.320416855233</v>
      </c>
      <c r="I208" s="51">
        <v>67610</v>
      </c>
      <c r="J208" s="17">
        <f t="shared" si="25"/>
        <v>894</v>
      </c>
      <c r="K208" s="51">
        <v>813</v>
      </c>
      <c r="L208" s="51">
        <v>81</v>
      </c>
      <c r="M208" s="84">
        <f t="shared" si="23"/>
        <v>3241.432271779694</v>
      </c>
      <c r="N208" s="17">
        <f t="shared" si="17"/>
        <v>2018.1585</v>
      </c>
      <c r="O208" s="51">
        <f>(J208*165)/325</f>
        <v>453.87692307692305</v>
      </c>
      <c r="P208" s="51">
        <f t="shared" si="21"/>
        <v>933.46684615384618</v>
      </c>
      <c r="Q208" s="6">
        <f t="shared" si="26"/>
        <v>6646.9345410104634</v>
      </c>
      <c r="R208" s="51"/>
      <c r="S208" s="38"/>
    </row>
    <row r="209" spans="1:17" ht="195">
      <c r="A209" s="58">
        <v>45518</v>
      </c>
      <c r="B209" s="108" t="s">
        <v>355</v>
      </c>
      <c r="C209" s="89" t="s">
        <v>339</v>
      </c>
      <c r="D209" s="138"/>
      <c r="E209" s="138"/>
      <c r="F209" s="138"/>
      <c r="G209" s="138"/>
      <c r="H209" s="17">
        <v>24787.535</v>
      </c>
      <c r="I209" s="17">
        <v>63036</v>
      </c>
      <c r="J209" s="17">
        <f t="shared" si="25"/>
        <v>814</v>
      </c>
      <c r="K209" s="17">
        <v>742</v>
      </c>
      <c r="L209" s="17">
        <v>72</v>
      </c>
      <c r="M209" s="84">
        <f t="shared" si="23"/>
        <v>3060.6885524615386</v>
      </c>
      <c r="N209" s="17">
        <f t="shared" si="17"/>
        <v>1881.6246000000001</v>
      </c>
      <c r="O209" s="17">
        <f>(J209*165)/325</f>
        <v>413.26153846153846</v>
      </c>
      <c r="P209" s="17">
        <f t="shared" si="21"/>
        <v>851.49830769230778</v>
      </c>
      <c r="Q209" s="6">
        <f t="shared" si="26"/>
        <v>6207.0729986153847</v>
      </c>
    </row>
    <row r="210" spans="1:17" ht="195">
      <c r="A210" s="58">
        <v>45519</v>
      </c>
      <c r="B210" s="108" t="s">
        <v>356</v>
      </c>
      <c r="C210" s="89" t="s">
        <v>344</v>
      </c>
      <c r="D210" s="138"/>
      <c r="E210" s="138"/>
      <c r="F210" s="138"/>
      <c r="G210" s="138"/>
      <c r="H210" s="17">
        <v>24993.202000000001</v>
      </c>
      <c r="I210" s="18">
        <v>61551</v>
      </c>
      <c r="J210" s="17">
        <f t="shared" si="25"/>
        <v>761</v>
      </c>
      <c r="K210" s="17">
        <v>680</v>
      </c>
      <c r="L210" s="17">
        <v>81</v>
      </c>
      <c r="M210" s="84">
        <f t="shared" si="23"/>
        <v>3086.0836808000004</v>
      </c>
      <c r="N210" s="17">
        <f t="shared" si="17"/>
        <v>1837.2973500000001</v>
      </c>
      <c r="O210" s="17">
        <f t="shared" ref="O210:O273" si="27">(J210*165)/325</f>
        <v>386.35384615384618</v>
      </c>
      <c r="P210" s="17">
        <f t="shared" si="21"/>
        <v>783.84184615384618</v>
      </c>
      <c r="Q210" s="6">
        <f t="shared" si="26"/>
        <v>6093.5767231076925</v>
      </c>
    </row>
    <row r="211" spans="1:17" ht="195">
      <c r="A211" s="58">
        <v>45520</v>
      </c>
      <c r="B211" s="108" t="s">
        <v>357</v>
      </c>
      <c r="C211" s="89" t="s">
        <v>325</v>
      </c>
      <c r="D211" s="138"/>
      <c r="E211" s="138"/>
      <c r="F211" s="138"/>
      <c r="G211" s="138"/>
      <c r="H211" s="17">
        <v>26096.373</v>
      </c>
      <c r="I211" s="121">
        <v>67712</v>
      </c>
      <c r="J211" s="17">
        <f t="shared" si="25"/>
        <v>917</v>
      </c>
      <c r="K211" s="17">
        <v>834</v>
      </c>
      <c r="L211" s="17">
        <v>83</v>
      </c>
      <c r="M211" s="84">
        <f t="shared" si="23"/>
        <v>3222.2998415076927</v>
      </c>
      <c r="N211" s="17">
        <f t="shared" si="17"/>
        <v>2021.2032000000002</v>
      </c>
      <c r="O211" s="17">
        <f t="shared" si="27"/>
        <v>465.55384615384617</v>
      </c>
      <c r="P211" s="17">
        <f t="shared" si="21"/>
        <v>957.55707692307692</v>
      </c>
      <c r="Q211" s="6">
        <f t="shared" si="26"/>
        <v>6666.613964584616</v>
      </c>
    </row>
    <row r="212" spans="1:17" ht="195">
      <c r="A212" s="58">
        <v>45521</v>
      </c>
      <c r="B212" s="108" t="s">
        <v>358</v>
      </c>
      <c r="C212" s="89" t="s">
        <v>344</v>
      </c>
      <c r="D212" s="138"/>
      <c r="E212" s="138"/>
      <c r="F212" s="138"/>
      <c r="G212" s="138"/>
      <c r="H212" s="17">
        <v>25533.792000000001</v>
      </c>
      <c r="I212" s="121">
        <v>74317</v>
      </c>
      <c r="J212" s="17">
        <f t="shared" si="25"/>
        <v>934</v>
      </c>
      <c r="K212" s="17">
        <v>876</v>
      </c>
      <c r="L212" s="17">
        <v>58</v>
      </c>
      <c r="M212" s="84">
        <f t="shared" si="23"/>
        <v>3152.8340706461545</v>
      </c>
      <c r="N212" s="17">
        <f t="shared" si="17"/>
        <v>2218.3624500000001</v>
      </c>
      <c r="O212" s="17">
        <f t="shared" si="27"/>
        <v>474.18461538461537</v>
      </c>
      <c r="P212" s="17">
        <f t="shared" si="21"/>
        <v>998.99169230769235</v>
      </c>
      <c r="Q212" s="6">
        <f t="shared" si="26"/>
        <v>6844.3728283384626</v>
      </c>
    </row>
    <row r="213" spans="1:17" ht="195">
      <c r="A213" s="56">
        <v>45522</v>
      </c>
      <c r="B213" s="108" t="s">
        <v>359</v>
      </c>
      <c r="C213" s="89" t="s">
        <v>344</v>
      </c>
      <c r="D213" s="138"/>
      <c r="E213" s="138"/>
      <c r="F213" s="138"/>
      <c r="G213" s="138"/>
      <c r="H213" s="17">
        <v>25976.830999999998</v>
      </c>
      <c r="I213" s="121">
        <v>75742</v>
      </c>
      <c r="J213" s="17">
        <f t="shared" si="25"/>
        <v>999</v>
      </c>
      <c r="K213" s="17">
        <v>939</v>
      </c>
      <c r="L213" s="17">
        <v>60</v>
      </c>
      <c r="M213" s="84">
        <f t="shared" si="23"/>
        <v>3207.539163169231</v>
      </c>
      <c r="N213" s="17">
        <f t="shared" si="17"/>
        <v>2260.8987000000002</v>
      </c>
      <c r="O213" s="17">
        <f>(J213*165)/325</f>
        <v>507.18461538461537</v>
      </c>
      <c r="P213" s="17">
        <f t="shared" si="21"/>
        <v>1070.331923076923</v>
      </c>
      <c r="Q213" s="6">
        <f t="shared" si="26"/>
        <v>7045.9544016307691</v>
      </c>
    </row>
    <row r="214" spans="1:17" ht="195">
      <c r="A214" s="56">
        <v>45523</v>
      </c>
      <c r="B214" s="108" t="s">
        <v>360</v>
      </c>
      <c r="C214" s="89" t="s">
        <v>336</v>
      </c>
      <c r="D214" s="138"/>
      <c r="E214" s="138"/>
      <c r="F214" s="138"/>
      <c r="G214" s="138"/>
      <c r="H214" s="17">
        <v>25933.813999999998</v>
      </c>
      <c r="I214" s="121">
        <v>71727</v>
      </c>
      <c r="J214" s="17">
        <f t="shared" si="25"/>
        <v>964</v>
      </c>
      <c r="K214" s="17">
        <v>908</v>
      </c>
      <c r="L214" s="17">
        <v>56</v>
      </c>
      <c r="M214" s="84">
        <f t="shared" si="23"/>
        <v>3202.227556369231</v>
      </c>
      <c r="N214" s="17">
        <f t="shared" si="17"/>
        <v>2141.0509500000003</v>
      </c>
      <c r="O214" s="17">
        <f t="shared" si="27"/>
        <v>489.4153846153846</v>
      </c>
      <c r="P214" s="17">
        <f>(((K214*0.9)*1.25)+ (L214*0.8*94.5)/325)</f>
        <v>1034.5264615384615</v>
      </c>
      <c r="Q214" s="6">
        <f t="shared" si="26"/>
        <v>6867.220352523078</v>
      </c>
    </row>
    <row r="215" spans="1:17" ht="195">
      <c r="A215" s="58">
        <v>45524</v>
      </c>
      <c r="B215" s="108" t="s">
        <v>361</v>
      </c>
      <c r="C215" s="89" t="s">
        <v>362</v>
      </c>
      <c r="D215" s="138"/>
      <c r="E215" s="138"/>
      <c r="F215" s="138"/>
      <c r="G215" s="138"/>
      <c r="H215" s="17">
        <v>26206.222000000002</v>
      </c>
      <c r="I215" s="121">
        <v>72139</v>
      </c>
      <c r="J215" s="17">
        <f t="shared" si="25"/>
        <v>983</v>
      </c>
      <c r="K215" s="17">
        <v>901</v>
      </c>
      <c r="L215" s="17">
        <v>82</v>
      </c>
      <c r="M215" s="84">
        <f>(H215*40.13)/325</f>
        <v>3235.8636580307698</v>
      </c>
      <c r="N215" s="17">
        <f>(I215/1000)*29.85</f>
        <v>2153.34915</v>
      </c>
      <c r="O215" s="17">
        <f>(J215*165)/325</f>
        <v>499.06153846153848</v>
      </c>
      <c r="P215" s="17">
        <f>(((K215*0.9)*1.25)+ (L215*0.8*94.5)/325)</f>
        <v>1032.6994615384615</v>
      </c>
      <c r="Q215" s="6">
        <f t="shared" si="26"/>
        <v>6920.9738080307707</v>
      </c>
    </row>
    <row r="216" spans="1:17" ht="195">
      <c r="A216" s="58">
        <v>45525</v>
      </c>
      <c r="B216" s="108" t="s">
        <v>363</v>
      </c>
      <c r="C216" s="89" t="s">
        <v>362</v>
      </c>
      <c r="D216" s="138"/>
      <c r="E216" s="138"/>
      <c r="F216" s="138"/>
      <c r="G216" s="138"/>
      <c r="H216" s="17">
        <v>28650.248</v>
      </c>
      <c r="I216" s="17">
        <v>71553</v>
      </c>
      <c r="J216" s="17">
        <f t="shared" si="25"/>
        <v>1021</v>
      </c>
      <c r="K216" s="17">
        <v>909</v>
      </c>
      <c r="L216" s="17">
        <v>112</v>
      </c>
      <c r="M216" s="84">
        <f t="shared" si="23"/>
        <v>3537.6444684307694</v>
      </c>
      <c r="N216" s="17">
        <f t="shared" ref="N216:N279" si="28">(I216/1000)*29.85</f>
        <v>2135.8570500000001</v>
      </c>
      <c r="O216" s="17">
        <f t="shared" si="27"/>
        <v>518.35384615384612</v>
      </c>
      <c r="P216" s="17">
        <f t="shared" si="21"/>
        <v>1048.677923076923</v>
      </c>
      <c r="Q216" s="6">
        <f t="shared" si="26"/>
        <v>7240.5332876615394</v>
      </c>
    </row>
    <row r="217" spans="1:17" ht="195">
      <c r="A217" s="58">
        <v>45526</v>
      </c>
      <c r="B217" s="108" t="s">
        <v>364</v>
      </c>
      <c r="C217" s="89" t="s">
        <v>365</v>
      </c>
      <c r="D217" s="138"/>
      <c r="E217" s="138"/>
      <c r="F217" s="138"/>
      <c r="G217" s="138"/>
      <c r="H217" s="17">
        <v>25928.632000000001</v>
      </c>
      <c r="I217" s="18">
        <v>76043</v>
      </c>
      <c r="J217" s="17">
        <f t="shared" si="25"/>
        <v>1080</v>
      </c>
      <c r="K217" s="17">
        <v>978</v>
      </c>
      <c r="L217" s="17">
        <v>102</v>
      </c>
      <c r="M217" s="84">
        <f t="shared" si="23"/>
        <v>3201.5876989538465</v>
      </c>
      <c r="N217" s="17">
        <f t="shared" si="28"/>
        <v>2269.8835500000005</v>
      </c>
      <c r="O217" s="17">
        <f t="shared" si="27"/>
        <v>548.30769230769226</v>
      </c>
      <c r="P217" s="17">
        <f t="shared" si="21"/>
        <v>1123.9767692307692</v>
      </c>
      <c r="Q217" s="6">
        <f t="shared" si="26"/>
        <v>7143.7557104923089</v>
      </c>
    </row>
    <row r="218" spans="1:17" ht="195">
      <c r="A218" s="58">
        <v>45527</v>
      </c>
      <c r="B218" s="108" t="s">
        <v>366</v>
      </c>
      <c r="C218" s="89" t="s">
        <v>367</v>
      </c>
      <c r="D218" s="138"/>
      <c r="E218" s="138"/>
      <c r="F218" s="138"/>
      <c r="G218" s="138"/>
      <c r="H218" s="17">
        <v>25232.125</v>
      </c>
      <c r="I218" s="121">
        <v>69076</v>
      </c>
      <c r="J218" s="17">
        <f t="shared" si="25"/>
        <v>1045</v>
      </c>
      <c r="K218" s="17">
        <v>966</v>
      </c>
      <c r="L218" s="17">
        <v>79</v>
      </c>
      <c r="M218" s="84">
        <f>(H218*40.13)/325</f>
        <v>3115.5851576923078</v>
      </c>
      <c r="N218" s="17">
        <f t="shared" si="28"/>
        <v>2061.9186</v>
      </c>
      <c r="O218" s="17">
        <f t="shared" si="27"/>
        <v>530.53846153846155</v>
      </c>
      <c r="P218" s="17">
        <f t="shared" si="21"/>
        <v>1105.1266153846154</v>
      </c>
      <c r="Q218" s="6">
        <f t="shared" si="26"/>
        <v>6813.1688346153851</v>
      </c>
    </row>
    <row r="219" spans="1:17" ht="195">
      <c r="A219" s="58">
        <v>45528</v>
      </c>
      <c r="B219" s="108" t="s">
        <v>368</v>
      </c>
      <c r="C219" s="89" t="s">
        <v>369</v>
      </c>
      <c r="D219" s="138"/>
      <c r="E219" s="138"/>
      <c r="F219" s="138"/>
      <c r="G219" s="138"/>
      <c r="H219" s="17">
        <v>24545.491999999998</v>
      </c>
      <c r="I219" s="121">
        <v>68397</v>
      </c>
      <c r="J219" s="17">
        <f t="shared" si="25"/>
        <v>1069</v>
      </c>
      <c r="K219" s="17">
        <v>971</v>
      </c>
      <c r="L219" s="17">
        <v>98</v>
      </c>
      <c r="M219" s="84">
        <f t="shared" si="23"/>
        <v>3030.8018275692307</v>
      </c>
      <c r="N219" s="17">
        <f t="shared" si="28"/>
        <v>2041.6504500000003</v>
      </c>
      <c r="O219" s="17">
        <f t="shared" si="27"/>
        <v>542.72307692307697</v>
      </c>
      <c r="P219" s="17">
        <f t="shared" si="21"/>
        <v>1115.1713076923077</v>
      </c>
      <c r="Q219" s="6">
        <f t="shared" si="26"/>
        <v>6730.3466621846164</v>
      </c>
    </row>
    <row r="220" spans="1:17" ht="207.75" customHeight="1">
      <c r="A220" s="58">
        <v>45529</v>
      </c>
      <c r="B220" s="108" t="s">
        <v>370</v>
      </c>
      <c r="C220" s="89" t="s">
        <v>369</v>
      </c>
      <c r="D220" s="138"/>
      <c r="E220" s="138"/>
      <c r="F220" s="138"/>
      <c r="G220" s="138"/>
      <c r="H220" s="17">
        <v>26818.391</v>
      </c>
      <c r="I220" s="121">
        <v>73456</v>
      </c>
      <c r="J220" s="17">
        <f t="shared" si="25"/>
        <v>1063</v>
      </c>
      <c r="K220" s="17">
        <v>954</v>
      </c>
      <c r="L220" s="17">
        <v>109</v>
      </c>
      <c r="M220" s="84">
        <f t="shared" si="23"/>
        <v>3311.4524025538462</v>
      </c>
      <c r="N220" s="17">
        <f t="shared" si="28"/>
        <v>2192.6616000000004</v>
      </c>
      <c r="O220" s="17">
        <f t="shared" si="27"/>
        <v>539.67692307692312</v>
      </c>
      <c r="P220" s="17">
        <f t="shared" si="21"/>
        <v>1098.6050769230769</v>
      </c>
      <c r="Q220" s="6">
        <f t="shared" si="26"/>
        <v>7142.3960025538463</v>
      </c>
    </row>
    <row r="221" spans="1:17" ht="198" customHeight="1">
      <c r="A221" s="58">
        <v>45530</v>
      </c>
      <c r="B221" s="108" t="s">
        <v>371</v>
      </c>
      <c r="C221" s="89" t="s">
        <v>369</v>
      </c>
      <c r="D221" s="138"/>
      <c r="E221" s="138"/>
      <c r="F221" s="138"/>
      <c r="G221" s="138"/>
      <c r="H221" s="17">
        <v>27404.401999999998</v>
      </c>
      <c r="I221" s="121">
        <v>69450</v>
      </c>
      <c r="J221" s="17">
        <f t="shared" si="25"/>
        <v>976</v>
      </c>
      <c r="K221" s="17">
        <v>896</v>
      </c>
      <c r="L221" s="17">
        <v>80</v>
      </c>
      <c r="M221" s="84">
        <f t="shared" si="23"/>
        <v>3383.8112377230764</v>
      </c>
      <c r="N221" s="17">
        <f t="shared" si="28"/>
        <v>2073.0825</v>
      </c>
      <c r="O221" s="17">
        <f t="shared" si="27"/>
        <v>495.50769230769231</v>
      </c>
      <c r="P221" s="17">
        <f t="shared" si="21"/>
        <v>1026.6092307692309</v>
      </c>
      <c r="Q221" s="6">
        <f t="shared" si="26"/>
        <v>6979.0106607999987</v>
      </c>
    </row>
    <row r="222" spans="1:17" ht="195">
      <c r="A222" s="58">
        <v>45531</v>
      </c>
      <c r="B222" s="108" t="s">
        <v>372</v>
      </c>
      <c r="C222" s="89" t="s">
        <v>373</v>
      </c>
      <c r="D222" s="138"/>
      <c r="E222" s="138"/>
      <c r="F222" s="138"/>
      <c r="G222" s="138"/>
      <c r="H222" s="17">
        <v>26793.963</v>
      </c>
      <c r="I222" s="17">
        <v>68658</v>
      </c>
      <c r="J222" s="17">
        <f t="shared" si="25"/>
        <v>977</v>
      </c>
      <c r="K222" s="17">
        <v>889</v>
      </c>
      <c r="L222" s="17">
        <v>88</v>
      </c>
      <c r="M222" s="84">
        <f t="shared" si="23"/>
        <v>3308.4361082769237</v>
      </c>
      <c r="N222" s="17">
        <f t="shared" si="28"/>
        <v>2049.4413</v>
      </c>
      <c r="O222" s="17">
        <f t="shared" si="27"/>
        <v>496.01538461538462</v>
      </c>
      <c r="P222" s="17">
        <f>(((K222*0.9)*1.25)+ (L222*0.8*94.5)/325)</f>
        <v>1020.5951538461538</v>
      </c>
      <c r="Q222" s="6">
        <f t="shared" si="26"/>
        <v>6874.4879467384617</v>
      </c>
    </row>
    <row r="223" spans="1:17" ht="195">
      <c r="A223" s="58">
        <v>45532</v>
      </c>
      <c r="B223" s="108" t="s">
        <v>374</v>
      </c>
      <c r="C223" s="89" t="s">
        <v>373</v>
      </c>
      <c r="D223" s="138"/>
      <c r="E223" s="138"/>
      <c r="F223" s="138"/>
      <c r="G223" s="138"/>
      <c r="H223" s="17">
        <v>25910.718000000001</v>
      </c>
      <c r="I223" s="17">
        <v>67204</v>
      </c>
      <c r="J223" s="17">
        <f t="shared" si="25"/>
        <v>969</v>
      </c>
      <c r="K223" s="17">
        <v>891</v>
      </c>
      <c r="L223" s="17">
        <v>78</v>
      </c>
      <c r="M223" s="84">
        <f t="shared" si="23"/>
        <v>3199.3757333538465</v>
      </c>
      <c r="N223" s="17">
        <f t="shared" si="28"/>
        <v>2006.0393999999999</v>
      </c>
      <c r="O223" s="17">
        <f>(J223*165)/325</f>
        <v>491.95384615384614</v>
      </c>
      <c r="P223" s="17">
        <f>(((K223*0.9)*1.25)+ (L223*0.8*94.5)/325)</f>
        <v>1020.519</v>
      </c>
      <c r="Q223" s="6">
        <f t="shared" si="26"/>
        <v>6717.8879795076928</v>
      </c>
    </row>
    <row r="224" spans="1:17" ht="195">
      <c r="A224" s="58">
        <v>45533</v>
      </c>
      <c r="B224" s="108" t="s">
        <v>375</v>
      </c>
      <c r="C224" s="89" t="s">
        <v>373</v>
      </c>
      <c r="D224" s="138"/>
      <c r="E224" s="138"/>
      <c r="F224" s="138"/>
      <c r="G224" s="138"/>
      <c r="H224" s="17">
        <v>26449.013999999999</v>
      </c>
      <c r="I224" s="17">
        <v>67929</v>
      </c>
      <c r="J224" s="17">
        <f t="shared" si="25"/>
        <v>987</v>
      </c>
      <c r="K224" s="17">
        <v>910</v>
      </c>
      <c r="L224" s="17">
        <v>77</v>
      </c>
      <c r="M224" s="84">
        <f t="shared" si="23"/>
        <v>3265.8428671384618</v>
      </c>
      <c r="N224" s="17">
        <f t="shared" si="28"/>
        <v>2027.6806500000002</v>
      </c>
      <c r="O224" s="17">
        <f t="shared" si="27"/>
        <v>501.09230769230771</v>
      </c>
      <c r="P224" s="17">
        <f t="shared" si="21"/>
        <v>1041.6613846153846</v>
      </c>
      <c r="Q224" s="6">
        <f t="shared" si="26"/>
        <v>6836.2772094461543</v>
      </c>
    </row>
    <row r="225" spans="1:17" ht="195">
      <c r="A225" s="58">
        <v>45534</v>
      </c>
      <c r="B225" s="108" t="s">
        <v>376</v>
      </c>
      <c r="C225" s="89" t="s">
        <v>373</v>
      </c>
      <c r="D225" s="138"/>
      <c r="E225" s="138"/>
      <c r="F225" s="138"/>
      <c r="G225" s="138"/>
      <c r="H225" s="17">
        <v>26716.37</v>
      </c>
      <c r="I225" s="17">
        <v>75853</v>
      </c>
      <c r="J225" s="17">
        <f t="shared" si="25"/>
        <v>1083</v>
      </c>
      <c r="K225" s="17">
        <v>1006</v>
      </c>
      <c r="L225" s="17">
        <v>77</v>
      </c>
      <c r="M225" s="84">
        <f t="shared" si="23"/>
        <v>3298.8551633846159</v>
      </c>
      <c r="N225" s="17">
        <f t="shared" si="28"/>
        <v>2264.2120500000001</v>
      </c>
      <c r="O225" s="17">
        <f t="shared" si="27"/>
        <v>549.83076923076919</v>
      </c>
      <c r="P225" s="17">
        <f t="shared" si="21"/>
        <v>1149.6613846153846</v>
      </c>
      <c r="Q225" s="6">
        <f t="shared" si="26"/>
        <v>7262.5593672307696</v>
      </c>
    </row>
    <row r="226" spans="1:17" ht="195">
      <c r="A226" s="58">
        <v>45535</v>
      </c>
      <c r="B226" s="108" t="s">
        <v>377</v>
      </c>
      <c r="C226" s="89" t="s">
        <v>378</v>
      </c>
      <c r="D226" s="138"/>
      <c r="E226" s="138"/>
      <c r="F226" s="138"/>
      <c r="G226" s="138"/>
      <c r="H226" s="17">
        <v>27280.81</v>
      </c>
      <c r="I226" s="17">
        <v>71894</v>
      </c>
      <c r="J226" s="17">
        <f t="shared" si="25"/>
        <v>1052</v>
      </c>
      <c r="K226" s="17">
        <v>988</v>
      </c>
      <c r="L226" s="17">
        <v>64</v>
      </c>
      <c r="M226" s="84">
        <f t="shared" si="23"/>
        <v>3368.5504778461545</v>
      </c>
      <c r="N226" s="17">
        <f t="shared" si="28"/>
        <v>2146.0359000000003</v>
      </c>
      <c r="O226" s="17">
        <f t="shared" si="27"/>
        <v>534.09230769230771</v>
      </c>
      <c r="P226" s="17">
        <f t="shared" si="21"/>
        <v>1126.3873846153847</v>
      </c>
      <c r="Q226" s="6">
        <f t="shared" si="26"/>
        <v>7175.0660701538482</v>
      </c>
    </row>
    <row r="227" spans="1:17" ht="195">
      <c r="A227" s="58">
        <v>45536</v>
      </c>
      <c r="B227" s="108" t="s">
        <v>379</v>
      </c>
      <c r="C227" s="89" t="s">
        <v>369</v>
      </c>
      <c r="D227" s="141"/>
      <c r="E227" s="141"/>
      <c r="F227" s="141"/>
      <c r="G227" s="141"/>
      <c r="H227" s="18">
        <v>27498.296999999999</v>
      </c>
      <c r="I227" s="18">
        <v>65522</v>
      </c>
      <c r="J227" s="18">
        <f t="shared" si="25"/>
        <v>907</v>
      </c>
      <c r="K227" s="18">
        <v>834</v>
      </c>
      <c r="L227" s="18">
        <v>73</v>
      </c>
      <c r="M227" s="84">
        <f>(H227*24.53)/325</f>
        <v>2075.4868474153845</v>
      </c>
      <c r="N227" s="17">
        <f t="shared" si="28"/>
        <v>1955.8317000000002</v>
      </c>
      <c r="O227" s="17">
        <f t="shared" si="27"/>
        <v>460.47692307692307</v>
      </c>
      <c r="P227" s="17">
        <f t="shared" si="21"/>
        <v>955.23092307692309</v>
      </c>
      <c r="Q227" s="6">
        <f t="shared" si="26"/>
        <v>5447.026393569231</v>
      </c>
    </row>
    <row r="228" spans="1:17" ht="195">
      <c r="A228" s="58">
        <v>45537</v>
      </c>
      <c r="B228" s="108" t="s">
        <v>380</v>
      </c>
      <c r="C228" s="89" t="s">
        <v>381</v>
      </c>
      <c r="D228" s="138"/>
      <c r="E228" s="138"/>
      <c r="F228" s="138"/>
      <c r="G228" s="138"/>
      <c r="H228" s="17">
        <v>27559.271000000001</v>
      </c>
      <c r="I228" s="17">
        <v>68924</v>
      </c>
      <c r="J228" s="17">
        <f t="shared" si="25"/>
        <v>973</v>
      </c>
      <c r="K228" s="17">
        <v>904</v>
      </c>
      <c r="L228" s="17">
        <v>69</v>
      </c>
      <c r="M228" s="84">
        <f t="shared" ref="M228:M237" si="29">(H228*24.53)/325</f>
        <v>2080.088977323077</v>
      </c>
      <c r="N228" s="17">
        <f t="shared" si="28"/>
        <v>2057.3814000000002</v>
      </c>
      <c r="O228" s="17">
        <f t="shared" si="27"/>
        <v>493.98461538461538</v>
      </c>
      <c r="P228" s="17">
        <f t="shared" si="21"/>
        <v>1033.0504615384616</v>
      </c>
      <c r="Q228" s="6">
        <f t="shared" si="26"/>
        <v>5664.5054542461548</v>
      </c>
    </row>
    <row r="229" spans="1:17" ht="195">
      <c r="A229" s="58">
        <v>45538</v>
      </c>
      <c r="B229" s="108" t="s">
        <v>382</v>
      </c>
      <c r="C229" s="89" t="s">
        <v>383</v>
      </c>
      <c r="D229" s="138"/>
      <c r="E229" s="138"/>
      <c r="F229" s="138"/>
      <c r="G229" s="138"/>
      <c r="H229" s="17">
        <v>27608.95</v>
      </c>
      <c r="I229" s="17">
        <v>74833</v>
      </c>
      <c r="J229" s="17">
        <f t="shared" si="25"/>
        <v>1025</v>
      </c>
      <c r="K229" s="17">
        <v>948</v>
      </c>
      <c r="L229" s="17">
        <v>77</v>
      </c>
      <c r="M229" s="84">
        <f t="shared" si="29"/>
        <v>2083.8385953846155</v>
      </c>
      <c r="N229" s="17">
        <f t="shared" si="28"/>
        <v>2233.76505</v>
      </c>
      <c r="O229" s="17">
        <f t="shared" si="27"/>
        <v>520.38461538461536</v>
      </c>
      <c r="P229" s="17">
        <f t="shared" si="21"/>
        <v>1084.4113846153846</v>
      </c>
      <c r="Q229" s="6">
        <f t="shared" si="26"/>
        <v>5922.3996453846157</v>
      </c>
    </row>
    <row r="230" spans="1:17" ht="195">
      <c r="A230" s="58">
        <v>45539</v>
      </c>
      <c r="B230" s="108" t="s">
        <v>384</v>
      </c>
      <c r="C230" s="89" t="s">
        <v>385</v>
      </c>
      <c r="D230" s="142"/>
      <c r="E230" s="142"/>
      <c r="F230" s="142"/>
      <c r="G230" s="142"/>
      <c r="H230" s="122">
        <v>22262.219000000001</v>
      </c>
      <c r="I230" s="17">
        <v>71948</v>
      </c>
      <c r="J230" s="17">
        <f t="shared" si="25"/>
        <v>978</v>
      </c>
      <c r="K230" s="122">
        <v>908</v>
      </c>
      <c r="L230" s="122">
        <v>70</v>
      </c>
      <c r="M230" s="84">
        <f t="shared" si="29"/>
        <v>1680.2837909846155</v>
      </c>
      <c r="N230" s="17">
        <f t="shared" si="28"/>
        <v>2147.6477999999997</v>
      </c>
      <c r="O230" s="17">
        <f t="shared" si="27"/>
        <v>496.52307692307693</v>
      </c>
      <c r="P230" s="17">
        <f t="shared" si="21"/>
        <v>1037.783076923077</v>
      </c>
      <c r="Q230" s="6">
        <f t="shared" si="26"/>
        <v>5362.2377448307689</v>
      </c>
    </row>
    <row r="231" spans="1:17" ht="195">
      <c r="A231" s="58">
        <v>45540</v>
      </c>
      <c r="B231" s="108" t="s">
        <v>386</v>
      </c>
      <c r="C231" s="89" t="s">
        <v>387</v>
      </c>
      <c r="D231" s="138"/>
      <c r="E231" s="138"/>
      <c r="F231" s="138"/>
      <c r="G231" s="138"/>
      <c r="H231" s="17">
        <v>21186.833999999999</v>
      </c>
      <c r="I231" s="121">
        <v>77824</v>
      </c>
      <c r="J231" s="17">
        <f t="shared" si="25"/>
        <v>1122</v>
      </c>
      <c r="K231" s="17">
        <v>1038</v>
      </c>
      <c r="L231" s="17">
        <v>84</v>
      </c>
      <c r="M231" s="84">
        <f t="shared" si="29"/>
        <v>1599.1170400615383</v>
      </c>
      <c r="N231" s="17">
        <f t="shared" si="28"/>
        <v>2323.0464000000002</v>
      </c>
      <c r="O231" s="17">
        <f t="shared" si="27"/>
        <v>569.63076923076926</v>
      </c>
      <c r="P231" s="17">
        <f t="shared" si="21"/>
        <v>1187.2896923076923</v>
      </c>
      <c r="Q231" s="6">
        <f t="shared" si="26"/>
        <v>5679.0839016</v>
      </c>
    </row>
    <row r="232" spans="1:17" ht="195">
      <c r="A232" s="58">
        <v>45541</v>
      </c>
      <c r="B232" s="108" t="s">
        <v>388</v>
      </c>
      <c r="C232" s="89" t="s">
        <v>389</v>
      </c>
      <c r="D232" s="138"/>
      <c r="E232" s="138"/>
      <c r="F232" s="138"/>
      <c r="G232" s="138"/>
      <c r="H232" s="17">
        <v>26596.488000000001</v>
      </c>
      <c r="I232" s="17">
        <v>69853</v>
      </c>
      <c r="J232" s="17">
        <f t="shared" si="25"/>
        <v>1051</v>
      </c>
      <c r="K232" s="17">
        <v>962</v>
      </c>
      <c r="L232" s="17">
        <v>89</v>
      </c>
      <c r="M232" s="84">
        <f t="shared" si="29"/>
        <v>2007.4210788923078</v>
      </c>
      <c r="N232" s="17">
        <f t="shared" si="28"/>
        <v>2085.1120499999997</v>
      </c>
      <c r="O232" s="17">
        <f t="shared" si="27"/>
        <v>533.5846153846154</v>
      </c>
      <c r="P232" s="17">
        <f t="shared" si="21"/>
        <v>1102.9527692307693</v>
      </c>
      <c r="Q232" s="6">
        <f t="shared" si="26"/>
        <v>5729.0705135076923</v>
      </c>
    </row>
    <row r="233" spans="1:17" ht="195">
      <c r="A233" s="58">
        <v>45542</v>
      </c>
      <c r="B233" s="108" t="s">
        <v>390</v>
      </c>
      <c r="C233" s="89" t="s">
        <v>391</v>
      </c>
      <c r="D233" s="138"/>
      <c r="E233" s="138"/>
      <c r="F233" s="138"/>
      <c r="G233" s="138"/>
      <c r="H233" s="8">
        <v>26531.66</v>
      </c>
      <c r="I233" s="123">
        <v>70332</v>
      </c>
      <c r="J233" s="8">
        <f t="shared" si="25"/>
        <v>1045</v>
      </c>
      <c r="K233" s="8">
        <v>976</v>
      </c>
      <c r="L233" s="8">
        <v>69</v>
      </c>
      <c r="M233" s="84">
        <f t="shared" si="29"/>
        <v>2002.528060923077</v>
      </c>
      <c r="N233" s="17">
        <f t="shared" si="28"/>
        <v>2099.4101999999998</v>
      </c>
      <c r="O233" s="15">
        <f t="shared" si="27"/>
        <v>530.53846153846155</v>
      </c>
      <c r="P233" s="51">
        <f t="shared" si="21"/>
        <v>1114.0504615384616</v>
      </c>
      <c r="Q233" s="6">
        <f t="shared" si="26"/>
        <v>5746.5271840000005</v>
      </c>
    </row>
    <row r="234" spans="1:17" ht="195">
      <c r="A234" s="58">
        <v>45543</v>
      </c>
      <c r="B234" s="108" t="s">
        <v>392</v>
      </c>
      <c r="C234" s="89" t="s">
        <v>393</v>
      </c>
      <c r="D234" s="138"/>
      <c r="E234" s="138"/>
      <c r="F234" s="138"/>
      <c r="G234" s="138"/>
      <c r="H234" s="8">
        <v>28292.518</v>
      </c>
      <c r="I234" s="123">
        <v>70888</v>
      </c>
      <c r="J234" s="8">
        <f t="shared" si="25"/>
        <v>1025</v>
      </c>
      <c r="K234" s="8">
        <v>962</v>
      </c>
      <c r="L234" s="8">
        <v>63</v>
      </c>
      <c r="M234" s="84">
        <f t="shared" si="29"/>
        <v>2135.4322047384617</v>
      </c>
      <c r="N234" s="17">
        <f t="shared" si="28"/>
        <v>2116.0068000000001</v>
      </c>
      <c r="O234" s="15">
        <f t="shared" si="27"/>
        <v>520.38461538461536</v>
      </c>
      <c r="P234" s="51">
        <f t="shared" ref="P234:P292" si="30">(((K234*0.9)*1.25)+ (L234*0.8*94.5)/325)</f>
        <v>1096.9047692307693</v>
      </c>
      <c r="Q234" s="6">
        <f t="shared" si="26"/>
        <v>5868.728389353847</v>
      </c>
    </row>
    <row r="235" spans="1:17" ht="195">
      <c r="A235" s="58">
        <v>45544</v>
      </c>
      <c r="B235" s="108" t="s">
        <v>394</v>
      </c>
      <c r="C235" s="89" t="s">
        <v>395</v>
      </c>
      <c r="D235" s="131"/>
      <c r="E235" s="131"/>
      <c r="F235" s="131"/>
      <c r="G235" s="131"/>
      <c r="H235" s="124">
        <v>27537.25</v>
      </c>
      <c r="I235" s="109">
        <v>67191</v>
      </c>
      <c r="J235" s="8">
        <f t="shared" si="25"/>
        <v>964</v>
      </c>
      <c r="K235" s="8">
        <v>878</v>
      </c>
      <c r="L235" s="8">
        <v>86</v>
      </c>
      <c r="M235" s="84">
        <f t="shared" si="29"/>
        <v>2078.4268999999999</v>
      </c>
      <c r="N235" s="17">
        <f t="shared" si="28"/>
        <v>2005.6513500000001</v>
      </c>
      <c r="O235" s="39">
        <f t="shared" si="27"/>
        <v>489.4153846153846</v>
      </c>
      <c r="P235" s="51">
        <f t="shared" si="30"/>
        <v>1007.7549230769231</v>
      </c>
      <c r="Q235" s="6">
        <f t="shared" si="26"/>
        <v>5581.2485576923073</v>
      </c>
    </row>
    <row r="236" spans="1:17" ht="195">
      <c r="A236" s="58">
        <v>45545</v>
      </c>
      <c r="B236" s="108" t="s">
        <v>396</v>
      </c>
      <c r="C236" s="89" t="s">
        <v>397</v>
      </c>
      <c r="D236" s="138"/>
      <c r="E236" s="138"/>
      <c r="F236" s="138"/>
      <c r="G236" s="138"/>
      <c r="H236" s="8">
        <v>27918.878000000001</v>
      </c>
      <c r="I236" s="123">
        <v>68404</v>
      </c>
      <c r="J236" s="8">
        <f t="shared" si="25"/>
        <v>984</v>
      </c>
      <c r="K236" s="8">
        <v>901</v>
      </c>
      <c r="L236" s="8">
        <v>83</v>
      </c>
      <c r="M236" s="84">
        <f t="shared" si="29"/>
        <v>2107.2310072</v>
      </c>
      <c r="N236" s="17">
        <f t="shared" si="28"/>
        <v>2041.8594000000001</v>
      </c>
      <c r="O236" s="15">
        <f t="shared" si="27"/>
        <v>499.56923076923078</v>
      </c>
      <c r="P236" s="51">
        <f t="shared" si="30"/>
        <v>1032.9320769230769</v>
      </c>
      <c r="Q236" s="6">
        <f t="shared" si="26"/>
        <v>5681.5917148923081</v>
      </c>
    </row>
    <row r="237" spans="1:17" ht="195">
      <c r="A237" s="56">
        <v>45546</v>
      </c>
      <c r="B237" s="108" t="s">
        <v>398</v>
      </c>
      <c r="C237" s="89" t="s">
        <v>397</v>
      </c>
      <c r="D237" s="138"/>
      <c r="E237" s="138"/>
      <c r="F237" s="138"/>
      <c r="G237" s="138"/>
      <c r="H237" s="8">
        <v>26871.876</v>
      </c>
      <c r="I237" s="123">
        <v>67776</v>
      </c>
      <c r="J237" s="8">
        <f t="shared" si="25"/>
        <v>937</v>
      </c>
      <c r="K237" s="8">
        <v>859</v>
      </c>
      <c r="L237" s="8">
        <v>78</v>
      </c>
      <c r="M237" s="84">
        <f t="shared" si="29"/>
        <v>2028.2065177846155</v>
      </c>
      <c r="N237" s="17">
        <f t="shared" si="28"/>
        <v>2023.1135999999999</v>
      </c>
      <c r="O237" s="39">
        <f t="shared" si="27"/>
        <v>475.7076923076923</v>
      </c>
      <c r="P237" s="51">
        <f t="shared" si="30"/>
        <v>984.51900000000001</v>
      </c>
      <c r="Q237" s="6">
        <f t="shared" si="26"/>
        <v>5511.5468100923081</v>
      </c>
    </row>
    <row r="238" spans="1:17" ht="195">
      <c r="A238" s="58">
        <v>45547</v>
      </c>
      <c r="B238" s="108" t="s">
        <v>399</v>
      </c>
      <c r="C238" s="89" t="s">
        <v>400</v>
      </c>
      <c r="D238" s="138"/>
      <c r="E238" s="138"/>
      <c r="F238" s="138"/>
      <c r="G238" s="138"/>
      <c r="H238" s="17">
        <v>25442.026082127479</v>
      </c>
      <c r="I238" s="17">
        <v>69200</v>
      </c>
      <c r="J238" s="17">
        <f t="shared" si="25"/>
        <v>1002</v>
      </c>
      <c r="K238" s="17">
        <v>924</v>
      </c>
      <c r="L238" s="17">
        <v>78</v>
      </c>
      <c r="M238" s="84">
        <f>(H238*24.53)/325</f>
        <v>1920.2858455218063</v>
      </c>
      <c r="N238" s="17">
        <f t="shared" si="28"/>
        <v>2065.6200000000003</v>
      </c>
      <c r="O238" s="15">
        <f t="shared" si="27"/>
        <v>508.7076923076923</v>
      </c>
      <c r="P238" s="51">
        <f t="shared" si="30"/>
        <v>1057.644</v>
      </c>
      <c r="Q238" s="6">
        <f t="shared" si="26"/>
        <v>5552.2575378294987</v>
      </c>
    </row>
    <row r="239" spans="1:17" ht="195">
      <c r="A239" s="58">
        <v>45548</v>
      </c>
      <c r="B239" s="108" t="s">
        <v>401</v>
      </c>
      <c r="C239" s="89" t="s">
        <v>402</v>
      </c>
      <c r="H239" s="8">
        <v>26898.761999999999</v>
      </c>
      <c r="I239" s="109">
        <v>71996</v>
      </c>
      <c r="J239" s="8">
        <f t="shared" si="25"/>
        <v>980</v>
      </c>
      <c r="K239" s="8">
        <v>895</v>
      </c>
      <c r="L239" s="8">
        <v>85</v>
      </c>
      <c r="M239" s="84">
        <f t="shared" ref="M239:M288" si="31">(H239*24.53)/325</f>
        <v>2030.2357903384614</v>
      </c>
      <c r="N239" s="17">
        <f t="shared" si="28"/>
        <v>2149.0805999999998</v>
      </c>
      <c r="O239" s="15">
        <f t="shared" si="27"/>
        <v>497.53846153846155</v>
      </c>
      <c r="P239" s="51">
        <f t="shared" si="30"/>
        <v>1026.6473076923078</v>
      </c>
      <c r="Q239" s="6">
        <f t="shared" si="26"/>
        <v>5703.5021595692306</v>
      </c>
    </row>
    <row r="240" spans="1:17" ht="195">
      <c r="A240" s="58">
        <v>45549</v>
      </c>
      <c r="B240" s="108" t="s">
        <v>403</v>
      </c>
      <c r="C240" s="89" t="s">
        <v>404</v>
      </c>
      <c r="H240" s="8">
        <v>26576.428</v>
      </c>
      <c r="I240" s="110">
        <v>69268</v>
      </c>
      <c r="J240" s="8">
        <f t="shared" si="25"/>
        <v>968</v>
      </c>
      <c r="K240" s="8">
        <v>895</v>
      </c>
      <c r="L240" s="8">
        <v>73</v>
      </c>
      <c r="M240" s="84">
        <f t="shared" si="31"/>
        <v>2005.9070118153847</v>
      </c>
      <c r="N240" s="17">
        <f t="shared" si="28"/>
        <v>2067.6498000000001</v>
      </c>
      <c r="O240" s="15">
        <f t="shared" si="27"/>
        <v>491.44615384615383</v>
      </c>
      <c r="P240" s="51">
        <f t="shared" si="30"/>
        <v>1023.8559230769231</v>
      </c>
      <c r="Q240" s="6">
        <f t="shared" si="26"/>
        <v>5588.8588887384622</v>
      </c>
    </row>
    <row r="241" spans="1:17" ht="195">
      <c r="A241" s="58">
        <v>45550</v>
      </c>
      <c r="B241" s="108" t="s">
        <v>405</v>
      </c>
      <c r="C241" s="89" t="s">
        <v>406</v>
      </c>
      <c r="H241" s="8">
        <v>25214</v>
      </c>
      <c r="I241" s="110">
        <v>67539</v>
      </c>
      <c r="J241" s="8">
        <f t="shared" si="25"/>
        <v>1031</v>
      </c>
      <c r="K241" s="8">
        <v>944</v>
      </c>
      <c r="L241" s="8">
        <v>87</v>
      </c>
      <c r="M241" s="84">
        <f t="shared" si="31"/>
        <v>1903.0751384615387</v>
      </c>
      <c r="N241" s="17">
        <f t="shared" si="28"/>
        <v>2016.0391500000001</v>
      </c>
      <c r="O241" s="15">
        <f t="shared" si="27"/>
        <v>523.43076923076922</v>
      </c>
      <c r="P241" s="51">
        <f t="shared" si="30"/>
        <v>1082.2375384615384</v>
      </c>
      <c r="Q241" s="6">
        <f t="shared" si="26"/>
        <v>5524.7825961538456</v>
      </c>
    </row>
    <row r="242" spans="1:17" ht="195">
      <c r="A242" s="58">
        <v>45551</v>
      </c>
      <c r="B242" s="108" t="s">
        <v>407</v>
      </c>
      <c r="C242" s="89" t="s">
        <v>408</v>
      </c>
      <c r="D242" s="7">
        <v>0</v>
      </c>
      <c r="E242" s="7">
        <v>12</v>
      </c>
      <c r="H242" s="8">
        <v>9530.3529999999992</v>
      </c>
      <c r="I242" s="110">
        <v>39947</v>
      </c>
      <c r="J242" s="8">
        <f t="shared" si="25"/>
        <v>463</v>
      </c>
      <c r="K242" s="8">
        <v>423</v>
      </c>
      <c r="L242" s="8">
        <v>40</v>
      </c>
      <c r="M242" s="84">
        <f t="shared" si="31"/>
        <v>719.32172027692309</v>
      </c>
      <c r="N242" s="17">
        <f t="shared" si="28"/>
        <v>1192.4179500000002</v>
      </c>
      <c r="O242" s="15">
        <f t="shared" si="27"/>
        <v>235.06153846153848</v>
      </c>
      <c r="P242" s="51">
        <f t="shared" si="30"/>
        <v>485.17961538461537</v>
      </c>
      <c r="Q242" s="6">
        <f t="shared" si="26"/>
        <v>2631.9808241230771</v>
      </c>
    </row>
    <row r="243" spans="1:17" ht="195">
      <c r="A243" s="58">
        <v>45552</v>
      </c>
      <c r="B243" s="108" t="s">
        <v>409</v>
      </c>
      <c r="C243" s="89" t="s">
        <v>410</v>
      </c>
      <c r="D243" s="7">
        <v>0</v>
      </c>
      <c r="E243" s="7">
        <v>9</v>
      </c>
      <c r="F243" s="7">
        <v>0</v>
      </c>
      <c r="G243" s="7">
        <v>12</v>
      </c>
      <c r="H243" s="8">
        <v>7971.2370000000001</v>
      </c>
      <c r="I243" s="110">
        <v>34933</v>
      </c>
      <c r="J243" s="8">
        <f t="shared" si="25"/>
        <v>363</v>
      </c>
      <c r="K243" s="8">
        <v>330</v>
      </c>
      <c r="L243" s="8">
        <v>33</v>
      </c>
      <c r="M243" s="84">
        <f t="shared" si="31"/>
        <v>601.64444187692311</v>
      </c>
      <c r="N243" s="17">
        <f t="shared" si="28"/>
        <v>1042.7500500000001</v>
      </c>
      <c r="O243" s="15">
        <f t="shared" si="27"/>
        <v>184.2923076923077</v>
      </c>
      <c r="P243" s="51">
        <f t="shared" si="30"/>
        <v>378.92630769230772</v>
      </c>
      <c r="Q243" s="6">
        <f t="shared" si="26"/>
        <v>2207.6131072615385</v>
      </c>
    </row>
    <row r="244" spans="1:17" ht="195">
      <c r="A244" s="58">
        <v>45553</v>
      </c>
      <c r="B244" s="108" t="s">
        <v>411</v>
      </c>
      <c r="C244" s="89" t="s">
        <v>412</v>
      </c>
      <c r="D244" s="7">
        <v>95</v>
      </c>
      <c r="E244" s="7">
        <v>30</v>
      </c>
      <c r="F244" s="7">
        <v>105</v>
      </c>
      <c r="G244" s="7">
        <v>29</v>
      </c>
      <c r="H244" s="8">
        <v>23655.043000000001</v>
      </c>
      <c r="I244" s="110">
        <v>71956</v>
      </c>
      <c r="J244" s="8">
        <f t="shared" si="25"/>
        <v>1038</v>
      </c>
      <c r="K244" s="8">
        <v>965</v>
      </c>
      <c r="L244" s="8">
        <v>73</v>
      </c>
      <c r="M244" s="84">
        <f t="shared" si="31"/>
        <v>1785.409860892308</v>
      </c>
      <c r="N244" s="17">
        <f t="shared" si="28"/>
        <v>2147.8866000000003</v>
      </c>
      <c r="O244" s="17">
        <f t="shared" si="27"/>
        <v>526.98461538461538</v>
      </c>
      <c r="P244" s="17">
        <f t="shared" si="30"/>
        <v>1102.6059230769231</v>
      </c>
      <c r="Q244" s="6">
        <f t="shared" si="26"/>
        <v>5562.8869993538474</v>
      </c>
    </row>
    <row r="245" spans="1:17">
      <c r="A245" s="58">
        <v>45554</v>
      </c>
      <c r="I245" s="144"/>
      <c r="J245" s="8">
        <f t="shared" si="25"/>
        <v>0</v>
      </c>
      <c r="M245" s="84">
        <f t="shared" ref="M245" si="32">(H245*24.53)/325</f>
        <v>0</v>
      </c>
      <c r="N245" s="17">
        <f t="shared" ref="N245" si="33">(I245/1000)*29.85</f>
        <v>0</v>
      </c>
      <c r="O245" s="17">
        <f t="shared" ref="O245" si="34">(J245*165)/325</f>
        <v>0</v>
      </c>
      <c r="P245" s="17">
        <f t="shared" ref="P245" si="35">(((K245*0.9)*1.25)+ (L245*0.8*94.5)/325)</f>
        <v>0</v>
      </c>
      <c r="Q245" s="6">
        <f t="shared" ref="Q245" si="36">SUM(M245:P245)</f>
        <v>0</v>
      </c>
    </row>
    <row r="246" spans="1:17">
      <c r="A246" s="58">
        <v>45555</v>
      </c>
      <c r="J246" s="8">
        <f t="shared" si="25"/>
        <v>0</v>
      </c>
      <c r="M246" s="84">
        <f t="shared" si="31"/>
        <v>0</v>
      </c>
      <c r="N246" s="17">
        <f t="shared" si="28"/>
        <v>0</v>
      </c>
      <c r="O246" s="15">
        <f t="shared" si="27"/>
        <v>0</v>
      </c>
      <c r="P246" s="51">
        <f t="shared" si="30"/>
        <v>0</v>
      </c>
      <c r="Q246" s="6">
        <f t="shared" si="26"/>
        <v>0</v>
      </c>
    </row>
    <row r="247" spans="1:17">
      <c r="A247" s="58">
        <v>45556</v>
      </c>
      <c r="J247" s="8">
        <f t="shared" si="25"/>
        <v>0</v>
      </c>
      <c r="M247" s="84">
        <f t="shared" si="31"/>
        <v>0</v>
      </c>
      <c r="N247" s="17">
        <f t="shared" si="28"/>
        <v>0</v>
      </c>
      <c r="O247" s="15">
        <f t="shared" si="27"/>
        <v>0</v>
      </c>
      <c r="P247" s="51">
        <f t="shared" si="30"/>
        <v>0</v>
      </c>
      <c r="Q247" s="6">
        <f t="shared" si="26"/>
        <v>0</v>
      </c>
    </row>
    <row r="248" spans="1:17">
      <c r="A248" s="58">
        <v>45557</v>
      </c>
      <c r="J248" s="8">
        <f t="shared" si="25"/>
        <v>0</v>
      </c>
      <c r="M248" s="84">
        <f t="shared" si="31"/>
        <v>0</v>
      </c>
      <c r="N248" s="17">
        <f t="shared" si="28"/>
        <v>0</v>
      </c>
      <c r="O248" s="15">
        <f t="shared" si="27"/>
        <v>0</v>
      </c>
      <c r="P248" s="51">
        <f t="shared" si="30"/>
        <v>0</v>
      </c>
      <c r="Q248" s="6">
        <f t="shared" si="26"/>
        <v>0</v>
      </c>
    </row>
    <row r="249" spans="1:17">
      <c r="A249" s="58">
        <v>45558</v>
      </c>
      <c r="J249" s="8">
        <f t="shared" si="25"/>
        <v>0</v>
      </c>
      <c r="M249" s="84">
        <f t="shared" si="31"/>
        <v>0</v>
      </c>
      <c r="N249" s="17">
        <f t="shared" si="28"/>
        <v>0</v>
      </c>
      <c r="O249" s="15">
        <f t="shared" si="27"/>
        <v>0</v>
      </c>
      <c r="P249" s="51">
        <f t="shared" si="30"/>
        <v>0</v>
      </c>
      <c r="Q249" s="6">
        <f t="shared" si="26"/>
        <v>0</v>
      </c>
    </row>
    <row r="250" spans="1:17">
      <c r="A250" s="58">
        <v>45559</v>
      </c>
      <c r="J250" s="8">
        <f t="shared" si="25"/>
        <v>0</v>
      </c>
      <c r="M250" s="84">
        <f t="shared" si="31"/>
        <v>0</v>
      </c>
      <c r="N250" s="17">
        <f t="shared" si="28"/>
        <v>0</v>
      </c>
      <c r="O250" s="15">
        <f t="shared" si="27"/>
        <v>0</v>
      </c>
      <c r="P250" s="51">
        <f t="shared" si="30"/>
        <v>0</v>
      </c>
      <c r="Q250" s="6">
        <f t="shared" si="26"/>
        <v>0</v>
      </c>
    </row>
    <row r="251" spans="1:17">
      <c r="A251" s="58">
        <v>45560</v>
      </c>
      <c r="J251" s="8">
        <f t="shared" si="25"/>
        <v>0</v>
      </c>
      <c r="M251" s="84">
        <f t="shared" si="31"/>
        <v>0</v>
      </c>
      <c r="N251" s="17">
        <f t="shared" si="28"/>
        <v>0</v>
      </c>
      <c r="O251" s="15">
        <f t="shared" si="27"/>
        <v>0</v>
      </c>
      <c r="P251" s="51">
        <f t="shared" si="30"/>
        <v>0</v>
      </c>
      <c r="Q251" s="6">
        <f t="shared" si="26"/>
        <v>0</v>
      </c>
    </row>
    <row r="252" spans="1:17">
      <c r="A252" s="58">
        <v>45561</v>
      </c>
      <c r="J252" s="8">
        <f t="shared" si="25"/>
        <v>0</v>
      </c>
      <c r="M252" s="84">
        <f t="shared" si="31"/>
        <v>0</v>
      </c>
      <c r="N252" s="17">
        <f t="shared" si="28"/>
        <v>0</v>
      </c>
      <c r="O252" s="15">
        <f t="shared" si="27"/>
        <v>0</v>
      </c>
      <c r="P252" s="51">
        <f t="shared" si="30"/>
        <v>0</v>
      </c>
      <c r="Q252" s="6">
        <f t="shared" si="26"/>
        <v>0</v>
      </c>
    </row>
    <row r="253" spans="1:17">
      <c r="A253" s="58">
        <v>45562</v>
      </c>
      <c r="J253" s="8">
        <f t="shared" si="25"/>
        <v>0</v>
      </c>
      <c r="M253" s="84">
        <f t="shared" si="31"/>
        <v>0</v>
      </c>
      <c r="N253" s="17">
        <f t="shared" si="28"/>
        <v>0</v>
      </c>
      <c r="O253" s="15">
        <f t="shared" si="27"/>
        <v>0</v>
      </c>
      <c r="P253" s="51">
        <f t="shared" si="30"/>
        <v>0</v>
      </c>
      <c r="Q253" s="6">
        <f t="shared" si="26"/>
        <v>0</v>
      </c>
    </row>
    <row r="254" spans="1:17">
      <c r="A254" s="58">
        <v>45563</v>
      </c>
      <c r="J254" s="8">
        <f t="shared" si="25"/>
        <v>0</v>
      </c>
      <c r="M254" s="84">
        <f t="shared" si="31"/>
        <v>0</v>
      </c>
      <c r="N254" s="17">
        <f t="shared" si="28"/>
        <v>0</v>
      </c>
      <c r="O254" s="15">
        <f t="shared" si="27"/>
        <v>0</v>
      </c>
      <c r="P254" s="51">
        <f t="shared" si="30"/>
        <v>0</v>
      </c>
      <c r="Q254" s="6">
        <f t="shared" si="26"/>
        <v>0</v>
      </c>
    </row>
    <row r="255" spans="1:17">
      <c r="A255" s="58">
        <v>45564</v>
      </c>
      <c r="J255" s="8">
        <f t="shared" si="25"/>
        <v>0</v>
      </c>
      <c r="M255" s="84">
        <f t="shared" si="31"/>
        <v>0</v>
      </c>
      <c r="N255" s="17">
        <f t="shared" si="28"/>
        <v>0</v>
      </c>
      <c r="O255" s="15">
        <f t="shared" si="27"/>
        <v>0</v>
      </c>
      <c r="P255" s="51">
        <f t="shared" si="30"/>
        <v>0</v>
      </c>
      <c r="Q255" s="6">
        <f t="shared" si="26"/>
        <v>0</v>
      </c>
    </row>
    <row r="256" spans="1:17">
      <c r="A256" s="58">
        <v>45565</v>
      </c>
      <c r="J256" s="8">
        <f t="shared" si="25"/>
        <v>0</v>
      </c>
      <c r="M256" s="84">
        <f t="shared" si="31"/>
        <v>0</v>
      </c>
      <c r="N256" s="17">
        <f t="shared" si="28"/>
        <v>0</v>
      </c>
      <c r="O256" s="15">
        <f t="shared" si="27"/>
        <v>0</v>
      </c>
      <c r="P256" s="51">
        <f t="shared" si="30"/>
        <v>0</v>
      </c>
      <c r="Q256" s="6">
        <f t="shared" si="26"/>
        <v>0</v>
      </c>
    </row>
    <row r="257" spans="1:17">
      <c r="A257" s="58">
        <v>45566</v>
      </c>
      <c r="J257" s="8">
        <f t="shared" ref="J257:J289" si="37">K257+L257</f>
        <v>0</v>
      </c>
      <c r="M257" s="84">
        <f t="shared" si="31"/>
        <v>0</v>
      </c>
      <c r="N257" s="17">
        <f t="shared" si="28"/>
        <v>0</v>
      </c>
      <c r="O257" s="15">
        <f t="shared" si="27"/>
        <v>0</v>
      </c>
      <c r="P257" s="51">
        <f t="shared" si="30"/>
        <v>0</v>
      </c>
      <c r="Q257" s="6">
        <f t="shared" si="26"/>
        <v>0</v>
      </c>
    </row>
    <row r="258" spans="1:17">
      <c r="A258" s="58">
        <v>45567</v>
      </c>
      <c r="J258" s="8">
        <f t="shared" si="37"/>
        <v>0</v>
      </c>
      <c r="M258" s="84">
        <f t="shared" si="31"/>
        <v>0</v>
      </c>
      <c r="N258" s="17">
        <f t="shared" si="28"/>
        <v>0</v>
      </c>
      <c r="O258" s="15">
        <f t="shared" si="27"/>
        <v>0</v>
      </c>
      <c r="P258" s="51">
        <f t="shared" si="30"/>
        <v>0</v>
      </c>
      <c r="Q258" s="6">
        <f t="shared" si="26"/>
        <v>0</v>
      </c>
    </row>
    <row r="259" spans="1:17">
      <c r="A259" s="58">
        <v>45568</v>
      </c>
      <c r="J259" s="8">
        <f t="shared" si="37"/>
        <v>0</v>
      </c>
      <c r="M259" s="84">
        <f t="shared" si="31"/>
        <v>0</v>
      </c>
      <c r="N259" s="17">
        <f t="shared" si="28"/>
        <v>0</v>
      </c>
      <c r="O259" s="15">
        <f t="shared" si="27"/>
        <v>0</v>
      </c>
      <c r="P259" s="51">
        <f t="shared" si="30"/>
        <v>0</v>
      </c>
      <c r="Q259" s="6">
        <f t="shared" si="26"/>
        <v>0</v>
      </c>
    </row>
    <row r="260" spans="1:17">
      <c r="A260" s="58">
        <v>45569</v>
      </c>
      <c r="J260" s="8">
        <f t="shared" si="37"/>
        <v>0</v>
      </c>
      <c r="M260" s="84">
        <f t="shared" si="31"/>
        <v>0</v>
      </c>
      <c r="N260" s="17">
        <f t="shared" si="28"/>
        <v>0</v>
      </c>
      <c r="O260" s="15">
        <f t="shared" si="27"/>
        <v>0</v>
      </c>
      <c r="P260" s="51">
        <f t="shared" si="30"/>
        <v>0</v>
      </c>
      <c r="Q260" s="6">
        <f t="shared" si="26"/>
        <v>0</v>
      </c>
    </row>
    <row r="261" spans="1:17">
      <c r="A261" s="58">
        <v>45570</v>
      </c>
      <c r="J261" s="8">
        <f t="shared" si="37"/>
        <v>0</v>
      </c>
      <c r="M261" s="84">
        <f t="shared" si="31"/>
        <v>0</v>
      </c>
      <c r="N261" s="17">
        <f t="shared" si="28"/>
        <v>0</v>
      </c>
      <c r="O261" s="15">
        <f t="shared" si="27"/>
        <v>0</v>
      </c>
      <c r="P261" s="51">
        <f t="shared" si="30"/>
        <v>0</v>
      </c>
      <c r="Q261" s="6">
        <f t="shared" si="26"/>
        <v>0</v>
      </c>
    </row>
    <row r="262" spans="1:17">
      <c r="A262" s="58">
        <v>45571</v>
      </c>
      <c r="J262" s="8">
        <f t="shared" si="37"/>
        <v>0</v>
      </c>
      <c r="M262" s="84">
        <f t="shared" si="31"/>
        <v>0</v>
      </c>
      <c r="N262" s="17">
        <f t="shared" si="28"/>
        <v>0</v>
      </c>
      <c r="O262" s="15">
        <f t="shared" si="27"/>
        <v>0</v>
      </c>
      <c r="P262" s="51">
        <f t="shared" si="30"/>
        <v>0</v>
      </c>
      <c r="Q262" s="6">
        <f t="shared" si="26"/>
        <v>0</v>
      </c>
    </row>
    <row r="263" spans="1:17">
      <c r="A263" s="58">
        <v>45572</v>
      </c>
      <c r="J263" s="8">
        <f t="shared" si="37"/>
        <v>0</v>
      </c>
      <c r="M263" s="84">
        <f t="shared" si="31"/>
        <v>0</v>
      </c>
      <c r="N263" s="17">
        <f t="shared" si="28"/>
        <v>0</v>
      </c>
      <c r="O263" s="15">
        <f t="shared" si="27"/>
        <v>0</v>
      </c>
      <c r="P263" s="51">
        <f t="shared" si="30"/>
        <v>0</v>
      </c>
      <c r="Q263" s="6">
        <f t="shared" si="26"/>
        <v>0</v>
      </c>
    </row>
    <row r="264" spans="1:17">
      <c r="A264" s="58">
        <v>45573</v>
      </c>
      <c r="J264" s="8">
        <f t="shared" si="37"/>
        <v>0</v>
      </c>
      <c r="M264" s="84">
        <f t="shared" si="31"/>
        <v>0</v>
      </c>
      <c r="N264" s="17">
        <f t="shared" si="28"/>
        <v>0</v>
      </c>
      <c r="O264" s="15">
        <f t="shared" si="27"/>
        <v>0</v>
      </c>
      <c r="P264" s="51">
        <f t="shared" si="30"/>
        <v>0</v>
      </c>
      <c r="Q264" s="6">
        <f t="shared" si="26"/>
        <v>0</v>
      </c>
    </row>
    <row r="265" spans="1:17">
      <c r="A265" s="58">
        <v>45574</v>
      </c>
      <c r="J265" s="8">
        <f t="shared" si="37"/>
        <v>0</v>
      </c>
      <c r="M265" s="84">
        <f t="shared" si="31"/>
        <v>0</v>
      </c>
      <c r="N265" s="17">
        <f t="shared" si="28"/>
        <v>0</v>
      </c>
      <c r="O265" s="15">
        <f t="shared" si="27"/>
        <v>0</v>
      </c>
      <c r="P265" s="51">
        <f t="shared" si="30"/>
        <v>0</v>
      </c>
      <c r="Q265" s="6">
        <f t="shared" si="26"/>
        <v>0</v>
      </c>
    </row>
    <row r="266" spans="1:17">
      <c r="A266" s="58">
        <v>45575</v>
      </c>
      <c r="J266" s="8">
        <f t="shared" si="37"/>
        <v>0</v>
      </c>
      <c r="M266" s="84">
        <f t="shared" si="31"/>
        <v>0</v>
      </c>
      <c r="N266" s="17">
        <f t="shared" si="28"/>
        <v>0</v>
      </c>
      <c r="O266" s="15">
        <f t="shared" si="27"/>
        <v>0</v>
      </c>
      <c r="P266" s="51">
        <f t="shared" si="30"/>
        <v>0</v>
      </c>
      <c r="Q266" s="6">
        <f t="shared" si="26"/>
        <v>0</v>
      </c>
    </row>
    <row r="267" spans="1:17">
      <c r="A267" s="58">
        <v>45576</v>
      </c>
      <c r="J267" s="8">
        <f t="shared" si="37"/>
        <v>0</v>
      </c>
      <c r="M267" s="84">
        <f t="shared" si="31"/>
        <v>0</v>
      </c>
      <c r="N267" s="17">
        <f t="shared" si="28"/>
        <v>0</v>
      </c>
      <c r="O267" s="15">
        <f t="shared" si="27"/>
        <v>0</v>
      </c>
      <c r="P267" s="51">
        <f t="shared" si="30"/>
        <v>0</v>
      </c>
      <c r="Q267" s="6">
        <f t="shared" si="26"/>
        <v>0</v>
      </c>
    </row>
    <row r="268" spans="1:17">
      <c r="A268" s="58">
        <v>45577</v>
      </c>
      <c r="J268" s="8">
        <f t="shared" si="37"/>
        <v>0</v>
      </c>
      <c r="M268" s="84">
        <f t="shared" si="31"/>
        <v>0</v>
      </c>
      <c r="N268" s="17">
        <f t="shared" si="28"/>
        <v>0</v>
      </c>
      <c r="O268" s="15">
        <f t="shared" si="27"/>
        <v>0</v>
      </c>
      <c r="P268" s="51">
        <f t="shared" si="30"/>
        <v>0</v>
      </c>
      <c r="Q268" s="6">
        <f t="shared" ref="Q268:Q292" si="38">SUM(M268:P268)</f>
        <v>0</v>
      </c>
    </row>
    <row r="269" spans="1:17">
      <c r="A269" s="58">
        <v>45578</v>
      </c>
      <c r="J269" s="8">
        <f t="shared" si="37"/>
        <v>0</v>
      </c>
      <c r="M269" s="84">
        <f t="shared" si="31"/>
        <v>0</v>
      </c>
      <c r="N269" s="17">
        <f t="shared" si="28"/>
        <v>0</v>
      </c>
      <c r="O269" s="15">
        <f t="shared" si="27"/>
        <v>0</v>
      </c>
      <c r="P269" s="51">
        <f t="shared" si="30"/>
        <v>0</v>
      </c>
      <c r="Q269" s="6">
        <f t="shared" si="38"/>
        <v>0</v>
      </c>
    </row>
    <row r="270" spans="1:17">
      <c r="A270" s="58">
        <v>45579</v>
      </c>
      <c r="J270" s="8">
        <f t="shared" si="37"/>
        <v>0</v>
      </c>
      <c r="M270" s="84">
        <f t="shared" si="31"/>
        <v>0</v>
      </c>
      <c r="N270" s="17">
        <f t="shared" si="28"/>
        <v>0</v>
      </c>
      <c r="O270" s="15">
        <f t="shared" si="27"/>
        <v>0</v>
      </c>
      <c r="P270" s="51">
        <f t="shared" si="30"/>
        <v>0</v>
      </c>
      <c r="Q270" s="6">
        <f t="shared" si="38"/>
        <v>0</v>
      </c>
    </row>
    <row r="271" spans="1:17">
      <c r="A271" s="58">
        <v>45580</v>
      </c>
      <c r="J271" s="8">
        <f t="shared" si="37"/>
        <v>0</v>
      </c>
      <c r="M271" s="84">
        <f t="shared" si="31"/>
        <v>0</v>
      </c>
      <c r="N271" s="17">
        <f t="shared" si="28"/>
        <v>0</v>
      </c>
      <c r="O271" s="15">
        <f t="shared" si="27"/>
        <v>0</v>
      </c>
      <c r="P271" s="51">
        <f t="shared" si="30"/>
        <v>0</v>
      </c>
      <c r="Q271" s="6">
        <f t="shared" si="38"/>
        <v>0</v>
      </c>
    </row>
    <row r="272" spans="1:17">
      <c r="A272" s="58">
        <v>45581</v>
      </c>
      <c r="J272" s="8">
        <f t="shared" si="37"/>
        <v>0</v>
      </c>
      <c r="M272" s="84">
        <f t="shared" si="31"/>
        <v>0</v>
      </c>
      <c r="N272" s="17">
        <f t="shared" si="28"/>
        <v>0</v>
      </c>
      <c r="O272" s="15">
        <f t="shared" si="27"/>
        <v>0</v>
      </c>
      <c r="P272" s="51">
        <f t="shared" si="30"/>
        <v>0</v>
      </c>
      <c r="Q272" s="6">
        <f t="shared" si="38"/>
        <v>0</v>
      </c>
    </row>
    <row r="273" spans="1:17">
      <c r="A273" s="58">
        <v>45582</v>
      </c>
      <c r="J273" s="8">
        <f t="shared" si="37"/>
        <v>0</v>
      </c>
      <c r="M273" s="84">
        <f t="shared" si="31"/>
        <v>0</v>
      </c>
      <c r="N273" s="17">
        <f t="shared" si="28"/>
        <v>0</v>
      </c>
      <c r="O273" s="15">
        <f t="shared" si="27"/>
        <v>0</v>
      </c>
      <c r="P273" s="51">
        <f t="shared" si="30"/>
        <v>0</v>
      </c>
      <c r="Q273" s="6">
        <f t="shared" si="38"/>
        <v>0</v>
      </c>
    </row>
    <row r="274" spans="1:17">
      <c r="A274" s="58">
        <v>45583</v>
      </c>
      <c r="J274" s="8">
        <f t="shared" si="37"/>
        <v>0</v>
      </c>
      <c r="M274" s="84">
        <f t="shared" si="31"/>
        <v>0</v>
      </c>
      <c r="N274" s="17">
        <f t="shared" si="28"/>
        <v>0</v>
      </c>
      <c r="O274" s="15">
        <f t="shared" ref="O274:O292" si="39">(J274*165)/325</f>
        <v>0</v>
      </c>
      <c r="P274" s="51">
        <f t="shared" si="30"/>
        <v>0</v>
      </c>
      <c r="Q274" s="6">
        <f t="shared" si="38"/>
        <v>0</v>
      </c>
    </row>
    <row r="275" spans="1:17">
      <c r="A275" s="58">
        <v>45584</v>
      </c>
      <c r="J275" s="8">
        <f t="shared" si="37"/>
        <v>0</v>
      </c>
      <c r="M275" s="84">
        <f t="shared" si="31"/>
        <v>0</v>
      </c>
      <c r="N275" s="17">
        <f t="shared" si="28"/>
        <v>0</v>
      </c>
      <c r="O275" s="15">
        <f t="shared" si="39"/>
        <v>0</v>
      </c>
      <c r="P275" s="51">
        <f t="shared" si="30"/>
        <v>0</v>
      </c>
      <c r="Q275" s="6">
        <f t="shared" si="38"/>
        <v>0</v>
      </c>
    </row>
    <row r="276" spans="1:17">
      <c r="A276" s="58">
        <v>45585</v>
      </c>
      <c r="J276" s="8">
        <f t="shared" si="37"/>
        <v>0</v>
      </c>
      <c r="M276" s="84">
        <f t="shared" si="31"/>
        <v>0</v>
      </c>
      <c r="N276" s="17">
        <f t="shared" si="28"/>
        <v>0</v>
      </c>
      <c r="O276" s="15">
        <f t="shared" si="39"/>
        <v>0</v>
      </c>
      <c r="P276" s="51">
        <f t="shared" si="30"/>
        <v>0</v>
      </c>
      <c r="Q276" s="6">
        <f t="shared" si="38"/>
        <v>0</v>
      </c>
    </row>
    <row r="277" spans="1:17">
      <c r="A277" s="58">
        <v>45586</v>
      </c>
      <c r="J277" s="8">
        <f t="shared" si="37"/>
        <v>0</v>
      </c>
      <c r="M277" s="84">
        <f t="shared" si="31"/>
        <v>0</v>
      </c>
      <c r="N277" s="17">
        <f t="shared" si="28"/>
        <v>0</v>
      </c>
      <c r="O277" s="15">
        <f t="shared" si="39"/>
        <v>0</v>
      </c>
      <c r="P277" s="51">
        <f t="shared" si="30"/>
        <v>0</v>
      </c>
      <c r="Q277" s="6">
        <f t="shared" si="38"/>
        <v>0</v>
      </c>
    </row>
    <row r="278" spans="1:17">
      <c r="A278" s="58">
        <v>45587</v>
      </c>
      <c r="J278" s="8">
        <f t="shared" si="37"/>
        <v>0</v>
      </c>
      <c r="M278" s="84">
        <f t="shared" si="31"/>
        <v>0</v>
      </c>
      <c r="N278" s="17">
        <f t="shared" si="28"/>
        <v>0</v>
      </c>
      <c r="O278" s="15">
        <f t="shared" si="39"/>
        <v>0</v>
      </c>
      <c r="P278" s="51">
        <f t="shared" si="30"/>
        <v>0</v>
      </c>
      <c r="Q278" s="6">
        <f t="shared" si="38"/>
        <v>0</v>
      </c>
    </row>
    <row r="279" spans="1:17">
      <c r="A279" s="58">
        <v>45588</v>
      </c>
      <c r="J279" s="8">
        <f t="shared" si="37"/>
        <v>0</v>
      </c>
      <c r="M279" s="84">
        <f t="shared" si="31"/>
        <v>0</v>
      </c>
      <c r="N279" s="17">
        <f t="shared" si="28"/>
        <v>0</v>
      </c>
      <c r="O279" s="15">
        <f t="shared" si="39"/>
        <v>0</v>
      </c>
      <c r="P279" s="51">
        <f t="shared" si="30"/>
        <v>0</v>
      </c>
      <c r="Q279" s="6">
        <f t="shared" si="38"/>
        <v>0</v>
      </c>
    </row>
    <row r="280" spans="1:17">
      <c r="A280" s="58">
        <v>45589</v>
      </c>
      <c r="J280" s="8">
        <f t="shared" si="37"/>
        <v>0</v>
      </c>
      <c r="M280" s="84">
        <f t="shared" si="31"/>
        <v>0</v>
      </c>
      <c r="N280" s="17">
        <f t="shared" ref="N280:N290" si="40">(I280/1000)*29.85</f>
        <v>0</v>
      </c>
      <c r="O280" s="15">
        <f t="shared" si="39"/>
        <v>0</v>
      </c>
      <c r="P280" s="51">
        <f t="shared" si="30"/>
        <v>0</v>
      </c>
      <c r="Q280" s="6">
        <f t="shared" si="38"/>
        <v>0</v>
      </c>
    </row>
    <row r="281" spans="1:17">
      <c r="A281" s="58">
        <v>45590</v>
      </c>
      <c r="J281" s="8">
        <f t="shared" si="37"/>
        <v>0</v>
      </c>
      <c r="M281" s="84">
        <f t="shared" si="31"/>
        <v>0</v>
      </c>
      <c r="N281" s="17">
        <f t="shared" si="40"/>
        <v>0</v>
      </c>
      <c r="O281" s="15">
        <f t="shared" si="39"/>
        <v>0</v>
      </c>
      <c r="P281" s="51">
        <f t="shared" si="30"/>
        <v>0</v>
      </c>
      <c r="Q281" s="6">
        <f t="shared" si="38"/>
        <v>0</v>
      </c>
    </row>
    <row r="282" spans="1:17">
      <c r="A282" s="58">
        <v>45591</v>
      </c>
      <c r="J282" s="8">
        <f t="shared" si="37"/>
        <v>0</v>
      </c>
      <c r="M282" s="84">
        <f t="shared" si="31"/>
        <v>0</v>
      </c>
      <c r="N282" s="17">
        <f t="shared" si="40"/>
        <v>0</v>
      </c>
      <c r="O282" s="15">
        <f t="shared" si="39"/>
        <v>0</v>
      </c>
      <c r="P282" s="51">
        <f t="shared" si="30"/>
        <v>0</v>
      </c>
      <c r="Q282" s="6">
        <f t="shared" si="38"/>
        <v>0</v>
      </c>
    </row>
    <row r="283" spans="1:17">
      <c r="A283" s="58">
        <v>45592</v>
      </c>
      <c r="J283" s="8">
        <f t="shared" si="37"/>
        <v>0</v>
      </c>
      <c r="M283" s="84">
        <f t="shared" si="31"/>
        <v>0</v>
      </c>
      <c r="N283" s="17">
        <f t="shared" si="40"/>
        <v>0</v>
      </c>
      <c r="O283" s="15">
        <f t="shared" si="39"/>
        <v>0</v>
      </c>
      <c r="P283" s="51">
        <f t="shared" si="30"/>
        <v>0</v>
      </c>
      <c r="Q283" s="6">
        <f t="shared" si="38"/>
        <v>0</v>
      </c>
    </row>
    <row r="284" spans="1:17">
      <c r="A284" s="58">
        <v>45593</v>
      </c>
      <c r="J284" s="8">
        <f t="shared" si="37"/>
        <v>0</v>
      </c>
      <c r="M284" s="84">
        <f t="shared" si="31"/>
        <v>0</v>
      </c>
      <c r="N284" s="17">
        <f t="shared" si="40"/>
        <v>0</v>
      </c>
      <c r="O284" s="15">
        <f t="shared" si="39"/>
        <v>0</v>
      </c>
      <c r="P284" s="51">
        <f t="shared" si="30"/>
        <v>0</v>
      </c>
      <c r="Q284" s="6">
        <f t="shared" si="38"/>
        <v>0</v>
      </c>
    </row>
    <row r="285" spans="1:17">
      <c r="A285" s="58">
        <v>45594</v>
      </c>
      <c r="J285" s="8">
        <f t="shared" si="37"/>
        <v>0</v>
      </c>
      <c r="M285" s="84">
        <f t="shared" si="31"/>
        <v>0</v>
      </c>
      <c r="N285" s="17">
        <f t="shared" si="40"/>
        <v>0</v>
      </c>
      <c r="O285" s="15">
        <f t="shared" si="39"/>
        <v>0</v>
      </c>
      <c r="P285" s="51">
        <f t="shared" si="30"/>
        <v>0</v>
      </c>
      <c r="Q285" s="6">
        <f t="shared" si="38"/>
        <v>0</v>
      </c>
    </row>
    <row r="286" spans="1:17">
      <c r="A286" s="58">
        <v>45595</v>
      </c>
      <c r="J286" s="8">
        <f t="shared" si="37"/>
        <v>0</v>
      </c>
      <c r="M286" s="84">
        <f t="shared" si="31"/>
        <v>0</v>
      </c>
      <c r="N286" s="17">
        <f t="shared" si="40"/>
        <v>0</v>
      </c>
      <c r="O286" s="15">
        <f t="shared" si="39"/>
        <v>0</v>
      </c>
      <c r="P286" s="51">
        <f t="shared" si="30"/>
        <v>0</v>
      </c>
      <c r="Q286" s="6">
        <f t="shared" si="38"/>
        <v>0</v>
      </c>
    </row>
    <row r="287" spans="1:17">
      <c r="A287" s="58">
        <v>45596</v>
      </c>
      <c r="J287" s="8">
        <f t="shared" si="37"/>
        <v>0</v>
      </c>
      <c r="M287" s="84">
        <f t="shared" si="31"/>
        <v>0</v>
      </c>
      <c r="N287" s="17">
        <f t="shared" si="40"/>
        <v>0</v>
      </c>
      <c r="O287" s="15">
        <f t="shared" si="39"/>
        <v>0</v>
      </c>
      <c r="P287" s="51">
        <f t="shared" si="30"/>
        <v>0</v>
      </c>
      <c r="Q287" s="6">
        <f t="shared" si="38"/>
        <v>0</v>
      </c>
    </row>
    <row r="288" spans="1:17">
      <c r="A288" s="58">
        <v>45597</v>
      </c>
      <c r="J288" s="8">
        <f t="shared" si="37"/>
        <v>0</v>
      </c>
      <c r="M288" s="84">
        <f t="shared" si="31"/>
        <v>0</v>
      </c>
      <c r="N288" s="17">
        <f t="shared" si="40"/>
        <v>0</v>
      </c>
      <c r="O288" s="15">
        <f t="shared" si="39"/>
        <v>0</v>
      </c>
      <c r="P288" s="51">
        <f t="shared" si="30"/>
        <v>0</v>
      </c>
      <c r="Q288" s="6">
        <f t="shared" si="38"/>
        <v>0</v>
      </c>
    </row>
    <row r="289" spans="1:17">
      <c r="A289" s="58">
        <v>45598</v>
      </c>
      <c r="J289" s="8">
        <f t="shared" si="37"/>
        <v>0</v>
      </c>
      <c r="M289" s="84">
        <f t="shared" ref="M289:M291" si="41">(H289*24.53)/325</f>
        <v>0</v>
      </c>
      <c r="N289" s="17">
        <f t="shared" si="40"/>
        <v>0</v>
      </c>
      <c r="O289" s="15">
        <f t="shared" si="39"/>
        <v>0</v>
      </c>
      <c r="P289" s="51">
        <f t="shared" si="30"/>
        <v>0</v>
      </c>
      <c r="Q289" s="6">
        <f t="shared" si="38"/>
        <v>0</v>
      </c>
    </row>
    <row r="290" spans="1:17">
      <c r="A290" s="58">
        <v>45599</v>
      </c>
      <c r="M290" s="84">
        <f t="shared" si="41"/>
        <v>0</v>
      </c>
      <c r="N290" s="17">
        <f t="shared" si="40"/>
        <v>0</v>
      </c>
      <c r="O290" s="15">
        <f t="shared" si="39"/>
        <v>0</v>
      </c>
      <c r="P290" s="51">
        <f t="shared" si="30"/>
        <v>0</v>
      </c>
      <c r="Q290" s="6">
        <f t="shared" si="38"/>
        <v>0</v>
      </c>
    </row>
    <row r="291" spans="1:17">
      <c r="A291" s="58">
        <v>45600</v>
      </c>
      <c r="M291" s="84">
        <f t="shared" si="41"/>
        <v>0</v>
      </c>
      <c r="O291" s="15">
        <f t="shared" si="39"/>
        <v>0</v>
      </c>
      <c r="P291" s="51">
        <f t="shared" si="30"/>
        <v>0</v>
      </c>
      <c r="Q291" s="6">
        <f t="shared" si="38"/>
        <v>0</v>
      </c>
    </row>
    <row r="292" spans="1:17">
      <c r="M292" s="84">
        <f t="shared" ref="M292:M298" si="42">(H292*24.53)/325</f>
        <v>0</v>
      </c>
      <c r="O292" s="15">
        <f t="shared" si="39"/>
        <v>0</v>
      </c>
      <c r="P292" s="51">
        <f t="shared" si="30"/>
        <v>0</v>
      </c>
      <c r="Q292" s="6">
        <f t="shared" si="38"/>
        <v>0</v>
      </c>
    </row>
    <row r="293" spans="1:17">
      <c r="M293" s="84">
        <f t="shared" si="42"/>
        <v>0</v>
      </c>
    </row>
    <row r="294" spans="1:17">
      <c r="M294" s="84">
        <f t="shared" si="42"/>
        <v>0</v>
      </c>
    </row>
    <row r="295" spans="1:17">
      <c r="M295" s="84">
        <f t="shared" si="42"/>
        <v>0</v>
      </c>
    </row>
    <row r="296" spans="1:17">
      <c r="M296" s="84">
        <f t="shared" si="42"/>
        <v>0</v>
      </c>
    </row>
    <row r="297" spans="1:17">
      <c r="M297" s="84">
        <f t="shared" si="42"/>
        <v>0</v>
      </c>
    </row>
    <row r="298" spans="1:17">
      <c r="M298" s="84">
        <f t="shared" si="42"/>
        <v>0</v>
      </c>
    </row>
  </sheetData>
  <autoFilter ref="A1:BOM298" xr:uid="{7E716BB7-5810-417A-ACFA-50F0012AF571}">
    <filterColumn colId="3" showButton="0"/>
    <filterColumn colId="5" showButton="0"/>
  </autoFilter>
  <mergeCells count="18">
    <mergeCell ref="A1:A2"/>
    <mergeCell ref="B1:B2"/>
    <mergeCell ref="C1:C2"/>
    <mergeCell ref="M1:M2"/>
    <mergeCell ref="N1:N2"/>
    <mergeCell ref="H82:H87"/>
    <mergeCell ref="AE122:AF122"/>
    <mergeCell ref="AE126:AF126"/>
    <mergeCell ref="AE127:AF127"/>
    <mergeCell ref="D1:E1"/>
    <mergeCell ref="F1:G1"/>
    <mergeCell ref="P1:P2"/>
    <mergeCell ref="Q1:Q2"/>
    <mergeCell ref="R1:R2"/>
    <mergeCell ref="U1:U2"/>
    <mergeCell ref="V1:V2"/>
    <mergeCell ref="W1:W2"/>
    <mergeCell ref="O1:O2"/>
  </mergeCell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FD3E9-980F-4153-A60C-121B8E63164D}">
  <sheetPr codeName="Sheet5" filterMode="1"/>
  <dimension ref="A1:BOG182"/>
  <sheetViews>
    <sheetView zoomScale="93" zoomScaleNormal="93" workbookViewId="0">
      <pane xSplit="2" ySplit="2" topLeftCell="C174" activePane="bottomRight" state="frozen"/>
      <selection pane="bottomRight" activeCell="B164" sqref="B164"/>
      <selection pane="bottomLeft"/>
      <selection pane="topRight"/>
    </sheetView>
  </sheetViews>
  <sheetFormatPr defaultRowHeight="15"/>
  <cols>
    <col min="1" max="1" width="13.42578125" style="8" customWidth="1"/>
    <col min="2" max="2" width="64.28515625" style="8" customWidth="1"/>
    <col min="3" max="3" width="30" style="15" customWidth="1"/>
    <col min="4" max="4" width="13.140625" style="8" customWidth="1"/>
    <col min="5" max="5" width="14.42578125" style="8" customWidth="1"/>
    <col min="6" max="6" width="9.85546875" style="8" customWidth="1"/>
    <col min="7" max="7" width="13.85546875" style="8" customWidth="1"/>
    <col min="8" max="8" width="10.140625" style="8" customWidth="1"/>
    <col min="9" max="9" width="9" style="8" customWidth="1"/>
    <col min="10" max="10" width="15.5703125" style="8" customWidth="1"/>
    <col min="11" max="11" width="10.85546875" style="8" customWidth="1"/>
    <col min="12" max="12" width="20" style="15" customWidth="1"/>
    <col min="15" max="15" width="30.5703125" style="7" customWidth="1"/>
    <col min="16" max="16" width="33.140625" style="7" customWidth="1"/>
    <col min="17" max="17" width="31.28515625" style="7" customWidth="1"/>
    <col min="20" max="20" width="28.42578125" customWidth="1"/>
    <col min="21" max="21" width="14" customWidth="1"/>
    <col min="22" max="22" width="13.140625" customWidth="1"/>
    <col min="25" max="25" width="36.85546875" customWidth="1"/>
    <col min="26" max="26" width="22.42578125" customWidth="1"/>
  </cols>
  <sheetData>
    <row r="1" spans="1:1749" ht="49.5" customHeight="1">
      <c r="A1" s="430" t="s">
        <v>0</v>
      </c>
      <c r="B1" s="430" t="s">
        <v>1</v>
      </c>
      <c r="C1" s="430" t="s">
        <v>2</v>
      </c>
      <c r="D1" s="431" t="s">
        <v>5</v>
      </c>
      <c r="E1" s="431"/>
      <c r="F1" s="431"/>
      <c r="G1" s="423" t="s">
        <v>7</v>
      </c>
      <c r="H1" s="423" t="s">
        <v>8</v>
      </c>
      <c r="I1" s="423" t="s">
        <v>9</v>
      </c>
      <c r="J1" s="423" t="s">
        <v>413</v>
      </c>
      <c r="K1" s="424" t="s">
        <v>11</v>
      </c>
      <c r="L1" s="425" t="s">
        <v>414</v>
      </c>
      <c r="O1" s="426" t="s">
        <v>13</v>
      </c>
      <c r="P1" s="427" t="s">
        <v>14</v>
      </c>
      <c r="Q1" s="429" t="s">
        <v>15</v>
      </c>
      <c r="T1" s="66" t="s">
        <v>16</v>
      </c>
      <c r="U1" s="68" t="s">
        <v>17</v>
      </c>
      <c r="V1" s="67" t="s">
        <v>15</v>
      </c>
      <c r="Y1" s="46" t="s">
        <v>18</v>
      </c>
      <c r="Z1" s="46" t="s">
        <v>19</v>
      </c>
    </row>
    <row r="2" spans="1:1749" ht="29.25" customHeight="1">
      <c r="A2" s="430"/>
      <c r="B2" s="430"/>
      <c r="C2" s="430"/>
      <c r="D2" s="25" t="s">
        <v>23</v>
      </c>
      <c r="E2" s="62" t="s">
        <v>24</v>
      </c>
      <c r="F2" s="25" t="s">
        <v>415</v>
      </c>
      <c r="G2" s="423"/>
      <c r="H2" s="423"/>
      <c r="I2" s="423"/>
      <c r="J2" s="423"/>
      <c r="K2" s="424"/>
      <c r="L2" s="425"/>
      <c r="O2" s="426"/>
      <c r="P2" s="428"/>
      <c r="Q2" s="429"/>
    </row>
    <row r="3" spans="1:1749" ht="66" hidden="1" customHeight="1">
      <c r="A3" s="4">
        <v>45292</v>
      </c>
      <c r="B3" s="26" t="s">
        <v>28</v>
      </c>
      <c r="C3" s="28" t="s">
        <v>29</v>
      </c>
      <c r="D3" s="27">
        <f>'[1]Record Sheet'!$AG$433</f>
        <v>1105.2260000004953</v>
      </c>
      <c r="E3" s="27">
        <v>0</v>
      </c>
      <c r="F3" s="27">
        <v>0</v>
      </c>
      <c r="G3" s="34">
        <f>(D3*40.13)/325</f>
        <v>136.46990578467654</v>
      </c>
      <c r="H3" s="34">
        <f>(E3/1000)*29.85</f>
        <v>0</v>
      </c>
      <c r="I3" s="34">
        <f>(F3*165)/325</f>
        <v>0</v>
      </c>
      <c r="J3" s="34">
        <f>(F3*0.9)*1.25</f>
        <v>0</v>
      </c>
      <c r="K3" s="13">
        <f t="shared" ref="K3" si="0">SUM(G3:J3)</f>
        <v>136.46990578467654</v>
      </c>
      <c r="L3" s="7" t="s">
        <v>30</v>
      </c>
      <c r="T3" s="7"/>
      <c r="U3" s="7"/>
      <c r="V3" s="7" t="s">
        <v>30</v>
      </c>
    </row>
    <row r="4" spans="1:1749" ht="75" hidden="1" customHeight="1">
      <c r="A4" s="4">
        <v>45293</v>
      </c>
      <c r="B4" s="26" t="s">
        <v>31</v>
      </c>
      <c r="C4" s="12" t="s">
        <v>32</v>
      </c>
      <c r="D4" s="27">
        <f>[2]January!$B$4</f>
        <v>19118.455700000319</v>
      </c>
      <c r="E4" s="27">
        <f>[2]January!$K$4</f>
        <v>50189</v>
      </c>
      <c r="F4" s="27">
        <f>[2]January!$S$4</f>
        <v>713</v>
      </c>
      <c r="G4" s="34">
        <f>(D4*40.13)/325</f>
        <v>2360.6880838185011</v>
      </c>
      <c r="H4" s="34">
        <f>(E4/1000)*29.85</f>
        <v>1498.14165</v>
      </c>
      <c r="I4" s="34">
        <f t="shared" ref="I4:I67" si="1">(F4*165)/325</f>
        <v>361.98461538461538</v>
      </c>
      <c r="J4" s="34">
        <f>(F4*0.9)*1.25</f>
        <v>802.125</v>
      </c>
      <c r="K4" s="13">
        <f t="shared" ref="K4:K5" si="2">SUM(G4:J4)</f>
        <v>5022.9393492031168</v>
      </c>
      <c r="L4" s="7" t="s">
        <v>33</v>
      </c>
      <c r="T4" s="7"/>
      <c r="U4" s="7"/>
      <c r="V4" s="7" t="s">
        <v>34</v>
      </c>
      <c r="AC4" t="s">
        <v>35</v>
      </c>
      <c r="AD4" t="s">
        <v>36</v>
      </c>
    </row>
    <row r="5" spans="1:1749" ht="83.25" hidden="1" customHeight="1">
      <c r="A5" s="4">
        <v>45306</v>
      </c>
      <c r="B5" s="5" t="s">
        <v>37</v>
      </c>
      <c r="C5" s="12" t="s">
        <v>38</v>
      </c>
      <c r="D5" s="19">
        <f>[2]January!$B$17</f>
        <v>18897.092000000754</v>
      </c>
      <c r="E5" s="19">
        <f>[2]January!$K$17</f>
        <v>44268</v>
      </c>
      <c r="F5" s="19">
        <f>[2]January!$S$17</f>
        <v>437</v>
      </c>
      <c r="G5" s="34">
        <f t="shared" ref="G5:G16" si="3">(D5*40.13)/325</f>
        <v>2333.3547752616319</v>
      </c>
      <c r="H5" s="34">
        <f t="shared" ref="H5:H16" si="4">(E5/1000)*29.85</f>
        <v>1321.3998000000001</v>
      </c>
      <c r="I5" s="34">
        <f t="shared" si="1"/>
        <v>221.86153846153846</v>
      </c>
      <c r="J5" s="34">
        <f t="shared" ref="J5:J16" si="5">(F5*0.9)*1.25</f>
        <v>491.625</v>
      </c>
      <c r="K5" s="13">
        <f t="shared" si="2"/>
        <v>4368.2411137231702</v>
      </c>
      <c r="L5" s="7" t="s">
        <v>33</v>
      </c>
      <c r="O5" s="7">
        <v>66</v>
      </c>
      <c r="T5" s="7"/>
      <c r="U5" s="7"/>
      <c r="V5" s="7"/>
      <c r="Y5" s="46">
        <v>33</v>
      </c>
      <c r="Z5">
        <v>37</v>
      </c>
      <c r="AB5" t="s">
        <v>39</v>
      </c>
      <c r="AC5" s="46" t="s">
        <v>40</v>
      </c>
      <c r="AD5" s="46" t="s">
        <v>41</v>
      </c>
    </row>
    <row r="6" spans="1:1749" ht="120" hidden="1">
      <c r="A6" s="4">
        <v>45315</v>
      </c>
      <c r="B6" s="12" t="s">
        <v>42</v>
      </c>
      <c r="C6" s="12" t="s">
        <v>43</v>
      </c>
      <c r="D6" s="17">
        <v>11195.004000000001</v>
      </c>
      <c r="E6" s="17">
        <f>[2]January!$K$26</f>
        <v>84619</v>
      </c>
      <c r="F6" s="17">
        <f>[2]January!$S$26</f>
        <v>1064</v>
      </c>
      <c r="G6" s="34">
        <f t="shared" si="3"/>
        <v>1382.3246477538464</v>
      </c>
      <c r="H6" s="34">
        <f t="shared" si="4"/>
        <v>2525.8771500000003</v>
      </c>
      <c r="I6" s="34">
        <f t="shared" si="1"/>
        <v>540.18461538461543</v>
      </c>
      <c r="J6" s="34">
        <f t="shared" si="5"/>
        <v>1197</v>
      </c>
      <c r="K6" s="13">
        <f t="shared" ref="K6:K16" si="6">SUM(G6:J6)</f>
        <v>5645.3864131384616</v>
      </c>
      <c r="L6" s="15" t="s">
        <v>44</v>
      </c>
      <c r="T6" s="7"/>
      <c r="U6" s="7"/>
      <c r="V6" s="7"/>
      <c r="Y6">
        <v>9</v>
      </c>
      <c r="Z6">
        <v>37</v>
      </c>
      <c r="AB6" t="s">
        <v>45</v>
      </c>
      <c r="AC6" s="46" t="s">
        <v>46</v>
      </c>
      <c r="AD6" s="46" t="s">
        <v>47</v>
      </c>
    </row>
    <row r="7" spans="1:1749" ht="75" hidden="1">
      <c r="A7" s="4">
        <v>45316</v>
      </c>
      <c r="B7" s="12" t="s">
        <v>48</v>
      </c>
      <c r="C7" s="12" t="s">
        <v>49</v>
      </c>
      <c r="D7" s="41">
        <v>11592.97</v>
      </c>
      <c r="E7" s="17">
        <f>[2]January!$K$27</f>
        <v>85820</v>
      </c>
      <c r="F7" s="17">
        <f>[2]January!$S$27</f>
        <v>1023</v>
      </c>
      <c r="G7" s="34">
        <f t="shared" si="3"/>
        <v>1431.4642649230768</v>
      </c>
      <c r="H7" s="34">
        <f t="shared" si="4"/>
        <v>2561.7269999999999</v>
      </c>
      <c r="I7" s="34">
        <f t="shared" si="1"/>
        <v>519.36923076923074</v>
      </c>
      <c r="J7" s="34">
        <f t="shared" si="5"/>
        <v>1150.875</v>
      </c>
      <c r="K7" s="13">
        <f t="shared" si="6"/>
        <v>5663.4354956923071</v>
      </c>
      <c r="L7" s="15" t="s">
        <v>33</v>
      </c>
      <c r="T7" s="7"/>
      <c r="U7" s="7"/>
      <c r="V7" s="7"/>
      <c r="Y7">
        <v>7</v>
      </c>
      <c r="Z7">
        <v>19</v>
      </c>
    </row>
    <row r="8" spans="1:1749" ht="75" hidden="1">
      <c r="A8" s="4">
        <v>45317</v>
      </c>
      <c r="B8" s="12" t="s">
        <v>50</v>
      </c>
      <c r="C8" s="12" t="s">
        <v>49</v>
      </c>
      <c r="D8" s="41">
        <v>11576.186</v>
      </c>
      <c r="E8" s="17">
        <f>[2]January!$K$28</f>
        <v>88712</v>
      </c>
      <c r="F8" s="17">
        <f>[2]January!$S$28</f>
        <v>1042</v>
      </c>
      <c r="G8" s="34">
        <f t="shared" si="3"/>
        <v>1429.3918282461539</v>
      </c>
      <c r="H8" s="34">
        <f t="shared" si="4"/>
        <v>2648.0532000000003</v>
      </c>
      <c r="I8" s="34">
        <f t="shared" si="1"/>
        <v>529.01538461538462</v>
      </c>
      <c r="J8" s="34">
        <f t="shared" si="5"/>
        <v>1172.25</v>
      </c>
      <c r="K8" s="13">
        <f t="shared" si="6"/>
        <v>5778.7104128615383</v>
      </c>
      <c r="L8" s="15" t="s">
        <v>33</v>
      </c>
      <c r="T8" s="7"/>
      <c r="U8" s="7"/>
      <c r="V8" s="7"/>
      <c r="Y8">
        <v>6</v>
      </c>
      <c r="Z8">
        <v>37</v>
      </c>
    </row>
    <row r="9" spans="1:1749" ht="75" hidden="1">
      <c r="A9" s="4">
        <v>45318</v>
      </c>
      <c r="B9" s="12" t="s">
        <v>51</v>
      </c>
      <c r="C9" s="12" t="s">
        <v>52</v>
      </c>
      <c r="D9" s="41">
        <v>12785.657999999999</v>
      </c>
      <c r="E9" s="17">
        <f>[2]January!$K$29</f>
        <v>85785</v>
      </c>
      <c r="F9" s="17">
        <f>[2]January!$S$29</f>
        <v>841</v>
      </c>
      <c r="G9" s="34">
        <f t="shared" si="3"/>
        <v>1578.7337093538461</v>
      </c>
      <c r="H9" s="34">
        <f t="shared" si="4"/>
        <v>2560.6822499999998</v>
      </c>
      <c r="I9" s="34">
        <f t="shared" si="1"/>
        <v>426.96923076923076</v>
      </c>
      <c r="J9" s="34">
        <f t="shared" si="5"/>
        <v>946.125</v>
      </c>
      <c r="K9" s="13">
        <f t="shared" si="6"/>
        <v>5512.5101901230773</v>
      </c>
      <c r="L9" s="15" t="s">
        <v>53</v>
      </c>
      <c r="T9" s="7"/>
      <c r="U9" s="7"/>
      <c r="V9" s="7"/>
      <c r="Y9" t="s">
        <v>54</v>
      </c>
      <c r="Z9">
        <v>30</v>
      </c>
    </row>
    <row r="10" spans="1:1749" ht="75" hidden="1">
      <c r="A10" s="4">
        <v>45319</v>
      </c>
      <c r="B10" s="15" t="s">
        <v>55</v>
      </c>
      <c r="C10" s="12" t="s">
        <v>56</v>
      </c>
      <c r="D10" s="41">
        <v>4533.4139999999998</v>
      </c>
      <c r="E10" s="17">
        <f>[2]January!$K$30</f>
        <v>31600</v>
      </c>
      <c r="F10" s="17">
        <f>[2]January!$S$30</f>
        <v>97</v>
      </c>
      <c r="G10" s="34">
        <f t="shared" si="3"/>
        <v>559.77201175384619</v>
      </c>
      <c r="H10" s="34">
        <f t="shared" si="4"/>
        <v>943.2600000000001</v>
      </c>
      <c r="I10" s="34">
        <f t="shared" si="1"/>
        <v>49.246153846153845</v>
      </c>
      <c r="J10" s="34">
        <f t="shared" si="5"/>
        <v>109.125</v>
      </c>
      <c r="K10" s="13">
        <f t="shared" si="6"/>
        <v>1661.4031656000002</v>
      </c>
      <c r="L10" s="15" t="s">
        <v>33</v>
      </c>
      <c r="T10" s="7"/>
      <c r="U10" s="7"/>
      <c r="V10" s="7"/>
      <c r="Y10" t="s">
        <v>54</v>
      </c>
      <c r="Z10" t="s">
        <v>54</v>
      </c>
    </row>
    <row r="11" spans="1:1749" ht="75" hidden="1">
      <c r="A11" s="4">
        <v>45320</v>
      </c>
      <c r="B11" s="12" t="s">
        <v>57</v>
      </c>
      <c r="C11" s="12" t="s">
        <v>58</v>
      </c>
      <c r="D11" s="41">
        <v>6913.21</v>
      </c>
      <c r="E11" s="17">
        <f>[2]January!$K$31</f>
        <v>27400</v>
      </c>
      <c r="F11" s="17">
        <f>[2]January!$S$31</f>
        <v>82</v>
      </c>
      <c r="G11" s="34">
        <f t="shared" si="3"/>
        <v>853.62189938461552</v>
      </c>
      <c r="H11" s="34">
        <f t="shared" si="4"/>
        <v>817.89</v>
      </c>
      <c r="I11" s="34">
        <f t="shared" si="1"/>
        <v>41.630769230769232</v>
      </c>
      <c r="J11" s="34">
        <f t="shared" si="5"/>
        <v>92.25</v>
      </c>
      <c r="K11" s="13">
        <f t="shared" si="6"/>
        <v>1805.3926686153845</v>
      </c>
      <c r="L11" s="15" t="s">
        <v>53</v>
      </c>
      <c r="T11" s="7"/>
      <c r="U11" s="7"/>
      <c r="V11" s="7"/>
      <c r="Y11" t="s">
        <v>54</v>
      </c>
      <c r="Z11" t="s">
        <v>54</v>
      </c>
    </row>
    <row r="12" spans="1:1749" ht="75" hidden="1">
      <c r="A12" s="4">
        <v>45321</v>
      </c>
      <c r="B12" s="12" t="s">
        <v>59</v>
      </c>
      <c r="C12" s="12" t="s">
        <v>58</v>
      </c>
      <c r="D12" s="41">
        <v>2919.355</v>
      </c>
      <c r="E12" s="17">
        <f>[2]January!$K$32</f>
        <v>22750</v>
      </c>
      <c r="F12" s="17">
        <f>[2]January!$S$32</f>
        <v>114</v>
      </c>
      <c r="G12" s="34">
        <f t="shared" si="3"/>
        <v>360.47297276923081</v>
      </c>
      <c r="H12" s="34">
        <f t="shared" si="4"/>
        <v>679.08749999999998</v>
      </c>
      <c r="I12" s="34">
        <f t="shared" si="1"/>
        <v>57.876923076923077</v>
      </c>
      <c r="J12" s="34">
        <f t="shared" si="5"/>
        <v>128.25</v>
      </c>
      <c r="K12" s="13">
        <f t="shared" si="6"/>
        <v>1225.6873958461538</v>
      </c>
      <c r="L12" s="15" t="s">
        <v>53</v>
      </c>
      <c r="T12" s="7"/>
      <c r="U12" s="7"/>
      <c r="V12" s="7"/>
      <c r="Y12" t="s">
        <v>54</v>
      </c>
      <c r="Z12" t="s">
        <v>54</v>
      </c>
    </row>
    <row r="13" spans="1:1749" ht="81" hidden="1" customHeight="1">
      <c r="A13" s="4">
        <v>45322</v>
      </c>
      <c r="B13" s="15" t="s">
        <v>60</v>
      </c>
      <c r="C13" s="12" t="s">
        <v>61</v>
      </c>
      <c r="D13" s="41">
        <v>892.22400000000005</v>
      </c>
      <c r="E13" s="17">
        <f>[2]January!$K$33</f>
        <v>37</v>
      </c>
      <c r="F13" s="17">
        <f>[2]January!$S$33</f>
        <v>171</v>
      </c>
      <c r="G13" s="34">
        <f t="shared" si="3"/>
        <v>110.16907421538463</v>
      </c>
      <c r="H13" s="34">
        <f t="shared" si="4"/>
        <v>1.1044499999999999</v>
      </c>
      <c r="I13" s="34">
        <f t="shared" si="1"/>
        <v>86.815384615384616</v>
      </c>
      <c r="J13" s="34">
        <f t="shared" si="5"/>
        <v>192.375</v>
      </c>
      <c r="K13" s="13">
        <f t="shared" si="6"/>
        <v>390.46390883076924</v>
      </c>
      <c r="L13" s="15" t="s">
        <v>30</v>
      </c>
      <c r="T13" s="7"/>
      <c r="U13" s="7"/>
      <c r="V13" s="7"/>
      <c r="Y13" t="s">
        <v>54</v>
      </c>
      <c r="Z13" t="s">
        <v>54</v>
      </c>
    </row>
    <row r="14" spans="1:1749" s="32" customFormat="1" ht="81" hidden="1" customHeight="1">
      <c r="A14" s="29">
        <v>45323</v>
      </c>
      <c r="B14" s="33" t="s">
        <v>62</v>
      </c>
      <c r="C14" s="33" t="s">
        <v>63</v>
      </c>
      <c r="D14" s="42">
        <v>8212.2510000000002</v>
      </c>
      <c r="E14" s="31"/>
      <c r="F14" s="31"/>
      <c r="G14" s="35">
        <f t="shared" si="3"/>
        <v>1014.0234850153846</v>
      </c>
      <c r="H14" s="35">
        <f t="shared" si="4"/>
        <v>0</v>
      </c>
      <c r="I14" s="34">
        <f t="shared" si="1"/>
        <v>0</v>
      </c>
      <c r="J14" s="35">
        <f t="shared" si="5"/>
        <v>0</v>
      </c>
      <c r="K14" s="43">
        <f t="shared" si="6"/>
        <v>1014.0234850153846</v>
      </c>
      <c r="L14" s="30" t="s">
        <v>33</v>
      </c>
      <c r="M14"/>
      <c r="N14"/>
      <c r="O14" s="44">
        <v>0</v>
      </c>
      <c r="P14" s="44"/>
      <c r="Q14" s="7" t="s">
        <v>64</v>
      </c>
      <c r="R14"/>
      <c r="S14"/>
      <c r="T14" s="44">
        <v>0</v>
      </c>
      <c r="V14" s="44" t="s">
        <v>65</v>
      </c>
      <c r="W14"/>
      <c r="X14"/>
      <c r="Y14" s="23" t="s">
        <v>54</v>
      </c>
      <c r="Z14" s="23">
        <v>6</v>
      </c>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c r="AMN14"/>
      <c r="AMO14"/>
      <c r="AMP14"/>
      <c r="AMQ14"/>
      <c r="AMR14"/>
      <c r="AMS14"/>
      <c r="AMT14"/>
      <c r="AMU14"/>
      <c r="AMV14"/>
      <c r="AMW14"/>
      <c r="AMX14"/>
      <c r="AMY14"/>
      <c r="AMZ14"/>
      <c r="ANA14"/>
      <c r="ANB14"/>
      <c r="ANC14"/>
      <c r="AND14"/>
      <c r="ANE14"/>
      <c r="ANF14"/>
      <c r="ANG14"/>
      <c r="ANH14"/>
      <c r="ANI14"/>
      <c r="ANJ14"/>
      <c r="ANK14"/>
      <c r="ANL14"/>
      <c r="ANM14"/>
      <c r="ANN14"/>
      <c r="ANO14"/>
      <c r="ANP14"/>
      <c r="ANQ14"/>
      <c r="ANR14"/>
      <c r="ANS14"/>
      <c r="ANT14"/>
      <c r="ANU14"/>
      <c r="ANV14"/>
      <c r="ANW14"/>
      <c r="ANX14"/>
      <c r="ANY14"/>
      <c r="ANZ14"/>
      <c r="AOA14"/>
      <c r="AOB14"/>
      <c r="AOC14"/>
      <c r="AOD14"/>
      <c r="AOE14"/>
      <c r="AOF14"/>
      <c r="AOG14"/>
      <c r="AOH14"/>
      <c r="AOI14"/>
      <c r="AOJ14"/>
      <c r="AOK14"/>
      <c r="AOL14"/>
      <c r="AOM14"/>
      <c r="AON14"/>
      <c r="AOO14"/>
      <c r="AOP14"/>
      <c r="AOQ14"/>
      <c r="AOR14"/>
      <c r="AOS14"/>
      <c r="AOT14"/>
      <c r="AOU14"/>
      <c r="AOV14"/>
      <c r="AOW14"/>
      <c r="AOX14"/>
      <c r="AOY14"/>
      <c r="AOZ14"/>
      <c r="APA14"/>
      <c r="APB14"/>
      <c r="APC14"/>
      <c r="APD14"/>
      <c r="APE14"/>
      <c r="APF14"/>
      <c r="APG14"/>
      <c r="APH14"/>
      <c r="API14"/>
      <c r="APJ14"/>
      <c r="APK14"/>
      <c r="APL14"/>
      <c r="APM14"/>
      <c r="APN14"/>
      <c r="APO14"/>
      <c r="APP14"/>
      <c r="APQ14"/>
      <c r="APR14"/>
      <c r="APS14"/>
      <c r="APT14"/>
      <c r="APU14"/>
      <c r="APV14"/>
      <c r="APW14"/>
      <c r="APX14"/>
      <c r="APY14"/>
      <c r="APZ14"/>
      <c r="AQA14"/>
      <c r="AQB14"/>
      <c r="AQC14"/>
      <c r="AQD14"/>
      <c r="AQE14"/>
      <c r="AQF14"/>
      <c r="AQG14"/>
      <c r="AQH14"/>
      <c r="AQI14"/>
      <c r="AQJ14"/>
      <c r="AQK14"/>
      <c r="AQL14"/>
      <c r="AQM14"/>
      <c r="AQN14"/>
      <c r="AQO14"/>
      <c r="AQP14"/>
      <c r="AQQ14"/>
      <c r="AQR14"/>
      <c r="AQS14"/>
      <c r="AQT14"/>
      <c r="AQU14"/>
      <c r="AQV14"/>
      <c r="AQW14"/>
      <c r="AQX14"/>
      <c r="AQY14"/>
      <c r="AQZ14"/>
      <c r="ARA14"/>
      <c r="ARB14"/>
      <c r="ARC14"/>
      <c r="ARD14"/>
      <c r="ARE14"/>
      <c r="ARF14"/>
      <c r="ARG14"/>
      <c r="ARH14"/>
      <c r="ARI14"/>
      <c r="ARJ14"/>
      <c r="ARK14"/>
      <c r="ARL14"/>
      <c r="ARM14"/>
      <c r="ARN14"/>
      <c r="ARO14"/>
      <c r="ARP14"/>
      <c r="ARQ14"/>
      <c r="ARR14"/>
      <c r="ARS14"/>
      <c r="ART14"/>
      <c r="ARU14"/>
      <c r="ARV14"/>
      <c r="ARW14"/>
      <c r="ARX14"/>
      <c r="ARY14"/>
      <c r="ARZ14"/>
      <c r="ASA14"/>
      <c r="ASB14"/>
      <c r="ASC14"/>
      <c r="ASD14"/>
      <c r="ASE14"/>
      <c r="ASF14"/>
      <c r="ASG14"/>
      <c r="ASH14"/>
      <c r="ASI14"/>
      <c r="ASJ14"/>
      <c r="ASK14"/>
      <c r="ASL14"/>
      <c r="ASM14"/>
      <c r="ASN14"/>
      <c r="ASO14"/>
      <c r="ASP14"/>
      <c r="ASQ14"/>
      <c r="ASR14"/>
      <c r="ASS14"/>
      <c r="AST14"/>
      <c r="ASU14"/>
      <c r="ASV14"/>
      <c r="ASW14"/>
      <c r="ASX14"/>
      <c r="ASY14"/>
      <c r="ASZ14"/>
      <c r="ATA14"/>
      <c r="ATB14"/>
      <c r="ATC14"/>
      <c r="ATD14"/>
      <c r="ATE14"/>
      <c r="ATF14"/>
      <c r="ATG14"/>
      <c r="ATH14"/>
      <c r="ATI14"/>
      <c r="ATJ14"/>
      <c r="ATK14"/>
      <c r="ATL14"/>
      <c r="ATM14"/>
      <c r="ATN14"/>
      <c r="ATO14"/>
      <c r="ATP14"/>
      <c r="ATQ14"/>
      <c r="ATR14"/>
      <c r="ATS14"/>
      <c r="ATT14"/>
      <c r="ATU14"/>
      <c r="ATV14"/>
      <c r="ATW14"/>
      <c r="ATX14"/>
      <c r="ATY14"/>
      <c r="ATZ14"/>
      <c r="AUA14"/>
      <c r="AUB14"/>
      <c r="AUC14"/>
      <c r="AUD14"/>
      <c r="AUE14"/>
      <c r="AUF14"/>
      <c r="AUG14"/>
      <c r="AUH14"/>
      <c r="AUI14"/>
      <c r="AUJ14"/>
      <c r="AUK14"/>
      <c r="AUL14"/>
      <c r="AUM14"/>
      <c r="AUN14"/>
      <c r="AUO14"/>
      <c r="AUP14"/>
      <c r="AUQ14"/>
      <c r="AUR14"/>
      <c r="AUS14"/>
      <c r="AUT14"/>
      <c r="AUU14"/>
      <c r="AUV14"/>
      <c r="AUW14"/>
      <c r="AUX14"/>
      <c r="AUY14"/>
      <c r="AUZ14"/>
      <c r="AVA14"/>
      <c r="AVB14"/>
      <c r="AVC14"/>
      <c r="AVD14"/>
      <c r="AVE14"/>
      <c r="AVF14"/>
      <c r="AVG14"/>
      <c r="AVH14"/>
      <c r="AVI14"/>
      <c r="AVJ14"/>
      <c r="AVK14"/>
      <c r="AVL14"/>
      <c r="AVM14"/>
      <c r="AVN14"/>
      <c r="AVO14"/>
      <c r="AVP14"/>
      <c r="AVQ14"/>
      <c r="AVR14"/>
      <c r="AVS14"/>
      <c r="AVT14"/>
      <c r="AVU14"/>
      <c r="AVV14"/>
      <c r="AVW14"/>
      <c r="AVX14"/>
      <c r="AVY14"/>
      <c r="AVZ14"/>
      <c r="AWA14"/>
      <c r="AWB14"/>
      <c r="AWC14"/>
      <c r="AWD14"/>
      <c r="AWE14"/>
      <c r="AWF14"/>
      <c r="AWG14"/>
      <c r="AWH14"/>
      <c r="AWI14"/>
      <c r="AWJ14"/>
      <c r="AWK14"/>
      <c r="AWL14"/>
      <c r="AWM14"/>
      <c r="AWN14"/>
      <c r="AWO14"/>
      <c r="AWP14"/>
      <c r="AWQ14"/>
      <c r="AWR14"/>
      <c r="AWS14"/>
      <c r="AWT14"/>
      <c r="AWU14"/>
      <c r="AWV14"/>
      <c r="AWW14"/>
      <c r="AWX14"/>
      <c r="AWY14"/>
      <c r="AWZ14"/>
      <c r="AXA14"/>
      <c r="AXB14"/>
      <c r="AXC14"/>
      <c r="AXD14"/>
      <c r="AXE14"/>
      <c r="AXF14"/>
      <c r="AXG14"/>
      <c r="AXH14"/>
      <c r="AXI14"/>
      <c r="AXJ14"/>
      <c r="AXK14"/>
      <c r="AXL14"/>
      <c r="AXM14"/>
      <c r="AXN14"/>
      <c r="AXO14"/>
      <c r="AXP14"/>
      <c r="AXQ14"/>
      <c r="AXR14"/>
      <c r="AXS14"/>
      <c r="AXT14"/>
      <c r="AXU14"/>
      <c r="AXV14"/>
      <c r="AXW14"/>
      <c r="AXX14"/>
      <c r="AXY14"/>
      <c r="AXZ14"/>
      <c r="AYA14"/>
      <c r="AYB14"/>
      <c r="AYC14"/>
      <c r="AYD14"/>
      <c r="AYE14"/>
      <c r="AYF14"/>
      <c r="AYG14"/>
      <c r="AYH14"/>
      <c r="AYI14"/>
      <c r="AYJ14"/>
      <c r="AYK14"/>
      <c r="AYL14"/>
      <c r="AYM14"/>
      <c r="AYN14"/>
      <c r="AYO14"/>
      <c r="AYP14"/>
      <c r="AYQ14"/>
      <c r="AYR14"/>
      <c r="AYS14"/>
      <c r="AYT14"/>
      <c r="AYU14"/>
      <c r="AYV14"/>
      <c r="AYW14"/>
      <c r="AYX14"/>
      <c r="AYY14"/>
      <c r="AYZ14"/>
      <c r="AZA14"/>
      <c r="AZB14"/>
      <c r="AZC14"/>
      <c r="AZD14"/>
      <c r="AZE14"/>
      <c r="AZF14"/>
      <c r="AZG14"/>
      <c r="AZH14"/>
      <c r="AZI14"/>
      <c r="AZJ14"/>
      <c r="AZK14"/>
      <c r="AZL14"/>
      <c r="AZM14"/>
      <c r="AZN14"/>
      <c r="AZO14"/>
      <c r="AZP14"/>
      <c r="AZQ14"/>
      <c r="AZR14"/>
      <c r="AZS14"/>
      <c r="AZT14"/>
      <c r="AZU14"/>
      <c r="AZV14"/>
      <c r="AZW14"/>
      <c r="AZX14"/>
      <c r="AZY14"/>
      <c r="AZZ14"/>
      <c r="BAA14"/>
      <c r="BAB14"/>
      <c r="BAC14"/>
      <c r="BAD14"/>
      <c r="BAE14"/>
      <c r="BAF14"/>
      <c r="BAG14"/>
      <c r="BAH14"/>
      <c r="BAI14"/>
      <c r="BAJ14"/>
      <c r="BAK14"/>
      <c r="BAL14"/>
      <c r="BAM14"/>
      <c r="BAN14"/>
      <c r="BAO14"/>
      <c r="BAP14"/>
      <c r="BAQ14"/>
      <c r="BAR14"/>
      <c r="BAS14"/>
      <c r="BAT14"/>
      <c r="BAU14"/>
      <c r="BAV14"/>
      <c r="BAW14"/>
      <c r="BAX14"/>
      <c r="BAY14"/>
      <c r="BAZ14"/>
      <c r="BBA14"/>
      <c r="BBB14"/>
      <c r="BBC14"/>
      <c r="BBD14"/>
      <c r="BBE14"/>
      <c r="BBF14"/>
      <c r="BBG14"/>
      <c r="BBH14"/>
      <c r="BBI14"/>
      <c r="BBJ14"/>
      <c r="BBK14"/>
      <c r="BBL14"/>
      <c r="BBM14"/>
      <c r="BBN14"/>
      <c r="BBO14"/>
      <c r="BBP14"/>
      <c r="BBQ14"/>
      <c r="BBR14"/>
      <c r="BBS14"/>
      <c r="BBT14"/>
      <c r="BBU14"/>
      <c r="BBV14"/>
      <c r="BBW14"/>
      <c r="BBX14"/>
      <c r="BBY14"/>
      <c r="BBZ14"/>
      <c r="BCA14"/>
      <c r="BCB14"/>
      <c r="BCC14"/>
      <c r="BCD14"/>
      <c r="BCE14"/>
      <c r="BCF14"/>
      <c r="BCG14"/>
      <c r="BCH14"/>
      <c r="BCI14"/>
      <c r="BCJ14"/>
      <c r="BCK14"/>
      <c r="BCL14"/>
      <c r="BCM14"/>
      <c r="BCN14"/>
      <c r="BCO14"/>
      <c r="BCP14"/>
      <c r="BCQ14"/>
      <c r="BCR14"/>
      <c r="BCS14"/>
      <c r="BCT14"/>
      <c r="BCU14"/>
      <c r="BCV14"/>
      <c r="BCW14"/>
      <c r="BCX14"/>
      <c r="BCY14"/>
      <c r="BCZ14"/>
      <c r="BDA14"/>
      <c r="BDB14"/>
      <c r="BDC14"/>
      <c r="BDD14"/>
      <c r="BDE14"/>
      <c r="BDF14"/>
      <c r="BDG14"/>
      <c r="BDH14"/>
      <c r="BDI14"/>
      <c r="BDJ14"/>
      <c r="BDK14"/>
      <c r="BDL14"/>
      <c r="BDM14"/>
      <c r="BDN14"/>
      <c r="BDO14"/>
      <c r="BDP14"/>
      <c r="BDQ14"/>
      <c r="BDR14"/>
      <c r="BDS14"/>
      <c r="BDT14"/>
      <c r="BDU14"/>
      <c r="BDV14"/>
      <c r="BDW14"/>
      <c r="BDX14"/>
      <c r="BDY14"/>
      <c r="BDZ14"/>
      <c r="BEA14"/>
      <c r="BEB14"/>
      <c r="BEC14"/>
      <c r="BED14"/>
      <c r="BEE14"/>
      <c r="BEF14"/>
      <c r="BEG14"/>
      <c r="BEH14"/>
      <c r="BEI14"/>
      <c r="BEJ14"/>
      <c r="BEK14"/>
      <c r="BEL14"/>
      <c r="BEM14"/>
      <c r="BEN14"/>
      <c r="BEO14"/>
      <c r="BEP14"/>
      <c r="BEQ14"/>
      <c r="BER14"/>
      <c r="BES14"/>
      <c r="BET14"/>
      <c r="BEU14"/>
      <c r="BEV14"/>
      <c r="BEW14"/>
      <c r="BEX14"/>
      <c r="BEY14"/>
      <c r="BEZ14"/>
      <c r="BFA14"/>
      <c r="BFB14"/>
      <c r="BFC14"/>
      <c r="BFD14"/>
      <c r="BFE14"/>
      <c r="BFF14"/>
      <c r="BFG14"/>
      <c r="BFH14"/>
      <c r="BFI14"/>
      <c r="BFJ14"/>
      <c r="BFK14"/>
      <c r="BFL14"/>
      <c r="BFM14"/>
      <c r="BFN14"/>
      <c r="BFO14"/>
      <c r="BFP14"/>
      <c r="BFQ14"/>
      <c r="BFR14"/>
      <c r="BFS14"/>
      <c r="BFT14"/>
      <c r="BFU14"/>
      <c r="BFV14"/>
      <c r="BFW14"/>
      <c r="BFX14"/>
      <c r="BFY14"/>
      <c r="BFZ14"/>
      <c r="BGA14"/>
      <c r="BGB14"/>
      <c r="BGC14"/>
      <c r="BGD14"/>
      <c r="BGE14"/>
      <c r="BGF14"/>
      <c r="BGG14"/>
      <c r="BGH14"/>
      <c r="BGI14"/>
      <c r="BGJ14"/>
      <c r="BGK14"/>
      <c r="BGL14"/>
      <c r="BGM14"/>
      <c r="BGN14"/>
      <c r="BGO14"/>
      <c r="BGP14"/>
      <c r="BGQ14"/>
      <c r="BGR14"/>
      <c r="BGS14"/>
      <c r="BGT14"/>
      <c r="BGU14"/>
      <c r="BGV14"/>
      <c r="BGW14"/>
      <c r="BGX14"/>
      <c r="BGY14"/>
      <c r="BGZ14"/>
      <c r="BHA14"/>
      <c r="BHB14"/>
      <c r="BHC14"/>
      <c r="BHD14"/>
      <c r="BHE14"/>
      <c r="BHF14"/>
      <c r="BHG14"/>
      <c r="BHH14"/>
      <c r="BHI14"/>
      <c r="BHJ14"/>
      <c r="BHK14"/>
      <c r="BHL14"/>
      <c r="BHM14"/>
      <c r="BHN14"/>
      <c r="BHO14"/>
      <c r="BHP14"/>
      <c r="BHQ14"/>
      <c r="BHR14"/>
      <c r="BHS14"/>
      <c r="BHT14"/>
      <c r="BHU14"/>
      <c r="BHV14"/>
      <c r="BHW14"/>
      <c r="BHX14"/>
      <c r="BHY14"/>
      <c r="BHZ14"/>
      <c r="BIA14"/>
      <c r="BIB14"/>
      <c r="BIC14"/>
      <c r="BID14"/>
      <c r="BIE14"/>
      <c r="BIF14"/>
      <c r="BIG14"/>
      <c r="BIH14"/>
      <c r="BII14"/>
      <c r="BIJ14"/>
      <c r="BIK14"/>
      <c r="BIL14"/>
      <c r="BIM14"/>
      <c r="BIN14"/>
      <c r="BIO14"/>
      <c r="BIP14"/>
      <c r="BIQ14"/>
      <c r="BIR14"/>
      <c r="BIS14"/>
      <c r="BIT14"/>
      <c r="BIU14"/>
      <c r="BIV14"/>
      <c r="BIW14"/>
      <c r="BIX14"/>
      <c r="BIY14"/>
      <c r="BIZ14"/>
      <c r="BJA14"/>
      <c r="BJB14"/>
      <c r="BJC14"/>
      <c r="BJD14"/>
      <c r="BJE14"/>
      <c r="BJF14"/>
      <c r="BJG14"/>
      <c r="BJH14"/>
      <c r="BJI14"/>
      <c r="BJJ14"/>
      <c r="BJK14"/>
      <c r="BJL14"/>
      <c r="BJM14"/>
      <c r="BJN14"/>
      <c r="BJO14"/>
      <c r="BJP14"/>
      <c r="BJQ14"/>
      <c r="BJR14"/>
      <c r="BJS14"/>
      <c r="BJT14"/>
      <c r="BJU14"/>
      <c r="BJV14"/>
      <c r="BJW14"/>
      <c r="BJX14"/>
      <c r="BJY14"/>
      <c r="BJZ14"/>
      <c r="BKA14"/>
      <c r="BKB14"/>
      <c r="BKC14"/>
      <c r="BKD14"/>
      <c r="BKE14"/>
      <c r="BKF14"/>
      <c r="BKG14"/>
      <c r="BKH14"/>
      <c r="BKI14"/>
      <c r="BKJ14"/>
      <c r="BKK14"/>
      <c r="BKL14"/>
      <c r="BKM14"/>
      <c r="BKN14"/>
      <c r="BKO14"/>
      <c r="BKP14"/>
      <c r="BKQ14"/>
      <c r="BKR14"/>
      <c r="BKS14"/>
      <c r="BKT14"/>
      <c r="BKU14"/>
      <c r="BKV14"/>
      <c r="BKW14"/>
      <c r="BKX14"/>
      <c r="BKY14"/>
      <c r="BKZ14"/>
      <c r="BLA14"/>
      <c r="BLB14"/>
      <c r="BLC14"/>
      <c r="BLD14"/>
      <c r="BLE14"/>
      <c r="BLF14"/>
      <c r="BLG14"/>
      <c r="BLH14"/>
      <c r="BLI14"/>
      <c r="BLJ14"/>
      <c r="BLK14"/>
      <c r="BLL14"/>
      <c r="BLM14"/>
      <c r="BLN14"/>
      <c r="BLO14"/>
      <c r="BLP14"/>
      <c r="BLQ14"/>
      <c r="BLR14"/>
      <c r="BLS14"/>
      <c r="BLT14"/>
      <c r="BLU14"/>
      <c r="BLV14"/>
      <c r="BLW14"/>
      <c r="BLX14"/>
      <c r="BLY14"/>
      <c r="BLZ14"/>
      <c r="BMA14"/>
      <c r="BMB14"/>
      <c r="BMC14"/>
      <c r="BMD14"/>
      <c r="BME14"/>
      <c r="BMF14"/>
      <c r="BMG14"/>
      <c r="BMH14"/>
      <c r="BMI14"/>
      <c r="BMJ14"/>
      <c r="BMK14"/>
      <c r="BML14"/>
      <c r="BMM14"/>
      <c r="BMN14"/>
      <c r="BMO14"/>
      <c r="BMP14"/>
      <c r="BMQ14"/>
      <c r="BMR14"/>
      <c r="BMS14"/>
      <c r="BMT14"/>
      <c r="BMU14"/>
      <c r="BMV14"/>
      <c r="BMW14"/>
      <c r="BMX14"/>
      <c r="BMY14"/>
      <c r="BMZ14"/>
      <c r="BNA14"/>
      <c r="BNB14"/>
      <c r="BNC14"/>
      <c r="BND14"/>
      <c r="BNE14"/>
      <c r="BNF14"/>
      <c r="BNG14"/>
      <c r="BNH14"/>
      <c r="BNI14"/>
      <c r="BNJ14"/>
      <c r="BNK14"/>
      <c r="BNL14"/>
      <c r="BNM14"/>
      <c r="BNN14"/>
      <c r="BNO14"/>
      <c r="BNP14"/>
      <c r="BNQ14"/>
      <c r="BNR14"/>
      <c r="BNS14"/>
      <c r="BNT14"/>
      <c r="BNU14"/>
      <c r="BNV14"/>
      <c r="BNW14"/>
      <c r="BNX14"/>
      <c r="BNY14"/>
      <c r="BNZ14"/>
      <c r="BOA14"/>
      <c r="BOB14"/>
      <c r="BOC14"/>
      <c r="BOD14"/>
      <c r="BOE14"/>
      <c r="BOF14"/>
      <c r="BOG14"/>
    </row>
    <row r="15" spans="1:1749" s="32" customFormat="1" ht="75" hidden="1">
      <c r="A15" s="29">
        <v>45324</v>
      </c>
      <c r="B15" s="30" t="s">
        <v>28</v>
      </c>
      <c r="C15" s="33" t="s">
        <v>61</v>
      </c>
      <c r="D15" s="31">
        <v>904.21400000000006</v>
      </c>
      <c r="E15" s="31"/>
      <c r="F15" s="31"/>
      <c r="G15" s="35">
        <f t="shared" si="3"/>
        <v>111.64956252307694</v>
      </c>
      <c r="H15" s="35">
        <f t="shared" si="4"/>
        <v>0</v>
      </c>
      <c r="I15" s="34">
        <f t="shared" si="1"/>
        <v>0</v>
      </c>
      <c r="J15" s="35">
        <f t="shared" si="5"/>
        <v>0</v>
      </c>
      <c r="K15" s="43">
        <f t="shared" si="6"/>
        <v>111.64956252307694</v>
      </c>
      <c r="L15" s="30" t="s">
        <v>30</v>
      </c>
      <c r="M15"/>
      <c r="N15"/>
      <c r="O15" s="44">
        <v>0</v>
      </c>
      <c r="P15" s="44"/>
      <c r="Q15" s="7" t="s">
        <v>30</v>
      </c>
      <c r="R15"/>
      <c r="S15"/>
      <c r="T15" s="44">
        <v>0</v>
      </c>
      <c r="U15" s="44">
        <v>0</v>
      </c>
      <c r="V15" s="7" t="s">
        <v>30</v>
      </c>
      <c r="W15"/>
      <c r="X15"/>
      <c r="Y15" t="s">
        <v>54</v>
      </c>
      <c r="Z15" t="s">
        <v>54</v>
      </c>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c r="AML15"/>
      <c r="AMM15"/>
      <c r="AMN15"/>
      <c r="AMO15"/>
      <c r="AMP15"/>
      <c r="AMQ15"/>
      <c r="AMR15"/>
      <c r="AMS15"/>
      <c r="AMT15"/>
      <c r="AMU15"/>
      <c r="AMV15"/>
      <c r="AMW15"/>
      <c r="AMX15"/>
      <c r="AMY15"/>
      <c r="AMZ15"/>
      <c r="ANA15"/>
      <c r="ANB15"/>
      <c r="ANC15"/>
      <c r="AND15"/>
      <c r="ANE15"/>
      <c r="ANF15"/>
      <c r="ANG15"/>
      <c r="ANH15"/>
      <c r="ANI15"/>
      <c r="ANJ15"/>
      <c r="ANK15"/>
      <c r="ANL15"/>
      <c r="ANM15"/>
      <c r="ANN15"/>
      <c r="ANO15"/>
      <c r="ANP15"/>
      <c r="ANQ15"/>
      <c r="ANR15"/>
      <c r="ANS15"/>
      <c r="ANT15"/>
      <c r="ANU15"/>
      <c r="ANV15"/>
      <c r="ANW15"/>
      <c r="ANX15"/>
      <c r="ANY15"/>
      <c r="ANZ15"/>
      <c r="AOA15"/>
      <c r="AOB15"/>
      <c r="AOC15"/>
      <c r="AOD15"/>
      <c r="AOE15"/>
      <c r="AOF15"/>
      <c r="AOG15"/>
      <c r="AOH15"/>
      <c r="AOI15"/>
      <c r="AOJ15"/>
      <c r="AOK15"/>
      <c r="AOL15"/>
      <c r="AOM15"/>
      <c r="AON15"/>
      <c r="AOO15"/>
      <c r="AOP15"/>
      <c r="AOQ15"/>
      <c r="AOR15"/>
      <c r="AOS15"/>
      <c r="AOT15"/>
      <c r="AOU15"/>
      <c r="AOV15"/>
      <c r="AOW15"/>
      <c r="AOX15"/>
      <c r="AOY15"/>
      <c r="AOZ15"/>
      <c r="APA15"/>
      <c r="APB15"/>
      <c r="APC15"/>
      <c r="APD15"/>
      <c r="APE15"/>
      <c r="APF15"/>
      <c r="APG15"/>
      <c r="APH15"/>
      <c r="API15"/>
      <c r="APJ15"/>
      <c r="APK15"/>
      <c r="APL15"/>
      <c r="APM15"/>
      <c r="APN15"/>
      <c r="APO15"/>
      <c r="APP15"/>
      <c r="APQ15"/>
      <c r="APR15"/>
      <c r="APS15"/>
      <c r="APT15"/>
      <c r="APU15"/>
      <c r="APV15"/>
      <c r="APW15"/>
      <c r="APX15"/>
      <c r="APY15"/>
      <c r="APZ15"/>
      <c r="AQA15"/>
      <c r="AQB15"/>
      <c r="AQC15"/>
      <c r="AQD15"/>
      <c r="AQE15"/>
      <c r="AQF15"/>
      <c r="AQG15"/>
      <c r="AQH15"/>
      <c r="AQI15"/>
      <c r="AQJ15"/>
      <c r="AQK15"/>
      <c r="AQL15"/>
      <c r="AQM15"/>
      <c r="AQN15"/>
      <c r="AQO15"/>
      <c r="AQP15"/>
      <c r="AQQ15"/>
      <c r="AQR15"/>
      <c r="AQS15"/>
      <c r="AQT15"/>
      <c r="AQU15"/>
      <c r="AQV15"/>
      <c r="AQW15"/>
      <c r="AQX15"/>
      <c r="AQY15"/>
      <c r="AQZ15"/>
      <c r="ARA15"/>
      <c r="ARB15"/>
      <c r="ARC15"/>
      <c r="ARD15"/>
      <c r="ARE15"/>
      <c r="ARF15"/>
      <c r="ARG15"/>
      <c r="ARH15"/>
      <c r="ARI15"/>
      <c r="ARJ15"/>
      <c r="ARK15"/>
      <c r="ARL15"/>
      <c r="ARM15"/>
      <c r="ARN15"/>
      <c r="ARO15"/>
      <c r="ARP15"/>
      <c r="ARQ15"/>
      <c r="ARR15"/>
      <c r="ARS15"/>
      <c r="ART15"/>
      <c r="ARU15"/>
      <c r="ARV15"/>
      <c r="ARW15"/>
      <c r="ARX15"/>
      <c r="ARY15"/>
      <c r="ARZ15"/>
      <c r="ASA15"/>
      <c r="ASB15"/>
      <c r="ASC15"/>
      <c r="ASD15"/>
      <c r="ASE15"/>
      <c r="ASF15"/>
      <c r="ASG15"/>
      <c r="ASH15"/>
      <c r="ASI15"/>
      <c r="ASJ15"/>
      <c r="ASK15"/>
      <c r="ASL15"/>
      <c r="ASM15"/>
      <c r="ASN15"/>
      <c r="ASO15"/>
      <c r="ASP15"/>
      <c r="ASQ15"/>
      <c r="ASR15"/>
      <c r="ASS15"/>
      <c r="AST15"/>
      <c r="ASU15"/>
      <c r="ASV15"/>
      <c r="ASW15"/>
      <c r="ASX15"/>
      <c r="ASY15"/>
      <c r="ASZ15"/>
      <c r="ATA15"/>
      <c r="ATB15"/>
      <c r="ATC15"/>
      <c r="ATD15"/>
      <c r="ATE15"/>
      <c r="ATF15"/>
      <c r="ATG15"/>
      <c r="ATH15"/>
      <c r="ATI15"/>
      <c r="ATJ15"/>
      <c r="ATK15"/>
      <c r="ATL15"/>
      <c r="ATM15"/>
      <c r="ATN15"/>
      <c r="ATO15"/>
      <c r="ATP15"/>
      <c r="ATQ15"/>
      <c r="ATR15"/>
      <c r="ATS15"/>
      <c r="ATT15"/>
      <c r="ATU15"/>
      <c r="ATV15"/>
      <c r="ATW15"/>
      <c r="ATX15"/>
      <c r="ATY15"/>
      <c r="ATZ15"/>
      <c r="AUA15"/>
      <c r="AUB15"/>
      <c r="AUC15"/>
      <c r="AUD15"/>
      <c r="AUE15"/>
      <c r="AUF15"/>
      <c r="AUG15"/>
      <c r="AUH15"/>
      <c r="AUI15"/>
      <c r="AUJ15"/>
      <c r="AUK15"/>
      <c r="AUL15"/>
      <c r="AUM15"/>
      <c r="AUN15"/>
      <c r="AUO15"/>
      <c r="AUP15"/>
      <c r="AUQ15"/>
      <c r="AUR15"/>
      <c r="AUS15"/>
      <c r="AUT15"/>
      <c r="AUU15"/>
      <c r="AUV15"/>
      <c r="AUW15"/>
      <c r="AUX15"/>
      <c r="AUY15"/>
      <c r="AUZ15"/>
      <c r="AVA15"/>
      <c r="AVB15"/>
      <c r="AVC15"/>
      <c r="AVD15"/>
      <c r="AVE15"/>
      <c r="AVF15"/>
      <c r="AVG15"/>
      <c r="AVH15"/>
      <c r="AVI15"/>
      <c r="AVJ15"/>
      <c r="AVK15"/>
      <c r="AVL15"/>
      <c r="AVM15"/>
      <c r="AVN15"/>
      <c r="AVO15"/>
      <c r="AVP15"/>
      <c r="AVQ15"/>
      <c r="AVR15"/>
      <c r="AVS15"/>
      <c r="AVT15"/>
      <c r="AVU15"/>
      <c r="AVV15"/>
      <c r="AVW15"/>
      <c r="AVX15"/>
      <c r="AVY15"/>
      <c r="AVZ15"/>
      <c r="AWA15"/>
      <c r="AWB15"/>
      <c r="AWC15"/>
      <c r="AWD15"/>
      <c r="AWE15"/>
      <c r="AWF15"/>
      <c r="AWG15"/>
      <c r="AWH15"/>
      <c r="AWI15"/>
      <c r="AWJ15"/>
      <c r="AWK15"/>
      <c r="AWL15"/>
      <c r="AWM15"/>
      <c r="AWN15"/>
      <c r="AWO15"/>
      <c r="AWP15"/>
      <c r="AWQ15"/>
      <c r="AWR15"/>
      <c r="AWS15"/>
      <c r="AWT15"/>
      <c r="AWU15"/>
      <c r="AWV15"/>
      <c r="AWW15"/>
      <c r="AWX15"/>
      <c r="AWY15"/>
      <c r="AWZ15"/>
      <c r="AXA15"/>
      <c r="AXB15"/>
      <c r="AXC15"/>
      <c r="AXD15"/>
      <c r="AXE15"/>
      <c r="AXF15"/>
      <c r="AXG15"/>
      <c r="AXH15"/>
      <c r="AXI15"/>
      <c r="AXJ15"/>
      <c r="AXK15"/>
      <c r="AXL15"/>
      <c r="AXM15"/>
      <c r="AXN15"/>
      <c r="AXO15"/>
      <c r="AXP15"/>
      <c r="AXQ15"/>
      <c r="AXR15"/>
      <c r="AXS15"/>
      <c r="AXT15"/>
      <c r="AXU15"/>
      <c r="AXV15"/>
      <c r="AXW15"/>
      <c r="AXX15"/>
      <c r="AXY15"/>
      <c r="AXZ15"/>
      <c r="AYA15"/>
      <c r="AYB15"/>
      <c r="AYC15"/>
      <c r="AYD15"/>
      <c r="AYE15"/>
      <c r="AYF15"/>
      <c r="AYG15"/>
      <c r="AYH15"/>
      <c r="AYI15"/>
      <c r="AYJ15"/>
      <c r="AYK15"/>
      <c r="AYL15"/>
      <c r="AYM15"/>
      <c r="AYN15"/>
      <c r="AYO15"/>
      <c r="AYP15"/>
      <c r="AYQ15"/>
      <c r="AYR15"/>
      <c r="AYS15"/>
      <c r="AYT15"/>
      <c r="AYU15"/>
      <c r="AYV15"/>
      <c r="AYW15"/>
      <c r="AYX15"/>
      <c r="AYY15"/>
      <c r="AYZ15"/>
      <c r="AZA15"/>
      <c r="AZB15"/>
      <c r="AZC15"/>
      <c r="AZD15"/>
      <c r="AZE15"/>
      <c r="AZF15"/>
      <c r="AZG15"/>
      <c r="AZH15"/>
      <c r="AZI15"/>
      <c r="AZJ15"/>
      <c r="AZK15"/>
      <c r="AZL15"/>
      <c r="AZM15"/>
      <c r="AZN15"/>
      <c r="AZO15"/>
      <c r="AZP15"/>
      <c r="AZQ15"/>
      <c r="AZR15"/>
      <c r="AZS15"/>
      <c r="AZT15"/>
      <c r="AZU15"/>
      <c r="AZV15"/>
      <c r="AZW15"/>
      <c r="AZX15"/>
      <c r="AZY15"/>
      <c r="AZZ15"/>
      <c r="BAA15"/>
      <c r="BAB15"/>
      <c r="BAC15"/>
      <c r="BAD15"/>
      <c r="BAE15"/>
      <c r="BAF15"/>
      <c r="BAG15"/>
      <c r="BAH15"/>
      <c r="BAI15"/>
      <c r="BAJ15"/>
      <c r="BAK15"/>
      <c r="BAL15"/>
      <c r="BAM15"/>
      <c r="BAN15"/>
      <c r="BAO15"/>
      <c r="BAP15"/>
      <c r="BAQ15"/>
      <c r="BAR15"/>
      <c r="BAS15"/>
      <c r="BAT15"/>
      <c r="BAU15"/>
      <c r="BAV15"/>
      <c r="BAW15"/>
      <c r="BAX15"/>
      <c r="BAY15"/>
      <c r="BAZ15"/>
      <c r="BBA15"/>
      <c r="BBB15"/>
      <c r="BBC15"/>
      <c r="BBD15"/>
      <c r="BBE15"/>
      <c r="BBF15"/>
      <c r="BBG15"/>
      <c r="BBH15"/>
      <c r="BBI15"/>
      <c r="BBJ15"/>
      <c r="BBK15"/>
      <c r="BBL15"/>
      <c r="BBM15"/>
      <c r="BBN15"/>
      <c r="BBO15"/>
      <c r="BBP15"/>
      <c r="BBQ15"/>
      <c r="BBR15"/>
      <c r="BBS15"/>
      <c r="BBT15"/>
      <c r="BBU15"/>
      <c r="BBV15"/>
      <c r="BBW15"/>
      <c r="BBX15"/>
      <c r="BBY15"/>
      <c r="BBZ15"/>
      <c r="BCA15"/>
      <c r="BCB15"/>
      <c r="BCC15"/>
      <c r="BCD15"/>
      <c r="BCE15"/>
      <c r="BCF15"/>
      <c r="BCG15"/>
      <c r="BCH15"/>
      <c r="BCI15"/>
      <c r="BCJ15"/>
      <c r="BCK15"/>
      <c r="BCL15"/>
      <c r="BCM15"/>
      <c r="BCN15"/>
      <c r="BCO15"/>
      <c r="BCP15"/>
      <c r="BCQ15"/>
      <c r="BCR15"/>
      <c r="BCS15"/>
      <c r="BCT15"/>
      <c r="BCU15"/>
      <c r="BCV15"/>
      <c r="BCW15"/>
      <c r="BCX15"/>
      <c r="BCY15"/>
      <c r="BCZ15"/>
      <c r="BDA15"/>
      <c r="BDB15"/>
      <c r="BDC15"/>
      <c r="BDD15"/>
      <c r="BDE15"/>
      <c r="BDF15"/>
      <c r="BDG15"/>
      <c r="BDH15"/>
      <c r="BDI15"/>
      <c r="BDJ15"/>
      <c r="BDK15"/>
      <c r="BDL15"/>
      <c r="BDM15"/>
      <c r="BDN15"/>
      <c r="BDO15"/>
      <c r="BDP15"/>
      <c r="BDQ15"/>
      <c r="BDR15"/>
      <c r="BDS15"/>
      <c r="BDT15"/>
      <c r="BDU15"/>
      <c r="BDV15"/>
      <c r="BDW15"/>
      <c r="BDX15"/>
      <c r="BDY15"/>
      <c r="BDZ15"/>
      <c r="BEA15"/>
      <c r="BEB15"/>
      <c r="BEC15"/>
      <c r="BED15"/>
      <c r="BEE15"/>
      <c r="BEF15"/>
      <c r="BEG15"/>
      <c r="BEH15"/>
      <c r="BEI15"/>
      <c r="BEJ15"/>
      <c r="BEK15"/>
      <c r="BEL15"/>
      <c r="BEM15"/>
      <c r="BEN15"/>
      <c r="BEO15"/>
      <c r="BEP15"/>
      <c r="BEQ15"/>
      <c r="BER15"/>
      <c r="BES15"/>
      <c r="BET15"/>
      <c r="BEU15"/>
      <c r="BEV15"/>
      <c r="BEW15"/>
      <c r="BEX15"/>
      <c r="BEY15"/>
      <c r="BEZ15"/>
      <c r="BFA15"/>
      <c r="BFB15"/>
      <c r="BFC15"/>
      <c r="BFD15"/>
      <c r="BFE15"/>
      <c r="BFF15"/>
      <c r="BFG15"/>
      <c r="BFH15"/>
      <c r="BFI15"/>
      <c r="BFJ15"/>
      <c r="BFK15"/>
      <c r="BFL15"/>
      <c r="BFM15"/>
      <c r="BFN15"/>
      <c r="BFO15"/>
      <c r="BFP15"/>
      <c r="BFQ15"/>
      <c r="BFR15"/>
      <c r="BFS15"/>
      <c r="BFT15"/>
      <c r="BFU15"/>
      <c r="BFV15"/>
      <c r="BFW15"/>
      <c r="BFX15"/>
      <c r="BFY15"/>
      <c r="BFZ15"/>
      <c r="BGA15"/>
      <c r="BGB15"/>
      <c r="BGC15"/>
      <c r="BGD15"/>
      <c r="BGE15"/>
      <c r="BGF15"/>
      <c r="BGG15"/>
      <c r="BGH15"/>
      <c r="BGI15"/>
      <c r="BGJ15"/>
      <c r="BGK15"/>
      <c r="BGL15"/>
      <c r="BGM15"/>
      <c r="BGN15"/>
      <c r="BGO15"/>
      <c r="BGP15"/>
      <c r="BGQ15"/>
      <c r="BGR15"/>
      <c r="BGS15"/>
      <c r="BGT15"/>
      <c r="BGU15"/>
      <c r="BGV15"/>
      <c r="BGW15"/>
      <c r="BGX15"/>
      <c r="BGY15"/>
      <c r="BGZ15"/>
      <c r="BHA15"/>
      <c r="BHB15"/>
      <c r="BHC15"/>
      <c r="BHD15"/>
      <c r="BHE15"/>
      <c r="BHF15"/>
      <c r="BHG15"/>
      <c r="BHH15"/>
      <c r="BHI15"/>
      <c r="BHJ15"/>
      <c r="BHK15"/>
      <c r="BHL15"/>
      <c r="BHM15"/>
      <c r="BHN15"/>
      <c r="BHO15"/>
      <c r="BHP15"/>
      <c r="BHQ15"/>
      <c r="BHR15"/>
      <c r="BHS15"/>
      <c r="BHT15"/>
      <c r="BHU15"/>
      <c r="BHV15"/>
      <c r="BHW15"/>
      <c r="BHX15"/>
      <c r="BHY15"/>
      <c r="BHZ15"/>
      <c r="BIA15"/>
      <c r="BIB15"/>
      <c r="BIC15"/>
      <c r="BID15"/>
      <c r="BIE15"/>
      <c r="BIF15"/>
      <c r="BIG15"/>
      <c r="BIH15"/>
      <c r="BII15"/>
      <c r="BIJ15"/>
      <c r="BIK15"/>
      <c r="BIL15"/>
      <c r="BIM15"/>
      <c r="BIN15"/>
      <c r="BIO15"/>
      <c r="BIP15"/>
      <c r="BIQ15"/>
      <c r="BIR15"/>
      <c r="BIS15"/>
      <c r="BIT15"/>
      <c r="BIU15"/>
      <c r="BIV15"/>
      <c r="BIW15"/>
      <c r="BIX15"/>
      <c r="BIY15"/>
      <c r="BIZ15"/>
      <c r="BJA15"/>
      <c r="BJB15"/>
      <c r="BJC15"/>
      <c r="BJD15"/>
      <c r="BJE15"/>
      <c r="BJF15"/>
      <c r="BJG15"/>
      <c r="BJH15"/>
      <c r="BJI15"/>
      <c r="BJJ15"/>
      <c r="BJK15"/>
      <c r="BJL15"/>
      <c r="BJM15"/>
      <c r="BJN15"/>
      <c r="BJO15"/>
      <c r="BJP15"/>
      <c r="BJQ15"/>
      <c r="BJR15"/>
      <c r="BJS15"/>
      <c r="BJT15"/>
      <c r="BJU15"/>
      <c r="BJV15"/>
      <c r="BJW15"/>
      <c r="BJX15"/>
      <c r="BJY15"/>
      <c r="BJZ15"/>
      <c r="BKA15"/>
      <c r="BKB15"/>
      <c r="BKC15"/>
      <c r="BKD15"/>
      <c r="BKE15"/>
      <c r="BKF15"/>
      <c r="BKG15"/>
      <c r="BKH15"/>
      <c r="BKI15"/>
      <c r="BKJ15"/>
      <c r="BKK15"/>
      <c r="BKL15"/>
      <c r="BKM15"/>
      <c r="BKN15"/>
      <c r="BKO15"/>
      <c r="BKP15"/>
      <c r="BKQ15"/>
      <c r="BKR15"/>
      <c r="BKS15"/>
      <c r="BKT15"/>
      <c r="BKU15"/>
      <c r="BKV15"/>
      <c r="BKW15"/>
      <c r="BKX15"/>
      <c r="BKY15"/>
      <c r="BKZ15"/>
      <c r="BLA15"/>
      <c r="BLB15"/>
      <c r="BLC15"/>
      <c r="BLD15"/>
      <c r="BLE15"/>
      <c r="BLF15"/>
      <c r="BLG15"/>
      <c r="BLH15"/>
      <c r="BLI15"/>
      <c r="BLJ15"/>
      <c r="BLK15"/>
      <c r="BLL15"/>
      <c r="BLM15"/>
      <c r="BLN15"/>
      <c r="BLO15"/>
      <c r="BLP15"/>
      <c r="BLQ15"/>
      <c r="BLR15"/>
      <c r="BLS15"/>
      <c r="BLT15"/>
      <c r="BLU15"/>
      <c r="BLV15"/>
      <c r="BLW15"/>
      <c r="BLX15"/>
      <c r="BLY15"/>
      <c r="BLZ15"/>
      <c r="BMA15"/>
      <c r="BMB15"/>
      <c r="BMC15"/>
      <c r="BMD15"/>
      <c r="BME15"/>
      <c r="BMF15"/>
      <c r="BMG15"/>
      <c r="BMH15"/>
      <c r="BMI15"/>
      <c r="BMJ15"/>
      <c r="BMK15"/>
      <c r="BML15"/>
      <c r="BMM15"/>
      <c r="BMN15"/>
      <c r="BMO15"/>
      <c r="BMP15"/>
      <c r="BMQ15"/>
      <c r="BMR15"/>
      <c r="BMS15"/>
      <c r="BMT15"/>
      <c r="BMU15"/>
      <c r="BMV15"/>
      <c r="BMW15"/>
      <c r="BMX15"/>
      <c r="BMY15"/>
      <c r="BMZ15"/>
      <c r="BNA15"/>
      <c r="BNB15"/>
      <c r="BNC15"/>
      <c r="BND15"/>
      <c r="BNE15"/>
      <c r="BNF15"/>
      <c r="BNG15"/>
      <c r="BNH15"/>
      <c r="BNI15"/>
      <c r="BNJ15"/>
      <c r="BNK15"/>
      <c r="BNL15"/>
      <c r="BNM15"/>
      <c r="BNN15"/>
      <c r="BNO15"/>
      <c r="BNP15"/>
      <c r="BNQ15"/>
      <c r="BNR15"/>
      <c r="BNS15"/>
      <c r="BNT15"/>
      <c r="BNU15"/>
      <c r="BNV15"/>
      <c r="BNW15"/>
      <c r="BNX15"/>
      <c r="BNY15"/>
      <c r="BNZ15"/>
      <c r="BOA15"/>
      <c r="BOB15"/>
      <c r="BOC15"/>
      <c r="BOD15"/>
      <c r="BOE15"/>
      <c r="BOF15"/>
      <c r="BOG15"/>
    </row>
    <row r="16" spans="1:1749" s="32" customFormat="1" ht="75" hidden="1">
      <c r="A16" s="29">
        <v>45325</v>
      </c>
      <c r="B16" s="30" t="s">
        <v>28</v>
      </c>
      <c r="C16" s="33" t="s">
        <v>61</v>
      </c>
      <c r="D16" s="31">
        <v>621.64200000000005</v>
      </c>
      <c r="E16" s="31"/>
      <c r="F16" s="31"/>
      <c r="G16" s="35">
        <f t="shared" si="3"/>
        <v>76.758441415384638</v>
      </c>
      <c r="H16" s="35">
        <f t="shared" si="4"/>
        <v>0</v>
      </c>
      <c r="I16" s="34">
        <f t="shared" si="1"/>
        <v>0</v>
      </c>
      <c r="J16" s="35">
        <f t="shared" si="5"/>
        <v>0</v>
      </c>
      <c r="K16" s="43">
        <f t="shared" si="6"/>
        <v>76.758441415384638</v>
      </c>
      <c r="L16" s="30" t="s">
        <v>30</v>
      </c>
      <c r="M16"/>
      <c r="N16"/>
      <c r="O16" s="44">
        <v>0</v>
      </c>
      <c r="P16" s="44"/>
      <c r="Q16" s="7" t="s">
        <v>30</v>
      </c>
      <c r="R16"/>
      <c r="S16"/>
      <c r="T16" s="44">
        <v>0</v>
      </c>
      <c r="U16" s="44">
        <v>0</v>
      </c>
      <c r="V16" s="7" t="s">
        <v>30</v>
      </c>
      <c r="W16"/>
      <c r="X16"/>
      <c r="Y16" t="s">
        <v>54</v>
      </c>
      <c r="Z16" t="s">
        <v>54</v>
      </c>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c r="AML16"/>
      <c r="AMM16"/>
      <c r="AMN16"/>
      <c r="AMO16"/>
      <c r="AMP16"/>
      <c r="AMQ16"/>
      <c r="AMR16"/>
      <c r="AMS16"/>
      <c r="AMT16"/>
      <c r="AMU16"/>
      <c r="AMV16"/>
      <c r="AMW16"/>
      <c r="AMX16"/>
      <c r="AMY16"/>
      <c r="AMZ16"/>
      <c r="ANA16"/>
      <c r="ANB16"/>
      <c r="ANC16"/>
      <c r="AND16"/>
      <c r="ANE16"/>
      <c r="ANF16"/>
      <c r="ANG16"/>
      <c r="ANH16"/>
      <c r="ANI16"/>
      <c r="ANJ16"/>
      <c r="ANK16"/>
      <c r="ANL16"/>
      <c r="ANM16"/>
      <c r="ANN16"/>
      <c r="ANO16"/>
      <c r="ANP16"/>
      <c r="ANQ16"/>
      <c r="ANR16"/>
      <c r="ANS16"/>
      <c r="ANT16"/>
      <c r="ANU16"/>
      <c r="ANV16"/>
      <c r="ANW16"/>
      <c r="ANX16"/>
      <c r="ANY16"/>
      <c r="ANZ16"/>
      <c r="AOA16"/>
      <c r="AOB16"/>
      <c r="AOC16"/>
      <c r="AOD16"/>
      <c r="AOE16"/>
      <c r="AOF16"/>
      <c r="AOG16"/>
      <c r="AOH16"/>
      <c r="AOI16"/>
      <c r="AOJ16"/>
      <c r="AOK16"/>
      <c r="AOL16"/>
      <c r="AOM16"/>
      <c r="AON16"/>
      <c r="AOO16"/>
      <c r="AOP16"/>
      <c r="AOQ16"/>
      <c r="AOR16"/>
      <c r="AOS16"/>
      <c r="AOT16"/>
      <c r="AOU16"/>
      <c r="AOV16"/>
      <c r="AOW16"/>
      <c r="AOX16"/>
      <c r="AOY16"/>
      <c r="AOZ16"/>
      <c r="APA16"/>
      <c r="APB16"/>
      <c r="APC16"/>
      <c r="APD16"/>
      <c r="APE16"/>
      <c r="APF16"/>
      <c r="APG16"/>
      <c r="APH16"/>
      <c r="API16"/>
      <c r="APJ16"/>
      <c r="APK16"/>
      <c r="APL16"/>
      <c r="APM16"/>
      <c r="APN16"/>
      <c r="APO16"/>
      <c r="APP16"/>
      <c r="APQ16"/>
      <c r="APR16"/>
      <c r="APS16"/>
      <c r="APT16"/>
      <c r="APU16"/>
      <c r="APV16"/>
      <c r="APW16"/>
      <c r="APX16"/>
      <c r="APY16"/>
      <c r="APZ16"/>
      <c r="AQA16"/>
      <c r="AQB16"/>
      <c r="AQC16"/>
      <c r="AQD16"/>
      <c r="AQE16"/>
      <c r="AQF16"/>
      <c r="AQG16"/>
      <c r="AQH16"/>
      <c r="AQI16"/>
      <c r="AQJ16"/>
      <c r="AQK16"/>
      <c r="AQL16"/>
      <c r="AQM16"/>
      <c r="AQN16"/>
      <c r="AQO16"/>
      <c r="AQP16"/>
      <c r="AQQ16"/>
      <c r="AQR16"/>
      <c r="AQS16"/>
      <c r="AQT16"/>
      <c r="AQU16"/>
      <c r="AQV16"/>
      <c r="AQW16"/>
      <c r="AQX16"/>
      <c r="AQY16"/>
      <c r="AQZ16"/>
      <c r="ARA16"/>
      <c r="ARB16"/>
      <c r="ARC16"/>
      <c r="ARD16"/>
      <c r="ARE16"/>
      <c r="ARF16"/>
      <c r="ARG16"/>
      <c r="ARH16"/>
      <c r="ARI16"/>
      <c r="ARJ16"/>
      <c r="ARK16"/>
      <c r="ARL16"/>
      <c r="ARM16"/>
      <c r="ARN16"/>
      <c r="ARO16"/>
      <c r="ARP16"/>
      <c r="ARQ16"/>
      <c r="ARR16"/>
      <c r="ARS16"/>
      <c r="ART16"/>
      <c r="ARU16"/>
      <c r="ARV16"/>
      <c r="ARW16"/>
      <c r="ARX16"/>
      <c r="ARY16"/>
      <c r="ARZ16"/>
      <c r="ASA16"/>
      <c r="ASB16"/>
      <c r="ASC16"/>
      <c r="ASD16"/>
      <c r="ASE16"/>
      <c r="ASF16"/>
      <c r="ASG16"/>
      <c r="ASH16"/>
      <c r="ASI16"/>
      <c r="ASJ16"/>
      <c r="ASK16"/>
      <c r="ASL16"/>
      <c r="ASM16"/>
      <c r="ASN16"/>
      <c r="ASO16"/>
      <c r="ASP16"/>
      <c r="ASQ16"/>
      <c r="ASR16"/>
      <c r="ASS16"/>
      <c r="AST16"/>
      <c r="ASU16"/>
      <c r="ASV16"/>
      <c r="ASW16"/>
      <c r="ASX16"/>
      <c r="ASY16"/>
      <c r="ASZ16"/>
      <c r="ATA16"/>
      <c r="ATB16"/>
      <c r="ATC16"/>
      <c r="ATD16"/>
      <c r="ATE16"/>
      <c r="ATF16"/>
      <c r="ATG16"/>
      <c r="ATH16"/>
      <c r="ATI16"/>
      <c r="ATJ16"/>
      <c r="ATK16"/>
      <c r="ATL16"/>
      <c r="ATM16"/>
      <c r="ATN16"/>
      <c r="ATO16"/>
      <c r="ATP16"/>
      <c r="ATQ16"/>
      <c r="ATR16"/>
      <c r="ATS16"/>
      <c r="ATT16"/>
      <c r="ATU16"/>
      <c r="ATV16"/>
      <c r="ATW16"/>
      <c r="ATX16"/>
      <c r="ATY16"/>
      <c r="ATZ16"/>
      <c r="AUA16"/>
      <c r="AUB16"/>
      <c r="AUC16"/>
      <c r="AUD16"/>
      <c r="AUE16"/>
      <c r="AUF16"/>
      <c r="AUG16"/>
      <c r="AUH16"/>
      <c r="AUI16"/>
      <c r="AUJ16"/>
      <c r="AUK16"/>
      <c r="AUL16"/>
      <c r="AUM16"/>
      <c r="AUN16"/>
      <c r="AUO16"/>
      <c r="AUP16"/>
      <c r="AUQ16"/>
      <c r="AUR16"/>
      <c r="AUS16"/>
      <c r="AUT16"/>
      <c r="AUU16"/>
      <c r="AUV16"/>
      <c r="AUW16"/>
      <c r="AUX16"/>
      <c r="AUY16"/>
      <c r="AUZ16"/>
      <c r="AVA16"/>
      <c r="AVB16"/>
      <c r="AVC16"/>
      <c r="AVD16"/>
      <c r="AVE16"/>
      <c r="AVF16"/>
      <c r="AVG16"/>
      <c r="AVH16"/>
      <c r="AVI16"/>
      <c r="AVJ16"/>
      <c r="AVK16"/>
      <c r="AVL16"/>
      <c r="AVM16"/>
      <c r="AVN16"/>
      <c r="AVO16"/>
      <c r="AVP16"/>
      <c r="AVQ16"/>
      <c r="AVR16"/>
      <c r="AVS16"/>
      <c r="AVT16"/>
      <c r="AVU16"/>
      <c r="AVV16"/>
      <c r="AVW16"/>
      <c r="AVX16"/>
      <c r="AVY16"/>
      <c r="AVZ16"/>
      <c r="AWA16"/>
      <c r="AWB16"/>
      <c r="AWC16"/>
      <c r="AWD16"/>
      <c r="AWE16"/>
      <c r="AWF16"/>
      <c r="AWG16"/>
      <c r="AWH16"/>
      <c r="AWI16"/>
      <c r="AWJ16"/>
      <c r="AWK16"/>
      <c r="AWL16"/>
      <c r="AWM16"/>
      <c r="AWN16"/>
      <c r="AWO16"/>
      <c r="AWP16"/>
      <c r="AWQ16"/>
      <c r="AWR16"/>
      <c r="AWS16"/>
      <c r="AWT16"/>
      <c r="AWU16"/>
      <c r="AWV16"/>
      <c r="AWW16"/>
      <c r="AWX16"/>
      <c r="AWY16"/>
      <c r="AWZ16"/>
      <c r="AXA16"/>
      <c r="AXB16"/>
      <c r="AXC16"/>
      <c r="AXD16"/>
      <c r="AXE16"/>
      <c r="AXF16"/>
      <c r="AXG16"/>
      <c r="AXH16"/>
      <c r="AXI16"/>
      <c r="AXJ16"/>
      <c r="AXK16"/>
      <c r="AXL16"/>
      <c r="AXM16"/>
      <c r="AXN16"/>
      <c r="AXO16"/>
      <c r="AXP16"/>
      <c r="AXQ16"/>
      <c r="AXR16"/>
      <c r="AXS16"/>
      <c r="AXT16"/>
      <c r="AXU16"/>
      <c r="AXV16"/>
      <c r="AXW16"/>
      <c r="AXX16"/>
      <c r="AXY16"/>
      <c r="AXZ16"/>
      <c r="AYA16"/>
      <c r="AYB16"/>
      <c r="AYC16"/>
      <c r="AYD16"/>
      <c r="AYE16"/>
      <c r="AYF16"/>
      <c r="AYG16"/>
      <c r="AYH16"/>
      <c r="AYI16"/>
      <c r="AYJ16"/>
      <c r="AYK16"/>
      <c r="AYL16"/>
      <c r="AYM16"/>
      <c r="AYN16"/>
      <c r="AYO16"/>
      <c r="AYP16"/>
      <c r="AYQ16"/>
      <c r="AYR16"/>
      <c r="AYS16"/>
      <c r="AYT16"/>
      <c r="AYU16"/>
      <c r="AYV16"/>
      <c r="AYW16"/>
      <c r="AYX16"/>
      <c r="AYY16"/>
      <c r="AYZ16"/>
      <c r="AZA16"/>
      <c r="AZB16"/>
      <c r="AZC16"/>
      <c r="AZD16"/>
      <c r="AZE16"/>
      <c r="AZF16"/>
      <c r="AZG16"/>
      <c r="AZH16"/>
      <c r="AZI16"/>
      <c r="AZJ16"/>
      <c r="AZK16"/>
      <c r="AZL16"/>
      <c r="AZM16"/>
      <c r="AZN16"/>
      <c r="AZO16"/>
      <c r="AZP16"/>
      <c r="AZQ16"/>
      <c r="AZR16"/>
      <c r="AZS16"/>
      <c r="AZT16"/>
      <c r="AZU16"/>
      <c r="AZV16"/>
      <c r="AZW16"/>
      <c r="AZX16"/>
      <c r="AZY16"/>
      <c r="AZZ16"/>
      <c r="BAA16"/>
      <c r="BAB16"/>
      <c r="BAC16"/>
      <c r="BAD16"/>
      <c r="BAE16"/>
      <c r="BAF16"/>
      <c r="BAG16"/>
      <c r="BAH16"/>
      <c r="BAI16"/>
      <c r="BAJ16"/>
      <c r="BAK16"/>
      <c r="BAL16"/>
      <c r="BAM16"/>
      <c r="BAN16"/>
      <c r="BAO16"/>
      <c r="BAP16"/>
      <c r="BAQ16"/>
      <c r="BAR16"/>
      <c r="BAS16"/>
      <c r="BAT16"/>
      <c r="BAU16"/>
      <c r="BAV16"/>
      <c r="BAW16"/>
      <c r="BAX16"/>
      <c r="BAY16"/>
      <c r="BAZ16"/>
      <c r="BBA16"/>
      <c r="BBB16"/>
      <c r="BBC16"/>
      <c r="BBD16"/>
      <c r="BBE16"/>
      <c r="BBF16"/>
      <c r="BBG16"/>
      <c r="BBH16"/>
      <c r="BBI16"/>
      <c r="BBJ16"/>
      <c r="BBK16"/>
      <c r="BBL16"/>
      <c r="BBM16"/>
      <c r="BBN16"/>
      <c r="BBO16"/>
      <c r="BBP16"/>
      <c r="BBQ16"/>
      <c r="BBR16"/>
      <c r="BBS16"/>
      <c r="BBT16"/>
      <c r="BBU16"/>
      <c r="BBV16"/>
      <c r="BBW16"/>
      <c r="BBX16"/>
      <c r="BBY16"/>
      <c r="BBZ16"/>
      <c r="BCA16"/>
      <c r="BCB16"/>
      <c r="BCC16"/>
      <c r="BCD16"/>
      <c r="BCE16"/>
      <c r="BCF16"/>
      <c r="BCG16"/>
      <c r="BCH16"/>
      <c r="BCI16"/>
      <c r="BCJ16"/>
      <c r="BCK16"/>
      <c r="BCL16"/>
      <c r="BCM16"/>
      <c r="BCN16"/>
      <c r="BCO16"/>
      <c r="BCP16"/>
      <c r="BCQ16"/>
      <c r="BCR16"/>
      <c r="BCS16"/>
      <c r="BCT16"/>
      <c r="BCU16"/>
      <c r="BCV16"/>
      <c r="BCW16"/>
      <c r="BCX16"/>
      <c r="BCY16"/>
      <c r="BCZ16"/>
      <c r="BDA16"/>
      <c r="BDB16"/>
      <c r="BDC16"/>
      <c r="BDD16"/>
      <c r="BDE16"/>
      <c r="BDF16"/>
      <c r="BDG16"/>
      <c r="BDH16"/>
      <c r="BDI16"/>
      <c r="BDJ16"/>
      <c r="BDK16"/>
      <c r="BDL16"/>
      <c r="BDM16"/>
      <c r="BDN16"/>
      <c r="BDO16"/>
      <c r="BDP16"/>
      <c r="BDQ16"/>
      <c r="BDR16"/>
      <c r="BDS16"/>
      <c r="BDT16"/>
      <c r="BDU16"/>
      <c r="BDV16"/>
      <c r="BDW16"/>
      <c r="BDX16"/>
      <c r="BDY16"/>
      <c r="BDZ16"/>
      <c r="BEA16"/>
      <c r="BEB16"/>
      <c r="BEC16"/>
      <c r="BED16"/>
      <c r="BEE16"/>
      <c r="BEF16"/>
      <c r="BEG16"/>
      <c r="BEH16"/>
      <c r="BEI16"/>
      <c r="BEJ16"/>
      <c r="BEK16"/>
      <c r="BEL16"/>
      <c r="BEM16"/>
      <c r="BEN16"/>
      <c r="BEO16"/>
      <c r="BEP16"/>
      <c r="BEQ16"/>
      <c r="BER16"/>
      <c r="BES16"/>
      <c r="BET16"/>
      <c r="BEU16"/>
      <c r="BEV16"/>
      <c r="BEW16"/>
      <c r="BEX16"/>
      <c r="BEY16"/>
      <c r="BEZ16"/>
      <c r="BFA16"/>
      <c r="BFB16"/>
      <c r="BFC16"/>
      <c r="BFD16"/>
      <c r="BFE16"/>
      <c r="BFF16"/>
      <c r="BFG16"/>
      <c r="BFH16"/>
      <c r="BFI16"/>
      <c r="BFJ16"/>
      <c r="BFK16"/>
      <c r="BFL16"/>
      <c r="BFM16"/>
      <c r="BFN16"/>
      <c r="BFO16"/>
      <c r="BFP16"/>
      <c r="BFQ16"/>
      <c r="BFR16"/>
      <c r="BFS16"/>
      <c r="BFT16"/>
      <c r="BFU16"/>
      <c r="BFV16"/>
      <c r="BFW16"/>
      <c r="BFX16"/>
      <c r="BFY16"/>
      <c r="BFZ16"/>
      <c r="BGA16"/>
      <c r="BGB16"/>
      <c r="BGC16"/>
      <c r="BGD16"/>
      <c r="BGE16"/>
      <c r="BGF16"/>
      <c r="BGG16"/>
      <c r="BGH16"/>
      <c r="BGI16"/>
      <c r="BGJ16"/>
      <c r="BGK16"/>
      <c r="BGL16"/>
      <c r="BGM16"/>
      <c r="BGN16"/>
      <c r="BGO16"/>
      <c r="BGP16"/>
      <c r="BGQ16"/>
      <c r="BGR16"/>
      <c r="BGS16"/>
      <c r="BGT16"/>
      <c r="BGU16"/>
      <c r="BGV16"/>
      <c r="BGW16"/>
      <c r="BGX16"/>
      <c r="BGY16"/>
      <c r="BGZ16"/>
      <c r="BHA16"/>
      <c r="BHB16"/>
      <c r="BHC16"/>
      <c r="BHD16"/>
      <c r="BHE16"/>
      <c r="BHF16"/>
      <c r="BHG16"/>
      <c r="BHH16"/>
      <c r="BHI16"/>
      <c r="BHJ16"/>
      <c r="BHK16"/>
      <c r="BHL16"/>
      <c r="BHM16"/>
      <c r="BHN16"/>
      <c r="BHO16"/>
      <c r="BHP16"/>
      <c r="BHQ16"/>
      <c r="BHR16"/>
      <c r="BHS16"/>
      <c r="BHT16"/>
      <c r="BHU16"/>
      <c r="BHV16"/>
      <c r="BHW16"/>
      <c r="BHX16"/>
      <c r="BHY16"/>
      <c r="BHZ16"/>
      <c r="BIA16"/>
      <c r="BIB16"/>
      <c r="BIC16"/>
      <c r="BID16"/>
      <c r="BIE16"/>
      <c r="BIF16"/>
      <c r="BIG16"/>
      <c r="BIH16"/>
      <c r="BII16"/>
      <c r="BIJ16"/>
      <c r="BIK16"/>
      <c r="BIL16"/>
      <c r="BIM16"/>
      <c r="BIN16"/>
      <c r="BIO16"/>
      <c r="BIP16"/>
      <c r="BIQ16"/>
      <c r="BIR16"/>
      <c r="BIS16"/>
      <c r="BIT16"/>
      <c r="BIU16"/>
      <c r="BIV16"/>
      <c r="BIW16"/>
      <c r="BIX16"/>
      <c r="BIY16"/>
      <c r="BIZ16"/>
      <c r="BJA16"/>
      <c r="BJB16"/>
      <c r="BJC16"/>
      <c r="BJD16"/>
      <c r="BJE16"/>
      <c r="BJF16"/>
      <c r="BJG16"/>
      <c r="BJH16"/>
      <c r="BJI16"/>
      <c r="BJJ16"/>
      <c r="BJK16"/>
      <c r="BJL16"/>
      <c r="BJM16"/>
      <c r="BJN16"/>
      <c r="BJO16"/>
      <c r="BJP16"/>
      <c r="BJQ16"/>
      <c r="BJR16"/>
      <c r="BJS16"/>
      <c r="BJT16"/>
      <c r="BJU16"/>
      <c r="BJV16"/>
      <c r="BJW16"/>
      <c r="BJX16"/>
      <c r="BJY16"/>
      <c r="BJZ16"/>
      <c r="BKA16"/>
      <c r="BKB16"/>
      <c r="BKC16"/>
      <c r="BKD16"/>
      <c r="BKE16"/>
      <c r="BKF16"/>
      <c r="BKG16"/>
      <c r="BKH16"/>
      <c r="BKI16"/>
      <c r="BKJ16"/>
      <c r="BKK16"/>
      <c r="BKL16"/>
      <c r="BKM16"/>
      <c r="BKN16"/>
      <c r="BKO16"/>
      <c r="BKP16"/>
      <c r="BKQ16"/>
      <c r="BKR16"/>
      <c r="BKS16"/>
      <c r="BKT16"/>
      <c r="BKU16"/>
      <c r="BKV16"/>
      <c r="BKW16"/>
      <c r="BKX16"/>
      <c r="BKY16"/>
      <c r="BKZ16"/>
      <c r="BLA16"/>
      <c r="BLB16"/>
      <c r="BLC16"/>
      <c r="BLD16"/>
      <c r="BLE16"/>
      <c r="BLF16"/>
      <c r="BLG16"/>
      <c r="BLH16"/>
      <c r="BLI16"/>
      <c r="BLJ16"/>
      <c r="BLK16"/>
      <c r="BLL16"/>
      <c r="BLM16"/>
      <c r="BLN16"/>
      <c r="BLO16"/>
      <c r="BLP16"/>
      <c r="BLQ16"/>
      <c r="BLR16"/>
      <c r="BLS16"/>
      <c r="BLT16"/>
      <c r="BLU16"/>
      <c r="BLV16"/>
      <c r="BLW16"/>
      <c r="BLX16"/>
      <c r="BLY16"/>
      <c r="BLZ16"/>
      <c r="BMA16"/>
      <c r="BMB16"/>
      <c r="BMC16"/>
      <c r="BMD16"/>
      <c r="BME16"/>
      <c r="BMF16"/>
      <c r="BMG16"/>
      <c r="BMH16"/>
      <c r="BMI16"/>
      <c r="BMJ16"/>
      <c r="BMK16"/>
      <c r="BML16"/>
      <c r="BMM16"/>
      <c r="BMN16"/>
      <c r="BMO16"/>
      <c r="BMP16"/>
      <c r="BMQ16"/>
      <c r="BMR16"/>
      <c r="BMS16"/>
      <c r="BMT16"/>
      <c r="BMU16"/>
      <c r="BMV16"/>
      <c r="BMW16"/>
      <c r="BMX16"/>
      <c r="BMY16"/>
      <c r="BMZ16"/>
      <c r="BNA16"/>
      <c r="BNB16"/>
      <c r="BNC16"/>
      <c r="BND16"/>
      <c r="BNE16"/>
      <c r="BNF16"/>
      <c r="BNG16"/>
      <c r="BNH16"/>
      <c r="BNI16"/>
      <c r="BNJ16"/>
      <c r="BNK16"/>
      <c r="BNL16"/>
      <c r="BNM16"/>
      <c r="BNN16"/>
      <c r="BNO16"/>
      <c r="BNP16"/>
      <c r="BNQ16"/>
      <c r="BNR16"/>
      <c r="BNS16"/>
      <c r="BNT16"/>
      <c r="BNU16"/>
      <c r="BNV16"/>
      <c r="BNW16"/>
      <c r="BNX16"/>
      <c r="BNY16"/>
      <c r="BNZ16"/>
      <c r="BOA16"/>
      <c r="BOB16"/>
      <c r="BOC16"/>
      <c r="BOD16"/>
      <c r="BOE16"/>
      <c r="BOF16"/>
      <c r="BOG16"/>
    </row>
    <row r="17" spans="1:1749" s="32" customFormat="1" ht="75" hidden="1">
      <c r="A17" s="29">
        <v>45326</v>
      </c>
      <c r="B17" s="30" t="s">
        <v>28</v>
      </c>
      <c r="C17" s="33" t="s">
        <v>61</v>
      </c>
      <c r="D17" s="31">
        <v>460.28800000000001</v>
      </c>
      <c r="E17" s="31"/>
      <c r="F17" s="31"/>
      <c r="G17" s="35">
        <f t="shared" ref="G17:G45" si="7">(D17*40.13)/325</f>
        <v>56.83494596923078</v>
      </c>
      <c r="H17" s="35">
        <f t="shared" ref="H17:H45" si="8">(E17/1000)*29.85</f>
        <v>0</v>
      </c>
      <c r="I17" s="34">
        <f t="shared" si="1"/>
        <v>0</v>
      </c>
      <c r="J17" s="35">
        <f t="shared" ref="J17:J45" si="9">(F17*0.9)*1.25</f>
        <v>0</v>
      </c>
      <c r="K17" s="43">
        <f t="shared" ref="K17:K64" si="10">SUM(G17:J17)</f>
        <v>56.83494596923078</v>
      </c>
      <c r="L17" s="30" t="s">
        <v>30</v>
      </c>
      <c r="M17"/>
      <c r="N17"/>
      <c r="O17" s="44">
        <v>0</v>
      </c>
      <c r="P17" s="44"/>
      <c r="Q17" s="7" t="s">
        <v>30</v>
      </c>
      <c r="R17"/>
      <c r="S17"/>
      <c r="T17" s="44">
        <v>0</v>
      </c>
      <c r="U17" s="44">
        <v>0</v>
      </c>
      <c r="V17" s="7" t="s">
        <v>30</v>
      </c>
      <c r="W17"/>
      <c r="X17"/>
      <c r="Y17" t="s">
        <v>54</v>
      </c>
      <c r="Z17" t="s">
        <v>54</v>
      </c>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c r="AUV17"/>
      <c r="AUW17"/>
      <c r="AUX17"/>
      <c r="AUY17"/>
      <c r="AUZ17"/>
      <c r="AVA17"/>
      <c r="AVB17"/>
      <c r="AVC17"/>
      <c r="AVD17"/>
      <c r="AVE17"/>
      <c r="AVF17"/>
      <c r="AVG17"/>
      <c r="AVH17"/>
      <c r="AVI17"/>
      <c r="AVJ17"/>
      <c r="AVK17"/>
      <c r="AVL17"/>
      <c r="AVM17"/>
      <c r="AVN17"/>
      <c r="AVO17"/>
      <c r="AVP17"/>
      <c r="AVQ17"/>
      <c r="AVR17"/>
      <c r="AVS17"/>
      <c r="AVT17"/>
      <c r="AVU17"/>
      <c r="AVV17"/>
      <c r="AVW17"/>
      <c r="AVX17"/>
      <c r="AVY17"/>
      <c r="AVZ17"/>
      <c r="AWA17"/>
      <c r="AWB17"/>
      <c r="AWC17"/>
      <c r="AWD17"/>
      <c r="AWE17"/>
      <c r="AWF17"/>
      <c r="AWG17"/>
      <c r="AWH17"/>
      <c r="AWI17"/>
      <c r="AWJ17"/>
      <c r="AWK17"/>
      <c r="AWL17"/>
      <c r="AWM17"/>
      <c r="AWN17"/>
      <c r="AWO17"/>
      <c r="AWP17"/>
      <c r="AWQ17"/>
      <c r="AWR17"/>
      <c r="AWS17"/>
      <c r="AWT17"/>
      <c r="AWU17"/>
      <c r="AWV17"/>
      <c r="AWW17"/>
      <c r="AWX17"/>
      <c r="AWY17"/>
      <c r="AWZ17"/>
      <c r="AXA17"/>
      <c r="AXB17"/>
      <c r="AXC17"/>
      <c r="AXD17"/>
      <c r="AXE17"/>
      <c r="AXF17"/>
      <c r="AXG17"/>
      <c r="AXH17"/>
      <c r="AXI17"/>
      <c r="AXJ17"/>
      <c r="AXK17"/>
      <c r="AXL17"/>
      <c r="AXM17"/>
      <c r="AXN17"/>
      <c r="AXO17"/>
      <c r="AXP17"/>
      <c r="AXQ17"/>
      <c r="AXR17"/>
      <c r="AXS17"/>
      <c r="AXT17"/>
      <c r="AXU17"/>
      <c r="AXV17"/>
      <c r="AXW17"/>
      <c r="AXX17"/>
      <c r="AXY17"/>
      <c r="AXZ17"/>
      <c r="AYA17"/>
      <c r="AYB17"/>
      <c r="AYC17"/>
      <c r="AYD17"/>
      <c r="AYE17"/>
      <c r="AYF17"/>
      <c r="AYG17"/>
      <c r="AYH17"/>
      <c r="AYI17"/>
      <c r="AYJ17"/>
      <c r="AYK17"/>
      <c r="AYL17"/>
      <c r="AYM17"/>
      <c r="AYN17"/>
      <c r="AYO17"/>
      <c r="AYP17"/>
      <c r="AYQ17"/>
      <c r="AYR17"/>
      <c r="AYS17"/>
      <c r="AYT17"/>
      <c r="AYU17"/>
      <c r="AYV17"/>
      <c r="AYW17"/>
      <c r="AYX17"/>
      <c r="AYY17"/>
      <c r="AYZ17"/>
      <c r="AZA17"/>
      <c r="AZB17"/>
      <c r="AZC17"/>
      <c r="AZD17"/>
      <c r="AZE17"/>
      <c r="AZF17"/>
      <c r="AZG17"/>
      <c r="AZH17"/>
      <c r="AZI17"/>
      <c r="AZJ17"/>
      <c r="AZK17"/>
      <c r="AZL17"/>
      <c r="AZM17"/>
      <c r="AZN17"/>
      <c r="AZO17"/>
      <c r="AZP17"/>
      <c r="AZQ17"/>
      <c r="AZR17"/>
      <c r="AZS17"/>
      <c r="AZT17"/>
      <c r="AZU17"/>
      <c r="AZV17"/>
      <c r="AZW17"/>
      <c r="AZX17"/>
      <c r="AZY17"/>
      <c r="AZZ17"/>
      <c r="BAA17"/>
      <c r="BAB17"/>
      <c r="BAC17"/>
      <c r="BAD17"/>
      <c r="BAE17"/>
      <c r="BAF17"/>
      <c r="BAG17"/>
      <c r="BAH17"/>
      <c r="BAI17"/>
      <c r="BAJ17"/>
      <c r="BAK17"/>
      <c r="BAL17"/>
      <c r="BAM17"/>
      <c r="BAN17"/>
      <c r="BAO17"/>
      <c r="BAP17"/>
      <c r="BAQ17"/>
      <c r="BAR17"/>
      <c r="BAS17"/>
      <c r="BAT17"/>
      <c r="BAU17"/>
      <c r="BAV17"/>
      <c r="BAW17"/>
      <c r="BAX17"/>
      <c r="BAY17"/>
      <c r="BAZ17"/>
      <c r="BBA17"/>
      <c r="BBB17"/>
      <c r="BBC17"/>
      <c r="BBD17"/>
      <c r="BBE17"/>
      <c r="BBF17"/>
      <c r="BBG17"/>
      <c r="BBH17"/>
      <c r="BBI17"/>
      <c r="BBJ17"/>
      <c r="BBK17"/>
      <c r="BBL17"/>
      <c r="BBM17"/>
      <c r="BBN17"/>
      <c r="BBO17"/>
      <c r="BBP17"/>
      <c r="BBQ17"/>
      <c r="BBR17"/>
      <c r="BBS17"/>
      <c r="BBT17"/>
      <c r="BBU17"/>
      <c r="BBV17"/>
      <c r="BBW17"/>
      <c r="BBX17"/>
      <c r="BBY17"/>
      <c r="BBZ17"/>
      <c r="BCA17"/>
      <c r="BCB17"/>
      <c r="BCC17"/>
      <c r="BCD17"/>
      <c r="BCE17"/>
      <c r="BCF17"/>
      <c r="BCG17"/>
      <c r="BCH17"/>
      <c r="BCI17"/>
      <c r="BCJ17"/>
      <c r="BCK17"/>
      <c r="BCL17"/>
      <c r="BCM17"/>
      <c r="BCN17"/>
      <c r="BCO17"/>
      <c r="BCP17"/>
      <c r="BCQ17"/>
      <c r="BCR17"/>
      <c r="BCS17"/>
      <c r="BCT17"/>
      <c r="BCU17"/>
      <c r="BCV17"/>
      <c r="BCW17"/>
      <c r="BCX17"/>
      <c r="BCY17"/>
      <c r="BCZ17"/>
      <c r="BDA17"/>
      <c r="BDB17"/>
      <c r="BDC17"/>
      <c r="BDD17"/>
      <c r="BDE17"/>
      <c r="BDF17"/>
      <c r="BDG17"/>
      <c r="BDH17"/>
      <c r="BDI17"/>
      <c r="BDJ17"/>
      <c r="BDK17"/>
      <c r="BDL17"/>
      <c r="BDM17"/>
      <c r="BDN17"/>
      <c r="BDO17"/>
      <c r="BDP17"/>
      <c r="BDQ17"/>
      <c r="BDR17"/>
      <c r="BDS17"/>
      <c r="BDT17"/>
      <c r="BDU17"/>
      <c r="BDV17"/>
      <c r="BDW17"/>
      <c r="BDX17"/>
      <c r="BDY17"/>
      <c r="BDZ17"/>
      <c r="BEA17"/>
      <c r="BEB17"/>
      <c r="BEC17"/>
      <c r="BED17"/>
      <c r="BEE17"/>
      <c r="BEF17"/>
      <c r="BEG17"/>
      <c r="BEH17"/>
      <c r="BEI17"/>
      <c r="BEJ17"/>
      <c r="BEK17"/>
      <c r="BEL17"/>
      <c r="BEM17"/>
      <c r="BEN17"/>
      <c r="BEO17"/>
      <c r="BEP17"/>
      <c r="BEQ17"/>
      <c r="BER17"/>
      <c r="BES17"/>
      <c r="BET17"/>
      <c r="BEU17"/>
      <c r="BEV17"/>
      <c r="BEW17"/>
      <c r="BEX17"/>
      <c r="BEY17"/>
      <c r="BEZ17"/>
      <c r="BFA17"/>
      <c r="BFB17"/>
      <c r="BFC17"/>
      <c r="BFD17"/>
      <c r="BFE17"/>
      <c r="BFF17"/>
      <c r="BFG17"/>
      <c r="BFH17"/>
      <c r="BFI17"/>
      <c r="BFJ17"/>
      <c r="BFK17"/>
      <c r="BFL17"/>
      <c r="BFM17"/>
      <c r="BFN17"/>
      <c r="BFO17"/>
      <c r="BFP17"/>
      <c r="BFQ17"/>
      <c r="BFR17"/>
      <c r="BFS17"/>
      <c r="BFT17"/>
      <c r="BFU17"/>
      <c r="BFV17"/>
      <c r="BFW17"/>
      <c r="BFX17"/>
      <c r="BFY17"/>
      <c r="BFZ17"/>
      <c r="BGA17"/>
      <c r="BGB17"/>
      <c r="BGC17"/>
      <c r="BGD17"/>
      <c r="BGE17"/>
      <c r="BGF17"/>
      <c r="BGG17"/>
      <c r="BGH17"/>
      <c r="BGI17"/>
      <c r="BGJ17"/>
      <c r="BGK17"/>
      <c r="BGL17"/>
      <c r="BGM17"/>
      <c r="BGN17"/>
      <c r="BGO17"/>
      <c r="BGP17"/>
      <c r="BGQ17"/>
      <c r="BGR17"/>
      <c r="BGS17"/>
      <c r="BGT17"/>
      <c r="BGU17"/>
      <c r="BGV17"/>
      <c r="BGW17"/>
      <c r="BGX17"/>
      <c r="BGY17"/>
      <c r="BGZ17"/>
      <c r="BHA17"/>
      <c r="BHB17"/>
      <c r="BHC17"/>
      <c r="BHD17"/>
      <c r="BHE17"/>
      <c r="BHF17"/>
      <c r="BHG17"/>
      <c r="BHH17"/>
      <c r="BHI17"/>
      <c r="BHJ17"/>
      <c r="BHK17"/>
      <c r="BHL17"/>
      <c r="BHM17"/>
      <c r="BHN17"/>
      <c r="BHO17"/>
      <c r="BHP17"/>
      <c r="BHQ17"/>
      <c r="BHR17"/>
      <c r="BHS17"/>
      <c r="BHT17"/>
      <c r="BHU17"/>
      <c r="BHV17"/>
      <c r="BHW17"/>
      <c r="BHX17"/>
      <c r="BHY17"/>
      <c r="BHZ17"/>
      <c r="BIA17"/>
      <c r="BIB17"/>
      <c r="BIC17"/>
      <c r="BID17"/>
      <c r="BIE17"/>
      <c r="BIF17"/>
      <c r="BIG17"/>
      <c r="BIH17"/>
      <c r="BII17"/>
      <c r="BIJ17"/>
      <c r="BIK17"/>
      <c r="BIL17"/>
      <c r="BIM17"/>
      <c r="BIN17"/>
      <c r="BIO17"/>
      <c r="BIP17"/>
      <c r="BIQ17"/>
      <c r="BIR17"/>
      <c r="BIS17"/>
      <c r="BIT17"/>
      <c r="BIU17"/>
      <c r="BIV17"/>
      <c r="BIW17"/>
      <c r="BIX17"/>
      <c r="BIY17"/>
      <c r="BIZ17"/>
      <c r="BJA17"/>
      <c r="BJB17"/>
      <c r="BJC17"/>
      <c r="BJD17"/>
      <c r="BJE17"/>
      <c r="BJF17"/>
      <c r="BJG17"/>
      <c r="BJH17"/>
      <c r="BJI17"/>
      <c r="BJJ17"/>
      <c r="BJK17"/>
      <c r="BJL17"/>
      <c r="BJM17"/>
      <c r="BJN17"/>
      <c r="BJO17"/>
      <c r="BJP17"/>
      <c r="BJQ17"/>
      <c r="BJR17"/>
      <c r="BJS17"/>
      <c r="BJT17"/>
      <c r="BJU17"/>
      <c r="BJV17"/>
      <c r="BJW17"/>
      <c r="BJX17"/>
      <c r="BJY17"/>
      <c r="BJZ17"/>
      <c r="BKA17"/>
      <c r="BKB17"/>
      <c r="BKC17"/>
      <c r="BKD17"/>
      <c r="BKE17"/>
      <c r="BKF17"/>
      <c r="BKG17"/>
      <c r="BKH17"/>
      <c r="BKI17"/>
      <c r="BKJ17"/>
      <c r="BKK17"/>
      <c r="BKL17"/>
      <c r="BKM17"/>
      <c r="BKN17"/>
      <c r="BKO17"/>
      <c r="BKP17"/>
      <c r="BKQ17"/>
      <c r="BKR17"/>
      <c r="BKS17"/>
      <c r="BKT17"/>
      <c r="BKU17"/>
      <c r="BKV17"/>
      <c r="BKW17"/>
      <c r="BKX17"/>
      <c r="BKY17"/>
      <c r="BKZ17"/>
      <c r="BLA17"/>
      <c r="BLB17"/>
      <c r="BLC17"/>
      <c r="BLD17"/>
      <c r="BLE17"/>
      <c r="BLF17"/>
      <c r="BLG17"/>
      <c r="BLH17"/>
      <c r="BLI17"/>
      <c r="BLJ17"/>
      <c r="BLK17"/>
      <c r="BLL17"/>
      <c r="BLM17"/>
      <c r="BLN17"/>
      <c r="BLO17"/>
      <c r="BLP17"/>
      <c r="BLQ17"/>
      <c r="BLR17"/>
      <c r="BLS17"/>
      <c r="BLT17"/>
      <c r="BLU17"/>
      <c r="BLV17"/>
      <c r="BLW17"/>
      <c r="BLX17"/>
      <c r="BLY17"/>
      <c r="BLZ17"/>
      <c r="BMA17"/>
      <c r="BMB17"/>
      <c r="BMC17"/>
      <c r="BMD17"/>
      <c r="BME17"/>
      <c r="BMF17"/>
      <c r="BMG17"/>
      <c r="BMH17"/>
      <c r="BMI17"/>
      <c r="BMJ17"/>
      <c r="BMK17"/>
      <c r="BML17"/>
      <c r="BMM17"/>
      <c r="BMN17"/>
      <c r="BMO17"/>
      <c r="BMP17"/>
      <c r="BMQ17"/>
      <c r="BMR17"/>
      <c r="BMS17"/>
      <c r="BMT17"/>
      <c r="BMU17"/>
      <c r="BMV17"/>
      <c r="BMW17"/>
      <c r="BMX17"/>
      <c r="BMY17"/>
      <c r="BMZ17"/>
      <c r="BNA17"/>
      <c r="BNB17"/>
      <c r="BNC17"/>
      <c r="BND17"/>
      <c r="BNE17"/>
      <c r="BNF17"/>
      <c r="BNG17"/>
      <c r="BNH17"/>
      <c r="BNI17"/>
      <c r="BNJ17"/>
      <c r="BNK17"/>
      <c r="BNL17"/>
      <c r="BNM17"/>
      <c r="BNN17"/>
      <c r="BNO17"/>
      <c r="BNP17"/>
      <c r="BNQ17"/>
      <c r="BNR17"/>
      <c r="BNS17"/>
      <c r="BNT17"/>
      <c r="BNU17"/>
      <c r="BNV17"/>
      <c r="BNW17"/>
      <c r="BNX17"/>
      <c r="BNY17"/>
      <c r="BNZ17"/>
      <c r="BOA17"/>
      <c r="BOB17"/>
      <c r="BOC17"/>
      <c r="BOD17"/>
      <c r="BOE17"/>
      <c r="BOF17"/>
      <c r="BOG17"/>
    </row>
    <row r="18" spans="1:1749" s="32" customFormat="1" ht="75" hidden="1">
      <c r="A18" s="29">
        <v>45327</v>
      </c>
      <c r="B18" s="33" t="s">
        <v>66</v>
      </c>
      <c r="C18" s="33" t="s">
        <v>61</v>
      </c>
      <c r="D18" s="31">
        <v>20336.666000000001</v>
      </c>
      <c r="E18" s="31"/>
      <c r="F18" s="31"/>
      <c r="G18" s="35">
        <f t="shared" si="7"/>
        <v>2511.1089433230773</v>
      </c>
      <c r="H18" s="35">
        <f t="shared" si="8"/>
        <v>0</v>
      </c>
      <c r="I18" s="34">
        <f t="shared" si="1"/>
        <v>0</v>
      </c>
      <c r="J18" s="35">
        <f t="shared" si="9"/>
        <v>0</v>
      </c>
      <c r="K18" s="43">
        <f t="shared" si="10"/>
        <v>2511.1089433230773</v>
      </c>
      <c r="L18" s="30" t="s">
        <v>67</v>
      </c>
      <c r="M18"/>
      <c r="N18"/>
      <c r="O18" s="44">
        <v>80</v>
      </c>
      <c r="P18" s="44">
        <v>0</v>
      </c>
      <c r="Q18" s="7" t="s">
        <v>65</v>
      </c>
      <c r="R18"/>
      <c r="S18"/>
      <c r="T18" s="44">
        <v>80</v>
      </c>
      <c r="U18" s="44">
        <v>23</v>
      </c>
      <c r="V18" s="7" t="s">
        <v>65</v>
      </c>
      <c r="W18"/>
      <c r="X18"/>
      <c r="Y18" t="s">
        <v>54</v>
      </c>
      <c r="Z18">
        <v>23</v>
      </c>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c r="AUV18"/>
      <c r="AUW18"/>
      <c r="AUX18"/>
      <c r="AUY18"/>
      <c r="AUZ18"/>
      <c r="AVA18"/>
      <c r="AVB18"/>
      <c r="AVC18"/>
      <c r="AVD18"/>
      <c r="AVE18"/>
      <c r="AVF18"/>
      <c r="AVG18"/>
      <c r="AVH18"/>
      <c r="AVI18"/>
      <c r="AVJ18"/>
      <c r="AVK18"/>
      <c r="AVL18"/>
      <c r="AVM18"/>
      <c r="AVN18"/>
      <c r="AVO18"/>
      <c r="AVP18"/>
      <c r="AVQ18"/>
      <c r="AVR18"/>
      <c r="AVS18"/>
      <c r="AVT18"/>
      <c r="AVU18"/>
      <c r="AVV18"/>
      <c r="AVW18"/>
      <c r="AVX18"/>
      <c r="AVY18"/>
      <c r="AVZ18"/>
      <c r="AWA18"/>
      <c r="AWB18"/>
      <c r="AWC18"/>
      <c r="AWD18"/>
      <c r="AWE18"/>
      <c r="AWF18"/>
      <c r="AWG18"/>
      <c r="AWH18"/>
      <c r="AWI18"/>
      <c r="AWJ18"/>
      <c r="AWK18"/>
      <c r="AWL18"/>
      <c r="AWM18"/>
      <c r="AWN18"/>
      <c r="AWO18"/>
      <c r="AWP18"/>
      <c r="AWQ18"/>
      <c r="AWR18"/>
      <c r="AWS18"/>
      <c r="AWT18"/>
      <c r="AWU18"/>
      <c r="AWV18"/>
      <c r="AWW18"/>
      <c r="AWX18"/>
      <c r="AWY18"/>
      <c r="AWZ18"/>
      <c r="AXA18"/>
      <c r="AXB18"/>
      <c r="AXC18"/>
      <c r="AXD18"/>
      <c r="AXE18"/>
      <c r="AXF18"/>
      <c r="AXG18"/>
      <c r="AXH18"/>
      <c r="AXI18"/>
      <c r="AXJ18"/>
      <c r="AXK18"/>
      <c r="AXL18"/>
      <c r="AXM18"/>
      <c r="AXN18"/>
      <c r="AXO18"/>
      <c r="AXP18"/>
      <c r="AXQ18"/>
      <c r="AXR18"/>
      <c r="AXS18"/>
      <c r="AXT18"/>
      <c r="AXU18"/>
      <c r="AXV18"/>
      <c r="AXW18"/>
      <c r="AXX18"/>
      <c r="AXY18"/>
      <c r="AXZ18"/>
      <c r="AYA18"/>
      <c r="AYB18"/>
      <c r="AYC18"/>
      <c r="AYD18"/>
      <c r="AYE18"/>
      <c r="AYF18"/>
      <c r="AYG18"/>
      <c r="AYH18"/>
      <c r="AYI18"/>
      <c r="AYJ18"/>
      <c r="AYK18"/>
      <c r="AYL18"/>
      <c r="AYM18"/>
      <c r="AYN18"/>
      <c r="AYO18"/>
      <c r="AYP18"/>
      <c r="AYQ18"/>
      <c r="AYR18"/>
      <c r="AYS18"/>
      <c r="AYT18"/>
      <c r="AYU18"/>
      <c r="AYV18"/>
      <c r="AYW18"/>
      <c r="AYX18"/>
      <c r="AYY18"/>
      <c r="AYZ18"/>
      <c r="AZA18"/>
      <c r="AZB18"/>
      <c r="AZC18"/>
      <c r="AZD18"/>
      <c r="AZE18"/>
      <c r="AZF18"/>
      <c r="AZG18"/>
      <c r="AZH18"/>
      <c r="AZI18"/>
      <c r="AZJ18"/>
      <c r="AZK18"/>
      <c r="AZL18"/>
      <c r="AZM18"/>
      <c r="AZN18"/>
      <c r="AZO18"/>
      <c r="AZP18"/>
      <c r="AZQ18"/>
      <c r="AZR18"/>
      <c r="AZS18"/>
      <c r="AZT18"/>
      <c r="AZU18"/>
      <c r="AZV18"/>
      <c r="AZW18"/>
      <c r="AZX18"/>
      <c r="AZY18"/>
      <c r="AZZ18"/>
      <c r="BAA18"/>
      <c r="BAB18"/>
      <c r="BAC18"/>
      <c r="BAD18"/>
      <c r="BAE18"/>
      <c r="BAF18"/>
      <c r="BAG18"/>
      <c r="BAH18"/>
      <c r="BAI18"/>
      <c r="BAJ18"/>
      <c r="BAK18"/>
      <c r="BAL18"/>
      <c r="BAM18"/>
      <c r="BAN18"/>
      <c r="BAO18"/>
      <c r="BAP18"/>
      <c r="BAQ18"/>
      <c r="BAR18"/>
      <c r="BAS18"/>
      <c r="BAT18"/>
      <c r="BAU18"/>
      <c r="BAV18"/>
      <c r="BAW18"/>
      <c r="BAX18"/>
      <c r="BAY18"/>
      <c r="BAZ18"/>
      <c r="BBA18"/>
      <c r="BBB18"/>
      <c r="BBC18"/>
      <c r="BBD18"/>
      <c r="BBE18"/>
      <c r="BBF18"/>
      <c r="BBG18"/>
      <c r="BBH18"/>
      <c r="BBI18"/>
      <c r="BBJ18"/>
      <c r="BBK18"/>
      <c r="BBL18"/>
      <c r="BBM18"/>
      <c r="BBN18"/>
      <c r="BBO18"/>
      <c r="BBP18"/>
      <c r="BBQ18"/>
      <c r="BBR18"/>
      <c r="BBS18"/>
      <c r="BBT18"/>
      <c r="BBU18"/>
      <c r="BBV18"/>
      <c r="BBW18"/>
      <c r="BBX18"/>
      <c r="BBY18"/>
      <c r="BBZ18"/>
      <c r="BCA18"/>
      <c r="BCB18"/>
      <c r="BCC18"/>
      <c r="BCD18"/>
      <c r="BCE18"/>
      <c r="BCF18"/>
      <c r="BCG18"/>
      <c r="BCH18"/>
      <c r="BCI18"/>
      <c r="BCJ18"/>
      <c r="BCK18"/>
      <c r="BCL18"/>
      <c r="BCM18"/>
      <c r="BCN18"/>
      <c r="BCO18"/>
      <c r="BCP18"/>
      <c r="BCQ18"/>
      <c r="BCR18"/>
      <c r="BCS18"/>
      <c r="BCT18"/>
      <c r="BCU18"/>
      <c r="BCV18"/>
      <c r="BCW18"/>
      <c r="BCX18"/>
      <c r="BCY18"/>
      <c r="BCZ18"/>
      <c r="BDA18"/>
      <c r="BDB18"/>
      <c r="BDC18"/>
      <c r="BDD18"/>
      <c r="BDE18"/>
      <c r="BDF18"/>
      <c r="BDG18"/>
      <c r="BDH18"/>
      <c r="BDI18"/>
      <c r="BDJ18"/>
      <c r="BDK18"/>
      <c r="BDL18"/>
      <c r="BDM18"/>
      <c r="BDN18"/>
      <c r="BDO18"/>
      <c r="BDP18"/>
      <c r="BDQ18"/>
      <c r="BDR18"/>
      <c r="BDS18"/>
      <c r="BDT18"/>
      <c r="BDU18"/>
      <c r="BDV18"/>
      <c r="BDW18"/>
      <c r="BDX18"/>
      <c r="BDY18"/>
      <c r="BDZ18"/>
      <c r="BEA18"/>
      <c r="BEB18"/>
      <c r="BEC18"/>
      <c r="BED18"/>
      <c r="BEE18"/>
      <c r="BEF18"/>
      <c r="BEG18"/>
      <c r="BEH18"/>
      <c r="BEI18"/>
      <c r="BEJ18"/>
      <c r="BEK18"/>
      <c r="BEL18"/>
      <c r="BEM18"/>
      <c r="BEN18"/>
      <c r="BEO18"/>
      <c r="BEP18"/>
      <c r="BEQ18"/>
      <c r="BER18"/>
      <c r="BES18"/>
      <c r="BET18"/>
      <c r="BEU18"/>
      <c r="BEV18"/>
      <c r="BEW18"/>
      <c r="BEX18"/>
      <c r="BEY18"/>
      <c r="BEZ18"/>
      <c r="BFA18"/>
      <c r="BFB18"/>
      <c r="BFC18"/>
      <c r="BFD18"/>
      <c r="BFE18"/>
      <c r="BFF18"/>
      <c r="BFG18"/>
      <c r="BFH18"/>
      <c r="BFI18"/>
      <c r="BFJ18"/>
      <c r="BFK18"/>
      <c r="BFL18"/>
      <c r="BFM18"/>
      <c r="BFN18"/>
      <c r="BFO18"/>
      <c r="BFP18"/>
      <c r="BFQ18"/>
      <c r="BFR18"/>
      <c r="BFS18"/>
      <c r="BFT18"/>
      <c r="BFU18"/>
      <c r="BFV18"/>
      <c r="BFW18"/>
      <c r="BFX18"/>
      <c r="BFY18"/>
      <c r="BFZ18"/>
      <c r="BGA18"/>
      <c r="BGB18"/>
      <c r="BGC18"/>
      <c r="BGD18"/>
      <c r="BGE18"/>
      <c r="BGF18"/>
      <c r="BGG18"/>
      <c r="BGH18"/>
      <c r="BGI18"/>
      <c r="BGJ18"/>
      <c r="BGK18"/>
      <c r="BGL18"/>
      <c r="BGM18"/>
      <c r="BGN18"/>
      <c r="BGO18"/>
      <c r="BGP18"/>
      <c r="BGQ18"/>
      <c r="BGR18"/>
      <c r="BGS18"/>
      <c r="BGT18"/>
      <c r="BGU18"/>
      <c r="BGV18"/>
      <c r="BGW18"/>
      <c r="BGX18"/>
      <c r="BGY18"/>
      <c r="BGZ18"/>
      <c r="BHA18"/>
      <c r="BHB18"/>
      <c r="BHC18"/>
      <c r="BHD18"/>
      <c r="BHE18"/>
      <c r="BHF18"/>
      <c r="BHG18"/>
      <c r="BHH18"/>
      <c r="BHI18"/>
      <c r="BHJ18"/>
      <c r="BHK18"/>
      <c r="BHL18"/>
      <c r="BHM18"/>
      <c r="BHN18"/>
      <c r="BHO18"/>
      <c r="BHP18"/>
      <c r="BHQ18"/>
      <c r="BHR18"/>
      <c r="BHS18"/>
      <c r="BHT18"/>
      <c r="BHU18"/>
      <c r="BHV18"/>
      <c r="BHW18"/>
      <c r="BHX18"/>
      <c r="BHY18"/>
      <c r="BHZ18"/>
      <c r="BIA18"/>
      <c r="BIB18"/>
      <c r="BIC18"/>
      <c r="BID18"/>
      <c r="BIE18"/>
      <c r="BIF18"/>
      <c r="BIG18"/>
      <c r="BIH18"/>
      <c r="BII18"/>
      <c r="BIJ18"/>
      <c r="BIK18"/>
      <c r="BIL18"/>
      <c r="BIM18"/>
      <c r="BIN18"/>
      <c r="BIO18"/>
      <c r="BIP18"/>
      <c r="BIQ18"/>
      <c r="BIR18"/>
      <c r="BIS18"/>
      <c r="BIT18"/>
      <c r="BIU18"/>
      <c r="BIV18"/>
      <c r="BIW18"/>
      <c r="BIX18"/>
      <c r="BIY18"/>
      <c r="BIZ18"/>
      <c r="BJA18"/>
      <c r="BJB18"/>
      <c r="BJC18"/>
      <c r="BJD18"/>
      <c r="BJE18"/>
      <c r="BJF18"/>
      <c r="BJG18"/>
      <c r="BJH18"/>
      <c r="BJI18"/>
      <c r="BJJ18"/>
      <c r="BJK18"/>
      <c r="BJL18"/>
      <c r="BJM18"/>
      <c r="BJN18"/>
      <c r="BJO18"/>
      <c r="BJP18"/>
      <c r="BJQ18"/>
      <c r="BJR18"/>
      <c r="BJS18"/>
      <c r="BJT18"/>
      <c r="BJU18"/>
      <c r="BJV18"/>
      <c r="BJW18"/>
      <c r="BJX18"/>
      <c r="BJY18"/>
      <c r="BJZ18"/>
      <c r="BKA18"/>
      <c r="BKB18"/>
      <c r="BKC18"/>
      <c r="BKD18"/>
      <c r="BKE18"/>
      <c r="BKF18"/>
      <c r="BKG18"/>
      <c r="BKH18"/>
      <c r="BKI18"/>
      <c r="BKJ18"/>
      <c r="BKK18"/>
      <c r="BKL18"/>
      <c r="BKM18"/>
      <c r="BKN18"/>
      <c r="BKO18"/>
      <c r="BKP18"/>
      <c r="BKQ18"/>
      <c r="BKR18"/>
      <c r="BKS18"/>
      <c r="BKT18"/>
      <c r="BKU18"/>
      <c r="BKV18"/>
      <c r="BKW18"/>
      <c r="BKX18"/>
      <c r="BKY18"/>
      <c r="BKZ18"/>
      <c r="BLA18"/>
      <c r="BLB18"/>
      <c r="BLC18"/>
      <c r="BLD18"/>
      <c r="BLE18"/>
      <c r="BLF18"/>
      <c r="BLG18"/>
      <c r="BLH18"/>
      <c r="BLI18"/>
      <c r="BLJ18"/>
      <c r="BLK18"/>
      <c r="BLL18"/>
      <c r="BLM18"/>
      <c r="BLN18"/>
      <c r="BLO18"/>
      <c r="BLP18"/>
      <c r="BLQ18"/>
      <c r="BLR18"/>
      <c r="BLS18"/>
      <c r="BLT18"/>
      <c r="BLU18"/>
      <c r="BLV18"/>
      <c r="BLW18"/>
      <c r="BLX18"/>
      <c r="BLY18"/>
      <c r="BLZ18"/>
      <c r="BMA18"/>
      <c r="BMB18"/>
      <c r="BMC18"/>
      <c r="BMD18"/>
      <c r="BME18"/>
      <c r="BMF18"/>
      <c r="BMG18"/>
      <c r="BMH18"/>
      <c r="BMI18"/>
      <c r="BMJ18"/>
      <c r="BMK18"/>
      <c r="BML18"/>
      <c r="BMM18"/>
      <c r="BMN18"/>
      <c r="BMO18"/>
      <c r="BMP18"/>
      <c r="BMQ18"/>
      <c r="BMR18"/>
      <c r="BMS18"/>
      <c r="BMT18"/>
      <c r="BMU18"/>
      <c r="BMV18"/>
      <c r="BMW18"/>
      <c r="BMX18"/>
      <c r="BMY18"/>
      <c r="BMZ18"/>
      <c r="BNA18"/>
      <c r="BNB18"/>
      <c r="BNC18"/>
      <c r="BND18"/>
      <c r="BNE18"/>
      <c r="BNF18"/>
      <c r="BNG18"/>
      <c r="BNH18"/>
      <c r="BNI18"/>
      <c r="BNJ18"/>
      <c r="BNK18"/>
      <c r="BNL18"/>
      <c r="BNM18"/>
      <c r="BNN18"/>
      <c r="BNO18"/>
      <c r="BNP18"/>
      <c r="BNQ18"/>
      <c r="BNR18"/>
      <c r="BNS18"/>
      <c r="BNT18"/>
      <c r="BNU18"/>
      <c r="BNV18"/>
      <c r="BNW18"/>
      <c r="BNX18"/>
      <c r="BNY18"/>
      <c r="BNZ18"/>
      <c r="BOA18"/>
      <c r="BOB18"/>
      <c r="BOC18"/>
      <c r="BOD18"/>
      <c r="BOE18"/>
      <c r="BOF18"/>
      <c r="BOG18"/>
    </row>
    <row r="19" spans="1:1749" ht="75" hidden="1">
      <c r="A19" s="4">
        <v>45328</v>
      </c>
      <c r="B19" s="9" t="s">
        <v>68</v>
      </c>
      <c r="C19" s="12" t="s">
        <v>69</v>
      </c>
      <c r="D19" s="17">
        <f>'[1]Record Sheet'!$AG$469</f>
        <v>25791.81400000014</v>
      </c>
      <c r="E19" s="17">
        <v>93726</v>
      </c>
      <c r="F19" s="17">
        <v>854</v>
      </c>
      <c r="G19" s="36">
        <f t="shared" si="7"/>
        <v>3184.6938332923251</v>
      </c>
      <c r="H19" s="36">
        <f t="shared" si="8"/>
        <v>2797.7211000000002</v>
      </c>
      <c r="I19" s="34">
        <f t="shared" si="1"/>
        <v>433.56923076923078</v>
      </c>
      <c r="J19" s="36">
        <f t="shared" si="9"/>
        <v>960.75</v>
      </c>
      <c r="K19" s="13">
        <f t="shared" si="10"/>
        <v>7376.7341640615559</v>
      </c>
      <c r="L19" s="15" t="s">
        <v>67</v>
      </c>
      <c r="O19" s="44">
        <v>102</v>
      </c>
      <c r="P19" s="44"/>
      <c r="Q19" s="7" t="s">
        <v>65</v>
      </c>
      <c r="T19" s="44">
        <v>102</v>
      </c>
      <c r="U19" s="44">
        <v>15</v>
      </c>
      <c r="V19" s="7" t="s">
        <v>67</v>
      </c>
      <c r="Y19">
        <v>75</v>
      </c>
      <c r="Z19">
        <v>33</v>
      </c>
    </row>
    <row r="20" spans="1:1749" ht="90" hidden="1">
      <c r="A20" s="4">
        <v>45329</v>
      </c>
      <c r="B20" s="9" t="s">
        <v>70</v>
      </c>
      <c r="C20" s="12" t="s">
        <v>71</v>
      </c>
      <c r="D20" s="17">
        <f>'[1]Record Sheet'!$AG$470</f>
        <v>24865.633999999845</v>
      </c>
      <c r="E20" s="17">
        <v>70638</v>
      </c>
      <c r="F20" s="17">
        <v>769</v>
      </c>
      <c r="G20" s="36">
        <f t="shared" si="7"/>
        <v>3070.3319766769041</v>
      </c>
      <c r="H20" s="36">
        <f t="shared" si="8"/>
        <v>2108.5443000000005</v>
      </c>
      <c r="I20" s="34">
        <f t="shared" si="1"/>
        <v>390.4153846153846</v>
      </c>
      <c r="J20" s="36">
        <f t="shared" si="9"/>
        <v>865.125</v>
      </c>
      <c r="K20" s="13">
        <f t="shared" si="10"/>
        <v>6434.41666129229</v>
      </c>
      <c r="L20" s="15" t="s">
        <v>67</v>
      </c>
      <c r="O20" s="44">
        <v>102</v>
      </c>
      <c r="P20" s="44"/>
      <c r="Q20" s="7" t="s">
        <v>65</v>
      </c>
      <c r="T20" s="44">
        <v>102</v>
      </c>
      <c r="U20" s="44"/>
      <c r="V20" s="7" t="s">
        <v>65</v>
      </c>
      <c r="Y20">
        <v>71</v>
      </c>
      <c r="Z20">
        <v>30</v>
      </c>
    </row>
    <row r="21" spans="1:1749" ht="90" hidden="1">
      <c r="A21" s="4">
        <v>45330</v>
      </c>
      <c r="B21" s="9" t="s">
        <v>72</v>
      </c>
      <c r="C21" s="12" t="s">
        <v>73</v>
      </c>
      <c r="D21" s="17">
        <f>'[1]Record Sheet'!$AG$471</f>
        <v>23996.479999999981</v>
      </c>
      <c r="E21" s="17">
        <v>64964</v>
      </c>
      <c r="F21" s="17">
        <v>754</v>
      </c>
      <c r="G21" s="36">
        <f t="shared" si="7"/>
        <v>2963.0115150769211</v>
      </c>
      <c r="H21" s="36">
        <f t="shared" si="8"/>
        <v>1939.1754000000001</v>
      </c>
      <c r="I21" s="34">
        <f t="shared" si="1"/>
        <v>382.8</v>
      </c>
      <c r="J21" s="36">
        <f t="shared" si="9"/>
        <v>848.25</v>
      </c>
      <c r="K21" s="13">
        <f t="shared" si="10"/>
        <v>6133.2369150769218</v>
      </c>
      <c r="L21" s="15" t="s">
        <v>67</v>
      </c>
      <c r="O21" s="44">
        <v>91</v>
      </c>
      <c r="P21" s="44"/>
      <c r="Q21" s="7" t="s">
        <v>65</v>
      </c>
      <c r="T21" s="44">
        <v>91</v>
      </c>
      <c r="U21" s="44"/>
      <c r="V21" s="7" t="s">
        <v>65</v>
      </c>
      <c r="Y21" s="23">
        <v>65</v>
      </c>
      <c r="Z21" s="23">
        <v>29</v>
      </c>
    </row>
    <row r="22" spans="1:1749" ht="135" hidden="1">
      <c r="A22" s="4">
        <v>45331</v>
      </c>
      <c r="B22" s="9" t="s">
        <v>74</v>
      </c>
      <c r="C22" s="12" t="s">
        <v>71</v>
      </c>
      <c r="D22" s="17">
        <f>'[1]Record Sheet'!$AG$472</f>
        <v>23293.599999999584</v>
      </c>
      <c r="E22" s="17">
        <v>61973</v>
      </c>
      <c r="F22" s="17">
        <v>735</v>
      </c>
      <c r="G22" s="36">
        <f t="shared" si="7"/>
        <v>2876.2220553845646</v>
      </c>
      <c r="H22" s="36">
        <f t="shared" si="8"/>
        <v>1849.8940500000001</v>
      </c>
      <c r="I22" s="34">
        <f t="shared" si="1"/>
        <v>373.15384615384613</v>
      </c>
      <c r="J22" s="36">
        <f t="shared" si="9"/>
        <v>826.875</v>
      </c>
      <c r="K22" s="13">
        <f t="shared" si="10"/>
        <v>5926.1449515384102</v>
      </c>
      <c r="L22" s="15" t="s">
        <v>67</v>
      </c>
      <c r="O22" s="44">
        <v>101</v>
      </c>
      <c r="P22" s="44"/>
      <c r="Q22" s="7" t="s">
        <v>65</v>
      </c>
      <c r="T22" s="44">
        <v>101</v>
      </c>
      <c r="U22" s="44"/>
      <c r="V22" s="7" t="s">
        <v>65</v>
      </c>
      <c r="Y22">
        <v>126</v>
      </c>
      <c r="Z22">
        <v>26</v>
      </c>
    </row>
    <row r="23" spans="1:1749" ht="135" hidden="1">
      <c r="A23" s="4">
        <v>45332</v>
      </c>
      <c r="B23" s="9" t="s">
        <v>75</v>
      </c>
      <c r="C23" s="12" t="s">
        <v>73</v>
      </c>
      <c r="D23" s="17">
        <f>'[1]Record Sheet'!$AG$473</f>
        <v>24466.540000000183</v>
      </c>
      <c r="E23" s="17">
        <v>58878</v>
      </c>
      <c r="F23" s="17">
        <v>706</v>
      </c>
      <c r="G23" s="36">
        <f t="shared" si="7"/>
        <v>3021.0530775384841</v>
      </c>
      <c r="H23" s="36">
        <f t="shared" si="8"/>
        <v>1757.5083000000002</v>
      </c>
      <c r="I23" s="34">
        <f t="shared" si="1"/>
        <v>358.43076923076922</v>
      </c>
      <c r="J23" s="36">
        <f t="shared" si="9"/>
        <v>794.25</v>
      </c>
      <c r="K23" s="13">
        <f t="shared" si="10"/>
        <v>5931.2421467692538</v>
      </c>
      <c r="L23" s="15" t="s">
        <v>67</v>
      </c>
      <c r="O23" s="44">
        <v>109</v>
      </c>
      <c r="P23" s="44"/>
      <c r="Q23" s="7" t="s">
        <v>65</v>
      </c>
      <c r="T23" s="44">
        <v>109</v>
      </c>
      <c r="U23" s="44"/>
      <c r="V23" s="7" t="s">
        <v>65</v>
      </c>
      <c r="Y23">
        <v>81</v>
      </c>
      <c r="Z23">
        <v>25</v>
      </c>
    </row>
    <row r="24" spans="1:1749" ht="135" hidden="1">
      <c r="A24" s="4">
        <v>45333</v>
      </c>
      <c r="B24" s="9" t="s">
        <v>76</v>
      </c>
      <c r="C24" s="12" t="s">
        <v>77</v>
      </c>
      <c r="D24" s="17">
        <f>'[1]Record Sheet'!$AG$474</f>
        <v>24306.641999999687</v>
      </c>
      <c r="E24" s="17">
        <v>63194</v>
      </c>
      <c r="F24" s="17">
        <v>788</v>
      </c>
      <c r="G24" s="36">
        <f t="shared" si="7"/>
        <v>3001.3093644922692</v>
      </c>
      <c r="H24" s="36">
        <f t="shared" si="8"/>
        <v>1886.3409000000001</v>
      </c>
      <c r="I24" s="34">
        <f t="shared" si="1"/>
        <v>400.06153846153848</v>
      </c>
      <c r="J24" s="36">
        <f t="shared" si="9"/>
        <v>886.5</v>
      </c>
      <c r="K24" s="13">
        <f t="shared" si="10"/>
        <v>6174.2118029538078</v>
      </c>
      <c r="L24" s="15" t="s">
        <v>67</v>
      </c>
      <c r="O24" s="44">
        <v>102</v>
      </c>
      <c r="P24" s="44"/>
      <c r="Q24" s="7" t="s">
        <v>65</v>
      </c>
      <c r="T24" s="44">
        <v>102</v>
      </c>
      <c r="U24" s="44"/>
      <c r="V24" s="7" t="s">
        <v>65</v>
      </c>
      <c r="Y24">
        <v>135</v>
      </c>
      <c r="Z24">
        <v>23</v>
      </c>
    </row>
    <row r="25" spans="1:1749" ht="135" hidden="1">
      <c r="A25" s="4">
        <v>45334</v>
      </c>
      <c r="B25" s="5" t="s">
        <v>78</v>
      </c>
      <c r="C25" s="12" t="s">
        <v>79</v>
      </c>
      <c r="D25" s="17">
        <f>'[1]Record Sheet'!$AG$475</f>
        <v>25533.62480700903</v>
      </c>
      <c r="E25" s="17">
        <v>57546</v>
      </c>
      <c r="F25" s="17">
        <v>668</v>
      </c>
      <c r="G25" s="36">
        <f t="shared" si="7"/>
        <v>3152.8134261700689</v>
      </c>
      <c r="H25" s="36">
        <f t="shared" si="8"/>
        <v>1717.7481</v>
      </c>
      <c r="I25" s="34">
        <f t="shared" si="1"/>
        <v>339.13846153846151</v>
      </c>
      <c r="J25" s="36">
        <f t="shared" si="9"/>
        <v>751.5</v>
      </c>
      <c r="K25" s="13">
        <f t="shared" si="10"/>
        <v>5961.19998770853</v>
      </c>
      <c r="L25" s="15" t="s">
        <v>33</v>
      </c>
      <c r="O25" s="44">
        <v>95</v>
      </c>
      <c r="P25" s="44"/>
      <c r="Q25" s="7" t="s">
        <v>65</v>
      </c>
      <c r="T25" s="44">
        <v>95</v>
      </c>
      <c r="U25" s="44"/>
      <c r="V25" s="7" t="s">
        <v>65</v>
      </c>
      <c r="Y25">
        <v>99</v>
      </c>
      <c r="Z25">
        <v>25</v>
      </c>
    </row>
    <row r="26" spans="1:1749" ht="195" hidden="1">
      <c r="A26" s="4">
        <v>45335</v>
      </c>
      <c r="B26" s="5" t="s">
        <v>80</v>
      </c>
      <c r="C26" s="12" t="s">
        <v>81</v>
      </c>
      <c r="D26" s="17">
        <v>24638.613000000001</v>
      </c>
      <c r="E26" s="17">
        <v>58166</v>
      </c>
      <c r="F26" s="17">
        <v>770</v>
      </c>
      <c r="G26" s="36">
        <f t="shared" si="7"/>
        <v>3042.3001221230775</v>
      </c>
      <c r="H26" s="36">
        <f t="shared" si="8"/>
        <v>1736.2551000000001</v>
      </c>
      <c r="I26" s="34">
        <f t="shared" si="1"/>
        <v>390.92307692307691</v>
      </c>
      <c r="J26" s="36">
        <f t="shared" si="9"/>
        <v>866.25</v>
      </c>
      <c r="K26" s="13">
        <f>SUM(G26:J26)</f>
        <v>6035.7282990461545</v>
      </c>
      <c r="L26" s="15" t="s">
        <v>33</v>
      </c>
      <c r="O26" s="44">
        <v>91</v>
      </c>
      <c r="P26" s="44"/>
      <c r="Q26" s="7" t="s">
        <v>65</v>
      </c>
      <c r="T26" s="44">
        <v>91</v>
      </c>
      <c r="U26" s="44"/>
      <c r="V26" s="7" t="s">
        <v>65</v>
      </c>
      <c r="Y26" s="23">
        <v>41</v>
      </c>
      <c r="Z26" s="23">
        <v>27</v>
      </c>
    </row>
    <row r="27" spans="1:1749" ht="195" hidden="1">
      <c r="A27" s="4">
        <v>45336</v>
      </c>
      <c r="B27" s="5" t="s">
        <v>82</v>
      </c>
      <c r="C27" s="12" t="s">
        <v>79</v>
      </c>
      <c r="D27" s="17">
        <v>25046.413</v>
      </c>
      <c r="E27" s="17">
        <v>57611</v>
      </c>
      <c r="F27" s="17">
        <v>746</v>
      </c>
      <c r="G27" s="36">
        <f t="shared" si="7"/>
        <v>3092.6540113538463</v>
      </c>
      <c r="H27" s="36">
        <f t="shared" si="8"/>
        <v>1719.6883499999999</v>
      </c>
      <c r="I27" s="34">
        <f t="shared" si="1"/>
        <v>378.73846153846154</v>
      </c>
      <c r="J27" s="36">
        <f t="shared" si="9"/>
        <v>839.25</v>
      </c>
      <c r="K27" s="13">
        <f t="shared" si="10"/>
        <v>6030.3308228923079</v>
      </c>
      <c r="L27" s="15" t="s">
        <v>33</v>
      </c>
      <c r="O27" s="44">
        <v>85</v>
      </c>
      <c r="P27" s="44"/>
      <c r="Q27" s="7" t="s">
        <v>65</v>
      </c>
      <c r="T27" s="44">
        <v>85</v>
      </c>
      <c r="U27" s="44"/>
      <c r="V27" s="7" t="s">
        <v>65</v>
      </c>
      <c r="Y27">
        <v>82</v>
      </c>
      <c r="Z27">
        <v>30</v>
      </c>
    </row>
    <row r="28" spans="1:1749" ht="200.25" hidden="1" customHeight="1">
      <c r="A28" s="4">
        <v>45337</v>
      </c>
      <c r="B28" s="5" t="s">
        <v>83</v>
      </c>
      <c r="C28" s="12" t="s">
        <v>84</v>
      </c>
      <c r="D28" s="17">
        <v>23864.542132707851</v>
      </c>
      <c r="E28" s="17">
        <v>54224</v>
      </c>
      <c r="F28" s="17">
        <v>711</v>
      </c>
      <c r="G28" s="36">
        <f t="shared" si="7"/>
        <v>2946.7202331863573</v>
      </c>
      <c r="H28" s="36">
        <f t="shared" si="8"/>
        <v>1618.5863999999999</v>
      </c>
      <c r="I28" s="34">
        <f t="shared" si="1"/>
        <v>360.96923076923076</v>
      </c>
      <c r="J28" s="36">
        <f t="shared" si="9"/>
        <v>799.875</v>
      </c>
      <c r="K28" s="13">
        <f t="shared" si="10"/>
        <v>5726.1508639555886</v>
      </c>
      <c r="L28" s="15" t="s">
        <v>33</v>
      </c>
      <c r="O28" s="44">
        <v>91</v>
      </c>
      <c r="P28" s="44"/>
      <c r="Q28" s="7" t="s">
        <v>65</v>
      </c>
      <c r="T28" s="44">
        <v>91</v>
      </c>
      <c r="U28" s="44"/>
      <c r="V28" s="7" t="s">
        <v>65</v>
      </c>
      <c r="Y28">
        <v>74</v>
      </c>
      <c r="Z28">
        <v>28</v>
      </c>
    </row>
    <row r="29" spans="1:1749" ht="75" hidden="1">
      <c r="A29" s="4">
        <v>45338</v>
      </c>
      <c r="B29" s="15" t="s">
        <v>60</v>
      </c>
      <c r="C29" s="12" t="s">
        <v>85</v>
      </c>
      <c r="D29" s="17">
        <v>3074.5772652761575</v>
      </c>
      <c r="E29" s="17">
        <v>1719</v>
      </c>
      <c r="F29" s="17">
        <v>0</v>
      </c>
      <c r="G29" s="36">
        <f t="shared" si="7"/>
        <v>379.63934047856065</v>
      </c>
      <c r="H29" s="36">
        <f t="shared" si="8"/>
        <v>51.312150000000003</v>
      </c>
      <c r="I29" s="34">
        <f t="shared" si="1"/>
        <v>0</v>
      </c>
      <c r="J29" s="36">
        <f t="shared" si="9"/>
        <v>0</v>
      </c>
      <c r="K29" s="13">
        <f t="shared" si="10"/>
        <v>430.95149047856069</v>
      </c>
      <c r="L29" s="15" t="s">
        <v>60</v>
      </c>
      <c r="O29" s="44">
        <v>0</v>
      </c>
      <c r="P29" s="44"/>
      <c r="Q29" s="7" t="s">
        <v>30</v>
      </c>
      <c r="T29" s="44">
        <v>0</v>
      </c>
      <c r="U29" s="44"/>
      <c r="V29" s="7" t="s">
        <v>30</v>
      </c>
    </row>
    <row r="30" spans="1:1749" ht="75" hidden="1">
      <c r="A30" s="4">
        <v>45339</v>
      </c>
      <c r="B30" s="15" t="s">
        <v>60</v>
      </c>
      <c r="C30" s="12" t="s">
        <v>85</v>
      </c>
      <c r="D30" s="17">
        <v>592.38399999958347</v>
      </c>
      <c r="E30" s="17">
        <v>0</v>
      </c>
      <c r="F30" s="17">
        <v>0</v>
      </c>
      <c r="G30" s="36">
        <f t="shared" si="7"/>
        <v>73.145753599948563</v>
      </c>
      <c r="H30" s="36">
        <f t="shared" si="8"/>
        <v>0</v>
      </c>
      <c r="I30" s="34">
        <f t="shared" si="1"/>
        <v>0</v>
      </c>
      <c r="J30" s="36">
        <f t="shared" si="9"/>
        <v>0</v>
      </c>
      <c r="K30" s="13">
        <f t="shared" si="10"/>
        <v>73.145753599948563</v>
      </c>
      <c r="L30" s="15" t="s">
        <v>60</v>
      </c>
      <c r="O30" s="44">
        <v>0</v>
      </c>
      <c r="P30" s="44"/>
      <c r="Q30" s="7" t="s">
        <v>30</v>
      </c>
      <c r="T30" s="44">
        <v>0</v>
      </c>
      <c r="U30" s="44"/>
      <c r="V30" s="7" t="s">
        <v>30</v>
      </c>
    </row>
    <row r="31" spans="1:1749" ht="75" hidden="1">
      <c r="A31" s="4">
        <v>45340</v>
      </c>
      <c r="B31" s="15" t="s">
        <v>86</v>
      </c>
      <c r="C31" s="12" t="s">
        <v>85</v>
      </c>
      <c r="D31" s="17">
        <v>654.30400000059308</v>
      </c>
      <c r="E31" s="17">
        <v>0</v>
      </c>
      <c r="F31" s="17">
        <v>0</v>
      </c>
      <c r="G31" s="36">
        <f t="shared" si="7"/>
        <v>80.791444676996321</v>
      </c>
      <c r="H31" s="36">
        <f t="shared" si="8"/>
        <v>0</v>
      </c>
      <c r="I31" s="34">
        <f t="shared" si="1"/>
        <v>0</v>
      </c>
      <c r="J31" s="36">
        <f t="shared" si="9"/>
        <v>0</v>
      </c>
      <c r="K31" s="13">
        <f t="shared" si="10"/>
        <v>80.791444676996321</v>
      </c>
      <c r="L31" s="15" t="s">
        <v>60</v>
      </c>
      <c r="O31" s="44">
        <v>0</v>
      </c>
      <c r="P31" s="44"/>
      <c r="Q31" s="7" t="s">
        <v>30</v>
      </c>
      <c r="T31" s="44">
        <v>0</v>
      </c>
      <c r="U31" s="44"/>
      <c r="V31" s="7" t="s">
        <v>30</v>
      </c>
    </row>
    <row r="32" spans="1:1749" ht="75" hidden="1">
      <c r="A32" s="4">
        <v>45341</v>
      </c>
      <c r="B32" s="5" t="s">
        <v>87</v>
      </c>
      <c r="C32" s="12" t="s">
        <v>88</v>
      </c>
      <c r="D32" s="17">
        <v>2660.3150000000001</v>
      </c>
      <c r="E32" s="17">
        <v>0</v>
      </c>
      <c r="F32" s="17">
        <v>11</v>
      </c>
      <c r="G32" s="36">
        <f t="shared" si="7"/>
        <v>328.48751061538462</v>
      </c>
      <c r="H32" s="36">
        <f t="shared" si="8"/>
        <v>0</v>
      </c>
      <c r="I32" s="34">
        <f t="shared" si="1"/>
        <v>5.5846153846153843</v>
      </c>
      <c r="J32" s="36">
        <f t="shared" si="9"/>
        <v>12.375</v>
      </c>
      <c r="K32" s="13">
        <f t="shared" si="10"/>
        <v>346.44712600000003</v>
      </c>
      <c r="L32" s="15" t="s">
        <v>53</v>
      </c>
      <c r="O32" s="44">
        <v>0</v>
      </c>
      <c r="P32" s="44"/>
      <c r="Q32" s="7" t="s">
        <v>30</v>
      </c>
      <c r="T32" s="44">
        <v>0</v>
      </c>
      <c r="U32" s="44"/>
      <c r="V32" s="7" t="s">
        <v>30</v>
      </c>
    </row>
    <row r="33" spans="1:26" ht="75" hidden="1">
      <c r="A33" s="4">
        <v>45342</v>
      </c>
      <c r="B33" s="15" t="s">
        <v>60</v>
      </c>
      <c r="C33" s="12" t="s">
        <v>85</v>
      </c>
      <c r="D33" s="17">
        <v>556.1600000000908</v>
      </c>
      <c r="E33" s="48">
        <v>0</v>
      </c>
      <c r="F33" s="48">
        <v>0</v>
      </c>
      <c r="G33" s="36">
        <f>(D33*40.13)/325</f>
        <v>68.672925538472754</v>
      </c>
      <c r="H33" s="36">
        <f t="shared" si="8"/>
        <v>0</v>
      </c>
      <c r="I33" s="34">
        <f t="shared" si="1"/>
        <v>0</v>
      </c>
      <c r="J33" s="36">
        <f t="shared" si="9"/>
        <v>0</v>
      </c>
      <c r="K33" s="13">
        <f t="shared" si="10"/>
        <v>68.672925538472754</v>
      </c>
      <c r="L33" s="15" t="s">
        <v>60</v>
      </c>
      <c r="O33" s="44">
        <v>0</v>
      </c>
      <c r="P33" s="44"/>
      <c r="Q33" s="7" t="s">
        <v>30</v>
      </c>
      <c r="T33" s="44">
        <v>0</v>
      </c>
      <c r="U33" s="44"/>
      <c r="V33" s="7" t="s">
        <v>30</v>
      </c>
    </row>
    <row r="34" spans="1:26" ht="75" hidden="1">
      <c r="A34" s="4">
        <v>45343</v>
      </c>
      <c r="B34" s="12" t="s">
        <v>89</v>
      </c>
      <c r="C34" s="12" t="s">
        <v>90</v>
      </c>
      <c r="D34" s="17">
        <v>2758.386</v>
      </c>
      <c r="E34" s="48">
        <v>0</v>
      </c>
      <c r="F34" s="48">
        <v>0</v>
      </c>
      <c r="G34" s="36">
        <f t="shared" si="7"/>
        <v>340.59701593846154</v>
      </c>
      <c r="H34" s="36">
        <f t="shared" si="8"/>
        <v>0</v>
      </c>
      <c r="I34" s="34">
        <f t="shared" si="1"/>
        <v>0</v>
      </c>
      <c r="J34" s="36">
        <f t="shared" si="9"/>
        <v>0</v>
      </c>
      <c r="K34" s="13">
        <f t="shared" si="10"/>
        <v>340.59701593846154</v>
      </c>
      <c r="L34" s="15" t="s">
        <v>53</v>
      </c>
      <c r="O34" s="44">
        <v>0</v>
      </c>
      <c r="P34" s="44"/>
      <c r="Q34" s="7" t="s">
        <v>30</v>
      </c>
      <c r="T34" s="44">
        <v>0</v>
      </c>
      <c r="U34" s="44"/>
      <c r="V34" s="7" t="s">
        <v>30</v>
      </c>
    </row>
    <row r="35" spans="1:26" ht="75" hidden="1">
      <c r="A35" s="4">
        <v>45344</v>
      </c>
      <c r="B35" s="15" t="s">
        <v>60</v>
      </c>
      <c r="C35" s="12" t="s">
        <v>85</v>
      </c>
      <c r="D35" s="17">
        <v>550.91199999969831</v>
      </c>
      <c r="E35" s="48">
        <v>0</v>
      </c>
      <c r="F35" s="48">
        <v>0</v>
      </c>
      <c r="G35" s="36">
        <f t="shared" si="7"/>
        <v>68.024918646116603</v>
      </c>
      <c r="H35" s="36">
        <f t="shared" si="8"/>
        <v>0</v>
      </c>
      <c r="I35" s="34">
        <f t="shared" si="1"/>
        <v>0</v>
      </c>
      <c r="J35" s="36">
        <f t="shared" si="9"/>
        <v>0</v>
      </c>
      <c r="K35" s="13">
        <f t="shared" si="10"/>
        <v>68.024918646116603</v>
      </c>
      <c r="L35" s="15" t="s">
        <v>60</v>
      </c>
      <c r="O35" s="44">
        <v>0</v>
      </c>
      <c r="P35" s="44"/>
      <c r="Q35" s="7" t="s">
        <v>30</v>
      </c>
      <c r="T35" s="44">
        <v>0</v>
      </c>
      <c r="U35" s="44"/>
      <c r="V35" s="7" t="s">
        <v>30</v>
      </c>
    </row>
    <row r="36" spans="1:26" ht="75" hidden="1">
      <c r="A36" s="4">
        <v>45345</v>
      </c>
      <c r="B36" s="15" t="s">
        <v>60</v>
      </c>
      <c r="C36" s="12" t="s">
        <v>85</v>
      </c>
      <c r="D36" s="17">
        <v>636.54399999995803</v>
      </c>
      <c r="E36" s="48">
        <v>0</v>
      </c>
      <c r="F36" s="48">
        <v>0</v>
      </c>
      <c r="G36" s="36">
        <f t="shared" si="7"/>
        <v>78.59849452307175</v>
      </c>
      <c r="H36" s="36">
        <f t="shared" si="8"/>
        <v>0</v>
      </c>
      <c r="I36" s="34">
        <f t="shared" si="1"/>
        <v>0</v>
      </c>
      <c r="J36" s="36">
        <f t="shared" si="9"/>
        <v>0</v>
      </c>
      <c r="K36" s="13">
        <f t="shared" si="10"/>
        <v>78.59849452307175</v>
      </c>
      <c r="L36" s="15" t="s">
        <v>60</v>
      </c>
      <c r="O36" s="44">
        <v>0</v>
      </c>
      <c r="P36" s="44"/>
      <c r="Q36" s="7" t="s">
        <v>30</v>
      </c>
      <c r="T36" s="44">
        <v>0</v>
      </c>
      <c r="U36" s="44"/>
      <c r="V36" s="7" t="s">
        <v>30</v>
      </c>
    </row>
    <row r="37" spans="1:26" ht="75" hidden="1">
      <c r="A37" s="4">
        <v>45346</v>
      </c>
      <c r="B37" s="12" t="s">
        <v>89</v>
      </c>
      <c r="C37" s="12" t="s">
        <v>91</v>
      </c>
      <c r="D37" s="17">
        <v>2882.2979999999998</v>
      </c>
      <c r="E37" s="48">
        <v>0</v>
      </c>
      <c r="F37" s="48">
        <v>0</v>
      </c>
      <c r="G37" s="36">
        <f t="shared" si="7"/>
        <v>355.89728843076927</v>
      </c>
      <c r="H37" s="36">
        <f t="shared" si="8"/>
        <v>0</v>
      </c>
      <c r="I37" s="34">
        <f t="shared" si="1"/>
        <v>0</v>
      </c>
      <c r="J37" s="36">
        <f t="shared" si="9"/>
        <v>0</v>
      </c>
      <c r="K37" s="13">
        <f t="shared" si="10"/>
        <v>355.89728843076927</v>
      </c>
      <c r="L37" s="15" t="s">
        <v>53</v>
      </c>
      <c r="O37" s="44">
        <v>0</v>
      </c>
      <c r="P37" s="44"/>
      <c r="Q37" s="7" t="s">
        <v>30</v>
      </c>
      <c r="T37" s="44">
        <v>0</v>
      </c>
      <c r="U37" s="44"/>
      <c r="V37" s="7" t="s">
        <v>30</v>
      </c>
    </row>
    <row r="38" spans="1:26" ht="75" hidden="1">
      <c r="A38" s="4">
        <v>45347</v>
      </c>
      <c r="B38" s="15" t="s">
        <v>60</v>
      </c>
      <c r="C38" s="12" t="s">
        <v>85</v>
      </c>
      <c r="D38" s="17">
        <v>647.16800000041985</v>
      </c>
      <c r="E38" s="48">
        <v>0</v>
      </c>
      <c r="F38" s="48">
        <v>0</v>
      </c>
      <c r="G38" s="36">
        <f t="shared" si="7"/>
        <v>79.910313353898005</v>
      </c>
      <c r="H38" s="36">
        <f t="shared" si="8"/>
        <v>0</v>
      </c>
      <c r="I38" s="34">
        <f t="shared" si="1"/>
        <v>0</v>
      </c>
      <c r="J38" s="36">
        <f t="shared" si="9"/>
        <v>0</v>
      </c>
      <c r="K38" s="13">
        <f t="shared" si="10"/>
        <v>79.910313353898005</v>
      </c>
      <c r="L38" s="15" t="s">
        <v>60</v>
      </c>
      <c r="O38" s="44">
        <v>0</v>
      </c>
      <c r="P38" s="44"/>
      <c r="Q38" s="7" t="s">
        <v>30</v>
      </c>
      <c r="T38" s="44">
        <v>0</v>
      </c>
      <c r="U38" s="44"/>
      <c r="V38" s="7" t="s">
        <v>30</v>
      </c>
    </row>
    <row r="39" spans="1:26" ht="225" hidden="1">
      <c r="A39" s="4">
        <v>45348</v>
      </c>
      <c r="B39" s="37" t="s">
        <v>92</v>
      </c>
      <c r="C39" s="12" t="s">
        <v>93</v>
      </c>
      <c r="D39" s="17">
        <v>18878.118005257373</v>
      </c>
      <c r="E39" s="48">
        <v>48646</v>
      </c>
      <c r="F39" s="48">
        <v>619</v>
      </c>
      <c r="G39" s="36">
        <f t="shared" si="7"/>
        <v>2331.0119247722414</v>
      </c>
      <c r="H39" s="36">
        <f t="shared" si="8"/>
        <v>1452.0831000000001</v>
      </c>
      <c r="I39" s="34">
        <f t="shared" si="1"/>
        <v>314.26153846153846</v>
      </c>
      <c r="J39" s="36">
        <f t="shared" si="9"/>
        <v>696.375</v>
      </c>
      <c r="K39" s="13">
        <f t="shared" si="10"/>
        <v>4793.7315632337795</v>
      </c>
      <c r="L39" s="15" t="s">
        <v>33</v>
      </c>
      <c r="O39" s="40">
        <v>76</v>
      </c>
      <c r="P39" s="40"/>
      <c r="Q39" s="7" t="s">
        <v>65</v>
      </c>
      <c r="T39" s="40">
        <v>76</v>
      </c>
      <c r="U39" s="40"/>
      <c r="V39" s="7" t="s">
        <v>65</v>
      </c>
      <c r="Y39">
        <v>86</v>
      </c>
      <c r="Z39">
        <v>25</v>
      </c>
    </row>
    <row r="40" spans="1:26" ht="225" hidden="1">
      <c r="A40" s="4">
        <v>45349</v>
      </c>
      <c r="B40" s="37" t="s">
        <v>94</v>
      </c>
      <c r="C40" s="12" t="s">
        <v>95</v>
      </c>
      <c r="D40" s="17">
        <v>24152.960053941366</v>
      </c>
      <c r="E40" s="48">
        <v>45156</v>
      </c>
      <c r="F40" s="48">
        <v>586</v>
      </c>
      <c r="G40" s="36">
        <f t="shared" si="7"/>
        <v>2982.333190660514</v>
      </c>
      <c r="H40" s="36">
        <f t="shared" si="8"/>
        <v>1347.9066</v>
      </c>
      <c r="I40" s="34">
        <f t="shared" si="1"/>
        <v>297.50769230769231</v>
      </c>
      <c r="J40" s="36">
        <f t="shared" si="9"/>
        <v>659.25</v>
      </c>
      <c r="K40" s="13">
        <f t="shared" si="10"/>
        <v>5286.997482968206</v>
      </c>
      <c r="L40" s="15" t="s">
        <v>33</v>
      </c>
      <c r="O40" s="40">
        <v>122</v>
      </c>
      <c r="P40" s="40"/>
      <c r="Q40" s="7" t="s">
        <v>67</v>
      </c>
      <c r="T40" s="40">
        <v>122</v>
      </c>
      <c r="U40" s="40"/>
      <c r="V40" s="7" t="s">
        <v>67</v>
      </c>
      <c r="Y40">
        <v>91</v>
      </c>
      <c r="Z40">
        <v>23</v>
      </c>
    </row>
    <row r="41" spans="1:26" ht="225" hidden="1">
      <c r="A41" s="4">
        <v>45350</v>
      </c>
      <c r="B41" s="37" t="s">
        <v>96</v>
      </c>
      <c r="C41" s="12" t="s">
        <v>97</v>
      </c>
      <c r="D41" s="17">
        <v>23146.557187011222</v>
      </c>
      <c r="E41" s="17">
        <v>43425</v>
      </c>
      <c r="F41" s="17">
        <v>506</v>
      </c>
      <c r="G41" s="36">
        <f t="shared" si="7"/>
        <v>2858.0656612761859</v>
      </c>
      <c r="H41" s="36">
        <f t="shared" si="8"/>
        <v>1296.2362499999999</v>
      </c>
      <c r="I41" s="34">
        <f t="shared" si="1"/>
        <v>256.89230769230767</v>
      </c>
      <c r="J41" s="36">
        <f t="shared" si="9"/>
        <v>569.25</v>
      </c>
      <c r="K41" s="13">
        <f t="shared" si="10"/>
        <v>4980.4442189684933</v>
      </c>
      <c r="L41" s="15" t="s">
        <v>33</v>
      </c>
      <c r="O41" s="40">
        <v>111</v>
      </c>
      <c r="P41" s="40"/>
      <c r="Q41" s="45" t="s">
        <v>98</v>
      </c>
      <c r="R41" s="38"/>
      <c r="T41" s="40">
        <v>111</v>
      </c>
      <c r="U41" s="40"/>
      <c r="V41" s="45" t="s">
        <v>98</v>
      </c>
      <c r="Y41">
        <v>91</v>
      </c>
      <c r="Z41">
        <v>14</v>
      </c>
    </row>
    <row r="42" spans="1:26" ht="180" hidden="1" customHeight="1">
      <c r="A42" s="4">
        <v>45351</v>
      </c>
      <c r="B42" s="37" t="s">
        <v>99</v>
      </c>
      <c r="C42" s="12" t="s">
        <v>100</v>
      </c>
      <c r="D42" s="41">
        <v>23402.136999999999</v>
      </c>
      <c r="E42" s="17">
        <v>37187</v>
      </c>
      <c r="F42" s="17">
        <v>416</v>
      </c>
      <c r="G42" s="36">
        <f t="shared" si="7"/>
        <v>2889.6238701846155</v>
      </c>
      <c r="H42" s="36">
        <f t="shared" si="8"/>
        <v>1110.0319500000001</v>
      </c>
      <c r="I42" s="34">
        <f t="shared" si="1"/>
        <v>211.2</v>
      </c>
      <c r="J42" s="36">
        <f t="shared" si="9"/>
        <v>468.00000000000006</v>
      </c>
      <c r="K42" s="13">
        <f t="shared" si="10"/>
        <v>4678.8558201846154</v>
      </c>
      <c r="L42" s="15" t="s">
        <v>33</v>
      </c>
      <c r="O42" s="40">
        <v>128</v>
      </c>
      <c r="P42" s="40"/>
      <c r="Q42" s="7" t="s">
        <v>67</v>
      </c>
      <c r="T42" s="40">
        <v>128</v>
      </c>
      <c r="U42" s="40"/>
      <c r="V42" s="7" t="s">
        <v>67</v>
      </c>
      <c r="Y42">
        <v>70</v>
      </c>
      <c r="Z42">
        <v>18</v>
      </c>
    </row>
    <row r="43" spans="1:26" ht="225" hidden="1">
      <c r="A43" s="4">
        <v>45352</v>
      </c>
      <c r="B43" s="37" t="s">
        <v>101</v>
      </c>
      <c r="C43" s="12" t="s">
        <v>102</v>
      </c>
      <c r="D43" s="17">
        <v>23315.921535506335</v>
      </c>
      <c r="E43" s="17">
        <v>43875</v>
      </c>
      <c r="F43" s="17">
        <v>530</v>
      </c>
      <c r="G43" s="36">
        <f t="shared" si="7"/>
        <v>2878.9782499072903</v>
      </c>
      <c r="H43" s="17">
        <f t="shared" si="8"/>
        <v>1309.66875</v>
      </c>
      <c r="I43" s="34">
        <f t="shared" si="1"/>
        <v>269.07692307692309</v>
      </c>
      <c r="J43" s="17">
        <f t="shared" si="9"/>
        <v>596.25</v>
      </c>
      <c r="K43" s="13">
        <f t="shared" si="10"/>
        <v>5053.9739229842135</v>
      </c>
      <c r="L43" s="15" t="s">
        <v>67</v>
      </c>
      <c r="O43" s="52">
        <v>123</v>
      </c>
      <c r="P43" s="52"/>
      <c r="Q43" s="7" t="s">
        <v>67</v>
      </c>
      <c r="T43" s="52">
        <v>123</v>
      </c>
      <c r="U43" s="52"/>
      <c r="V43" s="7" t="s">
        <v>67</v>
      </c>
      <c r="Y43">
        <v>112</v>
      </c>
      <c r="Z43">
        <v>20</v>
      </c>
    </row>
    <row r="44" spans="1:26" ht="225" hidden="1">
      <c r="A44" s="4">
        <v>45353</v>
      </c>
      <c r="B44" s="37" t="s">
        <v>103</v>
      </c>
      <c r="C44" s="12" t="s">
        <v>104</v>
      </c>
      <c r="D44" s="17">
        <v>23047.033194483611</v>
      </c>
      <c r="E44" s="17">
        <v>45897</v>
      </c>
      <c r="F44" s="17">
        <v>601</v>
      </c>
      <c r="G44" s="36">
        <f t="shared" si="7"/>
        <v>2845.7767449065454</v>
      </c>
      <c r="H44" s="39">
        <f t="shared" si="8"/>
        <v>1370.0254500000001</v>
      </c>
      <c r="I44" s="34">
        <f t="shared" si="1"/>
        <v>305.12307692307695</v>
      </c>
      <c r="J44" s="39">
        <f t="shared" si="9"/>
        <v>676.125</v>
      </c>
      <c r="K44" s="13">
        <f t="shared" si="10"/>
        <v>5197.0502718296229</v>
      </c>
      <c r="L44" s="15" t="s">
        <v>33</v>
      </c>
      <c r="O44" s="52">
        <v>115</v>
      </c>
      <c r="P44" s="52"/>
      <c r="Q44" s="7" t="s">
        <v>33</v>
      </c>
      <c r="T44" s="52">
        <v>115</v>
      </c>
      <c r="U44" s="52"/>
      <c r="V44" s="7" t="s">
        <v>33</v>
      </c>
      <c r="Y44">
        <v>99.5</v>
      </c>
      <c r="Z44">
        <v>24</v>
      </c>
    </row>
    <row r="45" spans="1:26" ht="225" hidden="1">
      <c r="A45" s="4">
        <v>45354</v>
      </c>
      <c r="B45" s="49" t="s">
        <v>105</v>
      </c>
      <c r="C45" s="12" t="s">
        <v>106</v>
      </c>
      <c r="D45" s="17">
        <v>22557.197110016255</v>
      </c>
      <c r="E45" s="17">
        <v>49390</v>
      </c>
      <c r="F45" s="17">
        <v>610</v>
      </c>
      <c r="G45" s="36">
        <f t="shared" si="7"/>
        <v>2785.2932923844692</v>
      </c>
      <c r="H45" s="39">
        <f t="shared" si="8"/>
        <v>1474.2915</v>
      </c>
      <c r="I45" s="34">
        <f t="shared" si="1"/>
        <v>309.69230769230768</v>
      </c>
      <c r="J45" s="39">
        <f t="shared" si="9"/>
        <v>686.25</v>
      </c>
      <c r="K45" s="13">
        <f t="shared" si="10"/>
        <v>5255.5271000767771</v>
      </c>
      <c r="L45" s="15" t="s">
        <v>33</v>
      </c>
      <c r="O45" s="52">
        <v>99</v>
      </c>
      <c r="P45" s="52"/>
      <c r="Q45" s="7" t="s">
        <v>33</v>
      </c>
      <c r="T45" s="52">
        <v>99</v>
      </c>
      <c r="U45" s="52"/>
      <c r="V45" s="7" t="s">
        <v>33</v>
      </c>
      <c r="Y45">
        <v>86</v>
      </c>
      <c r="Z45">
        <v>23</v>
      </c>
    </row>
    <row r="46" spans="1:26" ht="262.5" hidden="1" customHeight="1">
      <c r="A46" s="4">
        <v>45355</v>
      </c>
      <c r="B46" s="37" t="s">
        <v>107</v>
      </c>
      <c r="C46" s="12" t="s">
        <v>108</v>
      </c>
      <c r="D46" s="17">
        <v>21072.706749503996</v>
      </c>
      <c r="E46" s="17">
        <v>41567</v>
      </c>
      <c r="F46" s="17">
        <v>502</v>
      </c>
      <c r="G46" s="36">
        <f t="shared" ref="G46:G53" si="11">(D46*40.13)/325</f>
        <v>2601.9929903310626</v>
      </c>
      <c r="H46" s="39">
        <f t="shared" ref="H46:H53" si="12">(E46/1000)*29.85</f>
        <v>1240.77495</v>
      </c>
      <c r="I46" s="34">
        <f t="shared" si="1"/>
        <v>254.86153846153846</v>
      </c>
      <c r="J46" s="39">
        <f t="shared" ref="J46:J53" si="13">(F46*0.9)*1.25</f>
        <v>564.75</v>
      </c>
      <c r="K46" s="13">
        <f t="shared" si="10"/>
        <v>4662.3794787926008</v>
      </c>
      <c r="L46" s="15" t="s">
        <v>33</v>
      </c>
      <c r="O46" s="52">
        <v>86</v>
      </c>
      <c r="P46" s="52"/>
      <c r="Q46" s="7" t="s">
        <v>33</v>
      </c>
      <c r="T46" s="52">
        <v>86</v>
      </c>
      <c r="U46" s="52"/>
      <c r="V46" s="7" t="s">
        <v>33</v>
      </c>
      <c r="Y46">
        <v>83</v>
      </c>
      <c r="Z46">
        <v>23</v>
      </c>
    </row>
    <row r="47" spans="1:26" ht="75" hidden="1">
      <c r="A47" s="4">
        <v>45356</v>
      </c>
      <c r="B47" s="12" t="s">
        <v>109</v>
      </c>
      <c r="C47" s="12" t="s">
        <v>110</v>
      </c>
      <c r="D47" s="17">
        <v>2143.9642271307821</v>
      </c>
      <c r="E47" s="17">
        <v>9497</v>
      </c>
      <c r="F47" s="17">
        <v>17</v>
      </c>
      <c r="G47" s="36">
        <f t="shared" si="11"/>
        <v>264.7301059531024</v>
      </c>
      <c r="H47" s="39">
        <f t="shared" si="12"/>
        <v>283.48545000000001</v>
      </c>
      <c r="I47" s="34">
        <f t="shared" si="1"/>
        <v>8.6307692307692303</v>
      </c>
      <c r="J47" s="39">
        <f t="shared" si="13"/>
        <v>19.125</v>
      </c>
      <c r="K47" s="13">
        <f t="shared" si="10"/>
        <v>575.97132518387173</v>
      </c>
      <c r="L47" s="15" t="s">
        <v>111</v>
      </c>
      <c r="O47" s="52">
        <v>0</v>
      </c>
      <c r="P47" s="52"/>
      <c r="Q47" s="7" t="s">
        <v>30</v>
      </c>
      <c r="T47" s="52">
        <v>0</v>
      </c>
      <c r="U47" s="52"/>
      <c r="V47" s="7" t="s">
        <v>30</v>
      </c>
    </row>
    <row r="48" spans="1:26" ht="75" hidden="1">
      <c r="A48" s="4">
        <v>45357</v>
      </c>
      <c r="B48" s="12" t="s">
        <v>112</v>
      </c>
      <c r="C48" s="12" t="s">
        <v>113</v>
      </c>
      <c r="D48" s="17">
        <v>783.70236342811381</v>
      </c>
      <c r="E48" s="17">
        <v>6</v>
      </c>
      <c r="F48" s="17">
        <v>10</v>
      </c>
      <c r="G48" s="36">
        <f t="shared" si="11"/>
        <v>96.769156444216023</v>
      </c>
      <c r="H48" s="39">
        <f t="shared" si="12"/>
        <v>0.17910000000000001</v>
      </c>
      <c r="I48" s="34">
        <f t="shared" si="1"/>
        <v>5.0769230769230766</v>
      </c>
      <c r="J48" s="39">
        <f t="shared" si="13"/>
        <v>11.25</v>
      </c>
      <c r="K48" s="47">
        <f t="shared" si="10"/>
        <v>113.27517952113911</v>
      </c>
      <c r="L48" s="15" t="s">
        <v>111</v>
      </c>
      <c r="O48" s="52">
        <v>0</v>
      </c>
      <c r="P48" s="52"/>
      <c r="Q48" s="7" t="s">
        <v>30</v>
      </c>
      <c r="T48" s="52">
        <v>0</v>
      </c>
      <c r="U48" s="52"/>
      <c r="V48" s="7" t="s">
        <v>30</v>
      </c>
    </row>
    <row r="49" spans="1:26" ht="75" hidden="1">
      <c r="A49" s="4">
        <v>45358</v>
      </c>
      <c r="B49" s="15" t="s">
        <v>60</v>
      </c>
      <c r="C49" s="12" t="s">
        <v>85</v>
      </c>
      <c r="D49" s="17">
        <v>741.1869082739687</v>
      </c>
      <c r="E49" s="17">
        <v>0</v>
      </c>
      <c r="F49" s="17">
        <v>0</v>
      </c>
      <c r="G49" s="36">
        <f t="shared" si="11"/>
        <v>91.519478858567268</v>
      </c>
      <c r="H49" s="39">
        <f t="shared" si="12"/>
        <v>0</v>
      </c>
      <c r="I49" s="34">
        <f t="shared" si="1"/>
        <v>0</v>
      </c>
      <c r="J49" s="39">
        <f t="shared" si="13"/>
        <v>0</v>
      </c>
      <c r="K49" s="13">
        <f t="shared" si="10"/>
        <v>91.519478858567268</v>
      </c>
      <c r="L49" s="15" t="s">
        <v>111</v>
      </c>
      <c r="O49" s="52">
        <v>0</v>
      </c>
      <c r="P49" s="52"/>
      <c r="Q49" s="7" t="s">
        <v>30</v>
      </c>
      <c r="T49" s="52">
        <v>0</v>
      </c>
      <c r="U49" s="52"/>
      <c r="V49" s="7" t="s">
        <v>30</v>
      </c>
    </row>
    <row r="50" spans="1:26" ht="75" hidden="1">
      <c r="A50" s="4">
        <v>45359</v>
      </c>
      <c r="B50" s="9" t="s">
        <v>114</v>
      </c>
      <c r="C50" s="12" t="s">
        <v>115</v>
      </c>
      <c r="D50" s="17">
        <v>2626.3999471665629</v>
      </c>
      <c r="E50" s="17">
        <v>0</v>
      </c>
      <c r="F50" s="17">
        <v>11</v>
      </c>
      <c r="G50" s="36">
        <f t="shared" si="11"/>
        <v>324.29978424552053</v>
      </c>
      <c r="H50" s="39">
        <f t="shared" si="12"/>
        <v>0</v>
      </c>
      <c r="I50" s="34">
        <f t="shared" si="1"/>
        <v>5.5846153846153843</v>
      </c>
      <c r="J50" s="39">
        <f t="shared" si="13"/>
        <v>12.375</v>
      </c>
      <c r="K50" s="13">
        <f t="shared" si="10"/>
        <v>342.25939963013593</v>
      </c>
      <c r="L50" s="15" t="s">
        <v>33</v>
      </c>
      <c r="O50" s="52">
        <v>0</v>
      </c>
      <c r="P50" s="52"/>
      <c r="Q50" s="7" t="s">
        <v>30</v>
      </c>
      <c r="T50" s="52">
        <v>0</v>
      </c>
      <c r="U50" s="52"/>
      <c r="V50" s="7" t="s">
        <v>30</v>
      </c>
    </row>
    <row r="51" spans="1:26" ht="75" hidden="1">
      <c r="A51" s="4">
        <v>45360</v>
      </c>
      <c r="B51" s="15" t="s">
        <v>60</v>
      </c>
      <c r="C51" s="12" t="s">
        <v>85</v>
      </c>
      <c r="D51" s="17">
        <v>114.22024264438446</v>
      </c>
      <c r="E51" s="15">
        <v>0</v>
      </c>
      <c r="F51" s="15">
        <v>0</v>
      </c>
      <c r="G51" s="36">
        <f t="shared" si="11"/>
        <v>14.103564114828151</v>
      </c>
      <c r="H51" s="39">
        <f t="shared" si="12"/>
        <v>0</v>
      </c>
      <c r="I51" s="34">
        <f t="shared" si="1"/>
        <v>0</v>
      </c>
      <c r="J51" s="39">
        <f t="shared" si="13"/>
        <v>0</v>
      </c>
      <c r="K51" s="13">
        <f t="shared" si="10"/>
        <v>14.103564114828151</v>
      </c>
      <c r="L51" s="15" t="s">
        <v>111</v>
      </c>
      <c r="O51" s="52">
        <v>0</v>
      </c>
      <c r="P51" s="52"/>
      <c r="Q51" s="7" t="s">
        <v>30</v>
      </c>
      <c r="T51" s="52">
        <v>0</v>
      </c>
      <c r="U51" s="52"/>
      <c r="V51" s="7" t="s">
        <v>30</v>
      </c>
    </row>
    <row r="52" spans="1:26" ht="75" hidden="1">
      <c r="A52" s="4">
        <v>45361</v>
      </c>
      <c r="B52" s="15" t="s">
        <v>60</v>
      </c>
      <c r="C52" s="12" t="s">
        <v>85</v>
      </c>
      <c r="D52" s="17">
        <v>162.22189446269834</v>
      </c>
      <c r="E52" s="15">
        <v>0</v>
      </c>
      <c r="F52" s="15">
        <v>0</v>
      </c>
      <c r="G52" s="36">
        <f t="shared" si="11"/>
        <v>20.030660383963337</v>
      </c>
      <c r="H52" s="39">
        <f t="shared" si="12"/>
        <v>0</v>
      </c>
      <c r="I52" s="34">
        <f t="shared" si="1"/>
        <v>0</v>
      </c>
      <c r="J52" s="39">
        <f t="shared" si="13"/>
        <v>0</v>
      </c>
      <c r="K52" s="13">
        <f t="shared" si="10"/>
        <v>20.030660383963337</v>
      </c>
      <c r="L52" s="15" t="s">
        <v>30</v>
      </c>
      <c r="O52" s="52">
        <v>0</v>
      </c>
      <c r="P52" s="52"/>
      <c r="Q52" s="7" t="s">
        <v>30</v>
      </c>
      <c r="T52" s="52">
        <v>0</v>
      </c>
      <c r="U52" s="52"/>
      <c r="V52" s="7" t="s">
        <v>30</v>
      </c>
    </row>
    <row r="53" spans="1:26" ht="75" hidden="1">
      <c r="A53" s="4">
        <v>45362</v>
      </c>
      <c r="B53" s="12" t="s">
        <v>116</v>
      </c>
      <c r="C53" s="12" t="s">
        <v>117</v>
      </c>
      <c r="D53" s="17">
        <v>3566.0573214136248</v>
      </c>
      <c r="E53" s="17">
        <v>0</v>
      </c>
      <c r="F53" s="17">
        <v>7</v>
      </c>
      <c r="G53" s="36">
        <f t="shared" si="11"/>
        <v>440.32578556408856</v>
      </c>
      <c r="H53" s="39">
        <f t="shared" si="12"/>
        <v>0</v>
      </c>
      <c r="I53" s="34">
        <f t="shared" si="1"/>
        <v>3.5538461538461537</v>
      </c>
      <c r="J53" s="39">
        <f t="shared" si="13"/>
        <v>7.875</v>
      </c>
      <c r="K53" s="13">
        <f t="shared" si="10"/>
        <v>451.75463171793473</v>
      </c>
      <c r="L53" s="7" t="s">
        <v>33</v>
      </c>
      <c r="O53" s="52">
        <v>0</v>
      </c>
      <c r="P53" s="52"/>
      <c r="Q53" s="7" t="s">
        <v>30</v>
      </c>
      <c r="T53" s="52">
        <v>0</v>
      </c>
      <c r="U53" s="52"/>
      <c r="V53" s="7" t="s">
        <v>30</v>
      </c>
    </row>
    <row r="54" spans="1:26" ht="75" hidden="1">
      <c r="A54" s="4">
        <v>45363</v>
      </c>
      <c r="B54" s="15" t="s">
        <v>60</v>
      </c>
      <c r="C54" s="12" t="s">
        <v>85</v>
      </c>
      <c r="D54" s="17">
        <v>864.77613198543668</v>
      </c>
      <c r="E54" s="17">
        <v>0</v>
      </c>
      <c r="F54" s="17">
        <v>0</v>
      </c>
      <c r="G54" s="36">
        <f t="shared" ref="G54:G64" si="14">(D54*40.13)/325</f>
        <v>106.77989592792484</v>
      </c>
      <c r="H54" s="39">
        <f t="shared" ref="H54:H64" si="15">(E54/1000)*29.85</f>
        <v>0</v>
      </c>
      <c r="I54" s="34">
        <f t="shared" si="1"/>
        <v>0</v>
      </c>
      <c r="J54" s="39">
        <f t="shared" ref="J54:J64" si="16">(F54*0.9)*1.25</f>
        <v>0</v>
      </c>
      <c r="K54" s="13">
        <f t="shared" si="10"/>
        <v>106.77989592792484</v>
      </c>
      <c r="L54" s="15" t="s">
        <v>30</v>
      </c>
      <c r="O54" s="52">
        <v>0</v>
      </c>
      <c r="P54" s="52"/>
      <c r="Q54" s="7" t="s">
        <v>30</v>
      </c>
      <c r="T54" s="52">
        <v>0</v>
      </c>
      <c r="U54" s="52"/>
      <c r="V54" s="7" t="s">
        <v>30</v>
      </c>
    </row>
    <row r="55" spans="1:26" ht="75" hidden="1">
      <c r="A55" s="4">
        <v>45364</v>
      </c>
      <c r="B55" s="12" t="s">
        <v>118</v>
      </c>
      <c r="C55" s="12" t="s">
        <v>85</v>
      </c>
      <c r="D55" s="17">
        <v>1201.3148936785044</v>
      </c>
      <c r="E55" s="17">
        <v>0</v>
      </c>
      <c r="F55" s="17">
        <v>8</v>
      </c>
      <c r="G55" s="36">
        <f t="shared" si="14"/>
        <v>148.33466671790271</v>
      </c>
      <c r="H55" s="39">
        <f t="shared" si="15"/>
        <v>0</v>
      </c>
      <c r="I55" s="34">
        <f t="shared" si="1"/>
        <v>4.0615384615384613</v>
      </c>
      <c r="J55" s="39">
        <f t="shared" si="16"/>
        <v>9</v>
      </c>
      <c r="K55" s="13">
        <f t="shared" si="10"/>
        <v>161.39620517944115</v>
      </c>
      <c r="L55" s="15" t="s">
        <v>111</v>
      </c>
      <c r="O55" s="52">
        <v>0</v>
      </c>
      <c r="P55" s="52"/>
      <c r="Q55" s="7" t="s">
        <v>30</v>
      </c>
      <c r="T55" s="52">
        <v>0</v>
      </c>
      <c r="U55" s="52"/>
      <c r="V55" s="7" t="s">
        <v>30</v>
      </c>
    </row>
    <row r="56" spans="1:26" ht="180" hidden="1">
      <c r="A56" s="4">
        <v>45365</v>
      </c>
      <c r="B56" s="49" t="s">
        <v>119</v>
      </c>
      <c r="C56" s="12" t="s">
        <v>120</v>
      </c>
      <c r="D56" s="17">
        <v>19583.901610701403</v>
      </c>
      <c r="E56" s="17">
        <v>48141</v>
      </c>
      <c r="F56" s="17">
        <v>535</v>
      </c>
      <c r="G56" s="36">
        <f t="shared" si="14"/>
        <v>2418.1599127306072</v>
      </c>
      <c r="H56" s="39">
        <f t="shared" si="15"/>
        <v>1437.0088499999999</v>
      </c>
      <c r="I56" s="34">
        <f t="shared" si="1"/>
        <v>271.61538461538464</v>
      </c>
      <c r="J56" s="39">
        <f t="shared" si="16"/>
        <v>601.875</v>
      </c>
      <c r="K56" s="13">
        <f t="shared" si="10"/>
        <v>4728.6591473459921</v>
      </c>
      <c r="L56" s="15" t="s">
        <v>33</v>
      </c>
      <c r="O56" s="52">
        <v>98</v>
      </c>
      <c r="P56" s="52"/>
      <c r="Q56" s="7" t="s">
        <v>33</v>
      </c>
      <c r="T56" s="52">
        <v>98</v>
      </c>
      <c r="U56" s="52"/>
      <c r="V56" s="7" t="s">
        <v>33</v>
      </c>
      <c r="Y56" s="23">
        <v>73</v>
      </c>
      <c r="Z56" s="23">
        <v>13</v>
      </c>
    </row>
    <row r="57" spans="1:26" ht="180" hidden="1">
      <c r="A57" s="4">
        <v>45366</v>
      </c>
      <c r="B57" s="49" t="s">
        <v>121</v>
      </c>
      <c r="C57" s="12" t="s">
        <v>122</v>
      </c>
      <c r="D57" s="17">
        <v>22665.263867765403</v>
      </c>
      <c r="E57" s="17">
        <v>43734</v>
      </c>
      <c r="F57" s="17">
        <v>537</v>
      </c>
      <c r="G57" s="36">
        <f t="shared" si="14"/>
        <v>2798.6370431182331</v>
      </c>
      <c r="H57" s="39">
        <f t="shared" si="15"/>
        <v>1305.4599000000001</v>
      </c>
      <c r="I57" s="34">
        <f t="shared" si="1"/>
        <v>272.6307692307692</v>
      </c>
      <c r="J57" s="39">
        <f t="shared" si="16"/>
        <v>604.125</v>
      </c>
      <c r="K57" s="13">
        <f t="shared" si="10"/>
        <v>4980.8527123490021</v>
      </c>
      <c r="L57" s="15" t="s">
        <v>123</v>
      </c>
      <c r="O57" s="52">
        <v>134</v>
      </c>
      <c r="P57" s="52"/>
      <c r="Q57" s="7" t="s">
        <v>67</v>
      </c>
      <c r="T57" s="52">
        <v>134</v>
      </c>
      <c r="U57" s="52"/>
      <c r="V57" s="7" t="s">
        <v>67</v>
      </c>
      <c r="Y57">
        <v>103</v>
      </c>
      <c r="Z57">
        <v>25</v>
      </c>
    </row>
    <row r="58" spans="1:26" ht="165" hidden="1">
      <c r="A58" s="4">
        <v>45367</v>
      </c>
      <c r="B58" s="49" t="s">
        <v>124</v>
      </c>
      <c r="C58" s="12" t="s">
        <v>125</v>
      </c>
      <c r="D58" s="17">
        <v>22865.874803325867</v>
      </c>
      <c r="E58" s="17">
        <v>45298</v>
      </c>
      <c r="F58" s="17">
        <v>537</v>
      </c>
      <c r="G58" s="36">
        <f t="shared" si="14"/>
        <v>2823.4078641768219</v>
      </c>
      <c r="H58" s="39">
        <f t="shared" si="15"/>
        <v>1352.1453000000001</v>
      </c>
      <c r="I58" s="34">
        <f t="shared" si="1"/>
        <v>272.6307692307692</v>
      </c>
      <c r="J58" s="39">
        <f t="shared" si="16"/>
        <v>604.125</v>
      </c>
      <c r="K58" s="13">
        <f t="shared" si="10"/>
        <v>5052.3089334075912</v>
      </c>
      <c r="L58" s="15" t="s">
        <v>123</v>
      </c>
      <c r="O58" s="52">
        <v>122</v>
      </c>
      <c r="P58" s="52"/>
      <c r="Q58" s="7" t="s">
        <v>67</v>
      </c>
      <c r="T58" s="52">
        <v>122</v>
      </c>
      <c r="U58" s="52"/>
      <c r="V58" s="7" t="s">
        <v>67</v>
      </c>
      <c r="Y58">
        <v>140</v>
      </c>
      <c r="Z58">
        <v>23</v>
      </c>
    </row>
    <row r="59" spans="1:26" ht="165" hidden="1">
      <c r="A59" s="4">
        <v>45368</v>
      </c>
      <c r="B59" s="49" t="s">
        <v>126</v>
      </c>
      <c r="C59" s="12" t="s">
        <v>104</v>
      </c>
      <c r="D59" s="17">
        <v>22701.711850798332</v>
      </c>
      <c r="E59" s="17">
        <v>49637</v>
      </c>
      <c r="F59" s="17">
        <v>637</v>
      </c>
      <c r="G59" s="36">
        <f t="shared" si="14"/>
        <v>2803.137527915499</v>
      </c>
      <c r="H59" s="39">
        <f t="shared" si="15"/>
        <v>1481.66445</v>
      </c>
      <c r="I59" s="34">
        <f t="shared" si="1"/>
        <v>323.39999999999998</v>
      </c>
      <c r="J59" s="39">
        <f t="shared" si="16"/>
        <v>716.62500000000011</v>
      </c>
      <c r="K59" s="13">
        <f t="shared" si="10"/>
        <v>5324.8269779154989</v>
      </c>
      <c r="L59" s="15" t="s">
        <v>123</v>
      </c>
      <c r="O59" s="52">
        <v>119</v>
      </c>
      <c r="P59" s="52"/>
      <c r="Q59" s="7" t="s">
        <v>67</v>
      </c>
      <c r="T59" s="52">
        <v>119</v>
      </c>
      <c r="U59" s="52"/>
      <c r="V59" s="7" t="s">
        <v>67</v>
      </c>
      <c r="Y59">
        <v>99</v>
      </c>
      <c r="Z59">
        <v>25</v>
      </c>
    </row>
    <row r="60" spans="1:26" ht="180" hidden="1">
      <c r="A60" s="4">
        <v>45369</v>
      </c>
      <c r="B60" s="49" t="s">
        <v>127</v>
      </c>
      <c r="C60" s="12" t="s">
        <v>128</v>
      </c>
      <c r="D60" s="17">
        <v>22684.033467709574</v>
      </c>
      <c r="E60" s="17">
        <v>42340</v>
      </c>
      <c r="F60" s="17">
        <v>530</v>
      </c>
      <c r="G60" s="36">
        <f t="shared" si="14"/>
        <v>2800.9546555667239</v>
      </c>
      <c r="H60" s="39">
        <f t="shared" si="15"/>
        <v>1263.8490000000002</v>
      </c>
      <c r="I60" s="34">
        <f t="shared" si="1"/>
        <v>269.07692307692309</v>
      </c>
      <c r="J60" s="39">
        <f t="shared" si="16"/>
        <v>596.25</v>
      </c>
      <c r="K60" s="13">
        <f t="shared" si="10"/>
        <v>4930.1305786436469</v>
      </c>
      <c r="L60" s="15" t="s">
        <v>33</v>
      </c>
      <c r="O60" s="52">
        <v>105</v>
      </c>
      <c r="P60" s="52"/>
      <c r="Q60" s="7" t="s">
        <v>33</v>
      </c>
      <c r="T60" s="52">
        <v>105</v>
      </c>
      <c r="U60" s="52"/>
      <c r="V60" s="7" t="s">
        <v>33</v>
      </c>
      <c r="Y60">
        <v>93</v>
      </c>
      <c r="Z60">
        <v>22</v>
      </c>
    </row>
    <row r="61" spans="1:26" ht="165" hidden="1">
      <c r="A61" s="4">
        <v>45370</v>
      </c>
      <c r="B61" s="49" t="s">
        <v>129</v>
      </c>
      <c r="C61" s="12" t="s">
        <v>122</v>
      </c>
      <c r="D61" s="17">
        <v>20878.823154161895</v>
      </c>
      <c r="E61" s="17">
        <v>40399</v>
      </c>
      <c r="F61" s="17">
        <v>472</v>
      </c>
      <c r="G61" s="36">
        <f t="shared" si="14"/>
        <v>2578.0528405431287</v>
      </c>
      <c r="H61" s="39">
        <f t="shared" si="15"/>
        <v>1205.9101500000002</v>
      </c>
      <c r="I61" s="34">
        <f t="shared" si="1"/>
        <v>239.63076923076923</v>
      </c>
      <c r="J61" s="39">
        <f t="shared" si="16"/>
        <v>531</v>
      </c>
      <c r="K61" s="13">
        <f t="shared" si="10"/>
        <v>4554.5937597738975</v>
      </c>
      <c r="L61" s="15" t="s">
        <v>33</v>
      </c>
      <c r="O61" s="52">
        <v>89</v>
      </c>
      <c r="P61" s="52"/>
      <c r="Q61" s="7" t="s">
        <v>33</v>
      </c>
      <c r="T61" s="52">
        <v>89</v>
      </c>
      <c r="U61" s="52"/>
      <c r="V61" s="7" t="s">
        <v>33</v>
      </c>
      <c r="Y61">
        <v>81</v>
      </c>
      <c r="Z61">
        <v>19</v>
      </c>
    </row>
    <row r="62" spans="1:26" ht="75" hidden="1">
      <c r="A62" s="4">
        <v>45371</v>
      </c>
      <c r="B62" s="15" t="s">
        <v>60</v>
      </c>
      <c r="C62" s="12" t="s">
        <v>85</v>
      </c>
      <c r="D62" s="17">
        <v>1477.2551811238725</v>
      </c>
      <c r="E62" s="15">
        <v>2230</v>
      </c>
      <c r="F62" s="15">
        <v>8</v>
      </c>
      <c r="G62" s="36">
        <f t="shared" si="14"/>
        <v>182.40692436461848</v>
      </c>
      <c r="H62" s="39">
        <f t="shared" si="15"/>
        <v>66.5655</v>
      </c>
      <c r="I62" s="34">
        <f t="shared" si="1"/>
        <v>4.0615384615384613</v>
      </c>
      <c r="J62" s="39">
        <f t="shared" si="16"/>
        <v>9</v>
      </c>
      <c r="K62" s="13">
        <f t="shared" si="10"/>
        <v>262.03396282615694</v>
      </c>
      <c r="L62" s="15" t="s">
        <v>111</v>
      </c>
      <c r="O62" s="52">
        <v>0</v>
      </c>
      <c r="P62" s="52"/>
      <c r="Q62" s="7" t="s">
        <v>30</v>
      </c>
      <c r="T62" s="52">
        <v>0</v>
      </c>
      <c r="U62" s="52"/>
      <c r="V62" s="7" t="s">
        <v>30</v>
      </c>
    </row>
    <row r="63" spans="1:26" ht="75" hidden="1">
      <c r="A63" s="4">
        <v>45372</v>
      </c>
      <c r="B63" s="15" t="s">
        <v>130</v>
      </c>
      <c r="C63" s="12" t="s">
        <v>85</v>
      </c>
      <c r="D63" s="17">
        <v>838.32387724095724</v>
      </c>
      <c r="E63" s="15">
        <v>0</v>
      </c>
      <c r="F63" s="15">
        <v>0</v>
      </c>
      <c r="G63" s="36">
        <f t="shared" si="14"/>
        <v>103.51365290362959</v>
      </c>
      <c r="H63" s="39">
        <f t="shared" si="15"/>
        <v>0</v>
      </c>
      <c r="I63" s="34">
        <f t="shared" si="1"/>
        <v>0</v>
      </c>
      <c r="J63" s="39">
        <f t="shared" si="16"/>
        <v>0</v>
      </c>
      <c r="K63" s="13">
        <f t="shared" si="10"/>
        <v>103.51365290362959</v>
      </c>
      <c r="L63" s="15" t="s">
        <v>111</v>
      </c>
      <c r="O63" s="52">
        <v>0</v>
      </c>
      <c r="P63" s="52"/>
      <c r="Q63" s="7" t="s">
        <v>30</v>
      </c>
      <c r="T63" s="52">
        <v>0</v>
      </c>
      <c r="U63" s="52"/>
      <c r="V63" s="7" t="s">
        <v>30</v>
      </c>
    </row>
    <row r="64" spans="1:26" ht="75" hidden="1">
      <c r="A64" s="4">
        <v>45373</v>
      </c>
      <c r="B64" s="12" t="s">
        <v>131</v>
      </c>
      <c r="C64" s="12" t="s">
        <v>132</v>
      </c>
      <c r="D64" s="17">
        <v>2600.9017148848934</v>
      </c>
      <c r="E64" s="15">
        <v>0</v>
      </c>
      <c r="F64" s="15">
        <v>0</v>
      </c>
      <c r="G64" s="36">
        <f t="shared" si="14"/>
        <v>321.1513409794793</v>
      </c>
      <c r="H64" s="39">
        <f t="shared" si="15"/>
        <v>0</v>
      </c>
      <c r="I64" s="34">
        <f t="shared" si="1"/>
        <v>0</v>
      </c>
      <c r="J64" s="39">
        <f t="shared" si="16"/>
        <v>0</v>
      </c>
      <c r="K64" s="13">
        <f t="shared" si="10"/>
        <v>321.1513409794793</v>
      </c>
      <c r="L64" s="15" t="s">
        <v>33</v>
      </c>
      <c r="O64" s="52">
        <v>0</v>
      </c>
      <c r="P64" s="52"/>
      <c r="Q64" s="7" t="s">
        <v>30</v>
      </c>
      <c r="T64" s="52">
        <v>0</v>
      </c>
      <c r="U64" s="52"/>
      <c r="V64" s="7" t="s">
        <v>30</v>
      </c>
    </row>
    <row r="65" spans="1:26" ht="75" hidden="1">
      <c r="A65" s="4">
        <v>45374</v>
      </c>
      <c r="B65" s="15" t="s">
        <v>60</v>
      </c>
      <c r="C65" s="12" t="s">
        <v>85</v>
      </c>
      <c r="D65" s="17">
        <v>494.83999999999992</v>
      </c>
      <c r="E65" s="15">
        <v>0</v>
      </c>
      <c r="F65" s="15">
        <v>0</v>
      </c>
      <c r="G65" s="36">
        <f t="shared" ref="G65:G73" si="17">(D65*40.13)/325</f>
        <v>61.101320615384608</v>
      </c>
      <c r="H65" s="39">
        <f t="shared" ref="H65:H73" si="18">(E65/1000)*29.85</f>
        <v>0</v>
      </c>
      <c r="I65" s="34">
        <f t="shared" si="1"/>
        <v>0</v>
      </c>
      <c r="J65" s="39">
        <f t="shared" ref="J65:J73" si="19">(F65*0.9)*1.25</f>
        <v>0</v>
      </c>
      <c r="K65" s="13">
        <f t="shared" ref="K65:K73" si="20">SUM(G65:J65)</f>
        <v>61.101320615384608</v>
      </c>
      <c r="L65" s="15" t="s">
        <v>111</v>
      </c>
      <c r="O65" s="52">
        <v>0</v>
      </c>
      <c r="P65" s="52"/>
      <c r="Q65" s="7" t="s">
        <v>30</v>
      </c>
      <c r="T65" s="52">
        <v>0</v>
      </c>
      <c r="U65" s="52"/>
      <c r="V65" s="7" t="s">
        <v>30</v>
      </c>
    </row>
    <row r="66" spans="1:26" ht="75" hidden="1">
      <c r="A66" s="4">
        <v>45375</v>
      </c>
      <c r="B66" s="15" t="s">
        <v>60</v>
      </c>
      <c r="C66" s="12" t="s">
        <v>85</v>
      </c>
      <c r="D66" s="17">
        <v>329.39999999999969</v>
      </c>
      <c r="E66" s="15">
        <v>0</v>
      </c>
      <c r="F66" s="15">
        <v>0</v>
      </c>
      <c r="G66" s="36">
        <f t="shared" si="17"/>
        <v>40.67329846153843</v>
      </c>
      <c r="H66" s="39">
        <f t="shared" si="18"/>
        <v>0</v>
      </c>
      <c r="I66" s="34">
        <f t="shared" si="1"/>
        <v>0</v>
      </c>
      <c r="J66" s="39">
        <f t="shared" si="19"/>
        <v>0</v>
      </c>
      <c r="K66" s="13">
        <f t="shared" si="20"/>
        <v>40.67329846153843</v>
      </c>
      <c r="L66" s="15" t="s">
        <v>111</v>
      </c>
      <c r="O66" s="52">
        <v>0</v>
      </c>
      <c r="P66" s="52"/>
      <c r="Q66" s="7" t="s">
        <v>30</v>
      </c>
      <c r="T66" s="52">
        <v>0</v>
      </c>
      <c r="U66" s="52"/>
      <c r="V66" s="7" t="s">
        <v>30</v>
      </c>
    </row>
    <row r="67" spans="1:26" ht="75" hidden="1">
      <c r="A67" s="4">
        <v>45376</v>
      </c>
      <c r="B67" s="50" t="s">
        <v>133</v>
      </c>
      <c r="C67" s="12" t="s">
        <v>134</v>
      </c>
      <c r="D67" s="17">
        <v>2375.7155104280905</v>
      </c>
      <c r="E67" s="15">
        <v>0</v>
      </c>
      <c r="F67" s="15">
        <v>0</v>
      </c>
      <c r="G67" s="36">
        <f t="shared" si="17"/>
        <v>293.34604133378241</v>
      </c>
      <c r="H67" s="39">
        <f t="shared" si="18"/>
        <v>0</v>
      </c>
      <c r="I67" s="34">
        <f t="shared" si="1"/>
        <v>0</v>
      </c>
      <c r="J67" s="39">
        <f t="shared" si="19"/>
        <v>0</v>
      </c>
      <c r="K67" s="13">
        <f t="shared" si="20"/>
        <v>293.34604133378241</v>
      </c>
      <c r="L67" s="15" t="s">
        <v>33</v>
      </c>
      <c r="O67" s="52">
        <v>0</v>
      </c>
      <c r="P67" s="52"/>
      <c r="Q67" s="7" t="s">
        <v>30</v>
      </c>
      <c r="T67" s="52">
        <v>0</v>
      </c>
      <c r="U67" s="52"/>
      <c r="V67" s="7" t="s">
        <v>30</v>
      </c>
    </row>
    <row r="68" spans="1:26" ht="75" hidden="1">
      <c r="A68" s="4">
        <v>45377</v>
      </c>
      <c r="B68" s="15" t="s">
        <v>60</v>
      </c>
      <c r="C68" s="12" t="s">
        <v>85</v>
      </c>
      <c r="D68" s="17">
        <v>654.18565964969105</v>
      </c>
      <c r="E68" s="15">
        <v>0</v>
      </c>
      <c r="F68" s="15">
        <v>0</v>
      </c>
      <c r="G68" s="36">
        <f t="shared" si="17"/>
        <v>80.776832374591081</v>
      </c>
      <c r="H68" s="39">
        <f t="shared" si="18"/>
        <v>0</v>
      </c>
      <c r="I68" s="34">
        <f t="shared" ref="I68:I131" si="21">(F68*165)/325</f>
        <v>0</v>
      </c>
      <c r="J68" s="39">
        <f t="shared" si="19"/>
        <v>0</v>
      </c>
      <c r="K68" s="13">
        <f t="shared" si="20"/>
        <v>80.776832374591081</v>
      </c>
      <c r="L68" s="15" t="s">
        <v>111</v>
      </c>
      <c r="O68" s="52">
        <v>0</v>
      </c>
      <c r="P68" s="52"/>
      <c r="Q68" s="7" t="s">
        <v>30</v>
      </c>
      <c r="T68" s="52">
        <v>0</v>
      </c>
      <c r="U68" s="52"/>
      <c r="V68" s="7" t="s">
        <v>30</v>
      </c>
    </row>
    <row r="69" spans="1:26" ht="75" hidden="1">
      <c r="A69" s="4">
        <v>45378</v>
      </c>
      <c r="B69" s="50" t="s">
        <v>133</v>
      </c>
      <c r="C69" s="12" t="s">
        <v>134</v>
      </c>
      <c r="D69" s="17">
        <v>3047.9867909800064</v>
      </c>
      <c r="E69" s="15">
        <v>0</v>
      </c>
      <c r="F69" s="15">
        <v>0</v>
      </c>
      <c r="G69" s="36">
        <f t="shared" si="17"/>
        <v>376.35603052931589</v>
      </c>
      <c r="H69" s="39">
        <f t="shared" si="18"/>
        <v>0</v>
      </c>
      <c r="I69" s="34">
        <f t="shared" si="21"/>
        <v>0</v>
      </c>
      <c r="J69" s="39">
        <f t="shared" si="19"/>
        <v>0</v>
      </c>
      <c r="K69" s="13">
        <f t="shared" si="20"/>
        <v>376.35603052931589</v>
      </c>
      <c r="L69" s="15" t="s">
        <v>33</v>
      </c>
      <c r="O69" s="52">
        <v>0</v>
      </c>
      <c r="P69" s="52"/>
      <c r="Q69" s="7" t="s">
        <v>30</v>
      </c>
      <c r="T69" s="52">
        <v>0</v>
      </c>
      <c r="U69" s="52"/>
      <c r="V69" s="7" t="s">
        <v>30</v>
      </c>
    </row>
    <row r="70" spans="1:26" ht="75" hidden="1">
      <c r="A70" s="4">
        <v>45379</v>
      </c>
      <c r="B70" s="15" t="s">
        <v>60</v>
      </c>
      <c r="C70" s="12" t="s">
        <v>85</v>
      </c>
      <c r="D70" s="17">
        <v>713.23701986757192</v>
      </c>
      <c r="E70" s="15">
        <v>0</v>
      </c>
      <c r="F70" s="15">
        <v>0</v>
      </c>
      <c r="G70" s="36">
        <f t="shared" si="17"/>
        <v>88.068312637802038</v>
      </c>
      <c r="H70" s="39">
        <f t="shared" si="18"/>
        <v>0</v>
      </c>
      <c r="I70" s="34">
        <f t="shared" si="21"/>
        <v>0</v>
      </c>
      <c r="J70" s="39">
        <f t="shared" si="19"/>
        <v>0</v>
      </c>
      <c r="K70" s="13">
        <f t="shared" si="20"/>
        <v>88.068312637802038</v>
      </c>
      <c r="L70" s="15" t="s">
        <v>111</v>
      </c>
      <c r="O70" s="52">
        <v>0</v>
      </c>
      <c r="P70" s="52"/>
      <c r="Q70" s="7" t="s">
        <v>30</v>
      </c>
      <c r="T70" s="52">
        <v>0</v>
      </c>
      <c r="U70" s="52"/>
      <c r="V70" s="7" t="s">
        <v>30</v>
      </c>
    </row>
    <row r="71" spans="1:26" ht="180" hidden="1">
      <c r="A71" s="4">
        <v>45380</v>
      </c>
      <c r="B71" s="49" t="s">
        <v>135</v>
      </c>
      <c r="C71" s="12" t="s">
        <v>136</v>
      </c>
      <c r="D71" s="17">
        <v>22217.138000000035</v>
      </c>
      <c r="E71" s="15"/>
      <c r="F71" s="15">
        <v>602</v>
      </c>
      <c r="G71" s="36">
        <f t="shared" si="17"/>
        <v>2743.303839815389</v>
      </c>
      <c r="H71" s="39">
        <f t="shared" si="18"/>
        <v>0</v>
      </c>
      <c r="I71" s="34">
        <f t="shared" si="21"/>
        <v>305.6307692307692</v>
      </c>
      <c r="J71" s="39">
        <f t="shared" si="19"/>
        <v>677.25000000000011</v>
      </c>
      <c r="K71" s="13">
        <f t="shared" si="20"/>
        <v>3726.1846090461581</v>
      </c>
      <c r="L71" s="15" t="s">
        <v>33</v>
      </c>
      <c r="O71" s="52">
        <v>103</v>
      </c>
      <c r="P71" s="52"/>
      <c r="Q71" s="7" t="s">
        <v>33</v>
      </c>
      <c r="T71" s="52">
        <v>103</v>
      </c>
      <c r="U71" s="52"/>
      <c r="V71" s="7" t="s">
        <v>33</v>
      </c>
      <c r="Y71">
        <v>114</v>
      </c>
      <c r="Z71">
        <v>27</v>
      </c>
    </row>
    <row r="72" spans="1:26" ht="165" hidden="1">
      <c r="A72" s="4">
        <v>45381</v>
      </c>
      <c r="B72" s="49" t="s">
        <v>137</v>
      </c>
      <c r="C72" s="12" t="s">
        <v>104</v>
      </c>
      <c r="D72" s="16">
        <v>22982.640340716553</v>
      </c>
      <c r="E72" s="15">
        <v>48498</v>
      </c>
      <c r="F72" s="15">
        <v>535</v>
      </c>
      <c r="G72" s="36">
        <f t="shared" si="17"/>
        <v>2837.8257134552473</v>
      </c>
      <c r="H72" s="39">
        <f t="shared" si="18"/>
        <v>1447.6652999999999</v>
      </c>
      <c r="I72" s="34">
        <f t="shared" si="21"/>
        <v>271.61538461538464</v>
      </c>
      <c r="J72" s="39">
        <f t="shared" si="19"/>
        <v>601.875</v>
      </c>
      <c r="K72" s="13">
        <f t="shared" si="20"/>
        <v>5158.9813980706322</v>
      </c>
      <c r="L72" s="15" t="s">
        <v>33</v>
      </c>
      <c r="O72" s="52">
        <v>114</v>
      </c>
      <c r="P72" s="52"/>
      <c r="Q72" s="7" t="s">
        <v>33</v>
      </c>
      <c r="T72" s="52">
        <v>114</v>
      </c>
      <c r="U72" s="52"/>
      <c r="V72" s="7" t="s">
        <v>33</v>
      </c>
      <c r="Y72">
        <v>96</v>
      </c>
      <c r="Z72">
        <v>26</v>
      </c>
    </row>
    <row r="73" spans="1:26" ht="165" hidden="1">
      <c r="A73" s="4">
        <v>45382</v>
      </c>
      <c r="B73" s="49" t="s">
        <v>138</v>
      </c>
      <c r="C73" s="12" t="s">
        <v>104</v>
      </c>
      <c r="D73" s="16">
        <v>24127.776582999344</v>
      </c>
      <c r="E73" s="15">
        <v>52470</v>
      </c>
      <c r="F73" s="15">
        <v>656</v>
      </c>
      <c r="G73" s="36">
        <f t="shared" si="17"/>
        <v>2979.2236131561963</v>
      </c>
      <c r="H73" s="39">
        <f t="shared" si="18"/>
        <v>1566.2295000000001</v>
      </c>
      <c r="I73" s="34">
        <f t="shared" si="21"/>
        <v>333.04615384615386</v>
      </c>
      <c r="J73" s="39">
        <f t="shared" si="19"/>
        <v>738</v>
      </c>
      <c r="K73" s="13">
        <f t="shared" si="20"/>
        <v>5616.4992670023503</v>
      </c>
      <c r="L73" s="15" t="s">
        <v>33</v>
      </c>
      <c r="O73" s="52">
        <v>102</v>
      </c>
      <c r="P73" s="52"/>
      <c r="Q73" s="7" t="s">
        <v>33</v>
      </c>
      <c r="T73" s="52">
        <v>102</v>
      </c>
      <c r="U73" s="52"/>
      <c r="V73" s="7" t="s">
        <v>33</v>
      </c>
      <c r="Y73">
        <v>88</v>
      </c>
      <c r="Z73">
        <v>27</v>
      </c>
    </row>
    <row r="74" spans="1:26" ht="165" hidden="1">
      <c r="A74" s="4">
        <v>45383</v>
      </c>
      <c r="B74" s="49" t="s">
        <v>139</v>
      </c>
      <c r="C74" s="113" t="s">
        <v>140</v>
      </c>
      <c r="D74" s="51">
        <v>23088.574586731494</v>
      </c>
      <c r="E74" s="51">
        <v>53512</v>
      </c>
      <c r="F74" s="15">
        <v>678</v>
      </c>
      <c r="G74" s="36">
        <f>(D74*40.13)/325</f>
        <v>2850.9061482016459</v>
      </c>
      <c r="H74" s="39">
        <f>(E74/1000)*29.85</f>
        <v>1597.3332</v>
      </c>
      <c r="I74" s="34">
        <f t="shared" si="21"/>
        <v>344.21538461538461</v>
      </c>
      <c r="J74" s="39">
        <f t="shared" ref="J74:J97" si="22">(F74*0.9)*1.25</f>
        <v>762.75</v>
      </c>
      <c r="K74" s="13">
        <f t="shared" ref="K74:K98" si="23">SUM(G74:J74)</f>
        <v>5555.2047328170302</v>
      </c>
      <c r="O74" s="7">
        <v>112</v>
      </c>
      <c r="P74" s="7">
        <v>17</v>
      </c>
      <c r="Q74" s="7" t="s">
        <v>33</v>
      </c>
      <c r="T74" s="7">
        <v>112</v>
      </c>
      <c r="U74" s="7">
        <v>17</v>
      </c>
      <c r="V74" s="7" t="s">
        <v>33</v>
      </c>
      <c r="Y74">
        <v>97</v>
      </c>
      <c r="Z74">
        <v>29</v>
      </c>
    </row>
    <row r="75" spans="1:26" ht="165" hidden="1">
      <c r="A75" s="4">
        <v>45384</v>
      </c>
      <c r="B75" s="49" t="s">
        <v>141</v>
      </c>
      <c r="C75" s="12" t="s">
        <v>142</v>
      </c>
      <c r="D75" s="54">
        <v>24137.238000000001</v>
      </c>
      <c r="E75" s="51">
        <v>52831</v>
      </c>
      <c r="F75" s="51">
        <v>655</v>
      </c>
      <c r="G75" s="36">
        <f t="shared" ref="G75:G98" si="24">(D75*40.13)/325</f>
        <v>2980.391879815385</v>
      </c>
      <c r="H75" s="39">
        <f t="shared" ref="H75:H98" si="25">(E75/1000)*29.85</f>
        <v>1577.0053500000001</v>
      </c>
      <c r="I75" s="34">
        <f t="shared" si="21"/>
        <v>332.53846153846155</v>
      </c>
      <c r="J75" s="39">
        <f t="shared" si="22"/>
        <v>736.875</v>
      </c>
      <c r="K75" s="13">
        <f t="shared" si="23"/>
        <v>5626.8106913538468</v>
      </c>
      <c r="O75" s="7">
        <v>106</v>
      </c>
      <c r="P75" s="7">
        <v>18</v>
      </c>
      <c r="Q75" s="7" t="s">
        <v>33</v>
      </c>
      <c r="T75" s="7">
        <v>106</v>
      </c>
      <c r="U75" s="7">
        <v>18</v>
      </c>
      <c r="V75" s="7" t="s">
        <v>33</v>
      </c>
      <c r="Y75">
        <v>96</v>
      </c>
      <c r="Z75">
        <v>28</v>
      </c>
    </row>
    <row r="76" spans="1:26" ht="168" hidden="1" customHeight="1">
      <c r="A76" s="4">
        <v>45385</v>
      </c>
      <c r="B76" s="53" t="s">
        <v>143</v>
      </c>
      <c r="C76" s="12" t="s">
        <v>144</v>
      </c>
      <c r="D76" s="16">
        <v>23741.065999999999</v>
      </c>
      <c r="E76" s="51">
        <v>50730</v>
      </c>
      <c r="F76" s="15">
        <v>642</v>
      </c>
      <c r="G76" s="36">
        <f t="shared" si="24"/>
        <v>2931.4737802461536</v>
      </c>
      <c r="H76" s="39">
        <f t="shared" si="25"/>
        <v>1514.2905000000001</v>
      </c>
      <c r="I76" s="34">
        <f t="shared" si="21"/>
        <v>325.93846153846152</v>
      </c>
      <c r="J76" s="39">
        <f t="shared" si="22"/>
        <v>722.25000000000011</v>
      </c>
      <c r="K76" s="13">
        <f t="shared" si="23"/>
        <v>5493.9527417846157</v>
      </c>
      <c r="O76" s="7">
        <v>97</v>
      </c>
      <c r="P76" s="7">
        <v>18</v>
      </c>
      <c r="Q76" s="7" t="s">
        <v>33</v>
      </c>
      <c r="T76" s="7">
        <v>97</v>
      </c>
      <c r="U76" s="7">
        <v>18</v>
      </c>
      <c r="V76" s="7" t="s">
        <v>33</v>
      </c>
      <c r="Y76">
        <v>94</v>
      </c>
      <c r="Z76">
        <v>28</v>
      </c>
    </row>
    <row r="77" spans="1:26" ht="165" hidden="1">
      <c r="A77" s="4">
        <v>45386</v>
      </c>
      <c r="B77" s="53" t="s">
        <v>145</v>
      </c>
      <c r="C77" s="12" t="s">
        <v>142</v>
      </c>
      <c r="D77" s="16">
        <v>22958.558688459925</v>
      </c>
      <c r="E77" s="51">
        <v>52042</v>
      </c>
      <c r="F77" s="15">
        <v>614</v>
      </c>
      <c r="G77" s="36">
        <f t="shared" si="24"/>
        <v>2834.8521851319902</v>
      </c>
      <c r="H77" s="39">
        <f t="shared" si="25"/>
        <v>1553.4537</v>
      </c>
      <c r="I77" s="34">
        <f t="shared" si="21"/>
        <v>311.72307692307692</v>
      </c>
      <c r="J77" s="39">
        <f t="shared" si="22"/>
        <v>690.75</v>
      </c>
      <c r="K77" s="13">
        <f t="shared" si="23"/>
        <v>5390.7789620550675</v>
      </c>
      <c r="O77" s="7">
        <v>90</v>
      </c>
      <c r="P77" s="7">
        <v>16</v>
      </c>
      <c r="Q77" s="7" t="s">
        <v>33</v>
      </c>
      <c r="T77" s="7">
        <v>90</v>
      </c>
      <c r="U77" s="7">
        <v>16</v>
      </c>
      <c r="V77" s="7" t="s">
        <v>33</v>
      </c>
      <c r="Y77">
        <v>92</v>
      </c>
      <c r="Z77">
        <v>28</v>
      </c>
    </row>
    <row r="78" spans="1:26" ht="165" hidden="1">
      <c r="A78" s="4">
        <v>45387</v>
      </c>
      <c r="B78" s="53" t="s">
        <v>146</v>
      </c>
      <c r="C78" s="12" t="s">
        <v>142</v>
      </c>
      <c r="D78" s="17">
        <v>23505.850473227838</v>
      </c>
      <c r="E78" s="17">
        <v>51071</v>
      </c>
      <c r="F78" s="17">
        <v>639</v>
      </c>
      <c r="G78" s="36">
        <f t="shared" si="24"/>
        <v>2902.4300907404099</v>
      </c>
      <c r="H78" s="39">
        <f t="shared" si="25"/>
        <v>1524.4693500000001</v>
      </c>
      <c r="I78" s="34">
        <f t="shared" si="21"/>
        <v>324.4153846153846</v>
      </c>
      <c r="J78" s="39">
        <f t="shared" si="22"/>
        <v>718.875</v>
      </c>
      <c r="K78" s="13">
        <f t="shared" si="23"/>
        <v>5470.1898253557947</v>
      </c>
      <c r="O78" s="7">
        <v>74</v>
      </c>
      <c r="P78" s="7">
        <v>17</v>
      </c>
      <c r="Q78" s="7" t="s">
        <v>33</v>
      </c>
      <c r="T78" s="7">
        <v>74</v>
      </c>
      <c r="U78" s="7">
        <v>17</v>
      </c>
      <c r="V78" s="7" t="s">
        <v>33</v>
      </c>
      <c r="Y78">
        <v>62</v>
      </c>
      <c r="Z78">
        <v>17</v>
      </c>
    </row>
    <row r="79" spans="1:26" ht="165" hidden="1">
      <c r="A79" s="4">
        <v>45388</v>
      </c>
      <c r="B79" s="53" t="s">
        <v>147</v>
      </c>
      <c r="C79" s="12" t="s">
        <v>148</v>
      </c>
      <c r="D79" s="17">
        <v>23583.4055290611</v>
      </c>
      <c r="E79" s="17">
        <v>49569</v>
      </c>
      <c r="F79" s="17">
        <v>604</v>
      </c>
      <c r="G79" s="36">
        <f t="shared" si="24"/>
        <v>2912.0063504037598</v>
      </c>
      <c r="H79" s="39">
        <f t="shared" si="25"/>
        <v>1479.6346500000002</v>
      </c>
      <c r="I79" s="34">
        <f t="shared" si="21"/>
        <v>306.64615384615382</v>
      </c>
      <c r="J79" s="39">
        <f t="shared" si="22"/>
        <v>679.5</v>
      </c>
      <c r="K79" s="13">
        <f t="shared" si="23"/>
        <v>5377.7871542499133</v>
      </c>
      <c r="O79" s="7">
        <v>95</v>
      </c>
      <c r="P79" s="7">
        <v>19</v>
      </c>
      <c r="Q79" s="7" t="s">
        <v>33</v>
      </c>
      <c r="T79" s="7">
        <v>95</v>
      </c>
      <c r="U79" s="7">
        <v>19</v>
      </c>
      <c r="V79" s="7" t="s">
        <v>33</v>
      </c>
      <c r="Y79">
        <v>92</v>
      </c>
      <c r="Z79">
        <v>19</v>
      </c>
    </row>
    <row r="80" spans="1:26" ht="165" hidden="1">
      <c r="A80" s="4">
        <v>45389</v>
      </c>
      <c r="B80" s="53" t="s">
        <v>149</v>
      </c>
      <c r="C80" s="12" t="s">
        <v>150</v>
      </c>
      <c r="D80" s="17">
        <v>22123.099701298732</v>
      </c>
      <c r="E80" s="17">
        <v>43050</v>
      </c>
      <c r="F80" s="17">
        <v>503</v>
      </c>
      <c r="G80" s="36">
        <f t="shared" si="24"/>
        <v>2731.6922800403636</v>
      </c>
      <c r="H80" s="39">
        <f t="shared" si="25"/>
        <v>1285.0425</v>
      </c>
      <c r="I80" s="34">
        <f t="shared" si="21"/>
        <v>255.36923076923077</v>
      </c>
      <c r="J80" s="39">
        <f t="shared" si="22"/>
        <v>565.875</v>
      </c>
      <c r="K80" s="13">
        <f t="shared" si="23"/>
        <v>4837.979010809594</v>
      </c>
      <c r="O80" s="7">
        <v>83</v>
      </c>
      <c r="P80" s="7">
        <v>11</v>
      </c>
      <c r="Q80" s="7" t="s">
        <v>33</v>
      </c>
      <c r="T80" s="7">
        <v>83</v>
      </c>
      <c r="U80" s="7">
        <v>11</v>
      </c>
      <c r="V80" s="7" t="s">
        <v>33</v>
      </c>
      <c r="Y80" s="23">
        <v>70</v>
      </c>
      <c r="Z80" s="23">
        <v>14</v>
      </c>
    </row>
    <row r="81" spans="1:26" ht="75" hidden="1">
      <c r="A81" s="4">
        <v>45390</v>
      </c>
      <c r="B81" s="12" t="s">
        <v>151</v>
      </c>
      <c r="C81" s="12" t="s">
        <v>152</v>
      </c>
      <c r="D81" s="17">
        <v>3638</v>
      </c>
      <c r="E81" s="15">
        <v>0</v>
      </c>
      <c r="F81" s="15">
        <v>75</v>
      </c>
      <c r="G81" s="36">
        <f t="shared" si="24"/>
        <v>449.20904615384615</v>
      </c>
      <c r="H81" s="39">
        <f t="shared" si="25"/>
        <v>0</v>
      </c>
      <c r="I81" s="34">
        <f t="shared" si="21"/>
        <v>38.07692307692308</v>
      </c>
      <c r="J81" s="39">
        <f t="shared" si="22"/>
        <v>84.375</v>
      </c>
      <c r="K81" s="13">
        <f t="shared" si="23"/>
        <v>571.6609692307693</v>
      </c>
      <c r="O81" s="7">
        <v>0</v>
      </c>
      <c r="P81" s="7">
        <v>0</v>
      </c>
      <c r="Q81" s="7" t="s">
        <v>30</v>
      </c>
      <c r="T81" s="7">
        <v>0</v>
      </c>
      <c r="U81" s="7">
        <v>0</v>
      </c>
      <c r="V81" s="7" t="s">
        <v>30</v>
      </c>
    </row>
    <row r="82" spans="1:26" ht="75" hidden="1">
      <c r="A82" s="4">
        <v>45391</v>
      </c>
      <c r="B82" s="15" t="s">
        <v>60</v>
      </c>
      <c r="C82" s="12" t="s">
        <v>85</v>
      </c>
      <c r="D82" s="417">
        <v>2284.8279999999759</v>
      </c>
      <c r="E82" s="15">
        <v>0</v>
      </c>
      <c r="F82" s="15">
        <v>0</v>
      </c>
      <c r="G82" s="36">
        <f t="shared" si="24"/>
        <v>282.12353119999705</v>
      </c>
      <c r="H82" s="39">
        <f t="shared" si="25"/>
        <v>0</v>
      </c>
      <c r="I82" s="34">
        <f t="shared" si="21"/>
        <v>0</v>
      </c>
      <c r="J82" s="39">
        <f t="shared" si="22"/>
        <v>0</v>
      </c>
      <c r="K82" s="13">
        <f t="shared" si="23"/>
        <v>282.12353119999705</v>
      </c>
      <c r="O82" s="7">
        <v>0</v>
      </c>
      <c r="P82" s="7">
        <v>0</v>
      </c>
      <c r="Q82" s="7" t="s">
        <v>30</v>
      </c>
      <c r="T82" s="7">
        <v>0</v>
      </c>
      <c r="U82" s="7">
        <v>0</v>
      </c>
      <c r="V82" s="7" t="s">
        <v>30</v>
      </c>
    </row>
    <row r="83" spans="1:26" ht="75" hidden="1">
      <c r="A83" s="4">
        <v>45392</v>
      </c>
      <c r="B83" s="15" t="s">
        <v>60</v>
      </c>
      <c r="C83" s="12" t="s">
        <v>85</v>
      </c>
      <c r="D83" s="418"/>
      <c r="E83" s="15">
        <v>0</v>
      </c>
      <c r="F83" s="15">
        <v>0</v>
      </c>
      <c r="G83" s="36">
        <f t="shared" si="24"/>
        <v>0</v>
      </c>
      <c r="H83" s="39">
        <f t="shared" si="25"/>
        <v>0</v>
      </c>
      <c r="I83" s="34">
        <f t="shared" si="21"/>
        <v>0</v>
      </c>
      <c r="J83" s="39">
        <f t="shared" si="22"/>
        <v>0</v>
      </c>
      <c r="K83" s="13">
        <f t="shared" si="23"/>
        <v>0</v>
      </c>
      <c r="O83" s="7">
        <v>0</v>
      </c>
      <c r="P83" s="7">
        <v>0</v>
      </c>
      <c r="Q83" s="7" t="s">
        <v>30</v>
      </c>
      <c r="T83" s="7">
        <v>0</v>
      </c>
      <c r="U83" s="7">
        <v>0</v>
      </c>
      <c r="V83" s="7" t="s">
        <v>30</v>
      </c>
    </row>
    <row r="84" spans="1:26" ht="75" hidden="1">
      <c r="A84" s="4">
        <v>45393</v>
      </c>
      <c r="B84" s="15" t="s">
        <v>60</v>
      </c>
      <c r="C84" s="12" t="s">
        <v>85</v>
      </c>
      <c r="D84" s="418"/>
      <c r="E84" s="15">
        <v>0</v>
      </c>
      <c r="F84" s="15">
        <v>0</v>
      </c>
      <c r="G84" s="36">
        <f t="shared" si="24"/>
        <v>0</v>
      </c>
      <c r="H84" s="39">
        <f t="shared" si="25"/>
        <v>0</v>
      </c>
      <c r="I84" s="34">
        <f t="shared" si="21"/>
        <v>0</v>
      </c>
      <c r="J84" s="39">
        <f t="shared" si="22"/>
        <v>0</v>
      </c>
      <c r="K84" s="13">
        <f t="shared" si="23"/>
        <v>0</v>
      </c>
      <c r="O84" s="7">
        <v>0</v>
      </c>
      <c r="P84" s="7">
        <v>0</v>
      </c>
      <c r="Q84" s="7" t="s">
        <v>30</v>
      </c>
      <c r="T84" s="7">
        <v>0</v>
      </c>
      <c r="U84" s="7">
        <v>0</v>
      </c>
      <c r="V84" s="7" t="s">
        <v>30</v>
      </c>
    </row>
    <row r="85" spans="1:26" ht="75" hidden="1">
      <c r="A85" s="4">
        <v>45394</v>
      </c>
      <c r="B85" s="15" t="s">
        <v>60</v>
      </c>
      <c r="C85" s="12" t="s">
        <v>85</v>
      </c>
      <c r="D85" s="418"/>
      <c r="E85" s="15">
        <v>0</v>
      </c>
      <c r="F85" s="15">
        <v>0</v>
      </c>
      <c r="G85" s="36">
        <f t="shared" si="24"/>
        <v>0</v>
      </c>
      <c r="H85" s="39">
        <f t="shared" si="25"/>
        <v>0</v>
      </c>
      <c r="I85" s="34">
        <f t="shared" si="21"/>
        <v>0</v>
      </c>
      <c r="J85" s="39">
        <f t="shared" si="22"/>
        <v>0</v>
      </c>
      <c r="K85" s="13">
        <f t="shared" si="23"/>
        <v>0</v>
      </c>
      <c r="O85" s="7">
        <v>0</v>
      </c>
      <c r="P85" s="7">
        <v>0</v>
      </c>
      <c r="Q85" s="7" t="s">
        <v>30</v>
      </c>
      <c r="T85" s="7">
        <v>0</v>
      </c>
      <c r="U85" s="7">
        <v>0</v>
      </c>
      <c r="V85" s="7" t="s">
        <v>30</v>
      </c>
    </row>
    <row r="86" spans="1:26" ht="75" hidden="1">
      <c r="A86" s="4">
        <v>45395</v>
      </c>
      <c r="B86" s="15" t="s">
        <v>60</v>
      </c>
      <c r="C86" s="12" t="s">
        <v>85</v>
      </c>
      <c r="D86" s="418"/>
      <c r="E86" s="15">
        <v>0</v>
      </c>
      <c r="F86" s="15">
        <v>0</v>
      </c>
      <c r="G86" s="36">
        <f t="shared" si="24"/>
        <v>0</v>
      </c>
      <c r="H86" s="39">
        <f t="shared" si="25"/>
        <v>0</v>
      </c>
      <c r="I86" s="34">
        <f t="shared" si="21"/>
        <v>0</v>
      </c>
      <c r="J86" s="39">
        <f t="shared" si="22"/>
        <v>0</v>
      </c>
      <c r="K86" s="13">
        <f t="shared" si="23"/>
        <v>0</v>
      </c>
      <c r="O86" s="7">
        <v>0</v>
      </c>
      <c r="P86" s="7">
        <v>0</v>
      </c>
      <c r="Q86" s="7" t="s">
        <v>30</v>
      </c>
      <c r="T86" s="7">
        <v>0</v>
      </c>
      <c r="U86" s="7">
        <v>0</v>
      </c>
      <c r="V86" s="7" t="s">
        <v>30</v>
      </c>
    </row>
    <row r="87" spans="1:26" ht="75" hidden="1">
      <c r="A87" s="4">
        <v>45396</v>
      </c>
      <c r="B87" s="15" t="s">
        <v>60</v>
      </c>
      <c r="C87" s="12" t="s">
        <v>85</v>
      </c>
      <c r="D87" s="419"/>
      <c r="E87" s="15">
        <v>0</v>
      </c>
      <c r="F87" s="15">
        <v>0</v>
      </c>
      <c r="G87" s="36">
        <f t="shared" si="24"/>
        <v>0</v>
      </c>
      <c r="H87" s="39">
        <f t="shared" si="25"/>
        <v>0</v>
      </c>
      <c r="I87" s="34">
        <f t="shared" si="21"/>
        <v>0</v>
      </c>
      <c r="J87" s="39">
        <f t="shared" si="22"/>
        <v>0</v>
      </c>
      <c r="K87" s="13">
        <f t="shared" si="23"/>
        <v>0</v>
      </c>
      <c r="O87" s="7">
        <v>0</v>
      </c>
      <c r="P87" s="7">
        <v>0</v>
      </c>
      <c r="Q87" s="7" t="s">
        <v>30</v>
      </c>
      <c r="T87" s="7">
        <v>0</v>
      </c>
      <c r="U87" s="7">
        <v>0</v>
      </c>
      <c r="V87" s="7" t="s">
        <v>30</v>
      </c>
    </row>
    <row r="88" spans="1:26" ht="75" hidden="1">
      <c r="A88" s="4">
        <v>45397</v>
      </c>
      <c r="B88" s="15" t="s">
        <v>153</v>
      </c>
      <c r="C88" s="12" t="s">
        <v>154</v>
      </c>
      <c r="D88" s="17">
        <v>1644.721000000053</v>
      </c>
      <c r="E88" s="15">
        <v>0</v>
      </c>
      <c r="F88" s="15">
        <v>0</v>
      </c>
      <c r="G88" s="36">
        <f t="shared" si="24"/>
        <v>203.08508840000655</v>
      </c>
      <c r="H88" s="39">
        <f t="shared" si="25"/>
        <v>0</v>
      </c>
      <c r="I88" s="34">
        <f t="shared" si="21"/>
        <v>0</v>
      </c>
      <c r="J88" s="39">
        <f t="shared" si="22"/>
        <v>0</v>
      </c>
      <c r="K88" s="13">
        <f>SUM(G88:J88)</f>
        <v>203.08508840000655</v>
      </c>
      <c r="O88" s="7">
        <v>0</v>
      </c>
      <c r="P88" s="7">
        <v>0</v>
      </c>
      <c r="Q88" s="7" t="s">
        <v>30</v>
      </c>
      <c r="T88" s="7">
        <v>0</v>
      </c>
      <c r="U88" s="7">
        <v>0</v>
      </c>
      <c r="V88" s="7" t="s">
        <v>30</v>
      </c>
    </row>
    <row r="89" spans="1:26" ht="75" hidden="1">
      <c r="A89" s="4">
        <v>45398</v>
      </c>
      <c r="B89" s="15" t="s">
        <v>60</v>
      </c>
      <c r="C89" s="12" t="s">
        <v>85</v>
      </c>
      <c r="D89" s="39">
        <v>613.79999999999768</v>
      </c>
      <c r="E89" s="15">
        <v>0</v>
      </c>
      <c r="F89" s="15">
        <v>0</v>
      </c>
      <c r="G89" s="36">
        <f t="shared" si="24"/>
        <v>75.790135384615098</v>
      </c>
      <c r="H89" s="39">
        <f t="shared" si="25"/>
        <v>0</v>
      </c>
      <c r="I89" s="34">
        <f t="shared" si="21"/>
        <v>0</v>
      </c>
      <c r="J89" s="39">
        <f t="shared" si="22"/>
        <v>0</v>
      </c>
      <c r="K89" s="13">
        <f t="shared" si="23"/>
        <v>75.790135384615098</v>
      </c>
      <c r="O89" s="7">
        <v>0</v>
      </c>
      <c r="P89" s="7">
        <v>0</v>
      </c>
      <c r="Q89" s="7" t="s">
        <v>30</v>
      </c>
      <c r="T89" s="7">
        <v>0</v>
      </c>
      <c r="U89" s="7">
        <v>0</v>
      </c>
      <c r="V89" s="7" t="s">
        <v>30</v>
      </c>
    </row>
    <row r="90" spans="1:26" ht="105" hidden="1">
      <c r="A90" s="4">
        <v>45399</v>
      </c>
      <c r="B90" s="12" t="s">
        <v>155</v>
      </c>
      <c r="C90" s="12" t="s">
        <v>156</v>
      </c>
      <c r="D90" s="17">
        <v>7723.8857656207256</v>
      </c>
      <c r="E90" s="51">
        <v>14828</v>
      </c>
      <c r="F90" s="15">
        <v>41</v>
      </c>
      <c r="G90" s="36">
        <f t="shared" si="24"/>
        <v>953.72164853649144</v>
      </c>
      <c r="H90" s="39">
        <f t="shared" si="25"/>
        <v>442.61579999999998</v>
      </c>
      <c r="I90" s="34">
        <f t="shared" si="21"/>
        <v>20.815384615384616</v>
      </c>
      <c r="J90" s="39">
        <f t="shared" si="22"/>
        <v>46.125</v>
      </c>
      <c r="K90" s="13">
        <f t="shared" si="23"/>
        <v>1463.2778331518759</v>
      </c>
      <c r="O90" s="7">
        <v>0</v>
      </c>
      <c r="P90" s="7">
        <v>0</v>
      </c>
      <c r="Q90" s="7" t="s">
        <v>33</v>
      </c>
      <c r="T90" s="7">
        <v>0</v>
      </c>
      <c r="U90" s="7">
        <v>0</v>
      </c>
      <c r="V90" s="7" t="s">
        <v>33</v>
      </c>
      <c r="Y90" s="23">
        <v>37</v>
      </c>
      <c r="Z90" s="23"/>
    </row>
    <row r="91" spans="1:26" ht="225" hidden="1">
      <c r="A91" s="4">
        <v>45400</v>
      </c>
      <c r="B91" s="53" t="s">
        <v>157</v>
      </c>
      <c r="C91" s="12" t="s">
        <v>158</v>
      </c>
      <c r="D91" s="51">
        <v>24466.405052612365</v>
      </c>
      <c r="E91" s="51">
        <v>47025</v>
      </c>
      <c r="F91" s="15">
        <v>618</v>
      </c>
      <c r="G91" s="36">
        <f t="shared" si="24"/>
        <v>3021.0364146502593</v>
      </c>
      <c r="H91" s="39">
        <f t="shared" si="25"/>
        <v>1403.69625</v>
      </c>
      <c r="I91" s="34">
        <f t="shared" si="21"/>
        <v>313.75384615384615</v>
      </c>
      <c r="J91" s="39">
        <f t="shared" si="22"/>
        <v>695.25</v>
      </c>
      <c r="K91" s="13">
        <f t="shared" si="23"/>
        <v>5433.7365108041049</v>
      </c>
      <c r="O91" s="7">
        <v>83</v>
      </c>
      <c r="P91" s="7">
        <v>14</v>
      </c>
      <c r="Q91" s="7" t="s">
        <v>33</v>
      </c>
      <c r="T91" s="7">
        <v>83</v>
      </c>
      <c r="U91" s="7">
        <v>14</v>
      </c>
      <c r="V91" s="7" t="s">
        <v>33</v>
      </c>
      <c r="Y91">
        <v>81</v>
      </c>
      <c r="Z91">
        <v>18</v>
      </c>
    </row>
    <row r="92" spans="1:26" ht="225" hidden="1">
      <c r="A92" s="4">
        <v>45401</v>
      </c>
      <c r="B92" s="53" t="s">
        <v>159</v>
      </c>
      <c r="C92" s="12" t="s">
        <v>160</v>
      </c>
      <c r="D92" s="51">
        <v>26526.919000000002</v>
      </c>
      <c r="E92" s="55">
        <v>40136</v>
      </c>
      <c r="F92" s="15">
        <v>480</v>
      </c>
      <c r="G92" s="36">
        <f t="shared" si="24"/>
        <v>3275.4623368307698</v>
      </c>
      <c r="H92" s="39">
        <f>(E92/1000)*29.85</f>
        <v>1198.0596</v>
      </c>
      <c r="I92" s="34">
        <f t="shared" si="21"/>
        <v>243.69230769230768</v>
      </c>
      <c r="J92" s="39">
        <f t="shared" si="22"/>
        <v>540</v>
      </c>
      <c r="K92" s="13">
        <f t="shared" si="23"/>
        <v>5257.2142445230775</v>
      </c>
      <c r="O92" s="7">
        <v>87</v>
      </c>
      <c r="P92" s="7">
        <v>13</v>
      </c>
      <c r="Q92" s="7" t="s">
        <v>33</v>
      </c>
      <c r="T92" s="7">
        <v>87</v>
      </c>
      <c r="U92" s="7">
        <v>13</v>
      </c>
      <c r="V92" s="7" t="s">
        <v>33</v>
      </c>
      <c r="Y92">
        <v>92</v>
      </c>
      <c r="Z92">
        <v>18</v>
      </c>
    </row>
    <row r="93" spans="1:26" ht="225" hidden="1">
      <c r="A93" s="4">
        <v>45402</v>
      </c>
      <c r="B93" s="53" t="s">
        <v>161</v>
      </c>
      <c r="C93" s="12" t="s">
        <v>162</v>
      </c>
      <c r="D93" s="51">
        <v>25625.312000000002</v>
      </c>
      <c r="E93" s="55">
        <v>43184</v>
      </c>
      <c r="F93" s="15">
        <v>499</v>
      </c>
      <c r="G93" s="36">
        <f t="shared" si="24"/>
        <v>3164.134678646154</v>
      </c>
      <c r="H93" s="39">
        <f t="shared" si="25"/>
        <v>1289.0424</v>
      </c>
      <c r="I93" s="34">
        <f t="shared" si="21"/>
        <v>253.33846153846153</v>
      </c>
      <c r="J93" s="39">
        <f t="shared" si="22"/>
        <v>561.375</v>
      </c>
      <c r="K93" s="13">
        <f t="shared" si="23"/>
        <v>5267.890540184615</v>
      </c>
      <c r="O93" s="7">
        <v>92</v>
      </c>
      <c r="P93" s="7">
        <v>13</v>
      </c>
      <c r="Q93" s="7" t="s">
        <v>33</v>
      </c>
      <c r="T93" s="7">
        <v>92</v>
      </c>
      <c r="U93" s="7">
        <v>13</v>
      </c>
      <c r="V93" s="7" t="s">
        <v>33</v>
      </c>
      <c r="Y93">
        <v>87</v>
      </c>
      <c r="Z93">
        <v>15</v>
      </c>
    </row>
    <row r="94" spans="1:26" ht="225" hidden="1">
      <c r="A94" s="4">
        <v>45403</v>
      </c>
      <c r="B94" s="53" t="s">
        <v>163</v>
      </c>
      <c r="C94" s="12" t="s">
        <v>164</v>
      </c>
      <c r="D94" s="51">
        <v>25481.252</v>
      </c>
      <c r="E94" s="55">
        <v>50339</v>
      </c>
      <c r="F94" s="15">
        <v>610</v>
      </c>
      <c r="G94" s="36">
        <f t="shared" si="24"/>
        <v>3146.3465931076926</v>
      </c>
      <c r="H94" s="39">
        <f t="shared" si="25"/>
        <v>1502.61915</v>
      </c>
      <c r="I94" s="34">
        <f t="shared" si="21"/>
        <v>309.69230769230768</v>
      </c>
      <c r="J94" s="39">
        <f t="shared" si="22"/>
        <v>686.25</v>
      </c>
      <c r="K94" s="13">
        <f t="shared" si="23"/>
        <v>5644.9080507999997</v>
      </c>
      <c r="O94" s="7">
        <v>97</v>
      </c>
      <c r="P94" s="7">
        <v>14</v>
      </c>
      <c r="Q94" s="7" t="s">
        <v>33</v>
      </c>
      <c r="T94" s="7">
        <v>97</v>
      </c>
      <c r="U94" s="7">
        <v>14</v>
      </c>
      <c r="V94" s="7" t="s">
        <v>33</v>
      </c>
      <c r="Y94">
        <v>90</v>
      </c>
      <c r="Z94">
        <v>16</v>
      </c>
    </row>
    <row r="95" spans="1:26" ht="225" hidden="1">
      <c r="A95" s="4">
        <v>45404</v>
      </c>
      <c r="B95" s="53" t="s">
        <v>165</v>
      </c>
      <c r="C95" s="12" t="s">
        <v>166</v>
      </c>
      <c r="D95" s="17">
        <v>24946.551261396125</v>
      </c>
      <c r="E95" s="17">
        <v>43877</v>
      </c>
      <c r="F95" s="15">
        <v>502</v>
      </c>
      <c r="G95" s="36">
        <f t="shared" si="24"/>
        <v>3080.323391137928</v>
      </c>
      <c r="H95" s="39">
        <f>(E95/1000)*29.85</f>
        <v>1309.7284500000001</v>
      </c>
      <c r="I95" s="34">
        <f>(F95*165)/325</f>
        <v>254.86153846153846</v>
      </c>
      <c r="J95" s="39">
        <f>(F95*0.9)*1.25</f>
        <v>564.75</v>
      </c>
      <c r="K95" s="13">
        <f t="shared" si="23"/>
        <v>5209.6633795994667</v>
      </c>
      <c r="O95" s="7">
        <v>90</v>
      </c>
      <c r="P95" s="7">
        <v>15</v>
      </c>
      <c r="Q95" s="7" t="s">
        <v>33</v>
      </c>
      <c r="T95" s="7">
        <v>90</v>
      </c>
      <c r="U95" s="7">
        <v>15</v>
      </c>
      <c r="V95" s="7" t="s">
        <v>33</v>
      </c>
      <c r="Y95">
        <v>81</v>
      </c>
      <c r="Z95">
        <v>17</v>
      </c>
    </row>
    <row r="96" spans="1:26" ht="69" hidden="1" customHeight="1">
      <c r="A96" s="4">
        <v>45405</v>
      </c>
      <c r="B96" s="15" t="s">
        <v>60</v>
      </c>
      <c r="C96" s="2" t="s">
        <v>167</v>
      </c>
      <c r="D96" s="17">
        <v>613.23957976702559</v>
      </c>
      <c r="E96" s="15">
        <v>0</v>
      </c>
      <c r="F96" s="15">
        <v>0</v>
      </c>
      <c r="G96" s="36">
        <f t="shared" si="24"/>
        <v>75.720936418617654</v>
      </c>
      <c r="H96" s="39">
        <f t="shared" si="25"/>
        <v>0</v>
      </c>
      <c r="I96" s="34">
        <f t="shared" si="21"/>
        <v>0</v>
      </c>
      <c r="J96" s="39">
        <f t="shared" si="22"/>
        <v>0</v>
      </c>
      <c r="K96" s="13">
        <f t="shared" si="23"/>
        <v>75.720936418617654</v>
      </c>
      <c r="O96" s="7">
        <v>82</v>
      </c>
      <c r="P96" s="7">
        <v>14</v>
      </c>
      <c r="Q96" s="7" t="s">
        <v>33</v>
      </c>
      <c r="T96" s="7">
        <v>82</v>
      </c>
      <c r="U96" s="7">
        <v>14</v>
      </c>
      <c r="V96" s="7" t="s">
        <v>33</v>
      </c>
    </row>
    <row r="97" spans="1:26" ht="237" hidden="1" customHeight="1">
      <c r="A97" s="4">
        <v>45406</v>
      </c>
      <c r="B97" s="53" t="s">
        <v>168</v>
      </c>
      <c r="C97" s="2" t="s">
        <v>169</v>
      </c>
      <c r="D97" s="17">
        <v>22653.041529610811</v>
      </c>
      <c r="E97" s="17">
        <v>47315</v>
      </c>
      <c r="F97" s="15">
        <v>591</v>
      </c>
      <c r="G97" s="36">
        <f t="shared" si="24"/>
        <v>2797.1278664100982</v>
      </c>
      <c r="H97" s="39">
        <f t="shared" si="25"/>
        <v>1412.35275</v>
      </c>
      <c r="I97" s="34">
        <f t="shared" si="21"/>
        <v>300.04615384615386</v>
      </c>
      <c r="J97" s="39">
        <f t="shared" si="22"/>
        <v>664.875</v>
      </c>
      <c r="K97" s="13">
        <f t="shared" si="23"/>
        <v>5174.4017702562523</v>
      </c>
      <c r="O97" s="7">
        <v>82</v>
      </c>
      <c r="P97" s="7">
        <v>14</v>
      </c>
      <c r="Q97" s="7" t="s">
        <v>33</v>
      </c>
      <c r="T97" s="7">
        <v>82</v>
      </c>
      <c r="U97" s="7">
        <v>14</v>
      </c>
      <c r="V97" s="7" t="s">
        <v>33</v>
      </c>
      <c r="Y97" s="23">
        <v>68</v>
      </c>
      <c r="Z97" s="23">
        <v>19</v>
      </c>
    </row>
    <row r="98" spans="1:26" ht="225" hidden="1">
      <c r="A98" s="4">
        <v>45407</v>
      </c>
      <c r="B98" s="53" t="s">
        <v>170</v>
      </c>
      <c r="C98" s="2" t="s">
        <v>171</v>
      </c>
      <c r="D98" s="51">
        <v>25107.43</v>
      </c>
      <c r="E98" s="51">
        <v>56359</v>
      </c>
      <c r="F98" s="15">
        <v>649</v>
      </c>
      <c r="G98" s="36">
        <f t="shared" si="24"/>
        <v>3100.1882027692309</v>
      </c>
      <c r="H98" s="39">
        <f t="shared" si="25"/>
        <v>1682.3161500000001</v>
      </c>
      <c r="I98" s="34">
        <f t="shared" si="21"/>
        <v>329.49230769230769</v>
      </c>
      <c r="J98" s="39">
        <f t="shared" ref="J98:J104" si="26">(F98*0.9)*1.25</f>
        <v>730.125</v>
      </c>
      <c r="K98" s="13">
        <f t="shared" si="23"/>
        <v>5842.1216604615383</v>
      </c>
      <c r="O98" s="7">
        <v>81</v>
      </c>
      <c r="P98" s="7">
        <v>13</v>
      </c>
      <c r="Q98" s="7" t="s">
        <v>33</v>
      </c>
      <c r="T98" s="7">
        <v>81</v>
      </c>
      <c r="U98" s="7">
        <v>13</v>
      </c>
      <c r="V98" s="7" t="s">
        <v>33</v>
      </c>
      <c r="Y98">
        <v>75</v>
      </c>
      <c r="Z98">
        <v>18</v>
      </c>
    </row>
    <row r="99" spans="1:26" ht="236.25" hidden="1" customHeight="1">
      <c r="A99" s="4">
        <v>45408</v>
      </c>
      <c r="B99" s="57" t="s">
        <v>172</v>
      </c>
      <c r="C99" s="2" t="s">
        <v>173</v>
      </c>
      <c r="D99" s="17">
        <v>25983.092000000001</v>
      </c>
      <c r="E99" s="51">
        <v>50246</v>
      </c>
      <c r="F99" s="15">
        <v>663</v>
      </c>
      <c r="G99" s="34">
        <f t="shared" ref="G99:G104" si="27">(D99*40.13)/325</f>
        <v>3208.3122521846158</v>
      </c>
      <c r="H99" s="39">
        <f t="shared" ref="H99:H104" si="28">(E99/1000)*29.85</f>
        <v>1499.8431</v>
      </c>
      <c r="I99" s="34">
        <f t="shared" si="21"/>
        <v>336.6</v>
      </c>
      <c r="J99" s="39">
        <f t="shared" si="26"/>
        <v>745.875</v>
      </c>
      <c r="K99" s="6">
        <f t="shared" ref="K99:K104" si="29">SUM(G99:J99)</f>
        <v>5790.6303521846166</v>
      </c>
      <c r="O99" s="7">
        <v>101</v>
      </c>
      <c r="P99" s="7">
        <v>15</v>
      </c>
      <c r="Q99" s="7" t="s">
        <v>33</v>
      </c>
      <c r="T99" s="7">
        <v>101</v>
      </c>
      <c r="U99" s="7">
        <v>15</v>
      </c>
      <c r="V99" s="7" t="s">
        <v>33</v>
      </c>
      <c r="Y99">
        <v>82</v>
      </c>
      <c r="Z99">
        <v>14</v>
      </c>
    </row>
    <row r="100" spans="1:26" ht="223.5" hidden="1" customHeight="1">
      <c r="A100" s="56">
        <v>45409</v>
      </c>
      <c r="B100" s="57" t="s">
        <v>174</v>
      </c>
      <c r="C100" s="2" t="s">
        <v>175</v>
      </c>
      <c r="D100" s="51">
        <v>25016.273000000001</v>
      </c>
      <c r="E100" s="51">
        <v>50619</v>
      </c>
      <c r="F100" s="15">
        <v>642</v>
      </c>
      <c r="G100" s="34">
        <f t="shared" si="27"/>
        <v>3088.9324168923081</v>
      </c>
      <c r="H100" s="39">
        <f t="shared" si="28"/>
        <v>1510.9771500000002</v>
      </c>
      <c r="I100" s="34">
        <f t="shared" si="21"/>
        <v>325.93846153846152</v>
      </c>
      <c r="J100" s="39">
        <f t="shared" si="26"/>
        <v>722.25000000000011</v>
      </c>
      <c r="K100" s="6">
        <f t="shared" si="29"/>
        <v>5648.0980284307698</v>
      </c>
      <c r="O100" s="7">
        <v>112</v>
      </c>
      <c r="P100" s="7">
        <v>11</v>
      </c>
      <c r="Q100" s="7" t="s">
        <v>33</v>
      </c>
      <c r="Y100">
        <v>97</v>
      </c>
      <c r="Z100">
        <v>18</v>
      </c>
    </row>
    <row r="101" spans="1:26" ht="244.5" hidden="1" customHeight="1">
      <c r="A101" s="56">
        <v>45410</v>
      </c>
      <c r="B101" s="57" t="s">
        <v>176</v>
      </c>
      <c r="C101" s="2" t="s">
        <v>177</v>
      </c>
      <c r="D101" s="51">
        <v>25377.069</v>
      </c>
      <c r="E101" s="51">
        <v>49240</v>
      </c>
      <c r="F101" s="51">
        <v>632</v>
      </c>
      <c r="G101" s="34">
        <f t="shared" si="27"/>
        <v>3133.4823968307696</v>
      </c>
      <c r="H101" s="39">
        <f t="shared" si="28"/>
        <v>1469.8140000000001</v>
      </c>
      <c r="I101" s="34">
        <f t="shared" si="21"/>
        <v>320.86153846153849</v>
      </c>
      <c r="J101" s="39">
        <f t="shared" si="26"/>
        <v>711.00000000000011</v>
      </c>
      <c r="K101" s="6">
        <f t="shared" si="29"/>
        <v>5635.1579352923081</v>
      </c>
      <c r="O101" s="7">
        <v>128</v>
      </c>
      <c r="P101" s="7">
        <v>11</v>
      </c>
      <c r="Q101" s="7" t="s">
        <v>67</v>
      </c>
      <c r="Y101">
        <v>106</v>
      </c>
      <c r="Z101">
        <v>17</v>
      </c>
    </row>
    <row r="102" spans="1:26" ht="330" hidden="1">
      <c r="A102" s="56">
        <v>45411</v>
      </c>
      <c r="B102" s="57" t="s">
        <v>178</v>
      </c>
      <c r="C102" s="2" t="s">
        <v>179</v>
      </c>
      <c r="D102" s="51">
        <v>25553.153999999999</v>
      </c>
      <c r="E102" s="51">
        <v>53371</v>
      </c>
      <c r="F102" s="15">
        <v>689</v>
      </c>
      <c r="G102" s="34">
        <f t="shared" si="27"/>
        <v>3155.2248308307694</v>
      </c>
      <c r="H102" s="39">
        <f t="shared" si="28"/>
        <v>1593.12435</v>
      </c>
      <c r="I102" s="34">
        <f t="shared" ref="I102" si="30">(F102*165)/325</f>
        <v>349.8</v>
      </c>
      <c r="J102" s="39">
        <f t="shared" si="26"/>
        <v>775.125</v>
      </c>
      <c r="K102" s="6">
        <f t="shared" si="29"/>
        <v>5873.2741808307701</v>
      </c>
      <c r="O102" s="7">
        <v>122</v>
      </c>
      <c r="P102" s="7">
        <v>11</v>
      </c>
      <c r="Q102" s="7" t="s">
        <v>67</v>
      </c>
      <c r="T102" t="s">
        <v>180</v>
      </c>
      <c r="U102">
        <v>27851</v>
      </c>
      <c r="Y102">
        <v>121</v>
      </c>
      <c r="Z102">
        <v>16</v>
      </c>
    </row>
    <row r="103" spans="1:26" ht="225" hidden="1">
      <c r="A103" s="56">
        <v>45412</v>
      </c>
      <c r="B103" s="57" t="s">
        <v>181</v>
      </c>
      <c r="C103" s="2" t="s">
        <v>173</v>
      </c>
      <c r="D103" s="51">
        <v>26271.808000000001</v>
      </c>
      <c r="E103" s="51">
        <v>48164</v>
      </c>
      <c r="F103" s="51">
        <v>587</v>
      </c>
      <c r="G103" s="34">
        <f t="shared" si="27"/>
        <v>3243.9620155076927</v>
      </c>
      <c r="H103" s="39">
        <f t="shared" si="28"/>
        <v>1437.6954000000001</v>
      </c>
      <c r="I103" s="34">
        <f t="shared" ref="I103" si="31">(F103*165)/325</f>
        <v>298.01538461538462</v>
      </c>
      <c r="J103" s="39">
        <f t="shared" si="26"/>
        <v>660.37500000000011</v>
      </c>
      <c r="K103" s="6">
        <f t="shared" si="29"/>
        <v>5640.0478001230767</v>
      </c>
      <c r="O103" s="7">
        <v>122</v>
      </c>
      <c r="P103" s="7">
        <v>12</v>
      </c>
      <c r="Q103" s="7" t="s">
        <v>67</v>
      </c>
      <c r="T103" t="s">
        <v>182</v>
      </c>
      <c r="U103">
        <v>30777</v>
      </c>
      <c r="Y103" s="46">
        <v>116</v>
      </c>
      <c r="Z103">
        <v>18</v>
      </c>
    </row>
    <row r="104" spans="1:26" ht="225" hidden="1">
      <c r="A104" s="56">
        <v>45413</v>
      </c>
      <c r="B104" s="57" t="s">
        <v>183</v>
      </c>
      <c r="C104" s="2" t="s">
        <v>184</v>
      </c>
      <c r="D104" s="51">
        <v>8926.1620000000003</v>
      </c>
      <c r="E104" s="51">
        <v>42084</v>
      </c>
      <c r="F104" s="51">
        <v>291</v>
      </c>
      <c r="G104" s="34">
        <f t="shared" si="27"/>
        <v>1102.1750186461541</v>
      </c>
      <c r="H104" s="39">
        <f t="shared" si="28"/>
        <v>1256.2074000000002</v>
      </c>
      <c r="I104" s="34">
        <f>(F104*165)/325</f>
        <v>147.73846153846154</v>
      </c>
      <c r="J104" s="39">
        <f t="shared" si="26"/>
        <v>327.37500000000006</v>
      </c>
      <c r="K104" s="6">
        <f t="shared" si="29"/>
        <v>2833.495880184616</v>
      </c>
      <c r="O104" s="64">
        <v>0</v>
      </c>
      <c r="P104" s="7">
        <v>1</v>
      </c>
      <c r="Q104" s="7" t="s">
        <v>33</v>
      </c>
      <c r="V104" t="s">
        <v>36</v>
      </c>
      <c r="W104" t="s">
        <v>185</v>
      </c>
      <c r="Y104" s="23">
        <v>0</v>
      </c>
      <c r="Z104" s="23">
        <v>6</v>
      </c>
    </row>
    <row r="105" spans="1:26" ht="270" hidden="1">
      <c r="A105" s="56">
        <v>45414</v>
      </c>
      <c r="B105" s="57" t="s">
        <v>186</v>
      </c>
      <c r="C105" s="2" t="s">
        <v>187</v>
      </c>
      <c r="D105" s="55">
        <v>8849.3522722206253</v>
      </c>
      <c r="E105" s="51">
        <v>56353</v>
      </c>
      <c r="F105" s="15">
        <v>687</v>
      </c>
      <c r="G105" s="34">
        <f t="shared" ref="G105:G147" si="32">(D105*40.13)/325</f>
        <v>1092.6907897975807</v>
      </c>
      <c r="H105" s="39">
        <f t="shared" ref="H105:H147" si="33">(E105/1000)*29.85</f>
        <v>1682.13705</v>
      </c>
      <c r="I105" s="34">
        <f t="shared" ref="I105:I114" si="34">(F105*165)/325</f>
        <v>348.78461538461539</v>
      </c>
      <c r="J105" s="39">
        <f t="shared" ref="J105:J113" si="35">(F105*0.9)*1.25</f>
        <v>772.87500000000011</v>
      </c>
      <c r="K105" s="6">
        <f t="shared" ref="K105:K113" si="36">SUM(G105:J105)</f>
        <v>3896.4874551821963</v>
      </c>
      <c r="O105" s="64">
        <v>0</v>
      </c>
      <c r="P105" s="7">
        <v>11</v>
      </c>
      <c r="Q105" s="7" t="s">
        <v>33</v>
      </c>
      <c r="V105" t="s">
        <v>188</v>
      </c>
      <c r="Y105" s="23">
        <v>0</v>
      </c>
      <c r="Z105" s="23">
        <v>21</v>
      </c>
    </row>
    <row r="106" spans="1:26" ht="225" hidden="1">
      <c r="A106" s="56">
        <v>45415</v>
      </c>
      <c r="B106" s="57" t="s">
        <v>189</v>
      </c>
      <c r="C106" s="2" t="s">
        <v>190</v>
      </c>
      <c r="D106" s="17">
        <v>26638.09</v>
      </c>
      <c r="E106" s="17">
        <v>53977</v>
      </c>
      <c r="F106" s="15">
        <v>803</v>
      </c>
      <c r="G106" s="34">
        <f t="shared" si="32"/>
        <v>3289.1893898461544</v>
      </c>
      <c r="H106" s="39">
        <f t="shared" si="33"/>
        <v>1611.21345</v>
      </c>
      <c r="I106" s="34">
        <f t="shared" si="34"/>
        <v>407.67692307692306</v>
      </c>
      <c r="J106" s="39">
        <f t="shared" si="35"/>
        <v>903.375</v>
      </c>
      <c r="K106" s="6">
        <f t="shared" si="36"/>
        <v>6211.4547629230774</v>
      </c>
      <c r="O106" s="64">
        <v>111</v>
      </c>
      <c r="P106" s="7">
        <v>15</v>
      </c>
      <c r="Q106" s="7" t="s">
        <v>33</v>
      </c>
      <c r="Y106">
        <v>97</v>
      </c>
      <c r="Z106">
        <v>21</v>
      </c>
    </row>
    <row r="107" spans="1:26" ht="225" hidden="1">
      <c r="A107" s="56">
        <v>45416</v>
      </c>
      <c r="B107" s="57" t="s">
        <v>191</v>
      </c>
      <c r="C107" s="2" t="s">
        <v>192</v>
      </c>
      <c r="D107" s="17">
        <v>26459.603999999999</v>
      </c>
      <c r="E107" s="17">
        <v>49929</v>
      </c>
      <c r="F107" s="15">
        <v>697</v>
      </c>
      <c r="G107" s="34">
        <f t="shared" si="32"/>
        <v>3267.1504877538464</v>
      </c>
      <c r="H107" s="39">
        <f t="shared" si="33"/>
        <v>1490.3806500000001</v>
      </c>
      <c r="I107" s="34">
        <f t="shared" si="34"/>
        <v>353.86153846153849</v>
      </c>
      <c r="J107" s="39">
        <f t="shared" si="35"/>
        <v>784.12500000000011</v>
      </c>
      <c r="K107" s="6">
        <f t="shared" si="36"/>
        <v>5895.5176762153851</v>
      </c>
      <c r="O107" s="64">
        <v>109</v>
      </c>
      <c r="P107" s="7">
        <v>17</v>
      </c>
      <c r="Q107" s="7" t="s">
        <v>33</v>
      </c>
      <c r="V107" t="s">
        <v>193</v>
      </c>
      <c r="Y107">
        <v>117</v>
      </c>
      <c r="Z107">
        <v>21</v>
      </c>
    </row>
    <row r="108" spans="1:26" ht="240" hidden="1">
      <c r="A108" s="56">
        <v>45417</v>
      </c>
      <c r="B108" s="57" t="s">
        <v>194</v>
      </c>
      <c r="C108" s="2" t="s">
        <v>195</v>
      </c>
      <c r="D108" s="17">
        <v>25776.226999999999</v>
      </c>
      <c r="E108" s="17">
        <v>57766</v>
      </c>
      <c r="F108" s="15">
        <v>796</v>
      </c>
      <c r="G108" s="34">
        <f t="shared" si="32"/>
        <v>3182.7691984923076</v>
      </c>
      <c r="H108" s="39">
        <f t="shared" si="33"/>
        <v>1724.3151</v>
      </c>
      <c r="I108" s="34">
        <f t="shared" si="34"/>
        <v>404.12307692307695</v>
      </c>
      <c r="J108" s="39">
        <f t="shared" si="35"/>
        <v>895.5</v>
      </c>
      <c r="K108" s="6">
        <f t="shared" si="36"/>
        <v>6206.7073754153844</v>
      </c>
      <c r="O108" s="64">
        <v>110</v>
      </c>
      <c r="P108" s="7">
        <v>15</v>
      </c>
      <c r="Q108" s="7" t="s">
        <v>33</v>
      </c>
      <c r="V108" t="s">
        <v>196</v>
      </c>
      <c r="Y108">
        <v>103</v>
      </c>
      <c r="Z108">
        <v>24</v>
      </c>
    </row>
    <row r="109" spans="1:26" ht="225" hidden="1">
      <c r="A109" s="56">
        <v>45418</v>
      </c>
      <c r="B109" s="57" t="s">
        <v>197</v>
      </c>
      <c r="C109" s="2" t="s">
        <v>198</v>
      </c>
      <c r="D109" s="54">
        <v>26015.324000000001</v>
      </c>
      <c r="E109" s="17">
        <v>60148</v>
      </c>
      <c r="F109" s="15">
        <v>853</v>
      </c>
      <c r="G109" s="34">
        <f t="shared" si="32"/>
        <v>3212.2921603692307</v>
      </c>
      <c r="H109" s="39">
        <f t="shared" si="33"/>
        <v>1795.4178000000002</v>
      </c>
      <c r="I109" s="34">
        <f t="shared" si="34"/>
        <v>433.06153846153848</v>
      </c>
      <c r="J109" s="39">
        <f t="shared" si="35"/>
        <v>959.625</v>
      </c>
      <c r="K109" s="6">
        <f t="shared" si="36"/>
        <v>6400.3964988307698</v>
      </c>
      <c r="O109" s="64">
        <v>104</v>
      </c>
      <c r="P109" s="7">
        <v>14</v>
      </c>
      <c r="Q109" s="7" t="s">
        <v>33</v>
      </c>
      <c r="Y109">
        <v>103.5</v>
      </c>
      <c r="Z109">
        <v>22</v>
      </c>
    </row>
    <row r="110" spans="1:26" ht="109.5" hidden="1" customHeight="1">
      <c r="A110" s="56">
        <v>45419</v>
      </c>
      <c r="B110" s="57" t="s">
        <v>199</v>
      </c>
      <c r="C110" s="2" t="s">
        <v>200</v>
      </c>
      <c r="D110" s="54">
        <v>26127.781999999999</v>
      </c>
      <c r="E110" s="17">
        <v>57002</v>
      </c>
      <c r="F110" s="15">
        <v>807</v>
      </c>
      <c r="G110" s="34">
        <f t="shared" si="32"/>
        <v>3226.1781281846156</v>
      </c>
      <c r="H110" s="39">
        <f t="shared" si="33"/>
        <v>1701.5097000000001</v>
      </c>
      <c r="I110" s="34">
        <f t="shared" si="34"/>
        <v>409.7076923076923</v>
      </c>
      <c r="J110" s="39">
        <f t="shared" si="35"/>
        <v>907.87500000000011</v>
      </c>
      <c r="K110" s="6">
        <f t="shared" si="36"/>
        <v>6245.2705204923077</v>
      </c>
      <c r="O110" s="64">
        <v>108</v>
      </c>
      <c r="P110" s="7">
        <v>15</v>
      </c>
      <c r="Q110" s="7" t="s">
        <v>33</v>
      </c>
      <c r="Y110">
        <v>99</v>
      </c>
      <c r="Z110">
        <v>21</v>
      </c>
    </row>
    <row r="111" spans="1:26" ht="225" hidden="1">
      <c r="A111" s="56">
        <v>45420</v>
      </c>
      <c r="B111" s="57" t="s">
        <v>201</v>
      </c>
      <c r="C111" s="2" t="s">
        <v>202</v>
      </c>
      <c r="D111" s="54">
        <v>23659.002</v>
      </c>
      <c r="E111" s="51">
        <v>60138</v>
      </c>
      <c r="F111" s="15">
        <v>825</v>
      </c>
      <c r="G111" s="34">
        <f t="shared" si="32"/>
        <v>2921.3407700307698</v>
      </c>
      <c r="H111" s="39">
        <f t="shared" si="33"/>
        <v>1795.1193000000001</v>
      </c>
      <c r="I111" s="34">
        <f t="shared" si="34"/>
        <v>418.84615384615387</v>
      </c>
      <c r="J111" s="39">
        <f t="shared" si="35"/>
        <v>928.125</v>
      </c>
      <c r="K111" s="6">
        <f t="shared" si="36"/>
        <v>6063.4312238769244</v>
      </c>
      <c r="O111" s="64">
        <v>118</v>
      </c>
      <c r="P111" s="7">
        <v>20</v>
      </c>
      <c r="Q111" s="7" t="s">
        <v>67</v>
      </c>
      <c r="Y111">
        <v>101</v>
      </c>
      <c r="Z111">
        <v>22</v>
      </c>
    </row>
    <row r="112" spans="1:26" ht="225" hidden="1">
      <c r="A112" s="56">
        <v>45421</v>
      </c>
      <c r="B112" s="63" t="s">
        <v>203</v>
      </c>
      <c r="C112" s="2" t="s">
        <v>204</v>
      </c>
      <c r="D112" s="51">
        <v>26179.316999999999</v>
      </c>
      <c r="E112" s="51">
        <v>68014</v>
      </c>
      <c r="F112" s="15">
        <v>911</v>
      </c>
      <c r="G112" s="34">
        <f t="shared" si="32"/>
        <v>3232.5415114153848</v>
      </c>
      <c r="H112" s="39">
        <f t="shared" si="33"/>
        <v>2030.2178999999999</v>
      </c>
      <c r="I112" s="34">
        <f t="shared" si="34"/>
        <v>462.50769230769231</v>
      </c>
      <c r="J112" s="39">
        <f t="shared" si="35"/>
        <v>1024.875</v>
      </c>
      <c r="K112" s="6">
        <f t="shared" si="36"/>
        <v>6750.1421037230766</v>
      </c>
      <c r="O112" s="40">
        <v>119</v>
      </c>
      <c r="P112" s="40">
        <v>19</v>
      </c>
      <c r="Q112" s="7" t="s">
        <v>67</v>
      </c>
      <c r="Y112">
        <v>116</v>
      </c>
      <c r="Z112">
        <v>23</v>
      </c>
    </row>
    <row r="113" spans="1:26" ht="225" hidden="1">
      <c r="A113" s="58">
        <v>45422</v>
      </c>
      <c r="B113" s="63" t="s">
        <v>205</v>
      </c>
      <c r="C113" s="2" t="s">
        <v>202</v>
      </c>
      <c r="D113" s="59">
        <v>26346.366611082292</v>
      </c>
      <c r="E113" s="51">
        <v>64610</v>
      </c>
      <c r="F113" s="15">
        <v>887</v>
      </c>
      <c r="G113" s="34">
        <f t="shared" si="32"/>
        <v>3253.1682833930226</v>
      </c>
      <c r="H113" s="39">
        <f t="shared" si="33"/>
        <v>1928.6085</v>
      </c>
      <c r="I113" s="34">
        <f t="shared" si="34"/>
        <v>450.32307692307694</v>
      </c>
      <c r="J113" s="39">
        <f t="shared" si="35"/>
        <v>997.87500000000011</v>
      </c>
      <c r="K113" s="6">
        <f t="shared" si="36"/>
        <v>6629.9748603160997</v>
      </c>
      <c r="O113" s="40">
        <v>118</v>
      </c>
      <c r="P113" s="40">
        <v>21</v>
      </c>
      <c r="Q113" s="7" t="s">
        <v>67</v>
      </c>
      <c r="Y113">
        <v>122</v>
      </c>
      <c r="Z113">
        <v>27</v>
      </c>
    </row>
    <row r="114" spans="1:26" ht="225" hidden="1">
      <c r="A114" s="58">
        <v>45423</v>
      </c>
      <c r="B114" s="63" t="s">
        <v>206</v>
      </c>
      <c r="C114" s="2" t="s">
        <v>207</v>
      </c>
      <c r="D114" s="59">
        <v>25968.441612450522</v>
      </c>
      <c r="E114" s="51">
        <v>67862</v>
      </c>
      <c r="F114" s="15">
        <v>939</v>
      </c>
      <c r="G114" s="34">
        <f t="shared" si="32"/>
        <v>3206.5032674081217</v>
      </c>
      <c r="H114" s="39">
        <f t="shared" si="33"/>
        <v>2025.6806999999999</v>
      </c>
      <c r="I114" s="34">
        <f t="shared" si="34"/>
        <v>476.72307692307692</v>
      </c>
      <c r="J114" s="39">
        <f>(F114*0.9)*1.25</f>
        <v>1056.375</v>
      </c>
      <c r="K114" s="6">
        <f>SUM(G114:J114)</f>
        <v>6765.2820443311994</v>
      </c>
      <c r="O114" s="40">
        <v>127</v>
      </c>
      <c r="P114" s="40">
        <v>17</v>
      </c>
      <c r="Q114" s="7" t="s">
        <v>67</v>
      </c>
      <c r="Y114">
        <v>120</v>
      </c>
      <c r="Z114">
        <v>25</v>
      </c>
    </row>
    <row r="115" spans="1:26" ht="225" hidden="1">
      <c r="A115" s="56">
        <v>45424</v>
      </c>
      <c r="B115" s="63" t="s">
        <v>208</v>
      </c>
      <c r="C115" s="2" t="s">
        <v>209</v>
      </c>
      <c r="D115" s="59">
        <v>25161.369251745626</v>
      </c>
      <c r="E115" s="51">
        <v>67295</v>
      </c>
      <c r="F115" s="60">
        <v>869</v>
      </c>
      <c r="G115" s="34">
        <f t="shared" si="32"/>
        <v>3106.8484556078524</v>
      </c>
      <c r="H115" s="39">
        <f t="shared" si="33"/>
        <v>2008.75575</v>
      </c>
      <c r="I115" s="34">
        <f>(F115*165)/325</f>
        <v>441.18461538461537</v>
      </c>
      <c r="J115" s="39">
        <f>(F115*0.9)*1.25</f>
        <v>977.625</v>
      </c>
      <c r="K115" s="6">
        <f>SUM(G115:J115)</f>
        <v>6534.4138209924677</v>
      </c>
      <c r="O115" s="40">
        <v>114</v>
      </c>
      <c r="P115" s="40">
        <v>17</v>
      </c>
      <c r="Q115" s="7" t="s">
        <v>33</v>
      </c>
      <c r="Y115">
        <v>119</v>
      </c>
      <c r="Z115">
        <v>23</v>
      </c>
    </row>
    <row r="116" spans="1:26" ht="225" hidden="1">
      <c r="A116" s="56">
        <v>45425</v>
      </c>
      <c r="B116" s="63" t="s">
        <v>210</v>
      </c>
      <c r="C116" s="2" t="s">
        <v>211</v>
      </c>
      <c r="D116" s="17">
        <v>26199.709506201303</v>
      </c>
      <c r="E116" s="17">
        <v>59827</v>
      </c>
      <c r="F116" s="60">
        <v>824</v>
      </c>
      <c r="G116" s="34">
        <f t="shared" si="32"/>
        <v>3235.0595153349486</v>
      </c>
      <c r="H116" s="39">
        <f t="shared" si="33"/>
        <v>1785.8359500000001</v>
      </c>
      <c r="I116" s="61">
        <f t="shared" si="21"/>
        <v>418.33846153846156</v>
      </c>
      <c r="J116" s="39">
        <f>(F116*0.9)*1.25</f>
        <v>927</v>
      </c>
      <c r="K116" s="6">
        <f t="shared" ref="K116:K137" si="37">SUM(G116:J116)</f>
        <v>6366.2339268734095</v>
      </c>
      <c r="Y116">
        <v>119</v>
      </c>
      <c r="Z116">
        <v>24</v>
      </c>
    </row>
    <row r="117" spans="1:26" ht="225" hidden="1">
      <c r="A117" s="56">
        <v>45426</v>
      </c>
      <c r="B117" s="63" t="s">
        <v>212</v>
      </c>
      <c r="C117" s="2" t="s">
        <v>213</v>
      </c>
      <c r="D117" s="17">
        <v>25693.870116630133</v>
      </c>
      <c r="E117" s="17">
        <v>63017</v>
      </c>
      <c r="F117" s="15">
        <v>811</v>
      </c>
      <c r="G117" s="34">
        <f t="shared" si="32"/>
        <v>3172.6000239395917</v>
      </c>
      <c r="H117" s="17">
        <f t="shared" si="33"/>
        <v>1881.0574500000002</v>
      </c>
      <c r="I117" s="61">
        <f t="shared" si="21"/>
        <v>411.73846153846154</v>
      </c>
      <c r="J117" s="39">
        <f>(F117*0.9)*1.25</f>
        <v>912.375</v>
      </c>
      <c r="K117" s="6">
        <f t="shared" si="37"/>
        <v>6377.7709354780536</v>
      </c>
      <c r="Y117">
        <v>111</v>
      </c>
      <c r="Z117">
        <v>26</v>
      </c>
    </row>
    <row r="118" spans="1:26" ht="239.25" hidden="1" customHeight="1">
      <c r="A118" s="58">
        <v>45427</v>
      </c>
      <c r="B118" s="63" t="s">
        <v>214</v>
      </c>
      <c r="C118" s="2" t="s">
        <v>215</v>
      </c>
      <c r="D118" s="51">
        <v>25435.425999999999</v>
      </c>
      <c r="E118" s="51">
        <v>64658</v>
      </c>
      <c r="F118" s="15">
        <v>848</v>
      </c>
      <c r="G118" s="34">
        <f t="shared" si="32"/>
        <v>3140.6881396307695</v>
      </c>
      <c r="H118" s="51">
        <f t="shared" si="33"/>
        <v>1930.0413000000001</v>
      </c>
      <c r="I118" s="34">
        <f t="shared" si="21"/>
        <v>430.52307692307693</v>
      </c>
      <c r="J118" s="15">
        <f t="shared" ref="J118:J147" si="38">(F118*0.9)*1.25</f>
        <v>954</v>
      </c>
      <c r="K118" s="6">
        <f t="shared" si="37"/>
        <v>6455.2525165538464</v>
      </c>
      <c r="Y118">
        <v>107</v>
      </c>
      <c r="Z118">
        <v>25</v>
      </c>
    </row>
    <row r="119" spans="1:26" ht="225" hidden="1">
      <c r="A119" s="56">
        <v>45428</v>
      </c>
      <c r="B119" s="63" t="s">
        <v>216</v>
      </c>
      <c r="C119" s="2" t="s">
        <v>217</v>
      </c>
      <c r="D119" s="54">
        <v>12259.029</v>
      </c>
      <c r="E119" s="51">
        <v>58060</v>
      </c>
      <c r="F119" s="15">
        <v>801</v>
      </c>
      <c r="G119" s="34">
        <f t="shared" si="32"/>
        <v>1513.7071808307694</v>
      </c>
      <c r="H119" s="51">
        <f t="shared" si="33"/>
        <v>1733.0910000000001</v>
      </c>
      <c r="I119" s="34">
        <f t="shared" si="21"/>
        <v>406.66153846153844</v>
      </c>
      <c r="J119" s="51">
        <f t="shared" si="38"/>
        <v>901.125</v>
      </c>
      <c r="K119" s="6">
        <f t="shared" si="37"/>
        <v>4554.5847192923084</v>
      </c>
      <c r="Y119" s="10">
        <v>10</v>
      </c>
      <c r="Z119" s="23">
        <v>20</v>
      </c>
    </row>
    <row r="120" spans="1:26" s="3" customFormat="1" ht="240" hidden="1">
      <c r="A120" s="56">
        <v>45429</v>
      </c>
      <c r="B120" s="63" t="s">
        <v>218</v>
      </c>
      <c r="C120" s="2" t="s">
        <v>219</v>
      </c>
      <c r="D120" s="59">
        <v>8003.8267485674251</v>
      </c>
      <c r="E120" s="51">
        <v>27914</v>
      </c>
      <c r="F120" s="15">
        <v>243</v>
      </c>
      <c r="G120" s="34">
        <f t="shared" si="32"/>
        <v>988.2878997538794</v>
      </c>
      <c r="H120" s="51">
        <f t="shared" si="33"/>
        <v>833.23290000000009</v>
      </c>
      <c r="I120" s="34">
        <f t="shared" si="21"/>
        <v>123.36923076923077</v>
      </c>
      <c r="J120" s="51">
        <f t="shared" si="38"/>
        <v>273.375</v>
      </c>
      <c r="K120" s="6">
        <f t="shared" si="37"/>
        <v>2218.2650305231105</v>
      </c>
      <c r="L120" s="15"/>
      <c r="O120" s="7"/>
      <c r="P120" s="7"/>
      <c r="Q120" s="7"/>
      <c r="Y120" s="78">
        <v>1</v>
      </c>
      <c r="Z120" s="76">
        <v>6</v>
      </c>
    </row>
    <row r="121" spans="1:26" s="3" customFormat="1" ht="225" hidden="1">
      <c r="A121" s="56">
        <v>45430</v>
      </c>
      <c r="B121" s="63" t="s">
        <v>220</v>
      </c>
      <c r="C121" s="2" t="s">
        <v>221</v>
      </c>
      <c r="D121" s="59">
        <v>4321.7635692139529</v>
      </c>
      <c r="E121" s="51">
        <v>20602</v>
      </c>
      <c r="F121" s="15">
        <v>157</v>
      </c>
      <c r="G121" s="34">
        <f t="shared" si="32"/>
        <v>533.63806779247989</v>
      </c>
      <c r="H121" s="51">
        <f t="shared" si="33"/>
        <v>614.96969999999999</v>
      </c>
      <c r="I121" s="34">
        <f>(F121*165)/325</f>
        <v>79.707692307692312</v>
      </c>
      <c r="J121" s="51">
        <f>(F121*0.9)*1.25</f>
        <v>176.625</v>
      </c>
      <c r="K121" s="6">
        <f>SUM(G121:J121)</f>
        <v>1404.9404601001722</v>
      </c>
      <c r="L121" s="15"/>
      <c r="O121" s="7"/>
      <c r="P121" s="7"/>
      <c r="Q121" s="7"/>
      <c r="Y121" s="76">
        <v>0</v>
      </c>
      <c r="Z121" s="76">
        <v>3</v>
      </c>
    </row>
    <row r="122" spans="1:26" hidden="1">
      <c r="A122" s="58">
        <v>45431</v>
      </c>
      <c r="B122" s="8" t="s">
        <v>222</v>
      </c>
      <c r="D122" s="8">
        <v>873.10400000000004</v>
      </c>
      <c r="E122" s="8">
        <v>650</v>
      </c>
      <c r="F122" s="8">
        <v>4</v>
      </c>
      <c r="G122" s="34">
        <f t="shared" si="32"/>
        <v>107.80819544615385</v>
      </c>
      <c r="H122" s="65">
        <f t="shared" si="33"/>
        <v>19.4025</v>
      </c>
      <c r="I122" s="34">
        <f t="shared" si="21"/>
        <v>2.0307692307692307</v>
      </c>
      <c r="J122" s="65">
        <f t="shared" si="38"/>
        <v>4.5</v>
      </c>
      <c r="K122" s="6">
        <f>SUM(G122:J122)</f>
        <v>133.74146467692307</v>
      </c>
      <c r="Y122" s="420" t="s">
        <v>30</v>
      </c>
      <c r="Z122" s="420"/>
    </row>
    <row r="123" spans="1:26" s="3" customFormat="1" ht="210" hidden="1">
      <c r="A123" s="56">
        <v>45432</v>
      </c>
      <c r="B123" s="113" t="s">
        <v>223</v>
      </c>
      <c r="C123" s="2" t="s">
        <v>224</v>
      </c>
      <c r="D123" s="51">
        <v>3789.9727327084138</v>
      </c>
      <c r="E123" s="51">
        <v>24546</v>
      </c>
      <c r="F123" s="51">
        <v>103</v>
      </c>
      <c r="G123" s="34">
        <f t="shared" si="32"/>
        <v>467.97417158027275</v>
      </c>
      <c r="H123" s="51">
        <f t="shared" si="33"/>
        <v>732.69810000000007</v>
      </c>
      <c r="I123" s="34">
        <f t="shared" si="21"/>
        <v>52.292307692307695</v>
      </c>
      <c r="J123" s="51">
        <f t="shared" si="38"/>
        <v>115.875</v>
      </c>
      <c r="K123" s="6">
        <f t="shared" si="37"/>
        <v>1368.8395792725805</v>
      </c>
      <c r="L123" s="15"/>
      <c r="O123" s="7"/>
      <c r="P123" s="7"/>
      <c r="Q123" s="7"/>
      <c r="Y123" s="76">
        <v>0</v>
      </c>
      <c r="Z123" s="76">
        <v>3</v>
      </c>
    </row>
    <row r="124" spans="1:26" s="1" customFormat="1" ht="210" hidden="1">
      <c r="A124" s="70">
        <v>45433</v>
      </c>
      <c r="B124" s="63" t="s">
        <v>225</v>
      </c>
      <c r="C124" s="28" t="s">
        <v>226</v>
      </c>
      <c r="D124" s="55">
        <v>5606.0361039815862</v>
      </c>
      <c r="E124" s="55">
        <v>19631</v>
      </c>
      <c r="F124" s="55">
        <v>131</v>
      </c>
      <c r="G124" s="48">
        <f t="shared" si="32"/>
        <v>692.21608877778783</v>
      </c>
      <c r="H124" s="55">
        <f t="shared" si="33"/>
        <v>585.98535000000004</v>
      </c>
      <c r="I124" s="48">
        <f t="shared" si="21"/>
        <v>66.507692307692309</v>
      </c>
      <c r="J124" s="55">
        <f t="shared" si="38"/>
        <v>147.375</v>
      </c>
      <c r="K124" s="69">
        <f t="shared" si="37"/>
        <v>1492.0841310854803</v>
      </c>
      <c r="L124" s="7"/>
      <c r="O124" s="7"/>
      <c r="P124" s="7"/>
      <c r="Q124" s="7"/>
      <c r="Y124" s="79">
        <v>10</v>
      </c>
      <c r="Z124" s="77">
        <v>2</v>
      </c>
    </row>
    <row r="125" spans="1:26" s="3" customFormat="1" ht="240" hidden="1">
      <c r="A125" s="56">
        <v>45434</v>
      </c>
      <c r="B125" s="63" t="s">
        <v>227</v>
      </c>
      <c r="C125" s="28" t="s">
        <v>228</v>
      </c>
      <c r="D125" s="51">
        <v>9346.0607990450262</v>
      </c>
      <c r="E125" s="51">
        <v>20654</v>
      </c>
      <c r="F125" s="51">
        <v>120</v>
      </c>
      <c r="G125" s="34">
        <f t="shared" si="32"/>
        <v>1154.0228303559288</v>
      </c>
      <c r="H125" s="51">
        <f t="shared" si="33"/>
        <v>616.52190000000007</v>
      </c>
      <c r="I125" s="34">
        <f t="shared" si="21"/>
        <v>60.92307692307692</v>
      </c>
      <c r="J125" s="51">
        <f t="shared" si="38"/>
        <v>135</v>
      </c>
      <c r="K125" s="6">
        <f t="shared" si="37"/>
        <v>1966.4678072790059</v>
      </c>
      <c r="L125" s="15"/>
      <c r="O125" s="7"/>
      <c r="P125" s="7"/>
      <c r="Q125" s="7"/>
      <c r="Y125" s="76">
        <v>16</v>
      </c>
      <c r="Z125" s="76">
        <v>3</v>
      </c>
    </row>
    <row r="126" spans="1:26" hidden="1">
      <c r="A126" s="58">
        <v>45435</v>
      </c>
      <c r="B126" s="8" t="s">
        <v>229</v>
      </c>
      <c r="D126" s="65">
        <v>1106</v>
      </c>
      <c r="E126" s="65">
        <v>0</v>
      </c>
      <c r="F126" s="65">
        <v>2</v>
      </c>
      <c r="G126" s="34">
        <f t="shared" si="32"/>
        <v>136.56547692307694</v>
      </c>
      <c r="H126" s="65">
        <f t="shared" si="33"/>
        <v>0</v>
      </c>
      <c r="I126" s="34">
        <f t="shared" si="21"/>
        <v>1.0153846153846153</v>
      </c>
      <c r="J126" s="65">
        <f t="shared" si="38"/>
        <v>2.25</v>
      </c>
      <c r="K126" s="6">
        <f t="shared" si="37"/>
        <v>139.83086153846156</v>
      </c>
      <c r="Y126" s="420" t="s">
        <v>30</v>
      </c>
      <c r="Z126" s="420"/>
    </row>
    <row r="127" spans="1:26" hidden="1">
      <c r="A127" s="58">
        <v>45436</v>
      </c>
      <c r="B127" s="8" t="s">
        <v>230</v>
      </c>
      <c r="D127" s="65"/>
      <c r="E127" s="65"/>
      <c r="F127" s="65"/>
      <c r="G127" s="34">
        <f t="shared" si="32"/>
        <v>0</v>
      </c>
      <c r="H127" s="65">
        <f t="shared" si="33"/>
        <v>0</v>
      </c>
      <c r="I127" s="34">
        <f t="shared" si="21"/>
        <v>0</v>
      </c>
      <c r="J127" s="65">
        <f t="shared" si="38"/>
        <v>0</v>
      </c>
      <c r="K127" s="6">
        <f t="shared" si="37"/>
        <v>0</v>
      </c>
      <c r="Y127" s="420" t="s">
        <v>30</v>
      </c>
      <c r="Z127" s="420"/>
    </row>
    <row r="128" spans="1:26" s="75" customFormat="1" ht="210" hidden="1">
      <c r="A128" s="73">
        <v>45437</v>
      </c>
      <c r="B128" s="63" t="s">
        <v>231</v>
      </c>
      <c r="C128" s="2" t="s">
        <v>232</v>
      </c>
      <c r="D128" s="74">
        <v>19679.566003045074</v>
      </c>
      <c r="E128" s="74">
        <v>53458</v>
      </c>
      <c r="F128" s="74">
        <v>729</v>
      </c>
      <c r="G128" s="71">
        <f t="shared" si="32"/>
        <v>2429.972257545227</v>
      </c>
      <c r="H128" s="74">
        <f t="shared" si="33"/>
        <v>1595.7212999999999</v>
      </c>
      <c r="I128" s="71">
        <f t="shared" si="21"/>
        <v>370.10769230769233</v>
      </c>
      <c r="J128" s="74">
        <f t="shared" si="38"/>
        <v>820.125</v>
      </c>
      <c r="K128" s="72">
        <f t="shared" si="37"/>
        <v>5215.9262498529197</v>
      </c>
      <c r="L128" s="26"/>
      <c r="O128" s="26"/>
      <c r="P128" s="26"/>
      <c r="Q128" s="26"/>
      <c r="Y128" s="75">
        <v>110</v>
      </c>
      <c r="Z128" s="75">
        <v>21</v>
      </c>
    </row>
    <row r="129" spans="1:26" s="3" customFormat="1" ht="210" hidden="1">
      <c r="A129" s="56">
        <v>45438</v>
      </c>
      <c r="B129" s="63" t="s">
        <v>233</v>
      </c>
      <c r="C129" s="28" t="s">
        <v>232</v>
      </c>
      <c r="D129" s="51">
        <v>24949.826182368895</v>
      </c>
      <c r="E129" s="51">
        <v>62437</v>
      </c>
      <c r="F129" s="51">
        <v>823</v>
      </c>
      <c r="G129" s="34">
        <f t="shared" si="32"/>
        <v>3080.7277683029656</v>
      </c>
      <c r="H129" s="51">
        <f t="shared" si="33"/>
        <v>1863.7444499999999</v>
      </c>
      <c r="I129" s="34">
        <f t="shared" si="21"/>
        <v>417.83076923076925</v>
      </c>
      <c r="J129" s="51">
        <f t="shared" si="38"/>
        <v>925.875</v>
      </c>
      <c r="K129" s="6">
        <f t="shared" si="37"/>
        <v>6288.1779875337343</v>
      </c>
      <c r="L129" s="15"/>
      <c r="O129" s="7"/>
      <c r="P129" s="7"/>
      <c r="Q129" s="7"/>
      <c r="Y129" s="3">
        <v>106</v>
      </c>
      <c r="Z129" s="3">
        <v>23</v>
      </c>
    </row>
    <row r="130" spans="1:26" s="3" customFormat="1" ht="210" hidden="1">
      <c r="A130" s="56">
        <v>45439</v>
      </c>
      <c r="B130" s="63" t="s">
        <v>234</v>
      </c>
      <c r="C130" s="28" t="s">
        <v>235</v>
      </c>
      <c r="D130" s="51">
        <v>25389.22139590908</v>
      </c>
      <c r="E130" s="51">
        <v>59301</v>
      </c>
      <c r="F130" s="51">
        <v>763</v>
      </c>
      <c r="G130" s="34">
        <f t="shared" ref="G130" si="39">(D130*40.13)/325</f>
        <v>3134.9829372856352</v>
      </c>
      <c r="H130" s="51">
        <f t="shared" ref="H130:H131" si="40">(E130/1000)*29.85</f>
        <v>1770.1348500000001</v>
      </c>
      <c r="I130" s="34">
        <f t="shared" ref="I130" si="41">(F130*165)/325</f>
        <v>387.3692307692308</v>
      </c>
      <c r="J130" s="51">
        <f t="shared" ref="J130" si="42">(F130*0.9)*1.25</f>
        <v>858.375</v>
      </c>
      <c r="K130" s="6">
        <f t="shared" ref="K130" si="43">SUM(G130:J130)</f>
        <v>6150.862018054866</v>
      </c>
      <c r="L130" s="15"/>
      <c r="O130" s="7"/>
      <c r="P130" s="7"/>
      <c r="Q130" s="7"/>
      <c r="Y130" s="3">
        <v>110</v>
      </c>
      <c r="Z130" s="3">
        <v>23</v>
      </c>
    </row>
    <row r="131" spans="1:26" s="75" customFormat="1" ht="210" hidden="1">
      <c r="A131" s="73">
        <v>45440</v>
      </c>
      <c r="B131" s="63" t="s">
        <v>236</v>
      </c>
      <c r="C131" s="2" t="s">
        <v>237</v>
      </c>
      <c r="D131" s="74">
        <v>26215.538</v>
      </c>
      <c r="E131" s="74">
        <v>66751</v>
      </c>
      <c r="F131" s="74">
        <v>844</v>
      </c>
      <c r="G131" s="71">
        <f t="shared" si="32"/>
        <v>3237.0139690461538</v>
      </c>
      <c r="H131" s="51">
        <f t="shared" si="40"/>
        <v>1992.5173500000003</v>
      </c>
      <c r="I131" s="71">
        <f t="shared" si="21"/>
        <v>428.49230769230769</v>
      </c>
      <c r="J131" s="74">
        <f t="shared" si="38"/>
        <v>949.5</v>
      </c>
      <c r="K131" s="72">
        <f>SUM(G131:J131)</f>
        <v>6607.5236267384616</v>
      </c>
      <c r="L131" s="26"/>
      <c r="O131" s="26"/>
      <c r="P131" s="26"/>
      <c r="Q131" s="26"/>
      <c r="Y131" s="75">
        <v>107</v>
      </c>
      <c r="Z131" s="75">
        <v>24</v>
      </c>
    </row>
    <row r="132" spans="1:26" ht="210" hidden="1">
      <c r="A132" s="58">
        <v>45441</v>
      </c>
      <c r="B132" s="63" t="s">
        <v>238</v>
      </c>
      <c r="C132" s="2" t="s">
        <v>239</v>
      </c>
      <c r="D132" s="65">
        <v>26564.137598619498</v>
      </c>
      <c r="E132" s="65">
        <v>69801</v>
      </c>
      <c r="F132" s="65">
        <v>877</v>
      </c>
      <c r="G132" s="71">
        <f t="shared" ref="G132" si="44">(D132*40.13)/325</f>
        <v>3280.05797486954</v>
      </c>
      <c r="H132" s="51">
        <f t="shared" ref="H132:H133" si="45">(E132/1000)*29.85</f>
        <v>2083.5598500000001</v>
      </c>
      <c r="I132" s="71">
        <f t="shared" ref="I132:I133" si="46">(F132*165)/325</f>
        <v>445.24615384615385</v>
      </c>
      <c r="J132" s="74">
        <f t="shared" ref="J132:J133" si="47">(F132*0.9)*1.25</f>
        <v>986.62500000000011</v>
      </c>
      <c r="K132" s="72">
        <f t="shared" ref="K132:K133" si="48">SUM(G132:J132)</f>
        <v>6795.4889787156935</v>
      </c>
      <c r="Y132">
        <v>107</v>
      </c>
      <c r="Z132">
        <v>24</v>
      </c>
    </row>
    <row r="133" spans="1:26" ht="210" hidden="1">
      <c r="A133" s="58">
        <v>45442</v>
      </c>
      <c r="B133" s="63" t="s">
        <v>240</v>
      </c>
      <c r="C133" s="2" t="s">
        <v>239</v>
      </c>
      <c r="D133" s="65">
        <v>26643.632641378048</v>
      </c>
      <c r="E133" s="65">
        <v>67422</v>
      </c>
      <c r="F133" s="65">
        <v>847</v>
      </c>
      <c r="G133" s="71">
        <f>(D133*40.13)/325</f>
        <v>3289.8737781492341</v>
      </c>
      <c r="H133" s="51">
        <f t="shared" si="45"/>
        <v>2012.5467000000001</v>
      </c>
      <c r="I133" s="71">
        <f t="shared" si="46"/>
        <v>430.01538461538462</v>
      </c>
      <c r="J133" s="74">
        <f t="shared" si="47"/>
        <v>952.87500000000011</v>
      </c>
      <c r="K133" s="72">
        <f t="shared" si="48"/>
        <v>6685.3108627646188</v>
      </c>
      <c r="Y133">
        <v>120</v>
      </c>
      <c r="Z133">
        <v>24</v>
      </c>
    </row>
    <row r="134" spans="1:26" s="3" customFormat="1" ht="210" hidden="1">
      <c r="A134" s="56">
        <v>45443</v>
      </c>
      <c r="B134" s="63" t="s">
        <v>241</v>
      </c>
      <c r="C134" s="2" t="s">
        <v>242</v>
      </c>
      <c r="D134" s="51">
        <v>26782.120385438993</v>
      </c>
      <c r="E134" s="51">
        <v>62840</v>
      </c>
      <c r="F134" s="51">
        <v>822</v>
      </c>
      <c r="G134" s="34">
        <f>(D134*40.13)/325</f>
        <v>3306.9738186697441</v>
      </c>
      <c r="H134" s="51">
        <f>(E134/1000)*29.85</f>
        <v>1875.7740000000001</v>
      </c>
      <c r="I134" s="34">
        <f t="shared" ref="I134:I182" si="49">(F134*165)/325</f>
        <v>417.32307692307694</v>
      </c>
      <c r="J134" s="51">
        <f t="shared" si="38"/>
        <v>924.75000000000011</v>
      </c>
      <c r="K134" s="6">
        <f t="shared" si="37"/>
        <v>6524.8208955928212</v>
      </c>
      <c r="L134" s="15"/>
      <c r="O134" s="7"/>
      <c r="P134" s="7"/>
      <c r="Q134" s="7"/>
      <c r="Y134" s="3">
        <v>135</v>
      </c>
      <c r="Z134" s="3">
        <v>24</v>
      </c>
    </row>
    <row r="135" spans="1:26" s="3" customFormat="1" ht="210" hidden="1">
      <c r="A135" s="56">
        <v>45444</v>
      </c>
      <c r="B135" s="63" t="s">
        <v>243</v>
      </c>
      <c r="C135" s="82" t="s">
        <v>244</v>
      </c>
      <c r="D135" s="51">
        <v>25771.159608783557</v>
      </c>
      <c r="E135" s="51">
        <v>61136</v>
      </c>
      <c r="F135" s="51">
        <v>802</v>
      </c>
      <c r="G135" s="34">
        <f t="shared" si="32"/>
        <v>3182.1434926168745</v>
      </c>
      <c r="H135" s="51">
        <f t="shared" si="33"/>
        <v>1824.9096000000002</v>
      </c>
      <c r="I135" s="34">
        <f t="shared" si="49"/>
        <v>407.16923076923075</v>
      </c>
      <c r="J135" s="51">
        <f t="shared" si="38"/>
        <v>902.25000000000011</v>
      </c>
      <c r="K135" s="6">
        <f t="shared" si="37"/>
        <v>6316.4723233861059</v>
      </c>
      <c r="L135" s="15"/>
      <c r="O135" s="7"/>
      <c r="P135" s="7"/>
      <c r="Q135" s="7"/>
      <c r="Y135" s="3">
        <v>133</v>
      </c>
      <c r="Z135" s="3">
        <v>25.5</v>
      </c>
    </row>
    <row r="136" spans="1:26" s="3" customFormat="1" ht="210" hidden="1">
      <c r="A136" s="56">
        <v>45445</v>
      </c>
      <c r="B136" s="63" t="s">
        <v>245</v>
      </c>
      <c r="C136" s="82" t="s">
        <v>244</v>
      </c>
      <c r="D136" s="51">
        <v>23055.529110178897</v>
      </c>
      <c r="E136" s="51">
        <v>58085</v>
      </c>
      <c r="F136" s="51">
        <v>756</v>
      </c>
      <c r="G136" s="34">
        <f t="shared" si="32"/>
        <v>2846.8257944353209</v>
      </c>
      <c r="H136" s="51">
        <f>(E136/1000)*29.85</f>
        <v>1733.83725</v>
      </c>
      <c r="I136" s="34">
        <f>(F136*165)/325</f>
        <v>383.81538461538463</v>
      </c>
      <c r="J136" s="51">
        <f>(F136*0.9)*1.25</f>
        <v>850.5</v>
      </c>
      <c r="K136" s="6">
        <f t="shared" si="37"/>
        <v>5814.9784290507059</v>
      </c>
      <c r="L136" s="15"/>
      <c r="O136" s="7"/>
      <c r="P136" s="7"/>
      <c r="Q136" s="7"/>
      <c r="Y136" s="3">
        <v>122</v>
      </c>
      <c r="Z136" s="3">
        <v>26.5</v>
      </c>
    </row>
    <row r="137" spans="1:26" s="3" customFormat="1" ht="210" hidden="1">
      <c r="A137" s="56">
        <v>45446</v>
      </c>
      <c r="B137" s="63" t="s">
        <v>246</v>
      </c>
      <c r="C137" s="2" t="s">
        <v>247</v>
      </c>
      <c r="D137" s="51">
        <v>24960.233550485089</v>
      </c>
      <c r="E137" s="51">
        <v>60931</v>
      </c>
      <c r="F137" s="51">
        <v>815</v>
      </c>
      <c r="G137" s="34">
        <f t="shared" si="32"/>
        <v>3082.0128380952824</v>
      </c>
      <c r="H137" s="51">
        <f t="shared" si="33"/>
        <v>1818.79035</v>
      </c>
      <c r="I137" s="34">
        <f>(F137*165)/325</f>
        <v>413.76923076923077</v>
      </c>
      <c r="J137" s="51">
        <f>(F137*0.9)*1.25</f>
        <v>916.875</v>
      </c>
      <c r="K137" s="6">
        <f t="shared" si="37"/>
        <v>6231.4474188645127</v>
      </c>
      <c r="L137" s="15"/>
      <c r="O137" s="7"/>
      <c r="P137" s="7"/>
      <c r="Q137" s="7"/>
      <c r="Y137" s="3">
        <v>92.5</v>
      </c>
      <c r="Z137" s="3">
        <v>24.5</v>
      </c>
    </row>
    <row r="138" spans="1:26" s="3" customFormat="1" ht="210" hidden="1">
      <c r="A138" s="56">
        <v>45447</v>
      </c>
      <c r="B138" s="63" t="s">
        <v>248</v>
      </c>
      <c r="C138" s="2" t="s">
        <v>249</v>
      </c>
      <c r="D138" s="51">
        <v>24424.220406520693</v>
      </c>
      <c r="E138" s="51">
        <v>56571</v>
      </c>
      <c r="F138" s="51">
        <v>695</v>
      </c>
      <c r="G138" s="34">
        <f>(D138*40.13)/325</f>
        <v>3015.8275843497704</v>
      </c>
      <c r="H138" s="51">
        <f>(E138/1000)*29.85</f>
        <v>1688.64435</v>
      </c>
      <c r="I138" s="34">
        <f>(F138*165)/325</f>
        <v>352.84615384615387</v>
      </c>
      <c r="J138" s="51">
        <f>(F138*0.9)*1.25</f>
        <v>781.875</v>
      </c>
      <c r="K138" s="6">
        <f t="shared" ref="K138:K146" si="50">SUM(G138:J138)</f>
        <v>5839.1930881959252</v>
      </c>
      <c r="L138" s="51"/>
      <c r="M138" s="80"/>
      <c r="N138" s="80"/>
      <c r="O138" s="55"/>
      <c r="P138" s="55"/>
      <c r="Q138" s="55"/>
      <c r="R138" s="80"/>
      <c r="S138" s="80"/>
      <c r="T138" s="80"/>
      <c r="Y138" s="3">
        <v>84</v>
      </c>
      <c r="Z138" s="3">
        <v>26</v>
      </c>
    </row>
    <row r="139" spans="1:26" s="3" customFormat="1" ht="210" hidden="1">
      <c r="A139" s="56">
        <v>45448</v>
      </c>
      <c r="B139" s="63" t="s">
        <v>250</v>
      </c>
      <c r="C139" s="2" t="s">
        <v>251</v>
      </c>
      <c r="D139" s="51">
        <v>24655.266546577299</v>
      </c>
      <c r="E139" s="51">
        <v>59878</v>
      </c>
      <c r="F139" s="51">
        <v>780</v>
      </c>
      <c r="G139" s="34">
        <f>(D139*40.13)/325</f>
        <v>3044.3564508127602</v>
      </c>
      <c r="H139" s="51">
        <f>(E139/1000)*29.85</f>
        <v>1787.3583000000001</v>
      </c>
      <c r="I139" s="34">
        <f>(F139*165)/325</f>
        <v>396</v>
      </c>
      <c r="J139" s="51">
        <f>(F139*0.9)*1.25</f>
        <v>877.5</v>
      </c>
      <c r="K139" s="6">
        <f t="shared" si="50"/>
        <v>6105.21475081276</v>
      </c>
      <c r="L139" s="51"/>
      <c r="M139" s="80"/>
      <c r="N139" s="80"/>
      <c r="O139" s="55"/>
      <c r="P139" s="55"/>
      <c r="Q139" s="55"/>
      <c r="Y139" s="3">
        <v>96</v>
      </c>
      <c r="Z139" s="3">
        <v>24</v>
      </c>
    </row>
    <row r="140" spans="1:26" s="3" customFormat="1" ht="210" hidden="1">
      <c r="A140" s="56">
        <v>45449</v>
      </c>
      <c r="B140" s="63" t="s">
        <v>252</v>
      </c>
      <c r="C140" s="2" t="s">
        <v>253</v>
      </c>
      <c r="D140" s="51">
        <v>25878.033858352399</v>
      </c>
      <c r="E140" s="51">
        <v>61860</v>
      </c>
      <c r="F140" s="51">
        <v>827</v>
      </c>
      <c r="G140" s="34">
        <f t="shared" si="32"/>
        <v>3195.3399961097903</v>
      </c>
      <c r="H140" s="51">
        <f t="shared" si="33"/>
        <v>1846.521</v>
      </c>
      <c r="I140" s="34">
        <f t="shared" si="49"/>
        <v>419.86153846153849</v>
      </c>
      <c r="J140" s="51">
        <f>(F140*0.9)*1.25</f>
        <v>930.37500000000011</v>
      </c>
      <c r="K140" s="6">
        <f t="shared" si="50"/>
        <v>6392.0975345713287</v>
      </c>
      <c r="L140" s="51"/>
      <c r="M140" s="80"/>
      <c r="N140" s="80"/>
      <c r="O140" s="55"/>
      <c r="P140" s="55"/>
      <c r="Q140" s="55"/>
      <c r="Y140" s="3">
        <v>105</v>
      </c>
      <c r="Z140" s="3">
        <v>26</v>
      </c>
    </row>
    <row r="141" spans="1:26" s="3" customFormat="1" ht="210" hidden="1">
      <c r="A141" s="56">
        <v>45450</v>
      </c>
      <c r="B141" s="63" t="s">
        <v>254</v>
      </c>
      <c r="C141" s="2" t="s">
        <v>255</v>
      </c>
      <c r="D141" s="51">
        <v>25658.643453547604</v>
      </c>
      <c r="E141" s="51">
        <v>65954</v>
      </c>
      <c r="F141" s="51">
        <v>805</v>
      </c>
      <c r="G141" s="34">
        <f t="shared" si="32"/>
        <v>3168.2503439718935</v>
      </c>
      <c r="H141" s="51">
        <f t="shared" si="33"/>
        <v>1968.7268999999999</v>
      </c>
      <c r="I141" s="34">
        <f t="shared" si="49"/>
        <v>408.69230769230768</v>
      </c>
      <c r="J141" s="51">
        <f t="shared" si="38"/>
        <v>905.625</v>
      </c>
      <c r="K141" s="6">
        <f t="shared" si="50"/>
        <v>6451.2945516642012</v>
      </c>
      <c r="L141" s="15"/>
      <c r="O141" s="7"/>
      <c r="P141" s="7"/>
      <c r="Q141" s="7"/>
      <c r="Y141" s="3">
        <v>101</v>
      </c>
      <c r="Z141" s="3">
        <v>24</v>
      </c>
    </row>
    <row r="142" spans="1:26" s="3" customFormat="1" ht="210" hidden="1">
      <c r="A142" s="56">
        <v>45451</v>
      </c>
      <c r="B142" s="63" t="s">
        <v>256</v>
      </c>
      <c r="C142" s="82" t="s">
        <v>257</v>
      </c>
      <c r="D142" s="51">
        <v>24855.044207681505</v>
      </c>
      <c r="E142" s="51">
        <v>58227</v>
      </c>
      <c r="F142" s="51">
        <v>718</v>
      </c>
      <c r="G142" s="34">
        <f t="shared" si="32"/>
        <v>3069.024381705412</v>
      </c>
      <c r="H142" s="51">
        <f t="shared" si="33"/>
        <v>1738.0759499999999</v>
      </c>
      <c r="I142" s="34">
        <f t="shared" si="49"/>
        <v>364.52307692307693</v>
      </c>
      <c r="J142" s="51">
        <f t="shared" si="38"/>
        <v>807.75</v>
      </c>
      <c r="K142" s="6">
        <f t="shared" si="50"/>
        <v>5979.3734086284885</v>
      </c>
      <c r="L142" s="15"/>
      <c r="O142" s="7"/>
      <c r="P142" s="7"/>
      <c r="Q142" s="7"/>
      <c r="Y142" s="3">
        <v>112</v>
      </c>
      <c r="Z142" s="3">
        <v>23</v>
      </c>
    </row>
    <row r="143" spans="1:26" s="3" customFormat="1" ht="210" hidden="1">
      <c r="A143" s="56">
        <v>45452</v>
      </c>
      <c r="B143" s="63" t="s">
        <v>258</v>
      </c>
      <c r="C143" s="82" t="s">
        <v>259</v>
      </c>
      <c r="D143" s="51">
        <v>25230.274926088106</v>
      </c>
      <c r="E143" s="51">
        <v>65864</v>
      </c>
      <c r="F143" s="51">
        <v>924</v>
      </c>
      <c r="G143" s="34">
        <f t="shared" si="32"/>
        <v>3115.3567162582026</v>
      </c>
      <c r="H143" s="51">
        <f t="shared" si="33"/>
        <v>1966.0404000000003</v>
      </c>
      <c r="I143" s="34">
        <f t="shared" si="49"/>
        <v>469.10769230769233</v>
      </c>
      <c r="J143" s="51">
        <f t="shared" si="38"/>
        <v>1039.5</v>
      </c>
      <c r="K143" s="6">
        <f t="shared" si="50"/>
        <v>6590.0048085658955</v>
      </c>
      <c r="L143" s="15"/>
      <c r="O143" s="7"/>
      <c r="P143" s="7"/>
      <c r="Q143" s="7"/>
      <c r="Y143" s="3">
        <v>115</v>
      </c>
      <c r="Z143" s="3">
        <v>23</v>
      </c>
    </row>
    <row r="144" spans="1:26" s="3" customFormat="1" ht="210" hidden="1">
      <c r="A144" s="56">
        <v>45453</v>
      </c>
      <c r="B144" s="63" t="s">
        <v>260</v>
      </c>
      <c r="C144" s="2" t="s">
        <v>261</v>
      </c>
      <c r="D144" s="51">
        <v>25442.528922638983</v>
      </c>
      <c r="E144" s="51">
        <v>58562</v>
      </c>
      <c r="F144" s="51">
        <v>712</v>
      </c>
      <c r="G144" s="34">
        <f t="shared" si="32"/>
        <v>3141.5651866630847</v>
      </c>
      <c r="H144" s="51">
        <f t="shared" si="33"/>
        <v>1748.0757000000001</v>
      </c>
      <c r="I144" s="34">
        <f t="shared" si="49"/>
        <v>361.47692307692307</v>
      </c>
      <c r="J144" s="51">
        <f t="shared" si="38"/>
        <v>801.00000000000011</v>
      </c>
      <c r="K144" s="6">
        <f t="shared" si="50"/>
        <v>6052.1178097400079</v>
      </c>
      <c r="L144" s="15"/>
      <c r="O144" s="7"/>
      <c r="P144" s="7"/>
      <c r="Q144" s="7"/>
      <c r="Y144" s="3">
        <v>103</v>
      </c>
      <c r="Z144" s="3">
        <v>23</v>
      </c>
    </row>
    <row r="145" spans="1:26" s="3" customFormat="1" ht="210" hidden="1">
      <c r="A145" s="56">
        <v>45454</v>
      </c>
      <c r="B145" s="63" t="s">
        <v>262</v>
      </c>
      <c r="C145" s="2" t="s">
        <v>261</v>
      </c>
      <c r="D145" s="51">
        <v>25420.939655857037</v>
      </c>
      <c r="E145" s="51">
        <v>65063</v>
      </c>
      <c r="F145" s="51">
        <v>844</v>
      </c>
      <c r="G145" s="34">
        <f t="shared" si="32"/>
        <v>3138.8994104293629</v>
      </c>
      <c r="H145" s="51">
        <f t="shared" si="33"/>
        <v>1942.1305500000001</v>
      </c>
      <c r="I145" s="34">
        <f t="shared" si="49"/>
        <v>428.49230769230769</v>
      </c>
      <c r="J145" s="51">
        <f t="shared" si="38"/>
        <v>949.5</v>
      </c>
      <c r="K145" s="6">
        <f t="shared" si="50"/>
        <v>6459.022268121671</v>
      </c>
      <c r="L145" s="15"/>
      <c r="O145" s="7"/>
      <c r="P145" s="7"/>
      <c r="Q145" s="7"/>
      <c r="Y145" s="3">
        <v>105</v>
      </c>
      <c r="Z145" s="3">
        <v>23</v>
      </c>
    </row>
    <row r="146" spans="1:26" s="3" customFormat="1" ht="210" hidden="1">
      <c r="A146" s="56">
        <v>45455</v>
      </c>
      <c r="B146" s="63" t="s">
        <v>263</v>
      </c>
      <c r="C146" s="2" t="s">
        <v>264</v>
      </c>
      <c r="D146" s="51">
        <v>25315.160374369269</v>
      </c>
      <c r="E146" s="51">
        <v>63065</v>
      </c>
      <c r="F146" s="51">
        <v>854</v>
      </c>
      <c r="G146" s="34">
        <f t="shared" si="32"/>
        <v>3125.8381102259655</v>
      </c>
      <c r="H146" s="51">
        <f t="shared" si="33"/>
        <v>1882.4902500000001</v>
      </c>
      <c r="I146" s="34">
        <f t="shared" si="49"/>
        <v>433.56923076923078</v>
      </c>
      <c r="J146" s="51">
        <f t="shared" si="38"/>
        <v>960.75</v>
      </c>
      <c r="K146" s="6">
        <f t="shared" si="50"/>
        <v>6402.647590995196</v>
      </c>
      <c r="L146" s="15"/>
      <c r="O146" s="7"/>
      <c r="P146" s="7"/>
      <c r="Q146" s="7"/>
      <c r="Y146" s="3">
        <v>110</v>
      </c>
      <c r="Z146" s="3">
        <v>24</v>
      </c>
    </row>
    <row r="147" spans="1:26" s="3" customFormat="1" ht="210" hidden="1">
      <c r="A147" s="56">
        <v>45456</v>
      </c>
      <c r="B147" s="63" t="s">
        <v>265</v>
      </c>
      <c r="C147" s="2" t="s">
        <v>266</v>
      </c>
      <c r="D147" s="51">
        <v>25429.934090896542</v>
      </c>
      <c r="E147" s="51">
        <v>64789</v>
      </c>
      <c r="F147" s="51">
        <v>839</v>
      </c>
      <c r="G147" s="34">
        <f t="shared" si="32"/>
        <v>3140.0100155928562</v>
      </c>
      <c r="H147" s="51">
        <f t="shared" si="33"/>
        <v>1933.9516500000002</v>
      </c>
      <c r="I147" s="34">
        <f t="shared" si="49"/>
        <v>425.95384615384614</v>
      </c>
      <c r="J147" s="51">
        <f t="shared" si="38"/>
        <v>943.875</v>
      </c>
      <c r="K147" s="6">
        <f t="shared" ref="K147:K179" si="51">SUM(G147:J147)</f>
        <v>6443.7905117467026</v>
      </c>
      <c r="L147" s="15"/>
      <c r="O147" s="7"/>
      <c r="P147" s="7"/>
      <c r="Q147" s="7"/>
      <c r="Y147" s="3">
        <v>105</v>
      </c>
      <c r="Z147" s="3">
        <v>25</v>
      </c>
    </row>
    <row r="148" spans="1:26" s="3" customFormat="1" ht="210" hidden="1">
      <c r="A148" s="56">
        <v>45457</v>
      </c>
      <c r="B148" s="63" t="s">
        <v>267</v>
      </c>
      <c r="C148" s="2" t="s">
        <v>268</v>
      </c>
      <c r="D148" s="51">
        <v>25460.965973640898</v>
      </c>
      <c r="E148" s="51">
        <v>67237</v>
      </c>
      <c r="F148" s="51">
        <v>905</v>
      </c>
      <c r="G148" s="34">
        <f t="shared" ref="G148:G149" si="52">(D148*40.13)/325</f>
        <v>3143.8417369914132</v>
      </c>
      <c r="H148" s="51">
        <f t="shared" ref="H148:H149" si="53">(E148/1000)*29.85</f>
        <v>2007.0244499999999</v>
      </c>
      <c r="I148" s="34">
        <f t="shared" ref="I148:I149" si="54">(F148*165)/325</f>
        <v>459.46153846153845</v>
      </c>
      <c r="J148" s="51">
        <f t="shared" ref="J148:J149" si="55">(F148*0.9)*1.25</f>
        <v>1018.125</v>
      </c>
      <c r="K148" s="6">
        <f t="shared" si="51"/>
        <v>6628.4527254529512</v>
      </c>
      <c r="L148" s="15"/>
      <c r="O148" s="7"/>
      <c r="P148" s="7"/>
      <c r="Q148" s="7"/>
      <c r="Y148" s="3">
        <v>100</v>
      </c>
      <c r="Z148" s="3">
        <v>26</v>
      </c>
    </row>
    <row r="149" spans="1:26" s="3" customFormat="1" ht="210" hidden="1">
      <c r="A149" s="56">
        <v>45458</v>
      </c>
      <c r="B149" s="63" t="s">
        <v>269</v>
      </c>
      <c r="C149" s="82" t="s">
        <v>270</v>
      </c>
      <c r="D149" s="51">
        <v>24884.551243526523</v>
      </c>
      <c r="E149" s="51">
        <v>61457</v>
      </c>
      <c r="F149" s="51">
        <v>840</v>
      </c>
      <c r="G149" s="34">
        <f t="shared" si="52"/>
        <v>3072.6678197006754</v>
      </c>
      <c r="H149" s="51">
        <f t="shared" si="53"/>
        <v>1834.4914500000002</v>
      </c>
      <c r="I149" s="34">
        <f t="shared" si="54"/>
        <v>426.46153846153845</v>
      </c>
      <c r="J149" s="51">
        <f t="shared" si="55"/>
        <v>945</v>
      </c>
      <c r="K149" s="6">
        <f t="shared" si="51"/>
        <v>6278.6208081622135</v>
      </c>
      <c r="L149" s="15"/>
      <c r="O149" s="7"/>
      <c r="P149" s="7"/>
      <c r="Q149" s="7"/>
      <c r="Y149" s="3">
        <v>111</v>
      </c>
      <c r="Z149" s="3">
        <v>25</v>
      </c>
    </row>
    <row r="150" spans="1:26" s="3" customFormat="1" ht="210" hidden="1">
      <c r="A150" s="56">
        <v>45459</v>
      </c>
      <c r="B150" s="63" t="s">
        <v>271</v>
      </c>
      <c r="C150" s="82" t="s">
        <v>272</v>
      </c>
      <c r="D150" s="51">
        <v>24733.716033435125</v>
      </c>
      <c r="E150" s="51">
        <v>57205</v>
      </c>
      <c r="F150" s="51">
        <v>779</v>
      </c>
      <c r="G150" s="34">
        <f>(D150*40.13)/325</f>
        <v>3054.0431520669281</v>
      </c>
      <c r="H150" s="51">
        <f>(E150/1000)*29.85</f>
        <v>1707.56925</v>
      </c>
      <c r="I150" s="34">
        <f t="shared" ref="I150" si="56">(F150*165)/325</f>
        <v>395.49230769230769</v>
      </c>
      <c r="J150" s="51">
        <f>(F150*0.9)*1.25</f>
        <v>876.375</v>
      </c>
      <c r="K150" s="6">
        <f>SUM(G150:J150)</f>
        <v>6033.4797097592364</v>
      </c>
      <c r="L150" s="15"/>
      <c r="O150" s="7"/>
      <c r="P150" s="7"/>
      <c r="Q150" s="7"/>
      <c r="Y150" s="3">
        <v>113</v>
      </c>
      <c r="Z150" s="3">
        <v>24</v>
      </c>
    </row>
    <row r="151" spans="1:26" s="3" customFormat="1" ht="210" hidden="1">
      <c r="A151" s="56">
        <v>45460</v>
      </c>
      <c r="B151" s="63" t="s">
        <v>273</v>
      </c>
      <c r="C151" s="2" t="s">
        <v>274</v>
      </c>
      <c r="D151" s="51">
        <v>25851.716785803743</v>
      </c>
      <c r="E151" s="51">
        <v>54508</v>
      </c>
      <c r="F151" s="51">
        <v>722</v>
      </c>
      <c r="G151" s="34">
        <f>(D151*40.13)/325</f>
        <v>3192.0904449670902</v>
      </c>
      <c r="H151" s="51">
        <f>(E151/1000)*29.85</f>
        <v>1627.0638000000001</v>
      </c>
      <c r="I151" s="34">
        <f t="shared" si="49"/>
        <v>366.55384615384617</v>
      </c>
      <c r="J151" s="51">
        <f t="shared" ref="J151:J172" si="57">(F151*0.9)*1.25</f>
        <v>812.25000000000011</v>
      </c>
      <c r="K151" s="6">
        <f t="shared" si="51"/>
        <v>5997.9580911209368</v>
      </c>
      <c r="L151" s="15"/>
      <c r="O151" s="7"/>
      <c r="P151" s="7"/>
      <c r="Q151" s="7"/>
      <c r="Y151" s="3">
        <v>116</v>
      </c>
      <c r="Z151" s="3">
        <v>24</v>
      </c>
    </row>
    <row r="152" spans="1:26" ht="210" hidden="1">
      <c r="A152" s="58">
        <v>45461</v>
      </c>
      <c r="B152" s="63" t="s">
        <v>275</v>
      </c>
      <c r="C152" s="2" t="s">
        <v>276</v>
      </c>
      <c r="D152" s="65">
        <v>24899.409297122285</v>
      </c>
      <c r="E152" s="65">
        <v>59333</v>
      </c>
      <c r="F152" s="65">
        <v>835</v>
      </c>
      <c r="G152" s="34">
        <f t="shared" ref="G152:G181" si="58">(D152*40.13)/325</f>
        <v>3074.5024464415919</v>
      </c>
      <c r="H152" s="51">
        <f t="shared" ref="H152:H178" si="59">(E152/1000)*29.85</f>
        <v>1771.09005</v>
      </c>
      <c r="I152" s="34">
        <f t="shared" si="49"/>
        <v>423.92307692307691</v>
      </c>
      <c r="J152" s="51">
        <f t="shared" si="57"/>
        <v>939.375</v>
      </c>
      <c r="K152" s="6">
        <f t="shared" si="51"/>
        <v>6208.8905733646689</v>
      </c>
      <c r="Y152">
        <v>123</v>
      </c>
      <c r="Z152">
        <v>23</v>
      </c>
    </row>
    <row r="153" spans="1:26" ht="210" hidden="1">
      <c r="A153" s="58">
        <v>45462</v>
      </c>
      <c r="B153" s="63" t="s">
        <v>277</v>
      </c>
      <c r="C153" s="2" t="s">
        <v>276</v>
      </c>
      <c r="D153" s="51">
        <v>25354.170988767593</v>
      </c>
      <c r="E153" s="51">
        <v>56916</v>
      </c>
      <c r="F153" s="51">
        <v>805</v>
      </c>
      <c r="G153" s="34">
        <f t="shared" si="58"/>
        <v>3130.6550208592112</v>
      </c>
      <c r="H153" s="51">
        <f t="shared" si="59"/>
        <v>1698.9426000000001</v>
      </c>
      <c r="I153" s="34">
        <f t="shared" si="49"/>
        <v>408.69230769230768</v>
      </c>
      <c r="J153" s="51">
        <f t="shared" si="57"/>
        <v>905.625</v>
      </c>
      <c r="K153" s="6">
        <f t="shared" si="51"/>
        <v>6143.9149285515186</v>
      </c>
      <c r="Y153">
        <v>116</v>
      </c>
      <c r="Z153">
        <v>24</v>
      </c>
    </row>
    <row r="154" spans="1:26" ht="210" hidden="1">
      <c r="A154" s="58">
        <v>45463</v>
      </c>
      <c r="B154" s="63" t="s">
        <v>278</v>
      </c>
      <c r="C154" s="2" t="s">
        <v>276</v>
      </c>
      <c r="D154" s="65">
        <v>24521.072763169424</v>
      </c>
      <c r="E154" s="65">
        <v>47826</v>
      </c>
      <c r="F154" s="65">
        <v>599</v>
      </c>
      <c r="G154" s="34">
        <f t="shared" si="58"/>
        <v>3027.7866153415048</v>
      </c>
      <c r="H154" s="51">
        <f t="shared" si="59"/>
        <v>1427.6061000000002</v>
      </c>
      <c r="I154" s="34">
        <f t="shared" si="49"/>
        <v>304.10769230769233</v>
      </c>
      <c r="J154" s="51">
        <f t="shared" si="57"/>
        <v>673.875</v>
      </c>
      <c r="K154" s="6">
        <f t="shared" si="51"/>
        <v>5433.3754076491978</v>
      </c>
      <c r="Y154">
        <v>116</v>
      </c>
      <c r="Z154">
        <v>19</v>
      </c>
    </row>
    <row r="155" spans="1:26" hidden="1">
      <c r="A155" s="58">
        <v>45464</v>
      </c>
      <c r="B155" s="63" t="s">
        <v>279</v>
      </c>
      <c r="C155" s="63" t="s">
        <v>279</v>
      </c>
      <c r="D155" s="65">
        <v>1447.4317521485939</v>
      </c>
      <c r="E155" s="65">
        <v>1135</v>
      </c>
      <c r="F155" s="65">
        <v>7</v>
      </c>
      <c r="G155" s="34">
        <f t="shared" si="58"/>
        <v>178.72441911914794</v>
      </c>
      <c r="H155" s="51">
        <f t="shared" si="59"/>
        <v>33.879750000000001</v>
      </c>
      <c r="I155" s="34">
        <f t="shared" si="49"/>
        <v>3.5538461538461537</v>
      </c>
      <c r="J155" s="51">
        <f t="shared" si="57"/>
        <v>7.875</v>
      </c>
      <c r="K155" s="6">
        <f t="shared" si="51"/>
        <v>224.03301527299411</v>
      </c>
    </row>
    <row r="156" spans="1:26" ht="210" hidden="1">
      <c r="A156" s="58">
        <v>45465</v>
      </c>
      <c r="B156" s="63" t="s">
        <v>280</v>
      </c>
      <c r="C156" s="82" t="s">
        <v>281</v>
      </c>
      <c r="D156" s="65">
        <v>23895.904885321019</v>
      </c>
      <c r="E156" s="65">
        <v>48326</v>
      </c>
      <c r="F156" s="65">
        <v>664</v>
      </c>
      <c r="G156" s="34">
        <f t="shared" si="58"/>
        <v>2950.5928093782541</v>
      </c>
      <c r="H156" s="51">
        <f t="shared" si="59"/>
        <v>1442.5311000000002</v>
      </c>
      <c r="I156" s="34">
        <f t="shared" si="49"/>
        <v>337.10769230769233</v>
      </c>
      <c r="J156" s="51">
        <f t="shared" si="57"/>
        <v>747</v>
      </c>
      <c r="K156" s="6">
        <f t="shared" si="51"/>
        <v>5477.2316016859468</v>
      </c>
      <c r="Y156">
        <v>125</v>
      </c>
      <c r="Z156">
        <v>22</v>
      </c>
    </row>
    <row r="157" spans="1:26" ht="210" hidden="1">
      <c r="A157" s="58">
        <v>45466</v>
      </c>
      <c r="B157" s="63" t="s">
        <v>282</v>
      </c>
      <c r="C157" s="82" t="s">
        <v>272</v>
      </c>
      <c r="D157" s="65">
        <v>24882.922338520439</v>
      </c>
      <c r="E157" s="65">
        <v>48982</v>
      </c>
      <c r="F157" s="65">
        <v>669</v>
      </c>
      <c r="G157" s="34">
        <f t="shared" si="58"/>
        <v>3072.4666875225394</v>
      </c>
      <c r="H157" s="51">
        <f t="shared" si="59"/>
        <v>1462.1127000000001</v>
      </c>
      <c r="I157" s="34">
        <f t="shared" si="49"/>
        <v>339.64615384615382</v>
      </c>
      <c r="J157" s="51">
        <f t="shared" si="57"/>
        <v>752.625</v>
      </c>
      <c r="K157" s="6">
        <f t="shared" si="51"/>
        <v>5626.8505413686926</v>
      </c>
      <c r="Y157">
        <v>121</v>
      </c>
      <c r="Z157">
        <v>21</v>
      </c>
    </row>
    <row r="158" spans="1:26" ht="210" hidden="1">
      <c r="A158" s="58">
        <v>45467</v>
      </c>
      <c r="B158" s="63" t="s">
        <v>283</v>
      </c>
      <c r="C158" s="2" t="s">
        <v>274</v>
      </c>
      <c r="D158" s="65">
        <v>26075.517704731457</v>
      </c>
      <c r="E158" s="65">
        <v>58196</v>
      </c>
      <c r="F158" s="65">
        <v>786</v>
      </c>
      <c r="G158" s="34">
        <f t="shared" si="58"/>
        <v>3219.7246938180724</v>
      </c>
      <c r="H158" s="51">
        <f t="shared" si="59"/>
        <v>1737.1505999999999</v>
      </c>
      <c r="I158" s="34">
        <f t="shared" si="49"/>
        <v>399.04615384615386</v>
      </c>
      <c r="J158" s="51">
        <f t="shared" si="57"/>
        <v>884.25</v>
      </c>
      <c r="K158" s="6">
        <f t="shared" si="51"/>
        <v>6240.1714476642264</v>
      </c>
      <c r="Y158">
        <v>119</v>
      </c>
      <c r="Z158">
        <v>24</v>
      </c>
    </row>
    <row r="159" spans="1:26" s="75" customFormat="1" ht="210" hidden="1">
      <c r="A159" s="73">
        <v>45468</v>
      </c>
      <c r="B159" s="63" t="s">
        <v>284</v>
      </c>
      <c r="C159" s="2" t="s">
        <v>274</v>
      </c>
      <c r="D159" s="81">
        <v>25605.430408377084</v>
      </c>
      <c r="E159" s="81">
        <v>63704</v>
      </c>
      <c r="F159" s="81">
        <v>881</v>
      </c>
      <c r="G159" s="71">
        <f t="shared" si="58"/>
        <v>3161.6797608866846</v>
      </c>
      <c r="H159" s="74">
        <f t="shared" si="59"/>
        <v>1901.5644000000002</v>
      </c>
      <c r="I159" s="71">
        <f t="shared" si="49"/>
        <v>447.27692307692308</v>
      </c>
      <c r="J159" s="74">
        <f t="shared" si="57"/>
        <v>991.125</v>
      </c>
      <c r="K159" s="72">
        <f t="shared" si="51"/>
        <v>6501.6460839636075</v>
      </c>
      <c r="L159" s="26"/>
      <c r="O159" s="26"/>
      <c r="P159" s="26"/>
      <c r="Q159" s="26"/>
      <c r="Y159" s="75">
        <v>116</v>
      </c>
      <c r="Z159" s="75">
        <v>26</v>
      </c>
    </row>
    <row r="160" spans="1:26" s="3" customFormat="1" ht="210" hidden="1">
      <c r="A160" s="56">
        <v>45469</v>
      </c>
      <c r="B160" s="63" t="s">
        <v>285</v>
      </c>
      <c r="C160" s="2" t="s">
        <v>274</v>
      </c>
      <c r="D160" s="51">
        <v>24261.039888843043</v>
      </c>
      <c r="E160" s="51">
        <v>62487</v>
      </c>
      <c r="F160" s="15">
        <v>812</v>
      </c>
      <c r="G160" s="34">
        <f t="shared" si="58"/>
        <v>2995.6785561208349</v>
      </c>
      <c r="H160" s="51">
        <f t="shared" si="59"/>
        <v>1865.2369500000002</v>
      </c>
      <c r="I160" s="34">
        <f t="shared" si="49"/>
        <v>412.24615384615385</v>
      </c>
      <c r="J160" s="51">
        <f t="shared" si="57"/>
        <v>913.50000000000011</v>
      </c>
      <c r="K160" s="6">
        <f t="shared" si="51"/>
        <v>6186.6616599669887</v>
      </c>
      <c r="L160" s="15"/>
      <c r="O160" s="7"/>
      <c r="P160" s="7"/>
      <c r="Q160" s="7"/>
      <c r="Y160" s="3">
        <v>121</v>
      </c>
      <c r="Z160" s="3">
        <v>24</v>
      </c>
    </row>
    <row r="161" spans="1:26" s="3" customFormat="1" ht="210" hidden="1">
      <c r="A161" s="56">
        <v>45470</v>
      </c>
      <c r="B161" s="63" t="s">
        <v>286</v>
      </c>
      <c r="C161" s="2" t="s">
        <v>276</v>
      </c>
      <c r="D161" s="51">
        <v>25815.600986193516</v>
      </c>
      <c r="E161" s="51">
        <v>63451</v>
      </c>
      <c r="F161" s="15">
        <v>814</v>
      </c>
      <c r="G161" s="34">
        <f t="shared" si="58"/>
        <v>3187.6309771567567</v>
      </c>
      <c r="H161" s="51">
        <f t="shared" si="59"/>
        <v>1894.0123500000002</v>
      </c>
      <c r="I161" s="34">
        <f t="shared" si="49"/>
        <v>413.26153846153846</v>
      </c>
      <c r="J161" s="51">
        <f t="shared" si="57"/>
        <v>915.75</v>
      </c>
      <c r="K161" s="6">
        <f t="shared" si="51"/>
        <v>6410.6548656182949</v>
      </c>
      <c r="L161" s="15"/>
      <c r="O161" s="7"/>
      <c r="P161" s="7"/>
      <c r="Q161" s="7"/>
      <c r="Y161" s="3">
        <v>117</v>
      </c>
      <c r="Z161" s="3">
        <v>26</v>
      </c>
    </row>
    <row r="162" spans="1:26" s="3" customFormat="1" ht="210" hidden="1">
      <c r="A162" s="56">
        <v>45471</v>
      </c>
      <c r="B162" s="63" t="s">
        <v>287</v>
      </c>
      <c r="C162" s="2" t="s">
        <v>276</v>
      </c>
      <c r="D162" s="51">
        <v>25830.314081632532</v>
      </c>
      <c r="E162" s="51">
        <v>62629</v>
      </c>
      <c r="F162" s="15">
        <v>838</v>
      </c>
      <c r="G162" s="34">
        <f t="shared" si="58"/>
        <v>3189.4477049105035</v>
      </c>
      <c r="H162" s="51">
        <f t="shared" si="59"/>
        <v>1869.4756500000001</v>
      </c>
      <c r="I162" s="34">
        <f t="shared" si="49"/>
        <v>425.44615384615383</v>
      </c>
      <c r="J162" s="51">
        <f t="shared" si="57"/>
        <v>942.75</v>
      </c>
      <c r="K162" s="6">
        <f t="shared" si="51"/>
        <v>6427.1195087566575</v>
      </c>
      <c r="L162" s="15"/>
      <c r="O162" s="7"/>
      <c r="P162" s="7"/>
      <c r="Q162" s="7"/>
      <c r="Y162" s="3">
        <v>116</v>
      </c>
      <c r="Z162" s="3">
        <v>24</v>
      </c>
    </row>
    <row r="163" spans="1:26" s="3" customFormat="1" ht="210" hidden="1">
      <c r="A163" s="56">
        <v>45472</v>
      </c>
      <c r="B163" s="63" t="s">
        <v>288</v>
      </c>
      <c r="C163" s="82" t="s">
        <v>289</v>
      </c>
      <c r="D163" s="51">
        <v>25759.61565905363</v>
      </c>
      <c r="E163" s="51">
        <v>67696</v>
      </c>
      <c r="F163" s="15">
        <v>870</v>
      </c>
      <c r="G163" s="34">
        <f t="shared" si="58"/>
        <v>3180.7180812240686</v>
      </c>
      <c r="H163" s="51">
        <f t="shared" si="59"/>
        <v>2020.7256</v>
      </c>
      <c r="I163" s="34">
        <f t="shared" si="49"/>
        <v>441.69230769230768</v>
      </c>
      <c r="J163" s="51">
        <f t="shared" si="57"/>
        <v>978.75</v>
      </c>
      <c r="K163" s="6">
        <f t="shared" si="51"/>
        <v>6621.8859889163759</v>
      </c>
      <c r="L163" s="15"/>
      <c r="O163" s="7"/>
      <c r="P163" s="7"/>
      <c r="Q163" s="7"/>
      <c r="Y163" s="3">
        <v>114</v>
      </c>
      <c r="Z163" s="3">
        <v>26</v>
      </c>
    </row>
    <row r="164" spans="1:26" s="3" customFormat="1" ht="210" hidden="1">
      <c r="A164" s="56">
        <v>45473</v>
      </c>
      <c r="B164" s="63" t="s">
        <v>290</v>
      </c>
      <c r="C164" s="82" t="s">
        <v>244</v>
      </c>
      <c r="D164" s="51">
        <v>25643.626740715285</v>
      </c>
      <c r="E164" s="51">
        <v>60294</v>
      </c>
      <c r="F164" s="15">
        <v>839</v>
      </c>
      <c r="G164" s="34">
        <f t="shared" si="58"/>
        <v>3166.396126476629</v>
      </c>
      <c r="H164" s="51">
        <f t="shared" si="59"/>
        <v>1799.7759000000001</v>
      </c>
      <c r="I164" s="34">
        <f t="shared" si="49"/>
        <v>425.95384615384614</v>
      </c>
      <c r="J164" s="51">
        <f t="shared" si="57"/>
        <v>943.875</v>
      </c>
      <c r="K164" s="6">
        <f t="shared" si="51"/>
        <v>6336.000872630475</v>
      </c>
      <c r="L164" s="15"/>
      <c r="O164" s="7"/>
      <c r="P164" s="7"/>
      <c r="Q164" s="7"/>
      <c r="Y164" s="3">
        <v>111</v>
      </c>
      <c r="Z164" s="3">
        <v>25</v>
      </c>
    </row>
    <row r="165" spans="1:26" s="87" customFormat="1" ht="210">
      <c r="A165" s="86">
        <v>45474</v>
      </c>
      <c r="B165" s="63" t="s">
        <v>291</v>
      </c>
      <c r="C165" s="82" t="s">
        <v>244</v>
      </c>
      <c r="D165" s="83">
        <v>26244.109</v>
      </c>
      <c r="E165" s="83">
        <v>60620</v>
      </c>
      <c r="F165" s="2">
        <v>812</v>
      </c>
      <c r="G165" s="84">
        <f t="shared" si="58"/>
        <v>3240.5418282153851</v>
      </c>
      <c r="H165" s="83">
        <f t="shared" si="59"/>
        <v>1809.5070000000001</v>
      </c>
      <c r="I165" s="84">
        <f t="shared" si="49"/>
        <v>412.24615384615385</v>
      </c>
      <c r="J165" s="83">
        <f t="shared" si="57"/>
        <v>913.50000000000011</v>
      </c>
      <c r="K165" s="85">
        <f t="shared" si="51"/>
        <v>6375.7949820615395</v>
      </c>
      <c r="L165" s="2"/>
      <c r="O165" s="2"/>
      <c r="P165" s="2"/>
      <c r="Q165" s="2"/>
    </row>
    <row r="166" spans="1:26" ht="210">
      <c r="A166" s="58">
        <v>45475</v>
      </c>
      <c r="B166" s="63" t="s">
        <v>292</v>
      </c>
      <c r="C166" s="2" t="s">
        <v>293</v>
      </c>
      <c r="D166" s="51">
        <v>26600.494524709593</v>
      </c>
      <c r="E166" s="51">
        <v>63964</v>
      </c>
      <c r="F166" s="15">
        <v>821</v>
      </c>
      <c r="G166" s="84">
        <f t="shared" si="58"/>
        <v>3284.54721623568</v>
      </c>
      <c r="H166" s="51">
        <f t="shared" si="59"/>
        <v>1909.3253999999999</v>
      </c>
      <c r="I166" s="34">
        <f t="shared" si="49"/>
        <v>416.81538461538463</v>
      </c>
      <c r="J166" s="51">
        <f t="shared" si="57"/>
        <v>923.625</v>
      </c>
      <c r="K166" s="6">
        <f t="shared" si="51"/>
        <v>6534.3130008510643</v>
      </c>
    </row>
    <row r="167" spans="1:26" ht="210">
      <c r="A167" s="58">
        <v>45476</v>
      </c>
      <c r="B167" s="63" t="s">
        <v>294</v>
      </c>
      <c r="C167" s="2" t="s">
        <v>295</v>
      </c>
      <c r="D167" s="51">
        <v>26976.602756711301</v>
      </c>
      <c r="E167" s="51">
        <v>67935</v>
      </c>
      <c r="F167" s="15">
        <v>876</v>
      </c>
      <c r="G167" s="84">
        <f t="shared" si="58"/>
        <v>3330.9879034671526</v>
      </c>
      <c r="H167" s="51">
        <f t="shared" si="59"/>
        <v>2027.8597500000001</v>
      </c>
      <c r="I167" s="34">
        <f t="shared" si="49"/>
        <v>444.73846153846154</v>
      </c>
      <c r="J167" s="51">
        <f t="shared" si="57"/>
        <v>985.5</v>
      </c>
      <c r="K167" s="6">
        <f t="shared" si="51"/>
        <v>6789.0861150056144</v>
      </c>
    </row>
    <row r="168" spans="1:26" ht="210">
      <c r="A168" s="58">
        <v>45477</v>
      </c>
      <c r="B168" s="63" t="s">
        <v>296</v>
      </c>
      <c r="C168" s="2" t="s">
        <v>295</v>
      </c>
      <c r="D168" s="51">
        <v>26215.465381331316</v>
      </c>
      <c r="E168" s="51">
        <v>66444</v>
      </c>
      <c r="F168" s="15">
        <v>870</v>
      </c>
      <c r="G168" s="84">
        <f t="shared" si="58"/>
        <v>3237.0050023163872</v>
      </c>
      <c r="H168" s="51">
        <f t="shared" si="59"/>
        <v>1983.3534000000002</v>
      </c>
      <c r="I168" s="34">
        <f t="shared" si="49"/>
        <v>441.69230769230768</v>
      </c>
      <c r="J168" s="51">
        <f t="shared" si="57"/>
        <v>978.75</v>
      </c>
      <c r="K168" s="6">
        <f t="shared" si="51"/>
        <v>6640.8007100086952</v>
      </c>
    </row>
    <row r="169" spans="1:26" ht="210">
      <c r="A169" s="58">
        <v>45478</v>
      </c>
      <c r="B169" s="116" t="s">
        <v>297</v>
      </c>
      <c r="C169" s="2" t="s">
        <v>295</v>
      </c>
      <c r="D169" s="51">
        <v>25739.300790304398</v>
      </c>
      <c r="E169" s="51">
        <v>67365</v>
      </c>
      <c r="F169" s="15">
        <v>854</v>
      </c>
      <c r="G169" s="84">
        <f t="shared" si="58"/>
        <v>3178.2096637382019</v>
      </c>
      <c r="H169" s="51">
        <f t="shared" si="59"/>
        <v>2010.8452499999999</v>
      </c>
      <c r="I169" s="34">
        <f t="shared" si="49"/>
        <v>433.56923076923078</v>
      </c>
      <c r="J169" s="51">
        <f t="shared" si="57"/>
        <v>960.75</v>
      </c>
      <c r="K169" s="6">
        <f t="shared" si="51"/>
        <v>6583.3741445074329</v>
      </c>
    </row>
    <row r="170" spans="1:26" ht="210">
      <c r="A170" s="88">
        <v>45479</v>
      </c>
      <c r="B170" s="108" t="s">
        <v>298</v>
      </c>
      <c r="C170" s="89" t="s">
        <v>244</v>
      </c>
      <c r="D170" s="51">
        <v>25195.184163820042</v>
      </c>
      <c r="E170" s="51">
        <v>71926</v>
      </c>
      <c r="F170" s="15">
        <v>897</v>
      </c>
      <c r="G170" s="84">
        <f t="shared" si="58"/>
        <v>3111.023816904918</v>
      </c>
      <c r="H170" s="51">
        <f t="shared" si="59"/>
        <v>2146.9911000000002</v>
      </c>
      <c r="I170" s="34">
        <f>(F170*165)/325</f>
        <v>455.4</v>
      </c>
      <c r="J170" s="51">
        <f t="shared" si="57"/>
        <v>1009.1250000000001</v>
      </c>
      <c r="K170" s="6">
        <f t="shared" si="51"/>
        <v>6722.5399169049178</v>
      </c>
    </row>
    <row r="171" spans="1:26" ht="210">
      <c r="A171" s="88">
        <v>45480</v>
      </c>
      <c r="B171" s="108" t="s">
        <v>299</v>
      </c>
      <c r="C171" s="89" t="s">
        <v>244</v>
      </c>
      <c r="D171" s="51">
        <v>25303.474311381138</v>
      </c>
      <c r="E171" s="51">
        <v>66158</v>
      </c>
      <c r="F171" s="15">
        <v>835</v>
      </c>
      <c r="G171" s="84">
        <f t="shared" si="58"/>
        <v>3124.3951511253081</v>
      </c>
      <c r="H171" s="51">
        <f t="shared" si="59"/>
        <v>1974.8163000000002</v>
      </c>
      <c r="I171" s="34">
        <f t="shared" si="49"/>
        <v>423.92307692307691</v>
      </c>
      <c r="J171" s="51">
        <f t="shared" si="57"/>
        <v>939.375</v>
      </c>
      <c r="K171" s="6">
        <f t="shared" si="51"/>
        <v>6462.5095280483856</v>
      </c>
    </row>
    <row r="172" spans="1:26" ht="210">
      <c r="A172" s="58">
        <v>45481</v>
      </c>
      <c r="B172" s="114" t="s">
        <v>299</v>
      </c>
      <c r="C172" s="90" t="s">
        <v>244</v>
      </c>
      <c r="D172" s="51">
        <v>26299.473780092856</v>
      </c>
      <c r="E172" s="51">
        <v>70872</v>
      </c>
      <c r="F172" s="15">
        <v>832</v>
      </c>
      <c r="G172" s="84">
        <f t="shared" si="58"/>
        <v>3247.3781009080813</v>
      </c>
      <c r="H172" s="51">
        <f t="shared" si="59"/>
        <v>2115.5291999999999</v>
      </c>
      <c r="I172" s="34">
        <f t="shared" si="49"/>
        <v>422.4</v>
      </c>
      <c r="J172" s="51">
        <f t="shared" si="57"/>
        <v>936.00000000000011</v>
      </c>
      <c r="K172" s="6">
        <f t="shared" si="51"/>
        <v>6721.3073009080808</v>
      </c>
    </row>
    <row r="173" spans="1:26" ht="210">
      <c r="A173" s="58">
        <v>45482</v>
      </c>
      <c r="B173" s="114" t="s">
        <v>299</v>
      </c>
      <c r="C173" s="90" t="s">
        <v>244</v>
      </c>
      <c r="E173" s="65">
        <v>69418</v>
      </c>
      <c r="G173" s="84">
        <f t="shared" si="58"/>
        <v>0</v>
      </c>
      <c r="H173" s="51">
        <f t="shared" si="59"/>
        <v>2072.1273000000001</v>
      </c>
      <c r="I173" s="34">
        <f t="shared" si="49"/>
        <v>0</v>
      </c>
      <c r="K173" s="6">
        <f t="shared" si="51"/>
        <v>2072.1273000000001</v>
      </c>
    </row>
    <row r="174" spans="1:26" s="3" customFormat="1" ht="210">
      <c r="A174" s="56">
        <v>45483</v>
      </c>
      <c r="B174" s="114" t="s">
        <v>299</v>
      </c>
      <c r="C174" s="90" t="s">
        <v>244</v>
      </c>
      <c r="D174" s="15"/>
      <c r="E174" s="51">
        <v>65426</v>
      </c>
      <c r="F174" s="15"/>
      <c r="G174" s="84">
        <f t="shared" si="58"/>
        <v>0</v>
      </c>
      <c r="H174" s="51">
        <f t="shared" si="59"/>
        <v>1952.9661000000001</v>
      </c>
      <c r="I174" s="34">
        <f t="shared" si="49"/>
        <v>0</v>
      </c>
      <c r="J174" s="15"/>
      <c r="K174" s="6">
        <f t="shared" si="51"/>
        <v>1952.9661000000001</v>
      </c>
      <c r="L174" s="15"/>
      <c r="O174" s="7"/>
      <c r="P174" s="7"/>
      <c r="Q174" s="7"/>
    </row>
    <row r="175" spans="1:26">
      <c r="E175" s="65"/>
      <c r="G175" s="84"/>
      <c r="H175" s="51"/>
      <c r="I175" s="34">
        <f t="shared" si="49"/>
        <v>0</v>
      </c>
      <c r="K175" s="6">
        <f t="shared" si="51"/>
        <v>0</v>
      </c>
    </row>
    <row r="176" spans="1:26">
      <c r="E176" s="65"/>
      <c r="G176" s="84">
        <f t="shared" si="58"/>
        <v>0</v>
      </c>
      <c r="H176" s="51">
        <f t="shared" si="59"/>
        <v>0</v>
      </c>
      <c r="I176" s="34">
        <f t="shared" si="49"/>
        <v>0</v>
      </c>
      <c r="K176" s="6">
        <f t="shared" si="51"/>
        <v>0</v>
      </c>
    </row>
    <row r="177" spans="5:11">
      <c r="E177" s="65"/>
      <c r="G177" s="84">
        <f t="shared" si="58"/>
        <v>0</v>
      </c>
      <c r="H177" s="51">
        <f t="shared" si="59"/>
        <v>0</v>
      </c>
      <c r="I177" s="34">
        <f t="shared" si="49"/>
        <v>0</v>
      </c>
      <c r="K177" s="6">
        <f t="shared" si="51"/>
        <v>0</v>
      </c>
    </row>
    <row r="178" spans="5:11">
      <c r="G178" s="84">
        <f t="shared" si="58"/>
        <v>0</v>
      </c>
      <c r="H178" s="51">
        <f t="shared" si="59"/>
        <v>0</v>
      </c>
      <c r="I178" s="34">
        <f t="shared" si="49"/>
        <v>0</v>
      </c>
      <c r="K178" s="6">
        <f t="shared" si="51"/>
        <v>0</v>
      </c>
    </row>
    <row r="179" spans="5:11">
      <c r="G179" s="84">
        <f t="shared" si="58"/>
        <v>0</v>
      </c>
      <c r="I179" s="34">
        <f t="shared" si="49"/>
        <v>0</v>
      </c>
      <c r="K179" s="6">
        <f t="shared" si="51"/>
        <v>0</v>
      </c>
    </row>
    <row r="180" spans="5:11">
      <c r="G180" s="84">
        <f t="shared" si="58"/>
        <v>0</v>
      </c>
      <c r="I180" s="34">
        <f t="shared" si="49"/>
        <v>0</v>
      </c>
    </row>
    <row r="181" spans="5:11">
      <c r="G181" s="84">
        <f t="shared" si="58"/>
        <v>0</v>
      </c>
      <c r="I181" s="34">
        <f t="shared" si="49"/>
        <v>0</v>
      </c>
    </row>
    <row r="182" spans="5:11">
      <c r="I182" s="34">
        <f t="shared" si="49"/>
        <v>0</v>
      </c>
    </row>
  </sheetData>
  <autoFilter ref="A1:BOG182" xr:uid="{9ECFD3E9-980F-4153-A60C-121B8E63164D}">
    <filterColumn colId="0">
      <filters blank="1">
        <dateGroupItem year="2024" month="7" dateTimeGrouping="month"/>
      </filters>
    </filterColumn>
    <filterColumn colId="3" showButton="0"/>
    <filterColumn colId="4" showButton="0"/>
  </autoFilter>
  <mergeCells count="17">
    <mergeCell ref="A1:A2"/>
    <mergeCell ref="B1:B2"/>
    <mergeCell ref="C1:C2"/>
    <mergeCell ref="D1:F1"/>
    <mergeCell ref="G1:G2"/>
    <mergeCell ref="Y122:Z122"/>
    <mergeCell ref="Y126:Z126"/>
    <mergeCell ref="Y127:Z127"/>
    <mergeCell ref="D82:D87"/>
    <mergeCell ref="H1:H2"/>
    <mergeCell ref="O1:O2"/>
    <mergeCell ref="Q1:Q2"/>
    <mergeCell ref="I1:I2"/>
    <mergeCell ref="J1:J2"/>
    <mergeCell ref="K1:K2"/>
    <mergeCell ref="L1:L2"/>
    <mergeCell ref="P1:P2"/>
  </mergeCells>
  <phoneticPr fontId="7" type="noConversion"/>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09968-935F-4B69-93C2-D62C1FF402CA}">
  <sheetPr codeName="Sheet10"/>
  <dimension ref="A1:BON342"/>
  <sheetViews>
    <sheetView zoomScaleNormal="80" workbookViewId="0">
      <pane xSplit="2" ySplit="2" topLeftCell="H339" activePane="bottomRight" state="frozen"/>
      <selection pane="bottomRight" activeCell="L346" sqref="L346"/>
      <selection pane="bottomLeft" activeCell="A3" sqref="A3"/>
      <selection pane="topRight" activeCell="C1" sqref="C1"/>
    </sheetView>
  </sheetViews>
  <sheetFormatPr defaultRowHeight="15"/>
  <cols>
    <col min="1" max="1" width="13.42578125" style="202" customWidth="1"/>
    <col min="2" max="2" width="64.28515625" style="8" customWidth="1"/>
    <col min="3" max="3" width="30" style="15" customWidth="1"/>
    <col min="4" max="8" width="12.85546875" style="15" customWidth="1"/>
    <col min="9" max="9" width="19.140625" style="260" customWidth="1"/>
    <col min="10" max="10" width="14.42578125" style="260" customWidth="1"/>
    <col min="11" max="11" width="9.85546875" style="260" customWidth="1"/>
    <col min="12" max="12" width="12.42578125" style="260" customWidth="1"/>
    <col min="13" max="13" width="14.5703125" style="260" customWidth="1"/>
    <col min="14" max="14" width="13.85546875" style="8" customWidth="1"/>
    <col min="15" max="15" width="10.140625" style="8" customWidth="1"/>
    <col min="16" max="16" width="9" style="8" customWidth="1"/>
    <col min="17" max="17" width="15.5703125" style="8" customWidth="1"/>
    <col min="18" max="18" width="10.85546875" style="8" customWidth="1"/>
    <col min="19" max="19" width="20" style="15" customWidth="1"/>
    <col min="22" max="22" width="30.5703125" style="7" customWidth="1"/>
    <col min="23" max="23" width="33.140625" style="7" customWidth="1"/>
    <col min="24" max="24" width="31.28515625" style="7" customWidth="1"/>
    <col min="27" max="27" width="28.42578125" customWidth="1"/>
    <col min="28" max="28" width="14" customWidth="1"/>
    <col min="29" max="29" width="13.140625" customWidth="1"/>
    <col min="32" max="32" width="36.85546875" customWidth="1"/>
    <col min="33" max="33" width="22.42578125" customWidth="1"/>
  </cols>
  <sheetData>
    <row r="1" spans="1:1756" ht="44.1" customHeight="1">
      <c r="A1" s="435" t="s">
        <v>0</v>
      </c>
      <c r="B1" s="430" t="s">
        <v>1</v>
      </c>
      <c r="C1" s="430" t="s">
        <v>2</v>
      </c>
      <c r="D1" s="436" t="s">
        <v>3</v>
      </c>
      <c r="E1" s="437"/>
      <c r="F1" s="436" t="s">
        <v>4</v>
      </c>
      <c r="G1" s="437"/>
      <c r="H1" s="438" t="s">
        <v>416</v>
      </c>
      <c r="I1" s="244" t="s">
        <v>5</v>
      </c>
      <c r="J1" s="244"/>
      <c r="K1" s="244"/>
      <c r="L1" s="286"/>
      <c r="M1" s="287" t="s">
        <v>6</v>
      </c>
      <c r="N1" s="423" t="s">
        <v>7</v>
      </c>
      <c r="O1" s="423" t="s">
        <v>8</v>
      </c>
      <c r="P1" s="423" t="s">
        <v>9</v>
      </c>
      <c r="Q1" s="423" t="s">
        <v>10</v>
      </c>
      <c r="R1" s="424" t="s">
        <v>11</v>
      </c>
      <c r="S1" s="423" t="s">
        <v>12</v>
      </c>
      <c r="V1" s="426" t="s">
        <v>13</v>
      </c>
      <c r="W1" s="427" t="s">
        <v>14</v>
      </c>
      <c r="X1" s="429" t="s">
        <v>15</v>
      </c>
      <c r="AA1" s="66" t="s">
        <v>16</v>
      </c>
      <c r="AB1" s="68" t="s">
        <v>17</v>
      </c>
      <c r="AC1" s="67" t="s">
        <v>15</v>
      </c>
      <c r="AF1" s="46" t="s">
        <v>18</v>
      </c>
      <c r="AG1" s="46" t="s">
        <v>19</v>
      </c>
    </row>
    <row r="2" spans="1:1756" ht="54.75" customHeight="1">
      <c r="A2" s="435"/>
      <c r="B2" s="430"/>
      <c r="C2" s="430"/>
      <c r="D2" s="151" t="s">
        <v>417</v>
      </c>
      <c r="E2" s="151" t="s">
        <v>22</v>
      </c>
      <c r="F2" s="151" t="s">
        <v>417</v>
      </c>
      <c r="G2" s="151" t="s">
        <v>22</v>
      </c>
      <c r="H2" s="439"/>
      <c r="I2" s="25" t="s">
        <v>23</v>
      </c>
      <c r="J2" s="25" t="s">
        <v>24</v>
      </c>
      <c r="K2" s="25" t="s">
        <v>25</v>
      </c>
      <c r="L2" s="153" t="s">
        <v>26</v>
      </c>
      <c r="M2" s="153" t="s">
        <v>27</v>
      </c>
      <c r="N2" s="423"/>
      <c r="O2" s="423"/>
      <c r="P2" s="423"/>
      <c r="Q2" s="423"/>
      <c r="R2" s="424"/>
      <c r="S2" s="425"/>
      <c r="V2" s="426"/>
      <c r="W2" s="428"/>
      <c r="X2" s="429"/>
    </row>
    <row r="3" spans="1:1756" ht="66" customHeight="1">
      <c r="A3" s="233">
        <v>45292</v>
      </c>
      <c r="B3" s="26" t="s">
        <v>28</v>
      </c>
      <c r="C3" s="28" t="s">
        <v>29</v>
      </c>
      <c r="D3" s="28"/>
      <c r="E3" s="28"/>
      <c r="F3" s="28"/>
      <c r="G3" s="28"/>
      <c r="H3" s="28"/>
      <c r="I3" s="304">
        <v>1105</v>
      </c>
      <c r="J3" s="303" t="s">
        <v>418</v>
      </c>
      <c r="K3" s="303" t="s">
        <v>418</v>
      </c>
      <c r="L3" s="303"/>
      <c r="M3" s="303"/>
      <c r="N3" s="34">
        <f t="shared" ref="N3:N34" si="0">(I3*40.13)/325</f>
        <v>136.44200000000001</v>
      </c>
      <c r="O3" s="34" t="e">
        <f t="shared" ref="O3:O34" si="1">(J3/1000)*29.85</f>
        <v>#VALUE!</v>
      </c>
      <c r="P3" s="34" t="e">
        <f t="shared" ref="P3:P34" si="2">(K3*165)/325</f>
        <v>#VALUE!</v>
      </c>
      <c r="Q3" s="34" t="e">
        <f t="shared" ref="Q3:Q34" si="3">(K3*0.9)*1.25</f>
        <v>#VALUE!</v>
      </c>
      <c r="R3" s="13" t="e">
        <f t="shared" ref="R3:R66" si="4">SUM(N3:Q3)</f>
        <v>#VALUE!</v>
      </c>
      <c r="S3" s="7" t="s">
        <v>30</v>
      </c>
      <c r="AA3" s="7"/>
      <c r="AB3" s="7"/>
      <c r="AC3" s="7" t="s">
        <v>30</v>
      </c>
    </row>
    <row r="4" spans="1:1756" ht="75" customHeight="1">
      <c r="A4" s="233">
        <v>45293</v>
      </c>
      <c r="B4" s="26" t="s">
        <v>31</v>
      </c>
      <c r="C4" s="12" t="s">
        <v>32</v>
      </c>
      <c r="D4" s="12"/>
      <c r="E4" s="12"/>
      <c r="F4" s="12"/>
      <c r="G4" s="12"/>
      <c r="H4" s="12"/>
      <c r="I4" s="304">
        <v>19118</v>
      </c>
      <c r="J4" s="304">
        <v>50189</v>
      </c>
      <c r="K4" s="303">
        <v>713</v>
      </c>
      <c r="L4" s="303"/>
      <c r="M4" s="303"/>
      <c r="N4" s="34">
        <f t="shared" si="0"/>
        <v>2360.6318153846155</v>
      </c>
      <c r="O4" s="34">
        <f t="shared" si="1"/>
        <v>1498.14165</v>
      </c>
      <c r="P4" s="34">
        <f t="shared" si="2"/>
        <v>361.98461538461538</v>
      </c>
      <c r="Q4" s="34">
        <f t="shared" si="3"/>
        <v>802.125</v>
      </c>
      <c r="R4" s="13">
        <f t="shared" si="4"/>
        <v>5022.8830807692311</v>
      </c>
      <c r="S4" s="7" t="s">
        <v>33</v>
      </c>
      <c r="AA4" s="7"/>
      <c r="AB4" s="7"/>
      <c r="AC4" s="7" t="s">
        <v>34</v>
      </c>
      <c r="AJ4" t="s">
        <v>35</v>
      </c>
      <c r="AK4" t="s">
        <v>36</v>
      </c>
    </row>
    <row r="5" spans="1:1756" ht="180">
      <c r="A5" s="233">
        <v>45306</v>
      </c>
      <c r="B5" s="5" t="s">
        <v>37</v>
      </c>
      <c r="C5" s="12" t="s">
        <v>38</v>
      </c>
      <c r="D5" s="12"/>
      <c r="E5" s="12"/>
      <c r="F5" s="12"/>
      <c r="G5" s="12"/>
      <c r="H5" s="12"/>
      <c r="I5" s="301">
        <v>18897</v>
      </c>
      <c r="J5" s="301">
        <v>44268</v>
      </c>
      <c r="K5" s="302">
        <v>437</v>
      </c>
      <c r="L5" s="302"/>
      <c r="M5" s="302"/>
      <c r="N5" s="34">
        <f t="shared" si="0"/>
        <v>2333.3434153846156</v>
      </c>
      <c r="O5" s="34">
        <f t="shared" si="1"/>
        <v>1321.3998000000001</v>
      </c>
      <c r="P5" s="34">
        <f t="shared" si="2"/>
        <v>221.86153846153846</v>
      </c>
      <c r="Q5" s="34">
        <f t="shared" si="3"/>
        <v>491.625</v>
      </c>
      <c r="R5" s="13">
        <f t="shared" si="4"/>
        <v>4368.2297538461544</v>
      </c>
      <c r="S5" s="7" t="s">
        <v>33</v>
      </c>
      <c r="V5" s="7">
        <v>66</v>
      </c>
      <c r="AA5" s="7"/>
      <c r="AB5" s="7"/>
      <c r="AC5" s="7"/>
      <c r="AF5" s="46">
        <v>33</v>
      </c>
      <c r="AG5">
        <v>37</v>
      </c>
      <c r="AI5" t="s">
        <v>39</v>
      </c>
      <c r="AJ5" s="46" t="s">
        <v>40</v>
      </c>
      <c r="AK5" s="46" t="s">
        <v>41</v>
      </c>
    </row>
    <row r="6" spans="1:1756" ht="120">
      <c r="A6" s="233">
        <v>45315</v>
      </c>
      <c r="B6" s="12" t="s">
        <v>42</v>
      </c>
      <c r="C6" s="12" t="s">
        <v>43</v>
      </c>
      <c r="D6" s="12"/>
      <c r="E6" s="12"/>
      <c r="F6" s="12"/>
      <c r="G6" s="12"/>
      <c r="H6" s="12"/>
      <c r="I6" s="301">
        <v>11195</v>
      </c>
      <c r="J6" s="301">
        <v>84619</v>
      </c>
      <c r="K6" s="301">
        <v>1064</v>
      </c>
      <c r="L6" s="302"/>
      <c r="M6" s="302"/>
      <c r="N6" s="34">
        <f t="shared" si="0"/>
        <v>1382.3241538461539</v>
      </c>
      <c r="O6" s="34">
        <f t="shared" si="1"/>
        <v>2525.8771500000003</v>
      </c>
      <c r="P6" s="34">
        <f t="shared" si="2"/>
        <v>540.18461538461543</v>
      </c>
      <c r="Q6" s="34">
        <f t="shared" si="3"/>
        <v>1197</v>
      </c>
      <c r="R6" s="13">
        <f t="shared" si="4"/>
        <v>5645.38591923077</v>
      </c>
      <c r="S6" s="15" t="s">
        <v>44</v>
      </c>
      <c r="AA6" s="7"/>
      <c r="AB6" s="7"/>
      <c r="AC6" s="7"/>
      <c r="AF6">
        <v>9</v>
      </c>
      <c r="AG6">
        <v>37</v>
      </c>
      <c r="AI6" t="s">
        <v>45</v>
      </c>
      <c r="AJ6" s="46" t="s">
        <v>46</v>
      </c>
      <c r="AK6" s="46" t="s">
        <v>47</v>
      </c>
    </row>
    <row r="7" spans="1:1756" ht="75">
      <c r="A7" s="233">
        <v>45316</v>
      </c>
      <c r="B7" s="12" t="s">
        <v>48</v>
      </c>
      <c r="C7" s="12" t="s">
        <v>49</v>
      </c>
      <c r="D7" s="12"/>
      <c r="E7" s="12"/>
      <c r="F7" s="12"/>
      <c r="G7" s="12"/>
      <c r="H7" s="12"/>
      <c r="I7" s="301">
        <v>11593</v>
      </c>
      <c r="J7" s="301">
        <v>85820</v>
      </c>
      <c r="K7" s="301">
        <v>1023</v>
      </c>
      <c r="L7" s="302"/>
      <c r="M7" s="302"/>
      <c r="N7" s="34">
        <f t="shared" si="0"/>
        <v>1431.4679692307693</v>
      </c>
      <c r="O7" s="34">
        <f t="shared" si="1"/>
        <v>2561.7269999999999</v>
      </c>
      <c r="P7" s="34">
        <f t="shared" si="2"/>
        <v>519.36923076923074</v>
      </c>
      <c r="Q7" s="34">
        <f t="shared" si="3"/>
        <v>1150.875</v>
      </c>
      <c r="R7" s="13">
        <f t="shared" si="4"/>
        <v>5663.4391999999998</v>
      </c>
      <c r="S7" s="15" t="s">
        <v>33</v>
      </c>
      <c r="AA7" s="7"/>
      <c r="AB7" s="7"/>
      <c r="AC7" s="7"/>
      <c r="AF7">
        <v>7</v>
      </c>
      <c r="AG7">
        <v>19</v>
      </c>
    </row>
    <row r="8" spans="1:1756" ht="75">
      <c r="A8" s="233">
        <v>45317</v>
      </c>
      <c r="B8" s="12" t="s">
        <v>50</v>
      </c>
      <c r="C8" s="12" t="s">
        <v>49</v>
      </c>
      <c r="D8" s="12"/>
      <c r="E8" s="12"/>
      <c r="F8" s="12"/>
      <c r="G8" s="12"/>
      <c r="H8" s="12"/>
      <c r="I8" s="301">
        <v>11576</v>
      </c>
      <c r="J8" s="301">
        <v>88712</v>
      </c>
      <c r="K8" s="301">
        <v>1042</v>
      </c>
      <c r="L8" s="302"/>
      <c r="M8" s="302"/>
      <c r="N8" s="34">
        <f t="shared" si="0"/>
        <v>1429.3688615384615</v>
      </c>
      <c r="O8" s="34">
        <f t="shared" si="1"/>
        <v>2648.0532000000003</v>
      </c>
      <c r="P8" s="34">
        <f t="shared" si="2"/>
        <v>529.01538461538462</v>
      </c>
      <c r="Q8" s="34">
        <f t="shared" si="3"/>
        <v>1172.25</v>
      </c>
      <c r="R8" s="13">
        <f t="shared" si="4"/>
        <v>5778.6874461538464</v>
      </c>
      <c r="S8" s="15" t="s">
        <v>33</v>
      </c>
      <c r="AA8" s="7"/>
      <c r="AB8" s="7"/>
      <c r="AC8" s="7"/>
      <c r="AF8">
        <v>6</v>
      </c>
      <c r="AG8">
        <v>37</v>
      </c>
    </row>
    <row r="9" spans="1:1756" ht="75">
      <c r="A9" s="233">
        <v>45318</v>
      </c>
      <c r="B9" s="12" t="s">
        <v>51</v>
      </c>
      <c r="C9" s="12" t="s">
        <v>52</v>
      </c>
      <c r="D9" s="12"/>
      <c r="E9" s="12"/>
      <c r="F9" s="12"/>
      <c r="G9" s="12"/>
      <c r="H9" s="12"/>
      <c r="I9" s="301">
        <v>12786</v>
      </c>
      <c r="J9" s="301">
        <v>85785</v>
      </c>
      <c r="K9" s="302">
        <v>841</v>
      </c>
      <c r="L9" s="302"/>
      <c r="M9" s="302"/>
      <c r="N9" s="34">
        <f t="shared" si="0"/>
        <v>1578.7759384615385</v>
      </c>
      <c r="O9" s="34">
        <f t="shared" si="1"/>
        <v>2560.6822499999998</v>
      </c>
      <c r="P9" s="34">
        <f t="shared" si="2"/>
        <v>426.96923076923076</v>
      </c>
      <c r="Q9" s="34">
        <f t="shared" si="3"/>
        <v>946.125</v>
      </c>
      <c r="R9" s="13">
        <f t="shared" si="4"/>
        <v>5512.5524192307694</v>
      </c>
      <c r="S9" s="15" t="s">
        <v>53</v>
      </c>
      <c r="AA9" s="7"/>
      <c r="AB9" s="7"/>
      <c r="AC9" s="7"/>
      <c r="AF9" t="s">
        <v>54</v>
      </c>
      <c r="AG9">
        <v>30</v>
      </c>
    </row>
    <row r="10" spans="1:1756" ht="75">
      <c r="A10" s="233">
        <v>45319</v>
      </c>
      <c r="B10" s="15" t="s">
        <v>55</v>
      </c>
      <c r="C10" s="12" t="s">
        <v>56</v>
      </c>
      <c r="D10" s="12"/>
      <c r="E10" s="12"/>
      <c r="F10" s="12"/>
      <c r="G10" s="12"/>
      <c r="H10" s="12"/>
      <c r="I10" s="301">
        <v>4533</v>
      </c>
      <c r="J10" s="301">
        <v>31600</v>
      </c>
      <c r="K10" s="302">
        <v>97</v>
      </c>
      <c r="L10" s="302"/>
      <c r="M10" s="302"/>
      <c r="N10" s="34">
        <f t="shared" si="0"/>
        <v>559.72089230769234</v>
      </c>
      <c r="O10" s="34">
        <f t="shared" si="1"/>
        <v>943.2600000000001</v>
      </c>
      <c r="P10" s="34">
        <f t="shared" si="2"/>
        <v>49.246153846153845</v>
      </c>
      <c r="Q10" s="34">
        <f t="shared" si="3"/>
        <v>109.125</v>
      </c>
      <c r="R10" s="13">
        <f t="shared" si="4"/>
        <v>1661.3520461538465</v>
      </c>
      <c r="S10" s="15" t="s">
        <v>33</v>
      </c>
      <c r="AA10" s="7"/>
      <c r="AB10" s="7"/>
      <c r="AC10" s="7"/>
      <c r="AF10" t="s">
        <v>54</v>
      </c>
      <c r="AG10" t="s">
        <v>54</v>
      </c>
    </row>
    <row r="11" spans="1:1756" ht="75">
      <c r="A11" s="233">
        <v>45320</v>
      </c>
      <c r="B11" s="12" t="s">
        <v>57</v>
      </c>
      <c r="C11" s="12" t="s">
        <v>58</v>
      </c>
      <c r="D11" s="12"/>
      <c r="E11" s="12"/>
      <c r="F11" s="12"/>
      <c r="G11" s="12"/>
      <c r="H11" s="12"/>
      <c r="I11" s="301">
        <v>6913</v>
      </c>
      <c r="J11" s="301">
        <v>27400</v>
      </c>
      <c r="K11" s="302">
        <v>82</v>
      </c>
      <c r="L11" s="302"/>
      <c r="M11" s="302"/>
      <c r="N11" s="34">
        <f t="shared" si="0"/>
        <v>853.59596923076924</v>
      </c>
      <c r="O11" s="34">
        <f t="shared" si="1"/>
        <v>817.89</v>
      </c>
      <c r="P11" s="34">
        <f t="shared" si="2"/>
        <v>41.630769230769232</v>
      </c>
      <c r="Q11" s="34">
        <f t="shared" si="3"/>
        <v>92.25</v>
      </c>
      <c r="R11" s="13">
        <f t="shared" si="4"/>
        <v>1805.3667384615383</v>
      </c>
      <c r="S11" s="15" t="s">
        <v>53</v>
      </c>
      <c r="AA11" s="7"/>
      <c r="AB11" s="7"/>
      <c r="AC11" s="7"/>
      <c r="AF11" t="s">
        <v>54</v>
      </c>
      <c r="AG11" t="s">
        <v>54</v>
      </c>
    </row>
    <row r="12" spans="1:1756" ht="75">
      <c r="A12" s="233">
        <v>45321</v>
      </c>
      <c r="B12" s="12" t="s">
        <v>59</v>
      </c>
      <c r="C12" s="12" t="s">
        <v>58</v>
      </c>
      <c r="D12" s="12"/>
      <c r="E12" s="12"/>
      <c r="F12" s="12"/>
      <c r="G12" s="12"/>
      <c r="H12" s="12"/>
      <c r="I12" s="301">
        <v>2919</v>
      </c>
      <c r="J12" s="301">
        <v>22750</v>
      </c>
      <c r="K12" s="302">
        <v>114</v>
      </c>
      <c r="L12" s="302"/>
      <c r="M12" s="302"/>
      <c r="N12" s="34">
        <f t="shared" si="0"/>
        <v>360.42913846153846</v>
      </c>
      <c r="O12" s="34">
        <f t="shared" si="1"/>
        <v>679.08749999999998</v>
      </c>
      <c r="P12" s="34">
        <f t="shared" si="2"/>
        <v>57.876923076923077</v>
      </c>
      <c r="Q12" s="34">
        <f t="shared" si="3"/>
        <v>128.25</v>
      </c>
      <c r="R12" s="13">
        <f t="shared" si="4"/>
        <v>1225.6435615384614</v>
      </c>
      <c r="S12" s="15" t="s">
        <v>53</v>
      </c>
      <c r="AA12" s="7"/>
      <c r="AB12" s="7"/>
      <c r="AC12" s="7"/>
      <c r="AF12" t="s">
        <v>54</v>
      </c>
      <c r="AG12" t="s">
        <v>54</v>
      </c>
    </row>
    <row r="13" spans="1:1756" ht="81" customHeight="1">
      <c r="A13" s="233">
        <v>45322</v>
      </c>
      <c r="B13" s="15" t="s">
        <v>60</v>
      </c>
      <c r="C13" s="12" t="s">
        <v>61</v>
      </c>
      <c r="D13" s="12"/>
      <c r="E13" s="12"/>
      <c r="F13" s="12"/>
      <c r="G13" s="12"/>
      <c r="H13" s="12"/>
      <c r="I13" s="302">
        <v>892</v>
      </c>
      <c r="J13" s="302">
        <v>37</v>
      </c>
      <c r="K13" s="302">
        <v>171</v>
      </c>
      <c r="L13" s="302"/>
      <c r="M13" s="302"/>
      <c r="N13" s="34">
        <f t="shared" si="0"/>
        <v>110.14141538461539</v>
      </c>
      <c r="O13" s="34">
        <f t="shared" si="1"/>
        <v>1.1044499999999999</v>
      </c>
      <c r="P13" s="34">
        <f t="shared" si="2"/>
        <v>86.815384615384616</v>
      </c>
      <c r="Q13" s="34">
        <f t="shared" si="3"/>
        <v>192.375</v>
      </c>
      <c r="R13" s="13">
        <f t="shared" si="4"/>
        <v>390.43624999999997</v>
      </c>
      <c r="S13" s="15" t="s">
        <v>30</v>
      </c>
      <c r="AA13" s="7"/>
      <c r="AB13" s="7"/>
      <c r="AC13" s="7"/>
      <c r="AF13" t="s">
        <v>54</v>
      </c>
      <c r="AG13" t="s">
        <v>54</v>
      </c>
    </row>
    <row r="14" spans="1:1756" s="32" customFormat="1" ht="81" customHeight="1">
      <c r="A14" s="234">
        <v>45323</v>
      </c>
      <c r="B14" s="33" t="s">
        <v>62</v>
      </c>
      <c r="C14" s="33" t="s">
        <v>63</v>
      </c>
      <c r="D14" s="33"/>
      <c r="E14" s="33"/>
      <c r="F14" s="33"/>
      <c r="G14" s="33"/>
      <c r="H14" s="33"/>
      <c r="I14" s="305">
        <v>8212</v>
      </c>
      <c r="J14" s="306"/>
      <c r="K14" s="306"/>
      <c r="L14" s="306"/>
      <c r="M14" s="306"/>
      <c r="N14" s="35">
        <f t="shared" si="0"/>
        <v>1013.9924923076923</v>
      </c>
      <c r="O14" s="35">
        <f t="shared" si="1"/>
        <v>0</v>
      </c>
      <c r="P14" s="34">
        <f t="shared" si="2"/>
        <v>0</v>
      </c>
      <c r="Q14" s="35">
        <f t="shared" si="3"/>
        <v>0</v>
      </c>
      <c r="R14" s="43">
        <f t="shared" si="4"/>
        <v>1013.9924923076923</v>
      </c>
      <c r="S14" s="30" t="s">
        <v>33</v>
      </c>
      <c r="T14"/>
      <c r="U14"/>
      <c r="V14" s="44">
        <v>0</v>
      </c>
      <c r="W14" s="44"/>
      <c r="X14" s="7" t="s">
        <v>64</v>
      </c>
      <c r="Y14"/>
      <c r="Z14"/>
      <c r="AA14" s="44">
        <v>0</v>
      </c>
      <c r="AC14" s="44" t="s">
        <v>65</v>
      </c>
      <c r="AD14"/>
      <c r="AE14"/>
      <c r="AF14" s="23" t="s">
        <v>54</v>
      </c>
      <c r="AG14" s="23">
        <v>6</v>
      </c>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c r="AMN14"/>
      <c r="AMO14"/>
      <c r="AMP14"/>
      <c r="AMQ14"/>
      <c r="AMR14"/>
      <c r="AMS14"/>
      <c r="AMT14"/>
      <c r="AMU14"/>
      <c r="AMV14"/>
      <c r="AMW14"/>
      <c r="AMX14"/>
      <c r="AMY14"/>
      <c r="AMZ14"/>
      <c r="ANA14"/>
      <c r="ANB14"/>
      <c r="ANC14"/>
      <c r="AND14"/>
      <c r="ANE14"/>
      <c r="ANF14"/>
      <c r="ANG14"/>
      <c r="ANH14"/>
      <c r="ANI14"/>
      <c r="ANJ14"/>
      <c r="ANK14"/>
      <c r="ANL14"/>
      <c r="ANM14"/>
      <c r="ANN14"/>
      <c r="ANO14"/>
      <c r="ANP14"/>
      <c r="ANQ14"/>
      <c r="ANR14"/>
      <c r="ANS14"/>
      <c r="ANT14"/>
      <c r="ANU14"/>
      <c r="ANV14"/>
      <c r="ANW14"/>
      <c r="ANX14"/>
      <c r="ANY14"/>
      <c r="ANZ14"/>
      <c r="AOA14"/>
      <c r="AOB14"/>
      <c r="AOC14"/>
      <c r="AOD14"/>
      <c r="AOE14"/>
      <c r="AOF14"/>
      <c r="AOG14"/>
      <c r="AOH14"/>
      <c r="AOI14"/>
      <c r="AOJ14"/>
      <c r="AOK14"/>
      <c r="AOL14"/>
      <c r="AOM14"/>
      <c r="AON14"/>
      <c r="AOO14"/>
      <c r="AOP14"/>
      <c r="AOQ14"/>
      <c r="AOR14"/>
      <c r="AOS14"/>
      <c r="AOT14"/>
      <c r="AOU14"/>
      <c r="AOV14"/>
      <c r="AOW14"/>
      <c r="AOX14"/>
      <c r="AOY14"/>
      <c r="AOZ14"/>
      <c r="APA14"/>
      <c r="APB14"/>
      <c r="APC14"/>
      <c r="APD14"/>
      <c r="APE14"/>
      <c r="APF14"/>
      <c r="APG14"/>
      <c r="APH14"/>
      <c r="API14"/>
      <c r="APJ14"/>
      <c r="APK14"/>
      <c r="APL14"/>
      <c r="APM14"/>
      <c r="APN14"/>
      <c r="APO14"/>
      <c r="APP14"/>
      <c r="APQ14"/>
      <c r="APR14"/>
      <c r="APS14"/>
      <c r="APT14"/>
      <c r="APU14"/>
      <c r="APV14"/>
      <c r="APW14"/>
      <c r="APX14"/>
      <c r="APY14"/>
      <c r="APZ14"/>
      <c r="AQA14"/>
      <c r="AQB14"/>
      <c r="AQC14"/>
      <c r="AQD14"/>
      <c r="AQE14"/>
      <c r="AQF14"/>
      <c r="AQG14"/>
      <c r="AQH14"/>
      <c r="AQI14"/>
      <c r="AQJ14"/>
      <c r="AQK14"/>
      <c r="AQL14"/>
      <c r="AQM14"/>
      <c r="AQN14"/>
      <c r="AQO14"/>
      <c r="AQP14"/>
      <c r="AQQ14"/>
      <c r="AQR14"/>
      <c r="AQS14"/>
      <c r="AQT14"/>
      <c r="AQU14"/>
      <c r="AQV14"/>
      <c r="AQW14"/>
      <c r="AQX14"/>
      <c r="AQY14"/>
      <c r="AQZ14"/>
      <c r="ARA14"/>
      <c r="ARB14"/>
      <c r="ARC14"/>
      <c r="ARD14"/>
      <c r="ARE14"/>
      <c r="ARF14"/>
      <c r="ARG14"/>
      <c r="ARH14"/>
      <c r="ARI14"/>
      <c r="ARJ14"/>
      <c r="ARK14"/>
      <c r="ARL14"/>
      <c r="ARM14"/>
      <c r="ARN14"/>
      <c r="ARO14"/>
      <c r="ARP14"/>
      <c r="ARQ14"/>
      <c r="ARR14"/>
      <c r="ARS14"/>
      <c r="ART14"/>
      <c r="ARU14"/>
      <c r="ARV14"/>
      <c r="ARW14"/>
      <c r="ARX14"/>
      <c r="ARY14"/>
      <c r="ARZ14"/>
      <c r="ASA14"/>
      <c r="ASB14"/>
      <c r="ASC14"/>
      <c r="ASD14"/>
      <c r="ASE14"/>
      <c r="ASF14"/>
      <c r="ASG14"/>
      <c r="ASH14"/>
      <c r="ASI14"/>
      <c r="ASJ14"/>
      <c r="ASK14"/>
      <c r="ASL14"/>
      <c r="ASM14"/>
      <c r="ASN14"/>
      <c r="ASO14"/>
      <c r="ASP14"/>
      <c r="ASQ14"/>
      <c r="ASR14"/>
      <c r="ASS14"/>
      <c r="AST14"/>
      <c r="ASU14"/>
      <c r="ASV14"/>
      <c r="ASW14"/>
      <c r="ASX14"/>
      <c r="ASY14"/>
      <c r="ASZ14"/>
      <c r="ATA14"/>
      <c r="ATB14"/>
      <c r="ATC14"/>
      <c r="ATD14"/>
      <c r="ATE14"/>
      <c r="ATF14"/>
      <c r="ATG14"/>
      <c r="ATH14"/>
      <c r="ATI14"/>
      <c r="ATJ14"/>
      <c r="ATK14"/>
      <c r="ATL14"/>
      <c r="ATM14"/>
      <c r="ATN14"/>
      <c r="ATO14"/>
      <c r="ATP14"/>
      <c r="ATQ14"/>
      <c r="ATR14"/>
      <c r="ATS14"/>
      <c r="ATT14"/>
      <c r="ATU14"/>
      <c r="ATV14"/>
      <c r="ATW14"/>
      <c r="ATX14"/>
      <c r="ATY14"/>
      <c r="ATZ14"/>
      <c r="AUA14"/>
      <c r="AUB14"/>
      <c r="AUC14"/>
      <c r="AUD14"/>
      <c r="AUE14"/>
      <c r="AUF14"/>
      <c r="AUG14"/>
      <c r="AUH14"/>
      <c r="AUI14"/>
      <c r="AUJ14"/>
      <c r="AUK14"/>
      <c r="AUL14"/>
      <c r="AUM14"/>
      <c r="AUN14"/>
      <c r="AUO14"/>
      <c r="AUP14"/>
      <c r="AUQ14"/>
      <c r="AUR14"/>
      <c r="AUS14"/>
      <c r="AUT14"/>
      <c r="AUU14"/>
      <c r="AUV14"/>
      <c r="AUW14"/>
      <c r="AUX14"/>
      <c r="AUY14"/>
      <c r="AUZ14"/>
      <c r="AVA14"/>
      <c r="AVB14"/>
      <c r="AVC14"/>
      <c r="AVD14"/>
      <c r="AVE14"/>
      <c r="AVF14"/>
      <c r="AVG14"/>
      <c r="AVH14"/>
      <c r="AVI14"/>
      <c r="AVJ14"/>
      <c r="AVK14"/>
      <c r="AVL14"/>
      <c r="AVM14"/>
      <c r="AVN14"/>
      <c r="AVO14"/>
      <c r="AVP14"/>
      <c r="AVQ14"/>
      <c r="AVR14"/>
      <c r="AVS14"/>
      <c r="AVT14"/>
      <c r="AVU14"/>
      <c r="AVV14"/>
      <c r="AVW14"/>
      <c r="AVX14"/>
      <c r="AVY14"/>
      <c r="AVZ14"/>
      <c r="AWA14"/>
      <c r="AWB14"/>
      <c r="AWC14"/>
      <c r="AWD14"/>
      <c r="AWE14"/>
      <c r="AWF14"/>
      <c r="AWG14"/>
      <c r="AWH14"/>
      <c r="AWI14"/>
      <c r="AWJ14"/>
      <c r="AWK14"/>
      <c r="AWL14"/>
      <c r="AWM14"/>
      <c r="AWN14"/>
      <c r="AWO14"/>
      <c r="AWP14"/>
      <c r="AWQ14"/>
      <c r="AWR14"/>
      <c r="AWS14"/>
      <c r="AWT14"/>
      <c r="AWU14"/>
      <c r="AWV14"/>
      <c r="AWW14"/>
      <c r="AWX14"/>
      <c r="AWY14"/>
      <c r="AWZ14"/>
      <c r="AXA14"/>
      <c r="AXB14"/>
      <c r="AXC14"/>
      <c r="AXD14"/>
      <c r="AXE14"/>
      <c r="AXF14"/>
      <c r="AXG14"/>
      <c r="AXH14"/>
      <c r="AXI14"/>
      <c r="AXJ14"/>
      <c r="AXK14"/>
      <c r="AXL14"/>
      <c r="AXM14"/>
      <c r="AXN14"/>
      <c r="AXO14"/>
      <c r="AXP14"/>
      <c r="AXQ14"/>
      <c r="AXR14"/>
      <c r="AXS14"/>
      <c r="AXT14"/>
      <c r="AXU14"/>
      <c r="AXV14"/>
      <c r="AXW14"/>
      <c r="AXX14"/>
      <c r="AXY14"/>
      <c r="AXZ14"/>
      <c r="AYA14"/>
      <c r="AYB14"/>
      <c r="AYC14"/>
      <c r="AYD14"/>
      <c r="AYE14"/>
      <c r="AYF14"/>
      <c r="AYG14"/>
      <c r="AYH14"/>
      <c r="AYI14"/>
      <c r="AYJ14"/>
      <c r="AYK14"/>
      <c r="AYL14"/>
      <c r="AYM14"/>
      <c r="AYN14"/>
      <c r="AYO14"/>
      <c r="AYP14"/>
      <c r="AYQ14"/>
      <c r="AYR14"/>
      <c r="AYS14"/>
      <c r="AYT14"/>
      <c r="AYU14"/>
      <c r="AYV14"/>
      <c r="AYW14"/>
      <c r="AYX14"/>
      <c r="AYY14"/>
      <c r="AYZ14"/>
      <c r="AZA14"/>
      <c r="AZB14"/>
      <c r="AZC14"/>
      <c r="AZD14"/>
      <c r="AZE14"/>
      <c r="AZF14"/>
      <c r="AZG14"/>
      <c r="AZH14"/>
      <c r="AZI14"/>
      <c r="AZJ14"/>
      <c r="AZK14"/>
      <c r="AZL14"/>
      <c r="AZM14"/>
      <c r="AZN14"/>
      <c r="AZO14"/>
      <c r="AZP14"/>
      <c r="AZQ14"/>
      <c r="AZR14"/>
      <c r="AZS14"/>
      <c r="AZT14"/>
      <c r="AZU14"/>
      <c r="AZV14"/>
      <c r="AZW14"/>
      <c r="AZX14"/>
      <c r="AZY14"/>
      <c r="AZZ14"/>
      <c r="BAA14"/>
      <c r="BAB14"/>
      <c r="BAC14"/>
      <c r="BAD14"/>
      <c r="BAE14"/>
      <c r="BAF14"/>
      <c r="BAG14"/>
      <c r="BAH14"/>
      <c r="BAI14"/>
      <c r="BAJ14"/>
      <c r="BAK14"/>
      <c r="BAL14"/>
      <c r="BAM14"/>
      <c r="BAN14"/>
      <c r="BAO14"/>
      <c r="BAP14"/>
      <c r="BAQ14"/>
      <c r="BAR14"/>
      <c r="BAS14"/>
      <c r="BAT14"/>
      <c r="BAU14"/>
      <c r="BAV14"/>
      <c r="BAW14"/>
      <c r="BAX14"/>
      <c r="BAY14"/>
      <c r="BAZ14"/>
      <c r="BBA14"/>
      <c r="BBB14"/>
      <c r="BBC14"/>
      <c r="BBD14"/>
      <c r="BBE14"/>
      <c r="BBF14"/>
      <c r="BBG14"/>
      <c r="BBH14"/>
      <c r="BBI14"/>
      <c r="BBJ14"/>
      <c r="BBK14"/>
      <c r="BBL14"/>
      <c r="BBM14"/>
      <c r="BBN14"/>
      <c r="BBO14"/>
      <c r="BBP14"/>
      <c r="BBQ14"/>
      <c r="BBR14"/>
      <c r="BBS14"/>
      <c r="BBT14"/>
      <c r="BBU14"/>
      <c r="BBV14"/>
      <c r="BBW14"/>
      <c r="BBX14"/>
      <c r="BBY14"/>
      <c r="BBZ14"/>
      <c r="BCA14"/>
      <c r="BCB14"/>
      <c r="BCC14"/>
      <c r="BCD14"/>
      <c r="BCE14"/>
      <c r="BCF14"/>
      <c r="BCG14"/>
      <c r="BCH14"/>
      <c r="BCI14"/>
      <c r="BCJ14"/>
      <c r="BCK14"/>
      <c r="BCL14"/>
      <c r="BCM14"/>
      <c r="BCN14"/>
      <c r="BCO14"/>
      <c r="BCP14"/>
      <c r="BCQ14"/>
      <c r="BCR14"/>
      <c r="BCS14"/>
      <c r="BCT14"/>
      <c r="BCU14"/>
      <c r="BCV14"/>
      <c r="BCW14"/>
      <c r="BCX14"/>
      <c r="BCY14"/>
      <c r="BCZ14"/>
      <c r="BDA14"/>
      <c r="BDB14"/>
      <c r="BDC14"/>
      <c r="BDD14"/>
      <c r="BDE14"/>
      <c r="BDF14"/>
      <c r="BDG14"/>
      <c r="BDH14"/>
      <c r="BDI14"/>
      <c r="BDJ14"/>
      <c r="BDK14"/>
      <c r="BDL14"/>
      <c r="BDM14"/>
      <c r="BDN14"/>
      <c r="BDO14"/>
      <c r="BDP14"/>
      <c r="BDQ14"/>
      <c r="BDR14"/>
      <c r="BDS14"/>
      <c r="BDT14"/>
      <c r="BDU14"/>
      <c r="BDV14"/>
      <c r="BDW14"/>
      <c r="BDX14"/>
      <c r="BDY14"/>
      <c r="BDZ14"/>
      <c r="BEA14"/>
      <c r="BEB14"/>
      <c r="BEC14"/>
      <c r="BED14"/>
      <c r="BEE14"/>
      <c r="BEF14"/>
      <c r="BEG14"/>
      <c r="BEH14"/>
      <c r="BEI14"/>
      <c r="BEJ14"/>
      <c r="BEK14"/>
      <c r="BEL14"/>
      <c r="BEM14"/>
      <c r="BEN14"/>
      <c r="BEO14"/>
      <c r="BEP14"/>
      <c r="BEQ14"/>
      <c r="BER14"/>
      <c r="BES14"/>
      <c r="BET14"/>
      <c r="BEU14"/>
      <c r="BEV14"/>
      <c r="BEW14"/>
      <c r="BEX14"/>
      <c r="BEY14"/>
      <c r="BEZ14"/>
      <c r="BFA14"/>
      <c r="BFB14"/>
      <c r="BFC14"/>
      <c r="BFD14"/>
      <c r="BFE14"/>
      <c r="BFF14"/>
      <c r="BFG14"/>
      <c r="BFH14"/>
      <c r="BFI14"/>
      <c r="BFJ14"/>
      <c r="BFK14"/>
      <c r="BFL14"/>
      <c r="BFM14"/>
      <c r="BFN14"/>
      <c r="BFO14"/>
      <c r="BFP14"/>
      <c r="BFQ14"/>
      <c r="BFR14"/>
      <c r="BFS14"/>
      <c r="BFT14"/>
      <c r="BFU14"/>
      <c r="BFV14"/>
      <c r="BFW14"/>
      <c r="BFX14"/>
      <c r="BFY14"/>
      <c r="BFZ14"/>
      <c r="BGA14"/>
      <c r="BGB14"/>
      <c r="BGC14"/>
      <c r="BGD14"/>
      <c r="BGE14"/>
      <c r="BGF14"/>
      <c r="BGG14"/>
      <c r="BGH14"/>
      <c r="BGI14"/>
      <c r="BGJ14"/>
      <c r="BGK14"/>
      <c r="BGL14"/>
      <c r="BGM14"/>
      <c r="BGN14"/>
      <c r="BGO14"/>
      <c r="BGP14"/>
      <c r="BGQ14"/>
      <c r="BGR14"/>
      <c r="BGS14"/>
      <c r="BGT14"/>
      <c r="BGU14"/>
      <c r="BGV14"/>
      <c r="BGW14"/>
      <c r="BGX14"/>
      <c r="BGY14"/>
      <c r="BGZ14"/>
      <c r="BHA14"/>
      <c r="BHB14"/>
      <c r="BHC14"/>
      <c r="BHD14"/>
      <c r="BHE14"/>
      <c r="BHF14"/>
      <c r="BHG14"/>
      <c r="BHH14"/>
      <c r="BHI14"/>
      <c r="BHJ14"/>
      <c r="BHK14"/>
      <c r="BHL14"/>
      <c r="BHM14"/>
      <c r="BHN14"/>
      <c r="BHO14"/>
      <c r="BHP14"/>
      <c r="BHQ14"/>
      <c r="BHR14"/>
      <c r="BHS14"/>
      <c r="BHT14"/>
      <c r="BHU14"/>
      <c r="BHV14"/>
      <c r="BHW14"/>
      <c r="BHX14"/>
      <c r="BHY14"/>
      <c r="BHZ14"/>
      <c r="BIA14"/>
      <c r="BIB14"/>
      <c r="BIC14"/>
      <c r="BID14"/>
      <c r="BIE14"/>
      <c r="BIF14"/>
      <c r="BIG14"/>
      <c r="BIH14"/>
      <c r="BII14"/>
      <c r="BIJ14"/>
      <c r="BIK14"/>
      <c r="BIL14"/>
      <c r="BIM14"/>
      <c r="BIN14"/>
      <c r="BIO14"/>
      <c r="BIP14"/>
      <c r="BIQ14"/>
      <c r="BIR14"/>
      <c r="BIS14"/>
      <c r="BIT14"/>
      <c r="BIU14"/>
      <c r="BIV14"/>
      <c r="BIW14"/>
      <c r="BIX14"/>
      <c r="BIY14"/>
      <c r="BIZ14"/>
      <c r="BJA14"/>
      <c r="BJB14"/>
      <c r="BJC14"/>
      <c r="BJD14"/>
      <c r="BJE14"/>
      <c r="BJF14"/>
      <c r="BJG14"/>
      <c r="BJH14"/>
      <c r="BJI14"/>
      <c r="BJJ14"/>
      <c r="BJK14"/>
      <c r="BJL14"/>
      <c r="BJM14"/>
      <c r="BJN14"/>
      <c r="BJO14"/>
      <c r="BJP14"/>
      <c r="BJQ14"/>
      <c r="BJR14"/>
      <c r="BJS14"/>
      <c r="BJT14"/>
      <c r="BJU14"/>
      <c r="BJV14"/>
      <c r="BJW14"/>
      <c r="BJX14"/>
      <c r="BJY14"/>
      <c r="BJZ14"/>
      <c r="BKA14"/>
      <c r="BKB14"/>
      <c r="BKC14"/>
      <c r="BKD14"/>
      <c r="BKE14"/>
      <c r="BKF14"/>
      <c r="BKG14"/>
      <c r="BKH14"/>
      <c r="BKI14"/>
      <c r="BKJ14"/>
      <c r="BKK14"/>
      <c r="BKL14"/>
      <c r="BKM14"/>
      <c r="BKN14"/>
      <c r="BKO14"/>
      <c r="BKP14"/>
      <c r="BKQ14"/>
      <c r="BKR14"/>
      <c r="BKS14"/>
      <c r="BKT14"/>
      <c r="BKU14"/>
      <c r="BKV14"/>
      <c r="BKW14"/>
      <c r="BKX14"/>
      <c r="BKY14"/>
      <c r="BKZ14"/>
      <c r="BLA14"/>
      <c r="BLB14"/>
      <c r="BLC14"/>
      <c r="BLD14"/>
      <c r="BLE14"/>
      <c r="BLF14"/>
      <c r="BLG14"/>
      <c r="BLH14"/>
      <c r="BLI14"/>
      <c r="BLJ14"/>
      <c r="BLK14"/>
      <c r="BLL14"/>
      <c r="BLM14"/>
      <c r="BLN14"/>
      <c r="BLO14"/>
      <c r="BLP14"/>
      <c r="BLQ14"/>
      <c r="BLR14"/>
      <c r="BLS14"/>
      <c r="BLT14"/>
      <c r="BLU14"/>
      <c r="BLV14"/>
      <c r="BLW14"/>
      <c r="BLX14"/>
      <c r="BLY14"/>
      <c r="BLZ14"/>
      <c r="BMA14"/>
      <c r="BMB14"/>
      <c r="BMC14"/>
      <c r="BMD14"/>
      <c r="BME14"/>
      <c r="BMF14"/>
      <c r="BMG14"/>
      <c r="BMH14"/>
      <c r="BMI14"/>
      <c r="BMJ14"/>
      <c r="BMK14"/>
      <c r="BML14"/>
      <c r="BMM14"/>
      <c r="BMN14"/>
      <c r="BMO14"/>
      <c r="BMP14"/>
      <c r="BMQ14"/>
      <c r="BMR14"/>
      <c r="BMS14"/>
      <c r="BMT14"/>
      <c r="BMU14"/>
      <c r="BMV14"/>
      <c r="BMW14"/>
      <c r="BMX14"/>
      <c r="BMY14"/>
      <c r="BMZ14"/>
      <c r="BNA14"/>
      <c r="BNB14"/>
      <c r="BNC14"/>
      <c r="BND14"/>
      <c r="BNE14"/>
      <c r="BNF14"/>
      <c r="BNG14"/>
      <c r="BNH14"/>
      <c r="BNI14"/>
      <c r="BNJ14"/>
      <c r="BNK14"/>
      <c r="BNL14"/>
      <c r="BNM14"/>
      <c r="BNN14"/>
      <c r="BNO14"/>
      <c r="BNP14"/>
      <c r="BNQ14"/>
      <c r="BNR14"/>
      <c r="BNS14"/>
      <c r="BNT14"/>
      <c r="BNU14"/>
      <c r="BNV14"/>
      <c r="BNW14"/>
      <c r="BNX14"/>
      <c r="BNY14"/>
      <c r="BNZ14"/>
      <c r="BOA14"/>
      <c r="BOB14"/>
      <c r="BOC14"/>
      <c r="BOD14"/>
      <c r="BOE14"/>
      <c r="BOF14"/>
      <c r="BOG14"/>
      <c r="BOH14"/>
      <c r="BOI14"/>
      <c r="BOJ14"/>
      <c r="BOK14"/>
      <c r="BOL14"/>
      <c r="BOM14"/>
      <c r="BON14"/>
    </row>
    <row r="15" spans="1:1756" s="32" customFormat="1" ht="75">
      <c r="A15" s="234">
        <v>45324</v>
      </c>
      <c r="B15" s="30" t="s">
        <v>28</v>
      </c>
      <c r="C15" s="33" t="s">
        <v>61</v>
      </c>
      <c r="D15" s="33"/>
      <c r="E15" s="33"/>
      <c r="F15" s="33"/>
      <c r="G15" s="33"/>
      <c r="H15" s="33"/>
      <c r="I15" s="306">
        <v>904</v>
      </c>
      <c r="J15" s="306"/>
      <c r="K15" s="306"/>
      <c r="L15" s="306"/>
      <c r="M15" s="306"/>
      <c r="N15" s="35">
        <f t="shared" si="0"/>
        <v>111.62313846153847</v>
      </c>
      <c r="O15" s="35">
        <f t="shared" si="1"/>
        <v>0</v>
      </c>
      <c r="P15" s="34">
        <f t="shared" si="2"/>
        <v>0</v>
      </c>
      <c r="Q15" s="35">
        <f t="shared" si="3"/>
        <v>0</v>
      </c>
      <c r="R15" s="43">
        <f t="shared" si="4"/>
        <v>111.62313846153847</v>
      </c>
      <c r="S15" s="30" t="s">
        <v>30</v>
      </c>
      <c r="T15"/>
      <c r="U15"/>
      <c r="V15" s="44">
        <v>0</v>
      </c>
      <c r="W15" s="44"/>
      <c r="X15" s="7" t="s">
        <v>30</v>
      </c>
      <c r="Y15"/>
      <c r="Z15"/>
      <c r="AA15" s="44">
        <v>0</v>
      </c>
      <c r="AB15" s="44">
        <v>0</v>
      </c>
      <c r="AC15" s="7" t="s">
        <v>30</v>
      </c>
      <c r="AD15"/>
      <c r="AE15"/>
      <c r="AF15" t="s">
        <v>54</v>
      </c>
      <c r="AG15" t="s">
        <v>54</v>
      </c>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c r="AML15"/>
      <c r="AMM15"/>
      <c r="AMN15"/>
      <c r="AMO15"/>
      <c r="AMP15"/>
      <c r="AMQ15"/>
      <c r="AMR15"/>
      <c r="AMS15"/>
      <c r="AMT15"/>
      <c r="AMU15"/>
      <c r="AMV15"/>
      <c r="AMW15"/>
      <c r="AMX15"/>
      <c r="AMY15"/>
      <c r="AMZ15"/>
      <c r="ANA15"/>
      <c r="ANB15"/>
      <c r="ANC15"/>
      <c r="AND15"/>
      <c r="ANE15"/>
      <c r="ANF15"/>
      <c r="ANG15"/>
      <c r="ANH15"/>
      <c r="ANI15"/>
      <c r="ANJ15"/>
      <c r="ANK15"/>
      <c r="ANL15"/>
      <c r="ANM15"/>
      <c r="ANN15"/>
      <c r="ANO15"/>
      <c r="ANP15"/>
      <c r="ANQ15"/>
      <c r="ANR15"/>
      <c r="ANS15"/>
      <c r="ANT15"/>
      <c r="ANU15"/>
      <c r="ANV15"/>
      <c r="ANW15"/>
      <c r="ANX15"/>
      <c r="ANY15"/>
      <c r="ANZ15"/>
      <c r="AOA15"/>
      <c r="AOB15"/>
      <c r="AOC15"/>
      <c r="AOD15"/>
      <c r="AOE15"/>
      <c r="AOF15"/>
      <c r="AOG15"/>
      <c r="AOH15"/>
      <c r="AOI15"/>
      <c r="AOJ15"/>
      <c r="AOK15"/>
      <c r="AOL15"/>
      <c r="AOM15"/>
      <c r="AON15"/>
      <c r="AOO15"/>
      <c r="AOP15"/>
      <c r="AOQ15"/>
      <c r="AOR15"/>
      <c r="AOS15"/>
      <c r="AOT15"/>
      <c r="AOU15"/>
      <c r="AOV15"/>
      <c r="AOW15"/>
      <c r="AOX15"/>
      <c r="AOY15"/>
      <c r="AOZ15"/>
      <c r="APA15"/>
      <c r="APB15"/>
      <c r="APC15"/>
      <c r="APD15"/>
      <c r="APE15"/>
      <c r="APF15"/>
      <c r="APG15"/>
      <c r="APH15"/>
      <c r="API15"/>
      <c r="APJ15"/>
      <c r="APK15"/>
      <c r="APL15"/>
      <c r="APM15"/>
      <c r="APN15"/>
      <c r="APO15"/>
      <c r="APP15"/>
      <c r="APQ15"/>
      <c r="APR15"/>
      <c r="APS15"/>
      <c r="APT15"/>
      <c r="APU15"/>
      <c r="APV15"/>
      <c r="APW15"/>
      <c r="APX15"/>
      <c r="APY15"/>
      <c r="APZ15"/>
      <c r="AQA15"/>
      <c r="AQB15"/>
      <c r="AQC15"/>
      <c r="AQD15"/>
      <c r="AQE15"/>
      <c r="AQF15"/>
      <c r="AQG15"/>
      <c r="AQH15"/>
      <c r="AQI15"/>
      <c r="AQJ15"/>
      <c r="AQK15"/>
      <c r="AQL15"/>
      <c r="AQM15"/>
      <c r="AQN15"/>
      <c r="AQO15"/>
      <c r="AQP15"/>
      <c r="AQQ15"/>
      <c r="AQR15"/>
      <c r="AQS15"/>
      <c r="AQT15"/>
      <c r="AQU15"/>
      <c r="AQV15"/>
      <c r="AQW15"/>
      <c r="AQX15"/>
      <c r="AQY15"/>
      <c r="AQZ15"/>
      <c r="ARA15"/>
      <c r="ARB15"/>
      <c r="ARC15"/>
      <c r="ARD15"/>
      <c r="ARE15"/>
      <c r="ARF15"/>
      <c r="ARG15"/>
      <c r="ARH15"/>
      <c r="ARI15"/>
      <c r="ARJ15"/>
      <c r="ARK15"/>
      <c r="ARL15"/>
      <c r="ARM15"/>
      <c r="ARN15"/>
      <c r="ARO15"/>
      <c r="ARP15"/>
      <c r="ARQ15"/>
      <c r="ARR15"/>
      <c r="ARS15"/>
      <c r="ART15"/>
      <c r="ARU15"/>
      <c r="ARV15"/>
      <c r="ARW15"/>
      <c r="ARX15"/>
      <c r="ARY15"/>
      <c r="ARZ15"/>
      <c r="ASA15"/>
      <c r="ASB15"/>
      <c r="ASC15"/>
      <c r="ASD15"/>
      <c r="ASE15"/>
      <c r="ASF15"/>
      <c r="ASG15"/>
      <c r="ASH15"/>
      <c r="ASI15"/>
      <c r="ASJ15"/>
      <c r="ASK15"/>
      <c r="ASL15"/>
      <c r="ASM15"/>
      <c r="ASN15"/>
      <c r="ASO15"/>
      <c r="ASP15"/>
      <c r="ASQ15"/>
      <c r="ASR15"/>
      <c r="ASS15"/>
      <c r="AST15"/>
      <c r="ASU15"/>
      <c r="ASV15"/>
      <c r="ASW15"/>
      <c r="ASX15"/>
      <c r="ASY15"/>
      <c r="ASZ15"/>
      <c r="ATA15"/>
      <c r="ATB15"/>
      <c r="ATC15"/>
      <c r="ATD15"/>
      <c r="ATE15"/>
      <c r="ATF15"/>
      <c r="ATG15"/>
      <c r="ATH15"/>
      <c r="ATI15"/>
      <c r="ATJ15"/>
      <c r="ATK15"/>
      <c r="ATL15"/>
      <c r="ATM15"/>
      <c r="ATN15"/>
      <c r="ATO15"/>
      <c r="ATP15"/>
      <c r="ATQ15"/>
      <c r="ATR15"/>
      <c r="ATS15"/>
      <c r="ATT15"/>
      <c r="ATU15"/>
      <c r="ATV15"/>
      <c r="ATW15"/>
      <c r="ATX15"/>
      <c r="ATY15"/>
      <c r="ATZ15"/>
      <c r="AUA15"/>
      <c r="AUB15"/>
      <c r="AUC15"/>
      <c r="AUD15"/>
      <c r="AUE15"/>
      <c r="AUF15"/>
      <c r="AUG15"/>
      <c r="AUH15"/>
      <c r="AUI15"/>
      <c r="AUJ15"/>
      <c r="AUK15"/>
      <c r="AUL15"/>
      <c r="AUM15"/>
      <c r="AUN15"/>
      <c r="AUO15"/>
      <c r="AUP15"/>
      <c r="AUQ15"/>
      <c r="AUR15"/>
      <c r="AUS15"/>
      <c r="AUT15"/>
      <c r="AUU15"/>
      <c r="AUV15"/>
      <c r="AUW15"/>
      <c r="AUX15"/>
      <c r="AUY15"/>
      <c r="AUZ15"/>
      <c r="AVA15"/>
      <c r="AVB15"/>
      <c r="AVC15"/>
      <c r="AVD15"/>
      <c r="AVE15"/>
      <c r="AVF15"/>
      <c r="AVG15"/>
      <c r="AVH15"/>
      <c r="AVI15"/>
      <c r="AVJ15"/>
      <c r="AVK15"/>
      <c r="AVL15"/>
      <c r="AVM15"/>
      <c r="AVN15"/>
      <c r="AVO15"/>
      <c r="AVP15"/>
      <c r="AVQ15"/>
      <c r="AVR15"/>
      <c r="AVS15"/>
      <c r="AVT15"/>
      <c r="AVU15"/>
      <c r="AVV15"/>
      <c r="AVW15"/>
      <c r="AVX15"/>
      <c r="AVY15"/>
      <c r="AVZ15"/>
      <c r="AWA15"/>
      <c r="AWB15"/>
      <c r="AWC15"/>
      <c r="AWD15"/>
      <c r="AWE15"/>
      <c r="AWF15"/>
      <c r="AWG15"/>
      <c r="AWH15"/>
      <c r="AWI15"/>
      <c r="AWJ15"/>
      <c r="AWK15"/>
      <c r="AWL15"/>
      <c r="AWM15"/>
      <c r="AWN15"/>
      <c r="AWO15"/>
      <c r="AWP15"/>
      <c r="AWQ15"/>
      <c r="AWR15"/>
      <c r="AWS15"/>
      <c r="AWT15"/>
      <c r="AWU15"/>
      <c r="AWV15"/>
      <c r="AWW15"/>
      <c r="AWX15"/>
      <c r="AWY15"/>
      <c r="AWZ15"/>
      <c r="AXA15"/>
      <c r="AXB15"/>
      <c r="AXC15"/>
      <c r="AXD15"/>
      <c r="AXE15"/>
      <c r="AXF15"/>
      <c r="AXG15"/>
      <c r="AXH15"/>
      <c r="AXI15"/>
      <c r="AXJ15"/>
      <c r="AXK15"/>
      <c r="AXL15"/>
      <c r="AXM15"/>
      <c r="AXN15"/>
      <c r="AXO15"/>
      <c r="AXP15"/>
      <c r="AXQ15"/>
      <c r="AXR15"/>
      <c r="AXS15"/>
      <c r="AXT15"/>
      <c r="AXU15"/>
      <c r="AXV15"/>
      <c r="AXW15"/>
      <c r="AXX15"/>
      <c r="AXY15"/>
      <c r="AXZ15"/>
      <c r="AYA15"/>
      <c r="AYB15"/>
      <c r="AYC15"/>
      <c r="AYD15"/>
      <c r="AYE15"/>
      <c r="AYF15"/>
      <c r="AYG15"/>
      <c r="AYH15"/>
      <c r="AYI15"/>
      <c r="AYJ15"/>
      <c r="AYK15"/>
      <c r="AYL15"/>
      <c r="AYM15"/>
      <c r="AYN15"/>
      <c r="AYO15"/>
      <c r="AYP15"/>
      <c r="AYQ15"/>
      <c r="AYR15"/>
      <c r="AYS15"/>
      <c r="AYT15"/>
      <c r="AYU15"/>
      <c r="AYV15"/>
      <c r="AYW15"/>
      <c r="AYX15"/>
      <c r="AYY15"/>
      <c r="AYZ15"/>
      <c r="AZA15"/>
      <c r="AZB15"/>
      <c r="AZC15"/>
      <c r="AZD15"/>
      <c r="AZE15"/>
      <c r="AZF15"/>
      <c r="AZG15"/>
      <c r="AZH15"/>
      <c r="AZI15"/>
      <c r="AZJ15"/>
      <c r="AZK15"/>
      <c r="AZL15"/>
      <c r="AZM15"/>
      <c r="AZN15"/>
      <c r="AZO15"/>
      <c r="AZP15"/>
      <c r="AZQ15"/>
      <c r="AZR15"/>
      <c r="AZS15"/>
      <c r="AZT15"/>
      <c r="AZU15"/>
      <c r="AZV15"/>
      <c r="AZW15"/>
      <c r="AZX15"/>
      <c r="AZY15"/>
      <c r="AZZ15"/>
      <c r="BAA15"/>
      <c r="BAB15"/>
      <c r="BAC15"/>
      <c r="BAD15"/>
      <c r="BAE15"/>
      <c r="BAF15"/>
      <c r="BAG15"/>
      <c r="BAH15"/>
      <c r="BAI15"/>
      <c r="BAJ15"/>
      <c r="BAK15"/>
      <c r="BAL15"/>
      <c r="BAM15"/>
      <c r="BAN15"/>
      <c r="BAO15"/>
      <c r="BAP15"/>
      <c r="BAQ15"/>
      <c r="BAR15"/>
      <c r="BAS15"/>
      <c r="BAT15"/>
      <c r="BAU15"/>
      <c r="BAV15"/>
      <c r="BAW15"/>
      <c r="BAX15"/>
      <c r="BAY15"/>
      <c r="BAZ15"/>
      <c r="BBA15"/>
      <c r="BBB15"/>
      <c r="BBC15"/>
      <c r="BBD15"/>
      <c r="BBE15"/>
      <c r="BBF15"/>
      <c r="BBG15"/>
      <c r="BBH15"/>
      <c r="BBI15"/>
      <c r="BBJ15"/>
      <c r="BBK15"/>
      <c r="BBL15"/>
      <c r="BBM15"/>
      <c r="BBN15"/>
      <c r="BBO15"/>
      <c r="BBP15"/>
      <c r="BBQ15"/>
      <c r="BBR15"/>
      <c r="BBS15"/>
      <c r="BBT15"/>
      <c r="BBU15"/>
      <c r="BBV15"/>
      <c r="BBW15"/>
      <c r="BBX15"/>
      <c r="BBY15"/>
      <c r="BBZ15"/>
      <c r="BCA15"/>
      <c r="BCB15"/>
      <c r="BCC15"/>
      <c r="BCD15"/>
      <c r="BCE15"/>
      <c r="BCF15"/>
      <c r="BCG15"/>
      <c r="BCH15"/>
      <c r="BCI15"/>
      <c r="BCJ15"/>
      <c r="BCK15"/>
      <c r="BCL15"/>
      <c r="BCM15"/>
      <c r="BCN15"/>
      <c r="BCO15"/>
      <c r="BCP15"/>
      <c r="BCQ15"/>
      <c r="BCR15"/>
      <c r="BCS15"/>
      <c r="BCT15"/>
      <c r="BCU15"/>
      <c r="BCV15"/>
      <c r="BCW15"/>
      <c r="BCX15"/>
      <c r="BCY15"/>
      <c r="BCZ15"/>
      <c r="BDA15"/>
      <c r="BDB15"/>
      <c r="BDC15"/>
      <c r="BDD15"/>
      <c r="BDE15"/>
      <c r="BDF15"/>
      <c r="BDG15"/>
      <c r="BDH15"/>
      <c r="BDI15"/>
      <c r="BDJ15"/>
      <c r="BDK15"/>
      <c r="BDL15"/>
      <c r="BDM15"/>
      <c r="BDN15"/>
      <c r="BDO15"/>
      <c r="BDP15"/>
      <c r="BDQ15"/>
      <c r="BDR15"/>
      <c r="BDS15"/>
      <c r="BDT15"/>
      <c r="BDU15"/>
      <c r="BDV15"/>
      <c r="BDW15"/>
      <c r="BDX15"/>
      <c r="BDY15"/>
      <c r="BDZ15"/>
      <c r="BEA15"/>
      <c r="BEB15"/>
      <c r="BEC15"/>
      <c r="BED15"/>
      <c r="BEE15"/>
      <c r="BEF15"/>
      <c r="BEG15"/>
      <c r="BEH15"/>
      <c r="BEI15"/>
      <c r="BEJ15"/>
      <c r="BEK15"/>
      <c r="BEL15"/>
      <c r="BEM15"/>
      <c r="BEN15"/>
      <c r="BEO15"/>
      <c r="BEP15"/>
      <c r="BEQ15"/>
      <c r="BER15"/>
      <c r="BES15"/>
      <c r="BET15"/>
      <c r="BEU15"/>
      <c r="BEV15"/>
      <c r="BEW15"/>
      <c r="BEX15"/>
      <c r="BEY15"/>
      <c r="BEZ15"/>
      <c r="BFA15"/>
      <c r="BFB15"/>
      <c r="BFC15"/>
      <c r="BFD15"/>
      <c r="BFE15"/>
      <c r="BFF15"/>
      <c r="BFG15"/>
      <c r="BFH15"/>
      <c r="BFI15"/>
      <c r="BFJ15"/>
      <c r="BFK15"/>
      <c r="BFL15"/>
      <c r="BFM15"/>
      <c r="BFN15"/>
      <c r="BFO15"/>
      <c r="BFP15"/>
      <c r="BFQ15"/>
      <c r="BFR15"/>
      <c r="BFS15"/>
      <c r="BFT15"/>
      <c r="BFU15"/>
      <c r="BFV15"/>
      <c r="BFW15"/>
      <c r="BFX15"/>
      <c r="BFY15"/>
      <c r="BFZ15"/>
      <c r="BGA15"/>
      <c r="BGB15"/>
      <c r="BGC15"/>
      <c r="BGD15"/>
      <c r="BGE15"/>
      <c r="BGF15"/>
      <c r="BGG15"/>
      <c r="BGH15"/>
      <c r="BGI15"/>
      <c r="BGJ15"/>
      <c r="BGK15"/>
      <c r="BGL15"/>
      <c r="BGM15"/>
      <c r="BGN15"/>
      <c r="BGO15"/>
      <c r="BGP15"/>
      <c r="BGQ15"/>
      <c r="BGR15"/>
      <c r="BGS15"/>
      <c r="BGT15"/>
      <c r="BGU15"/>
      <c r="BGV15"/>
      <c r="BGW15"/>
      <c r="BGX15"/>
      <c r="BGY15"/>
      <c r="BGZ15"/>
      <c r="BHA15"/>
      <c r="BHB15"/>
      <c r="BHC15"/>
      <c r="BHD15"/>
      <c r="BHE15"/>
      <c r="BHF15"/>
      <c r="BHG15"/>
      <c r="BHH15"/>
      <c r="BHI15"/>
      <c r="BHJ15"/>
      <c r="BHK15"/>
      <c r="BHL15"/>
      <c r="BHM15"/>
      <c r="BHN15"/>
      <c r="BHO15"/>
      <c r="BHP15"/>
      <c r="BHQ15"/>
      <c r="BHR15"/>
      <c r="BHS15"/>
      <c r="BHT15"/>
      <c r="BHU15"/>
      <c r="BHV15"/>
      <c r="BHW15"/>
      <c r="BHX15"/>
      <c r="BHY15"/>
      <c r="BHZ15"/>
      <c r="BIA15"/>
      <c r="BIB15"/>
      <c r="BIC15"/>
      <c r="BID15"/>
      <c r="BIE15"/>
      <c r="BIF15"/>
      <c r="BIG15"/>
      <c r="BIH15"/>
      <c r="BII15"/>
      <c r="BIJ15"/>
      <c r="BIK15"/>
      <c r="BIL15"/>
      <c r="BIM15"/>
      <c r="BIN15"/>
      <c r="BIO15"/>
      <c r="BIP15"/>
      <c r="BIQ15"/>
      <c r="BIR15"/>
      <c r="BIS15"/>
      <c r="BIT15"/>
      <c r="BIU15"/>
      <c r="BIV15"/>
      <c r="BIW15"/>
      <c r="BIX15"/>
      <c r="BIY15"/>
      <c r="BIZ15"/>
      <c r="BJA15"/>
      <c r="BJB15"/>
      <c r="BJC15"/>
      <c r="BJD15"/>
      <c r="BJE15"/>
      <c r="BJF15"/>
      <c r="BJG15"/>
      <c r="BJH15"/>
      <c r="BJI15"/>
      <c r="BJJ15"/>
      <c r="BJK15"/>
      <c r="BJL15"/>
      <c r="BJM15"/>
      <c r="BJN15"/>
      <c r="BJO15"/>
      <c r="BJP15"/>
      <c r="BJQ15"/>
      <c r="BJR15"/>
      <c r="BJS15"/>
      <c r="BJT15"/>
      <c r="BJU15"/>
      <c r="BJV15"/>
      <c r="BJW15"/>
      <c r="BJX15"/>
      <c r="BJY15"/>
      <c r="BJZ15"/>
      <c r="BKA15"/>
      <c r="BKB15"/>
      <c r="BKC15"/>
      <c r="BKD15"/>
      <c r="BKE15"/>
      <c r="BKF15"/>
      <c r="BKG15"/>
      <c r="BKH15"/>
      <c r="BKI15"/>
      <c r="BKJ15"/>
      <c r="BKK15"/>
      <c r="BKL15"/>
      <c r="BKM15"/>
      <c r="BKN15"/>
      <c r="BKO15"/>
      <c r="BKP15"/>
      <c r="BKQ15"/>
      <c r="BKR15"/>
      <c r="BKS15"/>
      <c r="BKT15"/>
      <c r="BKU15"/>
      <c r="BKV15"/>
      <c r="BKW15"/>
      <c r="BKX15"/>
      <c r="BKY15"/>
      <c r="BKZ15"/>
      <c r="BLA15"/>
      <c r="BLB15"/>
      <c r="BLC15"/>
      <c r="BLD15"/>
      <c r="BLE15"/>
      <c r="BLF15"/>
      <c r="BLG15"/>
      <c r="BLH15"/>
      <c r="BLI15"/>
      <c r="BLJ15"/>
      <c r="BLK15"/>
      <c r="BLL15"/>
      <c r="BLM15"/>
      <c r="BLN15"/>
      <c r="BLO15"/>
      <c r="BLP15"/>
      <c r="BLQ15"/>
      <c r="BLR15"/>
      <c r="BLS15"/>
      <c r="BLT15"/>
      <c r="BLU15"/>
      <c r="BLV15"/>
      <c r="BLW15"/>
      <c r="BLX15"/>
      <c r="BLY15"/>
      <c r="BLZ15"/>
      <c r="BMA15"/>
      <c r="BMB15"/>
      <c r="BMC15"/>
      <c r="BMD15"/>
      <c r="BME15"/>
      <c r="BMF15"/>
      <c r="BMG15"/>
      <c r="BMH15"/>
      <c r="BMI15"/>
      <c r="BMJ15"/>
      <c r="BMK15"/>
      <c r="BML15"/>
      <c r="BMM15"/>
      <c r="BMN15"/>
      <c r="BMO15"/>
      <c r="BMP15"/>
      <c r="BMQ15"/>
      <c r="BMR15"/>
      <c r="BMS15"/>
      <c r="BMT15"/>
      <c r="BMU15"/>
      <c r="BMV15"/>
      <c r="BMW15"/>
      <c r="BMX15"/>
      <c r="BMY15"/>
      <c r="BMZ15"/>
      <c r="BNA15"/>
      <c r="BNB15"/>
      <c r="BNC15"/>
      <c r="BND15"/>
      <c r="BNE15"/>
      <c r="BNF15"/>
      <c r="BNG15"/>
      <c r="BNH15"/>
      <c r="BNI15"/>
      <c r="BNJ15"/>
      <c r="BNK15"/>
      <c r="BNL15"/>
      <c r="BNM15"/>
      <c r="BNN15"/>
      <c r="BNO15"/>
      <c r="BNP15"/>
      <c r="BNQ15"/>
      <c r="BNR15"/>
      <c r="BNS15"/>
      <c r="BNT15"/>
      <c r="BNU15"/>
      <c r="BNV15"/>
      <c r="BNW15"/>
      <c r="BNX15"/>
      <c r="BNY15"/>
      <c r="BNZ15"/>
      <c r="BOA15"/>
      <c r="BOB15"/>
      <c r="BOC15"/>
      <c r="BOD15"/>
      <c r="BOE15"/>
      <c r="BOF15"/>
      <c r="BOG15"/>
      <c r="BOH15"/>
      <c r="BOI15"/>
      <c r="BOJ15"/>
      <c r="BOK15"/>
      <c r="BOL15"/>
      <c r="BOM15"/>
      <c r="BON15"/>
    </row>
    <row r="16" spans="1:1756" s="32" customFormat="1" ht="75">
      <c r="A16" s="234">
        <v>45325</v>
      </c>
      <c r="B16" s="30" t="s">
        <v>28</v>
      </c>
      <c r="C16" s="33" t="s">
        <v>61</v>
      </c>
      <c r="D16" s="33"/>
      <c r="E16" s="33"/>
      <c r="F16" s="33"/>
      <c r="G16" s="33"/>
      <c r="H16" s="33"/>
      <c r="I16" s="306">
        <v>622</v>
      </c>
      <c r="J16" s="306"/>
      <c r="K16" s="306"/>
      <c r="L16" s="306"/>
      <c r="M16" s="306"/>
      <c r="N16" s="35">
        <f t="shared" si="0"/>
        <v>76.802646153846155</v>
      </c>
      <c r="O16" s="35">
        <f t="shared" si="1"/>
        <v>0</v>
      </c>
      <c r="P16" s="34">
        <f t="shared" si="2"/>
        <v>0</v>
      </c>
      <c r="Q16" s="35">
        <f t="shared" si="3"/>
        <v>0</v>
      </c>
      <c r="R16" s="43">
        <f t="shared" si="4"/>
        <v>76.802646153846155</v>
      </c>
      <c r="S16" s="30" t="s">
        <v>30</v>
      </c>
      <c r="T16"/>
      <c r="U16"/>
      <c r="V16" s="44">
        <v>0</v>
      </c>
      <c r="W16" s="44"/>
      <c r="X16" s="7" t="s">
        <v>30</v>
      </c>
      <c r="Y16"/>
      <c r="Z16"/>
      <c r="AA16" s="44">
        <v>0</v>
      </c>
      <c r="AB16" s="44">
        <v>0</v>
      </c>
      <c r="AC16" s="7" t="s">
        <v>30</v>
      </c>
      <c r="AD16"/>
      <c r="AE16"/>
      <c r="AF16" t="s">
        <v>54</v>
      </c>
      <c r="AG16" t="s">
        <v>54</v>
      </c>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c r="AML16"/>
      <c r="AMM16"/>
      <c r="AMN16"/>
      <c r="AMO16"/>
      <c r="AMP16"/>
      <c r="AMQ16"/>
      <c r="AMR16"/>
      <c r="AMS16"/>
      <c r="AMT16"/>
      <c r="AMU16"/>
      <c r="AMV16"/>
      <c r="AMW16"/>
      <c r="AMX16"/>
      <c r="AMY16"/>
      <c r="AMZ16"/>
      <c r="ANA16"/>
      <c r="ANB16"/>
      <c r="ANC16"/>
      <c r="AND16"/>
      <c r="ANE16"/>
      <c r="ANF16"/>
      <c r="ANG16"/>
      <c r="ANH16"/>
      <c r="ANI16"/>
      <c r="ANJ16"/>
      <c r="ANK16"/>
      <c r="ANL16"/>
      <c r="ANM16"/>
      <c r="ANN16"/>
      <c r="ANO16"/>
      <c r="ANP16"/>
      <c r="ANQ16"/>
      <c r="ANR16"/>
      <c r="ANS16"/>
      <c r="ANT16"/>
      <c r="ANU16"/>
      <c r="ANV16"/>
      <c r="ANW16"/>
      <c r="ANX16"/>
      <c r="ANY16"/>
      <c r="ANZ16"/>
      <c r="AOA16"/>
      <c r="AOB16"/>
      <c r="AOC16"/>
      <c r="AOD16"/>
      <c r="AOE16"/>
      <c r="AOF16"/>
      <c r="AOG16"/>
      <c r="AOH16"/>
      <c r="AOI16"/>
      <c r="AOJ16"/>
      <c r="AOK16"/>
      <c r="AOL16"/>
      <c r="AOM16"/>
      <c r="AON16"/>
      <c r="AOO16"/>
      <c r="AOP16"/>
      <c r="AOQ16"/>
      <c r="AOR16"/>
      <c r="AOS16"/>
      <c r="AOT16"/>
      <c r="AOU16"/>
      <c r="AOV16"/>
      <c r="AOW16"/>
      <c r="AOX16"/>
      <c r="AOY16"/>
      <c r="AOZ16"/>
      <c r="APA16"/>
      <c r="APB16"/>
      <c r="APC16"/>
      <c r="APD16"/>
      <c r="APE16"/>
      <c r="APF16"/>
      <c r="APG16"/>
      <c r="APH16"/>
      <c r="API16"/>
      <c r="APJ16"/>
      <c r="APK16"/>
      <c r="APL16"/>
      <c r="APM16"/>
      <c r="APN16"/>
      <c r="APO16"/>
      <c r="APP16"/>
      <c r="APQ16"/>
      <c r="APR16"/>
      <c r="APS16"/>
      <c r="APT16"/>
      <c r="APU16"/>
      <c r="APV16"/>
      <c r="APW16"/>
      <c r="APX16"/>
      <c r="APY16"/>
      <c r="APZ16"/>
      <c r="AQA16"/>
      <c r="AQB16"/>
      <c r="AQC16"/>
      <c r="AQD16"/>
      <c r="AQE16"/>
      <c r="AQF16"/>
      <c r="AQG16"/>
      <c r="AQH16"/>
      <c r="AQI16"/>
      <c r="AQJ16"/>
      <c r="AQK16"/>
      <c r="AQL16"/>
      <c r="AQM16"/>
      <c r="AQN16"/>
      <c r="AQO16"/>
      <c r="AQP16"/>
      <c r="AQQ16"/>
      <c r="AQR16"/>
      <c r="AQS16"/>
      <c r="AQT16"/>
      <c r="AQU16"/>
      <c r="AQV16"/>
      <c r="AQW16"/>
      <c r="AQX16"/>
      <c r="AQY16"/>
      <c r="AQZ16"/>
      <c r="ARA16"/>
      <c r="ARB16"/>
      <c r="ARC16"/>
      <c r="ARD16"/>
      <c r="ARE16"/>
      <c r="ARF16"/>
      <c r="ARG16"/>
      <c r="ARH16"/>
      <c r="ARI16"/>
      <c r="ARJ16"/>
      <c r="ARK16"/>
      <c r="ARL16"/>
      <c r="ARM16"/>
      <c r="ARN16"/>
      <c r="ARO16"/>
      <c r="ARP16"/>
      <c r="ARQ16"/>
      <c r="ARR16"/>
      <c r="ARS16"/>
      <c r="ART16"/>
      <c r="ARU16"/>
      <c r="ARV16"/>
      <c r="ARW16"/>
      <c r="ARX16"/>
      <c r="ARY16"/>
      <c r="ARZ16"/>
      <c r="ASA16"/>
      <c r="ASB16"/>
      <c r="ASC16"/>
      <c r="ASD16"/>
      <c r="ASE16"/>
      <c r="ASF16"/>
      <c r="ASG16"/>
      <c r="ASH16"/>
      <c r="ASI16"/>
      <c r="ASJ16"/>
      <c r="ASK16"/>
      <c r="ASL16"/>
      <c r="ASM16"/>
      <c r="ASN16"/>
      <c r="ASO16"/>
      <c r="ASP16"/>
      <c r="ASQ16"/>
      <c r="ASR16"/>
      <c r="ASS16"/>
      <c r="AST16"/>
      <c r="ASU16"/>
      <c r="ASV16"/>
      <c r="ASW16"/>
      <c r="ASX16"/>
      <c r="ASY16"/>
      <c r="ASZ16"/>
      <c r="ATA16"/>
      <c r="ATB16"/>
      <c r="ATC16"/>
      <c r="ATD16"/>
      <c r="ATE16"/>
      <c r="ATF16"/>
      <c r="ATG16"/>
      <c r="ATH16"/>
      <c r="ATI16"/>
      <c r="ATJ16"/>
      <c r="ATK16"/>
      <c r="ATL16"/>
      <c r="ATM16"/>
      <c r="ATN16"/>
      <c r="ATO16"/>
      <c r="ATP16"/>
      <c r="ATQ16"/>
      <c r="ATR16"/>
      <c r="ATS16"/>
      <c r="ATT16"/>
      <c r="ATU16"/>
      <c r="ATV16"/>
      <c r="ATW16"/>
      <c r="ATX16"/>
      <c r="ATY16"/>
      <c r="ATZ16"/>
      <c r="AUA16"/>
      <c r="AUB16"/>
      <c r="AUC16"/>
      <c r="AUD16"/>
      <c r="AUE16"/>
      <c r="AUF16"/>
      <c r="AUG16"/>
      <c r="AUH16"/>
      <c r="AUI16"/>
      <c r="AUJ16"/>
      <c r="AUK16"/>
      <c r="AUL16"/>
      <c r="AUM16"/>
      <c r="AUN16"/>
      <c r="AUO16"/>
      <c r="AUP16"/>
      <c r="AUQ16"/>
      <c r="AUR16"/>
      <c r="AUS16"/>
      <c r="AUT16"/>
      <c r="AUU16"/>
      <c r="AUV16"/>
      <c r="AUW16"/>
      <c r="AUX16"/>
      <c r="AUY16"/>
      <c r="AUZ16"/>
      <c r="AVA16"/>
      <c r="AVB16"/>
      <c r="AVC16"/>
      <c r="AVD16"/>
      <c r="AVE16"/>
      <c r="AVF16"/>
      <c r="AVG16"/>
      <c r="AVH16"/>
      <c r="AVI16"/>
      <c r="AVJ16"/>
      <c r="AVK16"/>
      <c r="AVL16"/>
      <c r="AVM16"/>
      <c r="AVN16"/>
      <c r="AVO16"/>
      <c r="AVP16"/>
      <c r="AVQ16"/>
      <c r="AVR16"/>
      <c r="AVS16"/>
      <c r="AVT16"/>
      <c r="AVU16"/>
      <c r="AVV16"/>
      <c r="AVW16"/>
      <c r="AVX16"/>
      <c r="AVY16"/>
      <c r="AVZ16"/>
      <c r="AWA16"/>
      <c r="AWB16"/>
      <c r="AWC16"/>
      <c r="AWD16"/>
      <c r="AWE16"/>
      <c r="AWF16"/>
      <c r="AWG16"/>
      <c r="AWH16"/>
      <c r="AWI16"/>
      <c r="AWJ16"/>
      <c r="AWK16"/>
      <c r="AWL16"/>
      <c r="AWM16"/>
      <c r="AWN16"/>
      <c r="AWO16"/>
      <c r="AWP16"/>
      <c r="AWQ16"/>
      <c r="AWR16"/>
      <c r="AWS16"/>
      <c r="AWT16"/>
      <c r="AWU16"/>
      <c r="AWV16"/>
      <c r="AWW16"/>
      <c r="AWX16"/>
      <c r="AWY16"/>
      <c r="AWZ16"/>
      <c r="AXA16"/>
      <c r="AXB16"/>
      <c r="AXC16"/>
      <c r="AXD16"/>
      <c r="AXE16"/>
      <c r="AXF16"/>
      <c r="AXG16"/>
      <c r="AXH16"/>
      <c r="AXI16"/>
      <c r="AXJ16"/>
      <c r="AXK16"/>
      <c r="AXL16"/>
      <c r="AXM16"/>
      <c r="AXN16"/>
      <c r="AXO16"/>
      <c r="AXP16"/>
      <c r="AXQ16"/>
      <c r="AXR16"/>
      <c r="AXS16"/>
      <c r="AXT16"/>
      <c r="AXU16"/>
      <c r="AXV16"/>
      <c r="AXW16"/>
      <c r="AXX16"/>
      <c r="AXY16"/>
      <c r="AXZ16"/>
      <c r="AYA16"/>
      <c r="AYB16"/>
      <c r="AYC16"/>
      <c r="AYD16"/>
      <c r="AYE16"/>
      <c r="AYF16"/>
      <c r="AYG16"/>
      <c r="AYH16"/>
      <c r="AYI16"/>
      <c r="AYJ16"/>
      <c r="AYK16"/>
      <c r="AYL16"/>
      <c r="AYM16"/>
      <c r="AYN16"/>
      <c r="AYO16"/>
      <c r="AYP16"/>
      <c r="AYQ16"/>
      <c r="AYR16"/>
      <c r="AYS16"/>
      <c r="AYT16"/>
      <c r="AYU16"/>
      <c r="AYV16"/>
      <c r="AYW16"/>
      <c r="AYX16"/>
      <c r="AYY16"/>
      <c r="AYZ16"/>
      <c r="AZA16"/>
      <c r="AZB16"/>
      <c r="AZC16"/>
      <c r="AZD16"/>
      <c r="AZE16"/>
      <c r="AZF16"/>
      <c r="AZG16"/>
      <c r="AZH16"/>
      <c r="AZI16"/>
      <c r="AZJ16"/>
      <c r="AZK16"/>
      <c r="AZL16"/>
      <c r="AZM16"/>
      <c r="AZN16"/>
      <c r="AZO16"/>
      <c r="AZP16"/>
      <c r="AZQ16"/>
      <c r="AZR16"/>
      <c r="AZS16"/>
      <c r="AZT16"/>
      <c r="AZU16"/>
      <c r="AZV16"/>
      <c r="AZW16"/>
      <c r="AZX16"/>
      <c r="AZY16"/>
      <c r="AZZ16"/>
      <c r="BAA16"/>
      <c r="BAB16"/>
      <c r="BAC16"/>
      <c r="BAD16"/>
      <c r="BAE16"/>
      <c r="BAF16"/>
      <c r="BAG16"/>
      <c r="BAH16"/>
      <c r="BAI16"/>
      <c r="BAJ16"/>
      <c r="BAK16"/>
      <c r="BAL16"/>
      <c r="BAM16"/>
      <c r="BAN16"/>
      <c r="BAO16"/>
      <c r="BAP16"/>
      <c r="BAQ16"/>
      <c r="BAR16"/>
      <c r="BAS16"/>
      <c r="BAT16"/>
      <c r="BAU16"/>
      <c r="BAV16"/>
      <c r="BAW16"/>
      <c r="BAX16"/>
      <c r="BAY16"/>
      <c r="BAZ16"/>
      <c r="BBA16"/>
      <c r="BBB16"/>
      <c r="BBC16"/>
      <c r="BBD16"/>
      <c r="BBE16"/>
      <c r="BBF16"/>
      <c r="BBG16"/>
      <c r="BBH16"/>
      <c r="BBI16"/>
      <c r="BBJ16"/>
      <c r="BBK16"/>
      <c r="BBL16"/>
      <c r="BBM16"/>
      <c r="BBN16"/>
      <c r="BBO16"/>
      <c r="BBP16"/>
      <c r="BBQ16"/>
      <c r="BBR16"/>
      <c r="BBS16"/>
      <c r="BBT16"/>
      <c r="BBU16"/>
      <c r="BBV16"/>
      <c r="BBW16"/>
      <c r="BBX16"/>
      <c r="BBY16"/>
      <c r="BBZ16"/>
      <c r="BCA16"/>
      <c r="BCB16"/>
      <c r="BCC16"/>
      <c r="BCD16"/>
      <c r="BCE16"/>
      <c r="BCF16"/>
      <c r="BCG16"/>
      <c r="BCH16"/>
      <c r="BCI16"/>
      <c r="BCJ16"/>
      <c r="BCK16"/>
      <c r="BCL16"/>
      <c r="BCM16"/>
      <c r="BCN16"/>
      <c r="BCO16"/>
      <c r="BCP16"/>
      <c r="BCQ16"/>
      <c r="BCR16"/>
      <c r="BCS16"/>
      <c r="BCT16"/>
      <c r="BCU16"/>
      <c r="BCV16"/>
      <c r="BCW16"/>
      <c r="BCX16"/>
      <c r="BCY16"/>
      <c r="BCZ16"/>
      <c r="BDA16"/>
      <c r="BDB16"/>
      <c r="BDC16"/>
      <c r="BDD16"/>
      <c r="BDE16"/>
      <c r="BDF16"/>
      <c r="BDG16"/>
      <c r="BDH16"/>
      <c r="BDI16"/>
      <c r="BDJ16"/>
      <c r="BDK16"/>
      <c r="BDL16"/>
      <c r="BDM16"/>
      <c r="BDN16"/>
      <c r="BDO16"/>
      <c r="BDP16"/>
      <c r="BDQ16"/>
      <c r="BDR16"/>
      <c r="BDS16"/>
      <c r="BDT16"/>
      <c r="BDU16"/>
      <c r="BDV16"/>
      <c r="BDW16"/>
      <c r="BDX16"/>
      <c r="BDY16"/>
      <c r="BDZ16"/>
      <c r="BEA16"/>
      <c r="BEB16"/>
      <c r="BEC16"/>
      <c r="BED16"/>
      <c r="BEE16"/>
      <c r="BEF16"/>
      <c r="BEG16"/>
      <c r="BEH16"/>
      <c r="BEI16"/>
      <c r="BEJ16"/>
      <c r="BEK16"/>
      <c r="BEL16"/>
      <c r="BEM16"/>
      <c r="BEN16"/>
      <c r="BEO16"/>
      <c r="BEP16"/>
      <c r="BEQ16"/>
      <c r="BER16"/>
      <c r="BES16"/>
      <c r="BET16"/>
      <c r="BEU16"/>
      <c r="BEV16"/>
      <c r="BEW16"/>
      <c r="BEX16"/>
      <c r="BEY16"/>
      <c r="BEZ16"/>
      <c r="BFA16"/>
      <c r="BFB16"/>
      <c r="BFC16"/>
      <c r="BFD16"/>
      <c r="BFE16"/>
      <c r="BFF16"/>
      <c r="BFG16"/>
      <c r="BFH16"/>
      <c r="BFI16"/>
      <c r="BFJ16"/>
      <c r="BFK16"/>
      <c r="BFL16"/>
      <c r="BFM16"/>
      <c r="BFN16"/>
      <c r="BFO16"/>
      <c r="BFP16"/>
      <c r="BFQ16"/>
      <c r="BFR16"/>
      <c r="BFS16"/>
      <c r="BFT16"/>
      <c r="BFU16"/>
      <c r="BFV16"/>
      <c r="BFW16"/>
      <c r="BFX16"/>
      <c r="BFY16"/>
      <c r="BFZ16"/>
      <c r="BGA16"/>
      <c r="BGB16"/>
      <c r="BGC16"/>
      <c r="BGD16"/>
      <c r="BGE16"/>
      <c r="BGF16"/>
      <c r="BGG16"/>
      <c r="BGH16"/>
      <c r="BGI16"/>
      <c r="BGJ16"/>
      <c r="BGK16"/>
      <c r="BGL16"/>
      <c r="BGM16"/>
      <c r="BGN16"/>
      <c r="BGO16"/>
      <c r="BGP16"/>
      <c r="BGQ16"/>
      <c r="BGR16"/>
      <c r="BGS16"/>
      <c r="BGT16"/>
      <c r="BGU16"/>
      <c r="BGV16"/>
      <c r="BGW16"/>
      <c r="BGX16"/>
      <c r="BGY16"/>
      <c r="BGZ16"/>
      <c r="BHA16"/>
      <c r="BHB16"/>
      <c r="BHC16"/>
      <c r="BHD16"/>
      <c r="BHE16"/>
      <c r="BHF16"/>
      <c r="BHG16"/>
      <c r="BHH16"/>
      <c r="BHI16"/>
      <c r="BHJ16"/>
      <c r="BHK16"/>
      <c r="BHL16"/>
      <c r="BHM16"/>
      <c r="BHN16"/>
      <c r="BHO16"/>
      <c r="BHP16"/>
      <c r="BHQ16"/>
      <c r="BHR16"/>
      <c r="BHS16"/>
      <c r="BHT16"/>
      <c r="BHU16"/>
      <c r="BHV16"/>
      <c r="BHW16"/>
      <c r="BHX16"/>
      <c r="BHY16"/>
      <c r="BHZ16"/>
      <c r="BIA16"/>
      <c r="BIB16"/>
      <c r="BIC16"/>
      <c r="BID16"/>
      <c r="BIE16"/>
      <c r="BIF16"/>
      <c r="BIG16"/>
      <c r="BIH16"/>
      <c r="BII16"/>
      <c r="BIJ16"/>
      <c r="BIK16"/>
      <c r="BIL16"/>
      <c r="BIM16"/>
      <c r="BIN16"/>
      <c r="BIO16"/>
      <c r="BIP16"/>
      <c r="BIQ16"/>
      <c r="BIR16"/>
      <c r="BIS16"/>
      <c r="BIT16"/>
      <c r="BIU16"/>
      <c r="BIV16"/>
      <c r="BIW16"/>
      <c r="BIX16"/>
      <c r="BIY16"/>
      <c r="BIZ16"/>
      <c r="BJA16"/>
      <c r="BJB16"/>
      <c r="BJC16"/>
      <c r="BJD16"/>
      <c r="BJE16"/>
      <c r="BJF16"/>
      <c r="BJG16"/>
      <c r="BJH16"/>
      <c r="BJI16"/>
      <c r="BJJ16"/>
      <c r="BJK16"/>
      <c r="BJL16"/>
      <c r="BJM16"/>
      <c r="BJN16"/>
      <c r="BJO16"/>
      <c r="BJP16"/>
      <c r="BJQ16"/>
      <c r="BJR16"/>
      <c r="BJS16"/>
      <c r="BJT16"/>
      <c r="BJU16"/>
      <c r="BJV16"/>
      <c r="BJW16"/>
      <c r="BJX16"/>
      <c r="BJY16"/>
      <c r="BJZ16"/>
      <c r="BKA16"/>
      <c r="BKB16"/>
      <c r="BKC16"/>
      <c r="BKD16"/>
      <c r="BKE16"/>
      <c r="BKF16"/>
      <c r="BKG16"/>
      <c r="BKH16"/>
      <c r="BKI16"/>
      <c r="BKJ16"/>
      <c r="BKK16"/>
      <c r="BKL16"/>
      <c r="BKM16"/>
      <c r="BKN16"/>
      <c r="BKO16"/>
      <c r="BKP16"/>
      <c r="BKQ16"/>
      <c r="BKR16"/>
      <c r="BKS16"/>
      <c r="BKT16"/>
      <c r="BKU16"/>
      <c r="BKV16"/>
      <c r="BKW16"/>
      <c r="BKX16"/>
      <c r="BKY16"/>
      <c r="BKZ16"/>
      <c r="BLA16"/>
      <c r="BLB16"/>
      <c r="BLC16"/>
      <c r="BLD16"/>
      <c r="BLE16"/>
      <c r="BLF16"/>
      <c r="BLG16"/>
      <c r="BLH16"/>
      <c r="BLI16"/>
      <c r="BLJ16"/>
      <c r="BLK16"/>
      <c r="BLL16"/>
      <c r="BLM16"/>
      <c r="BLN16"/>
      <c r="BLO16"/>
      <c r="BLP16"/>
      <c r="BLQ16"/>
      <c r="BLR16"/>
      <c r="BLS16"/>
      <c r="BLT16"/>
      <c r="BLU16"/>
      <c r="BLV16"/>
      <c r="BLW16"/>
      <c r="BLX16"/>
      <c r="BLY16"/>
      <c r="BLZ16"/>
      <c r="BMA16"/>
      <c r="BMB16"/>
      <c r="BMC16"/>
      <c r="BMD16"/>
      <c r="BME16"/>
      <c r="BMF16"/>
      <c r="BMG16"/>
      <c r="BMH16"/>
      <c r="BMI16"/>
      <c r="BMJ16"/>
      <c r="BMK16"/>
      <c r="BML16"/>
      <c r="BMM16"/>
      <c r="BMN16"/>
      <c r="BMO16"/>
      <c r="BMP16"/>
      <c r="BMQ16"/>
      <c r="BMR16"/>
      <c r="BMS16"/>
      <c r="BMT16"/>
      <c r="BMU16"/>
      <c r="BMV16"/>
      <c r="BMW16"/>
      <c r="BMX16"/>
      <c r="BMY16"/>
      <c r="BMZ16"/>
      <c r="BNA16"/>
      <c r="BNB16"/>
      <c r="BNC16"/>
      <c r="BND16"/>
      <c r="BNE16"/>
      <c r="BNF16"/>
      <c r="BNG16"/>
      <c r="BNH16"/>
      <c r="BNI16"/>
      <c r="BNJ16"/>
      <c r="BNK16"/>
      <c r="BNL16"/>
      <c r="BNM16"/>
      <c r="BNN16"/>
      <c r="BNO16"/>
      <c r="BNP16"/>
      <c r="BNQ16"/>
      <c r="BNR16"/>
      <c r="BNS16"/>
      <c r="BNT16"/>
      <c r="BNU16"/>
      <c r="BNV16"/>
      <c r="BNW16"/>
      <c r="BNX16"/>
      <c r="BNY16"/>
      <c r="BNZ16"/>
      <c r="BOA16"/>
      <c r="BOB16"/>
      <c r="BOC16"/>
      <c r="BOD16"/>
      <c r="BOE16"/>
      <c r="BOF16"/>
      <c r="BOG16"/>
      <c r="BOH16"/>
      <c r="BOI16"/>
      <c r="BOJ16"/>
      <c r="BOK16"/>
      <c r="BOL16"/>
      <c r="BOM16"/>
      <c r="BON16"/>
    </row>
    <row r="17" spans="1:1756" s="32" customFormat="1" ht="75">
      <c r="A17" s="234">
        <v>45326</v>
      </c>
      <c r="B17" s="30" t="s">
        <v>28</v>
      </c>
      <c r="C17" s="33" t="s">
        <v>61</v>
      </c>
      <c r="D17" s="33"/>
      <c r="E17" s="33"/>
      <c r="F17" s="33"/>
      <c r="G17" s="33"/>
      <c r="H17" s="33"/>
      <c r="I17" s="306">
        <v>460</v>
      </c>
      <c r="J17" s="306"/>
      <c r="K17" s="306"/>
      <c r="L17" s="306"/>
      <c r="M17" s="306"/>
      <c r="N17" s="35">
        <f t="shared" si="0"/>
        <v>56.799384615384625</v>
      </c>
      <c r="O17" s="35">
        <f t="shared" si="1"/>
        <v>0</v>
      </c>
      <c r="P17" s="34">
        <f t="shared" si="2"/>
        <v>0</v>
      </c>
      <c r="Q17" s="35">
        <f t="shared" si="3"/>
        <v>0</v>
      </c>
      <c r="R17" s="43">
        <f t="shared" si="4"/>
        <v>56.799384615384625</v>
      </c>
      <c r="S17" s="30" t="s">
        <v>30</v>
      </c>
      <c r="T17"/>
      <c r="U17"/>
      <c r="V17" s="44">
        <v>0</v>
      </c>
      <c r="W17" s="44"/>
      <c r="X17" s="7" t="s">
        <v>30</v>
      </c>
      <c r="Y17"/>
      <c r="Z17"/>
      <c r="AA17" s="44">
        <v>0</v>
      </c>
      <c r="AB17" s="44">
        <v>0</v>
      </c>
      <c r="AC17" s="7" t="s">
        <v>30</v>
      </c>
      <c r="AD17"/>
      <c r="AE17"/>
      <c r="AF17" t="s">
        <v>54</v>
      </c>
      <c r="AG17" t="s">
        <v>54</v>
      </c>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c r="AUV17"/>
      <c r="AUW17"/>
      <c r="AUX17"/>
      <c r="AUY17"/>
      <c r="AUZ17"/>
      <c r="AVA17"/>
      <c r="AVB17"/>
      <c r="AVC17"/>
      <c r="AVD17"/>
      <c r="AVE17"/>
      <c r="AVF17"/>
      <c r="AVG17"/>
      <c r="AVH17"/>
      <c r="AVI17"/>
      <c r="AVJ17"/>
      <c r="AVK17"/>
      <c r="AVL17"/>
      <c r="AVM17"/>
      <c r="AVN17"/>
      <c r="AVO17"/>
      <c r="AVP17"/>
      <c r="AVQ17"/>
      <c r="AVR17"/>
      <c r="AVS17"/>
      <c r="AVT17"/>
      <c r="AVU17"/>
      <c r="AVV17"/>
      <c r="AVW17"/>
      <c r="AVX17"/>
      <c r="AVY17"/>
      <c r="AVZ17"/>
      <c r="AWA17"/>
      <c r="AWB17"/>
      <c r="AWC17"/>
      <c r="AWD17"/>
      <c r="AWE17"/>
      <c r="AWF17"/>
      <c r="AWG17"/>
      <c r="AWH17"/>
      <c r="AWI17"/>
      <c r="AWJ17"/>
      <c r="AWK17"/>
      <c r="AWL17"/>
      <c r="AWM17"/>
      <c r="AWN17"/>
      <c r="AWO17"/>
      <c r="AWP17"/>
      <c r="AWQ17"/>
      <c r="AWR17"/>
      <c r="AWS17"/>
      <c r="AWT17"/>
      <c r="AWU17"/>
      <c r="AWV17"/>
      <c r="AWW17"/>
      <c r="AWX17"/>
      <c r="AWY17"/>
      <c r="AWZ17"/>
      <c r="AXA17"/>
      <c r="AXB17"/>
      <c r="AXC17"/>
      <c r="AXD17"/>
      <c r="AXE17"/>
      <c r="AXF17"/>
      <c r="AXG17"/>
      <c r="AXH17"/>
      <c r="AXI17"/>
      <c r="AXJ17"/>
      <c r="AXK17"/>
      <c r="AXL17"/>
      <c r="AXM17"/>
      <c r="AXN17"/>
      <c r="AXO17"/>
      <c r="AXP17"/>
      <c r="AXQ17"/>
      <c r="AXR17"/>
      <c r="AXS17"/>
      <c r="AXT17"/>
      <c r="AXU17"/>
      <c r="AXV17"/>
      <c r="AXW17"/>
      <c r="AXX17"/>
      <c r="AXY17"/>
      <c r="AXZ17"/>
      <c r="AYA17"/>
      <c r="AYB17"/>
      <c r="AYC17"/>
      <c r="AYD17"/>
      <c r="AYE17"/>
      <c r="AYF17"/>
      <c r="AYG17"/>
      <c r="AYH17"/>
      <c r="AYI17"/>
      <c r="AYJ17"/>
      <c r="AYK17"/>
      <c r="AYL17"/>
      <c r="AYM17"/>
      <c r="AYN17"/>
      <c r="AYO17"/>
      <c r="AYP17"/>
      <c r="AYQ17"/>
      <c r="AYR17"/>
      <c r="AYS17"/>
      <c r="AYT17"/>
      <c r="AYU17"/>
      <c r="AYV17"/>
      <c r="AYW17"/>
      <c r="AYX17"/>
      <c r="AYY17"/>
      <c r="AYZ17"/>
      <c r="AZA17"/>
      <c r="AZB17"/>
      <c r="AZC17"/>
      <c r="AZD17"/>
      <c r="AZE17"/>
      <c r="AZF17"/>
      <c r="AZG17"/>
      <c r="AZH17"/>
      <c r="AZI17"/>
      <c r="AZJ17"/>
      <c r="AZK17"/>
      <c r="AZL17"/>
      <c r="AZM17"/>
      <c r="AZN17"/>
      <c r="AZO17"/>
      <c r="AZP17"/>
      <c r="AZQ17"/>
      <c r="AZR17"/>
      <c r="AZS17"/>
      <c r="AZT17"/>
      <c r="AZU17"/>
      <c r="AZV17"/>
      <c r="AZW17"/>
      <c r="AZX17"/>
      <c r="AZY17"/>
      <c r="AZZ17"/>
      <c r="BAA17"/>
      <c r="BAB17"/>
      <c r="BAC17"/>
      <c r="BAD17"/>
      <c r="BAE17"/>
      <c r="BAF17"/>
      <c r="BAG17"/>
      <c r="BAH17"/>
      <c r="BAI17"/>
      <c r="BAJ17"/>
      <c r="BAK17"/>
      <c r="BAL17"/>
      <c r="BAM17"/>
      <c r="BAN17"/>
      <c r="BAO17"/>
      <c r="BAP17"/>
      <c r="BAQ17"/>
      <c r="BAR17"/>
      <c r="BAS17"/>
      <c r="BAT17"/>
      <c r="BAU17"/>
      <c r="BAV17"/>
      <c r="BAW17"/>
      <c r="BAX17"/>
      <c r="BAY17"/>
      <c r="BAZ17"/>
      <c r="BBA17"/>
      <c r="BBB17"/>
      <c r="BBC17"/>
      <c r="BBD17"/>
      <c r="BBE17"/>
      <c r="BBF17"/>
      <c r="BBG17"/>
      <c r="BBH17"/>
      <c r="BBI17"/>
      <c r="BBJ17"/>
      <c r="BBK17"/>
      <c r="BBL17"/>
      <c r="BBM17"/>
      <c r="BBN17"/>
      <c r="BBO17"/>
      <c r="BBP17"/>
      <c r="BBQ17"/>
      <c r="BBR17"/>
      <c r="BBS17"/>
      <c r="BBT17"/>
      <c r="BBU17"/>
      <c r="BBV17"/>
      <c r="BBW17"/>
      <c r="BBX17"/>
      <c r="BBY17"/>
      <c r="BBZ17"/>
      <c r="BCA17"/>
      <c r="BCB17"/>
      <c r="BCC17"/>
      <c r="BCD17"/>
      <c r="BCE17"/>
      <c r="BCF17"/>
      <c r="BCG17"/>
      <c r="BCH17"/>
      <c r="BCI17"/>
      <c r="BCJ17"/>
      <c r="BCK17"/>
      <c r="BCL17"/>
      <c r="BCM17"/>
      <c r="BCN17"/>
      <c r="BCO17"/>
      <c r="BCP17"/>
      <c r="BCQ17"/>
      <c r="BCR17"/>
      <c r="BCS17"/>
      <c r="BCT17"/>
      <c r="BCU17"/>
      <c r="BCV17"/>
      <c r="BCW17"/>
      <c r="BCX17"/>
      <c r="BCY17"/>
      <c r="BCZ17"/>
      <c r="BDA17"/>
      <c r="BDB17"/>
      <c r="BDC17"/>
      <c r="BDD17"/>
      <c r="BDE17"/>
      <c r="BDF17"/>
      <c r="BDG17"/>
      <c r="BDH17"/>
      <c r="BDI17"/>
      <c r="BDJ17"/>
      <c r="BDK17"/>
      <c r="BDL17"/>
      <c r="BDM17"/>
      <c r="BDN17"/>
      <c r="BDO17"/>
      <c r="BDP17"/>
      <c r="BDQ17"/>
      <c r="BDR17"/>
      <c r="BDS17"/>
      <c r="BDT17"/>
      <c r="BDU17"/>
      <c r="BDV17"/>
      <c r="BDW17"/>
      <c r="BDX17"/>
      <c r="BDY17"/>
      <c r="BDZ17"/>
      <c r="BEA17"/>
      <c r="BEB17"/>
      <c r="BEC17"/>
      <c r="BED17"/>
      <c r="BEE17"/>
      <c r="BEF17"/>
      <c r="BEG17"/>
      <c r="BEH17"/>
      <c r="BEI17"/>
      <c r="BEJ17"/>
      <c r="BEK17"/>
      <c r="BEL17"/>
      <c r="BEM17"/>
      <c r="BEN17"/>
      <c r="BEO17"/>
      <c r="BEP17"/>
      <c r="BEQ17"/>
      <c r="BER17"/>
      <c r="BES17"/>
      <c r="BET17"/>
      <c r="BEU17"/>
      <c r="BEV17"/>
      <c r="BEW17"/>
      <c r="BEX17"/>
      <c r="BEY17"/>
      <c r="BEZ17"/>
      <c r="BFA17"/>
      <c r="BFB17"/>
      <c r="BFC17"/>
      <c r="BFD17"/>
      <c r="BFE17"/>
      <c r="BFF17"/>
      <c r="BFG17"/>
      <c r="BFH17"/>
      <c r="BFI17"/>
      <c r="BFJ17"/>
      <c r="BFK17"/>
      <c r="BFL17"/>
      <c r="BFM17"/>
      <c r="BFN17"/>
      <c r="BFO17"/>
      <c r="BFP17"/>
      <c r="BFQ17"/>
      <c r="BFR17"/>
      <c r="BFS17"/>
      <c r="BFT17"/>
      <c r="BFU17"/>
      <c r="BFV17"/>
      <c r="BFW17"/>
      <c r="BFX17"/>
      <c r="BFY17"/>
      <c r="BFZ17"/>
      <c r="BGA17"/>
      <c r="BGB17"/>
      <c r="BGC17"/>
      <c r="BGD17"/>
      <c r="BGE17"/>
      <c r="BGF17"/>
      <c r="BGG17"/>
      <c r="BGH17"/>
      <c r="BGI17"/>
      <c r="BGJ17"/>
      <c r="BGK17"/>
      <c r="BGL17"/>
      <c r="BGM17"/>
      <c r="BGN17"/>
      <c r="BGO17"/>
      <c r="BGP17"/>
      <c r="BGQ17"/>
      <c r="BGR17"/>
      <c r="BGS17"/>
      <c r="BGT17"/>
      <c r="BGU17"/>
      <c r="BGV17"/>
      <c r="BGW17"/>
      <c r="BGX17"/>
      <c r="BGY17"/>
      <c r="BGZ17"/>
      <c r="BHA17"/>
      <c r="BHB17"/>
      <c r="BHC17"/>
      <c r="BHD17"/>
      <c r="BHE17"/>
      <c r="BHF17"/>
      <c r="BHG17"/>
      <c r="BHH17"/>
      <c r="BHI17"/>
      <c r="BHJ17"/>
      <c r="BHK17"/>
      <c r="BHL17"/>
      <c r="BHM17"/>
      <c r="BHN17"/>
      <c r="BHO17"/>
      <c r="BHP17"/>
      <c r="BHQ17"/>
      <c r="BHR17"/>
      <c r="BHS17"/>
      <c r="BHT17"/>
      <c r="BHU17"/>
      <c r="BHV17"/>
      <c r="BHW17"/>
      <c r="BHX17"/>
      <c r="BHY17"/>
      <c r="BHZ17"/>
      <c r="BIA17"/>
      <c r="BIB17"/>
      <c r="BIC17"/>
      <c r="BID17"/>
      <c r="BIE17"/>
      <c r="BIF17"/>
      <c r="BIG17"/>
      <c r="BIH17"/>
      <c r="BII17"/>
      <c r="BIJ17"/>
      <c r="BIK17"/>
      <c r="BIL17"/>
      <c r="BIM17"/>
      <c r="BIN17"/>
      <c r="BIO17"/>
      <c r="BIP17"/>
      <c r="BIQ17"/>
      <c r="BIR17"/>
      <c r="BIS17"/>
      <c r="BIT17"/>
      <c r="BIU17"/>
      <c r="BIV17"/>
      <c r="BIW17"/>
      <c r="BIX17"/>
      <c r="BIY17"/>
      <c r="BIZ17"/>
      <c r="BJA17"/>
      <c r="BJB17"/>
      <c r="BJC17"/>
      <c r="BJD17"/>
      <c r="BJE17"/>
      <c r="BJF17"/>
      <c r="BJG17"/>
      <c r="BJH17"/>
      <c r="BJI17"/>
      <c r="BJJ17"/>
      <c r="BJK17"/>
      <c r="BJL17"/>
      <c r="BJM17"/>
      <c r="BJN17"/>
      <c r="BJO17"/>
      <c r="BJP17"/>
      <c r="BJQ17"/>
      <c r="BJR17"/>
      <c r="BJS17"/>
      <c r="BJT17"/>
      <c r="BJU17"/>
      <c r="BJV17"/>
      <c r="BJW17"/>
      <c r="BJX17"/>
      <c r="BJY17"/>
      <c r="BJZ17"/>
      <c r="BKA17"/>
      <c r="BKB17"/>
      <c r="BKC17"/>
      <c r="BKD17"/>
      <c r="BKE17"/>
      <c r="BKF17"/>
      <c r="BKG17"/>
      <c r="BKH17"/>
      <c r="BKI17"/>
      <c r="BKJ17"/>
      <c r="BKK17"/>
      <c r="BKL17"/>
      <c r="BKM17"/>
      <c r="BKN17"/>
      <c r="BKO17"/>
      <c r="BKP17"/>
      <c r="BKQ17"/>
      <c r="BKR17"/>
      <c r="BKS17"/>
      <c r="BKT17"/>
      <c r="BKU17"/>
      <c r="BKV17"/>
      <c r="BKW17"/>
      <c r="BKX17"/>
      <c r="BKY17"/>
      <c r="BKZ17"/>
      <c r="BLA17"/>
      <c r="BLB17"/>
      <c r="BLC17"/>
      <c r="BLD17"/>
      <c r="BLE17"/>
      <c r="BLF17"/>
      <c r="BLG17"/>
      <c r="BLH17"/>
      <c r="BLI17"/>
      <c r="BLJ17"/>
      <c r="BLK17"/>
      <c r="BLL17"/>
      <c r="BLM17"/>
      <c r="BLN17"/>
      <c r="BLO17"/>
      <c r="BLP17"/>
      <c r="BLQ17"/>
      <c r="BLR17"/>
      <c r="BLS17"/>
      <c r="BLT17"/>
      <c r="BLU17"/>
      <c r="BLV17"/>
      <c r="BLW17"/>
      <c r="BLX17"/>
      <c r="BLY17"/>
      <c r="BLZ17"/>
      <c r="BMA17"/>
      <c r="BMB17"/>
      <c r="BMC17"/>
      <c r="BMD17"/>
      <c r="BME17"/>
      <c r="BMF17"/>
      <c r="BMG17"/>
      <c r="BMH17"/>
      <c r="BMI17"/>
      <c r="BMJ17"/>
      <c r="BMK17"/>
      <c r="BML17"/>
      <c r="BMM17"/>
      <c r="BMN17"/>
      <c r="BMO17"/>
      <c r="BMP17"/>
      <c r="BMQ17"/>
      <c r="BMR17"/>
      <c r="BMS17"/>
      <c r="BMT17"/>
      <c r="BMU17"/>
      <c r="BMV17"/>
      <c r="BMW17"/>
      <c r="BMX17"/>
      <c r="BMY17"/>
      <c r="BMZ17"/>
      <c r="BNA17"/>
      <c r="BNB17"/>
      <c r="BNC17"/>
      <c r="BND17"/>
      <c r="BNE17"/>
      <c r="BNF17"/>
      <c r="BNG17"/>
      <c r="BNH17"/>
      <c r="BNI17"/>
      <c r="BNJ17"/>
      <c r="BNK17"/>
      <c r="BNL17"/>
      <c r="BNM17"/>
      <c r="BNN17"/>
      <c r="BNO17"/>
      <c r="BNP17"/>
      <c r="BNQ17"/>
      <c r="BNR17"/>
      <c r="BNS17"/>
      <c r="BNT17"/>
      <c r="BNU17"/>
      <c r="BNV17"/>
      <c r="BNW17"/>
      <c r="BNX17"/>
      <c r="BNY17"/>
      <c r="BNZ17"/>
      <c r="BOA17"/>
      <c r="BOB17"/>
      <c r="BOC17"/>
      <c r="BOD17"/>
      <c r="BOE17"/>
      <c r="BOF17"/>
      <c r="BOG17"/>
      <c r="BOH17"/>
      <c r="BOI17"/>
      <c r="BOJ17"/>
      <c r="BOK17"/>
      <c r="BOL17"/>
      <c r="BOM17"/>
      <c r="BON17"/>
    </row>
    <row r="18" spans="1:1756" s="32" customFormat="1" ht="75">
      <c r="A18" s="234">
        <v>45327</v>
      </c>
      <c r="B18" s="33" t="s">
        <v>66</v>
      </c>
      <c r="C18" s="33" t="s">
        <v>61</v>
      </c>
      <c r="D18" s="33"/>
      <c r="E18" s="33"/>
      <c r="F18" s="33"/>
      <c r="G18" s="33"/>
      <c r="H18" s="33"/>
      <c r="I18" s="305">
        <v>20337</v>
      </c>
      <c r="J18" s="306"/>
      <c r="K18" s="306"/>
      <c r="L18" s="306"/>
      <c r="M18" s="306"/>
      <c r="N18" s="35">
        <f t="shared" si="0"/>
        <v>2511.1501846153847</v>
      </c>
      <c r="O18" s="35">
        <f t="shared" si="1"/>
        <v>0</v>
      </c>
      <c r="P18" s="34">
        <f t="shared" si="2"/>
        <v>0</v>
      </c>
      <c r="Q18" s="35">
        <f t="shared" si="3"/>
        <v>0</v>
      </c>
      <c r="R18" s="43">
        <f t="shared" si="4"/>
        <v>2511.1501846153847</v>
      </c>
      <c r="S18" s="30" t="s">
        <v>67</v>
      </c>
      <c r="T18"/>
      <c r="U18"/>
      <c r="V18" s="44">
        <v>80</v>
      </c>
      <c r="W18" s="44">
        <v>0</v>
      </c>
      <c r="X18" s="7" t="s">
        <v>65</v>
      </c>
      <c r="Y18"/>
      <c r="Z18"/>
      <c r="AA18" s="44">
        <v>80</v>
      </c>
      <c r="AB18" s="44">
        <v>23</v>
      </c>
      <c r="AC18" s="7" t="s">
        <v>65</v>
      </c>
      <c r="AD18"/>
      <c r="AE18"/>
      <c r="AF18" t="s">
        <v>54</v>
      </c>
      <c r="AG18">
        <v>23</v>
      </c>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c r="AUV18"/>
      <c r="AUW18"/>
      <c r="AUX18"/>
      <c r="AUY18"/>
      <c r="AUZ18"/>
      <c r="AVA18"/>
      <c r="AVB18"/>
      <c r="AVC18"/>
      <c r="AVD18"/>
      <c r="AVE18"/>
      <c r="AVF18"/>
      <c r="AVG18"/>
      <c r="AVH18"/>
      <c r="AVI18"/>
      <c r="AVJ18"/>
      <c r="AVK18"/>
      <c r="AVL18"/>
      <c r="AVM18"/>
      <c r="AVN18"/>
      <c r="AVO18"/>
      <c r="AVP18"/>
      <c r="AVQ18"/>
      <c r="AVR18"/>
      <c r="AVS18"/>
      <c r="AVT18"/>
      <c r="AVU18"/>
      <c r="AVV18"/>
      <c r="AVW18"/>
      <c r="AVX18"/>
      <c r="AVY18"/>
      <c r="AVZ18"/>
      <c r="AWA18"/>
      <c r="AWB18"/>
      <c r="AWC18"/>
      <c r="AWD18"/>
      <c r="AWE18"/>
      <c r="AWF18"/>
      <c r="AWG18"/>
      <c r="AWH18"/>
      <c r="AWI18"/>
      <c r="AWJ18"/>
      <c r="AWK18"/>
      <c r="AWL18"/>
      <c r="AWM18"/>
      <c r="AWN18"/>
      <c r="AWO18"/>
      <c r="AWP18"/>
      <c r="AWQ18"/>
      <c r="AWR18"/>
      <c r="AWS18"/>
      <c r="AWT18"/>
      <c r="AWU18"/>
      <c r="AWV18"/>
      <c r="AWW18"/>
      <c r="AWX18"/>
      <c r="AWY18"/>
      <c r="AWZ18"/>
      <c r="AXA18"/>
      <c r="AXB18"/>
      <c r="AXC18"/>
      <c r="AXD18"/>
      <c r="AXE18"/>
      <c r="AXF18"/>
      <c r="AXG18"/>
      <c r="AXH18"/>
      <c r="AXI18"/>
      <c r="AXJ18"/>
      <c r="AXK18"/>
      <c r="AXL18"/>
      <c r="AXM18"/>
      <c r="AXN18"/>
      <c r="AXO18"/>
      <c r="AXP18"/>
      <c r="AXQ18"/>
      <c r="AXR18"/>
      <c r="AXS18"/>
      <c r="AXT18"/>
      <c r="AXU18"/>
      <c r="AXV18"/>
      <c r="AXW18"/>
      <c r="AXX18"/>
      <c r="AXY18"/>
      <c r="AXZ18"/>
      <c r="AYA18"/>
      <c r="AYB18"/>
      <c r="AYC18"/>
      <c r="AYD18"/>
      <c r="AYE18"/>
      <c r="AYF18"/>
      <c r="AYG18"/>
      <c r="AYH18"/>
      <c r="AYI18"/>
      <c r="AYJ18"/>
      <c r="AYK18"/>
      <c r="AYL18"/>
      <c r="AYM18"/>
      <c r="AYN18"/>
      <c r="AYO18"/>
      <c r="AYP18"/>
      <c r="AYQ18"/>
      <c r="AYR18"/>
      <c r="AYS18"/>
      <c r="AYT18"/>
      <c r="AYU18"/>
      <c r="AYV18"/>
      <c r="AYW18"/>
      <c r="AYX18"/>
      <c r="AYY18"/>
      <c r="AYZ18"/>
      <c r="AZA18"/>
      <c r="AZB18"/>
      <c r="AZC18"/>
      <c r="AZD18"/>
      <c r="AZE18"/>
      <c r="AZF18"/>
      <c r="AZG18"/>
      <c r="AZH18"/>
      <c r="AZI18"/>
      <c r="AZJ18"/>
      <c r="AZK18"/>
      <c r="AZL18"/>
      <c r="AZM18"/>
      <c r="AZN18"/>
      <c r="AZO18"/>
      <c r="AZP18"/>
      <c r="AZQ18"/>
      <c r="AZR18"/>
      <c r="AZS18"/>
      <c r="AZT18"/>
      <c r="AZU18"/>
      <c r="AZV18"/>
      <c r="AZW18"/>
      <c r="AZX18"/>
      <c r="AZY18"/>
      <c r="AZZ18"/>
      <c r="BAA18"/>
      <c r="BAB18"/>
      <c r="BAC18"/>
      <c r="BAD18"/>
      <c r="BAE18"/>
      <c r="BAF18"/>
      <c r="BAG18"/>
      <c r="BAH18"/>
      <c r="BAI18"/>
      <c r="BAJ18"/>
      <c r="BAK18"/>
      <c r="BAL18"/>
      <c r="BAM18"/>
      <c r="BAN18"/>
      <c r="BAO18"/>
      <c r="BAP18"/>
      <c r="BAQ18"/>
      <c r="BAR18"/>
      <c r="BAS18"/>
      <c r="BAT18"/>
      <c r="BAU18"/>
      <c r="BAV18"/>
      <c r="BAW18"/>
      <c r="BAX18"/>
      <c r="BAY18"/>
      <c r="BAZ18"/>
      <c r="BBA18"/>
      <c r="BBB18"/>
      <c r="BBC18"/>
      <c r="BBD18"/>
      <c r="BBE18"/>
      <c r="BBF18"/>
      <c r="BBG18"/>
      <c r="BBH18"/>
      <c r="BBI18"/>
      <c r="BBJ18"/>
      <c r="BBK18"/>
      <c r="BBL18"/>
      <c r="BBM18"/>
      <c r="BBN18"/>
      <c r="BBO18"/>
      <c r="BBP18"/>
      <c r="BBQ18"/>
      <c r="BBR18"/>
      <c r="BBS18"/>
      <c r="BBT18"/>
      <c r="BBU18"/>
      <c r="BBV18"/>
      <c r="BBW18"/>
      <c r="BBX18"/>
      <c r="BBY18"/>
      <c r="BBZ18"/>
      <c r="BCA18"/>
      <c r="BCB18"/>
      <c r="BCC18"/>
      <c r="BCD18"/>
      <c r="BCE18"/>
      <c r="BCF18"/>
      <c r="BCG18"/>
      <c r="BCH18"/>
      <c r="BCI18"/>
      <c r="BCJ18"/>
      <c r="BCK18"/>
      <c r="BCL18"/>
      <c r="BCM18"/>
      <c r="BCN18"/>
      <c r="BCO18"/>
      <c r="BCP18"/>
      <c r="BCQ18"/>
      <c r="BCR18"/>
      <c r="BCS18"/>
      <c r="BCT18"/>
      <c r="BCU18"/>
      <c r="BCV18"/>
      <c r="BCW18"/>
      <c r="BCX18"/>
      <c r="BCY18"/>
      <c r="BCZ18"/>
      <c r="BDA18"/>
      <c r="BDB18"/>
      <c r="BDC18"/>
      <c r="BDD18"/>
      <c r="BDE18"/>
      <c r="BDF18"/>
      <c r="BDG18"/>
      <c r="BDH18"/>
      <c r="BDI18"/>
      <c r="BDJ18"/>
      <c r="BDK18"/>
      <c r="BDL18"/>
      <c r="BDM18"/>
      <c r="BDN18"/>
      <c r="BDO18"/>
      <c r="BDP18"/>
      <c r="BDQ18"/>
      <c r="BDR18"/>
      <c r="BDS18"/>
      <c r="BDT18"/>
      <c r="BDU18"/>
      <c r="BDV18"/>
      <c r="BDW18"/>
      <c r="BDX18"/>
      <c r="BDY18"/>
      <c r="BDZ18"/>
      <c r="BEA18"/>
      <c r="BEB18"/>
      <c r="BEC18"/>
      <c r="BED18"/>
      <c r="BEE18"/>
      <c r="BEF18"/>
      <c r="BEG18"/>
      <c r="BEH18"/>
      <c r="BEI18"/>
      <c r="BEJ18"/>
      <c r="BEK18"/>
      <c r="BEL18"/>
      <c r="BEM18"/>
      <c r="BEN18"/>
      <c r="BEO18"/>
      <c r="BEP18"/>
      <c r="BEQ18"/>
      <c r="BER18"/>
      <c r="BES18"/>
      <c r="BET18"/>
      <c r="BEU18"/>
      <c r="BEV18"/>
      <c r="BEW18"/>
      <c r="BEX18"/>
      <c r="BEY18"/>
      <c r="BEZ18"/>
      <c r="BFA18"/>
      <c r="BFB18"/>
      <c r="BFC18"/>
      <c r="BFD18"/>
      <c r="BFE18"/>
      <c r="BFF18"/>
      <c r="BFG18"/>
      <c r="BFH18"/>
      <c r="BFI18"/>
      <c r="BFJ18"/>
      <c r="BFK18"/>
      <c r="BFL18"/>
      <c r="BFM18"/>
      <c r="BFN18"/>
      <c r="BFO18"/>
      <c r="BFP18"/>
      <c r="BFQ18"/>
      <c r="BFR18"/>
      <c r="BFS18"/>
      <c r="BFT18"/>
      <c r="BFU18"/>
      <c r="BFV18"/>
      <c r="BFW18"/>
      <c r="BFX18"/>
      <c r="BFY18"/>
      <c r="BFZ18"/>
      <c r="BGA18"/>
      <c r="BGB18"/>
      <c r="BGC18"/>
      <c r="BGD18"/>
      <c r="BGE18"/>
      <c r="BGF18"/>
      <c r="BGG18"/>
      <c r="BGH18"/>
      <c r="BGI18"/>
      <c r="BGJ18"/>
      <c r="BGK18"/>
      <c r="BGL18"/>
      <c r="BGM18"/>
      <c r="BGN18"/>
      <c r="BGO18"/>
      <c r="BGP18"/>
      <c r="BGQ18"/>
      <c r="BGR18"/>
      <c r="BGS18"/>
      <c r="BGT18"/>
      <c r="BGU18"/>
      <c r="BGV18"/>
      <c r="BGW18"/>
      <c r="BGX18"/>
      <c r="BGY18"/>
      <c r="BGZ18"/>
      <c r="BHA18"/>
      <c r="BHB18"/>
      <c r="BHC18"/>
      <c r="BHD18"/>
      <c r="BHE18"/>
      <c r="BHF18"/>
      <c r="BHG18"/>
      <c r="BHH18"/>
      <c r="BHI18"/>
      <c r="BHJ18"/>
      <c r="BHK18"/>
      <c r="BHL18"/>
      <c r="BHM18"/>
      <c r="BHN18"/>
      <c r="BHO18"/>
      <c r="BHP18"/>
      <c r="BHQ18"/>
      <c r="BHR18"/>
      <c r="BHS18"/>
      <c r="BHT18"/>
      <c r="BHU18"/>
      <c r="BHV18"/>
      <c r="BHW18"/>
      <c r="BHX18"/>
      <c r="BHY18"/>
      <c r="BHZ18"/>
      <c r="BIA18"/>
      <c r="BIB18"/>
      <c r="BIC18"/>
      <c r="BID18"/>
      <c r="BIE18"/>
      <c r="BIF18"/>
      <c r="BIG18"/>
      <c r="BIH18"/>
      <c r="BII18"/>
      <c r="BIJ18"/>
      <c r="BIK18"/>
      <c r="BIL18"/>
      <c r="BIM18"/>
      <c r="BIN18"/>
      <c r="BIO18"/>
      <c r="BIP18"/>
      <c r="BIQ18"/>
      <c r="BIR18"/>
      <c r="BIS18"/>
      <c r="BIT18"/>
      <c r="BIU18"/>
      <c r="BIV18"/>
      <c r="BIW18"/>
      <c r="BIX18"/>
      <c r="BIY18"/>
      <c r="BIZ18"/>
      <c r="BJA18"/>
      <c r="BJB18"/>
      <c r="BJC18"/>
      <c r="BJD18"/>
      <c r="BJE18"/>
      <c r="BJF18"/>
      <c r="BJG18"/>
      <c r="BJH18"/>
      <c r="BJI18"/>
      <c r="BJJ18"/>
      <c r="BJK18"/>
      <c r="BJL18"/>
      <c r="BJM18"/>
      <c r="BJN18"/>
      <c r="BJO18"/>
      <c r="BJP18"/>
      <c r="BJQ18"/>
      <c r="BJR18"/>
      <c r="BJS18"/>
      <c r="BJT18"/>
      <c r="BJU18"/>
      <c r="BJV18"/>
      <c r="BJW18"/>
      <c r="BJX18"/>
      <c r="BJY18"/>
      <c r="BJZ18"/>
      <c r="BKA18"/>
      <c r="BKB18"/>
      <c r="BKC18"/>
      <c r="BKD18"/>
      <c r="BKE18"/>
      <c r="BKF18"/>
      <c r="BKG18"/>
      <c r="BKH18"/>
      <c r="BKI18"/>
      <c r="BKJ18"/>
      <c r="BKK18"/>
      <c r="BKL18"/>
      <c r="BKM18"/>
      <c r="BKN18"/>
      <c r="BKO18"/>
      <c r="BKP18"/>
      <c r="BKQ18"/>
      <c r="BKR18"/>
      <c r="BKS18"/>
      <c r="BKT18"/>
      <c r="BKU18"/>
      <c r="BKV18"/>
      <c r="BKW18"/>
      <c r="BKX18"/>
      <c r="BKY18"/>
      <c r="BKZ18"/>
      <c r="BLA18"/>
      <c r="BLB18"/>
      <c r="BLC18"/>
      <c r="BLD18"/>
      <c r="BLE18"/>
      <c r="BLF18"/>
      <c r="BLG18"/>
      <c r="BLH18"/>
      <c r="BLI18"/>
      <c r="BLJ18"/>
      <c r="BLK18"/>
      <c r="BLL18"/>
      <c r="BLM18"/>
      <c r="BLN18"/>
      <c r="BLO18"/>
      <c r="BLP18"/>
      <c r="BLQ18"/>
      <c r="BLR18"/>
      <c r="BLS18"/>
      <c r="BLT18"/>
      <c r="BLU18"/>
      <c r="BLV18"/>
      <c r="BLW18"/>
      <c r="BLX18"/>
      <c r="BLY18"/>
      <c r="BLZ18"/>
      <c r="BMA18"/>
      <c r="BMB18"/>
      <c r="BMC18"/>
      <c r="BMD18"/>
      <c r="BME18"/>
      <c r="BMF18"/>
      <c r="BMG18"/>
      <c r="BMH18"/>
      <c r="BMI18"/>
      <c r="BMJ18"/>
      <c r="BMK18"/>
      <c r="BML18"/>
      <c r="BMM18"/>
      <c r="BMN18"/>
      <c r="BMO18"/>
      <c r="BMP18"/>
      <c r="BMQ18"/>
      <c r="BMR18"/>
      <c r="BMS18"/>
      <c r="BMT18"/>
      <c r="BMU18"/>
      <c r="BMV18"/>
      <c r="BMW18"/>
      <c r="BMX18"/>
      <c r="BMY18"/>
      <c r="BMZ18"/>
      <c r="BNA18"/>
      <c r="BNB18"/>
      <c r="BNC18"/>
      <c r="BND18"/>
      <c r="BNE18"/>
      <c r="BNF18"/>
      <c r="BNG18"/>
      <c r="BNH18"/>
      <c r="BNI18"/>
      <c r="BNJ18"/>
      <c r="BNK18"/>
      <c r="BNL18"/>
      <c r="BNM18"/>
      <c r="BNN18"/>
      <c r="BNO18"/>
      <c r="BNP18"/>
      <c r="BNQ18"/>
      <c r="BNR18"/>
      <c r="BNS18"/>
      <c r="BNT18"/>
      <c r="BNU18"/>
      <c r="BNV18"/>
      <c r="BNW18"/>
      <c r="BNX18"/>
      <c r="BNY18"/>
      <c r="BNZ18"/>
      <c r="BOA18"/>
      <c r="BOB18"/>
      <c r="BOC18"/>
      <c r="BOD18"/>
      <c r="BOE18"/>
      <c r="BOF18"/>
      <c r="BOG18"/>
      <c r="BOH18"/>
      <c r="BOI18"/>
      <c r="BOJ18"/>
      <c r="BOK18"/>
      <c r="BOL18"/>
      <c r="BOM18"/>
      <c r="BON18"/>
    </row>
    <row r="19" spans="1:1756" ht="75">
      <c r="A19" s="233">
        <v>45328</v>
      </c>
      <c r="B19" s="9" t="s">
        <v>68</v>
      </c>
      <c r="C19" s="12" t="s">
        <v>69</v>
      </c>
      <c r="D19" s="12"/>
      <c r="E19" s="12"/>
      <c r="F19" s="12"/>
      <c r="G19" s="12"/>
      <c r="H19" s="12"/>
      <c r="I19" s="301">
        <v>25792</v>
      </c>
      <c r="J19" s="301">
        <v>93726</v>
      </c>
      <c r="K19" s="302">
        <v>854</v>
      </c>
      <c r="L19" s="302"/>
      <c r="M19" s="302"/>
      <c r="N19" s="36">
        <f t="shared" si="0"/>
        <v>3184.7168000000001</v>
      </c>
      <c r="O19" s="36">
        <f t="shared" si="1"/>
        <v>2797.7211000000002</v>
      </c>
      <c r="P19" s="34">
        <f t="shared" si="2"/>
        <v>433.56923076923078</v>
      </c>
      <c r="Q19" s="36">
        <f t="shared" si="3"/>
        <v>960.75</v>
      </c>
      <c r="R19" s="13">
        <f t="shared" si="4"/>
        <v>7376.7571307692315</v>
      </c>
      <c r="S19" s="15" t="s">
        <v>67</v>
      </c>
      <c r="V19" s="44">
        <v>102</v>
      </c>
      <c r="W19" s="44"/>
      <c r="X19" s="7" t="s">
        <v>65</v>
      </c>
      <c r="AA19" s="44">
        <v>102</v>
      </c>
      <c r="AB19" s="44">
        <v>15</v>
      </c>
      <c r="AC19" s="7" t="s">
        <v>67</v>
      </c>
      <c r="AF19">
        <v>75</v>
      </c>
      <c r="AG19">
        <v>33</v>
      </c>
    </row>
    <row r="20" spans="1:1756" ht="90">
      <c r="A20" s="233">
        <v>45329</v>
      </c>
      <c r="B20" s="9" t="s">
        <v>70</v>
      </c>
      <c r="C20" s="12" t="s">
        <v>71</v>
      </c>
      <c r="D20" s="12"/>
      <c r="E20" s="12"/>
      <c r="F20" s="12"/>
      <c r="G20" s="12"/>
      <c r="H20" s="12"/>
      <c r="I20" s="301">
        <v>24866</v>
      </c>
      <c r="J20" s="301">
        <v>70638</v>
      </c>
      <c r="K20" s="302">
        <v>769</v>
      </c>
      <c r="L20" s="302"/>
      <c r="M20" s="302"/>
      <c r="N20" s="36">
        <f t="shared" si="0"/>
        <v>3070.3771692307696</v>
      </c>
      <c r="O20" s="36">
        <f t="shared" si="1"/>
        <v>2108.5443000000005</v>
      </c>
      <c r="P20" s="34">
        <f t="shared" si="2"/>
        <v>390.4153846153846</v>
      </c>
      <c r="Q20" s="36">
        <f t="shared" si="3"/>
        <v>865.125</v>
      </c>
      <c r="R20" s="13">
        <f t="shared" si="4"/>
        <v>6434.4618538461555</v>
      </c>
      <c r="S20" s="15" t="s">
        <v>67</v>
      </c>
      <c r="V20" s="44">
        <v>102</v>
      </c>
      <c r="W20" s="44"/>
      <c r="X20" s="7" t="s">
        <v>65</v>
      </c>
      <c r="AA20" s="44">
        <v>102</v>
      </c>
      <c r="AB20" s="44"/>
      <c r="AC20" s="7" t="s">
        <v>65</v>
      </c>
      <c r="AF20">
        <v>71</v>
      </c>
      <c r="AG20">
        <v>30</v>
      </c>
    </row>
    <row r="21" spans="1:1756" ht="90">
      <c r="A21" s="233">
        <v>45330</v>
      </c>
      <c r="B21" s="9" t="s">
        <v>72</v>
      </c>
      <c r="C21" s="12" t="s">
        <v>73</v>
      </c>
      <c r="D21" s="12"/>
      <c r="E21" s="12"/>
      <c r="F21" s="12"/>
      <c r="G21" s="12"/>
      <c r="H21" s="12"/>
      <c r="I21" s="301">
        <v>23996</v>
      </c>
      <c r="J21" s="301">
        <v>64964</v>
      </c>
      <c r="K21" s="302">
        <v>754</v>
      </c>
      <c r="L21" s="302"/>
      <c r="M21" s="302"/>
      <c r="N21" s="36">
        <f t="shared" si="0"/>
        <v>2962.9522461538463</v>
      </c>
      <c r="O21" s="36">
        <f t="shared" si="1"/>
        <v>1939.1754000000001</v>
      </c>
      <c r="P21" s="34">
        <f t="shared" si="2"/>
        <v>382.8</v>
      </c>
      <c r="Q21" s="36">
        <f t="shared" si="3"/>
        <v>848.25</v>
      </c>
      <c r="R21" s="13">
        <f t="shared" si="4"/>
        <v>6133.1776461538466</v>
      </c>
      <c r="S21" s="15" t="s">
        <v>67</v>
      </c>
      <c r="V21" s="44">
        <v>91</v>
      </c>
      <c r="W21" s="44"/>
      <c r="X21" s="7" t="s">
        <v>65</v>
      </c>
      <c r="AA21" s="44">
        <v>91</v>
      </c>
      <c r="AB21" s="44"/>
      <c r="AC21" s="7" t="s">
        <v>65</v>
      </c>
      <c r="AF21" s="23">
        <v>65</v>
      </c>
      <c r="AG21" s="23">
        <v>29</v>
      </c>
    </row>
    <row r="22" spans="1:1756" ht="135">
      <c r="A22" s="233">
        <v>45331</v>
      </c>
      <c r="B22" s="9" t="s">
        <v>74</v>
      </c>
      <c r="C22" s="12" t="s">
        <v>71</v>
      </c>
      <c r="D22" s="12"/>
      <c r="E22" s="12"/>
      <c r="F22" s="12"/>
      <c r="G22" s="12"/>
      <c r="H22" s="12"/>
      <c r="I22" s="301">
        <v>23294</v>
      </c>
      <c r="J22" s="301">
        <v>61973</v>
      </c>
      <c r="K22" s="302">
        <v>735</v>
      </c>
      <c r="L22" s="302"/>
      <c r="M22" s="302"/>
      <c r="N22" s="36">
        <f t="shared" si="0"/>
        <v>2876.2714461538462</v>
      </c>
      <c r="O22" s="36">
        <f t="shared" si="1"/>
        <v>1849.8940500000001</v>
      </c>
      <c r="P22" s="34">
        <f t="shared" si="2"/>
        <v>373.15384615384613</v>
      </c>
      <c r="Q22" s="36">
        <f t="shared" si="3"/>
        <v>826.875</v>
      </c>
      <c r="R22" s="13">
        <f t="shared" si="4"/>
        <v>5926.1943423076918</v>
      </c>
      <c r="S22" s="15" t="s">
        <v>67</v>
      </c>
      <c r="V22" s="44">
        <v>101</v>
      </c>
      <c r="W22" s="44"/>
      <c r="X22" s="7" t="s">
        <v>65</v>
      </c>
      <c r="AA22" s="44">
        <v>101</v>
      </c>
      <c r="AB22" s="44"/>
      <c r="AC22" s="7" t="s">
        <v>65</v>
      </c>
      <c r="AF22">
        <v>126</v>
      </c>
      <c r="AG22">
        <v>26</v>
      </c>
    </row>
    <row r="23" spans="1:1756" ht="135">
      <c r="A23" s="233">
        <v>45332</v>
      </c>
      <c r="B23" s="9" t="s">
        <v>75</v>
      </c>
      <c r="C23" s="12" t="s">
        <v>73</v>
      </c>
      <c r="D23" s="12"/>
      <c r="E23" s="12"/>
      <c r="F23" s="12"/>
      <c r="G23" s="12"/>
      <c r="H23" s="12"/>
      <c r="I23" s="301">
        <v>24467</v>
      </c>
      <c r="J23" s="301">
        <v>58878</v>
      </c>
      <c r="K23" s="302">
        <v>706</v>
      </c>
      <c r="L23" s="302"/>
      <c r="M23" s="302"/>
      <c r="N23" s="36">
        <f t="shared" si="0"/>
        <v>3021.1098769230771</v>
      </c>
      <c r="O23" s="36">
        <f t="shared" si="1"/>
        <v>1757.5083000000002</v>
      </c>
      <c r="P23" s="34">
        <f t="shared" si="2"/>
        <v>358.43076923076922</v>
      </c>
      <c r="Q23" s="36">
        <f t="shared" si="3"/>
        <v>794.25</v>
      </c>
      <c r="R23" s="13">
        <f t="shared" si="4"/>
        <v>5931.2989461538464</v>
      </c>
      <c r="S23" s="15" t="s">
        <v>67</v>
      </c>
      <c r="V23" s="44">
        <v>109</v>
      </c>
      <c r="W23" s="44"/>
      <c r="X23" s="7" t="s">
        <v>65</v>
      </c>
      <c r="AA23" s="44">
        <v>109</v>
      </c>
      <c r="AB23" s="44"/>
      <c r="AC23" s="7" t="s">
        <v>65</v>
      </c>
      <c r="AF23">
        <v>81</v>
      </c>
      <c r="AG23">
        <v>25</v>
      </c>
    </row>
    <row r="24" spans="1:1756" ht="135">
      <c r="A24" s="233">
        <v>45333</v>
      </c>
      <c r="B24" s="9" t="s">
        <v>76</v>
      </c>
      <c r="C24" s="12" t="s">
        <v>77</v>
      </c>
      <c r="D24" s="12"/>
      <c r="E24" s="12"/>
      <c r="F24" s="12"/>
      <c r="G24" s="12"/>
      <c r="H24" s="12"/>
      <c r="I24" s="301">
        <v>24307</v>
      </c>
      <c r="J24" s="301">
        <v>63194</v>
      </c>
      <c r="K24" s="302">
        <v>788</v>
      </c>
      <c r="L24" s="302"/>
      <c r="M24" s="302"/>
      <c r="N24" s="36">
        <f t="shared" si="0"/>
        <v>3001.3535692307692</v>
      </c>
      <c r="O24" s="36">
        <f t="shared" si="1"/>
        <v>1886.3409000000001</v>
      </c>
      <c r="P24" s="34">
        <f t="shared" si="2"/>
        <v>400.06153846153848</v>
      </c>
      <c r="Q24" s="36">
        <f t="shared" si="3"/>
        <v>886.5</v>
      </c>
      <c r="R24" s="13">
        <f t="shared" si="4"/>
        <v>6174.2560076923082</v>
      </c>
      <c r="S24" s="15" t="s">
        <v>67</v>
      </c>
      <c r="V24" s="44">
        <v>102</v>
      </c>
      <c r="W24" s="44"/>
      <c r="X24" s="7" t="s">
        <v>65</v>
      </c>
      <c r="AA24" s="44">
        <v>102</v>
      </c>
      <c r="AB24" s="44"/>
      <c r="AC24" s="7" t="s">
        <v>65</v>
      </c>
      <c r="AF24">
        <v>135</v>
      </c>
      <c r="AG24">
        <v>23</v>
      </c>
    </row>
    <row r="25" spans="1:1756" ht="135">
      <c r="A25" s="233">
        <v>45334</v>
      </c>
      <c r="B25" s="5" t="s">
        <v>78</v>
      </c>
      <c r="C25" s="12" t="s">
        <v>79</v>
      </c>
      <c r="D25" s="12"/>
      <c r="E25" s="12"/>
      <c r="F25" s="12"/>
      <c r="G25" s="12"/>
      <c r="H25" s="12"/>
      <c r="I25" s="301">
        <v>25534</v>
      </c>
      <c r="J25" s="301">
        <v>57546</v>
      </c>
      <c r="K25" s="302">
        <v>668</v>
      </c>
      <c r="L25" s="302"/>
      <c r="M25" s="302"/>
      <c r="N25" s="36">
        <f t="shared" si="0"/>
        <v>3152.859753846154</v>
      </c>
      <c r="O25" s="36">
        <f t="shared" si="1"/>
        <v>1717.7481</v>
      </c>
      <c r="P25" s="34">
        <f t="shared" si="2"/>
        <v>339.13846153846151</v>
      </c>
      <c r="Q25" s="36">
        <f t="shared" si="3"/>
        <v>751.5</v>
      </c>
      <c r="R25" s="13">
        <f t="shared" si="4"/>
        <v>5961.2463153846156</v>
      </c>
      <c r="S25" s="15" t="s">
        <v>33</v>
      </c>
      <c r="V25" s="44">
        <v>95</v>
      </c>
      <c r="W25" s="44"/>
      <c r="X25" s="7" t="s">
        <v>65</v>
      </c>
      <c r="AA25" s="44">
        <v>95</v>
      </c>
      <c r="AB25" s="44"/>
      <c r="AC25" s="7" t="s">
        <v>65</v>
      </c>
      <c r="AF25">
        <v>99</v>
      </c>
      <c r="AG25">
        <v>25</v>
      </c>
    </row>
    <row r="26" spans="1:1756" ht="195">
      <c r="A26" s="233">
        <v>45335</v>
      </c>
      <c r="B26" s="5" t="s">
        <v>80</v>
      </c>
      <c r="C26" s="12" t="s">
        <v>81</v>
      </c>
      <c r="D26" s="12"/>
      <c r="E26" s="12"/>
      <c r="F26" s="12"/>
      <c r="G26" s="12"/>
      <c r="H26" s="12"/>
      <c r="I26" s="301">
        <v>24639</v>
      </c>
      <c r="J26" s="301">
        <v>58166</v>
      </c>
      <c r="K26" s="302">
        <v>770</v>
      </c>
      <c r="L26" s="302"/>
      <c r="M26" s="302"/>
      <c r="N26" s="36">
        <f t="shared" si="0"/>
        <v>3042.3479076923077</v>
      </c>
      <c r="O26" s="36">
        <f t="shared" si="1"/>
        <v>1736.2551000000001</v>
      </c>
      <c r="P26" s="34">
        <f t="shared" si="2"/>
        <v>390.92307692307691</v>
      </c>
      <c r="Q26" s="36">
        <f t="shared" si="3"/>
        <v>866.25</v>
      </c>
      <c r="R26" s="13">
        <f>SUM(N26:Q26)</f>
        <v>6035.7760846153851</v>
      </c>
      <c r="S26" s="15" t="s">
        <v>33</v>
      </c>
      <c r="V26" s="44">
        <v>91</v>
      </c>
      <c r="W26" s="44"/>
      <c r="X26" s="7" t="s">
        <v>65</v>
      </c>
      <c r="AA26" s="44">
        <v>91</v>
      </c>
      <c r="AB26" s="44"/>
      <c r="AC26" s="7" t="s">
        <v>65</v>
      </c>
      <c r="AF26" s="23">
        <v>41</v>
      </c>
      <c r="AG26" s="23">
        <v>27</v>
      </c>
    </row>
    <row r="27" spans="1:1756" ht="195">
      <c r="A27" s="233">
        <v>45336</v>
      </c>
      <c r="B27" s="5" t="s">
        <v>82</v>
      </c>
      <c r="C27" s="12" t="s">
        <v>79</v>
      </c>
      <c r="D27" s="12"/>
      <c r="E27" s="12"/>
      <c r="F27" s="12"/>
      <c r="G27" s="12"/>
      <c r="H27" s="12"/>
      <c r="I27" s="301">
        <v>25046</v>
      </c>
      <c r="J27" s="301">
        <v>57611</v>
      </c>
      <c r="K27" s="302">
        <v>746</v>
      </c>
      <c r="L27" s="302"/>
      <c r="M27" s="302"/>
      <c r="N27" s="36">
        <f t="shared" si="0"/>
        <v>3092.6030153846159</v>
      </c>
      <c r="O27" s="36">
        <f t="shared" si="1"/>
        <v>1719.6883499999999</v>
      </c>
      <c r="P27" s="34">
        <f t="shared" si="2"/>
        <v>378.73846153846154</v>
      </c>
      <c r="Q27" s="36">
        <f t="shared" si="3"/>
        <v>839.25</v>
      </c>
      <c r="R27" s="13">
        <f t="shared" si="4"/>
        <v>6030.2798269230771</v>
      </c>
      <c r="S27" s="15" t="s">
        <v>33</v>
      </c>
      <c r="V27" s="44">
        <v>85</v>
      </c>
      <c r="W27" s="44"/>
      <c r="X27" s="7" t="s">
        <v>65</v>
      </c>
      <c r="AA27" s="44">
        <v>85</v>
      </c>
      <c r="AB27" s="44"/>
      <c r="AC27" s="7" t="s">
        <v>65</v>
      </c>
      <c r="AF27">
        <v>82</v>
      </c>
      <c r="AG27">
        <v>30</v>
      </c>
    </row>
    <row r="28" spans="1:1756" ht="200.25" customHeight="1">
      <c r="A28" s="233">
        <v>45337</v>
      </c>
      <c r="B28" s="5" t="s">
        <v>83</v>
      </c>
      <c r="C28" s="12" t="s">
        <v>84</v>
      </c>
      <c r="D28" s="12"/>
      <c r="E28" s="12"/>
      <c r="F28" s="12"/>
      <c r="G28" s="12"/>
      <c r="H28" s="12"/>
      <c r="I28" s="301">
        <v>23865</v>
      </c>
      <c r="J28" s="301">
        <v>54224</v>
      </c>
      <c r="K28" s="302">
        <v>711</v>
      </c>
      <c r="L28" s="302"/>
      <c r="M28" s="302"/>
      <c r="N28" s="36">
        <f t="shared" si="0"/>
        <v>2946.7767692307693</v>
      </c>
      <c r="O28" s="36">
        <f t="shared" si="1"/>
        <v>1618.5863999999999</v>
      </c>
      <c r="P28" s="34">
        <f t="shared" si="2"/>
        <v>360.96923076923076</v>
      </c>
      <c r="Q28" s="36">
        <f t="shared" si="3"/>
        <v>799.875</v>
      </c>
      <c r="R28" s="13">
        <f t="shared" si="4"/>
        <v>5726.2073999999993</v>
      </c>
      <c r="S28" s="15" t="s">
        <v>33</v>
      </c>
      <c r="V28" s="44">
        <v>91</v>
      </c>
      <c r="W28" s="44"/>
      <c r="X28" s="7" t="s">
        <v>65</v>
      </c>
      <c r="AA28" s="44">
        <v>91</v>
      </c>
      <c r="AB28" s="44"/>
      <c r="AC28" s="7" t="s">
        <v>65</v>
      </c>
      <c r="AF28">
        <v>74</v>
      </c>
      <c r="AG28">
        <v>28</v>
      </c>
    </row>
    <row r="29" spans="1:1756" ht="75">
      <c r="A29" s="233">
        <v>45338</v>
      </c>
      <c r="B29" s="15" t="s">
        <v>60</v>
      </c>
      <c r="C29" s="12" t="s">
        <v>85</v>
      </c>
      <c r="D29" s="12"/>
      <c r="E29" s="12"/>
      <c r="F29" s="12"/>
      <c r="G29" s="12"/>
      <c r="H29" s="12"/>
      <c r="I29" s="301">
        <v>3075</v>
      </c>
      <c r="J29" s="301">
        <v>1719</v>
      </c>
      <c r="K29" s="302" t="s">
        <v>418</v>
      </c>
      <c r="L29" s="302"/>
      <c r="M29" s="302"/>
      <c r="N29" s="36">
        <f t="shared" si="0"/>
        <v>379.69153846153853</v>
      </c>
      <c r="O29" s="36">
        <f t="shared" si="1"/>
        <v>51.312150000000003</v>
      </c>
      <c r="P29" s="34" t="e">
        <f t="shared" si="2"/>
        <v>#VALUE!</v>
      </c>
      <c r="Q29" s="36" t="e">
        <f t="shared" si="3"/>
        <v>#VALUE!</v>
      </c>
      <c r="R29" s="13" t="e">
        <f t="shared" si="4"/>
        <v>#VALUE!</v>
      </c>
      <c r="S29" s="15" t="s">
        <v>60</v>
      </c>
      <c r="V29" s="44">
        <v>0</v>
      </c>
      <c r="W29" s="44"/>
      <c r="X29" s="7" t="s">
        <v>30</v>
      </c>
      <c r="AA29" s="44">
        <v>0</v>
      </c>
      <c r="AB29" s="44"/>
      <c r="AC29" s="7" t="s">
        <v>30</v>
      </c>
    </row>
    <row r="30" spans="1:1756" ht="75">
      <c r="A30" s="233">
        <v>45339</v>
      </c>
      <c r="B30" s="15" t="s">
        <v>60</v>
      </c>
      <c r="C30" s="12" t="s">
        <v>85</v>
      </c>
      <c r="D30" s="12"/>
      <c r="E30" s="12"/>
      <c r="F30" s="12"/>
      <c r="G30" s="12"/>
      <c r="H30" s="12"/>
      <c r="I30" s="302">
        <v>592</v>
      </c>
      <c r="J30" s="302" t="s">
        <v>418</v>
      </c>
      <c r="K30" s="302" t="s">
        <v>418</v>
      </c>
      <c r="L30" s="302"/>
      <c r="M30" s="302"/>
      <c r="N30" s="36">
        <f t="shared" si="0"/>
        <v>73.098338461538475</v>
      </c>
      <c r="O30" s="36" t="e">
        <f t="shared" si="1"/>
        <v>#VALUE!</v>
      </c>
      <c r="P30" s="34" t="e">
        <f t="shared" si="2"/>
        <v>#VALUE!</v>
      </c>
      <c r="Q30" s="36" t="e">
        <f t="shared" si="3"/>
        <v>#VALUE!</v>
      </c>
      <c r="R30" s="13" t="e">
        <f t="shared" si="4"/>
        <v>#VALUE!</v>
      </c>
      <c r="S30" s="15" t="s">
        <v>60</v>
      </c>
      <c r="V30" s="44">
        <v>0</v>
      </c>
      <c r="W30" s="44"/>
      <c r="X30" s="7" t="s">
        <v>30</v>
      </c>
      <c r="AA30" s="44">
        <v>0</v>
      </c>
      <c r="AB30" s="44"/>
      <c r="AC30" s="7" t="s">
        <v>30</v>
      </c>
    </row>
    <row r="31" spans="1:1756" ht="75">
      <c r="A31" s="233">
        <v>45340</v>
      </c>
      <c r="B31" s="15" t="s">
        <v>86</v>
      </c>
      <c r="C31" s="12" t="s">
        <v>85</v>
      </c>
      <c r="D31" s="12"/>
      <c r="E31" s="12"/>
      <c r="F31" s="12"/>
      <c r="G31" s="12"/>
      <c r="H31" s="12"/>
      <c r="I31" s="302">
        <v>654</v>
      </c>
      <c r="J31" s="302" t="s">
        <v>418</v>
      </c>
      <c r="K31" s="302" t="s">
        <v>418</v>
      </c>
      <c r="L31" s="302"/>
      <c r="M31" s="302"/>
      <c r="N31" s="36">
        <f t="shared" si="0"/>
        <v>80.753907692307692</v>
      </c>
      <c r="O31" s="36" t="e">
        <f t="shared" si="1"/>
        <v>#VALUE!</v>
      </c>
      <c r="P31" s="34" t="e">
        <f t="shared" si="2"/>
        <v>#VALUE!</v>
      </c>
      <c r="Q31" s="36" t="e">
        <f t="shared" si="3"/>
        <v>#VALUE!</v>
      </c>
      <c r="R31" s="13" t="e">
        <f t="shared" si="4"/>
        <v>#VALUE!</v>
      </c>
      <c r="S31" s="15" t="s">
        <v>60</v>
      </c>
      <c r="V31" s="44">
        <v>0</v>
      </c>
      <c r="W31" s="44"/>
      <c r="X31" s="7" t="s">
        <v>30</v>
      </c>
      <c r="AA31" s="44">
        <v>0</v>
      </c>
      <c r="AB31" s="44"/>
      <c r="AC31" s="7" t="s">
        <v>30</v>
      </c>
    </row>
    <row r="32" spans="1:1756" ht="75">
      <c r="A32" s="233">
        <v>45341</v>
      </c>
      <c r="B32" s="5" t="s">
        <v>87</v>
      </c>
      <c r="C32" s="12" t="s">
        <v>88</v>
      </c>
      <c r="D32" s="12"/>
      <c r="E32" s="12"/>
      <c r="F32" s="12"/>
      <c r="G32" s="12"/>
      <c r="H32" s="12"/>
      <c r="I32" s="301">
        <v>2660</v>
      </c>
      <c r="J32" s="302" t="s">
        <v>418</v>
      </c>
      <c r="K32" s="302">
        <v>11</v>
      </c>
      <c r="L32" s="302"/>
      <c r="M32" s="302"/>
      <c r="N32" s="36">
        <f t="shared" si="0"/>
        <v>328.44861538461538</v>
      </c>
      <c r="O32" s="36" t="e">
        <f t="shared" si="1"/>
        <v>#VALUE!</v>
      </c>
      <c r="P32" s="34">
        <f t="shared" si="2"/>
        <v>5.5846153846153843</v>
      </c>
      <c r="Q32" s="36">
        <f t="shared" si="3"/>
        <v>12.375</v>
      </c>
      <c r="R32" s="13" t="e">
        <f t="shared" si="4"/>
        <v>#VALUE!</v>
      </c>
      <c r="S32" s="15" t="s">
        <v>53</v>
      </c>
      <c r="V32" s="44">
        <v>0</v>
      </c>
      <c r="W32" s="44"/>
      <c r="X32" s="7" t="s">
        <v>30</v>
      </c>
      <c r="AA32" s="44">
        <v>0</v>
      </c>
      <c r="AB32" s="44"/>
      <c r="AC32" s="7" t="s">
        <v>30</v>
      </c>
    </row>
    <row r="33" spans="1:33" ht="75">
      <c r="A33" s="233">
        <v>45342</v>
      </c>
      <c r="B33" s="15" t="s">
        <v>60</v>
      </c>
      <c r="C33" s="12" t="s">
        <v>85</v>
      </c>
      <c r="D33" s="12"/>
      <c r="E33" s="12"/>
      <c r="F33" s="12"/>
      <c r="G33" s="12"/>
      <c r="H33" s="12"/>
      <c r="I33" s="302">
        <v>556</v>
      </c>
      <c r="J33" s="302" t="s">
        <v>418</v>
      </c>
      <c r="K33" s="302" t="s">
        <v>418</v>
      </c>
      <c r="L33" s="302"/>
      <c r="M33" s="302"/>
      <c r="N33" s="36">
        <f t="shared" si="0"/>
        <v>68.653169230769237</v>
      </c>
      <c r="O33" s="36" t="e">
        <f t="shared" si="1"/>
        <v>#VALUE!</v>
      </c>
      <c r="P33" s="34" t="e">
        <f t="shared" si="2"/>
        <v>#VALUE!</v>
      </c>
      <c r="Q33" s="36" t="e">
        <f t="shared" si="3"/>
        <v>#VALUE!</v>
      </c>
      <c r="R33" s="13" t="e">
        <f t="shared" si="4"/>
        <v>#VALUE!</v>
      </c>
      <c r="S33" s="15" t="s">
        <v>60</v>
      </c>
      <c r="V33" s="44">
        <v>0</v>
      </c>
      <c r="W33" s="44"/>
      <c r="X33" s="7" t="s">
        <v>30</v>
      </c>
      <c r="AA33" s="44">
        <v>0</v>
      </c>
      <c r="AB33" s="44"/>
      <c r="AC33" s="7" t="s">
        <v>30</v>
      </c>
    </row>
    <row r="34" spans="1:33" ht="75">
      <c r="A34" s="233">
        <v>45343</v>
      </c>
      <c r="B34" s="12" t="s">
        <v>89</v>
      </c>
      <c r="C34" s="12" t="s">
        <v>90</v>
      </c>
      <c r="D34" s="12"/>
      <c r="E34" s="12"/>
      <c r="F34" s="12"/>
      <c r="G34" s="12"/>
      <c r="H34" s="12"/>
      <c r="I34" s="301">
        <v>2758</v>
      </c>
      <c r="J34" s="302" t="s">
        <v>418</v>
      </c>
      <c r="K34" s="302" t="s">
        <v>418</v>
      </c>
      <c r="L34" s="302"/>
      <c r="M34" s="302"/>
      <c r="N34" s="36">
        <f t="shared" si="0"/>
        <v>340.54935384615385</v>
      </c>
      <c r="O34" s="36" t="e">
        <f t="shared" si="1"/>
        <v>#VALUE!</v>
      </c>
      <c r="P34" s="34" t="e">
        <f t="shared" si="2"/>
        <v>#VALUE!</v>
      </c>
      <c r="Q34" s="36" t="e">
        <f t="shared" si="3"/>
        <v>#VALUE!</v>
      </c>
      <c r="R34" s="13" t="e">
        <f t="shared" si="4"/>
        <v>#VALUE!</v>
      </c>
      <c r="S34" s="15" t="s">
        <v>53</v>
      </c>
      <c r="V34" s="44">
        <v>0</v>
      </c>
      <c r="W34" s="44"/>
      <c r="X34" s="7" t="s">
        <v>30</v>
      </c>
      <c r="AA34" s="44">
        <v>0</v>
      </c>
      <c r="AB34" s="44"/>
      <c r="AC34" s="7" t="s">
        <v>30</v>
      </c>
    </row>
    <row r="35" spans="1:33" ht="75">
      <c r="A35" s="233">
        <v>45344</v>
      </c>
      <c r="B35" s="15" t="s">
        <v>60</v>
      </c>
      <c r="C35" s="12" t="s">
        <v>85</v>
      </c>
      <c r="D35" s="12"/>
      <c r="E35" s="12"/>
      <c r="F35" s="12"/>
      <c r="G35" s="12"/>
      <c r="H35" s="12"/>
      <c r="I35" s="302">
        <v>551</v>
      </c>
      <c r="J35" s="302" t="s">
        <v>418</v>
      </c>
      <c r="K35" s="302" t="s">
        <v>418</v>
      </c>
      <c r="L35" s="302"/>
      <c r="M35" s="302"/>
      <c r="N35" s="36">
        <f t="shared" ref="N35:N66" si="5">(I35*40.13)/325</f>
        <v>68.035784615384614</v>
      </c>
      <c r="O35" s="36" t="e">
        <f t="shared" ref="O35:O66" si="6">(J35/1000)*29.85</f>
        <v>#VALUE!</v>
      </c>
      <c r="P35" s="34" t="e">
        <f t="shared" ref="P35:P66" si="7">(K35*165)/325</f>
        <v>#VALUE!</v>
      </c>
      <c r="Q35" s="36" t="e">
        <f t="shared" ref="Q35:Q66" si="8">(K35*0.9)*1.25</f>
        <v>#VALUE!</v>
      </c>
      <c r="R35" s="13" t="e">
        <f t="shared" si="4"/>
        <v>#VALUE!</v>
      </c>
      <c r="S35" s="15" t="s">
        <v>60</v>
      </c>
      <c r="V35" s="44">
        <v>0</v>
      </c>
      <c r="W35" s="44"/>
      <c r="X35" s="7" t="s">
        <v>30</v>
      </c>
      <c r="AA35" s="44">
        <v>0</v>
      </c>
      <c r="AB35" s="44"/>
      <c r="AC35" s="7" t="s">
        <v>30</v>
      </c>
    </row>
    <row r="36" spans="1:33" ht="75">
      <c r="A36" s="233">
        <v>45345</v>
      </c>
      <c r="B36" s="15" t="s">
        <v>60</v>
      </c>
      <c r="C36" s="12" t="s">
        <v>85</v>
      </c>
      <c r="D36" s="12"/>
      <c r="E36" s="12"/>
      <c r="F36" s="12"/>
      <c r="G36" s="12"/>
      <c r="H36" s="12"/>
      <c r="I36" s="302">
        <v>637</v>
      </c>
      <c r="J36" s="302" t="s">
        <v>418</v>
      </c>
      <c r="K36" s="302" t="s">
        <v>418</v>
      </c>
      <c r="L36" s="302"/>
      <c r="M36" s="302"/>
      <c r="N36" s="36">
        <f t="shared" si="5"/>
        <v>78.654800000000009</v>
      </c>
      <c r="O36" s="36" t="e">
        <f t="shared" si="6"/>
        <v>#VALUE!</v>
      </c>
      <c r="P36" s="34" t="e">
        <f t="shared" si="7"/>
        <v>#VALUE!</v>
      </c>
      <c r="Q36" s="36" t="e">
        <f t="shared" si="8"/>
        <v>#VALUE!</v>
      </c>
      <c r="R36" s="13" t="e">
        <f t="shared" si="4"/>
        <v>#VALUE!</v>
      </c>
      <c r="S36" s="15" t="s">
        <v>60</v>
      </c>
      <c r="V36" s="44">
        <v>0</v>
      </c>
      <c r="W36" s="44"/>
      <c r="X36" s="7" t="s">
        <v>30</v>
      </c>
      <c r="AA36" s="44">
        <v>0</v>
      </c>
      <c r="AB36" s="44"/>
      <c r="AC36" s="7" t="s">
        <v>30</v>
      </c>
    </row>
    <row r="37" spans="1:33" ht="75">
      <c r="A37" s="233">
        <v>45346</v>
      </c>
      <c r="B37" s="12" t="s">
        <v>89</v>
      </c>
      <c r="C37" s="12" t="s">
        <v>91</v>
      </c>
      <c r="D37" s="12"/>
      <c r="E37" s="12"/>
      <c r="F37" s="12"/>
      <c r="G37" s="12"/>
      <c r="H37" s="12"/>
      <c r="I37" s="301">
        <v>2882</v>
      </c>
      <c r="J37" s="302" t="s">
        <v>418</v>
      </c>
      <c r="K37" s="302" t="s">
        <v>418</v>
      </c>
      <c r="L37" s="302"/>
      <c r="M37" s="302"/>
      <c r="N37" s="36">
        <f t="shared" si="5"/>
        <v>355.86049230769231</v>
      </c>
      <c r="O37" s="36" t="e">
        <f t="shared" si="6"/>
        <v>#VALUE!</v>
      </c>
      <c r="P37" s="34" t="e">
        <f t="shared" si="7"/>
        <v>#VALUE!</v>
      </c>
      <c r="Q37" s="36" t="e">
        <f t="shared" si="8"/>
        <v>#VALUE!</v>
      </c>
      <c r="R37" s="13" t="e">
        <f t="shared" si="4"/>
        <v>#VALUE!</v>
      </c>
      <c r="S37" s="15" t="s">
        <v>53</v>
      </c>
      <c r="V37" s="44">
        <v>0</v>
      </c>
      <c r="W37" s="44"/>
      <c r="X37" s="7" t="s">
        <v>30</v>
      </c>
      <c r="AA37" s="44">
        <v>0</v>
      </c>
      <c r="AB37" s="44"/>
      <c r="AC37" s="7" t="s">
        <v>30</v>
      </c>
    </row>
    <row r="38" spans="1:33" ht="75">
      <c r="A38" s="233">
        <v>45347</v>
      </c>
      <c r="B38" s="15" t="s">
        <v>60</v>
      </c>
      <c r="C38" s="12" t="s">
        <v>85</v>
      </c>
      <c r="D38" s="12"/>
      <c r="E38" s="12"/>
      <c r="F38" s="12"/>
      <c r="G38" s="12"/>
      <c r="H38" s="12"/>
      <c r="I38" s="302">
        <v>647</v>
      </c>
      <c r="J38" s="302" t="s">
        <v>418</v>
      </c>
      <c r="K38" s="302" t="s">
        <v>418</v>
      </c>
      <c r="L38" s="302"/>
      <c r="M38" s="302"/>
      <c r="N38" s="36">
        <f t="shared" si="5"/>
        <v>79.889569230769226</v>
      </c>
      <c r="O38" s="36" t="e">
        <f t="shared" si="6"/>
        <v>#VALUE!</v>
      </c>
      <c r="P38" s="34" t="e">
        <f t="shared" si="7"/>
        <v>#VALUE!</v>
      </c>
      <c r="Q38" s="36" t="e">
        <f t="shared" si="8"/>
        <v>#VALUE!</v>
      </c>
      <c r="R38" s="13" t="e">
        <f t="shared" si="4"/>
        <v>#VALUE!</v>
      </c>
      <c r="S38" s="15" t="s">
        <v>60</v>
      </c>
      <c r="V38" s="44">
        <v>0</v>
      </c>
      <c r="W38" s="44"/>
      <c r="X38" s="7" t="s">
        <v>30</v>
      </c>
      <c r="AA38" s="44">
        <v>0</v>
      </c>
      <c r="AB38" s="44"/>
      <c r="AC38" s="7" t="s">
        <v>30</v>
      </c>
    </row>
    <row r="39" spans="1:33" ht="225">
      <c r="A39" s="233">
        <v>45348</v>
      </c>
      <c r="B39" s="37" t="s">
        <v>92</v>
      </c>
      <c r="C39" s="12" t="s">
        <v>93</v>
      </c>
      <c r="D39" s="12"/>
      <c r="E39" s="12"/>
      <c r="F39" s="12"/>
      <c r="G39" s="12"/>
      <c r="H39" s="12"/>
      <c r="I39" s="301">
        <v>18878</v>
      </c>
      <c r="J39" s="301">
        <v>48646</v>
      </c>
      <c r="K39" s="302">
        <v>619</v>
      </c>
      <c r="L39" s="302"/>
      <c r="M39" s="302"/>
      <c r="N39" s="36">
        <f t="shared" si="5"/>
        <v>2330.9973538461541</v>
      </c>
      <c r="O39" s="36">
        <f t="shared" si="6"/>
        <v>1452.0831000000001</v>
      </c>
      <c r="P39" s="34">
        <f t="shared" si="7"/>
        <v>314.26153846153846</v>
      </c>
      <c r="Q39" s="36">
        <f t="shared" si="8"/>
        <v>696.375</v>
      </c>
      <c r="R39" s="13">
        <f t="shared" si="4"/>
        <v>4793.7169923076926</v>
      </c>
      <c r="S39" s="15" t="s">
        <v>33</v>
      </c>
      <c r="V39" s="40">
        <v>76</v>
      </c>
      <c r="W39" s="40"/>
      <c r="X39" s="7" t="s">
        <v>65</v>
      </c>
      <c r="AA39" s="40">
        <v>76</v>
      </c>
      <c r="AB39" s="40"/>
      <c r="AC39" s="7" t="s">
        <v>65</v>
      </c>
      <c r="AF39">
        <v>86</v>
      </c>
      <c r="AG39">
        <v>25</v>
      </c>
    </row>
    <row r="40" spans="1:33" ht="225">
      <c r="A40" s="233">
        <v>45349</v>
      </c>
      <c r="B40" s="37" t="s">
        <v>94</v>
      </c>
      <c r="C40" s="12" t="s">
        <v>95</v>
      </c>
      <c r="D40" s="12"/>
      <c r="E40" s="12"/>
      <c r="F40" s="12"/>
      <c r="G40" s="12"/>
      <c r="H40" s="12"/>
      <c r="I40" s="301">
        <v>24153</v>
      </c>
      <c r="J40" s="301">
        <v>45156</v>
      </c>
      <c r="K40" s="302">
        <v>586</v>
      </c>
      <c r="L40" s="302"/>
      <c r="M40" s="302"/>
      <c r="N40" s="36">
        <f t="shared" si="5"/>
        <v>2982.3381230769232</v>
      </c>
      <c r="O40" s="36">
        <f t="shared" si="6"/>
        <v>1347.9066</v>
      </c>
      <c r="P40" s="34">
        <f t="shared" si="7"/>
        <v>297.50769230769231</v>
      </c>
      <c r="Q40" s="36">
        <f t="shared" si="8"/>
        <v>659.25</v>
      </c>
      <c r="R40" s="13">
        <f t="shared" si="4"/>
        <v>5287.0024153846152</v>
      </c>
      <c r="S40" s="15" t="s">
        <v>33</v>
      </c>
      <c r="V40" s="40">
        <v>122</v>
      </c>
      <c r="W40" s="40"/>
      <c r="X40" s="7" t="s">
        <v>67</v>
      </c>
      <c r="AA40" s="40">
        <v>122</v>
      </c>
      <c r="AB40" s="40"/>
      <c r="AC40" s="7" t="s">
        <v>67</v>
      </c>
      <c r="AF40">
        <v>91</v>
      </c>
      <c r="AG40">
        <v>23</v>
      </c>
    </row>
    <row r="41" spans="1:33" ht="225">
      <c r="A41" s="233">
        <v>45350</v>
      </c>
      <c r="B41" s="37" t="s">
        <v>96</v>
      </c>
      <c r="C41" s="12" t="s">
        <v>97</v>
      </c>
      <c r="D41" s="12"/>
      <c r="E41" s="12"/>
      <c r="F41" s="12"/>
      <c r="G41" s="12"/>
      <c r="H41" s="12"/>
      <c r="I41" s="301">
        <v>23147</v>
      </c>
      <c r="J41" s="301">
        <v>43425</v>
      </c>
      <c r="K41" s="302">
        <v>506</v>
      </c>
      <c r="L41" s="302"/>
      <c r="M41" s="302"/>
      <c r="N41" s="36">
        <f t="shared" si="5"/>
        <v>2858.1203384615387</v>
      </c>
      <c r="O41" s="36">
        <f t="shared" si="6"/>
        <v>1296.2362499999999</v>
      </c>
      <c r="P41" s="34">
        <f t="shared" si="7"/>
        <v>256.89230769230767</v>
      </c>
      <c r="Q41" s="36">
        <f t="shared" si="8"/>
        <v>569.25</v>
      </c>
      <c r="R41" s="13">
        <f t="shared" si="4"/>
        <v>4980.4988961538456</v>
      </c>
      <c r="S41" s="15" t="s">
        <v>33</v>
      </c>
      <c r="V41" s="40">
        <v>111</v>
      </c>
      <c r="W41" s="40"/>
      <c r="X41" s="45" t="s">
        <v>98</v>
      </c>
      <c r="Y41" s="38"/>
      <c r="AA41" s="40">
        <v>111</v>
      </c>
      <c r="AB41" s="40"/>
      <c r="AC41" s="45" t="s">
        <v>98</v>
      </c>
      <c r="AF41">
        <v>91</v>
      </c>
      <c r="AG41">
        <v>14</v>
      </c>
    </row>
    <row r="42" spans="1:33" ht="180" customHeight="1">
      <c r="A42" s="233">
        <v>45351</v>
      </c>
      <c r="B42" s="37" t="s">
        <v>99</v>
      </c>
      <c r="C42" s="12" t="s">
        <v>100</v>
      </c>
      <c r="D42" s="12"/>
      <c r="E42" s="12"/>
      <c r="F42" s="12"/>
      <c r="G42" s="12"/>
      <c r="H42" s="12"/>
      <c r="I42" s="301">
        <v>23402</v>
      </c>
      <c r="J42" s="301">
        <v>37187</v>
      </c>
      <c r="K42" s="302">
        <v>416</v>
      </c>
      <c r="L42" s="302"/>
      <c r="M42" s="302"/>
      <c r="N42" s="36">
        <f t="shared" si="5"/>
        <v>2889.6069538461538</v>
      </c>
      <c r="O42" s="36">
        <f t="shared" si="6"/>
        <v>1110.0319500000001</v>
      </c>
      <c r="P42" s="34">
        <f t="shared" si="7"/>
        <v>211.2</v>
      </c>
      <c r="Q42" s="36">
        <f t="shared" si="8"/>
        <v>468.00000000000006</v>
      </c>
      <c r="R42" s="13">
        <f t="shared" si="4"/>
        <v>4678.8389038461537</v>
      </c>
      <c r="S42" s="15" t="s">
        <v>33</v>
      </c>
      <c r="V42" s="40">
        <v>128</v>
      </c>
      <c r="W42" s="40"/>
      <c r="X42" s="7" t="s">
        <v>67</v>
      </c>
      <c r="AA42" s="40">
        <v>128</v>
      </c>
      <c r="AB42" s="40"/>
      <c r="AC42" s="7" t="s">
        <v>67</v>
      </c>
      <c r="AF42">
        <v>70</v>
      </c>
      <c r="AG42">
        <v>18</v>
      </c>
    </row>
    <row r="43" spans="1:33" ht="225">
      <c r="A43" s="233">
        <v>45352</v>
      </c>
      <c r="B43" s="37" t="s">
        <v>101</v>
      </c>
      <c r="C43" s="12" t="s">
        <v>102</v>
      </c>
      <c r="D43" s="12"/>
      <c r="E43" s="12"/>
      <c r="F43" s="12"/>
      <c r="G43" s="12"/>
      <c r="H43" s="12"/>
      <c r="I43" s="301">
        <v>23316</v>
      </c>
      <c r="J43" s="301">
        <v>43875</v>
      </c>
      <c r="K43" s="302">
        <v>530</v>
      </c>
      <c r="L43" s="302"/>
      <c r="M43" s="302"/>
      <c r="N43" s="36">
        <f t="shared" si="5"/>
        <v>2878.9879384615388</v>
      </c>
      <c r="O43" s="17">
        <f t="shared" si="6"/>
        <v>1309.66875</v>
      </c>
      <c r="P43" s="34">
        <f t="shared" si="7"/>
        <v>269.07692307692309</v>
      </c>
      <c r="Q43" s="17">
        <f t="shared" si="8"/>
        <v>596.25</v>
      </c>
      <c r="R43" s="13">
        <f t="shared" si="4"/>
        <v>5053.9836115384614</v>
      </c>
      <c r="S43" s="15" t="s">
        <v>67</v>
      </c>
      <c r="V43" s="52">
        <v>123</v>
      </c>
      <c r="W43" s="52"/>
      <c r="X43" s="7" t="s">
        <v>67</v>
      </c>
      <c r="AA43" s="52">
        <v>123</v>
      </c>
      <c r="AB43" s="52"/>
      <c r="AC43" s="7" t="s">
        <v>67</v>
      </c>
      <c r="AF43">
        <v>112</v>
      </c>
      <c r="AG43">
        <v>20</v>
      </c>
    </row>
    <row r="44" spans="1:33" ht="225">
      <c r="A44" s="233">
        <v>45353</v>
      </c>
      <c r="B44" s="37" t="s">
        <v>103</v>
      </c>
      <c r="C44" s="12" t="s">
        <v>104</v>
      </c>
      <c r="D44" s="12"/>
      <c r="E44" s="12"/>
      <c r="F44" s="12"/>
      <c r="G44" s="12"/>
      <c r="H44" s="12"/>
      <c r="I44" s="301">
        <v>23047</v>
      </c>
      <c r="J44" s="301">
        <v>45897</v>
      </c>
      <c r="K44" s="302">
        <v>601</v>
      </c>
      <c r="L44" s="302"/>
      <c r="M44" s="302"/>
      <c r="N44" s="36">
        <f t="shared" si="5"/>
        <v>2845.7726461538464</v>
      </c>
      <c r="O44" s="39">
        <f t="shared" si="6"/>
        <v>1370.0254500000001</v>
      </c>
      <c r="P44" s="34">
        <f t="shared" si="7"/>
        <v>305.12307692307695</v>
      </c>
      <c r="Q44" s="39">
        <f t="shared" si="8"/>
        <v>676.125</v>
      </c>
      <c r="R44" s="13">
        <f t="shared" si="4"/>
        <v>5197.0461730769239</v>
      </c>
      <c r="S44" s="15" t="s">
        <v>33</v>
      </c>
      <c r="V44" s="52">
        <v>115</v>
      </c>
      <c r="W44" s="52"/>
      <c r="X44" s="7" t="s">
        <v>33</v>
      </c>
      <c r="AA44" s="52">
        <v>115</v>
      </c>
      <c r="AB44" s="52"/>
      <c r="AC44" s="7" t="s">
        <v>33</v>
      </c>
      <c r="AF44">
        <v>99.5</v>
      </c>
      <c r="AG44">
        <v>24</v>
      </c>
    </row>
    <row r="45" spans="1:33" ht="225">
      <c r="A45" s="233">
        <v>45354</v>
      </c>
      <c r="B45" s="49" t="s">
        <v>105</v>
      </c>
      <c r="C45" s="12" t="s">
        <v>106</v>
      </c>
      <c r="D45" s="12"/>
      <c r="E45" s="12"/>
      <c r="F45" s="12"/>
      <c r="G45" s="12"/>
      <c r="H45" s="12"/>
      <c r="I45" s="301">
        <v>22557</v>
      </c>
      <c r="J45" s="301">
        <v>49390</v>
      </c>
      <c r="K45" s="302">
        <v>610</v>
      </c>
      <c r="L45" s="302"/>
      <c r="M45" s="302"/>
      <c r="N45" s="36">
        <f t="shared" si="5"/>
        <v>2785.2689538461541</v>
      </c>
      <c r="O45" s="39">
        <f t="shared" si="6"/>
        <v>1474.2915</v>
      </c>
      <c r="P45" s="34">
        <f t="shared" si="7"/>
        <v>309.69230769230768</v>
      </c>
      <c r="Q45" s="39">
        <f t="shared" si="8"/>
        <v>686.25</v>
      </c>
      <c r="R45" s="13">
        <f t="shared" si="4"/>
        <v>5255.5027615384615</v>
      </c>
      <c r="S45" s="15" t="s">
        <v>33</v>
      </c>
      <c r="V45" s="52">
        <v>99</v>
      </c>
      <c r="W45" s="52"/>
      <c r="X45" s="7" t="s">
        <v>33</v>
      </c>
      <c r="AA45" s="52">
        <v>99</v>
      </c>
      <c r="AB45" s="52"/>
      <c r="AC45" s="7" t="s">
        <v>33</v>
      </c>
      <c r="AF45">
        <v>86</v>
      </c>
      <c r="AG45">
        <v>23</v>
      </c>
    </row>
    <row r="46" spans="1:33" ht="262.5" customHeight="1">
      <c r="A46" s="233">
        <v>45355</v>
      </c>
      <c r="B46" s="37" t="s">
        <v>107</v>
      </c>
      <c r="C46" s="12" t="s">
        <v>108</v>
      </c>
      <c r="D46" s="12"/>
      <c r="E46" s="12"/>
      <c r="F46" s="12"/>
      <c r="G46" s="12"/>
      <c r="H46" s="12"/>
      <c r="I46" s="301">
        <v>21073</v>
      </c>
      <c r="J46" s="301">
        <v>41567</v>
      </c>
      <c r="K46" s="302">
        <v>502</v>
      </c>
      <c r="L46" s="302"/>
      <c r="M46" s="302"/>
      <c r="N46" s="36">
        <f t="shared" si="5"/>
        <v>2602.0292000000004</v>
      </c>
      <c r="O46" s="39">
        <f t="shared" si="6"/>
        <v>1240.77495</v>
      </c>
      <c r="P46" s="34">
        <f t="shared" si="7"/>
        <v>254.86153846153846</v>
      </c>
      <c r="Q46" s="39">
        <f t="shared" si="8"/>
        <v>564.75</v>
      </c>
      <c r="R46" s="13">
        <f t="shared" si="4"/>
        <v>4662.4156884615386</v>
      </c>
      <c r="S46" s="15" t="s">
        <v>33</v>
      </c>
      <c r="V46" s="52">
        <v>86</v>
      </c>
      <c r="W46" s="52"/>
      <c r="X46" s="7" t="s">
        <v>33</v>
      </c>
      <c r="AA46" s="52">
        <v>86</v>
      </c>
      <c r="AB46" s="52"/>
      <c r="AC46" s="7" t="s">
        <v>33</v>
      </c>
      <c r="AF46">
        <v>83</v>
      </c>
      <c r="AG46">
        <v>23</v>
      </c>
    </row>
    <row r="47" spans="1:33" ht="75">
      <c r="A47" s="233">
        <v>45356</v>
      </c>
      <c r="B47" s="12" t="s">
        <v>109</v>
      </c>
      <c r="C47" s="12" t="s">
        <v>110</v>
      </c>
      <c r="D47" s="12"/>
      <c r="E47" s="12"/>
      <c r="F47" s="12"/>
      <c r="G47" s="12"/>
      <c r="H47" s="12"/>
      <c r="I47" s="301">
        <v>2144</v>
      </c>
      <c r="J47" s="301">
        <v>9497</v>
      </c>
      <c r="K47" s="302">
        <v>17</v>
      </c>
      <c r="L47" s="302"/>
      <c r="M47" s="302"/>
      <c r="N47" s="36">
        <f t="shared" si="5"/>
        <v>264.7345230769231</v>
      </c>
      <c r="O47" s="39">
        <f t="shared" si="6"/>
        <v>283.48545000000001</v>
      </c>
      <c r="P47" s="34">
        <f t="shared" si="7"/>
        <v>8.6307692307692303</v>
      </c>
      <c r="Q47" s="39">
        <f t="shared" si="8"/>
        <v>19.125</v>
      </c>
      <c r="R47" s="13">
        <f t="shared" si="4"/>
        <v>575.97574230769237</v>
      </c>
      <c r="S47" s="15" t="s">
        <v>111</v>
      </c>
      <c r="V47" s="52">
        <v>0</v>
      </c>
      <c r="W47" s="52"/>
      <c r="X47" s="7" t="s">
        <v>30</v>
      </c>
      <c r="AA47" s="52">
        <v>0</v>
      </c>
      <c r="AB47" s="52"/>
      <c r="AC47" s="7" t="s">
        <v>30</v>
      </c>
    </row>
    <row r="48" spans="1:33" ht="75">
      <c r="A48" s="233">
        <v>45357</v>
      </c>
      <c r="B48" s="12" t="s">
        <v>112</v>
      </c>
      <c r="C48" s="12" t="s">
        <v>113</v>
      </c>
      <c r="D48" s="12"/>
      <c r="E48" s="12"/>
      <c r="F48" s="12"/>
      <c r="G48" s="12"/>
      <c r="H48" s="12"/>
      <c r="I48" s="302">
        <v>784</v>
      </c>
      <c r="J48" s="302">
        <v>6</v>
      </c>
      <c r="K48" s="302">
        <v>10</v>
      </c>
      <c r="L48" s="302"/>
      <c r="M48" s="302"/>
      <c r="N48" s="36">
        <f t="shared" si="5"/>
        <v>96.805907692307699</v>
      </c>
      <c r="O48" s="39">
        <f t="shared" si="6"/>
        <v>0.17910000000000001</v>
      </c>
      <c r="P48" s="34">
        <f t="shared" si="7"/>
        <v>5.0769230769230766</v>
      </c>
      <c r="Q48" s="39">
        <f t="shared" si="8"/>
        <v>11.25</v>
      </c>
      <c r="R48" s="47">
        <f t="shared" si="4"/>
        <v>113.31193076923078</v>
      </c>
      <c r="S48" s="15" t="s">
        <v>111</v>
      </c>
      <c r="V48" s="52">
        <v>0</v>
      </c>
      <c r="W48" s="52"/>
      <c r="X48" s="7" t="s">
        <v>30</v>
      </c>
      <c r="AA48" s="52">
        <v>0</v>
      </c>
      <c r="AB48" s="52"/>
      <c r="AC48" s="7" t="s">
        <v>30</v>
      </c>
    </row>
    <row r="49" spans="1:33" ht="75">
      <c r="A49" s="233">
        <v>45358</v>
      </c>
      <c r="B49" s="15" t="s">
        <v>60</v>
      </c>
      <c r="C49" s="12" t="s">
        <v>85</v>
      </c>
      <c r="D49" s="12"/>
      <c r="E49" s="12"/>
      <c r="F49" s="12"/>
      <c r="G49" s="12"/>
      <c r="H49" s="12"/>
      <c r="I49" s="302">
        <v>741</v>
      </c>
      <c r="J49" s="302" t="s">
        <v>418</v>
      </c>
      <c r="K49" s="302" t="s">
        <v>418</v>
      </c>
      <c r="L49" s="302"/>
      <c r="M49" s="302"/>
      <c r="N49" s="36">
        <f t="shared" si="5"/>
        <v>91.496400000000008</v>
      </c>
      <c r="O49" s="39" t="e">
        <f t="shared" si="6"/>
        <v>#VALUE!</v>
      </c>
      <c r="P49" s="34" t="e">
        <f t="shared" si="7"/>
        <v>#VALUE!</v>
      </c>
      <c r="Q49" s="39" t="e">
        <f t="shared" si="8"/>
        <v>#VALUE!</v>
      </c>
      <c r="R49" s="13" t="e">
        <f t="shared" si="4"/>
        <v>#VALUE!</v>
      </c>
      <c r="S49" s="15" t="s">
        <v>111</v>
      </c>
      <c r="V49" s="52">
        <v>0</v>
      </c>
      <c r="W49" s="52"/>
      <c r="X49" s="7" t="s">
        <v>30</v>
      </c>
      <c r="AA49" s="52">
        <v>0</v>
      </c>
      <c r="AB49" s="52"/>
      <c r="AC49" s="7" t="s">
        <v>30</v>
      </c>
    </row>
    <row r="50" spans="1:33" ht="75">
      <c r="A50" s="233">
        <v>45359</v>
      </c>
      <c r="B50" s="9" t="s">
        <v>114</v>
      </c>
      <c r="C50" s="12" t="s">
        <v>115</v>
      </c>
      <c r="D50" s="12"/>
      <c r="E50" s="12"/>
      <c r="F50" s="12"/>
      <c r="G50" s="12"/>
      <c r="H50" s="12"/>
      <c r="I50" s="301">
        <v>2626</v>
      </c>
      <c r="J50" s="302" t="s">
        <v>418</v>
      </c>
      <c r="K50" s="302">
        <v>11</v>
      </c>
      <c r="L50" s="302"/>
      <c r="M50" s="302"/>
      <c r="N50" s="36">
        <f t="shared" si="5"/>
        <v>324.25040000000001</v>
      </c>
      <c r="O50" s="39" t="e">
        <f t="shared" si="6"/>
        <v>#VALUE!</v>
      </c>
      <c r="P50" s="34">
        <f t="shared" si="7"/>
        <v>5.5846153846153843</v>
      </c>
      <c r="Q50" s="39">
        <f t="shared" si="8"/>
        <v>12.375</v>
      </c>
      <c r="R50" s="13" t="e">
        <f t="shared" si="4"/>
        <v>#VALUE!</v>
      </c>
      <c r="S50" s="15" t="s">
        <v>33</v>
      </c>
      <c r="V50" s="52">
        <v>0</v>
      </c>
      <c r="W50" s="52"/>
      <c r="X50" s="7" t="s">
        <v>30</v>
      </c>
      <c r="AA50" s="52">
        <v>0</v>
      </c>
      <c r="AB50" s="52"/>
      <c r="AC50" s="7" t="s">
        <v>30</v>
      </c>
    </row>
    <row r="51" spans="1:33" ht="75">
      <c r="A51" s="233">
        <v>45360</v>
      </c>
      <c r="B51" s="15" t="s">
        <v>60</v>
      </c>
      <c r="C51" s="12" t="s">
        <v>85</v>
      </c>
      <c r="D51" s="12"/>
      <c r="E51" s="12"/>
      <c r="F51" s="12"/>
      <c r="G51" s="12"/>
      <c r="H51" s="12"/>
      <c r="I51" s="302">
        <v>114</v>
      </c>
      <c r="J51" s="302">
        <v>0</v>
      </c>
      <c r="K51" s="302">
        <v>0</v>
      </c>
      <c r="L51" s="302"/>
      <c r="M51" s="302"/>
      <c r="N51" s="36">
        <f t="shared" si="5"/>
        <v>14.076369230769233</v>
      </c>
      <c r="O51" s="39">
        <f t="shared" si="6"/>
        <v>0</v>
      </c>
      <c r="P51" s="34">
        <f t="shared" si="7"/>
        <v>0</v>
      </c>
      <c r="Q51" s="39">
        <f t="shared" si="8"/>
        <v>0</v>
      </c>
      <c r="R51" s="13">
        <f t="shared" si="4"/>
        <v>14.076369230769233</v>
      </c>
      <c r="S51" s="15" t="s">
        <v>111</v>
      </c>
      <c r="V51" s="52">
        <v>0</v>
      </c>
      <c r="W51" s="52"/>
      <c r="X51" s="7" t="s">
        <v>30</v>
      </c>
      <c r="AA51" s="52">
        <v>0</v>
      </c>
      <c r="AB51" s="52"/>
      <c r="AC51" s="7" t="s">
        <v>30</v>
      </c>
    </row>
    <row r="52" spans="1:33" ht="75">
      <c r="A52" s="233">
        <v>45361</v>
      </c>
      <c r="B52" s="15" t="s">
        <v>60</v>
      </c>
      <c r="C52" s="12" t="s">
        <v>85</v>
      </c>
      <c r="D52" s="12"/>
      <c r="E52" s="12"/>
      <c r="F52" s="12"/>
      <c r="G52" s="12"/>
      <c r="H52" s="12"/>
      <c r="I52" s="302">
        <v>162</v>
      </c>
      <c r="J52" s="302">
        <v>0</v>
      </c>
      <c r="K52" s="302">
        <v>0</v>
      </c>
      <c r="L52" s="302"/>
      <c r="M52" s="302"/>
      <c r="N52" s="36">
        <f t="shared" si="5"/>
        <v>20.00326153846154</v>
      </c>
      <c r="O52" s="39">
        <f t="shared" si="6"/>
        <v>0</v>
      </c>
      <c r="P52" s="34">
        <f t="shared" si="7"/>
        <v>0</v>
      </c>
      <c r="Q52" s="39">
        <f t="shared" si="8"/>
        <v>0</v>
      </c>
      <c r="R52" s="13">
        <f t="shared" si="4"/>
        <v>20.00326153846154</v>
      </c>
      <c r="S52" s="15" t="s">
        <v>30</v>
      </c>
      <c r="V52" s="52">
        <v>0</v>
      </c>
      <c r="W52" s="52"/>
      <c r="X52" s="7" t="s">
        <v>30</v>
      </c>
      <c r="AA52" s="52">
        <v>0</v>
      </c>
      <c r="AB52" s="52"/>
      <c r="AC52" s="7" t="s">
        <v>30</v>
      </c>
    </row>
    <row r="53" spans="1:33" ht="75">
      <c r="A53" s="233">
        <v>45362</v>
      </c>
      <c r="B53" s="12" t="s">
        <v>116</v>
      </c>
      <c r="C53" s="12" t="s">
        <v>117</v>
      </c>
      <c r="D53" s="12"/>
      <c r="E53" s="12"/>
      <c r="F53" s="12"/>
      <c r="G53" s="12"/>
      <c r="H53" s="12"/>
      <c r="I53" s="301">
        <v>3566</v>
      </c>
      <c r="J53" s="302" t="s">
        <v>418</v>
      </c>
      <c r="K53" s="302">
        <v>7</v>
      </c>
      <c r="L53" s="302"/>
      <c r="M53" s="302"/>
      <c r="N53" s="36">
        <f t="shared" si="5"/>
        <v>440.31870769230773</v>
      </c>
      <c r="O53" s="39" t="e">
        <f t="shared" si="6"/>
        <v>#VALUE!</v>
      </c>
      <c r="P53" s="34">
        <f t="shared" si="7"/>
        <v>3.5538461538461537</v>
      </c>
      <c r="Q53" s="39">
        <f t="shared" si="8"/>
        <v>7.875</v>
      </c>
      <c r="R53" s="13" t="e">
        <f t="shared" si="4"/>
        <v>#VALUE!</v>
      </c>
      <c r="S53" s="7" t="s">
        <v>33</v>
      </c>
      <c r="V53" s="52">
        <v>0</v>
      </c>
      <c r="W53" s="52"/>
      <c r="X53" s="7" t="s">
        <v>30</v>
      </c>
      <c r="AA53" s="52">
        <v>0</v>
      </c>
      <c r="AB53" s="52"/>
      <c r="AC53" s="7" t="s">
        <v>30</v>
      </c>
    </row>
    <row r="54" spans="1:33" ht="75">
      <c r="A54" s="233">
        <v>45363</v>
      </c>
      <c r="B54" s="15" t="s">
        <v>60</v>
      </c>
      <c r="C54" s="12" t="s">
        <v>85</v>
      </c>
      <c r="D54" s="12"/>
      <c r="E54" s="12"/>
      <c r="F54" s="12"/>
      <c r="G54" s="12"/>
      <c r="H54" s="12"/>
      <c r="I54" s="302">
        <v>865</v>
      </c>
      <c r="J54" s="302" t="s">
        <v>418</v>
      </c>
      <c r="K54" s="302" t="s">
        <v>418</v>
      </c>
      <c r="L54" s="302"/>
      <c r="M54" s="302"/>
      <c r="N54" s="36">
        <f t="shared" si="5"/>
        <v>106.80753846153847</v>
      </c>
      <c r="O54" s="39" t="e">
        <f t="shared" si="6"/>
        <v>#VALUE!</v>
      </c>
      <c r="P54" s="34" t="e">
        <f t="shared" si="7"/>
        <v>#VALUE!</v>
      </c>
      <c r="Q54" s="39" t="e">
        <f t="shared" si="8"/>
        <v>#VALUE!</v>
      </c>
      <c r="R54" s="13" t="e">
        <f t="shared" si="4"/>
        <v>#VALUE!</v>
      </c>
      <c r="S54" s="15" t="s">
        <v>30</v>
      </c>
      <c r="V54" s="52">
        <v>0</v>
      </c>
      <c r="W54" s="52"/>
      <c r="X54" s="7" t="s">
        <v>30</v>
      </c>
      <c r="AA54" s="52">
        <v>0</v>
      </c>
      <c r="AB54" s="52"/>
      <c r="AC54" s="7" t="s">
        <v>30</v>
      </c>
    </row>
    <row r="55" spans="1:33" ht="45" customHeight="1">
      <c r="A55" s="233">
        <v>45364</v>
      </c>
      <c r="B55" s="12" t="s">
        <v>118</v>
      </c>
      <c r="C55" s="12" t="s">
        <v>85</v>
      </c>
      <c r="D55" s="12"/>
      <c r="E55" s="12"/>
      <c r="F55" s="12"/>
      <c r="G55" s="12"/>
      <c r="H55" s="12"/>
      <c r="I55" s="301">
        <v>1201</v>
      </c>
      <c r="J55" s="302" t="s">
        <v>418</v>
      </c>
      <c r="K55" s="302">
        <v>8</v>
      </c>
      <c r="L55" s="302"/>
      <c r="M55" s="302"/>
      <c r="N55" s="36">
        <f t="shared" si="5"/>
        <v>148.29578461538463</v>
      </c>
      <c r="O55" s="39" t="e">
        <f t="shared" si="6"/>
        <v>#VALUE!</v>
      </c>
      <c r="P55" s="34">
        <f t="shared" si="7"/>
        <v>4.0615384615384613</v>
      </c>
      <c r="Q55" s="39">
        <f t="shared" si="8"/>
        <v>9</v>
      </c>
      <c r="R55" s="13" t="e">
        <f t="shared" si="4"/>
        <v>#VALUE!</v>
      </c>
      <c r="S55" s="15" t="s">
        <v>111</v>
      </c>
      <c r="V55" s="52">
        <v>0</v>
      </c>
      <c r="W55" s="52"/>
      <c r="X55" s="7" t="s">
        <v>30</v>
      </c>
      <c r="AA55" s="52">
        <v>0</v>
      </c>
      <c r="AB55" s="52"/>
      <c r="AC55" s="7" t="s">
        <v>30</v>
      </c>
    </row>
    <row r="56" spans="1:33" ht="188.25" customHeight="1">
      <c r="A56" s="233">
        <v>45365</v>
      </c>
      <c r="B56" s="49" t="s">
        <v>119</v>
      </c>
      <c r="C56" s="12" t="s">
        <v>120</v>
      </c>
      <c r="D56" s="12"/>
      <c r="E56" s="12"/>
      <c r="F56" s="12"/>
      <c r="G56" s="12"/>
      <c r="H56" s="12"/>
      <c r="I56" s="301">
        <v>19584</v>
      </c>
      <c r="J56" s="301">
        <v>48141</v>
      </c>
      <c r="K56" s="302">
        <v>535</v>
      </c>
      <c r="L56" s="302"/>
      <c r="M56" s="302"/>
      <c r="N56" s="36">
        <f t="shared" si="5"/>
        <v>2418.1720615384615</v>
      </c>
      <c r="O56" s="39">
        <f t="shared" si="6"/>
        <v>1437.0088499999999</v>
      </c>
      <c r="P56" s="34">
        <f t="shared" si="7"/>
        <v>271.61538461538464</v>
      </c>
      <c r="Q56" s="39">
        <f t="shared" si="8"/>
        <v>601.875</v>
      </c>
      <c r="R56" s="13">
        <f t="shared" si="4"/>
        <v>4728.671296153846</v>
      </c>
      <c r="S56" s="15" t="s">
        <v>33</v>
      </c>
      <c r="V56" s="52">
        <v>98</v>
      </c>
      <c r="W56" s="52"/>
      <c r="X56" s="7" t="s">
        <v>33</v>
      </c>
      <c r="AA56" s="52">
        <v>98</v>
      </c>
      <c r="AB56" s="52"/>
      <c r="AC56" s="7" t="s">
        <v>33</v>
      </c>
      <c r="AF56" s="23">
        <v>73</v>
      </c>
      <c r="AG56" s="23">
        <v>13</v>
      </c>
    </row>
    <row r="57" spans="1:33" ht="180">
      <c r="A57" s="233">
        <v>45366</v>
      </c>
      <c r="B57" s="49" t="s">
        <v>121</v>
      </c>
      <c r="C57" s="12" t="s">
        <v>122</v>
      </c>
      <c r="D57" s="12"/>
      <c r="E57" s="12"/>
      <c r="F57" s="12"/>
      <c r="G57" s="12"/>
      <c r="H57" s="12"/>
      <c r="I57" s="301">
        <v>22665</v>
      </c>
      <c r="J57" s="301">
        <v>43734</v>
      </c>
      <c r="K57" s="302">
        <v>537</v>
      </c>
      <c r="L57" s="302"/>
      <c r="M57" s="302"/>
      <c r="N57" s="36">
        <f t="shared" si="5"/>
        <v>2798.6044615384617</v>
      </c>
      <c r="O57" s="39">
        <f t="shared" si="6"/>
        <v>1305.4599000000001</v>
      </c>
      <c r="P57" s="34">
        <f t="shared" si="7"/>
        <v>272.6307692307692</v>
      </c>
      <c r="Q57" s="39">
        <f t="shared" si="8"/>
        <v>604.125</v>
      </c>
      <c r="R57" s="13">
        <f t="shared" si="4"/>
        <v>4980.8201307692307</v>
      </c>
      <c r="S57" s="15" t="s">
        <v>123</v>
      </c>
      <c r="V57" s="52">
        <v>134</v>
      </c>
      <c r="W57" s="52"/>
      <c r="X57" s="7" t="s">
        <v>67</v>
      </c>
      <c r="AA57" s="52">
        <v>134</v>
      </c>
      <c r="AB57" s="52"/>
      <c r="AC57" s="7" t="s">
        <v>67</v>
      </c>
      <c r="AF57">
        <v>103</v>
      </c>
      <c r="AG57">
        <v>25</v>
      </c>
    </row>
    <row r="58" spans="1:33" ht="165">
      <c r="A58" s="233">
        <v>45367</v>
      </c>
      <c r="B58" s="49" t="s">
        <v>124</v>
      </c>
      <c r="C58" s="12" t="s">
        <v>125</v>
      </c>
      <c r="D58" s="12"/>
      <c r="E58" s="12"/>
      <c r="F58" s="12"/>
      <c r="G58" s="12"/>
      <c r="H58" s="12"/>
      <c r="I58" s="301">
        <v>22866</v>
      </c>
      <c r="J58" s="301">
        <v>45298</v>
      </c>
      <c r="K58" s="302">
        <v>537</v>
      </c>
      <c r="L58" s="302"/>
      <c r="M58" s="302"/>
      <c r="N58" s="36">
        <f t="shared" si="5"/>
        <v>2823.4233230769232</v>
      </c>
      <c r="O58" s="39">
        <f t="shared" si="6"/>
        <v>1352.1453000000001</v>
      </c>
      <c r="P58" s="34">
        <f t="shared" si="7"/>
        <v>272.6307692307692</v>
      </c>
      <c r="Q58" s="39">
        <f t="shared" si="8"/>
        <v>604.125</v>
      </c>
      <c r="R58" s="13">
        <f t="shared" si="4"/>
        <v>5052.3243923076925</v>
      </c>
      <c r="S58" s="15" t="s">
        <v>123</v>
      </c>
      <c r="V58" s="52">
        <v>122</v>
      </c>
      <c r="W58" s="52"/>
      <c r="X58" s="7" t="s">
        <v>67</v>
      </c>
      <c r="AA58" s="52">
        <v>122</v>
      </c>
      <c r="AB58" s="52"/>
      <c r="AC58" s="7" t="s">
        <v>67</v>
      </c>
      <c r="AF58">
        <v>140</v>
      </c>
      <c r="AG58">
        <v>23</v>
      </c>
    </row>
    <row r="59" spans="1:33" ht="165">
      <c r="A59" s="233">
        <v>45368</v>
      </c>
      <c r="B59" s="49" t="s">
        <v>126</v>
      </c>
      <c r="C59" s="12" t="s">
        <v>104</v>
      </c>
      <c r="D59" s="12"/>
      <c r="E59" s="12"/>
      <c r="F59" s="12"/>
      <c r="G59" s="12"/>
      <c r="H59" s="12"/>
      <c r="I59" s="301">
        <v>22702</v>
      </c>
      <c r="J59" s="301">
        <v>49637</v>
      </c>
      <c r="K59" s="302">
        <v>637</v>
      </c>
      <c r="L59" s="302"/>
      <c r="M59" s="302"/>
      <c r="N59" s="36">
        <f t="shared" si="5"/>
        <v>2803.1731076923079</v>
      </c>
      <c r="O59" s="39">
        <f t="shared" si="6"/>
        <v>1481.66445</v>
      </c>
      <c r="P59" s="34">
        <f t="shared" si="7"/>
        <v>323.39999999999998</v>
      </c>
      <c r="Q59" s="39">
        <f t="shared" si="8"/>
        <v>716.62500000000011</v>
      </c>
      <c r="R59" s="13">
        <f t="shared" si="4"/>
        <v>5324.8625576923077</v>
      </c>
      <c r="S59" s="15" t="s">
        <v>123</v>
      </c>
      <c r="V59" s="52">
        <v>119</v>
      </c>
      <c r="W59" s="52"/>
      <c r="X59" s="7" t="s">
        <v>67</v>
      </c>
      <c r="AA59" s="52">
        <v>119</v>
      </c>
      <c r="AB59" s="52"/>
      <c r="AC59" s="7" t="s">
        <v>67</v>
      </c>
      <c r="AF59">
        <v>99</v>
      </c>
      <c r="AG59">
        <v>25</v>
      </c>
    </row>
    <row r="60" spans="1:33" ht="180">
      <c r="A60" s="233">
        <v>45369</v>
      </c>
      <c r="B60" s="49" t="s">
        <v>127</v>
      </c>
      <c r="C60" s="12" t="s">
        <v>128</v>
      </c>
      <c r="D60" s="12"/>
      <c r="E60" s="12"/>
      <c r="F60" s="12"/>
      <c r="G60" s="12"/>
      <c r="H60" s="12"/>
      <c r="I60" s="301">
        <v>22684</v>
      </c>
      <c r="J60" s="301">
        <v>42340</v>
      </c>
      <c r="K60" s="302">
        <v>530</v>
      </c>
      <c r="L60" s="302"/>
      <c r="M60" s="302"/>
      <c r="N60" s="36">
        <f t="shared" si="5"/>
        <v>2800.9505230769232</v>
      </c>
      <c r="O60" s="39">
        <f t="shared" si="6"/>
        <v>1263.8490000000002</v>
      </c>
      <c r="P60" s="34">
        <f t="shared" si="7"/>
        <v>269.07692307692309</v>
      </c>
      <c r="Q60" s="39">
        <f t="shared" si="8"/>
        <v>596.25</v>
      </c>
      <c r="R60" s="13">
        <f t="shared" si="4"/>
        <v>4930.1264461538467</v>
      </c>
      <c r="S60" s="15" t="s">
        <v>33</v>
      </c>
      <c r="V60" s="52">
        <v>105</v>
      </c>
      <c r="W60" s="52"/>
      <c r="X60" s="7" t="s">
        <v>33</v>
      </c>
      <c r="AA60" s="52">
        <v>105</v>
      </c>
      <c r="AB60" s="52"/>
      <c r="AC60" s="7" t="s">
        <v>33</v>
      </c>
      <c r="AF60">
        <v>93</v>
      </c>
      <c r="AG60">
        <v>22</v>
      </c>
    </row>
    <row r="61" spans="1:33" ht="165">
      <c r="A61" s="233">
        <v>45370</v>
      </c>
      <c r="B61" s="49" t="s">
        <v>129</v>
      </c>
      <c r="C61" s="12" t="s">
        <v>122</v>
      </c>
      <c r="D61" s="12"/>
      <c r="E61" s="12"/>
      <c r="F61" s="12"/>
      <c r="G61" s="12"/>
      <c r="H61" s="12"/>
      <c r="I61" s="301">
        <v>20879</v>
      </c>
      <c r="J61" s="301">
        <v>40399</v>
      </c>
      <c r="K61" s="302">
        <v>472</v>
      </c>
      <c r="L61" s="302"/>
      <c r="M61" s="302"/>
      <c r="N61" s="36">
        <f t="shared" si="5"/>
        <v>2578.0746769230768</v>
      </c>
      <c r="O61" s="39">
        <f t="shared" si="6"/>
        <v>1205.9101500000002</v>
      </c>
      <c r="P61" s="34">
        <f t="shared" si="7"/>
        <v>239.63076923076923</v>
      </c>
      <c r="Q61" s="39">
        <f t="shared" si="8"/>
        <v>531</v>
      </c>
      <c r="R61" s="13">
        <f t="shared" si="4"/>
        <v>4554.6155961538461</v>
      </c>
      <c r="S61" s="15" t="s">
        <v>33</v>
      </c>
      <c r="V61" s="52">
        <v>89</v>
      </c>
      <c r="W61" s="52"/>
      <c r="X61" s="7" t="s">
        <v>33</v>
      </c>
      <c r="AA61" s="52">
        <v>89</v>
      </c>
      <c r="AB61" s="52"/>
      <c r="AC61" s="7" t="s">
        <v>33</v>
      </c>
      <c r="AF61">
        <v>81</v>
      </c>
      <c r="AG61">
        <v>19</v>
      </c>
    </row>
    <row r="62" spans="1:33" ht="75">
      <c r="A62" s="233">
        <v>45371</v>
      </c>
      <c r="B62" s="15" t="s">
        <v>60</v>
      </c>
      <c r="C62" s="12" t="s">
        <v>85</v>
      </c>
      <c r="D62" s="12"/>
      <c r="E62" s="12"/>
      <c r="F62" s="12"/>
      <c r="G62" s="12"/>
      <c r="H62" s="12"/>
      <c r="I62" s="301">
        <v>1477</v>
      </c>
      <c r="J62" s="302">
        <v>2230</v>
      </c>
      <c r="K62" s="302">
        <v>8</v>
      </c>
      <c r="L62" s="302"/>
      <c r="M62" s="302"/>
      <c r="N62" s="36">
        <f t="shared" si="5"/>
        <v>182.37541538461539</v>
      </c>
      <c r="O62" s="39">
        <f t="shared" si="6"/>
        <v>66.5655</v>
      </c>
      <c r="P62" s="34">
        <f t="shared" si="7"/>
        <v>4.0615384615384613</v>
      </c>
      <c r="Q62" s="39">
        <f t="shared" si="8"/>
        <v>9</v>
      </c>
      <c r="R62" s="13">
        <f t="shared" si="4"/>
        <v>262.00245384615386</v>
      </c>
      <c r="S62" s="15" t="s">
        <v>111</v>
      </c>
      <c r="V62" s="52">
        <v>0</v>
      </c>
      <c r="W62" s="52"/>
      <c r="X62" s="7" t="s">
        <v>30</v>
      </c>
      <c r="AA62" s="52">
        <v>0</v>
      </c>
      <c r="AB62" s="52"/>
      <c r="AC62" s="7" t="s">
        <v>30</v>
      </c>
    </row>
    <row r="63" spans="1:33" ht="75">
      <c r="A63" s="233">
        <v>45372</v>
      </c>
      <c r="B63" s="15" t="s">
        <v>130</v>
      </c>
      <c r="C63" s="12" t="s">
        <v>85</v>
      </c>
      <c r="D63" s="12"/>
      <c r="E63" s="12"/>
      <c r="F63" s="12"/>
      <c r="G63" s="12"/>
      <c r="H63" s="12"/>
      <c r="I63" s="302">
        <v>838</v>
      </c>
      <c r="J63" s="302">
        <v>0</v>
      </c>
      <c r="K63" s="302">
        <v>0</v>
      </c>
      <c r="L63" s="302"/>
      <c r="M63" s="302"/>
      <c r="N63" s="36">
        <f t="shared" si="5"/>
        <v>103.47366153846154</v>
      </c>
      <c r="O63" s="39">
        <f t="shared" si="6"/>
        <v>0</v>
      </c>
      <c r="P63" s="34">
        <f t="shared" si="7"/>
        <v>0</v>
      </c>
      <c r="Q63" s="39">
        <f t="shared" si="8"/>
        <v>0</v>
      </c>
      <c r="R63" s="13">
        <f t="shared" si="4"/>
        <v>103.47366153846154</v>
      </c>
      <c r="S63" s="15" t="s">
        <v>111</v>
      </c>
      <c r="V63" s="52">
        <v>0</v>
      </c>
      <c r="W63" s="52"/>
      <c r="X63" s="7" t="s">
        <v>30</v>
      </c>
      <c r="AA63" s="52">
        <v>0</v>
      </c>
      <c r="AB63" s="52"/>
      <c r="AC63" s="7" t="s">
        <v>30</v>
      </c>
    </row>
    <row r="64" spans="1:33" ht="75">
      <c r="A64" s="233">
        <v>45373</v>
      </c>
      <c r="B64" s="12" t="s">
        <v>131</v>
      </c>
      <c r="C64" s="12" t="s">
        <v>132</v>
      </c>
      <c r="D64" s="12"/>
      <c r="E64" s="12"/>
      <c r="F64" s="12"/>
      <c r="G64" s="12"/>
      <c r="H64" s="12"/>
      <c r="I64" s="301">
        <v>2601</v>
      </c>
      <c r="J64" s="302">
        <v>0</v>
      </c>
      <c r="K64" s="302">
        <v>0</v>
      </c>
      <c r="L64" s="302"/>
      <c r="M64" s="302"/>
      <c r="N64" s="36">
        <f t="shared" si="5"/>
        <v>321.16347692307693</v>
      </c>
      <c r="O64" s="39">
        <f t="shared" si="6"/>
        <v>0</v>
      </c>
      <c r="P64" s="34">
        <f t="shared" si="7"/>
        <v>0</v>
      </c>
      <c r="Q64" s="39">
        <f t="shared" si="8"/>
        <v>0</v>
      </c>
      <c r="R64" s="13">
        <f t="shared" si="4"/>
        <v>321.16347692307693</v>
      </c>
      <c r="S64" s="15" t="s">
        <v>33</v>
      </c>
      <c r="V64" s="52">
        <v>0</v>
      </c>
      <c r="W64" s="52"/>
      <c r="X64" s="7" t="s">
        <v>30</v>
      </c>
      <c r="AA64" s="52">
        <v>0</v>
      </c>
      <c r="AB64" s="52"/>
      <c r="AC64" s="7" t="s">
        <v>30</v>
      </c>
    </row>
    <row r="65" spans="1:33" ht="75">
      <c r="A65" s="233">
        <v>45374</v>
      </c>
      <c r="B65" s="15" t="s">
        <v>60</v>
      </c>
      <c r="C65" s="12" t="s">
        <v>85</v>
      </c>
      <c r="D65" s="12"/>
      <c r="E65" s="12"/>
      <c r="F65" s="12"/>
      <c r="G65" s="12"/>
      <c r="H65" s="12"/>
      <c r="I65" s="302">
        <v>495</v>
      </c>
      <c r="J65" s="302">
        <v>0</v>
      </c>
      <c r="K65" s="302">
        <v>0</v>
      </c>
      <c r="L65" s="302"/>
      <c r="M65" s="302"/>
      <c r="N65" s="36">
        <f t="shared" si="5"/>
        <v>61.121076923076927</v>
      </c>
      <c r="O65" s="39">
        <f t="shared" si="6"/>
        <v>0</v>
      </c>
      <c r="P65" s="34">
        <f t="shared" si="7"/>
        <v>0</v>
      </c>
      <c r="Q65" s="39">
        <f t="shared" si="8"/>
        <v>0</v>
      </c>
      <c r="R65" s="13">
        <f t="shared" si="4"/>
        <v>61.121076923076927</v>
      </c>
      <c r="S65" s="15" t="s">
        <v>111</v>
      </c>
      <c r="V65" s="52">
        <v>0</v>
      </c>
      <c r="W65" s="52"/>
      <c r="X65" s="7" t="s">
        <v>30</v>
      </c>
      <c r="AA65" s="52">
        <v>0</v>
      </c>
      <c r="AB65" s="52"/>
      <c r="AC65" s="7" t="s">
        <v>30</v>
      </c>
    </row>
    <row r="66" spans="1:33" ht="75">
      <c r="A66" s="233">
        <v>45375</v>
      </c>
      <c r="B66" s="15" t="s">
        <v>60</v>
      </c>
      <c r="C66" s="12" t="s">
        <v>85</v>
      </c>
      <c r="D66" s="12"/>
      <c r="E66" s="12"/>
      <c r="F66" s="12"/>
      <c r="G66" s="12"/>
      <c r="H66" s="12"/>
      <c r="I66" s="302">
        <v>329</v>
      </c>
      <c r="J66" s="302">
        <v>0</v>
      </c>
      <c r="K66" s="302">
        <v>0</v>
      </c>
      <c r="L66" s="302"/>
      <c r="M66" s="302"/>
      <c r="N66" s="36">
        <f t="shared" si="5"/>
        <v>40.623907692307696</v>
      </c>
      <c r="O66" s="39">
        <f t="shared" si="6"/>
        <v>0</v>
      </c>
      <c r="P66" s="34">
        <f t="shared" si="7"/>
        <v>0</v>
      </c>
      <c r="Q66" s="39">
        <f t="shared" si="8"/>
        <v>0</v>
      </c>
      <c r="R66" s="13">
        <f t="shared" si="4"/>
        <v>40.623907692307696</v>
      </c>
      <c r="S66" s="15" t="s">
        <v>111</v>
      </c>
      <c r="V66" s="52">
        <v>0</v>
      </c>
      <c r="W66" s="52"/>
      <c r="X66" s="7" t="s">
        <v>30</v>
      </c>
      <c r="AA66" s="52">
        <v>0</v>
      </c>
      <c r="AB66" s="52"/>
      <c r="AC66" s="7" t="s">
        <v>30</v>
      </c>
    </row>
    <row r="67" spans="1:33" ht="75">
      <c r="A67" s="233">
        <v>45376</v>
      </c>
      <c r="B67" s="50" t="s">
        <v>133</v>
      </c>
      <c r="C67" s="12" t="s">
        <v>134</v>
      </c>
      <c r="D67" s="12"/>
      <c r="E67" s="12"/>
      <c r="F67" s="12"/>
      <c r="G67" s="12"/>
      <c r="H67" s="12"/>
      <c r="I67" s="301">
        <v>2376</v>
      </c>
      <c r="J67" s="302">
        <v>0</v>
      </c>
      <c r="K67" s="302">
        <v>0</v>
      </c>
      <c r="L67" s="302"/>
      <c r="M67" s="302"/>
      <c r="N67" s="36">
        <f t="shared" ref="N67:N98" si="9">(I67*40.13)/325</f>
        <v>293.38116923076922</v>
      </c>
      <c r="O67" s="39">
        <f t="shared" ref="O67:O98" si="10">(J67/1000)*29.85</f>
        <v>0</v>
      </c>
      <c r="P67" s="34">
        <f t="shared" ref="P67:P98" si="11">(K67*165)/325</f>
        <v>0</v>
      </c>
      <c r="Q67" s="39">
        <f t="shared" ref="Q67:Q98" si="12">(K67*0.9)*1.25</f>
        <v>0</v>
      </c>
      <c r="R67" s="13">
        <f t="shared" ref="R67:R98" si="13">SUM(N67:Q67)</f>
        <v>293.38116923076922</v>
      </c>
      <c r="S67" s="15" t="s">
        <v>33</v>
      </c>
      <c r="V67" s="52">
        <v>0</v>
      </c>
      <c r="W67" s="52"/>
      <c r="X67" s="7" t="s">
        <v>30</v>
      </c>
      <c r="AA67" s="52">
        <v>0</v>
      </c>
      <c r="AB67" s="52"/>
      <c r="AC67" s="7" t="s">
        <v>30</v>
      </c>
    </row>
    <row r="68" spans="1:33" ht="75">
      <c r="A68" s="233">
        <v>45377</v>
      </c>
      <c r="B68" s="15" t="s">
        <v>60</v>
      </c>
      <c r="C68" s="12" t="s">
        <v>85</v>
      </c>
      <c r="D68" s="12"/>
      <c r="E68" s="12"/>
      <c r="F68" s="12"/>
      <c r="G68" s="12"/>
      <c r="H68" s="12"/>
      <c r="I68" s="302">
        <v>654</v>
      </c>
      <c r="J68" s="302">
        <v>0</v>
      </c>
      <c r="K68" s="302">
        <v>0</v>
      </c>
      <c r="L68" s="302"/>
      <c r="M68" s="302"/>
      <c r="N68" s="36">
        <f t="shared" si="9"/>
        <v>80.753907692307692</v>
      </c>
      <c r="O68" s="39">
        <f t="shared" si="10"/>
        <v>0</v>
      </c>
      <c r="P68" s="34">
        <f t="shared" si="11"/>
        <v>0</v>
      </c>
      <c r="Q68" s="39">
        <f t="shared" si="12"/>
        <v>0</v>
      </c>
      <c r="R68" s="13">
        <f t="shared" si="13"/>
        <v>80.753907692307692</v>
      </c>
      <c r="S68" s="15" t="s">
        <v>111</v>
      </c>
      <c r="V68" s="52">
        <v>0</v>
      </c>
      <c r="W68" s="52"/>
      <c r="X68" s="7" t="s">
        <v>30</v>
      </c>
      <c r="AA68" s="52">
        <v>0</v>
      </c>
      <c r="AB68" s="52"/>
      <c r="AC68" s="7" t="s">
        <v>30</v>
      </c>
    </row>
    <row r="69" spans="1:33" ht="75">
      <c r="A69" s="233">
        <v>45378</v>
      </c>
      <c r="B69" s="50" t="s">
        <v>133</v>
      </c>
      <c r="C69" s="12" t="s">
        <v>134</v>
      </c>
      <c r="D69" s="12"/>
      <c r="E69" s="12"/>
      <c r="F69" s="12"/>
      <c r="G69" s="12"/>
      <c r="H69" s="12"/>
      <c r="I69" s="301">
        <v>3048</v>
      </c>
      <c r="J69" s="302">
        <v>0</v>
      </c>
      <c r="K69" s="302">
        <v>0</v>
      </c>
      <c r="L69" s="302"/>
      <c r="M69" s="302"/>
      <c r="N69" s="36">
        <f t="shared" si="9"/>
        <v>376.35766153846157</v>
      </c>
      <c r="O69" s="39">
        <f t="shared" si="10"/>
        <v>0</v>
      </c>
      <c r="P69" s="34">
        <f t="shared" si="11"/>
        <v>0</v>
      </c>
      <c r="Q69" s="39">
        <f t="shared" si="12"/>
        <v>0</v>
      </c>
      <c r="R69" s="13">
        <f t="shared" si="13"/>
        <v>376.35766153846157</v>
      </c>
      <c r="S69" s="15" t="s">
        <v>33</v>
      </c>
      <c r="V69" s="52">
        <v>0</v>
      </c>
      <c r="W69" s="52"/>
      <c r="X69" s="7" t="s">
        <v>30</v>
      </c>
      <c r="AA69" s="52">
        <v>0</v>
      </c>
      <c r="AB69" s="52"/>
      <c r="AC69" s="7" t="s">
        <v>30</v>
      </c>
    </row>
    <row r="70" spans="1:33" ht="75">
      <c r="A70" s="233">
        <v>45379</v>
      </c>
      <c r="B70" s="15" t="s">
        <v>60</v>
      </c>
      <c r="C70" s="12" t="s">
        <v>85</v>
      </c>
      <c r="D70" s="12"/>
      <c r="E70" s="12"/>
      <c r="F70" s="12"/>
      <c r="G70" s="12"/>
      <c r="H70" s="12"/>
      <c r="I70" s="302">
        <v>713</v>
      </c>
      <c r="J70" s="302">
        <v>0</v>
      </c>
      <c r="K70" s="302">
        <v>0</v>
      </c>
      <c r="L70" s="302"/>
      <c r="M70" s="302"/>
      <c r="N70" s="36">
        <f t="shared" si="9"/>
        <v>88.039046153846158</v>
      </c>
      <c r="O70" s="39">
        <f t="shared" si="10"/>
        <v>0</v>
      </c>
      <c r="P70" s="34">
        <f t="shared" si="11"/>
        <v>0</v>
      </c>
      <c r="Q70" s="39">
        <f t="shared" si="12"/>
        <v>0</v>
      </c>
      <c r="R70" s="13">
        <f t="shared" si="13"/>
        <v>88.039046153846158</v>
      </c>
      <c r="S70" s="15" t="s">
        <v>111</v>
      </c>
      <c r="V70" s="52">
        <v>0</v>
      </c>
      <c r="W70" s="52"/>
      <c r="X70" s="7" t="s">
        <v>30</v>
      </c>
      <c r="AA70" s="52">
        <v>0</v>
      </c>
      <c r="AB70" s="52"/>
      <c r="AC70" s="7" t="s">
        <v>30</v>
      </c>
    </row>
    <row r="71" spans="1:33" ht="180">
      <c r="A71" s="233">
        <v>45380</v>
      </c>
      <c r="B71" s="49" t="s">
        <v>135</v>
      </c>
      <c r="C71" s="12" t="s">
        <v>136</v>
      </c>
      <c r="D71" s="12"/>
      <c r="E71" s="12"/>
      <c r="F71" s="12"/>
      <c r="G71" s="12"/>
      <c r="H71" s="12"/>
      <c r="I71" s="301">
        <v>22217</v>
      </c>
      <c r="J71" s="302"/>
      <c r="K71" s="302">
        <v>602</v>
      </c>
      <c r="L71" s="302"/>
      <c r="M71" s="302"/>
      <c r="N71" s="36">
        <f t="shared" si="9"/>
        <v>2743.2868000000003</v>
      </c>
      <c r="O71" s="39">
        <f t="shared" si="10"/>
        <v>0</v>
      </c>
      <c r="P71" s="34">
        <f t="shared" si="11"/>
        <v>305.6307692307692</v>
      </c>
      <c r="Q71" s="39">
        <f t="shared" si="12"/>
        <v>677.25000000000011</v>
      </c>
      <c r="R71" s="13">
        <f t="shared" si="13"/>
        <v>3726.1675692307695</v>
      </c>
      <c r="S71" s="15" t="s">
        <v>33</v>
      </c>
      <c r="V71" s="52">
        <v>103</v>
      </c>
      <c r="W71" s="52"/>
      <c r="X71" s="7" t="s">
        <v>33</v>
      </c>
      <c r="AA71" s="52">
        <v>103</v>
      </c>
      <c r="AB71" s="52"/>
      <c r="AC71" s="7" t="s">
        <v>33</v>
      </c>
      <c r="AF71">
        <v>114</v>
      </c>
      <c r="AG71">
        <v>27</v>
      </c>
    </row>
    <row r="72" spans="1:33" ht="165">
      <c r="A72" s="233">
        <v>45381</v>
      </c>
      <c r="B72" s="49" t="s">
        <v>137</v>
      </c>
      <c r="C72" s="12" t="s">
        <v>104</v>
      </c>
      <c r="D72" s="145"/>
      <c r="E72" s="145"/>
      <c r="F72" s="145"/>
      <c r="G72" s="145"/>
      <c r="H72" s="145"/>
      <c r="I72" s="307">
        <v>22983</v>
      </c>
      <c r="J72" s="302">
        <v>48498</v>
      </c>
      <c r="K72" s="302">
        <v>535</v>
      </c>
      <c r="L72" s="302"/>
      <c r="M72" s="302"/>
      <c r="N72" s="36">
        <f t="shared" si="9"/>
        <v>2837.8701230769234</v>
      </c>
      <c r="O72" s="39">
        <f t="shared" si="10"/>
        <v>1447.6652999999999</v>
      </c>
      <c r="P72" s="34">
        <f t="shared" si="11"/>
        <v>271.61538461538464</v>
      </c>
      <c r="Q72" s="39">
        <f t="shared" si="12"/>
        <v>601.875</v>
      </c>
      <c r="R72" s="13">
        <f t="shared" si="13"/>
        <v>5159.0258076923083</v>
      </c>
      <c r="S72" s="15" t="s">
        <v>33</v>
      </c>
      <c r="V72" s="52">
        <v>114</v>
      </c>
      <c r="W72" s="52"/>
      <c r="X72" s="7" t="s">
        <v>33</v>
      </c>
      <c r="AA72" s="52">
        <v>114</v>
      </c>
      <c r="AB72" s="52"/>
      <c r="AC72" s="7" t="s">
        <v>33</v>
      </c>
      <c r="AF72">
        <v>96</v>
      </c>
      <c r="AG72">
        <v>26</v>
      </c>
    </row>
    <row r="73" spans="1:33" ht="165">
      <c r="A73" s="233">
        <v>45382</v>
      </c>
      <c r="B73" s="49" t="s">
        <v>138</v>
      </c>
      <c r="C73" s="12" t="s">
        <v>104</v>
      </c>
      <c r="D73" s="145"/>
      <c r="E73" s="145"/>
      <c r="F73" s="145"/>
      <c r="G73" s="145"/>
      <c r="H73" s="145"/>
      <c r="I73" s="307">
        <v>24128</v>
      </c>
      <c r="J73" s="302">
        <v>52470</v>
      </c>
      <c r="K73" s="302">
        <v>656</v>
      </c>
      <c r="L73" s="302"/>
      <c r="M73" s="302"/>
      <c r="N73" s="36">
        <f t="shared" si="9"/>
        <v>2979.2512000000002</v>
      </c>
      <c r="O73" s="39">
        <f t="shared" si="10"/>
        <v>1566.2295000000001</v>
      </c>
      <c r="P73" s="34">
        <f t="shared" si="11"/>
        <v>333.04615384615386</v>
      </c>
      <c r="Q73" s="39">
        <f t="shared" si="12"/>
        <v>738</v>
      </c>
      <c r="R73" s="13">
        <f t="shared" si="13"/>
        <v>5616.5268538461542</v>
      </c>
      <c r="S73" s="15" t="s">
        <v>33</v>
      </c>
      <c r="V73" s="52">
        <v>102</v>
      </c>
      <c r="W73" s="52"/>
      <c r="X73" s="7" t="s">
        <v>33</v>
      </c>
      <c r="AA73" s="52">
        <v>102</v>
      </c>
      <c r="AB73" s="52"/>
      <c r="AC73" s="7" t="s">
        <v>33</v>
      </c>
      <c r="AF73">
        <v>88</v>
      </c>
      <c r="AG73">
        <v>27</v>
      </c>
    </row>
    <row r="74" spans="1:33" ht="165">
      <c r="A74" s="233">
        <v>45383</v>
      </c>
      <c r="B74" s="49" t="s">
        <v>139</v>
      </c>
      <c r="C74" s="113" t="s">
        <v>140</v>
      </c>
      <c r="D74" s="113"/>
      <c r="E74" s="113"/>
      <c r="F74" s="113"/>
      <c r="G74" s="113"/>
      <c r="H74" s="113"/>
      <c r="I74" s="301">
        <v>23089</v>
      </c>
      <c r="J74" s="301">
        <v>53512</v>
      </c>
      <c r="K74" s="302">
        <v>678</v>
      </c>
      <c r="L74" s="302"/>
      <c r="M74" s="302"/>
      <c r="N74" s="36">
        <f t="shared" si="9"/>
        <v>2850.9586769230773</v>
      </c>
      <c r="O74" s="39">
        <f t="shared" si="10"/>
        <v>1597.3332</v>
      </c>
      <c r="P74" s="34">
        <f t="shared" si="11"/>
        <v>344.21538461538461</v>
      </c>
      <c r="Q74" s="39">
        <f t="shared" si="12"/>
        <v>762.75</v>
      </c>
      <c r="R74" s="13">
        <f t="shared" si="13"/>
        <v>5555.2572615384615</v>
      </c>
      <c r="V74" s="7">
        <v>112</v>
      </c>
      <c r="W74" s="7">
        <v>17</v>
      </c>
      <c r="X74" s="7" t="s">
        <v>33</v>
      </c>
      <c r="AA74" s="7">
        <v>112</v>
      </c>
      <c r="AB74" s="7">
        <v>17</v>
      </c>
      <c r="AC74" s="7" t="s">
        <v>33</v>
      </c>
      <c r="AF74">
        <v>97</v>
      </c>
      <c r="AG74">
        <v>29</v>
      </c>
    </row>
    <row r="75" spans="1:33" ht="165">
      <c r="A75" s="233">
        <v>45384</v>
      </c>
      <c r="B75" s="49" t="s">
        <v>141</v>
      </c>
      <c r="C75" s="12" t="s">
        <v>142</v>
      </c>
      <c r="D75" s="145"/>
      <c r="E75" s="145"/>
      <c r="F75" s="145"/>
      <c r="G75" s="145"/>
      <c r="H75" s="145"/>
      <c r="I75" s="307">
        <v>24137</v>
      </c>
      <c r="J75" s="301">
        <v>52831</v>
      </c>
      <c r="K75" s="302">
        <v>655</v>
      </c>
      <c r="L75" s="302"/>
      <c r="M75" s="302"/>
      <c r="N75" s="36">
        <f t="shared" si="9"/>
        <v>2980.3624923076923</v>
      </c>
      <c r="O75" s="39">
        <f t="shared" si="10"/>
        <v>1577.0053500000001</v>
      </c>
      <c r="P75" s="34">
        <f t="shared" si="11"/>
        <v>332.53846153846155</v>
      </c>
      <c r="Q75" s="39">
        <f t="shared" si="12"/>
        <v>736.875</v>
      </c>
      <c r="R75" s="13">
        <f t="shared" si="13"/>
        <v>5626.7813038461545</v>
      </c>
      <c r="V75" s="7">
        <v>106</v>
      </c>
      <c r="W75" s="7">
        <v>18</v>
      </c>
      <c r="X75" s="7" t="s">
        <v>33</v>
      </c>
      <c r="AA75" s="7">
        <v>106</v>
      </c>
      <c r="AB75" s="7">
        <v>18</v>
      </c>
      <c r="AC75" s="7" t="s">
        <v>33</v>
      </c>
      <c r="AF75">
        <v>96</v>
      </c>
      <c r="AG75">
        <v>28</v>
      </c>
    </row>
    <row r="76" spans="1:33" ht="168" customHeight="1">
      <c r="A76" s="233">
        <v>45385</v>
      </c>
      <c r="B76" s="53" t="s">
        <v>143</v>
      </c>
      <c r="C76" s="12" t="s">
        <v>144</v>
      </c>
      <c r="D76" s="145"/>
      <c r="E76" s="145"/>
      <c r="F76" s="145"/>
      <c r="G76" s="145"/>
      <c r="H76" s="145"/>
      <c r="I76" s="307">
        <v>23741</v>
      </c>
      <c r="J76" s="301">
        <v>50730</v>
      </c>
      <c r="K76" s="302">
        <v>642</v>
      </c>
      <c r="L76" s="302"/>
      <c r="M76" s="302"/>
      <c r="N76" s="36">
        <f t="shared" si="9"/>
        <v>2931.4656307692312</v>
      </c>
      <c r="O76" s="39">
        <f t="shared" si="10"/>
        <v>1514.2905000000001</v>
      </c>
      <c r="P76" s="34">
        <f t="shared" si="11"/>
        <v>325.93846153846152</v>
      </c>
      <c r="Q76" s="39">
        <f t="shared" si="12"/>
        <v>722.25000000000011</v>
      </c>
      <c r="R76" s="13">
        <f t="shared" si="13"/>
        <v>5493.9445923076928</v>
      </c>
      <c r="V76" s="7">
        <v>97</v>
      </c>
      <c r="W76" s="7">
        <v>18</v>
      </c>
      <c r="X76" s="7" t="s">
        <v>33</v>
      </c>
      <c r="AA76" s="7">
        <v>97</v>
      </c>
      <c r="AB76" s="7">
        <v>18</v>
      </c>
      <c r="AC76" s="7" t="s">
        <v>33</v>
      </c>
      <c r="AF76">
        <v>94</v>
      </c>
      <c r="AG76">
        <v>28</v>
      </c>
    </row>
    <row r="77" spans="1:33" ht="165">
      <c r="A77" s="233">
        <v>45386</v>
      </c>
      <c r="B77" s="53" t="s">
        <v>145</v>
      </c>
      <c r="C77" s="12" t="s">
        <v>142</v>
      </c>
      <c r="D77" s="145"/>
      <c r="E77" s="145"/>
      <c r="F77" s="145"/>
      <c r="G77" s="145"/>
      <c r="H77" s="145"/>
      <c r="I77" s="307">
        <v>22959</v>
      </c>
      <c r="J77" s="301">
        <v>52042</v>
      </c>
      <c r="K77" s="302">
        <v>614</v>
      </c>
      <c r="L77" s="302"/>
      <c r="M77" s="302"/>
      <c r="N77" s="36">
        <f t="shared" si="9"/>
        <v>2834.9066769230772</v>
      </c>
      <c r="O77" s="39">
        <f t="shared" si="10"/>
        <v>1553.4537</v>
      </c>
      <c r="P77" s="34">
        <f t="shared" si="11"/>
        <v>311.72307692307692</v>
      </c>
      <c r="Q77" s="39">
        <f t="shared" si="12"/>
        <v>690.75</v>
      </c>
      <c r="R77" s="13">
        <f t="shared" si="13"/>
        <v>5390.833453846155</v>
      </c>
      <c r="V77" s="7">
        <v>90</v>
      </c>
      <c r="W77" s="7">
        <v>16</v>
      </c>
      <c r="X77" s="7" t="s">
        <v>33</v>
      </c>
      <c r="AA77" s="7">
        <v>90</v>
      </c>
      <c r="AB77" s="7">
        <v>16</v>
      </c>
      <c r="AC77" s="7" t="s">
        <v>33</v>
      </c>
      <c r="AF77">
        <v>92</v>
      </c>
      <c r="AG77">
        <v>28</v>
      </c>
    </row>
    <row r="78" spans="1:33" ht="165">
      <c r="A78" s="233">
        <v>45387</v>
      </c>
      <c r="B78" s="53" t="s">
        <v>146</v>
      </c>
      <c r="C78" s="12" t="s">
        <v>142</v>
      </c>
      <c r="D78" s="12"/>
      <c r="E78" s="12"/>
      <c r="F78" s="12"/>
      <c r="G78" s="12"/>
      <c r="H78" s="12"/>
      <c r="I78" s="301">
        <v>23506</v>
      </c>
      <c r="J78" s="301">
        <v>51071</v>
      </c>
      <c r="K78" s="302">
        <v>639</v>
      </c>
      <c r="L78" s="302"/>
      <c r="M78" s="302"/>
      <c r="N78" s="36">
        <f t="shared" si="9"/>
        <v>2902.448553846154</v>
      </c>
      <c r="O78" s="39">
        <f t="shared" si="10"/>
        <v>1524.4693500000001</v>
      </c>
      <c r="P78" s="34">
        <f t="shared" si="11"/>
        <v>324.4153846153846</v>
      </c>
      <c r="Q78" s="39">
        <f t="shared" si="12"/>
        <v>718.875</v>
      </c>
      <c r="R78" s="13">
        <f t="shared" si="13"/>
        <v>5470.2082884615393</v>
      </c>
      <c r="V78" s="7">
        <v>74</v>
      </c>
      <c r="W78" s="7">
        <v>17</v>
      </c>
      <c r="X78" s="7" t="s">
        <v>33</v>
      </c>
      <c r="AA78" s="7">
        <v>74</v>
      </c>
      <c r="AB78" s="7">
        <v>17</v>
      </c>
      <c r="AC78" s="7" t="s">
        <v>33</v>
      </c>
      <c r="AF78">
        <v>62</v>
      </c>
      <c r="AG78">
        <v>17</v>
      </c>
    </row>
    <row r="79" spans="1:33" ht="165">
      <c r="A79" s="233">
        <v>45388</v>
      </c>
      <c r="B79" s="53" t="s">
        <v>147</v>
      </c>
      <c r="C79" s="12" t="s">
        <v>148</v>
      </c>
      <c r="D79" s="12"/>
      <c r="E79" s="12"/>
      <c r="F79" s="12"/>
      <c r="G79" s="12"/>
      <c r="H79" s="12"/>
      <c r="I79" s="301">
        <v>23583</v>
      </c>
      <c r="J79" s="301">
        <v>49569</v>
      </c>
      <c r="K79" s="302">
        <v>604</v>
      </c>
      <c r="L79" s="302"/>
      <c r="M79" s="302"/>
      <c r="N79" s="36">
        <f t="shared" si="9"/>
        <v>2911.956276923077</v>
      </c>
      <c r="O79" s="39">
        <f t="shared" si="10"/>
        <v>1479.6346500000002</v>
      </c>
      <c r="P79" s="34">
        <f t="shared" si="11"/>
        <v>306.64615384615382</v>
      </c>
      <c r="Q79" s="39">
        <f t="shared" si="12"/>
        <v>679.5</v>
      </c>
      <c r="R79" s="13">
        <f t="shared" si="13"/>
        <v>5377.7370807692305</v>
      </c>
      <c r="V79" s="7">
        <v>95</v>
      </c>
      <c r="W79" s="7">
        <v>19</v>
      </c>
      <c r="X79" s="7" t="s">
        <v>33</v>
      </c>
      <c r="AA79" s="7">
        <v>95</v>
      </c>
      <c r="AB79" s="7">
        <v>19</v>
      </c>
      <c r="AC79" s="7" t="s">
        <v>33</v>
      </c>
      <c r="AF79">
        <v>92</v>
      </c>
      <c r="AG79">
        <v>19</v>
      </c>
    </row>
    <row r="80" spans="1:33" ht="165">
      <c r="A80" s="233">
        <v>45389</v>
      </c>
      <c r="B80" s="53" t="s">
        <v>149</v>
      </c>
      <c r="C80" s="12" t="s">
        <v>150</v>
      </c>
      <c r="D80" s="12"/>
      <c r="E80" s="12"/>
      <c r="F80" s="12"/>
      <c r="G80" s="12"/>
      <c r="H80" s="12"/>
      <c r="I80" s="301">
        <v>22123</v>
      </c>
      <c r="J80" s="301">
        <v>43050</v>
      </c>
      <c r="K80" s="302">
        <v>503</v>
      </c>
      <c r="L80" s="302"/>
      <c r="M80" s="302"/>
      <c r="N80" s="36">
        <f t="shared" si="9"/>
        <v>2731.6799692307695</v>
      </c>
      <c r="O80" s="39">
        <f t="shared" si="10"/>
        <v>1285.0425</v>
      </c>
      <c r="P80" s="34">
        <f t="shared" si="11"/>
        <v>255.36923076923077</v>
      </c>
      <c r="Q80" s="39">
        <f t="shared" si="12"/>
        <v>565.875</v>
      </c>
      <c r="R80" s="13">
        <f t="shared" si="13"/>
        <v>4837.9666999999999</v>
      </c>
      <c r="V80" s="7">
        <v>83</v>
      </c>
      <c r="W80" s="7">
        <v>11</v>
      </c>
      <c r="X80" s="7" t="s">
        <v>33</v>
      </c>
      <c r="AA80" s="7">
        <v>83</v>
      </c>
      <c r="AB80" s="7">
        <v>11</v>
      </c>
      <c r="AC80" s="7" t="s">
        <v>33</v>
      </c>
      <c r="AF80" s="23">
        <v>70</v>
      </c>
      <c r="AG80" s="23">
        <v>14</v>
      </c>
    </row>
    <row r="81" spans="1:33" ht="75">
      <c r="A81" s="233">
        <v>45390</v>
      </c>
      <c r="B81" s="12" t="s">
        <v>151</v>
      </c>
      <c r="C81" s="12" t="s">
        <v>152</v>
      </c>
      <c r="D81" s="12"/>
      <c r="E81" s="12"/>
      <c r="F81" s="12"/>
      <c r="G81" s="12"/>
      <c r="H81" s="12"/>
      <c r="I81" s="301">
        <v>3638</v>
      </c>
      <c r="J81" s="302">
        <v>0</v>
      </c>
      <c r="K81" s="302">
        <v>75</v>
      </c>
      <c r="L81" s="302"/>
      <c r="M81" s="302"/>
      <c r="N81" s="36">
        <f t="shared" si="9"/>
        <v>449.20904615384615</v>
      </c>
      <c r="O81" s="39">
        <f t="shared" si="10"/>
        <v>0</v>
      </c>
      <c r="P81" s="34">
        <f t="shared" si="11"/>
        <v>38.07692307692308</v>
      </c>
      <c r="Q81" s="39">
        <f t="shared" si="12"/>
        <v>84.375</v>
      </c>
      <c r="R81" s="13">
        <f t="shared" si="13"/>
        <v>571.6609692307693</v>
      </c>
      <c r="V81" s="7">
        <v>0</v>
      </c>
      <c r="W81" s="7">
        <v>0</v>
      </c>
      <c r="X81" s="7" t="s">
        <v>30</v>
      </c>
      <c r="AA81" s="7">
        <v>0</v>
      </c>
      <c r="AB81" s="7">
        <v>0</v>
      </c>
      <c r="AC81" s="7" t="s">
        <v>30</v>
      </c>
    </row>
    <row r="82" spans="1:33" ht="75">
      <c r="A82" s="233">
        <v>45391</v>
      </c>
      <c r="B82" s="15" t="s">
        <v>60</v>
      </c>
      <c r="C82" s="12" t="s">
        <v>85</v>
      </c>
      <c r="D82" s="14"/>
      <c r="E82" s="14"/>
      <c r="F82" s="14"/>
      <c r="G82" s="14"/>
      <c r="H82" s="14"/>
      <c r="I82" s="432">
        <v>2285</v>
      </c>
      <c r="J82" s="302">
        <v>0</v>
      </c>
      <c r="K82" s="302">
        <v>0</v>
      </c>
      <c r="L82" s="302"/>
      <c r="M82" s="302"/>
      <c r="N82" s="36">
        <f t="shared" si="9"/>
        <v>282.14476923076921</v>
      </c>
      <c r="O82" s="39">
        <f t="shared" si="10"/>
        <v>0</v>
      </c>
      <c r="P82" s="34">
        <f t="shared" si="11"/>
        <v>0</v>
      </c>
      <c r="Q82" s="39">
        <f t="shared" si="12"/>
        <v>0</v>
      </c>
      <c r="R82" s="13">
        <f t="shared" si="13"/>
        <v>282.14476923076921</v>
      </c>
      <c r="V82" s="7">
        <v>0</v>
      </c>
      <c r="W82" s="7">
        <v>0</v>
      </c>
      <c r="X82" s="7" t="s">
        <v>30</v>
      </c>
      <c r="AA82" s="7">
        <v>0</v>
      </c>
      <c r="AB82" s="7">
        <v>0</v>
      </c>
      <c r="AC82" s="7" t="s">
        <v>30</v>
      </c>
    </row>
    <row r="83" spans="1:33" ht="75">
      <c r="A83" s="233">
        <v>45392</v>
      </c>
      <c r="B83" s="15" t="s">
        <v>60</v>
      </c>
      <c r="C83" s="12" t="s">
        <v>85</v>
      </c>
      <c r="D83" s="146"/>
      <c r="E83" s="146"/>
      <c r="F83" s="146"/>
      <c r="G83" s="146"/>
      <c r="H83" s="146"/>
      <c r="I83" s="433"/>
      <c r="J83" s="302">
        <v>0</v>
      </c>
      <c r="K83" s="302">
        <v>0</v>
      </c>
      <c r="L83" s="302"/>
      <c r="M83" s="302"/>
      <c r="N83" s="36">
        <f t="shared" si="9"/>
        <v>0</v>
      </c>
      <c r="O83" s="39">
        <f t="shared" si="10"/>
        <v>0</v>
      </c>
      <c r="P83" s="34">
        <f t="shared" si="11"/>
        <v>0</v>
      </c>
      <c r="Q83" s="39">
        <f t="shared" si="12"/>
        <v>0</v>
      </c>
      <c r="R83" s="13">
        <f t="shared" si="13"/>
        <v>0</v>
      </c>
      <c r="V83" s="7">
        <v>0</v>
      </c>
      <c r="W83" s="7">
        <v>0</v>
      </c>
      <c r="X83" s="7" t="s">
        <v>30</v>
      </c>
      <c r="AA83" s="7">
        <v>0</v>
      </c>
      <c r="AB83" s="7">
        <v>0</v>
      </c>
      <c r="AC83" s="7" t="s">
        <v>30</v>
      </c>
    </row>
    <row r="84" spans="1:33" ht="75">
      <c r="A84" s="233">
        <v>45393</v>
      </c>
      <c r="B84" s="15" t="s">
        <v>60</v>
      </c>
      <c r="C84" s="12" t="s">
        <v>85</v>
      </c>
      <c r="D84" s="146"/>
      <c r="E84" s="146"/>
      <c r="F84" s="146"/>
      <c r="G84" s="146"/>
      <c r="H84" s="146"/>
      <c r="I84" s="433"/>
      <c r="J84" s="302">
        <v>0</v>
      </c>
      <c r="K84" s="302">
        <v>0</v>
      </c>
      <c r="L84" s="302"/>
      <c r="M84" s="302"/>
      <c r="N84" s="36">
        <f t="shared" si="9"/>
        <v>0</v>
      </c>
      <c r="O84" s="39">
        <f t="shared" si="10"/>
        <v>0</v>
      </c>
      <c r="P84" s="34">
        <f t="shared" si="11"/>
        <v>0</v>
      </c>
      <c r="Q84" s="39">
        <f t="shared" si="12"/>
        <v>0</v>
      </c>
      <c r="R84" s="13">
        <f t="shared" si="13"/>
        <v>0</v>
      </c>
      <c r="V84" s="7">
        <v>0</v>
      </c>
      <c r="W84" s="7">
        <v>0</v>
      </c>
      <c r="X84" s="7" t="s">
        <v>30</v>
      </c>
      <c r="AA84" s="7">
        <v>0</v>
      </c>
      <c r="AB84" s="7">
        <v>0</v>
      </c>
      <c r="AC84" s="7" t="s">
        <v>30</v>
      </c>
    </row>
    <row r="85" spans="1:33" ht="75">
      <c r="A85" s="233">
        <v>45394</v>
      </c>
      <c r="B85" s="15" t="s">
        <v>60</v>
      </c>
      <c r="C85" s="12" t="s">
        <v>85</v>
      </c>
      <c r="D85" s="146"/>
      <c r="E85" s="146"/>
      <c r="F85" s="146"/>
      <c r="G85" s="146"/>
      <c r="H85" s="146"/>
      <c r="I85" s="433"/>
      <c r="J85" s="302">
        <v>0</v>
      </c>
      <c r="K85" s="302">
        <v>0</v>
      </c>
      <c r="L85" s="302"/>
      <c r="M85" s="302"/>
      <c r="N85" s="36">
        <f t="shared" si="9"/>
        <v>0</v>
      </c>
      <c r="O85" s="39">
        <f t="shared" si="10"/>
        <v>0</v>
      </c>
      <c r="P85" s="34">
        <f t="shared" si="11"/>
        <v>0</v>
      </c>
      <c r="Q85" s="39">
        <f t="shared" si="12"/>
        <v>0</v>
      </c>
      <c r="R85" s="13">
        <f t="shared" si="13"/>
        <v>0</v>
      </c>
      <c r="V85" s="7">
        <v>0</v>
      </c>
      <c r="W85" s="7">
        <v>0</v>
      </c>
      <c r="X85" s="7" t="s">
        <v>30</v>
      </c>
      <c r="AA85" s="7">
        <v>0</v>
      </c>
      <c r="AB85" s="7">
        <v>0</v>
      </c>
      <c r="AC85" s="7" t="s">
        <v>30</v>
      </c>
    </row>
    <row r="86" spans="1:33" ht="75">
      <c r="A86" s="233">
        <v>45395</v>
      </c>
      <c r="B86" s="15" t="s">
        <v>60</v>
      </c>
      <c r="C86" s="12" t="s">
        <v>85</v>
      </c>
      <c r="D86" s="146"/>
      <c r="E86" s="146"/>
      <c r="F86" s="146"/>
      <c r="G86" s="146"/>
      <c r="H86" s="146"/>
      <c r="I86" s="433"/>
      <c r="J86" s="302">
        <v>0</v>
      </c>
      <c r="K86" s="302">
        <v>0</v>
      </c>
      <c r="L86" s="302"/>
      <c r="M86" s="302"/>
      <c r="N86" s="36">
        <f t="shared" si="9"/>
        <v>0</v>
      </c>
      <c r="O86" s="39">
        <f t="shared" si="10"/>
        <v>0</v>
      </c>
      <c r="P86" s="34">
        <f t="shared" si="11"/>
        <v>0</v>
      </c>
      <c r="Q86" s="39">
        <f t="shared" si="12"/>
        <v>0</v>
      </c>
      <c r="R86" s="13">
        <f t="shared" si="13"/>
        <v>0</v>
      </c>
      <c r="V86" s="7">
        <v>0</v>
      </c>
      <c r="W86" s="7">
        <v>0</v>
      </c>
      <c r="X86" s="7" t="s">
        <v>30</v>
      </c>
      <c r="AA86" s="7">
        <v>0</v>
      </c>
      <c r="AB86" s="7">
        <v>0</v>
      </c>
      <c r="AC86" s="7" t="s">
        <v>30</v>
      </c>
    </row>
    <row r="87" spans="1:33" ht="75">
      <c r="A87" s="233">
        <v>45396</v>
      </c>
      <c r="B87" s="15" t="s">
        <v>60</v>
      </c>
      <c r="C87" s="12" t="s">
        <v>85</v>
      </c>
      <c r="D87" s="147"/>
      <c r="E87" s="147"/>
      <c r="F87" s="147"/>
      <c r="G87" s="147"/>
      <c r="H87" s="147"/>
      <c r="I87" s="434"/>
      <c r="J87" s="302">
        <v>0</v>
      </c>
      <c r="K87" s="302">
        <v>0</v>
      </c>
      <c r="L87" s="302"/>
      <c r="M87" s="302"/>
      <c r="N87" s="36">
        <f t="shared" si="9"/>
        <v>0</v>
      </c>
      <c r="O87" s="39">
        <f t="shared" si="10"/>
        <v>0</v>
      </c>
      <c r="P87" s="34">
        <f t="shared" si="11"/>
        <v>0</v>
      </c>
      <c r="Q87" s="39">
        <f t="shared" si="12"/>
        <v>0</v>
      </c>
      <c r="R87" s="13">
        <f t="shared" si="13"/>
        <v>0</v>
      </c>
      <c r="V87" s="7">
        <v>0</v>
      </c>
      <c r="W87" s="7">
        <v>0</v>
      </c>
      <c r="X87" s="7" t="s">
        <v>30</v>
      </c>
      <c r="AA87" s="7">
        <v>0</v>
      </c>
      <c r="AB87" s="7">
        <v>0</v>
      </c>
      <c r="AC87" s="7" t="s">
        <v>30</v>
      </c>
    </row>
    <row r="88" spans="1:33" ht="75">
      <c r="A88" s="233">
        <v>45397</v>
      </c>
      <c r="B88" s="15" t="s">
        <v>153</v>
      </c>
      <c r="C88" s="12" t="s">
        <v>154</v>
      </c>
      <c r="D88" s="12"/>
      <c r="E88" s="12"/>
      <c r="F88" s="12"/>
      <c r="G88" s="12"/>
      <c r="H88" s="12"/>
      <c r="I88" s="301">
        <v>1645</v>
      </c>
      <c r="J88" s="302">
        <v>0</v>
      </c>
      <c r="K88" s="302">
        <v>0</v>
      </c>
      <c r="L88" s="302"/>
      <c r="M88" s="302"/>
      <c r="N88" s="36">
        <f t="shared" si="9"/>
        <v>203.11953846153847</v>
      </c>
      <c r="O88" s="39">
        <f t="shared" si="10"/>
        <v>0</v>
      </c>
      <c r="P88" s="34">
        <f t="shared" si="11"/>
        <v>0</v>
      </c>
      <c r="Q88" s="39">
        <f t="shared" si="12"/>
        <v>0</v>
      </c>
      <c r="R88" s="13">
        <f>SUM(N88:Q88)</f>
        <v>203.11953846153847</v>
      </c>
      <c r="V88" s="7">
        <v>0</v>
      </c>
      <c r="W88" s="7">
        <v>0</v>
      </c>
      <c r="X88" s="7" t="s">
        <v>30</v>
      </c>
      <c r="AA88" s="7">
        <v>0</v>
      </c>
      <c r="AB88" s="7">
        <v>0</v>
      </c>
      <c r="AC88" s="7" t="s">
        <v>30</v>
      </c>
    </row>
    <row r="89" spans="1:33" ht="75">
      <c r="A89" s="233">
        <v>45398</v>
      </c>
      <c r="B89" s="15" t="s">
        <v>60</v>
      </c>
      <c r="C89" s="12" t="s">
        <v>85</v>
      </c>
      <c r="D89" s="12"/>
      <c r="E89" s="12"/>
      <c r="F89" s="12"/>
      <c r="G89" s="12"/>
      <c r="H89" s="12"/>
      <c r="I89" s="302">
        <v>614</v>
      </c>
      <c r="J89" s="302">
        <v>0</v>
      </c>
      <c r="K89" s="302">
        <v>0</v>
      </c>
      <c r="L89" s="302"/>
      <c r="M89" s="302"/>
      <c r="N89" s="36">
        <f t="shared" si="9"/>
        <v>75.814830769230781</v>
      </c>
      <c r="O89" s="39">
        <f t="shared" si="10"/>
        <v>0</v>
      </c>
      <c r="P89" s="34">
        <f t="shared" si="11"/>
        <v>0</v>
      </c>
      <c r="Q89" s="39">
        <f t="shared" si="12"/>
        <v>0</v>
      </c>
      <c r="R89" s="13">
        <f t="shared" si="13"/>
        <v>75.814830769230781</v>
      </c>
      <c r="V89" s="7">
        <v>0</v>
      </c>
      <c r="W89" s="7">
        <v>0</v>
      </c>
      <c r="X89" s="7" t="s">
        <v>30</v>
      </c>
      <c r="AA89" s="7">
        <v>0</v>
      </c>
      <c r="AB89" s="7">
        <v>0</v>
      </c>
      <c r="AC89" s="7" t="s">
        <v>30</v>
      </c>
    </row>
    <row r="90" spans="1:33" ht="105">
      <c r="A90" s="233">
        <v>45399</v>
      </c>
      <c r="B90" s="12" t="s">
        <v>155</v>
      </c>
      <c r="C90" s="12" t="s">
        <v>156</v>
      </c>
      <c r="D90" s="12"/>
      <c r="E90" s="12"/>
      <c r="F90" s="12"/>
      <c r="G90" s="12"/>
      <c r="H90" s="12"/>
      <c r="I90" s="301">
        <v>7724</v>
      </c>
      <c r="J90" s="301">
        <v>14828</v>
      </c>
      <c r="K90" s="302">
        <v>41</v>
      </c>
      <c r="L90" s="302"/>
      <c r="M90" s="302"/>
      <c r="N90" s="36">
        <f t="shared" si="9"/>
        <v>953.73575384615378</v>
      </c>
      <c r="O90" s="39">
        <f t="shared" si="10"/>
        <v>442.61579999999998</v>
      </c>
      <c r="P90" s="34">
        <f t="shared" si="11"/>
        <v>20.815384615384616</v>
      </c>
      <c r="Q90" s="39">
        <f t="shared" si="12"/>
        <v>46.125</v>
      </c>
      <c r="R90" s="13">
        <f t="shared" si="13"/>
        <v>1463.2919384615384</v>
      </c>
      <c r="V90" s="7">
        <v>0</v>
      </c>
      <c r="W90" s="7">
        <v>0</v>
      </c>
      <c r="X90" s="7" t="s">
        <v>33</v>
      </c>
      <c r="AA90" s="7">
        <v>0</v>
      </c>
      <c r="AB90" s="7">
        <v>0</v>
      </c>
      <c r="AC90" s="7" t="s">
        <v>33</v>
      </c>
      <c r="AF90" s="23">
        <v>37</v>
      </c>
      <c r="AG90" s="23"/>
    </row>
    <row r="91" spans="1:33" ht="225">
      <c r="A91" s="233">
        <v>45400</v>
      </c>
      <c r="B91" s="53" t="s">
        <v>157</v>
      </c>
      <c r="C91" s="12" t="s">
        <v>158</v>
      </c>
      <c r="D91" s="12"/>
      <c r="E91" s="12"/>
      <c r="F91" s="12"/>
      <c r="G91" s="12"/>
      <c r="H91" s="12"/>
      <c r="I91" s="301">
        <v>24466</v>
      </c>
      <c r="J91" s="301">
        <v>47025</v>
      </c>
      <c r="K91" s="302">
        <v>618</v>
      </c>
      <c r="L91" s="302"/>
      <c r="M91" s="302"/>
      <c r="N91" s="36">
        <f t="shared" si="9"/>
        <v>3020.9864000000002</v>
      </c>
      <c r="O91" s="39">
        <f t="shared" si="10"/>
        <v>1403.69625</v>
      </c>
      <c r="P91" s="34">
        <f t="shared" si="11"/>
        <v>313.75384615384615</v>
      </c>
      <c r="Q91" s="39">
        <f t="shared" si="12"/>
        <v>695.25</v>
      </c>
      <c r="R91" s="13">
        <f t="shared" si="13"/>
        <v>5433.6864961538467</v>
      </c>
      <c r="V91" s="7">
        <v>83</v>
      </c>
      <c r="W91" s="7">
        <v>14</v>
      </c>
      <c r="X91" s="7" t="s">
        <v>33</v>
      </c>
      <c r="AA91" s="7">
        <v>83</v>
      </c>
      <c r="AB91" s="7">
        <v>14</v>
      </c>
      <c r="AC91" s="7" t="s">
        <v>33</v>
      </c>
      <c r="AF91">
        <v>81</v>
      </c>
      <c r="AG91">
        <v>18</v>
      </c>
    </row>
    <row r="92" spans="1:33" ht="225">
      <c r="A92" s="233">
        <v>45401</v>
      </c>
      <c r="B92" s="53" t="s">
        <v>159</v>
      </c>
      <c r="C92" s="12" t="s">
        <v>160</v>
      </c>
      <c r="D92" s="12"/>
      <c r="E92" s="12"/>
      <c r="F92" s="12"/>
      <c r="G92" s="12"/>
      <c r="H92" s="12"/>
      <c r="I92" s="301">
        <v>26527</v>
      </c>
      <c r="J92" s="301">
        <v>40136</v>
      </c>
      <c r="K92" s="302">
        <v>480</v>
      </c>
      <c r="L92" s="302"/>
      <c r="M92" s="302"/>
      <c r="N92" s="36">
        <f t="shared" si="9"/>
        <v>3275.4723384615386</v>
      </c>
      <c r="O92" s="39">
        <f t="shared" si="10"/>
        <v>1198.0596</v>
      </c>
      <c r="P92" s="34">
        <f t="shared" si="11"/>
        <v>243.69230769230768</v>
      </c>
      <c r="Q92" s="39">
        <f t="shared" si="12"/>
        <v>540</v>
      </c>
      <c r="R92" s="13">
        <f t="shared" si="13"/>
        <v>5257.2242461538463</v>
      </c>
      <c r="V92" s="7">
        <v>87</v>
      </c>
      <c r="W92" s="7">
        <v>13</v>
      </c>
      <c r="X92" s="7" t="s">
        <v>33</v>
      </c>
      <c r="AA92" s="7">
        <v>87</v>
      </c>
      <c r="AB92" s="7">
        <v>13</v>
      </c>
      <c r="AC92" s="7" t="s">
        <v>33</v>
      </c>
      <c r="AF92">
        <v>92</v>
      </c>
      <c r="AG92">
        <v>18</v>
      </c>
    </row>
    <row r="93" spans="1:33" ht="225">
      <c r="A93" s="233">
        <v>45402</v>
      </c>
      <c r="B93" s="53" t="s">
        <v>161</v>
      </c>
      <c r="C93" s="12" t="s">
        <v>162</v>
      </c>
      <c r="D93" s="12"/>
      <c r="E93" s="12"/>
      <c r="F93" s="12"/>
      <c r="G93" s="12"/>
      <c r="H93" s="12"/>
      <c r="I93" s="301">
        <v>25625</v>
      </c>
      <c r="J93" s="301">
        <v>43184</v>
      </c>
      <c r="K93" s="302">
        <v>499</v>
      </c>
      <c r="L93" s="302"/>
      <c r="M93" s="302"/>
      <c r="N93" s="36">
        <f t="shared" si="9"/>
        <v>3164.0961538461543</v>
      </c>
      <c r="O93" s="39">
        <f t="shared" si="10"/>
        <v>1289.0424</v>
      </c>
      <c r="P93" s="34">
        <f t="shared" si="11"/>
        <v>253.33846153846153</v>
      </c>
      <c r="Q93" s="39">
        <f t="shared" si="12"/>
        <v>561.375</v>
      </c>
      <c r="R93" s="13">
        <f t="shared" si="13"/>
        <v>5267.8520153846157</v>
      </c>
      <c r="V93" s="7">
        <v>92</v>
      </c>
      <c r="W93" s="7">
        <v>13</v>
      </c>
      <c r="X93" s="7" t="s">
        <v>33</v>
      </c>
      <c r="AA93" s="7">
        <v>92</v>
      </c>
      <c r="AB93" s="7">
        <v>13</v>
      </c>
      <c r="AC93" s="7" t="s">
        <v>33</v>
      </c>
      <c r="AF93">
        <v>87</v>
      </c>
      <c r="AG93">
        <v>15</v>
      </c>
    </row>
    <row r="94" spans="1:33" ht="225">
      <c r="A94" s="233">
        <v>45403</v>
      </c>
      <c r="B94" s="53" t="s">
        <v>163</v>
      </c>
      <c r="C94" s="12" t="s">
        <v>164</v>
      </c>
      <c r="D94" s="12"/>
      <c r="E94" s="12"/>
      <c r="F94" s="12"/>
      <c r="G94" s="12"/>
      <c r="H94" s="12"/>
      <c r="I94" s="301">
        <v>25481</v>
      </c>
      <c r="J94" s="301">
        <v>50339</v>
      </c>
      <c r="K94" s="302">
        <v>610</v>
      </c>
      <c r="L94" s="302"/>
      <c r="M94" s="302"/>
      <c r="N94" s="36">
        <f t="shared" si="9"/>
        <v>3146.3154769230769</v>
      </c>
      <c r="O94" s="39">
        <f t="shared" si="10"/>
        <v>1502.61915</v>
      </c>
      <c r="P94" s="34">
        <f t="shared" si="11"/>
        <v>309.69230769230768</v>
      </c>
      <c r="Q94" s="39">
        <f t="shared" si="12"/>
        <v>686.25</v>
      </c>
      <c r="R94" s="13">
        <f t="shared" si="13"/>
        <v>5644.8769346153849</v>
      </c>
      <c r="V94" s="7">
        <v>97</v>
      </c>
      <c r="W94" s="7">
        <v>14</v>
      </c>
      <c r="X94" s="7" t="s">
        <v>33</v>
      </c>
      <c r="AA94" s="7">
        <v>97</v>
      </c>
      <c r="AB94" s="7">
        <v>14</v>
      </c>
      <c r="AC94" s="7" t="s">
        <v>33</v>
      </c>
      <c r="AF94">
        <v>90</v>
      </c>
      <c r="AG94">
        <v>16</v>
      </c>
    </row>
    <row r="95" spans="1:33" ht="225">
      <c r="A95" s="233">
        <v>45404</v>
      </c>
      <c r="B95" s="53" t="s">
        <v>165</v>
      </c>
      <c r="C95" s="12" t="s">
        <v>166</v>
      </c>
      <c r="D95" s="12"/>
      <c r="E95" s="12"/>
      <c r="F95" s="12"/>
      <c r="G95" s="12"/>
      <c r="H95" s="12"/>
      <c r="I95" s="301">
        <v>24947</v>
      </c>
      <c r="J95" s="301">
        <v>43877</v>
      </c>
      <c r="K95" s="302">
        <v>502</v>
      </c>
      <c r="L95" s="302"/>
      <c r="M95" s="302"/>
      <c r="N95" s="36">
        <f t="shared" si="9"/>
        <v>3080.3788000000004</v>
      </c>
      <c r="O95" s="39">
        <f t="shared" si="10"/>
        <v>1309.7284500000001</v>
      </c>
      <c r="P95" s="34">
        <f t="shared" si="11"/>
        <v>254.86153846153846</v>
      </c>
      <c r="Q95" s="39">
        <f t="shared" si="12"/>
        <v>564.75</v>
      </c>
      <c r="R95" s="13">
        <f t="shared" si="13"/>
        <v>5209.7187884615396</v>
      </c>
      <c r="V95" s="7">
        <v>90</v>
      </c>
      <c r="W95" s="7">
        <v>15</v>
      </c>
      <c r="X95" s="7" t="s">
        <v>33</v>
      </c>
      <c r="AA95" s="7">
        <v>90</v>
      </c>
      <c r="AB95" s="7">
        <v>15</v>
      </c>
      <c r="AC95" s="7" t="s">
        <v>33</v>
      </c>
      <c r="AF95">
        <v>81</v>
      </c>
      <c r="AG95">
        <v>17</v>
      </c>
    </row>
    <row r="96" spans="1:33" ht="69" customHeight="1">
      <c r="A96" s="233">
        <v>45405</v>
      </c>
      <c r="B96" s="15" t="s">
        <v>60</v>
      </c>
      <c r="C96" s="2" t="s">
        <v>167</v>
      </c>
      <c r="D96" s="2"/>
      <c r="E96" s="2"/>
      <c r="F96" s="2"/>
      <c r="G96" s="2"/>
      <c r="H96" s="2"/>
      <c r="I96" s="302">
        <v>613</v>
      </c>
      <c r="J96" s="302">
        <v>0</v>
      </c>
      <c r="K96" s="302">
        <v>0</v>
      </c>
      <c r="L96" s="302"/>
      <c r="M96" s="302"/>
      <c r="N96" s="36">
        <f t="shared" si="9"/>
        <v>75.691353846153859</v>
      </c>
      <c r="O96" s="39">
        <f t="shared" si="10"/>
        <v>0</v>
      </c>
      <c r="P96" s="34">
        <f t="shared" si="11"/>
        <v>0</v>
      </c>
      <c r="Q96" s="39">
        <f t="shared" si="12"/>
        <v>0</v>
      </c>
      <c r="R96" s="13">
        <f t="shared" si="13"/>
        <v>75.691353846153859</v>
      </c>
      <c r="V96" s="7">
        <v>82</v>
      </c>
      <c r="W96" s="7">
        <v>14</v>
      </c>
      <c r="X96" s="7" t="s">
        <v>33</v>
      </c>
      <c r="AA96" s="7">
        <v>82</v>
      </c>
      <c r="AB96" s="7">
        <v>14</v>
      </c>
      <c r="AC96" s="7" t="s">
        <v>33</v>
      </c>
    </row>
    <row r="97" spans="1:33" ht="237" customHeight="1">
      <c r="A97" s="233">
        <v>45406</v>
      </c>
      <c r="B97" s="53" t="s">
        <v>419</v>
      </c>
      <c r="C97" s="2" t="s">
        <v>169</v>
      </c>
      <c r="D97" s="2"/>
      <c r="E97" s="2"/>
      <c r="F97" s="2"/>
      <c r="G97" s="2"/>
      <c r="H97" s="2"/>
      <c r="I97" s="301">
        <v>22653</v>
      </c>
      <c r="J97" s="301">
        <v>47315</v>
      </c>
      <c r="K97" s="302">
        <v>591</v>
      </c>
      <c r="L97" s="302"/>
      <c r="M97" s="302"/>
      <c r="N97" s="36">
        <f t="shared" si="9"/>
        <v>2797.1227384615386</v>
      </c>
      <c r="O97" s="39">
        <f t="shared" si="10"/>
        <v>1412.35275</v>
      </c>
      <c r="P97" s="34">
        <f t="shared" si="11"/>
        <v>300.04615384615386</v>
      </c>
      <c r="Q97" s="39">
        <f t="shared" si="12"/>
        <v>664.875</v>
      </c>
      <c r="R97" s="13">
        <f t="shared" si="13"/>
        <v>5174.3966423076927</v>
      </c>
      <c r="V97" s="7">
        <v>82</v>
      </c>
      <c r="W97" s="7">
        <v>14</v>
      </c>
      <c r="X97" s="7" t="s">
        <v>33</v>
      </c>
      <c r="AA97" s="7">
        <v>82</v>
      </c>
      <c r="AB97" s="7">
        <v>14</v>
      </c>
      <c r="AC97" s="7" t="s">
        <v>33</v>
      </c>
      <c r="AF97" s="23">
        <v>68</v>
      </c>
      <c r="AG97" s="23">
        <v>19</v>
      </c>
    </row>
    <row r="98" spans="1:33" ht="225">
      <c r="A98" s="233">
        <v>45407</v>
      </c>
      <c r="B98" s="53" t="s">
        <v>170</v>
      </c>
      <c r="C98" s="2" t="s">
        <v>171</v>
      </c>
      <c r="D98" s="2"/>
      <c r="E98" s="2"/>
      <c r="F98" s="2"/>
      <c r="G98" s="2"/>
      <c r="H98" s="2"/>
      <c r="I98" s="301">
        <v>25107</v>
      </c>
      <c r="J98" s="301">
        <v>56359</v>
      </c>
      <c r="K98" s="302">
        <v>649</v>
      </c>
      <c r="L98" s="302"/>
      <c r="M98" s="302"/>
      <c r="N98" s="36">
        <f t="shared" si="9"/>
        <v>3100.1351076923079</v>
      </c>
      <c r="O98" s="39">
        <f t="shared" si="10"/>
        <v>1682.3161500000001</v>
      </c>
      <c r="P98" s="34">
        <f t="shared" si="11"/>
        <v>329.49230769230769</v>
      </c>
      <c r="Q98" s="39">
        <f t="shared" si="12"/>
        <v>730.125</v>
      </c>
      <c r="R98" s="13">
        <f t="shared" si="13"/>
        <v>5842.0685653846158</v>
      </c>
      <c r="V98" s="7">
        <v>81</v>
      </c>
      <c r="W98" s="7">
        <v>13</v>
      </c>
      <c r="X98" s="7" t="s">
        <v>33</v>
      </c>
      <c r="AA98" s="7">
        <v>81</v>
      </c>
      <c r="AB98" s="7">
        <v>13</v>
      </c>
      <c r="AC98" s="7" t="s">
        <v>33</v>
      </c>
      <c r="AF98">
        <v>75</v>
      </c>
      <c r="AG98">
        <v>18</v>
      </c>
    </row>
    <row r="99" spans="1:33" ht="236.25" customHeight="1">
      <c r="A99" s="233">
        <v>45408</v>
      </c>
      <c r="B99" s="57" t="s">
        <v>172</v>
      </c>
      <c r="C99" s="2" t="s">
        <v>173</v>
      </c>
      <c r="D99" s="2"/>
      <c r="E99" s="2"/>
      <c r="F99" s="2"/>
      <c r="G99" s="2"/>
      <c r="H99" s="2"/>
      <c r="I99" s="301">
        <v>25983</v>
      </c>
      <c r="J99" s="301">
        <v>50246</v>
      </c>
      <c r="K99" s="302">
        <v>663</v>
      </c>
      <c r="L99" s="302"/>
      <c r="M99" s="302"/>
      <c r="N99" s="34">
        <f t="shared" ref="N99:N130" si="14">(I99*40.13)/325</f>
        <v>3208.3008923076923</v>
      </c>
      <c r="O99" s="39">
        <f t="shared" ref="O99:O130" si="15">(J99/1000)*29.85</f>
        <v>1499.8431</v>
      </c>
      <c r="P99" s="34">
        <f t="shared" ref="P99:P130" si="16">(K99*165)/325</f>
        <v>336.6</v>
      </c>
      <c r="Q99" s="39">
        <f t="shared" ref="Q99:Q130" si="17">(K99*0.9)*1.25</f>
        <v>745.875</v>
      </c>
      <c r="R99" s="6">
        <f t="shared" ref="R99:R104" si="18">SUM(N99:Q99)</f>
        <v>5790.6189923076927</v>
      </c>
      <c r="V99" s="7">
        <v>101</v>
      </c>
      <c r="W99" s="7">
        <v>15</v>
      </c>
      <c r="X99" s="7" t="s">
        <v>33</v>
      </c>
      <c r="AA99" s="7">
        <v>101</v>
      </c>
      <c r="AB99" s="7">
        <v>15</v>
      </c>
      <c r="AC99" s="7" t="s">
        <v>33</v>
      </c>
      <c r="AF99">
        <v>82</v>
      </c>
      <c r="AG99">
        <v>14</v>
      </c>
    </row>
    <row r="100" spans="1:33" ht="223.5" customHeight="1">
      <c r="A100" s="235">
        <v>45409</v>
      </c>
      <c r="B100" s="57" t="s">
        <v>174</v>
      </c>
      <c r="C100" s="2" t="s">
        <v>175</v>
      </c>
      <c r="D100" s="2"/>
      <c r="E100" s="2"/>
      <c r="F100" s="2"/>
      <c r="G100" s="2"/>
      <c r="H100" s="2"/>
      <c r="I100" s="301">
        <v>25016</v>
      </c>
      <c r="J100" s="301">
        <v>50619</v>
      </c>
      <c r="K100" s="302">
        <v>642</v>
      </c>
      <c r="L100" s="302"/>
      <c r="M100" s="302"/>
      <c r="N100" s="34">
        <f t="shared" si="14"/>
        <v>3088.8987076923081</v>
      </c>
      <c r="O100" s="39">
        <f t="shared" si="15"/>
        <v>1510.9771500000002</v>
      </c>
      <c r="P100" s="34">
        <f t="shared" si="16"/>
        <v>325.93846153846152</v>
      </c>
      <c r="Q100" s="39">
        <f t="shared" si="17"/>
        <v>722.25000000000011</v>
      </c>
      <c r="R100" s="6">
        <f t="shared" si="18"/>
        <v>5648.0643192307698</v>
      </c>
      <c r="V100" s="7">
        <v>112</v>
      </c>
      <c r="W100" s="7">
        <v>11</v>
      </c>
      <c r="X100" s="7" t="s">
        <v>33</v>
      </c>
      <c r="AF100">
        <v>97</v>
      </c>
      <c r="AG100">
        <v>18</v>
      </c>
    </row>
    <row r="101" spans="1:33" ht="244.5" customHeight="1">
      <c r="A101" s="235">
        <v>45410</v>
      </c>
      <c r="B101" s="57" t="s">
        <v>176</v>
      </c>
      <c r="C101" s="2" t="s">
        <v>177</v>
      </c>
      <c r="D101" s="2"/>
      <c r="E101" s="2"/>
      <c r="F101" s="2"/>
      <c r="G101" s="2"/>
      <c r="H101" s="2"/>
      <c r="I101" s="301">
        <v>25377</v>
      </c>
      <c r="J101" s="301">
        <v>49240</v>
      </c>
      <c r="K101" s="302">
        <v>632</v>
      </c>
      <c r="L101" s="302"/>
      <c r="M101" s="302"/>
      <c r="N101" s="34">
        <f t="shared" si="14"/>
        <v>3133.4738769230771</v>
      </c>
      <c r="O101" s="39">
        <f t="shared" si="15"/>
        <v>1469.8140000000001</v>
      </c>
      <c r="P101" s="34">
        <f t="shared" si="16"/>
        <v>320.86153846153849</v>
      </c>
      <c r="Q101" s="39">
        <f t="shared" si="17"/>
        <v>711.00000000000011</v>
      </c>
      <c r="R101" s="6">
        <f t="shared" si="18"/>
        <v>5635.1494153846161</v>
      </c>
      <c r="V101" s="7">
        <v>128</v>
      </c>
      <c r="W101" s="7">
        <v>11</v>
      </c>
      <c r="X101" s="7" t="s">
        <v>67</v>
      </c>
      <c r="AF101">
        <v>106</v>
      </c>
      <c r="AG101">
        <v>17</v>
      </c>
    </row>
    <row r="102" spans="1:33" ht="330">
      <c r="A102" s="235">
        <v>45411</v>
      </c>
      <c r="B102" s="57" t="s">
        <v>178</v>
      </c>
      <c r="C102" s="2" t="s">
        <v>179</v>
      </c>
      <c r="D102" s="2"/>
      <c r="E102" s="2"/>
      <c r="F102" s="2"/>
      <c r="G102" s="2"/>
      <c r="H102" s="2"/>
      <c r="I102" s="301">
        <v>25553</v>
      </c>
      <c r="J102" s="301">
        <v>53371</v>
      </c>
      <c r="K102" s="302">
        <v>689</v>
      </c>
      <c r="L102" s="302"/>
      <c r="M102" s="302"/>
      <c r="N102" s="34">
        <f t="shared" si="14"/>
        <v>3155.2058153846156</v>
      </c>
      <c r="O102" s="39">
        <f t="shared" si="15"/>
        <v>1593.12435</v>
      </c>
      <c r="P102" s="34">
        <f t="shared" si="16"/>
        <v>349.8</v>
      </c>
      <c r="Q102" s="39">
        <f t="shared" si="17"/>
        <v>775.125</v>
      </c>
      <c r="R102" s="6">
        <f t="shared" si="18"/>
        <v>5873.2551653846158</v>
      </c>
      <c r="V102" s="7">
        <v>122</v>
      </c>
      <c r="W102" s="7">
        <v>11</v>
      </c>
      <c r="X102" s="7" t="s">
        <v>67</v>
      </c>
      <c r="AA102" t="s">
        <v>180</v>
      </c>
      <c r="AB102">
        <v>27851</v>
      </c>
      <c r="AF102">
        <v>121</v>
      </c>
      <c r="AG102">
        <v>16</v>
      </c>
    </row>
    <row r="103" spans="1:33" ht="225">
      <c r="A103" s="235">
        <v>45412</v>
      </c>
      <c r="B103" s="57" t="s">
        <v>181</v>
      </c>
      <c r="C103" s="2" t="s">
        <v>173</v>
      </c>
      <c r="D103" s="2"/>
      <c r="E103" s="2"/>
      <c r="F103" s="2"/>
      <c r="G103" s="2"/>
      <c r="H103" s="2"/>
      <c r="I103" s="301">
        <v>26272</v>
      </c>
      <c r="J103" s="301">
        <v>48164</v>
      </c>
      <c r="K103" s="302">
        <v>587</v>
      </c>
      <c r="L103" s="302"/>
      <c r="M103" s="302"/>
      <c r="N103" s="34">
        <f t="shared" si="14"/>
        <v>3243.9857230769235</v>
      </c>
      <c r="O103" s="39">
        <f t="shared" si="15"/>
        <v>1437.6954000000001</v>
      </c>
      <c r="P103" s="34">
        <f t="shared" si="16"/>
        <v>298.01538461538462</v>
      </c>
      <c r="Q103" s="39">
        <f t="shared" si="17"/>
        <v>660.37500000000011</v>
      </c>
      <c r="R103" s="6">
        <f t="shared" si="18"/>
        <v>5640.0715076923079</v>
      </c>
      <c r="V103" s="7">
        <v>122</v>
      </c>
      <c r="W103" s="7">
        <v>12</v>
      </c>
      <c r="X103" s="7" t="s">
        <v>67</v>
      </c>
      <c r="AA103" t="s">
        <v>182</v>
      </c>
      <c r="AB103">
        <v>30777</v>
      </c>
      <c r="AF103" s="46">
        <v>116</v>
      </c>
      <c r="AG103">
        <v>18</v>
      </c>
    </row>
    <row r="104" spans="1:33" ht="238.5" customHeight="1">
      <c r="A104" s="235">
        <v>45413</v>
      </c>
      <c r="B104" s="57" t="s">
        <v>183</v>
      </c>
      <c r="C104" s="2" t="s">
        <v>184</v>
      </c>
      <c r="D104" s="2"/>
      <c r="E104" s="2"/>
      <c r="F104" s="2"/>
      <c r="G104" s="2"/>
      <c r="H104" s="2"/>
      <c r="I104" s="301">
        <v>8926</v>
      </c>
      <c r="J104" s="301">
        <v>42084</v>
      </c>
      <c r="K104" s="302">
        <v>291</v>
      </c>
      <c r="L104" s="302"/>
      <c r="M104" s="302"/>
      <c r="N104" s="34">
        <f t="shared" si="14"/>
        <v>1102.1550153846154</v>
      </c>
      <c r="O104" s="39">
        <f t="shared" si="15"/>
        <v>1256.2074000000002</v>
      </c>
      <c r="P104" s="34">
        <f t="shared" si="16"/>
        <v>147.73846153846154</v>
      </c>
      <c r="Q104" s="39">
        <f t="shared" si="17"/>
        <v>327.37500000000006</v>
      </c>
      <c r="R104" s="6">
        <f t="shared" si="18"/>
        <v>2833.4758769230775</v>
      </c>
      <c r="V104" s="64">
        <v>0</v>
      </c>
      <c r="W104" s="7">
        <v>1</v>
      </c>
      <c r="X104" s="7" t="s">
        <v>33</v>
      </c>
      <c r="AC104" t="s">
        <v>36</v>
      </c>
      <c r="AD104" t="s">
        <v>185</v>
      </c>
      <c r="AF104" s="23">
        <v>0</v>
      </c>
      <c r="AG104" s="23">
        <v>6</v>
      </c>
    </row>
    <row r="105" spans="1:33" ht="270">
      <c r="A105" s="235">
        <v>45414</v>
      </c>
      <c r="B105" s="57" t="s">
        <v>420</v>
      </c>
      <c r="C105" s="2" t="s">
        <v>187</v>
      </c>
      <c r="D105" s="2"/>
      <c r="E105" s="2"/>
      <c r="F105" s="2"/>
      <c r="G105" s="2"/>
      <c r="H105" s="2"/>
      <c r="I105" s="301">
        <v>8849</v>
      </c>
      <c r="J105" s="301">
        <v>56353</v>
      </c>
      <c r="K105" s="302">
        <v>687</v>
      </c>
      <c r="L105" s="302"/>
      <c r="M105" s="302"/>
      <c r="N105" s="34">
        <f t="shared" si="14"/>
        <v>1092.6472923076924</v>
      </c>
      <c r="O105" s="39">
        <f t="shared" si="15"/>
        <v>1682.13705</v>
      </c>
      <c r="P105" s="34">
        <f t="shared" si="16"/>
        <v>348.78461538461539</v>
      </c>
      <c r="Q105" s="39">
        <f t="shared" si="17"/>
        <v>772.87500000000011</v>
      </c>
      <c r="R105" s="6">
        <f t="shared" ref="R105:R113" si="19">SUM(N105:Q105)</f>
        <v>3896.4439576923078</v>
      </c>
      <c r="V105" s="64">
        <v>0</v>
      </c>
      <c r="W105" s="7">
        <v>11</v>
      </c>
      <c r="X105" s="7" t="s">
        <v>33</v>
      </c>
      <c r="AC105" t="s">
        <v>188</v>
      </c>
      <c r="AF105" s="23">
        <v>0</v>
      </c>
      <c r="AG105" s="23">
        <v>21</v>
      </c>
    </row>
    <row r="106" spans="1:33" ht="225">
      <c r="A106" s="235">
        <v>45415</v>
      </c>
      <c r="B106" s="57" t="s">
        <v>189</v>
      </c>
      <c r="C106" s="2" t="s">
        <v>190</v>
      </c>
      <c r="D106" s="2"/>
      <c r="E106" s="2"/>
      <c r="F106" s="2"/>
      <c r="G106" s="2"/>
      <c r="H106" s="2"/>
      <c r="I106" s="301">
        <v>26638</v>
      </c>
      <c r="J106" s="301">
        <v>53977</v>
      </c>
      <c r="K106" s="302">
        <v>803</v>
      </c>
      <c r="L106" s="302"/>
      <c r="M106" s="302"/>
      <c r="N106" s="34">
        <f t="shared" si="14"/>
        <v>3289.1782769230776</v>
      </c>
      <c r="O106" s="39">
        <f t="shared" si="15"/>
        <v>1611.21345</v>
      </c>
      <c r="P106" s="34">
        <f t="shared" si="16"/>
        <v>407.67692307692306</v>
      </c>
      <c r="Q106" s="39">
        <f t="shared" si="17"/>
        <v>903.375</v>
      </c>
      <c r="R106" s="6">
        <f t="shared" si="19"/>
        <v>6211.4436500000011</v>
      </c>
      <c r="V106" s="64">
        <v>111</v>
      </c>
      <c r="W106" s="7">
        <v>15</v>
      </c>
      <c r="X106" s="7" t="s">
        <v>33</v>
      </c>
      <c r="AF106">
        <v>97</v>
      </c>
      <c r="AG106">
        <v>21</v>
      </c>
    </row>
    <row r="107" spans="1:33" ht="225">
      <c r="A107" s="235">
        <v>45416</v>
      </c>
      <c r="B107" s="57" t="s">
        <v>191</v>
      </c>
      <c r="C107" s="2" t="s">
        <v>192</v>
      </c>
      <c r="D107" s="2"/>
      <c r="E107" s="2"/>
      <c r="F107" s="2"/>
      <c r="G107" s="2"/>
      <c r="H107" s="2"/>
      <c r="I107" s="301">
        <v>26460</v>
      </c>
      <c r="J107" s="301">
        <v>49929</v>
      </c>
      <c r="K107" s="302">
        <v>697</v>
      </c>
      <c r="L107" s="302"/>
      <c r="M107" s="302"/>
      <c r="N107" s="34">
        <f t="shared" si="14"/>
        <v>3267.1993846153846</v>
      </c>
      <c r="O107" s="39">
        <f t="shared" si="15"/>
        <v>1490.3806500000001</v>
      </c>
      <c r="P107" s="34">
        <f t="shared" si="16"/>
        <v>353.86153846153849</v>
      </c>
      <c r="Q107" s="39">
        <f t="shared" si="17"/>
        <v>784.12500000000011</v>
      </c>
      <c r="R107" s="6">
        <f t="shared" si="19"/>
        <v>5895.5665730769233</v>
      </c>
      <c r="V107" s="64">
        <v>109</v>
      </c>
      <c r="W107" s="7">
        <v>17</v>
      </c>
      <c r="X107" s="7" t="s">
        <v>33</v>
      </c>
      <c r="AC107" t="s">
        <v>193</v>
      </c>
      <c r="AF107">
        <v>117</v>
      </c>
      <c r="AG107">
        <v>21</v>
      </c>
    </row>
    <row r="108" spans="1:33" ht="240">
      <c r="A108" s="235">
        <v>45417</v>
      </c>
      <c r="B108" s="57" t="s">
        <v>194</v>
      </c>
      <c r="C108" s="2" t="s">
        <v>195</v>
      </c>
      <c r="D108" s="2"/>
      <c r="E108" s="2"/>
      <c r="F108" s="2"/>
      <c r="G108" s="2"/>
      <c r="H108" s="2"/>
      <c r="I108" s="301">
        <v>25776</v>
      </c>
      <c r="J108" s="301">
        <v>57766</v>
      </c>
      <c r="K108" s="302">
        <v>796</v>
      </c>
      <c r="L108" s="302"/>
      <c r="M108" s="302"/>
      <c r="N108" s="34">
        <f t="shared" si="14"/>
        <v>3182.7411692307696</v>
      </c>
      <c r="O108" s="39">
        <f t="shared" si="15"/>
        <v>1724.3151</v>
      </c>
      <c r="P108" s="34">
        <f t="shared" si="16"/>
        <v>404.12307692307695</v>
      </c>
      <c r="Q108" s="39">
        <f t="shared" si="17"/>
        <v>895.5</v>
      </c>
      <c r="R108" s="6">
        <f t="shared" si="19"/>
        <v>6206.6793461538464</v>
      </c>
      <c r="V108" s="64">
        <v>110</v>
      </c>
      <c r="W108" s="7">
        <v>15</v>
      </c>
      <c r="X108" s="7" t="s">
        <v>33</v>
      </c>
      <c r="AC108" t="s">
        <v>196</v>
      </c>
      <c r="AF108">
        <v>103</v>
      </c>
      <c r="AG108">
        <v>24</v>
      </c>
    </row>
    <row r="109" spans="1:33" ht="225">
      <c r="A109" s="235">
        <v>45418</v>
      </c>
      <c r="B109" s="57" t="s">
        <v>197</v>
      </c>
      <c r="C109" s="2" t="s">
        <v>198</v>
      </c>
      <c r="D109" s="87"/>
      <c r="E109" s="87"/>
      <c r="F109" s="87"/>
      <c r="G109" s="87"/>
      <c r="H109" s="87"/>
      <c r="I109" s="307">
        <v>26015</v>
      </c>
      <c r="J109" s="301">
        <v>60148</v>
      </c>
      <c r="K109" s="302">
        <v>853</v>
      </c>
      <c r="L109" s="302"/>
      <c r="M109" s="302"/>
      <c r="N109" s="34">
        <f t="shared" si="14"/>
        <v>3212.2521538461542</v>
      </c>
      <c r="O109" s="39">
        <f t="shared" si="15"/>
        <v>1795.4178000000002</v>
      </c>
      <c r="P109" s="34">
        <f t="shared" si="16"/>
        <v>433.06153846153848</v>
      </c>
      <c r="Q109" s="39">
        <f t="shared" si="17"/>
        <v>959.625</v>
      </c>
      <c r="R109" s="6">
        <f t="shared" si="19"/>
        <v>6400.3564923076929</v>
      </c>
      <c r="V109" s="64">
        <v>104</v>
      </c>
      <c r="W109" s="7">
        <v>14</v>
      </c>
      <c r="X109" s="7" t="s">
        <v>33</v>
      </c>
      <c r="AF109">
        <v>103.5</v>
      </c>
      <c r="AG109">
        <v>22</v>
      </c>
    </row>
    <row r="110" spans="1:33" ht="109.5" customHeight="1">
      <c r="A110" s="235">
        <v>45419</v>
      </c>
      <c r="B110" s="57" t="s">
        <v>421</v>
      </c>
      <c r="C110" s="2" t="s">
        <v>200</v>
      </c>
      <c r="D110" s="87"/>
      <c r="E110" s="87"/>
      <c r="F110" s="87"/>
      <c r="G110" s="87"/>
      <c r="H110" s="87"/>
      <c r="I110" s="307">
        <v>26128</v>
      </c>
      <c r="J110" s="301">
        <v>57002</v>
      </c>
      <c r="K110" s="302">
        <v>807</v>
      </c>
      <c r="L110" s="302"/>
      <c r="M110" s="302"/>
      <c r="N110" s="34">
        <f t="shared" si="14"/>
        <v>3226.2050461538461</v>
      </c>
      <c r="O110" s="39">
        <f t="shared" si="15"/>
        <v>1701.5097000000001</v>
      </c>
      <c r="P110" s="34">
        <f t="shared" si="16"/>
        <v>409.7076923076923</v>
      </c>
      <c r="Q110" s="39">
        <f t="shared" si="17"/>
        <v>907.87500000000011</v>
      </c>
      <c r="R110" s="6">
        <f t="shared" si="19"/>
        <v>6245.2974384615381</v>
      </c>
      <c r="V110" s="64">
        <v>108</v>
      </c>
      <c r="W110" s="7">
        <v>15</v>
      </c>
      <c r="X110" s="7" t="s">
        <v>33</v>
      </c>
      <c r="AF110">
        <v>99</v>
      </c>
      <c r="AG110">
        <v>21</v>
      </c>
    </row>
    <row r="111" spans="1:33" ht="225">
      <c r="A111" s="235">
        <v>45420</v>
      </c>
      <c r="B111" s="57" t="s">
        <v>201</v>
      </c>
      <c r="C111" s="2" t="s">
        <v>202</v>
      </c>
      <c r="D111" s="87"/>
      <c r="E111" s="87"/>
      <c r="F111" s="87"/>
      <c r="G111" s="87"/>
      <c r="H111" s="87"/>
      <c r="I111" s="307">
        <v>23659</v>
      </c>
      <c r="J111" s="301">
        <v>60138</v>
      </c>
      <c r="K111" s="302">
        <v>825</v>
      </c>
      <c r="L111" s="302"/>
      <c r="M111" s="302"/>
      <c r="N111" s="34">
        <f t="shared" si="14"/>
        <v>2921.3405230769231</v>
      </c>
      <c r="O111" s="39">
        <f t="shared" si="15"/>
        <v>1795.1193000000001</v>
      </c>
      <c r="P111" s="34">
        <f t="shared" si="16"/>
        <v>418.84615384615387</v>
      </c>
      <c r="Q111" s="39">
        <f t="shared" si="17"/>
        <v>928.125</v>
      </c>
      <c r="R111" s="6">
        <f t="shared" si="19"/>
        <v>6063.4309769230777</v>
      </c>
      <c r="V111" s="64">
        <v>118</v>
      </c>
      <c r="W111" s="7">
        <v>20</v>
      </c>
      <c r="X111" s="7" t="s">
        <v>67</v>
      </c>
      <c r="AF111">
        <v>101</v>
      </c>
      <c r="AG111">
        <v>22</v>
      </c>
    </row>
    <row r="112" spans="1:33" ht="225">
      <c r="A112" s="235">
        <v>45421</v>
      </c>
      <c r="B112" s="63" t="s">
        <v>203</v>
      </c>
      <c r="C112" s="2" t="s">
        <v>204</v>
      </c>
      <c r="D112" s="2"/>
      <c r="E112" s="2"/>
      <c r="F112" s="2"/>
      <c r="G112" s="2"/>
      <c r="H112" s="2"/>
      <c r="I112" s="301">
        <v>26179</v>
      </c>
      <c r="J112" s="301">
        <v>68014</v>
      </c>
      <c r="K112" s="302">
        <v>911</v>
      </c>
      <c r="L112" s="302"/>
      <c r="M112" s="302"/>
      <c r="N112" s="34">
        <f t="shared" si="14"/>
        <v>3232.5023692307691</v>
      </c>
      <c r="O112" s="39">
        <f t="shared" si="15"/>
        <v>2030.2178999999999</v>
      </c>
      <c r="P112" s="34">
        <f t="shared" si="16"/>
        <v>462.50769230769231</v>
      </c>
      <c r="Q112" s="39">
        <f t="shared" si="17"/>
        <v>1024.875</v>
      </c>
      <c r="R112" s="6">
        <f t="shared" si="19"/>
        <v>6750.1029615384614</v>
      </c>
      <c r="V112" s="40">
        <v>119</v>
      </c>
      <c r="W112" s="40">
        <v>19</v>
      </c>
      <c r="X112" s="7" t="s">
        <v>67</v>
      </c>
      <c r="AF112">
        <v>116</v>
      </c>
      <c r="AG112">
        <v>23</v>
      </c>
    </row>
    <row r="113" spans="1:33" ht="225">
      <c r="A113" s="235">
        <v>45422</v>
      </c>
      <c r="B113" s="63" t="s">
        <v>205</v>
      </c>
      <c r="C113" s="2" t="s">
        <v>202</v>
      </c>
      <c r="D113" s="2"/>
      <c r="E113" s="2"/>
      <c r="F113" s="2"/>
      <c r="G113" s="2"/>
      <c r="H113" s="2"/>
      <c r="I113" s="311">
        <v>26346.37</v>
      </c>
      <c r="J113" s="301">
        <v>64610</v>
      </c>
      <c r="K113" s="302">
        <v>887</v>
      </c>
      <c r="L113" s="302"/>
      <c r="M113" s="302"/>
      <c r="N113" s="34">
        <f t="shared" si="14"/>
        <v>3253.1687018461539</v>
      </c>
      <c r="O113" s="39">
        <f t="shared" si="15"/>
        <v>1928.6085</v>
      </c>
      <c r="P113" s="34">
        <f t="shared" si="16"/>
        <v>450.32307692307694</v>
      </c>
      <c r="Q113" s="39">
        <f t="shared" si="17"/>
        <v>997.87500000000011</v>
      </c>
      <c r="R113" s="6">
        <f t="shared" si="19"/>
        <v>6629.9752787692305</v>
      </c>
      <c r="V113" s="40">
        <v>118</v>
      </c>
      <c r="W113" s="40">
        <v>21</v>
      </c>
      <c r="X113" s="7" t="s">
        <v>67</v>
      </c>
      <c r="AF113">
        <v>122</v>
      </c>
      <c r="AG113">
        <v>27</v>
      </c>
    </row>
    <row r="114" spans="1:33" ht="225">
      <c r="A114" s="235">
        <v>45423</v>
      </c>
      <c r="B114" s="63" t="s">
        <v>206</v>
      </c>
      <c r="C114" s="2" t="s">
        <v>207</v>
      </c>
      <c r="D114" s="2"/>
      <c r="E114" s="2"/>
      <c r="F114" s="2"/>
      <c r="G114" s="2"/>
      <c r="H114" s="2"/>
      <c r="I114" s="311">
        <v>25968.44</v>
      </c>
      <c r="J114" s="301">
        <v>67862</v>
      </c>
      <c r="K114" s="302">
        <v>939</v>
      </c>
      <c r="L114" s="302"/>
      <c r="M114" s="302"/>
      <c r="N114" s="34">
        <f t="shared" si="14"/>
        <v>3206.503068307692</v>
      </c>
      <c r="O114" s="39">
        <f t="shared" si="15"/>
        <v>2025.6806999999999</v>
      </c>
      <c r="P114" s="34">
        <f t="shared" si="16"/>
        <v>476.72307692307692</v>
      </c>
      <c r="Q114" s="39">
        <f t="shared" si="17"/>
        <v>1056.375</v>
      </c>
      <c r="R114" s="6">
        <f>SUM(N114:Q114)</f>
        <v>6765.2818452307692</v>
      </c>
      <c r="V114" s="40">
        <v>127</v>
      </c>
      <c r="W114" s="40">
        <v>17</v>
      </c>
      <c r="X114" s="7" t="s">
        <v>67</v>
      </c>
      <c r="AF114">
        <v>120</v>
      </c>
      <c r="AG114">
        <v>25</v>
      </c>
    </row>
    <row r="115" spans="1:33" ht="225">
      <c r="A115" s="235">
        <v>45424</v>
      </c>
      <c r="B115" s="63" t="s">
        <v>208</v>
      </c>
      <c r="C115" s="2" t="s">
        <v>209</v>
      </c>
      <c r="D115" s="2"/>
      <c r="E115" s="2"/>
      <c r="F115" s="2"/>
      <c r="G115" s="2"/>
      <c r="H115" s="2"/>
      <c r="I115" s="311">
        <v>25161.37</v>
      </c>
      <c r="J115" s="301">
        <v>67295</v>
      </c>
      <c r="K115" s="312">
        <v>869</v>
      </c>
      <c r="L115" s="313"/>
      <c r="M115" s="313"/>
      <c r="N115" s="34">
        <f t="shared" si="14"/>
        <v>3106.8485479999999</v>
      </c>
      <c r="O115" s="39">
        <f t="shared" si="15"/>
        <v>2008.75575</v>
      </c>
      <c r="P115" s="34">
        <f t="shared" si="16"/>
        <v>441.18461538461537</v>
      </c>
      <c r="Q115" s="39">
        <f t="shared" si="17"/>
        <v>977.625</v>
      </c>
      <c r="R115" s="6">
        <f>SUM(N115:Q115)</f>
        <v>6534.4139133846156</v>
      </c>
      <c r="V115" s="40">
        <v>114</v>
      </c>
      <c r="W115" s="40">
        <v>17</v>
      </c>
      <c r="X115" s="7" t="s">
        <v>33</v>
      </c>
      <c r="AF115">
        <v>119</v>
      </c>
      <c r="AG115">
        <v>23</v>
      </c>
    </row>
    <row r="116" spans="1:33" ht="225">
      <c r="A116" s="235">
        <v>45425</v>
      </c>
      <c r="B116" s="63" t="s">
        <v>422</v>
      </c>
      <c r="C116" s="2" t="s">
        <v>423</v>
      </c>
      <c r="D116" s="2"/>
      <c r="E116" s="2"/>
      <c r="F116" s="2"/>
      <c r="G116" s="2"/>
      <c r="H116" s="2"/>
      <c r="I116" s="301">
        <v>26200</v>
      </c>
      <c r="J116" s="301">
        <v>59827</v>
      </c>
      <c r="K116" s="312">
        <v>824</v>
      </c>
      <c r="L116" s="313"/>
      <c r="M116" s="313"/>
      <c r="N116" s="34">
        <f t="shared" si="14"/>
        <v>3235.0953846153848</v>
      </c>
      <c r="O116" s="39">
        <f t="shared" si="15"/>
        <v>1785.8359500000001</v>
      </c>
      <c r="P116" s="61">
        <f t="shared" si="16"/>
        <v>418.33846153846156</v>
      </c>
      <c r="Q116" s="39">
        <f t="shared" si="17"/>
        <v>927</v>
      </c>
      <c r="R116" s="6">
        <f t="shared" ref="R116:R179" si="20">SUM(N116:Q116)</f>
        <v>6366.2697961538461</v>
      </c>
      <c r="AF116">
        <v>119</v>
      </c>
      <c r="AG116">
        <v>24</v>
      </c>
    </row>
    <row r="117" spans="1:33" ht="225">
      <c r="A117" s="235">
        <v>45426</v>
      </c>
      <c r="B117" s="63" t="s">
        <v>424</v>
      </c>
      <c r="C117" s="2" t="s">
        <v>425</v>
      </c>
      <c r="D117" s="2"/>
      <c r="E117" s="2"/>
      <c r="F117" s="2"/>
      <c r="G117" s="2"/>
      <c r="H117" s="2"/>
      <c r="I117" s="301">
        <v>25694</v>
      </c>
      <c r="J117" s="301">
        <v>63017</v>
      </c>
      <c r="K117" s="302">
        <v>811</v>
      </c>
      <c r="L117" s="302"/>
      <c r="M117" s="302"/>
      <c r="N117" s="34">
        <f t="shared" si="14"/>
        <v>3172.616061538462</v>
      </c>
      <c r="O117" s="17">
        <f t="shared" si="15"/>
        <v>1881.0574500000002</v>
      </c>
      <c r="P117" s="61">
        <f t="shared" si="16"/>
        <v>411.73846153846154</v>
      </c>
      <c r="Q117" s="39">
        <f t="shared" si="17"/>
        <v>912.375</v>
      </c>
      <c r="R117" s="6">
        <f t="shared" si="20"/>
        <v>6377.7869730769235</v>
      </c>
      <c r="AF117">
        <v>111</v>
      </c>
      <c r="AG117">
        <v>26</v>
      </c>
    </row>
    <row r="118" spans="1:33" ht="239.25" customHeight="1">
      <c r="A118" s="235">
        <v>45427</v>
      </c>
      <c r="B118" s="63" t="s">
        <v>426</v>
      </c>
      <c r="C118" s="2" t="s">
        <v>427</v>
      </c>
      <c r="D118" s="2"/>
      <c r="E118" s="2"/>
      <c r="F118" s="2"/>
      <c r="G118" s="2"/>
      <c r="H118" s="2"/>
      <c r="I118" s="301">
        <v>25435</v>
      </c>
      <c r="J118" s="301">
        <v>64658</v>
      </c>
      <c r="K118" s="302">
        <v>848</v>
      </c>
      <c r="L118" s="302"/>
      <c r="M118" s="302"/>
      <c r="N118" s="34">
        <f t="shared" si="14"/>
        <v>3140.6355384615385</v>
      </c>
      <c r="O118" s="51">
        <f t="shared" si="15"/>
        <v>1930.0413000000001</v>
      </c>
      <c r="P118" s="34">
        <f t="shared" si="16"/>
        <v>430.52307692307693</v>
      </c>
      <c r="Q118" s="15">
        <f t="shared" si="17"/>
        <v>954</v>
      </c>
      <c r="R118" s="6">
        <f t="shared" si="20"/>
        <v>6455.1999153846155</v>
      </c>
      <c r="AF118">
        <v>107</v>
      </c>
      <c r="AG118">
        <v>25</v>
      </c>
    </row>
    <row r="119" spans="1:33" ht="225">
      <c r="A119" s="235">
        <v>45428</v>
      </c>
      <c r="B119" s="63" t="s">
        <v>216</v>
      </c>
      <c r="C119" s="2" t="s">
        <v>217</v>
      </c>
      <c r="D119" s="87"/>
      <c r="E119" s="87"/>
      <c r="F119" s="87"/>
      <c r="G119" s="87"/>
      <c r="H119" s="87"/>
      <c r="I119" s="307">
        <v>12259</v>
      </c>
      <c r="J119" s="301">
        <v>58060</v>
      </c>
      <c r="K119" s="302">
        <v>801</v>
      </c>
      <c r="L119" s="302"/>
      <c r="M119" s="302"/>
      <c r="N119" s="34">
        <f t="shared" si="14"/>
        <v>1513.7036000000001</v>
      </c>
      <c r="O119" s="51">
        <f t="shared" si="15"/>
        <v>1733.0910000000001</v>
      </c>
      <c r="P119" s="34">
        <f t="shared" si="16"/>
        <v>406.66153846153844</v>
      </c>
      <c r="Q119" s="51">
        <f t="shared" si="17"/>
        <v>901.125</v>
      </c>
      <c r="R119" s="6">
        <f t="shared" si="20"/>
        <v>4554.581138461539</v>
      </c>
      <c r="AF119" s="10">
        <v>10</v>
      </c>
      <c r="AG119" s="23">
        <v>20</v>
      </c>
    </row>
    <row r="120" spans="1:33" s="3" customFormat="1" ht="240">
      <c r="A120" s="235">
        <v>45429</v>
      </c>
      <c r="B120" s="63" t="s">
        <v>428</v>
      </c>
      <c r="C120" s="2" t="s">
        <v>429</v>
      </c>
      <c r="D120" s="2"/>
      <c r="E120" s="2"/>
      <c r="F120" s="2"/>
      <c r="G120" s="2"/>
      <c r="H120" s="2"/>
      <c r="I120" s="311">
        <v>8003.83</v>
      </c>
      <c r="J120" s="301">
        <v>27914</v>
      </c>
      <c r="K120" s="302">
        <v>243</v>
      </c>
      <c r="L120" s="302"/>
      <c r="M120" s="302"/>
      <c r="N120" s="34">
        <f t="shared" si="14"/>
        <v>988.28830123076932</v>
      </c>
      <c r="O120" s="51">
        <f t="shared" si="15"/>
        <v>833.23290000000009</v>
      </c>
      <c r="P120" s="34">
        <f t="shared" si="16"/>
        <v>123.36923076923077</v>
      </c>
      <c r="Q120" s="51">
        <f t="shared" si="17"/>
        <v>273.375</v>
      </c>
      <c r="R120" s="6">
        <f t="shared" si="20"/>
        <v>2218.2654320000001</v>
      </c>
      <c r="S120" s="15"/>
      <c r="V120" s="7"/>
      <c r="W120" s="7"/>
      <c r="X120" s="7"/>
      <c r="AF120" s="78">
        <v>1</v>
      </c>
      <c r="AG120" s="76">
        <v>6</v>
      </c>
    </row>
    <row r="121" spans="1:33" s="3" customFormat="1" ht="225">
      <c r="A121" s="235">
        <v>45430</v>
      </c>
      <c r="B121" s="63" t="s">
        <v>430</v>
      </c>
      <c r="C121" s="2" t="s">
        <v>431</v>
      </c>
      <c r="D121" s="2"/>
      <c r="E121" s="2"/>
      <c r="F121" s="2"/>
      <c r="G121" s="2"/>
      <c r="H121" s="2"/>
      <c r="I121" s="311">
        <v>4321.76</v>
      </c>
      <c r="J121" s="301">
        <v>20602</v>
      </c>
      <c r="K121" s="302">
        <v>157</v>
      </c>
      <c r="L121" s="302"/>
      <c r="M121" s="302"/>
      <c r="N121" s="34">
        <f t="shared" si="14"/>
        <v>533.63762707692308</v>
      </c>
      <c r="O121" s="51">
        <f t="shared" si="15"/>
        <v>614.96969999999999</v>
      </c>
      <c r="P121" s="34">
        <f t="shared" si="16"/>
        <v>79.707692307692312</v>
      </c>
      <c r="Q121" s="51">
        <f t="shared" si="17"/>
        <v>176.625</v>
      </c>
      <c r="R121" s="6">
        <f>SUM(N121:Q121)</f>
        <v>1404.9400193846152</v>
      </c>
      <c r="S121" s="15"/>
      <c r="V121" s="7"/>
      <c r="W121" s="7"/>
      <c r="X121" s="7"/>
      <c r="AF121" s="76">
        <v>0</v>
      </c>
      <c r="AG121" s="76">
        <v>3</v>
      </c>
    </row>
    <row r="122" spans="1:33">
      <c r="A122" s="235">
        <v>45431</v>
      </c>
      <c r="B122" s="8" t="s">
        <v>222</v>
      </c>
      <c r="I122" s="314">
        <v>873.10400000000004</v>
      </c>
      <c r="J122" s="314">
        <v>650</v>
      </c>
      <c r="K122" s="314">
        <v>4</v>
      </c>
      <c r="L122" s="314"/>
      <c r="M122" s="314"/>
      <c r="N122" s="34">
        <f t="shared" si="14"/>
        <v>107.80819544615385</v>
      </c>
      <c r="O122" s="65">
        <f t="shared" si="15"/>
        <v>19.4025</v>
      </c>
      <c r="P122" s="34">
        <f t="shared" si="16"/>
        <v>2.0307692307692307</v>
      </c>
      <c r="Q122" s="65">
        <f t="shared" si="17"/>
        <v>4.5</v>
      </c>
      <c r="R122" s="6">
        <f>SUM(N122:Q122)</f>
        <v>133.74146467692307</v>
      </c>
      <c r="AF122" s="420" t="s">
        <v>30</v>
      </c>
      <c r="AG122" s="420"/>
    </row>
    <row r="123" spans="1:33" s="3" customFormat="1" ht="210">
      <c r="A123" s="235">
        <v>45432</v>
      </c>
      <c r="B123" s="113" t="s">
        <v>223</v>
      </c>
      <c r="C123" s="2" t="s">
        <v>432</v>
      </c>
      <c r="D123" s="2"/>
      <c r="E123" s="2"/>
      <c r="F123" s="2"/>
      <c r="G123" s="2"/>
      <c r="H123" s="2"/>
      <c r="I123" s="301">
        <v>3790</v>
      </c>
      <c r="J123" s="301">
        <v>24546</v>
      </c>
      <c r="K123" s="302">
        <v>103</v>
      </c>
      <c r="L123" s="302"/>
      <c r="M123" s="302"/>
      <c r="N123" s="34">
        <f t="shared" si="14"/>
        <v>467.97753846153847</v>
      </c>
      <c r="O123" s="51">
        <f t="shared" si="15"/>
        <v>732.69810000000007</v>
      </c>
      <c r="P123" s="34">
        <f t="shared" si="16"/>
        <v>52.292307692307695</v>
      </c>
      <c r="Q123" s="51">
        <f t="shared" si="17"/>
        <v>115.875</v>
      </c>
      <c r="R123" s="6">
        <f t="shared" si="20"/>
        <v>1368.8429461538462</v>
      </c>
      <c r="S123" s="15"/>
      <c r="V123" s="7"/>
      <c r="W123" s="7"/>
      <c r="X123" s="7"/>
      <c r="AF123" s="76">
        <v>0</v>
      </c>
      <c r="AG123" s="76">
        <v>3</v>
      </c>
    </row>
    <row r="124" spans="1:33" s="1" customFormat="1" ht="210">
      <c r="A124" s="236">
        <v>45433</v>
      </c>
      <c r="B124" s="63" t="s">
        <v>433</v>
      </c>
      <c r="C124" s="28" t="s">
        <v>434</v>
      </c>
      <c r="D124" s="28"/>
      <c r="E124" s="28"/>
      <c r="F124" s="28"/>
      <c r="G124" s="28"/>
      <c r="H124" s="28"/>
      <c r="I124" s="301">
        <v>5606</v>
      </c>
      <c r="J124" s="301">
        <v>19631</v>
      </c>
      <c r="K124" s="302">
        <v>131</v>
      </c>
      <c r="L124" s="302"/>
      <c r="M124" s="302"/>
      <c r="N124" s="48">
        <f t="shared" si="14"/>
        <v>692.21163076923085</v>
      </c>
      <c r="O124" s="55">
        <f t="shared" si="15"/>
        <v>585.98535000000004</v>
      </c>
      <c r="P124" s="48">
        <f t="shared" si="16"/>
        <v>66.507692307692309</v>
      </c>
      <c r="Q124" s="55">
        <f t="shared" si="17"/>
        <v>147.375</v>
      </c>
      <c r="R124" s="69">
        <f t="shared" si="20"/>
        <v>1492.079673076923</v>
      </c>
      <c r="S124" s="7"/>
      <c r="V124" s="7"/>
      <c r="W124" s="7"/>
      <c r="X124" s="7"/>
      <c r="AF124" s="79">
        <v>10</v>
      </c>
      <c r="AG124" s="77">
        <v>2</v>
      </c>
    </row>
    <row r="125" spans="1:33" s="3" customFormat="1" ht="240">
      <c r="A125" s="235">
        <v>45434</v>
      </c>
      <c r="B125" s="63" t="s">
        <v>435</v>
      </c>
      <c r="C125" s="28" t="s">
        <v>436</v>
      </c>
      <c r="D125" s="28"/>
      <c r="E125" s="28"/>
      <c r="F125" s="28"/>
      <c r="G125" s="28"/>
      <c r="H125" s="28"/>
      <c r="I125" s="301">
        <v>9346</v>
      </c>
      <c r="J125" s="301">
        <v>20654</v>
      </c>
      <c r="K125" s="302">
        <v>120</v>
      </c>
      <c r="L125" s="302"/>
      <c r="M125" s="302"/>
      <c r="N125" s="34">
        <f t="shared" si="14"/>
        <v>1154.0153230769231</v>
      </c>
      <c r="O125" s="51">
        <f t="shared" si="15"/>
        <v>616.52190000000007</v>
      </c>
      <c r="P125" s="34">
        <f t="shared" si="16"/>
        <v>60.92307692307692</v>
      </c>
      <c r="Q125" s="51">
        <f t="shared" si="17"/>
        <v>135</v>
      </c>
      <c r="R125" s="6">
        <f t="shared" si="20"/>
        <v>1966.4603</v>
      </c>
      <c r="S125" s="15"/>
      <c r="V125" s="7"/>
      <c r="W125" s="7"/>
      <c r="X125" s="7"/>
      <c r="AF125" s="76">
        <v>16</v>
      </c>
      <c r="AG125" s="76">
        <v>3</v>
      </c>
    </row>
    <row r="126" spans="1:33">
      <c r="A126" s="235">
        <v>45435</v>
      </c>
      <c r="B126" s="8" t="s">
        <v>229</v>
      </c>
      <c r="I126" s="315">
        <v>1106</v>
      </c>
      <c r="J126" s="314" t="s">
        <v>418</v>
      </c>
      <c r="K126" s="314">
        <v>2</v>
      </c>
      <c r="L126" s="314"/>
      <c r="M126" s="314"/>
      <c r="N126" s="34">
        <f t="shared" si="14"/>
        <v>136.56547692307694</v>
      </c>
      <c r="O126" s="65" t="e">
        <f t="shared" si="15"/>
        <v>#VALUE!</v>
      </c>
      <c r="P126" s="34">
        <f t="shared" si="16"/>
        <v>1.0153846153846153</v>
      </c>
      <c r="Q126" s="65">
        <f t="shared" si="17"/>
        <v>2.25</v>
      </c>
      <c r="R126" s="6" t="e">
        <f t="shared" si="20"/>
        <v>#VALUE!</v>
      </c>
      <c r="AF126" s="420" t="s">
        <v>30</v>
      </c>
      <c r="AG126" s="420"/>
    </row>
    <row r="127" spans="1:33">
      <c r="A127" s="235">
        <v>45436</v>
      </c>
      <c r="B127" s="8" t="s">
        <v>230</v>
      </c>
      <c r="I127" s="314"/>
      <c r="J127" s="314"/>
      <c r="K127" s="314"/>
      <c r="L127" s="314"/>
      <c r="M127" s="314"/>
      <c r="N127" s="34">
        <f t="shared" si="14"/>
        <v>0</v>
      </c>
      <c r="O127" s="65">
        <f t="shared" si="15"/>
        <v>0</v>
      </c>
      <c r="P127" s="34">
        <f t="shared" si="16"/>
        <v>0</v>
      </c>
      <c r="Q127" s="65">
        <f t="shared" si="17"/>
        <v>0</v>
      </c>
      <c r="R127" s="6">
        <f t="shared" si="20"/>
        <v>0</v>
      </c>
      <c r="AF127" s="420" t="s">
        <v>30</v>
      </c>
      <c r="AG127" s="420"/>
    </row>
    <row r="128" spans="1:33" s="75" customFormat="1" ht="210">
      <c r="A128" s="237">
        <v>45437</v>
      </c>
      <c r="B128" s="63" t="s">
        <v>437</v>
      </c>
      <c r="C128" s="2" t="s">
        <v>438</v>
      </c>
      <c r="D128" s="2"/>
      <c r="E128" s="2"/>
      <c r="F128" s="2"/>
      <c r="G128" s="2"/>
      <c r="H128" s="2"/>
      <c r="I128" s="301">
        <v>19680</v>
      </c>
      <c r="J128" s="301">
        <v>53458</v>
      </c>
      <c r="K128" s="302">
        <v>729</v>
      </c>
      <c r="L128" s="302"/>
      <c r="M128" s="302"/>
      <c r="N128" s="71">
        <f t="shared" si="14"/>
        <v>2430.025846153846</v>
      </c>
      <c r="O128" s="74">
        <f t="shared" si="15"/>
        <v>1595.7212999999999</v>
      </c>
      <c r="P128" s="71">
        <f t="shared" si="16"/>
        <v>370.10769230769233</v>
      </c>
      <c r="Q128" s="74">
        <f t="shared" si="17"/>
        <v>820.125</v>
      </c>
      <c r="R128" s="72">
        <f t="shared" si="20"/>
        <v>5215.9798384615387</v>
      </c>
      <c r="S128" s="26"/>
      <c r="V128" s="26"/>
      <c r="W128" s="26"/>
      <c r="X128" s="26"/>
      <c r="AF128" s="75">
        <v>110</v>
      </c>
      <c r="AG128" s="75">
        <v>21</v>
      </c>
    </row>
    <row r="129" spans="1:33" s="3" customFormat="1" ht="210">
      <c r="A129" s="235">
        <v>45438</v>
      </c>
      <c r="B129" s="63" t="s">
        <v>439</v>
      </c>
      <c r="C129" s="28" t="s">
        <v>438</v>
      </c>
      <c r="D129" s="28"/>
      <c r="E129" s="28"/>
      <c r="F129" s="28"/>
      <c r="G129" s="28"/>
      <c r="H129" s="28"/>
      <c r="I129" s="301">
        <v>24950</v>
      </c>
      <c r="J129" s="301">
        <v>62437</v>
      </c>
      <c r="K129" s="302">
        <v>823</v>
      </c>
      <c r="L129" s="302"/>
      <c r="M129" s="302"/>
      <c r="N129" s="34">
        <f t="shared" si="14"/>
        <v>3080.749230769231</v>
      </c>
      <c r="O129" s="51">
        <f t="shared" si="15"/>
        <v>1863.7444499999999</v>
      </c>
      <c r="P129" s="34">
        <f t="shared" si="16"/>
        <v>417.83076923076925</v>
      </c>
      <c r="Q129" s="51">
        <f t="shared" si="17"/>
        <v>925.875</v>
      </c>
      <c r="R129" s="6">
        <f t="shared" si="20"/>
        <v>6288.1994500000001</v>
      </c>
      <c r="S129" s="15"/>
      <c r="V129" s="7"/>
      <c r="W129" s="7"/>
      <c r="X129" s="7"/>
      <c r="AF129" s="3">
        <v>106</v>
      </c>
      <c r="AG129" s="3">
        <v>23</v>
      </c>
    </row>
    <row r="130" spans="1:33" s="3" customFormat="1" ht="210">
      <c r="A130" s="235">
        <v>45439</v>
      </c>
      <c r="B130" s="63" t="s">
        <v>440</v>
      </c>
      <c r="C130" s="28" t="s">
        <v>441</v>
      </c>
      <c r="D130" s="28"/>
      <c r="E130" s="28"/>
      <c r="F130" s="28"/>
      <c r="G130" s="28"/>
      <c r="H130" s="28"/>
      <c r="I130" s="301">
        <v>25389</v>
      </c>
      <c r="J130" s="301">
        <v>59301</v>
      </c>
      <c r="K130" s="302">
        <v>763</v>
      </c>
      <c r="L130" s="302"/>
      <c r="M130" s="302"/>
      <c r="N130" s="34">
        <f t="shared" si="14"/>
        <v>3134.9556000000002</v>
      </c>
      <c r="O130" s="51">
        <f t="shared" si="15"/>
        <v>1770.1348500000001</v>
      </c>
      <c r="P130" s="34">
        <f t="shared" si="16"/>
        <v>387.3692307692308</v>
      </c>
      <c r="Q130" s="51">
        <f t="shared" si="17"/>
        <v>858.375</v>
      </c>
      <c r="R130" s="6">
        <f t="shared" si="20"/>
        <v>6150.8346807692315</v>
      </c>
      <c r="S130" s="15"/>
      <c r="V130" s="7"/>
      <c r="W130" s="7"/>
      <c r="X130" s="7"/>
      <c r="AF130" s="3">
        <v>110</v>
      </c>
      <c r="AG130" s="3">
        <v>23</v>
      </c>
    </row>
    <row r="131" spans="1:33" s="75" customFormat="1" ht="210">
      <c r="A131" s="237">
        <v>45440</v>
      </c>
      <c r="B131" s="63" t="s">
        <v>442</v>
      </c>
      <c r="C131" s="2" t="s">
        <v>443</v>
      </c>
      <c r="D131" s="2"/>
      <c r="E131" s="2"/>
      <c r="F131" s="2"/>
      <c r="G131" s="2"/>
      <c r="H131" s="2"/>
      <c r="I131" s="301">
        <v>26216</v>
      </c>
      <c r="J131" s="301">
        <v>66751</v>
      </c>
      <c r="K131" s="302">
        <v>844</v>
      </c>
      <c r="L131" s="302"/>
      <c r="M131" s="302"/>
      <c r="N131" s="71">
        <f t="shared" ref="N131:N139" si="21">(I131*40.13)/325</f>
        <v>3237.0710153846157</v>
      </c>
      <c r="O131" s="51">
        <f t="shared" ref="O131:O139" si="22">(J131/1000)*29.85</f>
        <v>1992.5173500000003</v>
      </c>
      <c r="P131" s="71">
        <f t="shared" ref="P131:P164" si="23">(K131*165)/325</f>
        <v>428.49230769230769</v>
      </c>
      <c r="Q131" s="74">
        <f t="shared" ref="Q131:Q164" si="24">(K131*0.9)*1.25</f>
        <v>949.5</v>
      </c>
      <c r="R131" s="72">
        <f>SUM(N131:Q131)</f>
        <v>6607.5806730769236</v>
      </c>
      <c r="S131" s="26"/>
      <c r="V131" s="26"/>
      <c r="W131" s="26"/>
      <c r="X131" s="26"/>
      <c r="AF131" s="75">
        <v>107</v>
      </c>
      <c r="AG131" s="75">
        <v>24</v>
      </c>
    </row>
    <row r="132" spans="1:33" ht="210">
      <c r="A132" s="235">
        <v>45441</v>
      </c>
      <c r="B132" s="63" t="s">
        <v>444</v>
      </c>
      <c r="C132" s="2" t="s">
        <v>445</v>
      </c>
      <c r="D132" s="2"/>
      <c r="E132" s="2"/>
      <c r="F132" s="2"/>
      <c r="G132" s="2"/>
      <c r="H132" s="2"/>
      <c r="I132" s="315">
        <v>26564</v>
      </c>
      <c r="J132" s="315">
        <v>69801</v>
      </c>
      <c r="K132" s="314">
        <v>877</v>
      </c>
      <c r="L132" s="314"/>
      <c r="M132" s="314"/>
      <c r="N132" s="71">
        <f t="shared" si="21"/>
        <v>3280.0409846153848</v>
      </c>
      <c r="O132" s="51">
        <f t="shared" si="22"/>
        <v>2083.5598500000001</v>
      </c>
      <c r="P132" s="71">
        <f t="shared" si="23"/>
        <v>445.24615384615385</v>
      </c>
      <c r="Q132" s="74">
        <f t="shared" si="24"/>
        <v>986.62500000000011</v>
      </c>
      <c r="R132" s="72">
        <f t="shared" ref="R132:R133" si="25">SUM(N132:Q132)</f>
        <v>6795.4719884615388</v>
      </c>
      <c r="AF132">
        <v>107</v>
      </c>
      <c r="AG132">
        <v>24</v>
      </c>
    </row>
    <row r="133" spans="1:33" ht="210">
      <c r="A133" s="235">
        <v>45442</v>
      </c>
      <c r="B133" s="63" t="s">
        <v>446</v>
      </c>
      <c r="C133" s="2" t="s">
        <v>445</v>
      </c>
      <c r="D133" s="2"/>
      <c r="E133" s="2"/>
      <c r="F133" s="2"/>
      <c r="G133" s="2"/>
      <c r="H133" s="2"/>
      <c r="I133" s="315">
        <v>26644</v>
      </c>
      <c r="J133" s="315">
        <v>67422</v>
      </c>
      <c r="K133" s="314">
        <v>847</v>
      </c>
      <c r="L133" s="314"/>
      <c r="M133" s="314"/>
      <c r="N133" s="71">
        <f t="shared" si="21"/>
        <v>3289.9191384615383</v>
      </c>
      <c r="O133" s="51">
        <f t="shared" si="22"/>
        <v>2012.5467000000001</v>
      </c>
      <c r="P133" s="71">
        <f t="shared" si="23"/>
        <v>430.01538461538462</v>
      </c>
      <c r="Q133" s="74">
        <f t="shared" si="24"/>
        <v>952.87500000000011</v>
      </c>
      <c r="R133" s="72">
        <f t="shared" si="25"/>
        <v>6685.356223076923</v>
      </c>
      <c r="AF133">
        <v>120</v>
      </c>
      <c r="AG133">
        <v>24</v>
      </c>
    </row>
    <row r="134" spans="1:33" s="3" customFormat="1" ht="210">
      <c r="A134" s="235">
        <v>45443</v>
      </c>
      <c r="B134" s="63" t="s">
        <v>447</v>
      </c>
      <c r="C134" s="2" t="s">
        <v>448</v>
      </c>
      <c r="D134" s="2"/>
      <c r="E134" s="2"/>
      <c r="F134" s="2"/>
      <c r="G134" s="2"/>
      <c r="H134" s="2"/>
      <c r="I134" s="301">
        <v>26782</v>
      </c>
      <c r="J134" s="301">
        <v>62840</v>
      </c>
      <c r="K134" s="302">
        <v>822</v>
      </c>
      <c r="L134" s="302"/>
      <c r="M134" s="302"/>
      <c r="N134" s="34">
        <f t="shared" si="21"/>
        <v>3306.9589538461541</v>
      </c>
      <c r="O134" s="51">
        <f t="shared" si="22"/>
        <v>1875.7740000000001</v>
      </c>
      <c r="P134" s="34">
        <f t="shared" si="23"/>
        <v>417.32307692307694</v>
      </c>
      <c r="Q134" s="51">
        <f t="shared" si="24"/>
        <v>924.75000000000011</v>
      </c>
      <c r="R134" s="6">
        <f t="shared" si="20"/>
        <v>6524.8060307692313</v>
      </c>
      <c r="S134" s="15"/>
      <c r="V134" s="7"/>
      <c r="W134" s="7"/>
      <c r="X134" s="7"/>
      <c r="AF134" s="3">
        <v>135</v>
      </c>
      <c r="AG134" s="3">
        <v>24</v>
      </c>
    </row>
    <row r="135" spans="1:33" s="3" customFormat="1" ht="210">
      <c r="A135" s="235">
        <v>45444</v>
      </c>
      <c r="B135" s="63" t="s">
        <v>449</v>
      </c>
      <c r="C135" s="82" t="s">
        <v>244</v>
      </c>
      <c r="D135" s="82"/>
      <c r="E135" s="82"/>
      <c r="F135" s="82"/>
      <c r="G135" s="82"/>
      <c r="H135" s="82"/>
      <c r="I135" s="301">
        <v>25771</v>
      </c>
      <c r="J135" s="301">
        <v>61136</v>
      </c>
      <c r="K135" s="302">
        <v>802</v>
      </c>
      <c r="L135" s="302"/>
      <c r="M135" s="302"/>
      <c r="N135" s="34">
        <f t="shared" si="21"/>
        <v>3182.1237846153849</v>
      </c>
      <c r="O135" s="51">
        <f t="shared" si="22"/>
        <v>1824.9096000000002</v>
      </c>
      <c r="P135" s="34">
        <f t="shared" si="23"/>
        <v>407.16923076923075</v>
      </c>
      <c r="Q135" s="51">
        <f t="shared" si="24"/>
        <v>902.25000000000011</v>
      </c>
      <c r="R135" s="6">
        <f t="shared" si="20"/>
        <v>6316.4526153846164</v>
      </c>
      <c r="S135" s="15"/>
      <c r="V135" s="7"/>
      <c r="W135" s="7"/>
      <c r="X135" s="7"/>
      <c r="AF135" s="3">
        <v>133</v>
      </c>
      <c r="AG135" s="3">
        <v>25.5</v>
      </c>
    </row>
    <row r="136" spans="1:33" s="3" customFormat="1" ht="210">
      <c r="A136" s="235">
        <v>45445</v>
      </c>
      <c r="B136" s="63" t="s">
        <v>450</v>
      </c>
      <c r="C136" s="82" t="s">
        <v>244</v>
      </c>
      <c r="D136" s="82"/>
      <c r="E136" s="82"/>
      <c r="F136" s="82"/>
      <c r="G136" s="82"/>
      <c r="H136" s="82"/>
      <c r="I136" s="301">
        <v>23056</v>
      </c>
      <c r="J136" s="301">
        <v>58085</v>
      </c>
      <c r="K136" s="302">
        <v>756</v>
      </c>
      <c r="L136" s="302"/>
      <c r="M136" s="302"/>
      <c r="N136" s="34">
        <f t="shared" si="21"/>
        <v>2846.8839384615385</v>
      </c>
      <c r="O136" s="51">
        <f t="shared" si="22"/>
        <v>1733.83725</v>
      </c>
      <c r="P136" s="34">
        <f t="shared" si="23"/>
        <v>383.81538461538463</v>
      </c>
      <c r="Q136" s="51">
        <f t="shared" si="24"/>
        <v>850.5</v>
      </c>
      <c r="R136" s="6">
        <f t="shared" si="20"/>
        <v>5815.0365730769236</v>
      </c>
      <c r="S136" s="15"/>
      <c r="V136" s="7"/>
      <c r="W136" s="7"/>
      <c r="X136" s="7"/>
      <c r="AF136" s="3">
        <v>122</v>
      </c>
      <c r="AG136" s="3">
        <v>26.5</v>
      </c>
    </row>
    <row r="137" spans="1:33" s="3" customFormat="1" ht="210">
      <c r="A137" s="235">
        <v>45446</v>
      </c>
      <c r="B137" s="63" t="s">
        <v>451</v>
      </c>
      <c r="C137" s="2" t="s">
        <v>247</v>
      </c>
      <c r="D137" s="2"/>
      <c r="E137" s="2"/>
      <c r="F137" s="2"/>
      <c r="G137" s="2"/>
      <c r="H137" s="2"/>
      <c r="I137" s="301">
        <v>24960</v>
      </c>
      <c r="J137" s="301">
        <v>60931</v>
      </c>
      <c r="K137" s="302">
        <v>815</v>
      </c>
      <c r="L137" s="302"/>
      <c r="M137" s="302"/>
      <c r="N137" s="34">
        <f t="shared" si="21"/>
        <v>3081.9839999999999</v>
      </c>
      <c r="O137" s="51">
        <f t="shared" si="22"/>
        <v>1818.79035</v>
      </c>
      <c r="P137" s="34">
        <f t="shared" si="23"/>
        <v>413.76923076923077</v>
      </c>
      <c r="Q137" s="51">
        <f t="shared" si="24"/>
        <v>916.875</v>
      </c>
      <c r="R137" s="6">
        <f t="shared" si="20"/>
        <v>6231.4185807692302</v>
      </c>
      <c r="S137" s="15"/>
      <c r="V137" s="7"/>
      <c r="W137" s="7"/>
      <c r="X137" s="7"/>
      <c r="AF137" s="3">
        <v>92.5</v>
      </c>
      <c r="AG137" s="3">
        <v>24.5</v>
      </c>
    </row>
    <row r="138" spans="1:33" s="3" customFormat="1" ht="210">
      <c r="A138" s="235">
        <v>45447</v>
      </c>
      <c r="B138" s="63" t="s">
        <v>452</v>
      </c>
      <c r="C138" s="2" t="s">
        <v>249</v>
      </c>
      <c r="D138" s="2"/>
      <c r="E138" s="2"/>
      <c r="F138" s="2"/>
      <c r="G138" s="2"/>
      <c r="H138" s="2"/>
      <c r="I138" s="301">
        <v>24424</v>
      </c>
      <c r="J138" s="301">
        <v>56571</v>
      </c>
      <c r="K138" s="302">
        <v>695</v>
      </c>
      <c r="L138" s="302"/>
      <c r="M138" s="302"/>
      <c r="N138" s="34">
        <f t="shared" si="21"/>
        <v>3015.8003692307698</v>
      </c>
      <c r="O138" s="51">
        <f t="shared" si="22"/>
        <v>1688.64435</v>
      </c>
      <c r="P138" s="34">
        <f t="shared" si="23"/>
        <v>352.84615384615387</v>
      </c>
      <c r="Q138" s="51">
        <f t="shared" si="24"/>
        <v>781.875</v>
      </c>
      <c r="R138" s="6">
        <f t="shared" si="20"/>
        <v>5839.1658730769241</v>
      </c>
      <c r="S138" s="51"/>
      <c r="T138" s="80"/>
      <c r="U138" s="80"/>
      <c r="V138" s="55"/>
      <c r="W138" s="55"/>
      <c r="X138" s="55"/>
      <c r="Y138" s="80"/>
      <c r="Z138" s="80"/>
      <c r="AA138" s="80"/>
      <c r="AF138" s="3">
        <v>84</v>
      </c>
      <c r="AG138" s="3">
        <v>26</v>
      </c>
    </row>
    <row r="139" spans="1:33" s="3" customFormat="1" ht="210">
      <c r="A139" s="235">
        <v>45448</v>
      </c>
      <c r="B139" s="63" t="s">
        <v>453</v>
      </c>
      <c r="C139" s="2" t="s">
        <v>251</v>
      </c>
      <c r="D139" s="2"/>
      <c r="E139" s="2"/>
      <c r="F139" s="2"/>
      <c r="G139" s="2"/>
      <c r="H139" s="2"/>
      <c r="I139" s="301">
        <v>24655</v>
      </c>
      <c r="J139" s="301">
        <v>59878</v>
      </c>
      <c r="K139" s="302">
        <v>780</v>
      </c>
      <c r="L139" s="302"/>
      <c r="M139" s="302"/>
      <c r="N139" s="34">
        <f t="shared" si="21"/>
        <v>3044.3235384615386</v>
      </c>
      <c r="O139" s="51">
        <f t="shared" si="22"/>
        <v>1787.3583000000001</v>
      </c>
      <c r="P139" s="34">
        <f t="shared" si="23"/>
        <v>396</v>
      </c>
      <c r="Q139" s="51">
        <f t="shared" si="24"/>
        <v>877.5</v>
      </c>
      <c r="R139" s="6">
        <f t="shared" si="20"/>
        <v>6105.181838461539</v>
      </c>
      <c r="S139" s="51"/>
      <c r="T139" s="80"/>
      <c r="U139" s="80"/>
      <c r="V139" s="55"/>
      <c r="W139" s="55"/>
      <c r="X139" s="55"/>
      <c r="AF139" s="3">
        <v>96</v>
      </c>
      <c r="AG139" s="3">
        <v>24</v>
      </c>
    </row>
    <row r="140" spans="1:33" s="3" customFormat="1" ht="210">
      <c r="A140" s="235">
        <v>45449</v>
      </c>
      <c r="B140" s="63" t="s">
        <v>454</v>
      </c>
      <c r="C140" s="2" t="s">
        <v>253</v>
      </c>
      <c r="D140" s="2"/>
      <c r="E140" s="2"/>
      <c r="F140" s="2"/>
      <c r="G140" s="2"/>
      <c r="H140" s="2"/>
      <c r="I140" s="301">
        <v>25878</v>
      </c>
      <c r="J140" s="301">
        <v>61860</v>
      </c>
      <c r="K140" s="302">
        <v>827</v>
      </c>
      <c r="L140" s="302"/>
      <c r="M140" s="302"/>
      <c r="N140" s="34">
        <f t="shared" ref="N140:N149" si="26">(I140*40.13)/325</f>
        <v>3195.3358153846152</v>
      </c>
      <c r="O140" s="51">
        <f t="shared" ref="O140:O149" si="27">(J140/1000)*29.85</f>
        <v>1846.521</v>
      </c>
      <c r="P140" s="34">
        <f t="shared" si="23"/>
        <v>419.86153846153849</v>
      </c>
      <c r="Q140" s="51">
        <f t="shared" si="24"/>
        <v>930.37500000000011</v>
      </c>
      <c r="R140" s="6">
        <f t="shared" si="20"/>
        <v>6392.0933538461541</v>
      </c>
      <c r="S140" s="51"/>
      <c r="T140" s="80"/>
      <c r="U140" s="80"/>
      <c r="V140" s="55"/>
      <c r="W140" s="55"/>
      <c r="X140" s="55"/>
      <c r="AF140" s="3">
        <v>105</v>
      </c>
      <c r="AG140" s="3">
        <v>26</v>
      </c>
    </row>
    <row r="141" spans="1:33" s="3" customFormat="1" ht="210">
      <c r="A141" s="235">
        <v>45450</v>
      </c>
      <c r="B141" s="63" t="s">
        <v>455</v>
      </c>
      <c r="C141" s="2" t="s">
        <v>255</v>
      </c>
      <c r="D141" s="2"/>
      <c r="E141" s="2"/>
      <c r="F141" s="2"/>
      <c r="G141" s="2"/>
      <c r="H141" s="2"/>
      <c r="I141" s="301">
        <v>25659</v>
      </c>
      <c r="J141" s="301">
        <v>65954</v>
      </c>
      <c r="K141" s="302">
        <v>805</v>
      </c>
      <c r="L141" s="302"/>
      <c r="M141" s="302"/>
      <c r="N141" s="34">
        <f t="shared" si="26"/>
        <v>3168.2943692307695</v>
      </c>
      <c r="O141" s="51">
        <f t="shared" si="27"/>
        <v>1968.7268999999999</v>
      </c>
      <c r="P141" s="34">
        <f t="shared" si="23"/>
        <v>408.69230769230768</v>
      </c>
      <c r="Q141" s="51">
        <f t="shared" si="24"/>
        <v>905.625</v>
      </c>
      <c r="R141" s="6">
        <f t="shared" si="20"/>
        <v>6451.3385769230772</v>
      </c>
      <c r="S141" s="15"/>
      <c r="V141" s="7"/>
      <c r="W141" s="7"/>
      <c r="X141" s="7"/>
      <c r="AF141" s="3">
        <v>101</v>
      </c>
      <c r="AG141" s="3">
        <v>24</v>
      </c>
    </row>
    <row r="142" spans="1:33" s="3" customFormat="1" ht="210">
      <c r="A142" s="235">
        <v>45451</v>
      </c>
      <c r="B142" s="63" t="s">
        <v>456</v>
      </c>
      <c r="C142" s="82" t="s">
        <v>257</v>
      </c>
      <c r="D142" s="82"/>
      <c r="E142" s="82"/>
      <c r="F142" s="82"/>
      <c r="G142" s="82"/>
      <c r="H142" s="82"/>
      <c r="I142" s="301">
        <v>24855</v>
      </c>
      <c r="J142" s="301">
        <v>58227</v>
      </c>
      <c r="K142" s="302">
        <v>718</v>
      </c>
      <c r="L142" s="302"/>
      <c r="M142" s="302"/>
      <c r="N142" s="34">
        <f t="shared" si="26"/>
        <v>3069.0189230769233</v>
      </c>
      <c r="O142" s="51">
        <f t="shared" si="27"/>
        <v>1738.0759499999999</v>
      </c>
      <c r="P142" s="34">
        <f t="shared" si="23"/>
        <v>364.52307692307693</v>
      </c>
      <c r="Q142" s="51">
        <f t="shared" si="24"/>
        <v>807.75</v>
      </c>
      <c r="R142" s="6">
        <f t="shared" si="20"/>
        <v>5979.3679499999998</v>
      </c>
      <c r="S142" s="15"/>
      <c r="V142" s="7"/>
      <c r="W142" s="7"/>
      <c r="X142" s="7"/>
      <c r="AF142" s="3">
        <v>112</v>
      </c>
      <c r="AG142" s="3">
        <v>23</v>
      </c>
    </row>
    <row r="143" spans="1:33" s="3" customFormat="1" ht="210">
      <c r="A143" s="235">
        <v>45452</v>
      </c>
      <c r="B143" s="63" t="s">
        <v>258</v>
      </c>
      <c r="C143" s="82" t="s">
        <v>259</v>
      </c>
      <c r="D143" s="82"/>
      <c r="E143" s="82"/>
      <c r="F143" s="82"/>
      <c r="G143" s="82"/>
      <c r="H143" s="82"/>
      <c r="I143" s="301">
        <v>25230</v>
      </c>
      <c r="J143" s="301">
        <v>65864</v>
      </c>
      <c r="K143" s="302">
        <v>924</v>
      </c>
      <c r="L143" s="302"/>
      <c r="M143" s="302"/>
      <c r="N143" s="34">
        <f t="shared" si="26"/>
        <v>3115.3227692307692</v>
      </c>
      <c r="O143" s="51">
        <f t="shared" si="27"/>
        <v>1966.0404000000003</v>
      </c>
      <c r="P143" s="34">
        <f t="shared" si="23"/>
        <v>469.10769230769233</v>
      </c>
      <c r="Q143" s="51">
        <f t="shared" si="24"/>
        <v>1039.5</v>
      </c>
      <c r="R143" s="6">
        <f t="shared" si="20"/>
        <v>6589.9708615384625</v>
      </c>
      <c r="S143" s="15"/>
      <c r="V143" s="7"/>
      <c r="W143" s="7"/>
      <c r="X143" s="7"/>
      <c r="AF143" s="3">
        <v>115</v>
      </c>
      <c r="AG143" s="3">
        <v>23</v>
      </c>
    </row>
    <row r="144" spans="1:33" s="3" customFormat="1" ht="210">
      <c r="A144" s="235">
        <v>45453</v>
      </c>
      <c r="B144" s="63" t="s">
        <v>260</v>
      </c>
      <c r="C144" s="2" t="s">
        <v>261</v>
      </c>
      <c r="D144" s="2"/>
      <c r="E144" s="2"/>
      <c r="F144" s="2"/>
      <c r="G144" s="2"/>
      <c r="H144" s="2"/>
      <c r="I144" s="301">
        <v>25443</v>
      </c>
      <c r="J144" s="301">
        <v>58562</v>
      </c>
      <c r="K144" s="302">
        <v>712</v>
      </c>
      <c r="L144" s="302"/>
      <c r="M144" s="302"/>
      <c r="N144" s="34">
        <f t="shared" si="26"/>
        <v>3141.6233538461543</v>
      </c>
      <c r="O144" s="51">
        <f t="shared" si="27"/>
        <v>1748.0757000000001</v>
      </c>
      <c r="P144" s="34">
        <f t="shared" si="23"/>
        <v>361.47692307692307</v>
      </c>
      <c r="Q144" s="51">
        <f t="shared" si="24"/>
        <v>801.00000000000011</v>
      </c>
      <c r="R144" s="6">
        <f t="shared" si="20"/>
        <v>6052.1759769230775</v>
      </c>
      <c r="S144" s="15"/>
      <c r="V144" s="7"/>
      <c r="W144" s="7"/>
      <c r="X144" s="7"/>
      <c r="AF144" s="3">
        <v>103</v>
      </c>
      <c r="AG144" s="3">
        <v>23</v>
      </c>
    </row>
    <row r="145" spans="1:33" s="3" customFormat="1" ht="210">
      <c r="A145" s="235">
        <v>45454</v>
      </c>
      <c r="B145" s="63" t="s">
        <v>262</v>
      </c>
      <c r="C145" s="2" t="s">
        <v>261</v>
      </c>
      <c r="D145" s="2"/>
      <c r="E145" s="2"/>
      <c r="F145" s="2"/>
      <c r="G145" s="2"/>
      <c r="H145" s="2"/>
      <c r="I145" s="301">
        <v>25421</v>
      </c>
      <c r="J145" s="301">
        <v>65063</v>
      </c>
      <c r="K145" s="302">
        <v>844</v>
      </c>
      <c r="L145" s="302"/>
      <c r="M145" s="302"/>
      <c r="N145" s="34">
        <f t="shared" si="26"/>
        <v>3138.9068615384617</v>
      </c>
      <c r="O145" s="51">
        <f t="shared" si="27"/>
        <v>1942.1305500000001</v>
      </c>
      <c r="P145" s="34">
        <f t="shared" si="23"/>
        <v>428.49230769230769</v>
      </c>
      <c r="Q145" s="51">
        <f t="shared" si="24"/>
        <v>949.5</v>
      </c>
      <c r="R145" s="6">
        <f t="shared" si="20"/>
        <v>6459.0297192307698</v>
      </c>
      <c r="S145" s="15"/>
      <c r="V145" s="7"/>
      <c r="W145" s="7"/>
      <c r="X145" s="7"/>
      <c r="AF145" s="3">
        <v>105</v>
      </c>
      <c r="AG145" s="3">
        <v>23</v>
      </c>
    </row>
    <row r="146" spans="1:33" s="3" customFormat="1" ht="210">
      <c r="A146" s="235">
        <v>45455</v>
      </c>
      <c r="B146" s="63" t="s">
        <v>263</v>
      </c>
      <c r="C146" s="2" t="s">
        <v>264</v>
      </c>
      <c r="D146" s="2"/>
      <c r="E146" s="2"/>
      <c r="F146" s="2"/>
      <c r="G146" s="2"/>
      <c r="H146" s="2"/>
      <c r="I146" s="301">
        <v>25315</v>
      </c>
      <c r="J146" s="301">
        <v>63065</v>
      </c>
      <c r="K146" s="302">
        <v>854</v>
      </c>
      <c r="L146" s="302"/>
      <c r="M146" s="302"/>
      <c r="N146" s="34">
        <f t="shared" si="26"/>
        <v>3125.8183076923078</v>
      </c>
      <c r="O146" s="51">
        <f t="shared" si="27"/>
        <v>1882.4902500000001</v>
      </c>
      <c r="P146" s="34">
        <f t="shared" si="23"/>
        <v>433.56923076923078</v>
      </c>
      <c r="Q146" s="51">
        <f t="shared" si="24"/>
        <v>960.75</v>
      </c>
      <c r="R146" s="6">
        <f t="shared" si="20"/>
        <v>6402.6277884615383</v>
      </c>
      <c r="S146" s="15"/>
      <c r="V146" s="7"/>
      <c r="W146" s="7"/>
      <c r="X146" s="7"/>
      <c r="AF146" s="3">
        <v>110</v>
      </c>
      <c r="AG146" s="3">
        <v>24</v>
      </c>
    </row>
    <row r="147" spans="1:33" s="3" customFormat="1" ht="210">
      <c r="A147" s="235">
        <v>45456</v>
      </c>
      <c r="B147" s="63" t="s">
        <v>457</v>
      </c>
      <c r="C147" s="2" t="s">
        <v>266</v>
      </c>
      <c r="D147" s="2"/>
      <c r="E147" s="2"/>
      <c r="F147" s="2"/>
      <c r="G147" s="2"/>
      <c r="H147" s="2"/>
      <c r="I147" s="301">
        <v>25430</v>
      </c>
      <c r="J147" s="301">
        <v>64789</v>
      </c>
      <c r="K147" s="302">
        <v>839</v>
      </c>
      <c r="L147" s="302"/>
      <c r="M147" s="302"/>
      <c r="N147" s="34">
        <f t="shared" si="26"/>
        <v>3140.0181538461538</v>
      </c>
      <c r="O147" s="51">
        <f t="shared" si="27"/>
        <v>1933.9516500000002</v>
      </c>
      <c r="P147" s="34">
        <f t="shared" si="23"/>
        <v>425.95384615384614</v>
      </c>
      <c r="Q147" s="51">
        <f t="shared" si="24"/>
        <v>943.875</v>
      </c>
      <c r="R147" s="6">
        <f t="shared" si="20"/>
        <v>6443.7986499999997</v>
      </c>
      <c r="S147" s="15"/>
      <c r="V147" s="7"/>
      <c r="W147" s="7"/>
      <c r="X147" s="7"/>
      <c r="AF147" s="3">
        <v>105</v>
      </c>
      <c r="AG147" s="3">
        <v>25</v>
      </c>
    </row>
    <row r="148" spans="1:33" s="3" customFormat="1" ht="210">
      <c r="A148" s="235">
        <v>45457</v>
      </c>
      <c r="B148" s="63" t="s">
        <v>267</v>
      </c>
      <c r="C148" s="2" t="s">
        <v>268</v>
      </c>
      <c r="D148" s="2"/>
      <c r="E148" s="2"/>
      <c r="F148" s="2"/>
      <c r="G148" s="2"/>
      <c r="H148" s="2"/>
      <c r="I148" s="301">
        <v>25461</v>
      </c>
      <c r="J148" s="301">
        <v>67237</v>
      </c>
      <c r="K148" s="302">
        <v>905</v>
      </c>
      <c r="L148" s="302"/>
      <c r="M148" s="302"/>
      <c r="N148" s="34">
        <f t="shared" si="26"/>
        <v>3143.8459384615385</v>
      </c>
      <c r="O148" s="51">
        <f t="shared" si="27"/>
        <v>2007.0244499999999</v>
      </c>
      <c r="P148" s="34">
        <f t="shared" si="23"/>
        <v>459.46153846153845</v>
      </c>
      <c r="Q148" s="51">
        <f t="shared" si="24"/>
        <v>1018.125</v>
      </c>
      <c r="R148" s="6">
        <f t="shared" si="20"/>
        <v>6628.4569269230769</v>
      </c>
      <c r="S148" s="15"/>
      <c r="V148" s="7"/>
      <c r="W148" s="7"/>
      <c r="X148" s="7"/>
      <c r="AF148" s="3">
        <v>100</v>
      </c>
      <c r="AG148" s="3">
        <v>26</v>
      </c>
    </row>
    <row r="149" spans="1:33" s="3" customFormat="1" ht="210">
      <c r="A149" s="235">
        <v>45458</v>
      </c>
      <c r="B149" s="63" t="s">
        <v>269</v>
      </c>
      <c r="C149" s="82" t="s">
        <v>270</v>
      </c>
      <c r="D149" s="82"/>
      <c r="E149" s="82"/>
      <c r="F149" s="82"/>
      <c r="G149" s="82"/>
      <c r="H149" s="82"/>
      <c r="I149" s="301">
        <v>24885</v>
      </c>
      <c r="J149" s="301">
        <v>61457</v>
      </c>
      <c r="K149" s="302">
        <v>840</v>
      </c>
      <c r="L149" s="302"/>
      <c r="M149" s="302"/>
      <c r="N149" s="34">
        <f t="shared" si="26"/>
        <v>3072.7232307692311</v>
      </c>
      <c r="O149" s="51">
        <f t="shared" si="27"/>
        <v>1834.4914500000002</v>
      </c>
      <c r="P149" s="34">
        <f t="shared" si="23"/>
        <v>426.46153846153845</v>
      </c>
      <c r="Q149" s="51">
        <f t="shared" si="24"/>
        <v>945</v>
      </c>
      <c r="R149" s="6">
        <f t="shared" si="20"/>
        <v>6278.6762192307697</v>
      </c>
      <c r="S149" s="15"/>
      <c r="V149" s="7"/>
      <c r="W149" s="7"/>
      <c r="X149" s="7"/>
      <c r="AF149" s="3">
        <v>111</v>
      </c>
      <c r="AG149" s="3">
        <v>25</v>
      </c>
    </row>
    <row r="150" spans="1:33" s="3" customFormat="1" ht="210">
      <c r="A150" s="235">
        <v>45459</v>
      </c>
      <c r="B150" s="63" t="s">
        <v>271</v>
      </c>
      <c r="C150" s="82" t="s">
        <v>272</v>
      </c>
      <c r="D150" s="82"/>
      <c r="E150" s="82"/>
      <c r="F150" s="82"/>
      <c r="G150" s="82"/>
      <c r="H150" s="82"/>
      <c r="I150" s="301">
        <v>24734</v>
      </c>
      <c r="J150" s="301">
        <v>57205</v>
      </c>
      <c r="K150" s="302">
        <v>779</v>
      </c>
      <c r="L150" s="302"/>
      <c r="M150" s="302"/>
      <c r="N150" s="34">
        <f t="shared" ref="N150:N163" si="28">(I150*40.13)/325</f>
        <v>3054.0782153846153</v>
      </c>
      <c r="O150" s="51">
        <f>(J150/1000)*29.85</f>
        <v>1707.56925</v>
      </c>
      <c r="P150" s="34">
        <f t="shared" si="23"/>
        <v>395.49230769230769</v>
      </c>
      <c r="Q150" s="51">
        <f t="shared" si="24"/>
        <v>876.375</v>
      </c>
      <c r="R150" s="6">
        <f>SUM(N150:Q150)</f>
        <v>6033.5147730769231</v>
      </c>
      <c r="S150" s="15"/>
      <c r="V150" s="7"/>
      <c r="W150" s="7"/>
      <c r="X150" s="7"/>
      <c r="AF150" s="3">
        <v>113</v>
      </c>
      <c r="AG150" s="3">
        <v>24</v>
      </c>
    </row>
    <row r="151" spans="1:33" s="3" customFormat="1" ht="210">
      <c r="A151" s="235">
        <v>45460</v>
      </c>
      <c r="B151" s="63" t="s">
        <v>273</v>
      </c>
      <c r="C151" s="2" t="s">
        <v>274</v>
      </c>
      <c r="D151" s="2"/>
      <c r="E151" s="2"/>
      <c r="F151" s="2"/>
      <c r="G151" s="2"/>
      <c r="H151" s="2"/>
      <c r="I151" s="301">
        <v>25852</v>
      </c>
      <c r="J151" s="301">
        <v>54508</v>
      </c>
      <c r="K151" s="302">
        <v>722</v>
      </c>
      <c r="L151" s="302"/>
      <c r="M151" s="302"/>
      <c r="N151" s="34">
        <f t="shared" si="28"/>
        <v>3192.1254153846153</v>
      </c>
      <c r="O151" s="51">
        <f>(J151/1000)*29.85</f>
        <v>1627.0638000000001</v>
      </c>
      <c r="P151" s="34">
        <f t="shared" si="23"/>
        <v>366.55384615384617</v>
      </c>
      <c r="Q151" s="51">
        <f t="shared" si="24"/>
        <v>812.25000000000011</v>
      </c>
      <c r="R151" s="6">
        <f t="shared" si="20"/>
        <v>5997.9930615384619</v>
      </c>
      <c r="S151" s="15"/>
      <c r="V151" s="7"/>
      <c r="W151" s="7"/>
      <c r="X151" s="7"/>
      <c r="AF151" s="3">
        <v>116</v>
      </c>
      <c r="AG151" s="3">
        <v>24</v>
      </c>
    </row>
    <row r="152" spans="1:33" ht="210">
      <c r="A152" s="235">
        <v>45461</v>
      </c>
      <c r="B152" s="63" t="s">
        <v>275</v>
      </c>
      <c r="C152" s="2" t="s">
        <v>276</v>
      </c>
      <c r="D152" s="2"/>
      <c r="E152" s="2"/>
      <c r="F152" s="2"/>
      <c r="G152" s="2"/>
      <c r="H152" s="2"/>
      <c r="I152" s="315">
        <v>24899</v>
      </c>
      <c r="J152" s="315">
        <v>59333</v>
      </c>
      <c r="K152" s="314">
        <v>835</v>
      </c>
      <c r="L152" s="314"/>
      <c r="M152" s="314"/>
      <c r="N152" s="34">
        <f t="shared" si="28"/>
        <v>3074.4519076923079</v>
      </c>
      <c r="O152" s="51">
        <f t="shared" ref="O152:O178" si="29">(J152/1000)*29.85</f>
        <v>1771.09005</v>
      </c>
      <c r="P152" s="34">
        <f t="shared" si="23"/>
        <v>423.92307692307691</v>
      </c>
      <c r="Q152" s="51">
        <f t="shared" si="24"/>
        <v>939.375</v>
      </c>
      <c r="R152" s="6">
        <f t="shared" si="20"/>
        <v>6208.8400346153849</v>
      </c>
      <c r="AF152">
        <v>123</v>
      </c>
      <c r="AG152">
        <v>23</v>
      </c>
    </row>
    <row r="153" spans="1:33" ht="210">
      <c r="A153" s="235">
        <v>45462</v>
      </c>
      <c r="B153" s="63" t="s">
        <v>277</v>
      </c>
      <c r="C153" s="2" t="s">
        <v>276</v>
      </c>
      <c r="D153" s="2"/>
      <c r="E153" s="2"/>
      <c r="F153" s="2"/>
      <c r="G153" s="2"/>
      <c r="H153" s="2"/>
      <c r="I153" s="301">
        <v>25354</v>
      </c>
      <c r="J153" s="301">
        <v>56916</v>
      </c>
      <c r="K153" s="302">
        <v>805</v>
      </c>
      <c r="L153" s="302"/>
      <c r="M153" s="302"/>
      <c r="N153" s="34">
        <f t="shared" si="28"/>
        <v>3130.6339076923077</v>
      </c>
      <c r="O153" s="51">
        <f t="shared" si="29"/>
        <v>1698.9426000000001</v>
      </c>
      <c r="P153" s="34">
        <f t="shared" si="23"/>
        <v>408.69230769230768</v>
      </c>
      <c r="Q153" s="51">
        <f t="shared" si="24"/>
        <v>905.625</v>
      </c>
      <c r="R153" s="6">
        <f t="shared" si="20"/>
        <v>6143.8938153846157</v>
      </c>
      <c r="AF153">
        <v>116</v>
      </c>
      <c r="AG153">
        <v>24</v>
      </c>
    </row>
    <row r="154" spans="1:33" ht="210">
      <c r="A154" s="235">
        <v>45463</v>
      </c>
      <c r="B154" s="63" t="s">
        <v>458</v>
      </c>
      <c r="C154" s="2" t="s">
        <v>276</v>
      </c>
      <c r="D154" s="2"/>
      <c r="E154" s="2"/>
      <c r="F154" s="2"/>
      <c r="G154" s="2"/>
      <c r="H154" s="2"/>
      <c r="I154" s="315">
        <v>24521</v>
      </c>
      <c r="J154" s="315">
        <v>47826</v>
      </c>
      <c r="K154" s="314">
        <v>599</v>
      </c>
      <c r="L154" s="314"/>
      <c r="M154" s="314"/>
      <c r="N154" s="34">
        <f t="shared" si="28"/>
        <v>3027.7776307692311</v>
      </c>
      <c r="O154" s="51">
        <f t="shared" si="29"/>
        <v>1427.6061000000002</v>
      </c>
      <c r="P154" s="34">
        <f t="shared" si="23"/>
        <v>304.10769230769233</v>
      </c>
      <c r="Q154" s="51">
        <f t="shared" si="24"/>
        <v>673.875</v>
      </c>
      <c r="R154" s="6">
        <f t="shared" si="20"/>
        <v>5433.3664230769236</v>
      </c>
      <c r="AF154">
        <v>116</v>
      </c>
      <c r="AG154">
        <v>19</v>
      </c>
    </row>
    <row r="155" spans="1:33">
      <c r="A155" s="235">
        <v>45464</v>
      </c>
      <c r="B155" s="63" t="s">
        <v>279</v>
      </c>
      <c r="C155" s="63" t="s">
        <v>279</v>
      </c>
      <c r="D155" s="63"/>
      <c r="E155" s="63"/>
      <c r="F155" s="63"/>
      <c r="G155" s="63"/>
      <c r="H155" s="63"/>
      <c r="I155" s="315">
        <v>1447</v>
      </c>
      <c r="J155" s="315">
        <v>1135</v>
      </c>
      <c r="K155" s="314">
        <v>7</v>
      </c>
      <c r="L155" s="314"/>
      <c r="M155" s="314"/>
      <c r="N155" s="34">
        <f t="shared" si="28"/>
        <v>178.67110769230769</v>
      </c>
      <c r="O155" s="51">
        <f t="shared" si="29"/>
        <v>33.879750000000001</v>
      </c>
      <c r="P155" s="34">
        <f t="shared" si="23"/>
        <v>3.5538461538461537</v>
      </c>
      <c r="Q155" s="51">
        <f t="shared" si="24"/>
        <v>7.875</v>
      </c>
      <c r="R155" s="6">
        <f t="shared" si="20"/>
        <v>223.97970384615385</v>
      </c>
    </row>
    <row r="156" spans="1:33" ht="210">
      <c r="A156" s="235">
        <v>45465</v>
      </c>
      <c r="B156" s="63" t="s">
        <v>459</v>
      </c>
      <c r="C156" s="82" t="s">
        <v>281</v>
      </c>
      <c r="D156" s="82"/>
      <c r="E156" s="82"/>
      <c r="F156" s="82"/>
      <c r="G156" s="82"/>
      <c r="H156" s="82"/>
      <c r="I156" s="315">
        <v>23896</v>
      </c>
      <c r="J156" s="315">
        <v>48326</v>
      </c>
      <c r="K156" s="314">
        <v>664</v>
      </c>
      <c r="L156" s="314"/>
      <c r="M156" s="314"/>
      <c r="N156" s="34">
        <f t="shared" si="28"/>
        <v>2950.604553846154</v>
      </c>
      <c r="O156" s="51">
        <f t="shared" si="29"/>
        <v>1442.5311000000002</v>
      </c>
      <c r="P156" s="34">
        <f t="shared" si="23"/>
        <v>337.10769230769233</v>
      </c>
      <c r="Q156" s="51">
        <f t="shared" si="24"/>
        <v>747</v>
      </c>
      <c r="R156" s="6">
        <f t="shared" si="20"/>
        <v>5477.2433461538467</v>
      </c>
      <c r="AF156">
        <v>125</v>
      </c>
      <c r="AG156">
        <v>22</v>
      </c>
    </row>
    <row r="157" spans="1:33" ht="210">
      <c r="A157" s="235">
        <v>45466</v>
      </c>
      <c r="B157" s="63" t="s">
        <v>282</v>
      </c>
      <c r="C157" s="82" t="s">
        <v>272</v>
      </c>
      <c r="D157" s="82"/>
      <c r="E157" s="82"/>
      <c r="F157" s="82"/>
      <c r="G157" s="82"/>
      <c r="H157" s="82"/>
      <c r="I157" s="315">
        <v>24883</v>
      </c>
      <c r="J157" s="315">
        <v>48982</v>
      </c>
      <c r="K157" s="314">
        <v>669</v>
      </c>
      <c r="L157" s="314"/>
      <c r="M157" s="314"/>
      <c r="N157" s="34">
        <f t="shared" si="28"/>
        <v>3072.476276923077</v>
      </c>
      <c r="O157" s="51">
        <f t="shared" si="29"/>
        <v>1462.1127000000001</v>
      </c>
      <c r="P157" s="34">
        <f t="shared" si="23"/>
        <v>339.64615384615382</v>
      </c>
      <c r="Q157" s="51">
        <f t="shared" si="24"/>
        <v>752.625</v>
      </c>
      <c r="R157" s="6">
        <f t="shared" si="20"/>
        <v>5626.8601307692306</v>
      </c>
      <c r="AF157">
        <v>121</v>
      </c>
      <c r="AG157">
        <v>21</v>
      </c>
    </row>
    <row r="158" spans="1:33" ht="210">
      <c r="A158" s="235">
        <v>45467</v>
      </c>
      <c r="B158" s="63" t="s">
        <v>283</v>
      </c>
      <c r="C158" s="2" t="s">
        <v>274</v>
      </c>
      <c r="D158" s="2"/>
      <c r="E158" s="2"/>
      <c r="F158" s="2"/>
      <c r="G158" s="2"/>
      <c r="H158" s="2"/>
      <c r="I158" s="315">
        <v>26076</v>
      </c>
      <c r="J158" s="315">
        <v>58196</v>
      </c>
      <c r="K158" s="314">
        <v>786</v>
      </c>
      <c r="L158" s="314"/>
      <c r="M158" s="314"/>
      <c r="N158" s="34">
        <f t="shared" si="28"/>
        <v>3219.7842461538467</v>
      </c>
      <c r="O158" s="51">
        <f t="shared" si="29"/>
        <v>1737.1505999999999</v>
      </c>
      <c r="P158" s="34">
        <f t="shared" si="23"/>
        <v>399.04615384615386</v>
      </c>
      <c r="Q158" s="51">
        <f t="shared" si="24"/>
        <v>884.25</v>
      </c>
      <c r="R158" s="6">
        <f t="shared" si="20"/>
        <v>6240.2310000000007</v>
      </c>
      <c r="AF158">
        <v>119</v>
      </c>
      <c r="AG158">
        <v>24</v>
      </c>
    </row>
    <row r="159" spans="1:33" s="75" customFormat="1" ht="210">
      <c r="A159" s="237">
        <v>45468</v>
      </c>
      <c r="B159" s="63" t="s">
        <v>284</v>
      </c>
      <c r="C159" s="2" t="s">
        <v>274</v>
      </c>
      <c r="D159" s="2"/>
      <c r="E159" s="2"/>
      <c r="F159" s="2"/>
      <c r="G159" s="2"/>
      <c r="H159" s="2"/>
      <c r="I159" s="301">
        <v>25605</v>
      </c>
      <c r="J159" s="301">
        <v>63704</v>
      </c>
      <c r="K159" s="302">
        <v>881</v>
      </c>
      <c r="L159" s="302"/>
      <c r="M159" s="302"/>
      <c r="N159" s="71">
        <f t="shared" si="28"/>
        <v>3161.6266153846154</v>
      </c>
      <c r="O159" s="74">
        <f t="shared" si="29"/>
        <v>1901.5644000000002</v>
      </c>
      <c r="P159" s="71">
        <f t="shared" si="23"/>
        <v>447.27692307692308</v>
      </c>
      <c r="Q159" s="74">
        <f t="shared" si="24"/>
        <v>991.125</v>
      </c>
      <c r="R159" s="72">
        <f t="shared" si="20"/>
        <v>6501.5929384615383</v>
      </c>
      <c r="S159" s="26"/>
      <c r="V159" s="26"/>
      <c r="W159" s="26"/>
      <c r="X159" s="26"/>
      <c r="AF159" s="75">
        <v>116</v>
      </c>
      <c r="AG159" s="75">
        <v>26</v>
      </c>
    </row>
    <row r="160" spans="1:33" s="3" customFormat="1" ht="210">
      <c r="A160" s="235">
        <v>45469</v>
      </c>
      <c r="B160" s="63" t="s">
        <v>285</v>
      </c>
      <c r="C160" s="2" t="s">
        <v>274</v>
      </c>
      <c r="D160" s="2"/>
      <c r="E160" s="2"/>
      <c r="F160" s="2"/>
      <c r="G160" s="2"/>
      <c r="H160" s="2"/>
      <c r="I160" s="301">
        <v>24261</v>
      </c>
      <c r="J160" s="301">
        <v>62487</v>
      </c>
      <c r="K160" s="302">
        <v>812</v>
      </c>
      <c r="L160" s="302"/>
      <c r="M160" s="302"/>
      <c r="N160" s="34">
        <f t="shared" si="28"/>
        <v>2995.6736307692308</v>
      </c>
      <c r="O160" s="51">
        <f t="shared" si="29"/>
        <v>1865.2369500000002</v>
      </c>
      <c r="P160" s="34">
        <f t="shared" si="23"/>
        <v>412.24615384615385</v>
      </c>
      <c r="Q160" s="51">
        <f t="shared" si="24"/>
        <v>913.50000000000011</v>
      </c>
      <c r="R160" s="6">
        <f t="shared" si="20"/>
        <v>6186.6567346153852</v>
      </c>
      <c r="S160" s="15"/>
      <c r="V160" s="7"/>
      <c r="W160" s="7"/>
      <c r="X160" s="7"/>
      <c r="AF160" s="3">
        <v>121</v>
      </c>
      <c r="AG160" s="3">
        <v>24</v>
      </c>
    </row>
    <row r="161" spans="1:33" s="3" customFormat="1" ht="210">
      <c r="A161" s="235">
        <v>45470</v>
      </c>
      <c r="B161" s="63" t="s">
        <v>286</v>
      </c>
      <c r="C161" s="2" t="s">
        <v>276</v>
      </c>
      <c r="D161" s="2"/>
      <c r="E161" s="2"/>
      <c r="F161" s="2"/>
      <c r="G161" s="2"/>
      <c r="H161" s="2"/>
      <c r="I161" s="301">
        <v>25816</v>
      </c>
      <c r="J161" s="301">
        <v>63451</v>
      </c>
      <c r="K161" s="302">
        <v>814</v>
      </c>
      <c r="L161" s="302"/>
      <c r="M161" s="302"/>
      <c r="N161" s="34">
        <f t="shared" si="28"/>
        <v>3187.6802461538464</v>
      </c>
      <c r="O161" s="51">
        <f t="shared" si="29"/>
        <v>1894.0123500000002</v>
      </c>
      <c r="P161" s="34">
        <f t="shared" si="23"/>
        <v>413.26153846153846</v>
      </c>
      <c r="Q161" s="51">
        <f t="shared" si="24"/>
        <v>915.75</v>
      </c>
      <c r="R161" s="6">
        <f t="shared" si="20"/>
        <v>6410.7041346153846</v>
      </c>
      <c r="S161" s="15"/>
      <c r="V161" s="7"/>
      <c r="W161" s="7"/>
      <c r="X161" s="7"/>
      <c r="AF161" s="3">
        <v>117</v>
      </c>
      <c r="AG161" s="3">
        <v>26</v>
      </c>
    </row>
    <row r="162" spans="1:33" s="3" customFormat="1" ht="210">
      <c r="A162" s="235">
        <v>45471</v>
      </c>
      <c r="B162" s="63" t="s">
        <v>460</v>
      </c>
      <c r="C162" s="2" t="s">
        <v>276</v>
      </c>
      <c r="D162" s="2"/>
      <c r="E162" s="2"/>
      <c r="F162" s="2"/>
      <c r="G162" s="2"/>
      <c r="H162" s="2"/>
      <c r="I162" s="301">
        <v>25830</v>
      </c>
      <c r="J162" s="301">
        <v>62629</v>
      </c>
      <c r="K162" s="302">
        <v>838</v>
      </c>
      <c r="L162" s="302"/>
      <c r="M162" s="302"/>
      <c r="N162" s="34">
        <f t="shared" si="28"/>
        <v>3189.4089230769232</v>
      </c>
      <c r="O162" s="51">
        <f t="shared" si="29"/>
        <v>1869.4756500000001</v>
      </c>
      <c r="P162" s="34">
        <f t="shared" si="23"/>
        <v>425.44615384615383</v>
      </c>
      <c r="Q162" s="51">
        <f t="shared" si="24"/>
        <v>942.75</v>
      </c>
      <c r="R162" s="6">
        <f t="shared" si="20"/>
        <v>6427.0807269230772</v>
      </c>
      <c r="S162" s="15"/>
      <c r="V162" s="7"/>
      <c r="W162" s="7"/>
      <c r="X162" s="7"/>
      <c r="AF162" s="3">
        <v>116</v>
      </c>
      <c r="AG162" s="3">
        <v>24</v>
      </c>
    </row>
    <row r="163" spans="1:33" s="3" customFormat="1" ht="210">
      <c r="A163" s="235">
        <v>45472</v>
      </c>
      <c r="B163" s="63" t="s">
        <v>461</v>
      </c>
      <c r="C163" s="82" t="s">
        <v>289</v>
      </c>
      <c r="D163" s="82"/>
      <c r="E163" s="82"/>
      <c r="F163" s="82"/>
      <c r="G163" s="82"/>
      <c r="H163" s="82"/>
      <c r="I163" s="301">
        <v>25760</v>
      </c>
      <c r="J163" s="301">
        <v>67696</v>
      </c>
      <c r="K163" s="302">
        <v>870</v>
      </c>
      <c r="L163" s="302"/>
      <c r="M163" s="302"/>
      <c r="N163" s="34">
        <f t="shared" si="28"/>
        <v>3180.7655384615387</v>
      </c>
      <c r="O163" s="51">
        <f t="shared" si="29"/>
        <v>2020.7256</v>
      </c>
      <c r="P163" s="34">
        <f t="shared" si="23"/>
        <v>441.69230769230768</v>
      </c>
      <c r="Q163" s="51">
        <f t="shared" si="24"/>
        <v>978.75</v>
      </c>
      <c r="R163" s="6">
        <f t="shared" si="20"/>
        <v>6621.9334461538465</v>
      </c>
      <c r="S163" s="15"/>
      <c r="V163" s="7"/>
      <c r="W163" s="7"/>
      <c r="X163" s="7"/>
      <c r="AF163" s="3">
        <v>114</v>
      </c>
      <c r="AG163" s="3">
        <v>26</v>
      </c>
    </row>
    <row r="164" spans="1:33" s="3" customFormat="1" ht="210">
      <c r="A164" s="235">
        <v>45473</v>
      </c>
      <c r="B164" s="63" t="s">
        <v>462</v>
      </c>
      <c r="C164" s="82" t="s">
        <v>244</v>
      </c>
      <c r="D164" s="82"/>
      <c r="E164" s="82"/>
      <c r="F164" s="82"/>
      <c r="G164" s="82"/>
      <c r="H164" s="82"/>
      <c r="I164" s="301">
        <v>25644</v>
      </c>
      <c r="J164" s="301">
        <v>60294</v>
      </c>
      <c r="K164" s="302">
        <v>839</v>
      </c>
      <c r="L164" s="302"/>
      <c r="M164" s="302"/>
      <c r="N164" s="34">
        <f>(I164*40.13)/325</f>
        <v>3166.4422153846158</v>
      </c>
      <c r="O164" s="51">
        <f t="shared" si="29"/>
        <v>1799.7759000000001</v>
      </c>
      <c r="P164" s="34">
        <f t="shared" si="23"/>
        <v>425.95384615384614</v>
      </c>
      <c r="Q164" s="51">
        <f t="shared" si="24"/>
        <v>943.875</v>
      </c>
      <c r="R164" s="6">
        <f t="shared" si="20"/>
        <v>6336.0469615384618</v>
      </c>
      <c r="S164" s="15"/>
      <c r="V164" s="7"/>
      <c r="W164" s="7"/>
      <c r="X164" s="7"/>
      <c r="AF164" s="3">
        <v>111</v>
      </c>
      <c r="AG164" s="3">
        <v>25</v>
      </c>
    </row>
    <row r="165" spans="1:33" s="87" customFormat="1" ht="210">
      <c r="A165" s="238">
        <v>45474</v>
      </c>
      <c r="B165" s="63" t="s">
        <v>291</v>
      </c>
      <c r="C165" s="82" t="s">
        <v>244</v>
      </c>
      <c r="D165" s="82"/>
      <c r="E165" s="82"/>
      <c r="F165" s="82"/>
      <c r="G165" s="82"/>
      <c r="H165" s="82"/>
      <c r="I165" s="304">
        <v>26244</v>
      </c>
      <c r="J165" s="304">
        <v>60620</v>
      </c>
      <c r="K165" s="303">
        <v>883</v>
      </c>
      <c r="L165" s="303">
        <v>812</v>
      </c>
      <c r="M165" s="302">
        <v>71</v>
      </c>
      <c r="N165" s="84">
        <f>(I165*40.13)/325</f>
        <v>3240.5283692307689</v>
      </c>
      <c r="O165" s="83">
        <f>(J165/1000)*29.85</f>
        <v>1809.5070000000001</v>
      </c>
      <c r="P165" s="84">
        <f>(K165*165)/325</f>
        <v>448.2923076923077</v>
      </c>
      <c r="Q165" s="83">
        <f>(((L165*0.9)*1.25)+ (M165*0.8*94.5)/325)</f>
        <v>930.01569230769246</v>
      </c>
      <c r="R165" s="85">
        <f t="shared" si="20"/>
        <v>6428.3433692307699</v>
      </c>
      <c r="S165" s="2"/>
      <c r="V165" s="2"/>
      <c r="W165" s="2"/>
      <c r="X165" s="2"/>
    </row>
    <row r="166" spans="1:33" ht="210">
      <c r="A166" s="235">
        <v>45475</v>
      </c>
      <c r="B166" s="63" t="s">
        <v>292</v>
      </c>
      <c r="C166" s="2" t="s">
        <v>293</v>
      </c>
      <c r="D166" s="2"/>
      <c r="E166" s="2"/>
      <c r="F166" s="2"/>
      <c r="G166" s="2"/>
      <c r="H166" s="2"/>
      <c r="I166" s="301">
        <v>26600</v>
      </c>
      <c r="J166" s="301">
        <v>63964</v>
      </c>
      <c r="K166" s="303">
        <v>893</v>
      </c>
      <c r="L166" s="302">
        <v>821</v>
      </c>
      <c r="M166" s="302">
        <v>72</v>
      </c>
      <c r="N166" s="84">
        <f>(I166*40.13)/325</f>
        <v>3284.4861538461537</v>
      </c>
      <c r="O166" s="51">
        <f>(J166/1000)*29.85</f>
        <v>1909.3253999999999</v>
      </c>
      <c r="P166" s="84">
        <f>(K166*165)/325</f>
        <v>453.3692307692308</v>
      </c>
      <c r="Q166" s="83">
        <f>(((L166*0.9)*1.25)+ (M166*0.8*94.5)/325)</f>
        <v>940.37330769230766</v>
      </c>
      <c r="R166" s="6">
        <f t="shared" si="20"/>
        <v>6587.5540923076915</v>
      </c>
    </row>
    <row r="167" spans="1:33" ht="210">
      <c r="A167" s="235">
        <v>45476</v>
      </c>
      <c r="B167" s="63" t="s">
        <v>294</v>
      </c>
      <c r="C167" s="2" t="s">
        <v>295</v>
      </c>
      <c r="D167" s="2"/>
      <c r="E167" s="2"/>
      <c r="F167" s="2"/>
      <c r="G167" s="2"/>
      <c r="H167" s="2"/>
      <c r="I167" s="301">
        <v>26977</v>
      </c>
      <c r="J167" s="301">
        <v>67935</v>
      </c>
      <c r="K167" s="303">
        <v>954</v>
      </c>
      <c r="L167" s="302">
        <v>876</v>
      </c>
      <c r="M167" s="302">
        <v>78</v>
      </c>
      <c r="N167" s="84">
        <f t="shared" ref="N167:N181" si="30">(I167*40.13)/325</f>
        <v>3331.0369538461537</v>
      </c>
      <c r="O167" s="51">
        <f t="shared" si="29"/>
        <v>2027.8597500000001</v>
      </c>
      <c r="P167" s="84">
        <f>(K167*165)/325</f>
        <v>484.33846153846156</v>
      </c>
      <c r="Q167" s="83">
        <f>(((L167*0.9)*1.25)+ (M167*0.8*94.5)/325)</f>
        <v>1003.644</v>
      </c>
      <c r="R167" s="6">
        <f t="shared" si="20"/>
        <v>6846.8791653846156</v>
      </c>
    </row>
    <row r="168" spans="1:33" ht="210">
      <c r="A168" s="235">
        <v>45477</v>
      </c>
      <c r="B168" s="63" t="s">
        <v>296</v>
      </c>
      <c r="C168" s="2" t="s">
        <v>295</v>
      </c>
      <c r="D168" s="2"/>
      <c r="E168" s="2"/>
      <c r="F168" s="2"/>
      <c r="G168" s="2"/>
      <c r="H168" s="2"/>
      <c r="I168" s="301">
        <v>26215</v>
      </c>
      <c r="J168" s="301">
        <v>66444</v>
      </c>
      <c r="K168" s="303">
        <v>941</v>
      </c>
      <c r="L168" s="302">
        <v>870</v>
      </c>
      <c r="M168" s="302">
        <v>71</v>
      </c>
      <c r="N168" s="84">
        <f t="shared" si="30"/>
        <v>3236.9475384615384</v>
      </c>
      <c r="O168" s="51">
        <f t="shared" si="29"/>
        <v>1983.3534000000002</v>
      </c>
      <c r="P168" s="84">
        <f>(K168*165)/325</f>
        <v>477.73846153846154</v>
      </c>
      <c r="Q168" s="83">
        <f>(((L168*0.9)*1.25)+ (M168*0.8*94.5)/325)</f>
        <v>995.26569230769235</v>
      </c>
      <c r="R168" s="6">
        <f t="shared" si="20"/>
        <v>6693.3050923076926</v>
      </c>
    </row>
    <row r="169" spans="1:33" ht="210">
      <c r="A169" s="235">
        <v>45478</v>
      </c>
      <c r="B169" s="116" t="s">
        <v>297</v>
      </c>
      <c r="C169" s="2" t="s">
        <v>295</v>
      </c>
      <c r="D169" s="2"/>
      <c r="E169" s="2"/>
      <c r="F169" s="2"/>
      <c r="G169" s="2"/>
      <c r="H169" s="2"/>
      <c r="I169" s="301">
        <v>25739</v>
      </c>
      <c r="J169" s="301">
        <v>67365</v>
      </c>
      <c r="K169" s="303">
        <v>922</v>
      </c>
      <c r="L169" s="302">
        <v>854</v>
      </c>
      <c r="M169" s="302">
        <v>68</v>
      </c>
      <c r="N169" s="84">
        <f t="shared" si="30"/>
        <v>3178.1725230769234</v>
      </c>
      <c r="O169" s="51">
        <f t="shared" si="29"/>
        <v>2010.8452499999999</v>
      </c>
      <c r="P169" s="84">
        <f>(K169*165)/325</f>
        <v>468.09230769230771</v>
      </c>
      <c r="Q169" s="83">
        <f>(((L169*0.9)*1.25)+ (M169*0.8*94.5)/325)</f>
        <v>976.56784615384618</v>
      </c>
      <c r="R169" s="6">
        <f t="shared" si="20"/>
        <v>6633.6779269230774</v>
      </c>
    </row>
    <row r="170" spans="1:33" ht="210">
      <c r="A170" s="239">
        <v>45479</v>
      </c>
      <c r="B170" s="108" t="s">
        <v>463</v>
      </c>
      <c r="C170" s="89" t="s">
        <v>244</v>
      </c>
      <c r="D170" s="89"/>
      <c r="E170" s="89"/>
      <c r="F170" s="89"/>
      <c r="G170" s="89"/>
      <c r="H170" s="89"/>
      <c r="I170" s="301">
        <v>25195</v>
      </c>
      <c r="J170" s="301">
        <v>71926</v>
      </c>
      <c r="K170" s="303">
        <v>958</v>
      </c>
      <c r="L170" s="302">
        <v>897</v>
      </c>
      <c r="M170" s="302">
        <v>61</v>
      </c>
      <c r="N170" s="84">
        <f t="shared" si="30"/>
        <v>3111.0010769230771</v>
      </c>
      <c r="O170" s="51">
        <f t="shared" si="29"/>
        <v>2146.9911000000002</v>
      </c>
      <c r="P170" s="84">
        <f t="shared" ref="P170:P184" si="31">(K170*165)/325</f>
        <v>486.3692307692308</v>
      </c>
      <c r="Q170" s="83">
        <f t="shared" ref="Q170:Q203" si="32">(((L170*0.9)*1.25)+ (M170*0.8*94.5)/325)</f>
        <v>1023.3145384615386</v>
      </c>
      <c r="R170" s="6">
        <f t="shared" si="20"/>
        <v>6767.6759461538459</v>
      </c>
    </row>
    <row r="171" spans="1:33" ht="210">
      <c r="A171" s="239">
        <v>45480</v>
      </c>
      <c r="B171" s="108" t="s">
        <v>299</v>
      </c>
      <c r="C171" s="89" t="s">
        <v>244</v>
      </c>
      <c r="D171" s="89"/>
      <c r="E171" s="89"/>
      <c r="F171" s="89"/>
      <c r="G171" s="89"/>
      <c r="H171" s="89"/>
      <c r="I171" s="301">
        <v>25303</v>
      </c>
      <c r="J171" s="301">
        <v>66158</v>
      </c>
      <c r="K171" s="303">
        <v>909</v>
      </c>
      <c r="L171" s="302">
        <v>835</v>
      </c>
      <c r="M171" s="302">
        <v>74</v>
      </c>
      <c r="N171" s="84">
        <f t="shared" si="30"/>
        <v>3124.3365846153847</v>
      </c>
      <c r="O171" s="51">
        <f t="shared" si="29"/>
        <v>1974.8163000000002</v>
      </c>
      <c r="P171" s="84">
        <f t="shared" si="31"/>
        <v>461.49230769230769</v>
      </c>
      <c r="Q171" s="83">
        <f t="shared" si="32"/>
        <v>956.58853846153852</v>
      </c>
      <c r="R171" s="6">
        <f t="shared" si="20"/>
        <v>6517.2337307692314</v>
      </c>
    </row>
    <row r="172" spans="1:33" ht="210">
      <c r="A172" s="235">
        <v>45481</v>
      </c>
      <c r="B172" s="108" t="s">
        <v>300</v>
      </c>
      <c r="C172" s="89" t="s">
        <v>244</v>
      </c>
      <c r="D172" s="89"/>
      <c r="E172" s="89"/>
      <c r="F172" s="89"/>
      <c r="G172" s="89"/>
      <c r="H172" s="89"/>
      <c r="I172" s="301">
        <v>26299</v>
      </c>
      <c r="J172" s="301">
        <v>70872</v>
      </c>
      <c r="K172" s="303">
        <v>894</v>
      </c>
      <c r="L172" s="302">
        <v>832</v>
      </c>
      <c r="M172" s="302">
        <v>62</v>
      </c>
      <c r="N172" s="84">
        <f t="shared" si="30"/>
        <v>3247.3196000000003</v>
      </c>
      <c r="O172" s="51">
        <f t="shared" si="29"/>
        <v>2115.5291999999999</v>
      </c>
      <c r="P172" s="84">
        <f t="shared" si="31"/>
        <v>453.87692307692305</v>
      </c>
      <c r="Q172" s="83">
        <f t="shared" si="32"/>
        <v>950.42215384615395</v>
      </c>
      <c r="R172" s="6">
        <f t="shared" si="20"/>
        <v>6767.1478769230771</v>
      </c>
    </row>
    <row r="173" spans="1:33" ht="210">
      <c r="A173" s="235">
        <v>45482</v>
      </c>
      <c r="B173" s="108" t="s">
        <v>301</v>
      </c>
      <c r="C173" s="89" t="s">
        <v>295</v>
      </c>
      <c r="D173" s="89"/>
      <c r="E173" s="89"/>
      <c r="F173" s="89"/>
      <c r="G173" s="89"/>
      <c r="H173" s="89"/>
      <c r="I173" s="315">
        <v>25555</v>
      </c>
      <c r="J173" s="315">
        <v>69418</v>
      </c>
      <c r="K173" s="303">
        <v>953</v>
      </c>
      <c r="L173" s="314">
        <v>885</v>
      </c>
      <c r="M173" s="302">
        <v>68</v>
      </c>
      <c r="N173" s="84">
        <f t="shared" si="30"/>
        <v>3155.4527692307693</v>
      </c>
      <c r="O173" s="51">
        <f t="shared" si="29"/>
        <v>2072.1273000000001</v>
      </c>
      <c r="P173" s="84">
        <f t="shared" si="31"/>
        <v>483.83076923076925</v>
      </c>
      <c r="Q173" s="83">
        <f t="shared" si="32"/>
        <v>1011.4428461538462</v>
      </c>
      <c r="R173" s="6">
        <f t="shared" si="20"/>
        <v>6722.8536846153847</v>
      </c>
    </row>
    <row r="174" spans="1:33" s="3" customFormat="1" ht="210">
      <c r="A174" s="235">
        <v>45483</v>
      </c>
      <c r="B174" s="108" t="s">
        <v>302</v>
      </c>
      <c r="C174" s="89" t="s">
        <v>295</v>
      </c>
      <c r="D174" s="87"/>
      <c r="E174" s="87"/>
      <c r="F174" s="87"/>
      <c r="G174" s="87"/>
      <c r="H174" s="87"/>
      <c r="I174" s="316">
        <v>24188</v>
      </c>
      <c r="J174" s="301">
        <v>65426</v>
      </c>
      <c r="K174" s="303">
        <v>898</v>
      </c>
      <c r="L174" s="302">
        <v>831</v>
      </c>
      <c r="M174" s="314">
        <v>67</v>
      </c>
      <c r="N174" s="84">
        <f t="shared" si="30"/>
        <v>2986.6598153846157</v>
      </c>
      <c r="O174" s="51">
        <f t="shared" si="29"/>
        <v>1952.9661000000001</v>
      </c>
      <c r="P174" s="84">
        <f t="shared" si="31"/>
        <v>455.90769230769229</v>
      </c>
      <c r="Q174" s="83">
        <f t="shared" si="32"/>
        <v>950.46023076923075</v>
      </c>
      <c r="R174" s="6">
        <f t="shared" si="20"/>
        <v>6345.9938384615398</v>
      </c>
      <c r="S174" s="15"/>
      <c r="V174" s="7"/>
      <c r="W174" s="7"/>
      <c r="X174" s="7"/>
    </row>
    <row r="175" spans="1:33" ht="210">
      <c r="A175" s="235">
        <v>45484</v>
      </c>
      <c r="B175" s="108" t="s">
        <v>303</v>
      </c>
      <c r="C175" s="89" t="s">
        <v>295</v>
      </c>
      <c r="D175" s="89"/>
      <c r="E175" s="89"/>
      <c r="F175" s="89"/>
      <c r="G175" s="89"/>
      <c r="H175" s="89"/>
      <c r="I175" s="315">
        <v>25049</v>
      </c>
      <c r="J175" s="315">
        <v>71115</v>
      </c>
      <c r="K175" s="303">
        <v>946</v>
      </c>
      <c r="L175" s="314">
        <v>879</v>
      </c>
      <c r="M175" s="314">
        <v>67</v>
      </c>
      <c r="N175" s="84">
        <f t="shared" si="30"/>
        <v>3092.9734461538465</v>
      </c>
      <c r="O175" s="51">
        <f t="shared" si="29"/>
        <v>2122.7827499999999</v>
      </c>
      <c r="P175" s="84">
        <f t="shared" si="31"/>
        <v>480.27692307692308</v>
      </c>
      <c r="Q175" s="83">
        <f t="shared" si="32"/>
        <v>1004.4602307692307</v>
      </c>
      <c r="R175" s="6">
        <f t="shared" si="20"/>
        <v>6700.4933500000006</v>
      </c>
    </row>
    <row r="176" spans="1:33" ht="210">
      <c r="A176" s="235">
        <v>45485</v>
      </c>
      <c r="B176" s="108" t="s">
        <v>304</v>
      </c>
      <c r="C176" s="89" t="s">
        <v>305</v>
      </c>
      <c r="D176" s="89"/>
      <c r="E176" s="89"/>
      <c r="F176" s="89"/>
      <c r="G176" s="89"/>
      <c r="H176" s="89"/>
      <c r="I176" s="301">
        <v>24282</v>
      </c>
      <c r="J176" s="301">
        <v>67439</v>
      </c>
      <c r="K176" s="303">
        <v>948</v>
      </c>
      <c r="L176" s="302">
        <v>885</v>
      </c>
      <c r="M176" s="302">
        <v>63</v>
      </c>
      <c r="N176" s="84">
        <f t="shared" si="30"/>
        <v>2998.2666461538461</v>
      </c>
      <c r="O176" s="51">
        <f t="shared" si="29"/>
        <v>2013.0541499999999</v>
      </c>
      <c r="P176" s="84">
        <f t="shared" si="31"/>
        <v>481.2923076923077</v>
      </c>
      <c r="Q176" s="83">
        <f t="shared" si="32"/>
        <v>1010.2797692307693</v>
      </c>
      <c r="R176" s="6">
        <f t="shared" si="20"/>
        <v>6502.8928730769239</v>
      </c>
    </row>
    <row r="177" spans="1:18" ht="210">
      <c r="A177" s="235">
        <v>45486</v>
      </c>
      <c r="B177" s="108" t="s">
        <v>464</v>
      </c>
      <c r="C177" s="89" t="s">
        <v>307</v>
      </c>
      <c r="D177" s="89"/>
      <c r="E177" s="89"/>
      <c r="F177" s="89"/>
      <c r="G177" s="89"/>
      <c r="H177" s="89"/>
      <c r="I177" s="301">
        <v>19129</v>
      </c>
      <c r="J177" s="301">
        <v>71233</v>
      </c>
      <c r="K177" s="303">
        <v>930</v>
      </c>
      <c r="L177" s="302">
        <v>880</v>
      </c>
      <c r="M177" s="302">
        <v>50</v>
      </c>
      <c r="N177" s="84">
        <f t="shared" si="30"/>
        <v>2361.9900615384618</v>
      </c>
      <c r="O177" s="51">
        <f t="shared" si="29"/>
        <v>2126.3050500000004</v>
      </c>
      <c r="P177" s="84">
        <f t="shared" si="31"/>
        <v>472.15384615384613</v>
      </c>
      <c r="Q177" s="83">
        <f t="shared" si="32"/>
        <v>1001.6307692307693</v>
      </c>
      <c r="R177" s="6">
        <f t="shared" si="20"/>
        <v>5962.079726923077</v>
      </c>
    </row>
    <row r="178" spans="1:18" ht="300.60000000000002" customHeight="1">
      <c r="A178" s="235">
        <v>45487</v>
      </c>
      <c r="B178" s="108" t="s">
        <v>308</v>
      </c>
      <c r="C178" s="89" t="s">
        <v>309</v>
      </c>
      <c r="D178" s="89"/>
      <c r="E178" s="89"/>
      <c r="F178" s="89"/>
      <c r="G178" s="89"/>
      <c r="H178" s="89"/>
      <c r="I178" s="301">
        <v>8947</v>
      </c>
      <c r="J178" s="301">
        <v>59441</v>
      </c>
      <c r="K178" s="303">
        <v>753</v>
      </c>
      <c r="L178" s="302">
        <v>718</v>
      </c>
      <c r="M178" s="302">
        <v>35</v>
      </c>
      <c r="N178" s="84">
        <f>(I178*40.13)/325</f>
        <v>1104.7480307692308</v>
      </c>
      <c r="O178" s="51">
        <f t="shared" si="29"/>
        <v>1774.3138500000002</v>
      </c>
      <c r="P178" s="84">
        <f t="shared" si="31"/>
        <v>382.2923076923077</v>
      </c>
      <c r="Q178" s="83">
        <f>(((L178*0.9)*1.25)+ (M178*0.8*94.5)/325)</f>
        <v>815.89153846153852</v>
      </c>
      <c r="R178" s="6">
        <f t="shared" si="20"/>
        <v>4077.2457269230767</v>
      </c>
    </row>
    <row r="179" spans="1:18" ht="210">
      <c r="A179" s="235">
        <v>45488</v>
      </c>
      <c r="B179" s="108" t="s">
        <v>465</v>
      </c>
      <c r="C179" s="89" t="s">
        <v>311</v>
      </c>
      <c r="D179" s="87"/>
      <c r="E179" s="87"/>
      <c r="F179" s="87"/>
      <c r="G179" s="87"/>
      <c r="H179" s="87"/>
      <c r="I179" s="307">
        <v>5666</v>
      </c>
      <c r="J179" s="301">
        <v>15574</v>
      </c>
      <c r="K179" s="303">
        <v>133</v>
      </c>
      <c r="L179" s="302">
        <v>85</v>
      </c>
      <c r="M179" s="302">
        <v>48</v>
      </c>
      <c r="N179" s="84">
        <f>(I179*40.13)/325</f>
        <v>699.62024615384621</v>
      </c>
      <c r="O179" s="51">
        <f t="shared" ref="O179:O200" si="33">(J179/1000)*29.85</f>
        <v>464.88390000000004</v>
      </c>
      <c r="P179" s="84">
        <f>(K179*165)/325</f>
        <v>67.523076923076928</v>
      </c>
      <c r="Q179" s="83">
        <f>(((L179*0.9)*1.25)+ (M179*0.8*94.5)/325)</f>
        <v>106.79053846153846</v>
      </c>
      <c r="R179" s="6">
        <f t="shared" si="20"/>
        <v>1338.8177615384618</v>
      </c>
    </row>
    <row r="180" spans="1:18" ht="210">
      <c r="A180" s="235">
        <v>45489</v>
      </c>
      <c r="B180" s="108" t="s">
        <v>466</v>
      </c>
      <c r="C180" s="89" t="s">
        <v>313</v>
      </c>
      <c r="D180" s="89"/>
      <c r="E180" s="89"/>
      <c r="F180" s="89"/>
      <c r="G180" s="89"/>
      <c r="H180" s="89"/>
      <c r="I180" s="301">
        <v>2442</v>
      </c>
      <c r="J180" s="308">
        <v>1299</v>
      </c>
      <c r="K180" s="303">
        <v>72</v>
      </c>
      <c r="L180" s="302">
        <v>14</v>
      </c>
      <c r="M180" s="302">
        <v>39</v>
      </c>
      <c r="N180" s="84">
        <f t="shared" si="30"/>
        <v>301.53064615384619</v>
      </c>
      <c r="O180" s="51">
        <f t="shared" si="33"/>
        <v>38.775149999999996</v>
      </c>
      <c r="P180" s="84">
        <f>(K180*165)/325</f>
        <v>36.553846153846152</v>
      </c>
      <c r="Q180" s="83">
        <f>(((L180*0.9)*1.25)+ (M180*0.8*94.5)/325)</f>
        <v>24.822000000000003</v>
      </c>
      <c r="R180" s="6">
        <f t="shared" ref="R180:R186" si="34">SUM(N180:Q180)</f>
        <v>401.68164230769236</v>
      </c>
    </row>
    <row r="181" spans="1:18" ht="225">
      <c r="A181" s="236">
        <v>45490</v>
      </c>
      <c r="B181" s="108" t="s">
        <v>467</v>
      </c>
      <c r="C181" s="95" t="s">
        <v>315</v>
      </c>
      <c r="D181" s="95"/>
      <c r="E181" s="95"/>
      <c r="F181" s="95"/>
      <c r="G181" s="95"/>
      <c r="H181" s="95"/>
      <c r="I181" s="301">
        <v>17614</v>
      </c>
      <c r="J181" s="308">
        <v>61600</v>
      </c>
      <c r="K181" s="317">
        <v>858</v>
      </c>
      <c r="L181" s="318">
        <v>787</v>
      </c>
      <c r="M181" s="319">
        <v>68</v>
      </c>
      <c r="N181" s="84">
        <f t="shared" si="30"/>
        <v>2174.9225230769234</v>
      </c>
      <c r="O181" s="51">
        <f t="shared" si="33"/>
        <v>1838.7600000000002</v>
      </c>
      <c r="P181" s="84">
        <f>(K181*165)/325</f>
        <v>435.6</v>
      </c>
      <c r="Q181" s="83">
        <f>(((L181*0.9)*1.25)+ (M181*0.8*94.5)/325)</f>
        <v>901.19284615384629</v>
      </c>
      <c r="R181" s="6">
        <f t="shared" si="34"/>
        <v>5350.4753692307704</v>
      </c>
    </row>
    <row r="182" spans="1:18" ht="225">
      <c r="A182" s="236">
        <v>45491</v>
      </c>
      <c r="B182" s="108" t="s">
        <v>468</v>
      </c>
      <c r="C182" s="89" t="s">
        <v>317</v>
      </c>
      <c r="D182" s="148"/>
      <c r="E182" s="148"/>
      <c r="F182" s="148"/>
      <c r="G182" s="148"/>
      <c r="H182" s="148"/>
      <c r="I182" s="320">
        <v>20299</v>
      </c>
      <c r="J182" s="321">
        <v>72031</v>
      </c>
      <c r="K182" s="303">
        <v>946</v>
      </c>
      <c r="L182" s="302">
        <v>883</v>
      </c>
      <c r="M182" s="319">
        <v>61</v>
      </c>
      <c r="N182" s="84">
        <f>(I182*40.13)/325</f>
        <v>2506.4580615384616</v>
      </c>
      <c r="O182" s="51">
        <f t="shared" si="33"/>
        <v>2150.1253500000003</v>
      </c>
      <c r="P182" s="84">
        <f t="shared" si="31"/>
        <v>480.27692307692308</v>
      </c>
      <c r="Q182" s="83">
        <f>(((L182*0.9)*1.25)+ (M182*0.8*94.5)/325)</f>
        <v>1007.5645384615385</v>
      </c>
      <c r="R182" s="6">
        <f t="shared" si="34"/>
        <v>6144.4248730769232</v>
      </c>
    </row>
    <row r="183" spans="1:18" ht="195">
      <c r="A183" s="236">
        <v>45492</v>
      </c>
      <c r="B183" s="108" t="s">
        <v>469</v>
      </c>
      <c r="C183" s="89" t="s">
        <v>319</v>
      </c>
      <c r="D183" s="87"/>
      <c r="E183" s="87"/>
      <c r="F183" s="87"/>
      <c r="G183" s="87"/>
      <c r="H183" s="87"/>
      <c r="I183" s="307">
        <v>14955</v>
      </c>
      <c r="J183" s="308">
        <v>63322</v>
      </c>
      <c r="K183" s="322">
        <v>806</v>
      </c>
      <c r="L183" s="323">
        <v>737</v>
      </c>
      <c r="M183" s="302">
        <v>64</v>
      </c>
      <c r="N183" s="84">
        <f>(I183*40.13)/325</f>
        <v>1846.5973846153847</v>
      </c>
      <c r="O183" s="51">
        <f t="shared" si="33"/>
        <v>1890.1617000000001</v>
      </c>
      <c r="P183" s="84">
        <f>(K183*165)/325</f>
        <v>409.2</v>
      </c>
      <c r="Q183" s="83">
        <f t="shared" si="32"/>
        <v>844.01238461538469</v>
      </c>
      <c r="R183" s="6">
        <f t="shared" si="34"/>
        <v>4989.9714692307698</v>
      </c>
    </row>
    <row r="184" spans="1:18" ht="225">
      <c r="A184" s="236">
        <v>45493</v>
      </c>
      <c r="B184" s="108" t="s">
        <v>470</v>
      </c>
      <c r="C184" s="89" t="s">
        <v>321</v>
      </c>
      <c r="D184" s="87"/>
      <c r="E184" s="87"/>
      <c r="F184" s="87"/>
      <c r="G184" s="87"/>
      <c r="H184" s="87"/>
      <c r="I184" s="324">
        <v>2687</v>
      </c>
      <c r="J184" s="302">
        <v>810</v>
      </c>
      <c r="K184" s="303">
        <v>25</v>
      </c>
      <c r="L184" s="302">
        <v>11</v>
      </c>
      <c r="M184" s="302">
        <v>14</v>
      </c>
      <c r="N184" s="84">
        <f>(I184*40.13)/325</f>
        <v>331.78249230769234</v>
      </c>
      <c r="O184" s="51">
        <f t="shared" si="33"/>
        <v>24.178500000000003</v>
      </c>
      <c r="P184" s="84">
        <f t="shared" si="31"/>
        <v>12.692307692307692</v>
      </c>
      <c r="Q184" s="83">
        <f t="shared" si="32"/>
        <v>15.631615384615385</v>
      </c>
      <c r="R184" s="6">
        <f t="shared" si="34"/>
        <v>384.28491538461537</v>
      </c>
    </row>
    <row r="185" spans="1:18" ht="225">
      <c r="A185" s="236">
        <v>45494</v>
      </c>
      <c r="B185" s="108" t="s">
        <v>471</v>
      </c>
      <c r="C185" s="89" t="s">
        <v>323</v>
      </c>
      <c r="D185" s="95"/>
      <c r="E185" s="95"/>
      <c r="F185" s="95"/>
      <c r="G185" s="95"/>
      <c r="H185" s="95"/>
      <c r="I185" s="321">
        <v>3379</v>
      </c>
      <c r="J185" s="303">
        <v>0</v>
      </c>
      <c r="K185" s="302">
        <v>45</v>
      </c>
      <c r="L185" s="302">
        <v>11</v>
      </c>
      <c r="M185" s="302">
        <v>23</v>
      </c>
      <c r="N185" s="84">
        <f>(I185*40.13)/325</f>
        <v>417.22852307692312</v>
      </c>
      <c r="O185" s="51">
        <f t="shared" si="33"/>
        <v>0</v>
      </c>
      <c r="P185" s="84">
        <f t="shared" ref="P185:P201" si="35">(K185*165)/325</f>
        <v>22.846153846153847</v>
      </c>
      <c r="Q185" s="83">
        <f t="shared" si="32"/>
        <v>17.725153846153848</v>
      </c>
      <c r="R185" s="6">
        <f t="shared" si="34"/>
        <v>457.79983076923082</v>
      </c>
    </row>
    <row r="186" spans="1:18" ht="195">
      <c r="A186" s="236">
        <v>45495</v>
      </c>
      <c r="B186" s="108" t="s">
        <v>472</v>
      </c>
      <c r="C186" s="89" t="s">
        <v>325</v>
      </c>
      <c r="D186" s="95"/>
      <c r="E186" s="95"/>
      <c r="F186" s="95"/>
      <c r="G186" s="95"/>
      <c r="H186" s="95"/>
      <c r="I186" s="325">
        <v>21882</v>
      </c>
      <c r="J186" s="315">
        <v>63655</v>
      </c>
      <c r="K186" s="303">
        <v>829</v>
      </c>
      <c r="L186" s="302">
        <v>766</v>
      </c>
      <c r="M186" s="314">
        <v>63</v>
      </c>
      <c r="N186" s="84">
        <f t="shared" ref="N186:N203" si="36">(I186*40.13)/325</f>
        <v>2701.9220307692308</v>
      </c>
      <c r="O186" s="51">
        <f t="shared" si="33"/>
        <v>1900.10175</v>
      </c>
      <c r="P186" s="11">
        <f t="shared" si="35"/>
        <v>420.87692307692305</v>
      </c>
      <c r="Q186" s="83">
        <f t="shared" si="32"/>
        <v>876.40476923076926</v>
      </c>
      <c r="R186" s="6">
        <f t="shared" si="34"/>
        <v>5899.3054730769236</v>
      </c>
    </row>
    <row r="187" spans="1:18" ht="195">
      <c r="A187" s="236">
        <v>45496</v>
      </c>
      <c r="B187" s="108" t="s">
        <v>473</v>
      </c>
      <c r="C187" s="89" t="s">
        <v>327</v>
      </c>
      <c r="D187" s="95"/>
      <c r="E187" s="95"/>
      <c r="F187" s="95"/>
      <c r="G187" s="95"/>
      <c r="H187" s="95"/>
      <c r="I187" s="325">
        <v>25185</v>
      </c>
      <c r="J187" s="315">
        <v>72245</v>
      </c>
      <c r="K187" s="303">
        <v>955</v>
      </c>
      <c r="L187" s="302">
        <v>882</v>
      </c>
      <c r="M187" s="314">
        <v>73</v>
      </c>
      <c r="N187" s="84">
        <f t="shared" si="36"/>
        <v>3109.7663076923077</v>
      </c>
      <c r="O187" s="51">
        <f t="shared" si="33"/>
        <v>2156.5132500000004</v>
      </c>
      <c r="P187" s="17">
        <f t="shared" si="35"/>
        <v>484.84615384615387</v>
      </c>
      <c r="Q187" s="83">
        <f t="shared" si="32"/>
        <v>1009.2309230769232</v>
      </c>
      <c r="R187" s="6">
        <f>SUM(N187:Q187)</f>
        <v>6760.3566346153857</v>
      </c>
    </row>
    <row r="188" spans="1:18" ht="195">
      <c r="A188" s="236">
        <v>45497</v>
      </c>
      <c r="B188" s="108" t="s">
        <v>474</v>
      </c>
      <c r="C188" s="89" t="s">
        <v>329</v>
      </c>
      <c r="D188" s="95"/>
      <c r="E188" s="95"/>
      <c r="F188" s="95"/>
      <c r="G188" s="95"/>
      <c r="H188" s="95"/>
      <c r="I188" s="325">
        <v>25045</v>
      </c>
      <c r="J188" s="326">
        <v>67152</v>
      </c>
      <c r="K188" s="303">
        <v>989</v>
      </c>
      <c r="L188" s="302">
        <v>915</v>
      </c>
      <c r="M188" s="314">
        <v>74</v>
      </c>
      <c r="N188" s="84">
        <f t="shared" si="36"/>
        <v>3092.4795384615386</v>
      </c>
      <c r="O188" s="51">
        <f t="shared" si="33"/>
        <v>2004.4872</v>
      </c>
      <c r="P188" s="17">
        <f t="shared" si="35"/>
        <v>502.10769230769233</v>
      </c>
      <c r="Q188" s="83">
        <f t="shared" si="32"/>
        <v>1046.5885384615385</v>
      </c>
      <c r="R188" s="6">
        <f>SUM(N188:Q188)</f>
        <v>6645.6629692307697</v>
      </c>
    </row>
    <row r="189" spans="1:18" ht="195">
      <c r="A189" s="236">
        <v>45498</v>
      </c>
      <c r="B189" s="108" t="s">
        <v>330</v>
      </c>
      <c r="C189" s="89" t="s">
        <v>331</v>
      </c>
      <c r="D189" s="95"/>
      <c r="E189" s="95"/>
      <c r="F189" s="95"/>
      <c r="G189" s="95"/>
      <c r="H189" s="95"/>
      <c r="I189" s="325">
        <v>25511</v>
      </c>
      <c r="J189" s="327">
        <v>72629</v>
      </c>
      <c r="K189" s="314">
        <v>1039</v>
      </c>
      <c r="L189" s="302">
        <v>968</v>
      </c>
      <c r="M189" s="314">
        <v>71</v>
      </c>
      <c r="N189" s="84">
        <f t="shared" si="36"/>
        <v>3150.0197846153847</v>
      </c>
      <c r="O189" s="51">
        <f t="shared" si="33"/>
        <v>2167.9756500000003</v>
      </c>
      <c r="P189" s="17">
        <f t="shared" si="35"/>
        <v>527.49230769230769</v>
      </c>
      <c r="Q189" s="83">
        <f t="shared" si="32"/>
        <v>1105.5156923076922</v>
      </c>
      <c r="R189" s="6">
        <f>SUM(N189:Q189)</f>
        <v>6951.0034346153843</v>
      </c>
    </row>
    <row r="190" spans="1:18" ht="195">
      <c r="A190" s="236">
        <v>45499</v>
      </c>
      <c r="B190" s="108" t="s">
        <v>332</v>
      </c>
      <c r="C190" s="89" t="s">
        <v>331</v>
      </c>
      <c r="D190" s="95"/>
      <c r="E190" s="95"/>
      <c r="F190" s="95"/>
      <c r="G190" s="95"/>
      <c r="H190" s="95"/>
      <c r="I190" s="325">
        <v>25629</v>
      </c>
      <c r="J190" s="327">
        <v>66234</v>
      </c>
      <c r="K190" s="314">
        <v>912</v>
      </c>
      <c r="L190" s="302">
        <v>838</v>
      </c>
      <c r="M190" s="314">
        <v>74</v>
      </c>
      <c r="N190" s="84">
        <f t="shared" si="36"/>
        <v>3164.5900615384617</v>
      </c>
      <c r="O190" s="51">
        <f t="shared" si="33"/>
        <v>1977.0848999999998</v>
      </c>
      <c r="P190" s="17">
        <f t="shared" si="35"/>
        <v>463.01538461538462</v>
      </c>
      <c r="Q190" s="83">
        <f>(((L190*0.9)*1.25)+ (M190*0.8*94.5)/325)</f>
        <v>959.96353846153852</v>
      </c>
      <c r="R190" s="6">
        <f>SUM(N190:Q190)</f>
        <v>6564.6538846153844</v>
      </c>
    </row>
    <row r="191" spans="1:18" ht="195">
      <c r="A191" s="236">
        <v>45500</v>
      </c>
      <c r="B191" s="108" t="s">
        <v>333</v>
      </c>
      <c r="C191" s="89" t="s">
        <v>334</v>
      </c>
      <c r="D191" s="95"/>
      <c r="E191" s="95"/>
      <c r="F191" s="95"/>
      <c r="G191" s="95"/>
      <c r="H191" s="95"/>
      <c r="I191" s="325">
        <v>25267</v>
      </c>
      <c r="J191" s="327">
        <v>62194</v>
      </c>
      <c r="K191" s="314">
        <v>822</v>
      </c>
      <c r="L191" s="302">
        <v>761</v>
      </c>
      <c r="M191" s="314">
        <v>61</v>
      </c>
      <c r="N191" s="84">
        <f t="shared" si="36"/>
        <v>3119.8914153846158</v>
      </c>
      <c r="O191" s="51">
        <f t="shared" si="33"/>
        <v>1856.4909000000002</v>
      </c>
      <c r="P191" s="17">
        <f t="shared" si="35"/>
        <v>417.32307692307694</v>
      </c>
      <c r="Q191" s="83">
        <f t="shared" si="32"/>
        <v>870.31453846153852</v>
      </c>
      <c r="R191" s="6">
        <f t="shared" ref="R191:R203" si="37">SUM(N191:Q191)</f>
        <v>6264.019930769231</v>
      </c>
    </row>
    <row r="192" spans="1:18" ht="195">
      <c r="A192" s="236">
        <v>45501</v>
      </c>
      <c r="B192" s="108" t="s">
        <v>335</v>
      </c>
      <c r="C192" s="89" t="s">
        <v>336</v>
      </c>
      <c r="D192" s="95"/>
      <c r="E192" s="95"/>
      <c r="F192" s="95"/>
      <c r="G192" s="95"/>
      <c r="H192" s="95"/>
      <c r="I192" s="325">
        <v>24030</v>
      </c>
      <c r="J192" s="327">
        <v>58940</v>
      </c>
      <c r="K192" s="314">
        <v>827</v>
      </c>
      <c r="L192" s="302">
        <v>768</v>
      </c>
      <c r="M192" s="314">
        <v>59</v>
      </c>
      <c r="N192" s="84">
        <f t="shared" si="36"/>
        <v>2967.1504615384615</v>
      </c>
      <c r="O192" s="51">
        <f t="shared" si="33"/>
        <v>1759.3589999999999</v>
      </c>
      <c r="P192" s="17">
        <f t="shared" si="35"/>
        <v>419.86153846153849</v>
      </c>
      <c r="Q192" s="17">
        <f t="shared" si="32"/>
        <v>877.72430769230766</v>
      </c>
      <c r="R192" s="6">
        <f t="shared" si="37"/>
        <v>6024.0953076923079</v>
      </c>
    </row>
    <row r="193" spans="1:24" ht="195">
      <c r="A193" s="235">
        <v>45502</v>
      </c>
      <c r="B193" s="108" t="s">
        <v>337</v>
      </c>
      <c r="C193" s="89" t="s">
        <v>325</v>
      </c>
      <c r="D193" s="95"/>
      <c r="E193" s="95"/>
      <c r="F193" s="95"/>
      <c r="G193" s="95"/>
      <c r="H193" s="95"/>
      <c r="I193" s="321">
        <v>23997</v>
      </c>
      <c r="J193" s="309">
        <v>69731</v>
      </c>
      <c r="K193" s="302">
        <v>982</v>
      </c>
      <c r="L193" s="302">
        <v>911</v>
      </c>
      <c r="M193" s="302">
        <v>71</v>
      </c>
      <c r="N193" s="84">
        <f t="shared" si="36"/>
        <v>2963.0757230769232</v>
      </c>
      <c r="O193" s="17">
        <f t="shared" si="33"/>
        <v>2081.4703500000001</v>
      </c>
      <c r="P193" s="17">
        <f t="shared" si="35"/>
        <v>498.55384615384617</v>
      </c>
      <c r="Q193" s="17">
        <f t="shared" si="32"/>
        <v>1041.3906923076922</v>
      </c>
      <c r="R193" s="6">
        <f t="shared" si="37"/>
        <v>6584.4906115384611</v>
      </c>
    </row>
    <row r="194" spans="1:24" ht="240.75" customHeight="1">
      <c r="A194" s="235">
        <v>45503</v>
      </c>
      <c r="B194" s="108" t="s">
        <v>338</v>
      </c>
      <c r="C194" s="89" t="s">
        <v>339</v>
      </c>
      <c r="D194" s="95"/>
      <c r="E194" s="95"/>
      <c r="F194" s="95"/>
      <c r="G194" s="95"/>
      <c r="H194" s="95"/>
      <c r="I194" s="321">
        <v>25807</v>
      </c>
      <c r="J194" s="321">
        <v>66225</v>
      </c>
      <c r="K194" s="328">
        <v>900</v>
      </c>
      <c r="L194" s="302">
        <v>828</v>
      </c>
      <c r="M194" s="302">
        <v>72</v>
      </c>
      <c r="N194" s="27">
        <f t="shared" si="36"/>
        <v>3186.5689538461538</v>
      </c>
      <c r="O194" s="55">
        <f t="shared" si="33"/>
        <v>1976.8162499999999</v>
      </c>
      <c r="P194" s="48">
        <f t="shared" si="35"/>
        <v>456.92307692307691</v>
      </c>
      <c r="Q194" s="39">
        <f t="shared" si="32"/>
        <v>948.24830769230766</v>
      </c>
      <c r="R194" s="6">
        <f t="shared" si="37"/>
        <v>6568.5565884615389</v>
      </c>
    </row>
    <row r="195" spans="1:24" ht="211.5" customHeight="1">
      <c r="A195" s="235">
        <v>45504</v>
      </c>
      <c r="B195" s="108" t="s">
        <v>340</v>
      </c>
      <c r="C195" s="89" t="s">
        <v>325</v>
      </c>
      <c r="D195" s="95"/>
      <c r="E195" s="95"/>
      <c r="F195" s="95"/>
      <c r="G195" s="95"/>
      <c r="H195" s="95"/>
      <c r="I195" s="321">
        <v>24970</v>
      </c>
      <c r="J195" s="321">
        <v>67551</v>
      </c>
      <c r="K195" s="328">
        <v>930</v>
      </c>
      <c r="L195" s="302">
        <v>858</v>
      </c>
      <c r="M195" s="302">
        <v>72</v>
      </c>
      <c r="N195" s="27">
        <f>(I195*40.13)/325</f>
        <v>3083.2187692307693</v>
      </c>
      <c r="O195" s="55">
        <f>(J195/1000)*29.85</f>
        <v>2016.3973500000002</v>
      </c>
      <c r="P195" s="48">
        <f>(K195*165)/325</f>
        <v>472.15384615384613</v>
      </c>
      <c r="Q195" s="39">
        <f t="shared" si="32"/>
        <v>981.99830769230766</v>
      </c>
      <c r="R195" s="6">
        <f>SUM(N195:Q195)</f>
        <v>6553.7682730769229</v>
      </c>
    </row>
    <row r="196" spans="1:24" ht="195">
      <c r="A196" s="235">
        <v>45505</v>
      </c>
      <c r="B196" s="108" t="s">
        <v>341</v>
      </c>
      <c r="C196" s="89" t="s">
        <v>325</v>
      </c>
      <c r="D196" s="89"/>
      <c r="E196" s="89"/>
      <c r="F196" s="89"/>
      <c r="G196" s="89"/>
      <c r="H196" s="89"/>
      <c r="I196" s="301">
        <v>26011</v>
      </c>
      <c r="J196" s="301">
        <v>70978</v>
      </c>
      <c r="K196" s="329">
        <v>999</v>
      </c>
      <c r="L196" s="329">
        <v>926</v>
      </c>
      <c r="M196" s="302">
        <v>73</v>
      </c>
      <c r="N196" s="84">
        <f t="shared" si="36"/>
        <v>3211.7582461538464</v>
      </c>
      <c r="O196" s="17">
        <f t="shared" si="33"/>
        <v>2118.6932999999999</v>
      </c>
      <c r="P196" s="17">
        <f t="shared" si="35"/>
        <v>507.18461538461537</v>
      </c>
      <c r="Q196" s="39">
        <f t="shared" si="32"/>
        <v>1058.7309230769231</v>
      </c>
      <c r="R196" s="6">
        <f t="shared" si="37"/>
        <v>6896.3670846153855</v>
      </c>
    </row>
    <row r="197" spans="1:24" ht="211.5" customHeight="1">
      <c r="A197" s="235">
        <v>45506</v>
      </c>
      <c r="B197" s="108" t="s">
        <v>342</v>
      </c>
      <c r="C197" s="89" t="s">
        <v>325</v>
      </c>
      <c r="D197" s="89"/>
      <c r="E197" s="89"/>
      <c r="F197" s="89"/>
      <c r="G197" s="89"/>
      <c r="H197" s="89"/>
      <c r="I197" s="301">
        <v>25695</v>
      </c>
      <c r="J197" s="308">
        <v>69209</v>
      </c>
      <c r="K197" s="302">
        <v>916</v>
      </c>
      <c r="L197" s="302">
        <v>845</v>
      </c>
      <c r="M197" s="302">
        <v>71</v>
      </c>
      <c r="N197" s="84">
        <f t="shared" si="36"/>
        <v>3172.7395384615388</v>
      </c>
      <c r="O197" s="17">
        <f t="shared" si="33"/>
        <v>2065.8886500000003</v>
      </c>
      <c r="P197" s="17">
        <f t="shared" si="35"/>
        <v>465.04615384615386</v>
      </c>
      <c r="Q197" s="39">
        <f t="shared" si="32"/>
        <v>967.14069230769235</v>
      </c>
      <c r="R197" s="6">
        <f t="shared" si="37"/>
        <v>6670.8150346153852</v>
      </c>
    </row>
    <row r="198" spans="1:24" ht="201.75" customHeight="1">
      <c r="A198" s="235">
        <v>45507</v>
      </c>
      <c r="B198" s="108" t="s">
        <v>343</v>
      </c>
      <c r="C198" s="89" t="s">
        <v>344</v>
      </c>
      <c r="D198" s="89"/>
      <c r="E198" s="89"/>
      <c r="F198" s="89"/>
      <c r="G198" s="89"/>
      <c r="H198" s="89"/>
      <c r="I198" s="301">
        <v>25039</v>
      </c>
      <c r="J198" s="308">
        <v>66860</v>
      </c>
      <c r="K198" s="302">
        <v>912</v>
      </c>
      <c r="L198" s="302">
        <v>850</v>
      </c>
      <c r="M198" s="302">
        <v>62</v>
      </c>
      <c r="N198" s="84">
        <f t="shared" si="36"/>
        <v>3091.738676923077</v>
      </c>
      <c r="O198" s="17">
        <f t="shared" si="33"/>
        <v>1995.7710000000002</v>
      </c>
      <c r="P198" s="17">
        <f t="shared" si="35"/>
        <v>463.01538461538462</v>
      </c>
      <c r="Q198" s="39">
        <f>(((L198*0.9)*1.25)+ (M198*0.8*94.5)/325)</f>
        <v>970.67215384615383</v>
      </c>
      <c r="R198" s="6">
        <f t="shared" si="37"/>
        <v>6521.1972153846145</v>
      </c>
    </row>
    <row r="199" spans="1:24" ht="228.75" customHeight="1">
      <c r="A199" s="235">
        <v>45508</v>
      </c>
      <c r="B199" s="108" t="s">
        <v>345</v>
      </c>
      <c r="C199" s="89" t="s">
        <v>344</v>
      </c>
      <c r="D199" s="89"/>
      <c r="E199" s="89"/>
      <c r="F199" s="89"/>
      <c r="G199" s="89"/>
      <c r="H199" s="89"/>
      <c r="I199" s="301">
        <v>25150</v>
      </c>
      <c r="J199" s="308">
        <v>67081</v>
      </c>
      <c r="K199" s="302">
        <v>914</v>
      </c>
      <c r="L199" s="302">
        <v>851</v>
      </c>
      <c r="M199" s="302">
        <v>63</v>
      </c>
      <c r="N199" s="84">
        <f t="shared" si="36"/>
        <v>3105.4446153846156</v>
      </c>
      <c r="O199" s="17">
        <f t="shared" si="33"/>
        <v>2002.3678500000001</v>
      </c>
      <c r="P199" s="17">
        <f t="shared" si="35"/>
        <v>464.03076923076924</v>
      </c>
      <c r="Q199" s="39">
        <f t="shared" si="32"/>
        <v>972.02976923076926</v>
      </c>
      <c r="R199" s="6">
        <f t="shared" si="37"/>
        <v>6543.8730038461536</v>
      </c>
    </row>
    <row r="200" spans="1:24" ht="195">
      <c r="A200" s="235">
        <v>45509</v>
      </c>
      <c r="B200" s="108" t="s">
        <v>346</v>
      </c>
      <c r="C200" s="89" t="s">
        <v>339</v>
      </c>
      <c r="D200" s="89"/>
      <c r="E200" s="89"/>
      <c r="F200" s="89"/>
      <c r="G200" s="89"/>
      <c r="H200" s="89"/>
      <c r="I200" s="301">
        <v>26234</v>
      </c>
      <c r="J200" s="308">
        <v>69533</v>
      </c>
      <c r="K200" s="302">
        <v>995</v>
      </c>
      <c r="L200" s="302">
        <v>918</v>
      </c>
      <c r="M200" s="302">
        <v>77</v>
      </c>
      <c r="N200" s="84">
        <f t="shared" si="36"/>
        <v>3239.2936000000004</v>
      </c>
      <c r="O200" s="17">
        <f t="shared" si="33"/>
        <v>2075.56005</v>
      </c>
      <c r="P200" s="17">
        <f>(K200*165)/325</f>
        <v>505.15384615384613</v>
      </c>
      <c r="Q200" s="17">
        <f t="shared" si="32"/>
        <v>1050.6613846153846</v>
      </c>
      <c r="R200" s="6">
        <f t="shared" si="37"/>
        <v>6870.6688807692317</v>
      </c>
      <c r="S200" s="17"/>
      <c r="T200" s="120"/>
      <c r="U200" s="120"/>
    </row>
    <row r="201" spans="1:24" ht="195">
      <c r="A201" s="235">
        <v>45510</v>
      </c>
      <c r="B201" s="108" t="s">
        <v>347</v>
      </c>
      <c r="C201" s="89" t="s">
        <v>325</v>
      </c>
      <c r="D201" s="89"/>
      <c r="E201" s="89"/>
      <c r="F201" s="89"/>
      <c r="G201" s="89"/>
      <c r="H201" s="89"/>
      <c r="I201" s="301">
        <v>26515</v>
      </c>
      <c r="J201" s="301">
        <v>66148</v>
      </c>
      <c r="K201" s="302">
        <v>932</v>
      </c>
      <c r="L201" s="302">
        <v>856</v>
      </c>
      <c r="M201" s="302">
        <v>76</v>
      </c>
      <c r="N201" s="84">
        <f t="shared" si="36"/>
        <v>3273.9906153846155</v>
      </c>
      <c r="O201" s="17">
        <f t="shared" ref="O201:O209" si="38">(J201/1000)*29.85</f>
        <v>1974.5178000000001</v>
      </c>
      <c r="P201" s="17">
        <f t="shared" si="35"/>
        <v>473.16923076923075</v>
      </c>
      <c r="Q201" s="51">
        <f t="shared" si="32"/>
        <v>980.67876923076926</v>
      </c>
      <c r="R201" s="6">
        <f t="shared" si="37"/>
        <v>6702.3564153846155</v>
      </c>
      <c r="S201" s="51"/>
      <c r="T201" s="38"/>
      <c r="U201" s="38"/>
      <c r="V201" s="55"/>
      <c r="W201" s="55"/>
      <c r="X201" s="55"/>
    </row>
    <row r="202" spans="1:24" ht="195">
      <c r="A202" s="235">
        <v>45511</v>
      </c>
      <c r="B202" s="108" t="s">
        <v>348</v>
      </c>
      <c r="C202" s="89" t="s">
        <v>325</v>
      </c>
      <c r="D202" s="89"/>
      <c r="E202" s="89"/>
      <c r="F202" s="89"/>
      <c r="G202" s="89"/>
      <c r="H202" s="89"/>
      <c r="I202" s="301">
        <v>25554</v>
      </c>
      <c r="J202" s="301">
        <v>68278</v>
      </c>
      <c r="K202" s="302">
        <v>965</v>
      </c>
      <c r="L202" s="302">
        <v>882</v>
      </c>
      <c r="M202" s="302">
        <v>83</v>
      </c>
      <c r="N202" s="84">
        <f t="shared" si="36"/>
        <v>3155.3292923076924</v>
      </c>
      <c r="O202" s="17">
        <f t="shared" si="38"/>
        <v>2038.0983000000003</v>
      </c>
      <c r="P202" s="17">
        <f t="shared" ref="P202:P207" si="39">(K202*165)/325</f>
        <v>489.92307692307691</v>
      </c>
      <c r="Q202" s="51">
        <f t="shared" si="32"/>
        <v>1011.557076923077</v>
      </c>
      <c r="R202" s="6">
        <f t="shared" si="37"/>
        <v>6694.9077461538473</v>
      </c>
      <c r="S202" s="51"/>
      <c r="T202" s="38"/>
      <c r="U202" s="38"/>
      <c r="V202" s="55"/>
      <c r="W202" s="55"/>
      <c r="X202" s="55"/>
    </row>
    <row r="203" spans="1:24" ht="195">
      <c r="A203" s="235">
        <v>45512</v>
      </c>
      <c r="B203" s="108" t="s">
        <v>349</v>
      </c>
      <c r="C203" s="89" t="s">
        <v>339</v>
      </c>
      <c r="D203" s="89"/>
      <c r="E203" s="89"/>
      <c r="F203" s="89"/>
      <c r="G203" s="89"/>
      <c r="H203" s="89"/>
      <c r="I203" s="301">
        <v>26624</v>
      </c>
      <c r="J203" s="301">
        <v>68337</v>
      </c>
      <c r="K203" s="302">
        <v>964</v>
      </c>
      <c r="L203" s="302">
        <v>881</v>
      </c>
      <c r="M203" s="302">
        <v>83</v>
      </c>
      <c r="N203" s="84">
        <f t="shared" si="36"/>
        <v>3287.4496000000004</v>
      </c>
      <c r="O203" s="17">
        <f t="shared" si="38"/>
        <v>2039.8594500000002</v>
      </c>
      <c r="P203" s="17">
        <f t="shared" si="39"/>
        <v>489.4153846153846</v>
      </c>
      <c r="Q203" s="51">
        <f t="shared" si="32"/>
        <v>1010.4320769230769</v>
      </c>
      <c r="R203" s="6">
        <f t="shared" si="37"/>
        <v>6827.1565115384628</v>
      </c>
      <c r="S203" s="51"/>
      <c r="T203" s="38"/>
      <c r="U203" s="38"/>
      <c r="V203" s="55"/>
      <c r="W203" s="55"/>
      <c r="X203" s="55"/>
    </row>
    <row r="204" spans="1:24" ht="195">
      <c r="A204" s="235">
        <v>45513</v>
      </c>
      <c r="B204" s="108" t="s">
        <v>350</v>
      </c>
      <c r="C204" s="89" t="s">
        <v>339</v>
      </c>
      <c r="D204" s="89"/>
      <c r="E204" s="89"/>
      <c r="F204" s="89"/>
      <c r="G204" s="89"/>
      <c r="H204" s="89"/>
      <c r="I204" s="301">
        <v>25936</v>
      </c>
      <c r="J204" s="301">
        <v>64499</v>
      </c>
      <c r="K204" s="302">
        <v>970</v>
      </c>
      <c r="L204" s="302">
        <v>889</v>
      </c>
      <c r="M204" s="302">
        <v>81</v>
      </c>
      <c r="N204" s="84">
        <f t="shared" ref="N204:N209" si="40">(I204*40.13)/325</f>
        <v>3202.4974769230771</v>
      </c>
      <c r="O204" s="17">
        <f t="shared" si="38"/>
        <v>1925.2951499999999</v>
      </c>
      <c r="P204" s="17">
        <f t="shared" si="39"/>
        <v>492.46153846153845</v>
      </c>
      <c r="Q204" s="51">
        <f t="shared" ref="Q204:Q209" si="41">(((L204*0.9)*1.25)+ (M204*0.8*94.5)/325)</f>
        <v>1018.9668461538462</v>
      </c>
      <c r="R204" s="6">
        <f t="shared" ref="R204:R209" si="42">SUM(N204:Q204)</f>
        <v>6639.2210115384614</v>
      </c>
    </row>
    <row r="205" spans="1:24" ht="195">
      <c r="A205" s="235">
        <v>45514</v>
      </c>
      <c r="B205" s="108" t="s">
        <v>351</v>
      </c>
      <c r="C205" s="89" t="s">
        <v>344</v>
      </c>
      <c r="D205" s="89"/>
      <c r="E205" s="89"/>
      <c r="F205" s="89"/>
      <c r="G205" s="89"/>
      <c r="H205" s="89"/>
      <c r="I205" s="301">
        <v>25083</v>
      </c>
      <c r="J205" s="301">
        <v>66666</v>
      </c>
      <c r="K205" s="302">
        <v>911</v>
      </c>
      <c r="L205" s="302">
        <v>846</v>
      </c>
      <c r="M205" s="302">
        <v>65</v>
      </c>
      <c r="N205" s="84">
        <f t="shared" si="40"/>
        <v>3097.1716615384616</v>
      </c>
      <c r="O205" s="17">
        <f t="shared" si="38"/>
        <v>1989.9801</v>
      </c>
      <c r="P205" s="17">
        <f t="shared" si="39"/>
        <v>462.50769230769231</v>
      </c>
      <c r="Q205" s="51">
        <f t="shared" si="41"/>
        <v>966.87</v>
      </c>
      <c r="R205" s="6">
        <f t="shared" si="42"/>
        <v>6516.529453846154</v>
      </c>
    </row>
    <row r="206" spans="1:24" ht="195">
      <c r="A206" s="235">
        <v>45515</v>
      </c>
      <c r="B206" s="108" t="s">
        <v>352</v>
      </c>
      <c r="C206" s="89" t="s">
        <v>344</v>
      </c>
      <c r="D206" s="89"/>
      <c r="E206" s="89"/>
      <c r="F206" s="89"/>
      <c r="G206" s="89"/>
      <c r="H206" s="89"/>
      <c r="I206" s="301">
        <v>25657</v>
      </c>
      <c r="J206" s="301">
        <v>74232</v>
      </c>
      <c r="K206" s="302">
        <v>961</v>
      </c>
      <c r="L206" s="302">
        <v>905</v>
      </c>
      <c r="M206" s="302">
        <v>56</v>
      </c>
      <c r="N206" s="84">
        <f t="shared" si="40"/>
        <v>3168.0474153846153</v>
      </c>
      <c r="O206" s="17">
        <f t="shared" si="38"/>
        <v>2215.8252000000002</v>
      </c>
      <c r="P206" s="17">
        <f t="shared" si="39"/>
        <v>487.89230769230767</v>
      </c>
      <c r="Q206" s="51">
        <f t="shared" si="41"/>
        <v>1031.1514615384615</v>
      </c>
      <c r="R206" s="6">
        <f t="shared" si="42"/>
        <v>6902.9163846153842</v>
      </c>
    </row>
    <row r="207" spans="1:24" ht="195">
      <c r="A207" s="235">
        <v>45516</v>
      </c>
      <c r="B207" s="108" t="s">
        <v>353</v>
      </c>
      <c r="C207" s="89" t="s">
        <v>339</v>
      </c>
      <c r="D207" s="89"/>
      <c r="E207" s="89"/>
      <c r="F207" s="89"/>
      <c r="G207" s="89"/>
      <c r="H207" s="89"/>
      <c r="I207" s="301">
        <v>26078</v>
      </c>
      <c r="J207" s="301">
        <v>70254</v>
      </c>
      <c r="K207" s="302">
        <v>910</v>
      </c>
      <c r="L207" s="302">
        <v>836</v>
      </c>
      <c r="M207" s="302">
        <v>74</v>
      </c>
      <c r="N207" s="84">
        <f t="shared" si="40"/>
        <v>3220.0311999999999</v>
      </c>
      <c r="O207" s="17">
        <f t="shared" si="38"/>
        <v>2097.0819000000001</v>
      </c>
      <c r="P207" s="15">
        <f t="shared" si="39"/>
        <v>462</v>
      </c>
      <c r="Q207" s="51">
        <f t="shared" si="41"/>
        <v>957.71353846153852</v>
      </c>
      <c r="R207" s="6">
        <f t="shared" si="42"/>
        <v>6736.826638461539</v>
      </c>
    </row>
    <row r="208" spans="1:24" ht="195">
      <c r="A208" s="235">
        <v>45517</v>
      </c>
      <c r="B208" s="108" t="s">
        <v>354</v>
      </c>
      <c r="C208" s="89" t="s">
        <v>339</v>
      </c>
      <c r="D208" s="89"/>
      <c r="E208" s="89"/>
      <c r="F208" s="89"/>
      <c r="G208" s="89"/>
      <c r="H208" s="89"/>
      <c r="I208" s="301">
        <v>26251</v>
      </c>
      <c r="J208" s="301">
        <v>67610</v>
      </c>
      <c r="K208" s="302">
        <v>894</v>
      </c>
      <c r="L208" s="302">
        <v>813</v>
      </c>
      <c r="M208" s="302">
        <v>81</v>
      </c>
      <c r="N208" s="84">
        <f t="shared" si="40"/>
        <v>3241.3927076923082</v>
      </c>
      <c r="O208" s="17">
        <f t="shared" si="38"/>
        <v>2018.1585</v>
      </c>
      <c r="P208" s="51">
        <f>(K208*165)/325</f>
        <v>453.87692307692305</v>
      </c>
      <c r="Q208" s="51">
        <f t="shared" si="41"/>
        <v>933.46684615384618</v>
      </c>
      <c r="R208" s="6">
        <f t="shared" si="42"/>
        <v>6646.8949769230767</v>
      </c>
      <c r="S208" s="51"/>
      <c r="T208" s="38"/>
    </row>
    <row r="209" spans="1:18" ht="195">
      <c r="A209" s="235">
        <v>45518</v>
      </c>
      <c r="B209" s="108" t="s">
        <v>355</v>
      </c>
      <c r="C209" s="89" t="s">
        <v>339</v>
      </c>
      <c r="D209" s="89"/>
      <c r="E209" s="89"/>
      <c r="F209" s="89"/>
      <c r="G209" s="89"/>
      <c r="H209" s="89"/>
      <c r="I209" s="301">
        <v>24788</v>
      </c>
      <c r="J209" s="301">
        <v>63036</v>
      </c>
      <c r="K209" s="302">
        <v>814</v>
      </c>
      <c r="L209" s="302">
        <v>742</v>
      </c>
      <c r="M209" s="302">
        <v>72</v>
      </c>
      <c r="N209" s="84">
        <f t="shared" si="40"/>
        <v>3060.7459692307693</v>
      </c>
      <c r="O209" s="17">
        <f t="shared" si="38"/>
        <v>1881.6246000000001</v>
      </c>
      <c r="P209" s="17">
        <f>(K209*165)/325</f>
        <v>413.26153846153846</v>
      </c>
      <c r="Q209" s="17">
        <f t="shared" si="41"/>
        <v>851.49830769230778</v>
      </c>
      <c r="R209" s="6">
        <f t="shared" si="42"/>
        <v>6207.1304153846158</v>
      </c>
    </row>
    <row r="210" spans="1:18" ht="195">
      <c r="A210" s="235">
        <v>45519</v>
      </c>
      <c r="B210" s="108" t="s">
        <v>356</v>
      </c>
      <c r="C210" s="89" t="s">
        <v>344</v>
      </c>
      <c r="D210" s="89"/>
      <c r="E210" s="89"/>
      <c r="F210" s="89"/>
      <c r="G210" s="89"/>
      <c r="H210" s="89"/>
      <c r="I210" s="301">
        <v>24993</v>
      </c>
      <c r="J210" s="308">
        <v>61551</v>
      </c>
      <c r="K210" s="302">
        <v>761</v>
      </c>
      <c r="L210" s="302">
        <v>680</v>
      </c>
      <c r="M210" s="302">
        <v>81</v>
      </c>
      <c r="N210" s="84">
        <f t="shared" ref="N210:N226" si="43">(I210*40.13)/325</f>
        <v>3086.0587384615387</v>
      </c>
      <c r="O210" s="17">
        <f t="shared" ref="O210:O256" si="44">(J210/1000)*29.85</f>
        <v>1837.2973500000001</v>
      </c>
      <c r="P210" s="17">
        <f t="shared" ref="P210:P255" si="45">(K210*165)/325</f>
        <v>386.35384615384618</v>
      </c>
      <c r="Q210" s="17">
        <f t="shared" ref="Q210:Q255" si="46">(((L210*0.9)*1.25)+ (M210*0.8*94.5)/325)</f>
        <v>783.84184615384618</v>
      </c>
      <c r="R210" s="6">
        <f t="shared" ref="R210:R256" si="47">SUM(N210:Q210)</f>
        <v>6093.5517807692313</v>
      </c>
    </row>
    <row r="211" spans="1:18" ht="195">
      <c r="A211" s="235">
        <v>45520</v>
      </c>
      <c r="B211" s="108" t="s">
        <v>357</v>
      </c>
      <c r="C211" s="89" t="s">
        <v>325</v>
      </c>
      <c r="D211" s="89"/>
      <c r="E211" s="89"/>
      <c r="F211" s="89"/>
      <c r="G211" s="89"/>
      <c r="H211" s="89"/>
      <c r="I211" s="301">
        <v>26096</v>
      </c>
      <c r="J211" s="309">
        <v>67712</v>
      </c>
      <c r="K211" s="302">
        <v>917</v>
      </c>
      <c r="L211" s="302">
        <v>834</v>
      </c>
      <c r="M211" s="302">
        <v>83</v>
      </c>
      <c r="N211" s="84">
        <f t="shared" si="43"/>
        <v>3222.253784615385</v>
      </c>
      <c r="O211" s="17">
        <f t="shared" si="44"/>
        <v>2021.2032000000002</v>
      </c>
      <c r="P211" s="17">
        <f t="shared" si="45"/>
        <v>465.55384615384617</v>
      </c>
      <c r="Q211" s="17">
        <f t="shared" si="46"/>
        <v>957.55707692307692</v>
      </c>
      <c r="R211" s="6">
        <f t="shared" si="47"/>
        <v>6666.5679076923088</v>
      </c>
    </row>
    <row r="212" spans="1:18" ht="195">
      <c r="A212" s="235">
        <v>45521</v>
      </c>
      <c r="B212" s="108" t="s">
        <v>358</v>
      </c>
      <c r="C212" s="89" t="s">
        <v>344</v>
      </c>
      <c r="D212" s="89"/>
      <c r="E212" s="89"/>
      <c r="F212" s="89"/>
      <c r="G212" s="89"/>
      <c r="H212" s="89"/>
      <c r="I212" s="301">
        <v>25534</v>
      </c>
      <c r="J212" s="309">
        <v>74317</v>
      </c>
      <c r="K212" s="302">
        <v>934</v>
      </c>
      <c r="L212" s="302">
        <v>876</v>
      </c>
      <c r="M212" s="302">
        <v>58</v>
      </c>
      <c r="N212" s="84">
        <f t="shared" si="43"/>
        <v>3152.859753846154</v>
      </c>
      <c r="O212" s="17">
        <f t="shared" si="44"/>
        <v>2218.3624500000001</v>
      </c>
      <c r="P212" s="17">
        <f t="shared" si="45"/>
        <v>474.18461538461537</v>
      </c>
      <c r="Q212" s="17">
        <f t="shared" si="46"/>
        <v>998.99169230769235</v>
      </c>
      <c r="R212" s="6">
        <f t="shared" si="47"/>
        <v>6844.3985115384621</v>
      </c>
    </row>
    <row r="213" spans="1:18" ht="195">
      <c r="A213" s="235">
        <v>45522</v>
      </c>
      <c r="B213" s="108" t="s">
        <v>359</v>
      </c>
      <c r="C213" s="89" t="s">
        <v>344</v>
      </c>
      <c r="D213" s="89"/>
      <c r="E213" s="89"/>
      <c r="F213" s="89"/>
      <c r="G213" s="89"/>
      <c r="H213" s="89"/>
      <c r="I213" s="301">
        <v>25977</v>
      </c>
      <c r="J213" s="309">
        <v>75742</v>
      </c>
      <c r="K213" s="302">
        <v>999</v>
      </c>
      <c r="L213" s="302">
        <v>939</v>
      </c>
      <c r="M213" s="302">
        <v>60</v>
      </c>
      <c r="N213" s="84">
        <f t="shared" si="43"/>
        <v>3207.5600307692307</v>
      </c>
      <c r="O213" s="17">
        <f t="shared" si="44"/>
        <v>2260.8987000000002</v>
      </c>
      <c r="P213" s="17">
        <f>(K213*165)/325</f>
        <v>507.18461538461537</v>
      </c>
      <c r="Q213" s="17">
        <f t="shared" si="46"/>
        <v>1070.331923076923</v>
      </c>
      <c r="R213" s="6">
        <f t="shared" si="47"/>
        <v>7045.9752692307693</v>
      </c>
    </row>
    <row r="214" spans="1:18" ht="195">
      <c r="A214" s="235">
        <v>45523</v>
      </c>
      <c r="B214" s="108" t="s">
        <v>360</v>
      </c>
      <c r="C214" s="89" t="s">
        <v>336</v>
      </c>
      <c r="D214" s="89"/>
      <c r="E214" s="89"/>
      <c r="F214" s="89"/>
      <c r="G214" s="89"/>
      <c r="H214" s="89"/>
      <c r="I214" s="301">
        <v>25934</v>
      </c>
      <c r="J214" s="309">
        <v>71727</v>
      </c>
      <c r="K214" s="302">
        <v>964</v>
      </c>
      <c r="L214" s="302">
        <v>908</v>
      </c>
      <c r="M214" s="302">
        <v>56</v>
      </c>
      <c r="N214" s="84">
        <f t="shared" si="43"/>
        <v>3202.2505230769234</v>
      </c>
      <c r="O214" s="17">
        <f t="shared" si="44"/>
        <v>2141.0509500000003</v>
      </c>
      <c r="P214" s="17">
        <f t="shared" si="45"/>
        <v>489.4153846153846</v>
      </c>
      <c r="Q214" s="17">
        <f>(((L214*0.9)*1.25)+ (M214*0.8*94.5)/325)</f>
        <v>1034.5264615384615</v>
      </c>
      <c r="R214" s="6">
        <f t="shared" si="47"/>
        <v>6867.2433192307699</v>
      </c>
    </row>
    <row r="215" spans="1:18" ht="195">
      <c r="A215" s="235">
        <v>45524</v>
      </c>
      <c r="B215" s="108" t="s">
        <v>361</v>
      </c>
      <c r="C215" s="89" t="s">
        <v>362</v>
      </c>
      <c r="D215" s="89"/>
      <c r="E215" s="89"/>
      <c r="F215" s="89"/>
      <c r="G215" s="89"/>
      <c r="H215" s="89"/>
      <c r="I215" s="301">
        <v>26206</v>
      </c>
      <c r="J215" s="309">
        <v>72139</v>
      </c>
      <c r="K215" s="302">
        <v>983</v>
      </c>
      <c r="L215" s="302">
        <v>901</v>
      </c>
      <c r="M215" s="302">
        <v>82</v>
      </c>
      <c r="N215" s="84">
        <f>(I215*40.13)/325</f>
        <v>3235.8362461538463</v>
      </c>
      <c r="O215" s="17">
        <f>(J215/1000)*29.85</f>
        <v>2153.34915</v>
      </c>
      <c r="P215" s="17">
        <f>(K215*165)/325</f>
        <v>499.06153846153848</v>
      </c>
      <c r="Q215" s="17">
        <f>(((L215*0.9)*1.25)+ (M215*0.8*94.5)/325)</f>
        <v>1032.6994615384615</v>
      </c>
      <c r="R215" s="6">
        <f t="shared" si="47"/>
        <v>6920.9463961538459</v>
      </c>
    </row>
    <row r="216" spans="1:18" ht="195">
      <c r="A216" s="235">
        <v>45525</v>
      </c>
      <c r="B216" s="108" t="s">
        <v>363</v>
      </c>
      <c r="C216" s="89" t="s">
        <v>362</v>
      </c>
      <c r="D216" s="89"/>
      <c r="E216" s="89"/>
      <c r="F216" s="89"/>
      <c r="G216" s="89"/>
      <c r="H216" s="89"/>
      <c r="I216" s="301">
        <v>28650</v>
      </c>
      <c r="J216" s="301">
        <v>71553</v>
      </c>
      <c r="K216" s="301">
        <v>1021</v>
      </c>
      <c r="L216" s="302">
        <v>909</v>
      </c>
      <c r="M216" s="302">
        <v>112</v>
      </c>
      <c r="N216" s="84">
        <f t="shared" si="43"/>
        <v>3537.6138461538462</v>
      </c>
      <c r="O216" s="17">
        <f t="shared" si="44"/>
        <v>2135.8570500000001</v>
      </c>
      <c r="P216" s="17">
        <f t="shared" si="45"/>
        <v>518.35384615384612</v>
      </c>
      <c r="Q216" s="17">
        <f t="shared" si="46"/>
        <v>1048.677923076923</v>
      </c>
      <c r="R216" s="6">
        <f t="shared" si="47"/>
        <v>7240.5026653846162</v>
      </c>
    </row>
    <row r="217" spans="1:18" ht="195">
      <c r="A217" s="235">
        <v>45526</v>
      </c>
      <c r="B217" s="108" t="s">
        <v>364</v>
      </c>
      <c r="C217" s="89" t="s">
        <v>365</v>
      </c>
      <c r="D217" s="89"/>
      <c r="E217" s="89"/>
      <c r="F217" s="89"/>
      <c r="G217" s="89"/>
      <c r="H217" s="89"/>
      <c r="I217" s="301">
        <v>25929</v>
      </c>
      <c r="J217" s="308">
        <v>76043</v>
      </c>
      <c r="K217" s="301">
        <v>1080</v>
      </c>
      <c r="L217" s="302">
        <v>978</v>
      </c>
      <c r="M217" s="302">
        <v>102</v>
      </c>
      <c r="N217" s="84">
        <f t="shared" si="43"/>
        <v>3201.6331384615387</v>
      </c>
      <c r="O217" s="17">
        <f t="shared" si="44"/>
        <v>2269.8835500000005</v>
      </c>
      <c r="P217" s="17">
        <f t="shared" si="45"/>
        <v>548.30769230769226</v>
      </c>
      <c r="Q217" s="17">
        <f t="shared" si="46"/>
        <v>1123.9767692307692</v>
      </c>
      <c r="R217" s="6">
        <f t="shared" si="47"/>
        <v>7143.8011500000011</v>
      </c>
    </row>
    <row r="218" spans="1:18" ht="195">
      <c r="A218" s="235">
        <v>45527</v>
      </c>
      <c r="B218" s="108" t="s">
        <v>475</v>
      </c>
      <c r="C218" s="89" t="s">
        <v>367</v>
      </c>
      <c r="D218" s="89"/>
      <c r="E218" s="89"/>
      <c r="F218" s="89"/>
      <c r="G218" s="89"/>
      <c r="H218" s="89"/>
      <c r="I218" s="301">
        <v>25232</v>
      </c>
      <c r="J218" s="309">
        <v>69076</v>
      </c>
      <c r="K218" s="301">
        <v>1045</v>
      </c>
      <c r="L218" s="302">
        <v>966</v>
      </c>
      <c r="M218" s="302">
        <v>79</v>
      </c>
      <c r="N218" s="84">
        <f>(I218*40.13)/325</f>
        <v>3115.5697230769233</v>
      </c>
      <c r="O218" s="17">
        <f t="shared" si="44"/>
        <v>2061.9186</v>
      </c>
      <c r="P218" s="17">
        <f t="shared" si="45"/>
        <v>530.53846153846155</v>
      </c>
      <c r="Q218" s="17">
        <f t="shared" si="46"/>
        <v>1105.1266153846154</v>
      </c>
      <c r="R218" s="6">
        <f t="shared" si="47"/>
        <v>6813.1534000000001</v>
      </c>
    </row>
    <row r="219" spans="1:18" ht="195">
      <c r="A219" s="235">
        <v>45528</v>
      </c>
      <c r="B219" s="108" t="s">
        <v>476</v>
      </c>
      <c r="C219" s="89" t="s">
        <v>369</v>
      </c>
      <c r="D219" s="89"/>
      <c r="E219" s="89"/>
      <c r="F219" s="89"/>
      <c r="G219" s="89"/>
      <c r="H219" s="89"/>
      <c r="I219" s="301">
        <v>24545</v>
      </c>
      <c r="J219" s="309">
        <v>68397</v>
      </c>
      <c r="K219" s="301">
        <v>1069</v>
      </c>
      <c r="L219" s="302">
        <v>971</v>
      </c>
      <c r="M219" s="302">
        <v>98</v>
      </c>
      <c r="N219" s="84">
        <f t="shared" si="43"/>
        <v>3030.7410769230773</v>
      </c>
      <c r="O219" s="17">
        <f t="shared" si="44"/>
        <v>2041.6504500000003</v>
      </c>
      <c r="P219" s="17">
        <f t="shared" si="45"/>
        <v>542.72307692307697</v>
      </c>
      <c r="Q219" s="17">
        <f t="shared" si="46"/>
        <v>1115.1713076923077</v>
      </c>
      <c r="R219" s="6">
        <f t="shared" si="47"/>
        <v>6730.2859115384626</v>
      </c>
    </row>
    <row r="220" spans="1:18" ht="207.75" customHeight="1">
      <c r="A220" s="235">
        <v>45529</v>
      </c>
      <c r="B220" s="108" t="s">
        <v>477</v>
      </c>
      <c r="C220" s="89" t="s">
        <v>369</v>
      </c>
      <c r="D220" s="89"/>
      <c r="E220" s="89"/>
      <c r="F220" s="89"/>
      <c r="G220" s="89"/>
      <c r="H220" s="89"/>
      <c r="I220" s="301">
        <v>26818</v>
      </c>
      <c r="J220" s="309">
        <v>73456</v>
      </c>
      <c r="K220" s="301">
        <v>1063</v>
      </c>
      <c r="L220" s="302">
        <v>954</v>
      </c>
      <c r="M220" s="302">
        <v>109</v>
      </c>
      <c r="N220" s="84">
        <f t="shared" si="43"/>
        <v>3311.4041230769235</v>
      </c>
      <c r="O220" s="17">
        <f t="shared" si="44"/>
        <v>2192.6616000000004</v>
      </c>
      <c r="P220" s="17">
        <f t="shared" si="45"/>
        <v>539.67692307692312</v>
      </c>
      <c r="Q220" s="17">
        <f t="shared" si="46"/>
        <v>1098.6050769230769</v>
      </c>
      <c r="R220" s="6">
        <f t="shared" si="47"/>
        <v>7142.347723076924</v>
      </c>
    </row>
    <row r="221" spans="1:18" ht="198" customHeight="1">
      <c r="A221" s="235">
        <v>45530</v>
      </c>
      <c r="B221" s="108" t="s">
        <v>478</v>
      </c>
      <c r="C221" s="89" t="s">
        <v>369</v>
      </c>
      <c r="D221" s="89"/>
      <c r="E221" s="89"/>
      <c r="F221" s="89"/>
      <c r="G221" s="89"/>
      <c r="H221" s="89"/>
      <c r="I221" s="301">
        <v>27404</v>
      </c>
      <c r="J221" s="309">
        <v>69450</v>
      </c>
      <c r="K221" s="302">
        <v>976</v>
      </c>
      <c r="L221" s="302">
        <v>896</v>
      </c>
      <c r="M221" s="302">
        <v>80</v>
      </c>
      <c r="N221" s="84">
        <f t="shared" si="43"/>
        <v>3383.7616000000003</v>
      </c>
      <c r="O221" s="17">
        <f t="shared" si="44"/>
        <v>2073.0825</v>
      </c>
      <c r="P221" s="17">
        <f t="shared" si="45"/>
        <v>495.50769230769231</v>
      </c>
      <c r="Q221" s="17">
        <f t="shared" si="46"/>
        <v>1026.6092307692309</v>
      </c>
      <c r="R221" s="6">
        <f t="shared" si="47"/>
        <v>6978.9610230769231</v>
      </c>
    </row>
    <row r="222" spans="1:18" ht="195">
      <c r="A222" s="235">
        <v>45531</v>
      </c>
      <c r="B222" s="108" t="s">
        <v>479</v>
      </c>
      <c r="C222" s="89" t="s">
        <v>373</v>
      </c>
      <c r="D222" s="89"/>
      <c r="E222" s="89"/>
      <c r="F222" s="89"/>
      <c r="G222" s="89"/>
      <c r="H222" s="89"/>
      <c r="I222" s="301">
        <v>26794</v>
      </c>
      <c r="J222" s="301">
        <v>68658</v>
      </c>
      <c r="K222" s="302">
        <v>977</v>
      </c>
      <c r="L222" s="302">
        <v>889</v>
      </c>
      <c r="M222" s="302">
        <v>88</v>
      </c>
      <c r="N222" s="84">
        <f t="shared" si="43"/>
        <v>3308.4406769230768</v>
      </c>
      <c r="O222" s="17">
        <f t="shared" si="44"/>
        <v>2049.4413</v>
      </c>
      <c r="P222" s="17">
        <f t="shared" si="45"/>
        <v>496.01538461538462</v>
      </c>
      <c r="Q222" s="17">
        <f>(((L222*0.9)*1.25)+ (M222*0.8*94.5)/325)</f>
        <v>1020.5951538461538</v>
      </c>
      <c r="R222" s="6">
        <f t="shared" si="47"/>
        <v>6874.4925153846152</v>
      </c>
    </row>
    <row r="223" spans="1:18" ht="195">
      <c r="A223" s="235">
        <v>45532</v>
      </c>
      <c r="B223" s="108" t="s">
        <v>480</v>
      </c>
      <c r="C223" s="89" t="s">
        <v>373</v>
      </c>
      <c r="D223" s="89"/>
      <c r="E223" s="89"/>
      <c r="F223" s="89"/>
      <c r="G223" s="89"/>
      <c r="H223" s="89"/>
      <c r="I223" s="301">
        <v>25911</v>
      </c>
      <c r="J223" s="301">
        <v>67204</v>
      </c>
      <c r="K223" s="302">
        <v>969</v>
      </c>
      <c r="L223" s="302">
        <v>891</v>
      </c>
      <c r="M223" s="302">
        <v>78</v>
      </c>
      <c r="N223" s="84">
        <f t="shared" si="43"/>
        <v>3199.410553846154</v>
      </c>
      <c r="O223" s="17">
        <f t="shared" si="44"/>
        <v>2006.0393999999999</v>
      </c>
      <c r="P223" s="17">
        <f>(K223*165)/325</f>
        <v>491.95384615384614</v>
      </c>
      <c r="Q223" s="17">
        <f>(((L223*0.9)*1.25)+ (M223*0.8*94.5)/325)</f>
        <v>1020.519</v>
      </c>
      <c r="R223" s="6">
        <f t="shared" si="47"/>
        <v>6717.9228000000003</v>
      </c>
    </row>
    <row r="224" spans="1:18" ht="195">
      <c r="A224" s="235">
        <v>45533</v>
      </c>
      <c r="B224" s="108" t="s">
        <v>481</v>
      </c>
      <c r="C224" s="89" t="s">
        <v>373</v>
      </c>
      <c r="D224" s="89"/>
      <c r="E224" s="89"/>
      <c r="F224" s="89"/>
      <c r="G224" s="89"/>
      <c r="H224" s="89"/>
      <c r="I224" s="301">
        <v>26449</v>
      </c>
      <c r="J224" s="301">
        <v>67929</v>
      </c>
      <c r="K224" s="302">
        <v>987</v>
      </c>
      <c r="L224" s="302">
        <v>910</v>
      </c>
      <c r="M224" s="302">
        <v>77</v>
      </c>
      <c r="N224" s="84">
        <f t="shared" si="43"/>
        <v>3265.8411384615388</v>
      </c>
      <c r="O224" s="17">
        <f t="shared" si="44"/>
        <v>2027.6806500000002</v>
      </c>
      <c r="P224" s="17">
        <f t="shared" si="45"/>
        <v>501.09230769230771</v>
      </c>
      <c r="Q224" s="17">
        <f t="shared" si="46"/>
        <v>1041.6613846153846</v>
      </c>
      <c r="R224" s="6">
        <f t="shared" si="47"/>
        <v>6836.2754807692327</v>
      </c>
    </row>
    <row r="225" spans="1:18" ht="195">
      <c r="A225" s="235">
        <v>45534</v>
      </c>
      <c r="B225" s="108" t="s">
        <v>482</v>
      </c>
      <c r="C225" s="89" t="s">
        <v>373</v>
      </c>
      <c r="D225" s="89"/>
      <c r="E225" s="89"/>
      <c r="F225" s="89"/>
      <c r="G225" s="89"/>
      <c r="H225" s="89"/>
      <c r="I225" s="301">
        <v>26716</v>
      </c>
      <c r="J225" s="301">
        <v>75853</v>
      </c>
      <c r="K225" s="301">
        <v>1083</v>
      </c>
      <c r="L225" s="301">
        <v>1006</v>
      </c>
      <c r="M225" s="302">
        <v>77</v>
      </c>
      <c r="N225" s="84">
        <f t="shared" si="43"/>
        <v>3298.809476923077</v>
      </c>
      <c r="O225" s="17">
        <f t="shared" si="44"/>
        <v>2264.2120500000001</v>
      </c>
      <c r="P225" s="17">
        <f t="shared" si="45"/>
        <v>549.83076923076919</v>
      </c>
      <c r="Q225" s="17">
        <f t="shared" si="46"/>
        <v>1149.6613846153846</v>
      </c>
      <c r="R225" s="6">
        <f t="shared" si="47"/>
        <v>7262.5136807692306</v>
      </c>
    </row>
    <row r="226" spans="1:18" ht="195">
      <c r="A226" s="235">
        <v>45535</v>
      </c>
      <c r="B226" s="108" t="s">
        <v>483</v>
      </c>
      <c r="C226" s="89" t="s">
        <v>378</v>
      </c>
      <c r="D226" s="89"/>
      <c r="E226" s="89"/>
      <c r="F226" s="89"/>
      <c r="G226" s="89"/>
      <c r="H226" s="89"/>
      <c r="I226" s="301">
        <v>27281</v>
      </c>
      <c r="J226" s="301">
        <v>71894</v>
      </c>
      <c r="K226" s="301">
        <v>1052</v>
      </c>
      <c r="L226" s="302">
        <v>988</v>
      </c>
      <c r="M226" s="302">
        <v>64</v>
      </c>
      <c r="N226" s="84">
        <f t="shared" si="43"/>
        <v>3368.5739384615385</v>
      </c>
      <c r="O226" s="17">
        <f t="shared" si="44"/>
        <v>2146.0359000000003</v>
      </c>
      <c r="P226" s="17">
        <f t="shared" si="45"/>
        <v>534.09230769230771</v>
      </c>
      <c r="Q226" s="17">
        <f t="shared" si="46"/>
        <v>1126.3873846153847</v>
      </c>
      <c r="R226" s="6">
        <f t="shared" si="47"/>
        <v>7175.0895307692308</v>
      </c>
    </row>
    <row r="227" spans="1:18" ht="195">
      <c r="A227" s="235">
        <v>45536</v>
      </c>
      <c r="B227" s="108" t="s">
        <v>484</v>
      </c>
      <c r="C227" s="89" t="s">
        <v>369</v>
      </c>
      <c r="D227" s="149"/>
      <c r="E227" s="149"/>
      <c r="F227" s="149"/>
      <c r="G227" s="149"/>
      <c r="H227" s="149"/>
      <c r="I227" s="308">
        <v>27498</v>
      </c>
      <c r="J227" s="308">
        <v>65522</v>
      </c>
      <c r="K227" s="318">
        <v>907</v>
      </c>
      <c r="L227" s="318">
        <v>834</v>
      </c>
      <c r="M227" s="318">
        <v>73</v>
      </c>
      <c r="N227" s="84">
        <f>(I227*24.53)/325</f>
        <v>2075.4644307692311</v>
      </c>
      <c r="O227" s="17">
        <f t="shared" si="44"/>
        <v>1955.8317000000002</v>
      </c>
      <c r="P227" s="17">
        <f t="shared" si="45"/>
        <v>460.47692307692307</v>
      </c>
      <c r="Q227" s="17">
        <f t="shared" si="46"/>
        <v>955.23092307692309</v>
      </c>
      <c r="R227" s="6">
        <f t="shared" si="47"/>
        <v>5447.003976923078</v>
      </c>
    </row>
    <row r="228" spans="1:18" ht="195">
      <c r="A228" s="235">
        <v>45537</v>
      </c>
      <c r="B228" s="108" t="s">
        <v>485</v>
      </c>
      <c r="C228" s="89" t="s">
        <v>381</v>
      </c>
      <c r="D228" s="89"/>
      <c r="E228" s="89"/>
      <c r="F228" s="89"/>
      <c r="G228" s="89"/>
      <c r="H228" s="89"/>
      <c r="I228" s="301">
        <v>27559</v>
      </c>
      <c r="J228" s="301">
        <v>68924</v>
      </c>
      <c r="K228" s="302">
        <v>973</v>
      </c>
      <c r="L228" s="302">
        <v>904</v>
      </c>
      <c r="M228" s="302">
        <v>69</v>
      </c>
      <c r="N228" s="84">
        <f t="shared" ref="N228:N256" si="48">(I228*24.53)/325</f>
        <v>2080.0685230769232</v>
      </c>
      <c r="O228" s="17">
        <f t="shared" si="44"/>
        <v>2057.3814000000002</v>
      </c>
      <c r="P228" s="17">
        <f t="shared" si="45"/>
        <v>493.98461538461538</v>
      </c>
      <c r="Q228" s="17">
        <f t="shared" si="46"/>
        <v>1033.0504615384616</v>
      </c>
      <c r="R228" s="6">
        <f t="shared" si="47"/>
        <v>5664.4850000000006</v>
      </c>
    </row>
    <row r="229" spans="1:18" ht="195">
      <c r="A229" s="235">
        <v>45538</v>
      </c>
      <c r="B229" s="108" t="s">
        <v>486</v>
      </c>
      <c r="C229" s="89" t="s">
        <v>383</v>
      </c>
      <c r="D229" s="89"/>
      <c r="E229" s="89"/>
      <c r="F229" s="89"/>
      <c r="G229" s="89"/>
      <c r="H229" s="89"/>
      <c r="I229" s="301">
        <v>27609</v>
      </c>
      <c r="J229" s="301">
        <v>74833</v>
      </c>
      <c r="K229" s="301">
        <v>1025</v>
      </c>
      <c r="L229" s="302">
        <v>948</v>
      </c>
      <c r="M229" s="302">
        <v>77</v>
      </c>
      <c r="N229" s="84">
        <f t="shared" si="48"/>
        <v>2083.8423692307692</v>
      </c>
      <c r="O229" s="17">
        <f t="shared" si="44"/>
        <v>2233.76505</v>
      </c>
      <c r="P229" s="17">
        <f t="shared" si="45"/>
        <v>520.38461538461536</v>
      </c>
      <c r="Q229" s="17">
        <f t="shared" si="46"/>
        <v>1084.4113846153846</v>
      </c>
      <c r="R229" s="6">
        <f t="shared" si="47"/>
        <v>5922.4034192307699</v>
      </c>
    </row>
    <row r="230" spans="1:18" ht="195">
      <c r="A230" s="235">
        <v>45539</v>
      </c>
      <c r="B230" s="108" t="s">
        <v>487</v>
      </c>
      <c r="C230" s="89" t="s">
        <v>385</v>
      </c>
      <c r="D230" s="150"/>
      <c r="E230" s="150"/>
      <c r="F230" s="150"/>
      <c r="G230" s="150"/>
      <c r="H230" s="150"/>
      <c r="I230" s="310">
        <v>22262</v>
      </c>
      <c r="J230" s="301">
        <v>71948</v>
      </c>
      <c r="K230" s="302">
        <v>978</v>
      </c>
      <c r="L230" s="323">
        <v>908</v>
      </c>
      <c r="M230" s="323">
        <v>70</v>
      </c>
      <c r="N230" s="84">
        <f t="shared" si="48"/>
        <v>1680.2672615384615</v>
      </c>
      <c r="O230" s="17">
        <f t="shared" si="44"/>
        <v>2147.6477999999997</v>
      </c>
      <c r="P230" s="17">
        <f t="shared" si="45"/>
        <v>496.52307692307693</v>
      </c>
      <c r="Q230" s="17">
        <f t="shared" si="46"/>
        <v>1037.783076923077</v>
      </c>
      <c r="R230" s="6">
        <f t="shared" si="47"/>
        <v>5362.2212153846149</v>
      </c>
    </row>
    <row r="231" spans="1:18" ht="195">
      <c r="A231" s="235">
        <v>45540</v>
      </c>
      <c r="B231" s="108" t="s">
        <v>488</v>
      </c>
      <c r="C231" s="89" t="s">
        <v>387</v>
      </c>
      <c r="D231" s="89"/>
      <c r="E231" s="89"/>
      <c r="F231" s="89"/>
      <c r="G231" s="89"/>
      <c r="H231" s="89"/>
      <c r="I231" s="301">
        <v>21187</v>
      </c>
      <c r="J231" s="309">
        <v>77824</v>
      </c>
      <c r="K231" s="301">
        <v>1122</v>
      </c>
      <c r="L231" s="301">
        <v>1038</v>
      </c>
      <c r="M231" s="302">
        <v>84</v>
      </c>
      <c r="N231" s="84">
        <f t="shared" si="48"/>
        <v>1599.1295692307694</v>
      </c>
      <c r="O231" s="17">
        <f t="shared" si="44"/>
        <v>2323.0464000000002</v>
      </c>
      <c r="P231" s="17">
        <f t="shared" si="45"/>
        <v>569.63076923076926</v>
      </c>
      <c r="Q231" s="17">
        <f t="shared" si="46"/>
        <v>1187.2896923076923</v>
      </c>
      <c r="R231" s="6">
        <f t="shared" si="47"/>
        <v>5679.0964307692311</v>
      </c>
    </row>
    <row r="232" spans="1:18" ht="195">
      <c r="A232" s="235">
        <v>45541</v>
      </c>
      <c r="B232" s="108" t="s">
        <v>489</v>
      </c>
      <c r="C232" s="89" t="s">
        <v>389</v>
      </c>
      <c r="D232" s="89"/>
      <c r="E232" s="89"/>
      <c r="F232" s="89"/>
      <c r="G232" s="89"/>
      <c r="H232" s="89"/>
      <c r="I232" s="301">
        <v>26596</v>
      </c>
      <c r="J232" s="301">
        <v>69853</v>
      </c>
      <c r="K232" s="301">
        <v>1051</v>
      </c>
      <c r="L232" s="302">
        <v>962</v>
      </c>
      <c r="M232" s="302">
        <v>89</v>
      </c>
      <c r="N232" s="84">
        <f t="shared" si="48"/>
        <v>2007.3842461538461</v>
      </c>
      <c r="O232" s="17">
        <f t="shared" si="44"/>
        <v>2085.1120499999997</v>
      </c>
      <c r="P232" s="17">
        <f t="shared" si="45"/>
        <v>533.5846153846154</v>
      </c>
      <c r="Q232" s="17">
        <f t="shared" si="46"/>
        <v>1102.9527692307693</v>
      </c>
      <c r="R232" s="6">
        <f t="shared" si="47"/>
        <v>5729.0336807692302</v>
      </c>
    </row>
    <row r="233" spans="1:18" ht="195">
      <c r="A233" s="235">
        <v>45542</v>
      </c>
      <c r="B233" s="108" t="s">
        <v>490</v>
      </c>
      <c r="C233" s="89" t="s">
        <v>391</v>
      </c>
      <c r="D233" s="89"/>
      <c r="E233" s="89"/>
      <c r="F233" s="89"/>
      <c r="G233" s="89"/>
      <c r="H233" s="89"/>
      <c r="I233" s="314">
        <v>26531.66</v>
      </c>
      <c r="J233" s="315">
        <v>70332</v>
      </c>
      <c r="K233" s="314">
        <v>1045</v>
      </c>
      <c r="L233" s="314">
        <v>976</v>
      </c>
      <c r="M233" s="314">
        <v>69</v>
      </c>
      <c r="N233" s="84">
        <f t="shared" si="48"/>
        <v>2002.528060923077</v>
      </c>
      <c r="O233" s="17">
        <f t="shared" si="44"/>
        <v>2099.4101999999998</v>
      </c>
      <c r="P233" s="15">
        <f t="shared" si="45"/>
        <v>530.53846153846155</v>
      </c>
      <c r="Q233" s="51">
        <f t="shared" si="46"/>
        <v>1114.0504615384616</v>
      </c>
      <c r="R233" s="6">
        <f t="shared" si="47"/>
        <v>5746.5271840000005</v>
      </c>
    </row>
    <row r="234" spans="1:18" ht="195">
      <c r="A234" s="235">
        <v>45543</v>
      </c>
      <c r="B234" s="108" t="s">
        <v>491</v>
      </c>
      <c r="C234" s="89" t="s">
        <v>393</v>
      </c>
      <c r="D234" s="89"/>
      <c r="E234" s="89"/>
      <c r="F234" s="89"/>
      <c r="G234" s="89"/>
      <c r="H234" s="89"/>
      <c r="I234" s="314">
        <v>28292.518</v>
      </c>
      <c r="J234" s="315">
        <v>70888</v>
      </c>
      <c r="K234" s="314">
        <v>1025</v>
      </c>
      <c r="L234" s="314">
        <v>962</v>
      </c>
      <c r="M234" s="314">
        <v>63</v>
      </c>
      <c r="N234" s="84">
        <f t="shared" si="48"/>
        <v>2135.4322047384617</v>
      </c>
      <c r="O234" s="17">
        <f t="shared" si="44"/>
        <v>2116.0068000000001</v>
      </c>
      <c r="P234" s="15">
        <f t="shared" si="45"/>
        <v>520.38461538461536</v>
      </c>
      <c r="Q234" s="51">
        <f t="shared" si="46"/>
        <v>1096.9047692307693</v>
      </c>
      <c r="R234" s="6">
        <f t="shared" si="47"/>
        <v>5868.728389353847</v>
      </c>
    </row>
    <row r="235" spans="1:18" ht="195">
      <c r="A235" s="235">
        <v>45544</v>
      </c>
      <c r="B235" s="108" t="s">
        <v>492</v>
      </c>
      <c r="C235" s="89" t="s">
        <v>395</v>
      </c>
      <c r="D235" s="87"/>
      <c r="E235" s="87"/>
      <c r="F235" s="87"/>
      <c r="G235" s="87"/>
      <c r="H235" s="87"/>
      <c r="I235" s="330">
        <v>27537.25</v>
      </c>
      <c r="J235" s="326">
        <v>67191</v>
      </c>
      <c r="K235" s="314">
        <v>964</v>
      </c>
      <c r="L235" s="314">
        <v>878</v>
      </c>
      <c r="M235" s="314">
        <v>86</v>
      </c>
      <c r="N235" s="84">
        <f t="shared" si="48"/>
        <v>2078.4268999999999</v>
      </c>
      <c r="O235" s="17">
        <f t="shared" si="44"/>
        <v>2005.6513500000001</v>
      </c>
      <c r="P235" s="39">
        <f t="shared" si="45"/>
        <v>489.4153846153846</v>
      </c>
      <c r="Q235" s="51">
        <f t="shared" si="46"/>
        <v>1007.7549230769231</v>
      </c>
      <c r="R235" s="6">
        <f t="shared" si="47"/>
        <v>5581.2485576923073</v>
      </c>
    </row>
    <row r="236" spans="1:18" ht="195">
      <c r="A236" s="235">
        <v>45545</v>
      </c>
      <c r="B236" s="108" t="s">
        <v>493</v>
      </c>
      <c r="C236" s="89" t="s">
        <v>397</v>
      </c>
      <c r="D236" s="89"/>
      <c r="E236" s="89"/>
      <c r="F236" s="89"/>
      <c r="G236" s="89"/>
      <c r="H236" s="89"/>
      <c r="I236" s="314">
        <v>27918.878000000001</v>
      </c>
      <c r="J236" s="315">
        <v>68404</v>
      </c>
      <c r="K236" s="314">
        <v>984</v>
      </c>
      <c r="L236" s="314">
        <v>901</v>
      </c>
      <c r="M236" s="314">
        <v>83</v>
      </c>
      <c r="N236" s="84">
        <f>(I236*24.53)/325</f>
        <v>2107.2310072</v>
      </c>
      <c r="O236" s="17">
        <f t="shared" si="44"/>
        <v>2041.8594000000001</v>
      </c>
      <c r="P236" s="15">
        <f t="shared" si="45"/>
        <v>499.56923076923078</v>
      </c>
      <c r="Q236" s="51">
        <f t="shared" si="46"/>
        <v>1032.9320769230769</v>
      </c>
      <c r="R236" s="6">
        <f t="shared" si="47"/>
        <v>5681.5917148923081</v>
      </c>
    </row>
    <row r="237" spans="1:18" ht="195">
      <c r="A237" s="235">
        <v>45546</v>
      </c>
      <c r="B237" s="108" t="s">
        <v>494</v>
      </c>
      <c r="C237" s="89" t="s">
        <v>397</v>
      </c>
      <c r="D237" s="89"/>
      <c r="E237" s="89"/>
      <c r="F237" s="89"/>
      <c r="G237" s="89"/>
      <c r="H237" s="89"/>
      <c r="I237" s="314">
        <v>26871.876</v>
      </c>
      <c r="J237" s="315">
        <v>67776</v>
      </c>
      <c r="K237" s="314">
        <v>937</v>
      </c>
      <c r="L237" s="314">
        <v>859</v>
      </c>
      <c r="M237" s="314">
        <v>78</v>
      </c>
      <c r="N237" s="84">
        <f t="shared" si="48"/>
        <v>2028.2065177846155</v>
      </c>
      <c r="O237" s="17">
        <f t="shared" si="44"/>
        <v>2023.1135999999999</v>
      </c>
      <c r="P237" s="39">
        <f t="shared" si="45"/>
        <v>475.7076923076923</v>
      </c>
      <c r="Q237" s="51">
        <f t="shared" si="46"/>
        <v>984.51900000000001</v>
      </c>
      <c r="R237" s="6">
        <f t="shared" si="47"/>
        <v>5511.5468100923081</v>
      </c>
    </row>
    <row r="238" spans="1:18" ht="195">
      <c r="A238" s="235">
        <v>45547</v>
      </c>
      <c r="B238" s="108" t="s">
        <v>495</v>
      </c>
      <c r="C238" s="89" t="s">
        <v>400</v>
      </c>
      <c r="D238" s="89"/>
      <c r="E238" s="89"/>
      <c r="F238" s="89"/>
      <c r="G238" s="89"/>
      <c r="H238" s="89"/>
      <c r="I238" s="301">
        <v>25442</v>
      </c>
      <c r="J238" s="301">
        <v>69200</v>
      </c>
      <c r="K238" s="301">
        <v>1002</v>
      </c>
      <c r="L238" s="302">
        <v>924</v>
      </c>
      <c r="M238" s="302">
        <v>78</v>
      </c>
      <c r="N238" s="84">
        <f t="shared" si="48"/>
        <v>1920.2838769230771</v>
      </c>
      <c r="O238" s="17">
        <f t="shared" si="44"/>
        <v>2065.6200000000003</v>
      </c>
      <c r="P238" s="15">
        <f t="shared" si="45"/>
        <v>508.7076923076923</v>
      </c>
      <c r="Q238" s="51">
        <f t="shared" si="46"/>
        <v>1057.644</v>
      </c>
      <c r="R238" s="6">
        <f t="shared" si="47"/>
        <v>5552.2555692307697</v>
      </c>
    </row>
    <row r="239" spans="1:18" ht="195">
      <c r="A239" s="235">
        <v>45548</v>
      </c>
      <c r="B239" s="108" t="s">
        <v>496</v>
      </c>
      <c r="C239" s="89" t="s">
        <v>402</v>
      </c>
      <c r="D239" s="89"/>
      <c r="E239" s="89"/>
      <c r="F239" s="89"/>
      <c r="G239" s="89"/>
      <c r="H239" s="89"/>
      <c r="I239" s="302">
        <v>26898.761999999999</v>
      </c>
      <c r="J239" s="308">
        <v>71996</v>
      </c>
      <c r="K239" s="302">
        <v>980</v>
      </c>
      <c r="L239" s="302">
        <v>895</v>
      </c>
      <c r="M239" s="302">
        <v>85</v>
      </c>
      <c r="N239" s="84">
        <f t="shared" si="48"/>
        <v>2030.2357903384614</v>
      </c>
      <c r="O239" s="17">
        <f t="shared" si="44"/>
        <v>2149.0805999999998</v>
      </c>
      <c r="P239" s="15">
        <f t="shared" si="45"/>
        <v>497.53846153846155</v>
      </c>
      <c r="Q239" s="51">
        <f t="shared" si="46"/>
        <v>1026.6473076923078</v>
      </c>
      <c r="R239" s="6">
        <f t="shared" si="47"/>
        <v>5703.5021595692306</v>
      </c>
    </row>
    <row r="240" spans="1:18" ht="195">
      <c r="A240" s="235">
        <v>45549</v>
      </c>
      <c r="B240" s="108" t="s">
        <v>497</v>
      </c>
      <c r="C240" s="89" t="s">
        <v>404</v>
      </c>
      <c r="D240" s="89"/>
      <c r="E240" s="89"/>
      <c r="F240" s="89"/>
      <c r="G240" s="89"/>
      <c r="H240" s="89"/>
      <c r="I240" s="302">
        <v>26576.428</v>
      </c>
      <c r="J240" s="309">
        <v>69268</v>
      </c>
      <c r="K240" s="302">
        <v>968</v>
      </c>
      <c r="L240" s="302">
        <v>895</v>
      </c>
      <c r="M240" s="302">
        <v>73</v>
      </c>
      <c r="N240" s="84">
        <f t="shared" si="48"/>
        <v>2005.9070118153847</v>
      </c>
      <c r="O240" s="17">
        <f t="shared" si="44"/>
        <v>2067.6498000000001</v>
      </c>
      <c r="P240" s="15">
        <f t="shared" si="45"/>
        <v>491.44615384615383</v>
      </c>
      <c r="Q240" s="51">
        <f t="shared" si="46"/>
        <v>1023.8559230769231</v>
      </c>
      <c r="R240" s="6">
        <f t="shared" si="47"/>
        <v>5588.8588887384622</v>
      </c>
    </row>
    <row r="241" spans="1:19" ht="195">
      <c r="A241" s="235">
        <v>45550</v>
      </c>
      <c r="B241" s="108" t="s">
        <v>498</v>
      </c>
      <c r="C241" s="89" t="s">
        <v>406</v>
      </c>
      <c r="D241" s="89"/>
      <c r="E241" s="89"/>
      <c r="F241" s="89"/>
      <c r="G241" s="89"/>
      <c r="H241" s="89"/>
      <c r="I241" s="302">
        <v>25214</v>
      </c>
      <c r="J241" s="309">
        <v>67539</v>
      </c>
      <c r="K241" s="302">
        <v>1031</v>
      </c>
      <c r="L241" s="302">
        <v>944</v>
      </c>
      <c r="M241" s="302">
        <v>87</v>
      </c>
      <c r="N241" s="84">
        <f t="shared" si="48"/>
        <v>1903.0751384615387</v>
      </c>
      <c r="O241" s="17">
        <f t="shared" si="44"/>
        <v>2016.0391500000001</v>
      </c>
      <c r="P241" s="15">
        <f t="shared" si="45"/>
        <v>523.43076923076922</v>
      </c>
      <c r="Q241" s="51">
        <f t="shared" si="46"/>
        <v>1082.2375384615384</v>
      </c>
      <c r="R241" s="6">
        <f t="shared" si="47"/>
        <v>5524.7825961538456</v>
      </c>
    </row>
    <row r="242" spans="1:19" ht="195">
      <c r="A242" s="235">
        <v>45551</v>
      </c>
      <c r="B242" s="108" t="s">
        <v>407</v>
      </c>
      <c r="C242" s="89" t="s">
        <v>408</v>
      </c>
      <c r="D242" s="89"/>
      <c r="E242" s="89"/>
      <c r="F242" s="89"/>
      <c r="G242" s="89"/>
      <c r="H242" s="89"/>
      <c r="I242" s="302">
        <v>9530.3529999999992</v>
      </c>
      <c r="J242" s="309">
        <v>39947</v>
      </c>
      <c r="K242" s="302">
        <v>463</v>
      </c>
      <c r="L242" s="302">
        <v>423</v>
      </c>
      <c r="M242" s="302">
        <v>40</v>
      </c>
      <c r="N242" s="84">
        <f t="shared" si="48"/>
        <v>719.32172027692309</v>
      </c>
      <c r="O242" s="17">
        <f t="shared" si="44"/>
        <v>1192.4179500000002</v>
      </c>
      <c r="P242" s="15">
        <f t="shared" si="45"/>
        <v>235.06153846153848</v>
      </c>
      <c r="Q242" s="51">
        <f t="shared" si="46"/>
        <v>485.17961538461537</v>
      </c>
      <c r="R242" s="6">
        <f t="shared" si="47"/>
        <v>2631.9808241230771</v>
      </c>
    </row>
    <row r="243" spans="1:19" ht="195">
      <c r="A243" s="235">
        <v>45552</v>
      </c>
      <c r="B243" s="108" t="s">
        <v>499</v>
      </c>
      <c r="C243" s="89" t="s">
        <v>410</v>
      </c>
      <c r="D243" s="89"/>
      <c r="E243" s="89"/>
      <c r="F243" s="89"/>
      <c r="G243" s="89"/>
      <c r="H243" s="89"/>
      <c r="I243" s="302">
        <v>7971.2370000000001</v>
      </c>
      <c r="J243" s="309">
        <v>34933</v>
      </c>
      <c r="K243" s="302">
        <v>363</v>
      </c>
      <c r="L243" s="302">
        <v>330</v>
      </c>
      <c r="M243" s="302">
        <v>33</v>
      </c>
      <c r="N243" s="84">
        <f t="shared" si="48"/>
        <v>601.64444187692311</v>
      </c>
      <c r="O243" s="17">
        <f t="shared" si="44"/>
        <v>1042.7500500000001</v>
      </c>
      <c r="P243" s="15">
        <f t="shared" si="45"/>
        <v>184.2923076923077</v>
      </c>
      <c r="Q243" s="51">
        <f t="shared" si="46"/>
        <v>378.92630769230772</v>
      </c>
      <c r="R243" s="6">
        <f t="shared" si="47"/>
        <v>2207.6131072615385</v>
      </c>
    </row>
    <row r="244" spans="1:19" ht="195">
      <c r="A244" s="235">
        <v>45553</v>
      </c>
      <c r="B244" s="108" t="s">
        <v>500</v>
      </c>
      <c r="C244" s="89" t="s">
        <v>412</v>
      </c>
      <c r="D244" s="95"/>
      <c r="E244" s="95"/>
      <c r="F244" s="95"/>
      <c r="G244" s="95"/>
      <c r="H244" s="95"/>
      <c r="I244" s="328">
        <v>23655.043000000001</v>
      </c>
      <c r="J244" s="307">
        <v>71956</v>
      </c>
      <c r="K244" s="319">
        <v>1058</v>
      </c>
      <c r="L244" s="302">
        <v>978</v>
      </c>
      <c r="M244" s="302">
        <v>80</v>
      </c>
      <c r="N244" s="84">
        <f t="shared" si="48"/>
        <v>1785.409860892308</v>
      </c>
      <c r="O244" s="17">
        <f t="shared" si="44"/>
        <v>2147.8866000000003</v>
      </c>
      <c r="P244" s="17">
        <f t="shared" si="45"/>
        <v>537.13846153846157</v>
      </c>
      <c r="Q244" s="17">
        <f t="shared" si="46"/>
        <v>1118.8592307692309</v>
      </c>
      <c r="R244" s="6">
        <f t="shared" si="47"/>
        <v>5589.2941532000004</v>
      </c>
    </row>
    <row r="245" spans="1:19" ht="195">
      <c r="A245" s="235">
        <v>45554</v>
      </c>
      <c r="B245" s="108" t="s">
        <v>501</v>
      </c>
      <c r="C245" s="89" t="s">
        <v>502</v>
      </c>
      <c r="D245" s="2"/>
      <c r="E245" s="2"/>
      <c r="F245" s="2"/>
      <c r="G245" s="2"/>
      <c r="H245" s="2"/>
      <c r="I245" s="328">
        <v>27752.715820000001</v>
      </c>
      <c r="J245" s="312">
        <v>70509</v>
      </c>
      <c r="K245" s="319">
        <v>1058</v>
      </c>
      <c r="L245" s="302">
        <v>978</v>
      </c>
      <c r="M245" s="302">
        <v>80</v>
      </c>
      <c r="N245" s="84">
        <f t="shared" si="48"/>
        <v>2094.6895971218464</v>
      </c>
      <c r="O245" s="17">
        <f t="shared" si="44"/>
        <v>2104.6936500000002</v>
      </c>
      <c r="P245" s="17">
        <f t="shared" si="45"/>
        <v>537.13846153846157</v>
      </c>
      <c r="Q245" s="17">
        <f t="shared" si="46"/>
        <v>1118.8592307692309</v>
      </c>
      <c r="R245" s="6">
        <f t="shared" si="47"/>
        <v>5855.3809394295386</v>
      </c>
    </row>
    <row r="246" spans="1:19" ht="195">
      <c r="A246" s="235">
        <v>45555</v>
      </c>
      <c r="B246" s="108" t="s">
        <v>503</v>
      </c>
      <c r="C246" s="89" t="s">
        <v>504</v>
      </c>
      <c r="D246" s="89">
        <v>127</v>
      </c>
      <c r="E246" s="89">
        <v>29</v>
      </c>
      <c r="F246" s="89">
        <v>140</v>
      </c>
      <c r="G246" s="89">
        <v>30</v>
      </c>
      <c r="H246" s="89" t="s">
        <v>505</v>
      </c>
      <c r="I246" s="301">
        <v>25155</v>
      </c>
      <c r="J246" s="309">
        <v>66557</v>
      </c>
      <c r="K246" s="301">
        <v>1015</v>
      </c>
      <c r="L246" s="302">
        <v>928</v>
      </c>
      <c r="M246" s="302">
        <v>87</v>
      </c>
      <c r="N246" s="84">
        <f t="shared" si="48"/>
        <v>1898.6220000000001</v>
      </c>
      <c r="O246" s="17">
        <f t="shared" si="44"/>
        <v>1986.7264500000001</v>
      </c>
      <c r="P246" s="17">
        <f t="shared" si="45"/>
        <v>515.30769230769226</v>
      </c>
      <c r="Q246" s="17">
        <f t="shared" si="46"/>
        <v>1064.2375384615384</v>
      </c>
      <c r="R246" s="6">
        <f t="shared" si="47"/>
        <v>5464.8936807692317</v>
      </c>
      <c r="S246" s="17"/>
    </row>
    <row r="247" spans="1:19">
      <c r="A247" s="235">
        <v>45556</v>
      </c>
      <c r="B247" s="8" t="s">
        <v>60</v>
      </c>
      <c r="C247" s="8" t="s">
        <v>60</v>
      </c>
      <c r="D247" s="8">
        <v>0</v>
      </c>
      <c r="E247" s="8">
        <v>0</v>
      </c>
      <c r="F247" s="8">
        <v>0</v>
      </c>
      <c r="G247" s="8">
        <v>0</v>
      </c>
      <c r="H247" s="8" t="s">
        <v>60</v>
      </c>
      <c r="I247" s="301">
        <v>1960</v>
      </c>
      <c r="J247" s="331">
        <v>714</v>
      </c>
      <c r="K247" s="302">
        <v>591</v>
      </c>
      <c r="L247" s="302">
        <v>531</v>
      </c>
      <c r="M247" s="302">
        <v>60</v>
      </c>
      <c r="N247" s="84">
        <f t="shared" si="48"/>
        <v>147.93476923076923</v>
      </c>
      <c r="O247" s="17">
        <f t="shared" si="44"/>
        <v>21.312899999999999</v>
      </c>
      <c r="P247" s="17">
        <f t="shared" si="45"/>
        <v>300.04615384615386</v>
      </c>
      <c r="Q247" s="17">
        <f t="shared" si="46"/>
        <v>611.33192307692309</v>
      </c>
      <c r="R247" s="6">
        <f t="shared" si="47"/>
        <v>1080.6257461538462</v>
      </c>
      <c r="S247" s="17"/>
    </row>
    <row r="248" spans="1:19">
      <c r="A248" s="235">
        <v>45557</v>
      </c>
      <c r="B248" s="8" t="s">
        <v>60</v>
      </c>
      <c r="C248" s="8" t="s">
        <v>60</v>
      </c>
      <c r="D248" s="8">
        <v>0</v>
      </c>
      <c r="E248" s="8">
        <v>0</v>
      </c>
      <c r="F248" s="8">
        <v>0</v>
      </c>
      <c r="G248" s="8">
        <v>0</v>
      </c>
      <c r="H248" s="8" t="s">
        <v>60</v>
      </c>
      <c r="I248" s="302"/>
      <c r="J248" s="323"/>
      <c r="K248" s="302" t="s">
        <v>418</v>
      </c>
      <c r="L248" s="302"/>
      <c r="M248" s="302"/>
      <c r="N248" s="84">
        <f t="shared" si="48"/>
        <v>0</v>
      </c>
      <c r="O248" s="17">
        <f t="shared" si="44"/>
        <v>0</v>
      </c>
      <c r="P248" s="17" t="e">
        <f t="shared" si="45"/>
        <v>#VALUE!</v>
      </c>
      <c r="Q248" s="17">
        <f t="shared" si="46"/>
        <v>0</v>
      </c>
      <c r="R248" s="6" t="e">
        <f t="shared" si="47"/>
        <v>#VALUE!</v>
      </c>
      <c r="S248" s="17"/>
    </row>
    <row r="249" spans="1:19" ht="195">
      <c r="A249" s="235">
        <v>45558</v>
      </c>
      <c r="B249" s="108" t="s">
        <v>506</v>
      </c>
      <c r="C249" s="89" t="s">
        <v>507</v>
      </c>
      <c r="D249" s="89">
        <v>70</v>
      </c>
      <c r="E249" s="89">
        <v>29</v>
      </c>
      <c r="F249" s="89">
        <v>70</v>
      </c>
      <c r="G249" s="89">
        <v>29</v>
      </c>
      <c r="H249" s="89" t="s">
        <v>33</v>
      </c>
      <c r="I249" s="301">
        <v>17667</v>
      </c>
      <c r="J249" s="308">
        <v>67606</v>
      </c>
      <c r="K249" s="302">
        <v>529</v>
      </c>
      <c r="L249" s="302">
        <v>502</v>
      </c>
      <c r="M249" s="302">
        <v>27</v>
      </c>
      <c r="N249" s="84">
        <f t="shared" si="48"/>
        <v>1333.4508000000001</v>
      </c>
      <c r="O249" s="17">
        <f t="shared" si="44"/>
        <v>2018.0391</v>
      </c>
      <c r="P249" s="17">
        <f t="shared" si="45"/>
        <v>268.56923076923078</v>
      </c>
      <c r="Q249" s="17">
        <f t="shared" si="46"/>
        <v>571.03061538461543</v>
      </c>
      <c r="R249" s="6">
        <f t="shared" si="47"/>
        <v>4191.0897461538461</v>
      </c>
      <c r="S249" s="17"/>
    </row>
    <row r="250" spans="1:19" ht="195">
      <c r="A250" s="235">
        <v>45559</v>
      </c>
      <c r="B250" s="108" t="s">
        <v>508</v>
      </c>
      <c r="C250" s="89" t="s">
        <v>507</v>
      </c>
      <c r="D250" s="89">
        <v>70</v>
      </c>
      <c r="E250" s="89">
        <v>29</v>
      </c>
      <c r="F250" s="89">
        <v>70</v>
      </c>
      <c r="G250" s="89">
        <v>29</v>
      </c>
      <c r="H250" s="89" t="s">
        <v>33</v>
      </c>
      <c r="I250" s="301">
        <v>17696</v>
      </c>
      <c r="J250" s="310">
        <v>69046</v>
      </c>
      <c r="K250" s="301">
        <v>1078</v>
      </c>
      <c r="L250" s="301">
        <v>1005</v>
      </c>
      <c r="M250" s="302">
        <v>73</v>
      </c>
      <c r="N250" s="84">
        <f t="shared" si="48"/>
        <v>1335.6396307692307</v>
      </c>
      <c r="O250" s="17">
        <f t="shared" si="44"/>
        <v>2061.0231000000003</v>
      </c>
      <c r="P250" s="17">
        <f t="shared" si="45"/>
        <v>547.29230769230765</v>
      </c>
      <c r="Q250" s="17">
        <f t="shared" si="46"/>
        <v>1147.6059230769231</v>
      </c>
      <c r="R250" s="6">
        <f t="shared" si="47"/>
        <v>5091.5609615384619</v>
      </c>
      <c r="S250" s="17"/>
    </row>
    <row r="251" spans="1:19" ht="195">
      <c r="A251" s="235">
        <v>45560</v>
      </c>
      <c r="B251" s="108" t="s">
        <v>509</v>
      </c>
      <c r="C251" s="89" t="s">
        <v>510</v>
      </c>
      <c r="D251" s="89">
        <v>55</v>
      </c>
      <c r="E251" s="89">
        <v>30</v>
      </c>
      <c r="F251" s="89">
        <v>60</v>
      </c>
      <c r="G251" s="89">
        <v>30</v>
      </c>
      <c r="H251" s="89" t="s">
        <v>33</v>
      </c>
      <c r="I251" s="301">
        <v>21702</v>
      </c>
      <c r="J251" s="301">
        <v>68644</v>
      </c>
      <c r="K251" s="301">
        <v>1037</v>
      </c>
      <c r="L251" s="302">
        <v>970</v>
      </c>
      <c r="M251" s="302">
        <v>67</v>
      </c>
      <c r="N251" s="84">
        <f t="shared" si="48"/>
        <v>1638.0001846153848</v>
      </c>
      <c r="O251" s="17">
        <f t="shared" si="44"/>
        <v>2049.0234</v>
      </c>
      <c r="P251" s="17">
        <f t="shared" si="45"/>
        <v>526.47692307692307</v>
      </c>
      <c r="Q251" s="17">
        <f t="shared" si="46"/>
        <v>1106.8352307692307</v>
      </c>
      <c r="R251" s="6">
        <f t="shared" si="47"/>
        <v>5320.3357384615392</v>
      </c>
      <c r="S251" s="17"/>
    </row>
    <row r="252" spans="1:19" ht="195">
      <c r="A252" s="235">
        <v>45561</v>
      </c>
      <c r="B252" s="108" t="s">
        <v>511</v>
      </c>
      <c r="C252" s="89" t="s">
        <v>512</v>
      </c>
      <c r="D252" s="15">
        <v>60</v>
      </c>
      <c r="E252" s="15">
        <v>29</v>
      </c>
      <c r="F252" s="15">
        <v>60</v>
      </c>
      <c r="G252" s="15">
        <v>30</v>
      </c>
      <c r="I252" s="301">
        <v>18713</v>
      </c>
      <c r="J252" s="308">
        <v>66594</v>
      </c>
      <c r="K252" s="301">
        <v>1027</v>
      </c>
      <c r="L252" s="302">
        <v>959</v>
      </c>
      <c r="M252" s="302">
        <v>68</v>
      </c>
      <c r="N252" s="84">
        <f t="shared" si="48"/>
        <v>1412.3996615384615</v>
      </c>
      <c r="O252" s="17">
        <f t="shared" si="44"/>
        <v>1987.8308999999999</v>
      </c>
      <c r="P252" s="17">
        <f t="shared" si="45"/>
        <v>521.4</v>
      </c>
      <c r="Q252" s="17">
        <f t="shared" si="46"/>
        <v>1094.6928461538462</v>
      </c>
      <c r="R252" s="6">
        <f t="shared" si="47"/>
        <v>5016.3234076923072</v>
      </c>
      <c r="S252" s="17"/>
    </row>
    <row r="253" spans="1:19" ht="195">
      <c r="A253" s="235">
        <v>45562</v>
      </c>
      <c r="B253" s="108" t="s">
        <v>513</v>
      </c>
      <c r="C253" s="89" t="s">
        <v>514</v>
      </c>
      <c r="D253" s="15">
        <v>65</v>
      </c>
      <c r="E253" s="15">
        <v>29</v>
      </c>
      <c r="F253" s="15">
        <v>55</v>
      </c>
      <c r="G253" s="15">
        <v>30</v>
      </c>
      <c r="I253" s="301">
        <v>18352</v>
      </c>
      <c r="J253" s="309">
        <v>71044</v>
      </c>
      <c r="K253" s="301">
        <v>1019</v>
      </c>
      <c r="L253" s="302">
        <v>950</v>
      </c>
      <c r="M253" s="302">
        <v>69</v>
      </c>
      <c r="N253" s="84">
        <f t="shared" si="48"/>
        <v>1385.1524923076922</v>
      </c>
      <c r="O253" s="17">
        <f t="shared" si="44"/>
        <v>2120.6633999999999</v>
      </c>
      <c r="P253" s="17">
        <f t="shared" si="45"/>
        <v>517.3384615384615</v>
      </c>
      <c r="Q253" s="17">
        <f t="shared" si="46"/>
        <v>1084.8004615384616</v>
      </c>
      <c r="R253" s="6">
        <f t="shared" si="47"/>
        <v>5107.9548153846154</v>
      </c>
      <c r="S253" s="17"/>
    </row>
    <row r="254" spans="1:19" ht="195">
      <c r="A254" s="235">
        <v>45563</v>
      </c>
      <c r="B254" s="108" t="s">
        <v>515</v>
      </c>
      <c r="C254" s="89" t="s">
        <v>516</v>
      </c>
      <c r="D254" s="15">
        <v>56</v>
      </c>
      <c r="E254" s="15">
        <v>28</v>
      </c>
      <c r="F254" s="15">
        <v>53</v>
      </c>
      <c r="G254" s="15">
        <v>30</v>
      </c>
      <c r="I254" s="301">
        <v>16024</v>
      </c>
      <c r="J254" s="309">
        <v>62919</v>
      </c>
      <c r="K254" s="302">
        <v>867</v>
      </c>
      <c r="L254" s="302">
        <v>810</v>
      </c>
      <c r="M254" s="302">
        <v>57</v>
      </c>
      <c r="N254" s="84">
        <f t="shared" si="48"/>
        <v>1209.4422153846156</v>
      </c>
      <c r="O254" s="17">
        <f t="shared" si="44"/>
        <v>1878.1321499999999</v>
      </c>
      <c r="P254" s="17">
        <f t="shared" si="45"/>
        <v>440.16923076923075</v>
      </c>
      <c r="Q254" s="17">
        <f t="shared" si="46"/>
        <v>924.50907692307692</v>
      </c>
      <c r="R254" s="6">
        <f t="shared" si="47"/>
        <v>4452.2526730769232</v>
      </c>
      <c r="S254" s="17"/>
    </row>
    <row r="255" spans="1:19" ht="195">
      <c r="A255" s="235">
        <v>45564</v>
      </c>
      <c r="B255" s="108" t="s">
        <v>517</v>
      </c>
      <c r="C255" s="89" t="s">
        <v>518</v>
      </c>
      <c r="D255" s="15">
        <v>56</v>
      </c>
      <c r="E255" s="15">
        <v>1</v>
      </c>
      <c r="F255" s="15">
        <v>42</v>
      </c>
      <c r="G255" s="15">
        <v>0</v>
      </c>
      <c r="I255" s="301">
        <v>12621</v>
      </c>
      <c r="J255" s="309">
        <v>21496</v>
      </c>
      <c r="K255" s="302">
        <v>88</v>
      </c>
      <c r="L255" s="302">
        <v>33</v>
      </c>
      <c r="M255" s="302">
        <v>55</v>
      </c>
      <c r="N255" s="84">
        <f t="shared" si="48"/>
        <v>952.59424615384614</v>
      </c>
      <c r="O255" s="17">
        <f t="shared" si="44"/>
        <v>641.65559999999994</v>
      </c>
      <c r="P255" s="17">
        <f t="shared" si="45"/>
        <v>44.676923076923075</v>
      </c>
      <c r="Q255" s="17">
        <f t="shared" si="46"/>
        <v>49.918846153846154</v>
      </c>
      <c r="R255" s="6">
        <f t="shared" si="47"/>
        <v>1688.8456153846153</v>
      </c>
      <c r="S255" s="17"/>
    </row>
    <row r="256" spans="1:19" ht="180">
      <c r="A256" s="235">
        <v>45565</v>
      </c>
      <c r="B256" s="108" t="s">
        <v>519</v>
      </c>
      <c r="C256" s="89" t="s">
        <v>520</v>
      </c>
      <c r="D256" s="15">
        <v>57</v>
      </c>
      <c r="E256" s="15">
        <v>0</v>
      </c>
      <c r="F256" s="15">
        <v>38</v>
      </c>
      <c r="G256" s="15">
        <v>0</v>
      </c>
      <c r="I256" s="301">
        <v>11579</v>
      </c>
      <c r="J256" s="310">
        <v>22330</v>
      </c>
      <c r="K256" s="302">
        <v>80</v>
      </c>
      <c r="L256" s="302">
        <v>19</v>
      </c>
      <c r="M256" s="302">
        <v>61</v>
      </c>
      <c r="N256" s="84">
        <f t="shared" si="48"/>
        <v>873.94729230769224</v>
      </c>
      <c r="O256" s="17">
        <f t="shared" si="44"/>
        <v>666.55049999999994</v>
      </c>
      <c r="P256" s="17">
        <f>(K256*165)/325</f>
        <v>40.615384615384613</v>
      </c>
      <c r="Q256" s="17">
        <f>(((L256*0.9)*1.25)+ (M256*0.8*94.5)/325)</f>
        <v>35.564538461538461</v>
      </c>
      <c r="R256" s="6">
        <f t="shared" si="47"/>
        <v>1616.6777153846151</v>
      </c>
      <c r="S256" s="17"/>
    </row>
    <row r="257" spans="1:24" ht="180">
      <c r="A257" s="235">
        <v>45301</v>
      </c>
      <c r="B257" s="108" t="s">
        <v>521</v>
      </c>
      <c r="C257" s="89" t="s">
        <v>522</v>
      </c>
      <c r="D257" s="15">
        <v>60</v>
      </c>
      <c r="E257" s="15">
        <v>30</v>
      </c>
      <c r="F257" s="15">
        <v>132</v>
      </c>
      <c r="G257" s="15">
        <v>30</v>
      </c>
      <c r="I257" s="302">
        <v>23657</v>
      </c>
      <c r="J257" s="332">
        <v>73650</v>
      </c>
      <c r="K257" s="302">
        <v>933</v>
      </c>
      <c r="L257" s="302">
        <v>852</v>
      </c>
      <c r="M257" s="302">
        <v>81</v>
      </c>
      <c r="N257" s="84">
        <f t="shared" ref="N257" si="49">(I257*24.53)/325</f>
        <v>1785.5575692307696</v>
      </c>
      <c r="O257" s="17">
        <f t="shared" ref="O257" si="50">(J257/1000)*29.85</f>
        <v>2198.4525000000003</v>
      </c>
      <c r="P257" s="17">
        <f t="shared" ref="P257" si="51">(K257*165)/325</f>
        <v>473.67692307692306</v>
      </c>
      <c r="Q257" s="17">
        <f t="shared" ref="Q257" si="52">(((L257*0.9)*1.25)+ (M257*0.8*94.5)/325)</f>
        <v>977.34184615384629</v>
      </c>
      <c r="R257" s="6">
        <f t="shared" ref="R257:R266" si="53">SUM(N257:Q257)</f>
        <v>5435.0288384615396</v>
      </c>
      <c r="S257" s="17"/>
    </row>
    <row r="258" spans="1:24" ht="195">
      <c r="A258" s="235">
        <v>45332</v>
      </c>
      <c r="B258" s="108" t="s">
        <v>523</v>
      </c>
      <c r="C258" s="89" t="s">
        <v>524</v>
      </c>
      <c r="D258" s="15">
        <v>134</v>
      </c>
      <c r="E258" s="15">
        <v>30</v>
      </c>
      <c r="F258" s="15">
        <v>125</v>
      </c>
      <c r="G258" s="15">
        <v>29</v>
      </c>
      <c r="I258" s="301">
        <v>26657</v>
      </c>
      <c r="J258" s="301">
        <v>74671</v>
      </c>
      <c r="K258" s="301">
        <v>1109</v>
      </c>
      <c r="L258" s="302">
        <v>1003</v>
      </c>
      <c r="M258" s="302">
        <v>106</v>
      </c>
      <c r="N258" s="84">
        <f t="shared" ref="N258:N262" si="54">(I258*24.53)/325</f>
        <v>2011.9883384615387</v>
      </c>
      <c r="O258" s="17">
        <f t="shared" ref="O258:O263" si="55">(J258/1000)*29.85</f>
        <v>2228.9293500000003</v>
      </c>
      <c r="P258" s="17">
        <f t="shared" ref="P258:P266" si="56">(K258*165)/325</f>
        <v>563.03076923076924</v>
      </c>
      <c r="Q258" s="17">
        <f t="shared" ref="Q258:Q266" si="57">(((L258*0.9)*1.25)+ (M258*0.8*94.5)/325)</f>
        <v>1153.0322307692309</v>
      </c>
      <c r="R258" s="6">
        <f t="shared" si="53"/>
        <v>5956.9806884615391</v>
      </c>
      <c r="T258" s="3"/>
    </row>
    <row r="259" spans="1:24" ht="195">
      <c r="A259" s="235">
        <v>45361</v>
      </c>
      <c r="B259" s="108" t="s">
        <v>525</v>
      </c>
      <c r="C259" s="89" t="s">
        <v>526</v>
      </c>
      <c r="D259" s="15">
        <v>120</v>
      </c>
      <c r="E259" s="15">
        <v>29</v>
      </c>
      <c r="F259" s="15">
        <v>116</v>
      </c>
      <c r="G259" s="15">
        <v>29</v>
      </c>
      <c r="I259" s="301">
        <v>26548</v>
      </c>
      <c r="J259" s="301">
        <v>78345</v>
      </c>
      <c r="K259" s="301">
        <v>1107</v>
      </c>
      <c r="L259" s="302">
        <v>1009</v>
      </c>
      <c r="M259" s="302">
        <v>98</v>
      </c>
      <c r="N259" s="84">
        <f t="shared" si="54"/>
        <v>2003.761353846154</v>
      </c>
      <c r="O259" s="17">
        <f t="shared" si="55"/>
        <v>2338.59825</v>
      </c>
      <c r="P259" s="17">
        <f t="shared" si="56"/>
        <v>562.01538461538462</v>
      </c>
      <c r="Q259" s="17">
        <f t="shared" si="57"/>
        <v>1157.9213076923077</v>
      </c>
      <c r="R259" s="6">
        <f t="shared" si="53"/>
        <v>6062.296296153846</v>
      </c>
      <c r="T259" s="3"/>
    </row>
    <row r="260" spans="1:24" ht="195">
      <c r="A260" s="235">
        <v>45392</v>
      </c>
      <c r="B260" s="108" t="s">
        <v>527</v>
      </c>
      <c r="C260" s="89" t="s">
        <v>528</v>
      </c>
      <c r="D260" s="15">
        <v>107</v>
      </c>
      <c r="E260" s="15">
        <v>29</v>
      </c>
      <c r="F260" s="15">
        <v>117</v>
      </c>
      <c r="G260" s="15">
        <v>29</v>
      </c>
      <c r="I260" s="301">
        <v>25797</v>
      </c>
      <c r="J260" s="301">
        <v>69295</v>
      </c>
      <c r="K260" s="301">
        <v>1014</v>
      </c>
      <c r="L260" s="302">
        <v>935</v>
      </c>
      <c r="M260" s="302">
        <v>79</v>
      </c>
      <c r="N260" s="84">
        <f t="shared" si="54"/>
        <v>1947.0781846153848</v>
      </c>
      <c r="O260" s="17">
        <f t="shared" si="55"/>
        <v>2068.4557500000001</v>
      </c>
      <c r="P260" s="17">
        <f t="shared" si="56"/>
        <v>514.79999999999995</v>
      </c>
      <c r="Q260" s="17">
        <f t="shared" si="57"/>
        <v>1070.2516153846154</v>
      </c>
      <c r="R260" s="6">
        <f t="shared" si="53"/>
        <v>5600.5855500000007</v>
      </c>
      <c r="T260" s="3"/>
    </row>
    <row r="261" spans="1:24" ht="195">
      <c r="A261" s="235">
        <v>45422</v>
      </c>
      <c r="B261" s="108" t="s">
        <v>529</v>
      </c>
      <c r="C261" s="89" t="s">
        <v>530</v>
      </c>
      <c r="D261" s="15">
        <v>138</v>
      </c>
      <c r="E261" s="15">
        <v>28</v>
      </c>
      <c r="F261" s="15">
        <v>120</v>
      </c>
      <c r="G261" s="15">
        <v>29</v>
      </c>
      <c r="I261" s="301">
        <v>25313</v>
      </c>
      <c r="J261" s="301">
        <v>70280</v>
      </c>
      <c r="K261" s="301">
        <v>1021</v>
      </c>
      <c r="L261" s="302">
        <v>938</v>
      </c>
      <c r="M261" s="302">
        <v>83</v>
      </c>
      <c r="N261" s="84">
        <f t="shared" si="54"/>
        <v>1910.5473538461538</v>
      </c>
      <c r="O261" s="17">
        <f t="shared" si="55"/>
        <v>2097.8580000000002</v>
      </c>
      <c r="P261" s="17">
        <f t="shared" si="56"/>
        <v>518.35384615384612</v>
      </c>
      <c r="Q261" s="17">
        <f t="shared" si="57"/>
        <v>1074.5570769230769</v>
      </c>
      <c r="R261" s="6">
        <f t="shared" si="53"/>
        <v>5601.3162769230776</v>
      </c>
      <c r="T261" s="3"/>
    </row>
    <row r="262" spans="1:24" ht="195">
      <c r="A262" s="235">
        <v>45453</v>
      </c>
      <c r="B262" s="108" t="s">
        <v>531</v>
      </c>
      <c r="C262" s="89" t="s">
        <v>532</v>
      </c>
      <c r="D262" s="15">
        <v>78</v>
      </c>
      <c r="E262" s="15">
        <v>29</v>
      </c>
      <c r="F262" s="15">
        <v>129</v>
      </c>
      <c r="G262" s="15">
        <v>29</v>
      </c>
      <c r="I262" s="301">
        <v>25456</v>
      </c>
      <c r="J262" s="301">
        <v>69983</v>
      </c>
      <c r="K262" s="301">
        <v>1076</v>
      </c>
      <c r="L262" s="302">
        <v>961</v>
      </c>
      <c r="M262" s="302">
        <v>115</v>
      </c>
      <c r="N262" s="84">
        <f t="shared" si="54"/>
        <v>1921.3405538461541</v>
      </c>
      <c r="O262" s="17">
        <f t="shared" si="55"/>
        <v>2088.9925500000004</v>
      </c>
      <c r="P262" s="17">
        <f t="shared" si="56"/>
        <v>546.27692307692303</v>
      </c>
      <c r="Q262" s="17">
        <f t="shared" si="57"/>
        <v>1107.8757692307693</v>
      </c>
      <c r="R262" s="6">
        <f t="shared" si="53"/>
        <v>5664.4857961538464</v>
      </c>
      <c r="T262" s="3"/>
    </row>
    <row r="263" spans="1:24" ht="195">
      <c r="A263" s="235">
        <v>45483</v>
      </c>
      <c r="B263" s="108" t="s">
        <v>533</v>
      </c>
      <c r="C263" s="89" t="s">
        <v>534</v>
      </c>
      <c r="D263" s="12">
        <v>101</v>
      </c>
      <c r="E263" s="15">
        <v>29</v>
      </c>
      <c r="F263" s="15">
        <v>87</v>
      </c>
      <c r="G263" s="15">
        <v>29</v>
      </c>
      <c r="I263" s="333">
        <v>24701.01</v>
      </c>
      <c r="J263" s="308">
        <v>72380</v>
      </c>
      <c r="K263" s="308">
        <v>1074</v>
      </c>
      <c r="L263" s="318">
        <v>984</v>
      </c>
      <c r="M263" s="318">
        <v>90</v>
      </c>
      <c r="N263" s="84">
        <f>(I263*24.53)/325</f>
        <v>1864.3562316923076</v>
      </c>
      <c r="O263" s="17">
        <f t="shared" si="55"/>
        <v>2160.5430000000001</v>
      </c>
      <c r="P263" s="17">
        <f t="shared" si="56"/>
        <v>545.26153846153841</v>
      </c>
      <c r="Q263" s="17">
        <f t="shared" si="57"/>
        <v>1127.9353846153847</v>
      </c>
      <c r="R263" s="6">
        <f t="shared" si="53"/>
        <v>5698.0961547692305</v>
      </c>
      <c r="T263" s="3"/>
    </row>
    <row r="264" spans="1:24" ht="195">
      <c r="A264" s="235">
        <v>45514</v>
      </c>
      <c r="B264" s="108" t="s">
        <v>535</v>
      </c>
      <c r="C264" s="89" t="s">
        <v>536</v>
      </c>
      <c r="D264" s="15">
        <v>126</v>
      </c>
      <c r="E264" s="15">
        <v>29</v>
      </c>
      <c r="F264" s="15">
        <v>107</v>
      </c>
      <c r="G264" s="15">
        <v>29</v>
      </c>
      <c r="I264" s="311">
        <v>24580.75</v>
      </c>
      <c r="J264" s="301">
        <v>70828</v>
      </c>
      <c r="K264" s="302">
        <v>1023</v>
      </c>
      <c r="L264" s="302">
        <v>952</v>
      </c>
      <c r="M264" s="302">
        <v>71</v>
      </c>
      <c r="N264" s="84">
        <f t="shared" ref="N264:N266" si="58">(I264*24.53)/325</f>
        <v>1855.2793769230768</v>
      </c>
      <c r="O264" s="17">
        <f t="shared" ref="O264:O306" si="59">(J264/1000)*29.85</f>
        <v>2114.2158000000004</v>
      </c>
      <c r="P264" s="39">
        <f t="shared" si="56"/>
        <v>519.36923076923074</v>
      </c>
      <c r="Q264" s="39">
        <f t="shared" si="57"/>
        <v>1087.5156923076922</v>
      </c>
      <c r="R264" s="6">
        <f t="shared" si="53"/>
        <v>5576.3801000000003</v>
      </c>
      <c r="T264" s="3"/>
    </row>
    <row r="265" spans="1:24" ht="195">
      <c r="A265" s="235">
        <v>45545</v>
      </c>
      <c r="B265" s="108" t="s">
        <v>537</v>
      </c>
      <c r="C265" s="89" t="s">
        <v>536</v>
      </c>
      <c r="D265" s="15">
        <v>98</v>
      </c>
      <c r="E265" s="15">
        <v>28</v>
      </c>
      <c r="F265" s="15">
        <v>106</v>
      </c>
      <c r="G265" s="15">
        <v>29</v>
      </c>
      <c r="I265" s="310">
        <v>25982</v>
      </c>
      <c r="J265" s="309">
        <v>73648</v>
      </c>
      <c r="K265" s="310">
        <v>1093</v>
      </c>
      <c r="L265" s="310">
        <v>1014</v>
      </c>
      <c r="M265" s="323">
        <v>79</v>
      </c>
      <c r="N265" s="84">
        <f t="shared" si="58"/>
        <v>1961.0414153846157</v>
      </c>
      <c r="O265" s="17">
        <f t="shared" si="59"/>
        <v>2198.3928000000001</v>
      </c>
      <c r="P265" s="17">
        <f t="shared" si="56"/>
        <v>554.90769230769229</v>
      </c>
      <c r="Q265" s="17">
        <f t="shared" si="57"/>
        <v>1159.1266153846154</v>
      </c>
      <c r="R265" s="17">
        <f t="shared" si="53"/>
        <v>5873.4685230769228</v>
      </c>
      <c r="T265" s="3"/>
    </row>
    <row r="266" spans="1:24" ht="195">
      <c r="A266" s="235">
        <v>45575</v>
      </c>
      <c r="B266" s="108" t="s">
        <v>538</v>
      </c>
      <c r="C266" s="89" t="s">
        <v>539</v>
      </c>
      <c r="D266" s="15">
        <v>114</v>
      </c>
      <c r="E266" s="15">
        <v>29</v>
      </c>
      <c r="F266" s="15">
        <v>112</v>
      </c>
      <c r="G266" s="15">
        <v>30</v>
      </c>
      <c r="I266" s="301">
        <v>27011</v>
      </c>
      <c r="J266" s="301">
        <v>75455</v>
      </c>
      <c r="K266" s="302">
        <v>1062</v>
      </c>
      <c r="L266" s="302">
        <v>989</v>
      </c>
      <c r="M266" s="302">
        <v>73</v>
      </c>
      <c r="N266" s="84">
        <f t="shared" si="58"/>
        <v>2038.7071692307695</v>
      </c>
      <c r="O266" s="17">
        <f t="shared" si="59"/>
        <v>2252.3317500000003</v>
      </c>
      <c r="P266" s="17">
        <f t="shared" si="56"/>
        <v>539.16923076923081</v>
      </c>
      <c r="Q266" s="17">
        <f t="shared" si="57"/>
        <v>1129.6059230769231</v>
      </c>
      <c r="R266" s="152">
        <f t="shared" si="53"/>
        <v>5959.8140730769246</v>
      </c>
      <c r="T266" s="3"/>
    </row>
    <row r="267" spans="1:24" s="3" customFormat="1" ht="233.25" customHeight="1">
      <c r="A267" s="230">
        <v>45606</v>
      </c>
      <c r="B267" s="240" t="s">
        <v>540</v>
      </c>
      <c r="C267" s="225" t="s">
        <v>541</v>
      </c>
      <c r="D267" s="226">
        <v>116</v>
      </c>
      <c r="E267" s="226">
        <v>30</v>
      </c>
      <c r="F267" s="226">
        <v>134</v>
      </c>
      <c r="G267" s="226">
        <v>30</v>
      </c>
      <c r="H267" s="15"/>
      <c r="I267" s="302">
        <v>25629.524000000001</v>
      </c>
      <c r="J267" s="309">
        <v>76304</v>
      </c>
      <c r="K267" s="302">
        <v>1020</v>
      </c>
      <c r="L267" s="302">
        <v>956</v>
      </c>
      <c r="M267" s="302">
        <v>64</v>
      </c>
      <c r="N267" s="84">
        <f>(I267*24.53)/325</f>
        <v>1934.4376114461538</v>
      </c>
      <c r="O267" s="17">
        <f t="shared" si="59"/>
        <v>2277.6744000000003</v>
      </c>
      <c r="P267" s="17">
        <f t="shared" ref="P267:P268" si="60">(K267*165)/325</f>
        <v>517.84615384615381</v>
      </c>
      <c r="Q267" s="17">
        <f t="shared" ref="Q267:Q306" si="61">(((L267*0.9)*1.25)+ (M267*0.8*94.5)/325)</f>
        <v>1090.3873846153847</v>
      </c>
      <c r="R267" s="17">
        <f t="shared" ref="R267:R306" si="62">SUM(N267:Q267)</f>
        <v>5820.3455499076927</v>
      </c>
      <c r="S267" s="15"/>
      <c r="V267" s="7"/>
      <c r="W267" s="7"/>
      <c r="X267" s="7"/>
    </row>
    <row r="268" spans="1:24" s="3" customFormat="1" ht="195">
      <c r="A268" s="231">
        <v>45636</v>
      </c>
      <c r="B268" s="241" t="s">
        <v>542</v>
      </c>
      <c r="C268" s="228" t="s">
        <v>543</v>
      </c>
      <c r="D268" s="229">
        <v>102</v>
      </c>
      <c r="E268" s="229">
        <v>29</v>
      </c>
      <c r="F268" s="229">
        <v>130</v>
      </c>
      <c r="G268" s="229">
        <v>30</v>
      </c>
      <c r="H268" s="15" t="s">
        <v>544</v>
      </c>
      <c r="I268" s="302">
        <v>26190.672999999999</v>
      </c>
      <c r="J268" s="309">
        <v>77680</v>
      </c>
      <c r="K268" s="302">
        <v>1064</v>
      </c>
      <c r="L268" s="302">
        <v>1008</v>
      </c>
      <c r="M268" s="302">
        <v>56</v>
      </c>
      <c r="N268" s="84">
        <f t="shared" ref="N268:N306" si="63">(I268*24.53)/325</f>
        <v>1976.7914113538461</v>
      </c>
      <c r="O268" s="17">
        <f t="shared" si="59"/>
        <v>2318.7480000000005</v>
      </c>
      <c r="P268" s="17">
        <f t="shared" si="60"/>
        <v>540.18461538461543</v>
      </c>
      <c r="Q268" s="17">
        <f t="shared" si="61"/>
        <v>1147.0264615384615</v>
      </c>
      <c r="R268" s="17">
        <f t="shared" si="62"/>
        <v>5982.7504882769235</v>
      </c>
      <c r="S268" s="15"/>
      <c r="V268" s="7"/>
      <c r="W268" s="7"/>
      <c r="X268" s="7"/>
    </row>
    <row r="269" spans="1:24" s="3" customFormat="1" ht="195">
      <c r="A269" s="232" t="s">
        <v>545</v>
      </c>
      <c r="B269" s="241" t="s">
        <v>546</v>
      </c>
      <c r="C269" s="228" t="s">
        <v>547</v>
      </c>
      <c r="D269" s="229">
        <v>175</v>
      </c>
      <c r="E269" s="229">
        <v>30</v>
      </c>
      <c r="F269" s="229">
        <v>142</v>
      </c>
      <c r="G269" s="229">
        <v>30</v>
      </c>
      <c r="H269" s="15"/>
      <c r="I269" s="302">
        <v>26335.170999999998</v>
      </c>
      <c r="J269" s="309">
        <v>75565</v>
      </c>
      <c r="K269" s="302">
        <v>1038</v>
      </c>
      <c r="L269" s="302">
        <v>983</v>
      </c>
      <c r="M269" s="302">
        <v>55</v>
      </c>
      <c r="N269" s="84">
        <f t="shared" si="63"/>
        <v>1987.6976757846153</v>
      </c>
      <c r="O269" s="17">
        <f t="shared" si="59"/>
        <v>2255.6152499999998</v>
      </c>
      <c r="P269" s="17">
        <f>(K269*165)/325</f>
        <v>526.98461538461538</v>
      </c>
      <c r="Q269" s="17">
        <f t="shared" si="61"/>
        <v>1118.6688461538461</v>
      </c>
      <c r="R269" s="17">
        <f t="shared" si="62"/>
        <v>5888.9663873230766</v>
      </c>
      <c r="S269" s="15"/>
      <c r="V269" s="7"/>
      <c r="W269" s="7"/>
      <c r="X269" s="7"/>
    </row>
    <row r="270" spans="1:24" s="3" customFormat="1" ht="195">
      <c r="A270" s="232" t="s">
        <v>548</v>
      </c>
      <c r="B270" s="241" t="s">
        <v>549</v>
      </c>
      <c r="C270" s="228" t="s">
        <v>550</v>
      </c>
      <c r="D270" s="229">
        <v>138</v>
      </c>
      <c r="E270" s="229">
        <v>30</v>
      </c>
      <c r="F270" s="229">
        <v>184</v>
      </c>
      <c r="G270" s="229">
        <v>30</v>
      </c>
      <c r="H270" s="15"/>
      <c r="I270" s="302">
        <v>27026.306</v>
      </c>
      <c r="J270" s="309">
        <v>78145</v>
      </c>
      <c r="K270" s="302">
        <v>1031</v>
      </c>
      <c r="L270" s="302">
        <v>969</v>
      </c>
      <c r="M270" s="302">
        <v>62</v>
      </c>
      <c r="N270" s="84">
        <f t="shared" si="63"/>
        <v>2039.8624190153848</v>
      </c>
      <c r="O270" s="17">
        <f t="shared" si="59"/>
        <v>2332.6282500000002</v>
      </c>
      <c r="P270" s="17">
        <f t="shared" ref="P270:P306" si="64">(K270*165)/325</f>
        <v>523.43076923076922</v>
      </c>
      <c r="Q270" s="17">
        <f t="shared" si="61"/>
        <v>1104.5471538461538</v>
      </c>
      <c r="R270" s="17">
        <f t="shared" si="62"/>
        <v>6000.4685920923075</v>
      </c>
      <c r="S270" s="15"/>
      <c r="V270" s="7"/>
      <c r="W270" s="7"/>
      <c r="X270" s="7"/>
    </row>
    <row r="271" spans="1:24" s="3" customFormat="1" ht="195">
      <c r="A271" s="232" t="s">
        <v>551</v>
      </c>
      <c r="B271" s="241" t="s">
        <v>552</v>
      </c>
      <c r="C271" s="228" t="s">
        <v>553</v>
      </c>
      <c r="D271" s="229">
        <v>161</v>
      </c>
      <c r="E271" s="229">
        <v>29</v>
      </c>
      <c r="F271" s="229">
        <v>151</v>
      </c>
      <c r="G271" s="229">
        <v>29</v>
      </c>
      <c r="H271" s="15"/>
      <c r="I271" s="302">
        <v>27224.850999999999</v>
      </c>
      <c r="J271" s="309">
        <v>74092</v>
      </c>
      <c r="K271" s="302">
        <v>1047</v>
      </c>
      <c r="L271" s="302">
        <v>976</v>
      </c>
      <c r="M271" s="302">
        <v>71</v>
      </c>
      <c r="N271" s="84">
        <f t="shared" si="63"/>
        <v>2054.8479847076924</v>
      </c>
      <c r="O271" s="17">
        <f t="shared" si="59"/>
        <v>2211.6462000000001</v>
      </c>
      <c r="P271" s="17">
        <f t="shared" si="64"/>
        <v>531.55384615384617</v>
      </c>
      <c r="Q271" s="17">
        <f t="shared" si="61"/>
        <v>1114.5156923076922</v>
      </c>
      <c r="R271" s="17">
        <f t="shared" si="62"/>
        <v>5912.5637231692308</v>
      </c>
      <c r="S271" s="15"/>
      <c r="V271" s="7"/>
      <c r="W271" s="7"/>
      <c r="X271" s="7"/>
    </row>
    <row r="272" spans="1:24" s="3" customFormat="1" ht="228.75" customHeight="1">
      <c r="A272" s="232" t="s">
        <v>554</v>
      </c>
      <c r="B272" s="241" t="s">
        <v>555</v>
      </c>
      <c r="C272" s="228" t="s">
        <v>556</v>
      </c>
      <c r="D272" s="229">
        <v>152</v>
      </c>
      <c r="E272" s="229">
        <v>29</v>
      </c>
      <c r="F272" s="229">
        <v>151</v>
      </c>
      <c r="G272" s="229">
        <v>29</v>
      </c>
      <c r="H272" s="15"/>
      <c r="I272" s="302">
        <v>28237.089</v>
      </c>
      <c r="J272" s="309">
        <v>74279</v>
      </c>
      <c r="K272" s="302">
        <v>1069</v>
      </c>
      <c r="L272" s="302">
        <v>986</v>
      </c>
      <c r="M272" s="302">
        <v>83</v>
      </c>
      <c r="N272" s="84">
        <f t="shared" si="63"/>
        <v>2131.2485943692309</v>
      </c>
      <c r="O272" s="17">
        <f t="shared" si="59"/>
        <v>2217.2281499999999</v>
      </c>
      <c r="P272" s="17">
        <f t="shared" si="64"/>
        <v>542.72307692307697</v>
      </c>
      <c r="Q272" s="17">
        <f t="shared" si="61"/>
        <v>1128.5570769230769</v>
      </c>
      <c r="R272" s="17">
        <f t="shared" si="62"/>
        <v>6019.7568982153853</v>
      </c>
      <c r="S272" s="15"/>
      <c r="V272" s="7"/>
      <c r="W272" s="7"/>
      <c r="X272" s="7"/>
    </row>
    <row r="273" spans="1:24" s="3" customFormat="1" ht="195">
      <c r="A273" s="232" t="s">
        <v>557</v>
      </c>
      <c r="B273" s="241" t="s">
        <v>558</v>
      </c>
      <c r="C273" s="228" t="s">
        <v>556</v>
      </c>
      <c r="D273" s="229">
        <v>6</v>
      </c>
      <c r="E273" s="229">
        <v>29</v>
      </c>
      <c r="F273" s="229">
        <v>0</v>
      </c>
      <c r="G273" s="229">
        <v>0</v>
      </c>
      <c r="H273" s="15"/>
      <c r="I273" s="302">
        <v>10960.06</v>
      </c>
      <c r="J273" s="309">
        <v>34813</v>
      </c>
      <c r="K273" s="302">
        <v>540</v>
      </c>
      <c r="L273" s="302">
        <v>432</v>
      </c>
      <c r="M273" s="302">
        <v>108</v>
      </c>
      <c r="N273" s="84">
        <f t="shared" si="63"/>
        <v>827.23160553846151</v>
      </c>
      <c r="O273" s="17">
        <f t="shared" si="59"/>
        <v>1039.1680500000002</v>
      </c>
      <c r="P273" s="17">
        <f t="shared" si="64"/>
        <v>274.15384615384613</v>
      </c>
      <c r="Q273" s="17">
        <f t="shared" si="61"/>
        <v>511.12246153846155</v>
      </c>
      <c r="R273" s="17">
        <f t="shared" si="62"/>
        <v>2651.6759632307694</v>
      </c>
      <c r="S273" s="15"/>
      <c r="V273" s="7"/>
      <c r="W273" s="7"/>
      <c r="X273" s="7"/>
    </row>
    <row r="274" spans="1:24" s="3" customFormat="1">
      <c r="A274" s="232" t="s">
        <v>559</v>
      </c>
      <c r="B274" s="229" t="s">
        <v>560</v>
      </c>
      <c r="C274" s="229" t="s">
        <v>561</v>
      </c>
      <c r="D274" s="229">
        <v>0</v>
      </c>
      <c r="E274" s="229">
        <v>0</v>
      </c>
      <c r="F274" s="229">
        <v>0</v>
      </c>
      <c r="G274" s="229">
        <v>0</v>
      </c>
      <c r="H274" s="15"/>
      <c r="I274" s="302">
        <v>0</v>
      </c>
      <c r="J274" s="323">
        <v>0</v>
      </c>
      <c r="K274" s="302">
        <v>0</v>
      </c>
      <c r="L274" s="302">
        <v>0</v>
      </c>
      <c r="M274" s="302">
        <v>0</v>
      </c>
      <c r="N274" s="84">
        <f t="shared" si="63"/>
        <v>0</v>
      </c>
      <c r="O274" s="17">
        <f t="shared" si="59"/>
        <v>0</v>
      </c>
      <c r="P274" s="17">
        <f t="shared" si="64"/>
        <v>0</v>
      </c>
      <c r="Q274" s="17">
        <f t="shared" si="61"/>
        <v>0</v>
      </c>
      <c r="R274" s="17">
        <f t="shared" si="62"/>
        <v>0</v>
      </c>
      <c r="S274" s="15"/>
      <c r="V274" s="7"/>
      <c r="W274" s="7"/>
      <c r="X274" s="7"/>
    </row>
    <row r="275" spans="1:24" s="3" customFormat="1" ht="195">
      <c r="A275" s="232" t="s">
        <v>562</v>
      </c>
      <c r="B275" s="241" t="s">
        <v>563</v>
      </c>
      <c r="C275" s="228" t="s">
        <v>564</v>
      </c>
      <c r="D275" s="229">
        <v>0</v>
      </c>
      <c r="E275" s="229">
        <v>0</v>
      </c>
      <c r="F275" s="229">
        <v>0</v>
      </c>
      <c r="G275" s="229">
        <v>0</v>
      </c>
      <c r="H275" s="15"/>
      <c r="I275" s="302">
        <v>3318.1329999999998</v>
      </c>
      <c r="J275" s="302">
        <v>0</v>
      </c>
      <c r="K275" s="302">
        <v>0</v>
      </c>
      <c r="L275" s="302">
        <v>0</v>
      </c>
      <c r="M275" s="302">
        <v>0</v>
      </c>
      <c r="N275" s="84">
        <f t="shared" si="63"/>
        <v>250.44246920000001</v>
      </c>
      <c r="O275" s="17">
        <f t="shared" si="59"/>
        <v>0</v>
      </c>
      <c r="P275" s="17">
        <f t="shared" si="64"/>
        <v>0</v>
      </c>
      <c r="Q275" s="17">
        <f t="shared" si="61"/>
        <v>0</v>
      </c>
      <c r="R275" s="17">
        <f t="shared" si="62"/>
        <v>250.44246920000001</v>
      </c>
      <c r="S275" s="15"/>
      <c r="V275" s="7"/>
      <c r="W275" s="7"/>
      <c r="X275" s="7"/>
    </row>
    <row r="276" spans="1:24" s="3" customFormat="1" ht="195">
      <c r="A276" s="232" t="s">
        <v>565</v>
      </c>
      <c r="B276" s="241" t="s">
        <v>566</v>
      </c>
      <c r="C276" s="228" t="s">
        <v>567</v>
      </c>
      <c r="D276" s="229">
        <v>128</v>
      </c>
      <c r="E276" s="229">
        <v>28</v>
      </c>
      <c r="F276" s="229">
        <v>130</v>
      </c>
      <c r="G276" s="229">
        <v>28</v>
      </c>
      <c r="H276" s="15"/>
      <c r="I276" s="302">
        <v>23466.55</v>
      </c>
      <c r="J276" s="308">
        <v>67864</v>
      </c>
      <c r="K276" s="302">
        <v>911</v>
      </c>
      <c r="L276" s="302">
        <v>852</v>
      </c>
      <c r="M276" s="302">
        <v>59</v>
      </c>
      <c r="N276" s="84">
        <f t="shared" si="63"/>
        <v>1771.1829892307692</v>
      </c>
      <c r="O276" s="17">
        <f t="shared" si="59"/>
        <v>2025.7404000000001</v>
      </c>
      <c r="P276" s="17">
        <f t="shared" si="64"/>
        <v>462.50769230769231</v>
      </c>
      <c r="Q276" s="17">
        <f t="shared" si="61"/>
        <v>972.22430769230778</v>
      </c>
      <c r="R276" s="17">
        <f t="shared" si="62"/>
        <v>5231.6553892307693</v>
      </c>
      <c r="S276" s="15"/>
      <c r="V276" s="7"/>
      <c r="W276" s="7"/>
      <c r="X276" s="7"/>
    </row>
    <row r="277" spans="1:24" s="3" customFormat="1" ht="195">
      <c r="A277" s="232" t="s">
        <v>568</v>
      </c>
      <c r="B277" s="241" t="s">
        <v>569</v>
      </c>
      <c r="C277" s="228" t="s">
        <v>570</v>
      </c>
      <c r="D277" s="229">
        <v>132</v>
      </c>
      <c r="E277" s="229">
        <v>27</v>
      </c>
      <c r="F277" s="229">
        <v>168</v>
      </c>
      <c r="G277" s="229">
        <v>28</v>
      </c>
      <c r="H277" s="15"/>
      <c r="I277" s="302">
        <v>27628.708999999999</v>
      </c>
      <c r="J277" s="309">
        <v>77754</v>
      </c>
      <c r="K277" s="302">
        <v>1137</v>
      </c>
      <c r="L277" s="302">
        <v>1055</v>
      </c>
      <c r="M277" s="302">
        <v>82</v>
      </c>
      <c r="N277" s="84">
        <f t="shared" si="63"/>
        <v>2085.3299439076923</v>
      </c>
      <c r="O277" s="17">
        <f t="shared" si="59"/>
        <v>2320.9569000000001</v>
      </c>
      <c r="P277" s="17">
        <f t="shared" si="64"/>
        <v>577.2461538461539</v>
      </c>
      <c r="Q277" s="17">
        <f>(((L277*0.9)*1.25)+ (M277*0.8*94.5)/325)</f>
        <v>1205.9494615384615</v>
      </c>
      <c r="R277" s="17">
        <f t="shared" si="62"/>
        <v>6189.4824592923069</v>
      </c>
      <c r="S277" s="15"/>
      <c r="V277" s="7"/>
      <c r="W277" s="7"/>
      <c r="X277" s="7"/>
    </row>
    <row r="278" spans="1:24" s="3" customFormat="1" ht="195">
      <c r="A278" s="232" t="s">
        <v>571</v>
      </c>
      <c r="B278" s="241" t="s">
        <v>572</v>
      </c>
      <c r="C278" s="228" t="s">
        <v>573</v>
      </c>
      <c r="D278" s="229">
        <v>150</v>
      </c>
      <c r="E278" s="229">
        <v>29</v>
      </c>
      <c r="F278" s="229">
        <v>136</v>
      </c>
      <c r="G278" s="229">
        <v>27</v>
      </c>
      <c r="H278" s="15"/>
      <c r="I278" s="302">
        <v>27468.332999999999</v>
      </c>
      <c r="J278" s="309">
        <v>74439</v>
      </c>
      <c r="K278" s="302">
        <v>1080</v>
      </c>
      <c r="L278" s="302">
        <v>1008</v>
      </c>
      <c r="M278" s="302">
        <v>72</v>
      </c>
      <c r="N278" s="84">
        <f t="shared" si="63"/>
        <v>2073.2252568923077</v>
      </c>
      <c r="O278" s="17">
        <f t="shared" si="59"/>
        <v>2222.0041499999998</v>
      </c>
      <c r="P278" s="17">
        <f t="shared" si="64"/>
        <v>548.30769230769226</v>
      </c>
      <c r="Q278" s="17">
        <f t="shared" si="61"/>
        <v>1150.7483076923077</v>
      </c>
      <c r="R278" s="17">
        <f t="shared" si="62"/>
        <v>5994.2854068923079</v>
      </c>
      <c r="S278" s="15"/>
      <c r="V278" s="7"/>
      <c r="W278" s="7"/>
      <c r="X278" s="7"/>
    </row>
    <row r="279" spans="1:24" s="3" customFormat="1" ht="195">
      <c r="A279" s="232" t="s">
        <v>574</v>
      </c>
      <c r="B279" s="227" t="s">
        <v>575</v>
      </c>
      <c r="C279" s="228" t="s">
        <v>573</v>
      </c>
      <c r="D279" s="229">
        <v>147</v>
      </c>
      <c r="E279" s="229">
        <v>29</v>
      </c>
      <c r="F279" s="229">
        <v>165</v>
      </c>
      <c r="G279" s="229">
        <v>28</v>
      </c>
      <c r="H279" s="15"/>
      <c r="I279" s="302">
        <v>27856.262999999999</v>
      </c>
      <c r="J279" s="301">
        <v>76729</v>
      </c>
      <c r="K279" s="302">
        <v>1069</v>
      </c>
      <c r="L279" s="302">
        <v>997</v>
      </c>
      <c r="M279" s="302">
        <v>72</v>
      </c>
      <c r="N279" s="84">
        <f t="shared" si="63"/>
        <v>2102.5050196615384</v>
      </c>
      <c r="O279" s="17">
        <f t="shared" si="59"/>
        <v>2290.3606500000001</v>
      </c>
      <c r="P279" s="17">
        <f t="shared" si="64"/>
        <v>542.72307692307697</v>
      </c>
      <c r="Q279" s="17">
        <f t="shared" si="61"/>
        <v>1138.3733076923077</v>
      </c>
      <c r="R279" s="17">
        <f t="shared" si="62"/>
        <v>6073.9620542769226</v>
      </c>
      <c r="S279" s="15"/>
      <c r="V279" s="7"/>
      <c r="W279" s="7"/>
      <c r="X279" s="7"/>
    </row>
    <row r="280" spans="1:24" s="3" customFormat="1" ht="195">
      <c r="A280" s="232" t="s">
        <v>576</v>
      </c>
      <c r="B280" s="241" t="s">
        <v>577</v>
      </c>
      <c r="C280" s="228" t="s">
        <v>578</v>
      </c>
      <c r="D280" s="229">
        <v>162</v>
      </c>
      <c r="E280" s="229">
        <v>28</v>
      </c>
      <c r="F280" s="229">
        <v>156</v>
      </c>
      <c r="G280" s="229">
        <v>29</v>
      </c>
      <c r="H280" s="15"/>
      <c r="I280" s="302">
        <v>27157.219000000001</v>
      </c>
      <c r="J280" s="301">
        <v>79818</v>
      </c>
      <c r="K280" s="302">
        <v>1113</v>
      </c>
      <c r="L280" s="302">
        <v>1042</v>
      </c>
      <c r="M280" s="302">
        <v>71</v>
      </c>
      <c r="N280" s="84">
        <f t="shared" si="63"/>
        <v>2049.7433294461539</v>
      </c>
      <c r="O280" s="17">
        <f t="shared" si="59"/>
        <v>2382.5673000000002</v>
      </c>
      <c r="P280" s="17">
        <f t="shared" si="64"/>
        <v>565.06153846153848</v>
      </c>
      <c r="Q280" s="17">
        <f t="shared" si="61"/>
        <v>1188.7656923076922</v>
      </c>
      <c r="R280" s="17">
        <f t="shared" si="62"/>
        <v>6186.1378602153845</v>
      </c>
      <c r="S280" s="15"/>
      <c r="V280" s="7"/>
      <c r="W280" s="7"/>
      <c r="X280" s="7"/>
    </row>
    <row r="281" spans="1:24" s="3" customFormat="1" ht="195">
      <c r="A281" s="232" t="s">
        <v>579</v>
      </c>
      <c r="B281" s="227" t="s">
        <v>580</v>
      </c>
      <c r="C281" s="228" t="s">
        <v>573</v>
      </c>
      <c r="D281" s="229">
        <v>139</v>
      </c>
      <c r="E281" s="229">
        <v>27</v>
      </c>
      <c r="F281" s="229">
        <v>168</v>
      </c>
      <c r="G281" s="229">
        <v>29</v>
      </c>
      <c r="H281" s="15"/>
      <c r="I281" s="302">
        <v>28081.821</v>
      </c>
      <c r="J281" s="301">
        <v>76185</v>
      </c>
      <c r="K281" s="302">
        <v>1073</v>
      </c>
      <c r="L281" s="302">
        <v>997</v>
      </c>
      <c r="M281" s="302">
        <v>76</v>
      </c>
      <c r="N281" s="84">
        <f t="shared" si="63"/>
        <v>2119.5294434769235</v>
      </c>
      <c r="O281" s="17">
        <f t="shared" si="59"/>
        <v>2274.1222500000003</v>
      </c>
      <c r="P281" s="17">
        <f t="shared" si="64"/>
        <v>544.7538461538461</v>
      </c>
      <c r="Q281" s="17">
        <f t="shared" si="61"/>
        <v>1139.3037692307691</v>
      </c>
      <c r="R281" s="17">
        <f t="shared" si="62"/>
        <v>6077.7093088615393</v>
      </c>
      <c r="S281" s="15"/>
      <c r="V281" s="7"/>
      <c r="W281" s="7"/>
      <c r="X281" s="7"/>
    </row>
    <row r="282" spans="1:24" s="3" customFormat="1" ht="195">
      <c r="A282" s="232" t="s">
        <v>581</v>
      </c>
      <c r="B282" s="227" t="s">
        <v>582</v>
      </c>
      <c r="C282" s="228" t="s">
        <v>583</v>
      </c>
      <c r="D282" s="15">
        <v>160</v>
      </c>
      <c r="E282" s="15">
        <v>29</v>
      </c>
      <c r="F282" s="15">
        <v>156</v>
      </c>
      <c r="G282" s="15">
        <v>28</v>
      </c>
      <c r="H282" s="15"/>
      <c r="I282" s="302">
        <v>28382.26</v>
      </c>
      <c r="J282" s="301">
        <v>78150</v>
      </c>
      <c r="K282" s="302">
        <v>1102</v>
      </c>
      <c r="L282" s="302">
        <v>1035</v>
      </c>
      <c r="M282" s="302">
        <v>67</v>
      </c>
      <c r="N282" s="84">
        <f t="shared" si="63"/>
        <v>2142.2056547692309</v>
      </c>
      <c r="O282" s="17">
        <f t="shared" si="59"/>
        <v>2332.7775000000001</v>
      </c>
      <c r="P282" s="17">
        <f t="shared" si="64"/>
        <v>559.47692307692307</v>
      </c>
      <c r="Q282" s="17">
        <f t="shared" si="61"/>
        <v>1179.9602307692307</v>
      </c>
      <c r="R282" s="17">
        <f t="shared" si="62"/>
        <v>6214.4203086153848</v>
      </c>
      <c r="S282" s="15"/>
      <c r="V282" s="7"/>
      <c r="W282" s="7"/>
      <c r="X282" s="7"/>
    </row>
    <row r="283" spans="1:24" s="3" customFormat="1" ht="195">
      <c r="A283" s="232" t="s">
        <v>584</v>
      </c>
      <c r="B283" s="227" t="s">
        <v>585</v>
      </c>
      <c r="C283" s="228" t="s">
        <v>586</v>
      </c>
      <c r="D283" s="15">
        <v>176</v>
      </c>
      <c r="E283" s="15">
        <v>28</v>
      </c>
      <c r="F283" s="15">
        <v>156</v>
      </c>
      <c r="G283" s="15">
        <v>28</v>
      </c>
      <c r="H283" s="15"/>
      <c r="I283" s="302">
        <v>28616.896000000001</v>
      </c>
      <c r="J283" s="301">
        <v>77636</v>
      </c>
      <c r="K283" s="302">
        <v>1118</v>
      </c>
      <c r="L283" s="302">
        <v>1056</v>
      </c>
      <c r="M283" s="302">
        <v>62</v>
      </c>
      <c r="N283" s="84">
        <f t="shared" si="63"/>
        <v>2159.9152580923078</v>
      </c>
      <c r="O283" s="17">
        <f t="shared" si="59"/>
        <v>2317.4346</v>
      </c>
      <c r="P283" s="17">
        <f t="shared" si="64"/>
        <v>567.6</v>
      </c>
      <c r="Q283" s="17">
        <f t="shared" si="61"/>
        <v>1202.4221538461538</v>
      </c>
      <c r="R283" s="17">
        <f t="shared" si="62"/>
        <v>6247.3720119384616</v>
      </c>
      <c r="S283" s="15"/>
      <c r="V283" s="7"/>
      <c r="W283" s="7"/>
      <c r="X283" s="7"/>
    </row>
    <row r="284" spans="1:24" s="3" customFormat="1" ht="195">
      <c r="A284" s="232" t="s">
        <v>587</v>
      </c>
      <c r="B284" s="241" t="s">
        <v>588</v>
      </c>
      <c r="C284" s="228" t="s">
        <v>589</v>
      </c>
      <c r="D284" s="15">
        <v>153</v>
      </c>
      <c r="E284" s="15">
        <v>28</v>
      </c>
      <c r="F284" s="15">
        <v>164</v>
      </c>
      <c r="G284" s="15">
        <v>29</v>
      </c>
      <c r="H284" s="15"/>
      <c r="I284" s="302">
        <v>29914.97652</v>
      </c>
      <c r="J284" s="302">
        <v>79943</v>
      </c>
      <c r="K284" s="302">
        <v>1165</v>
      </c>
      <c r="L284" s="302">
        <v>1074</v>
      </c>
      <c r="M284" s="302">
        <v>91</v>
      </c>
      <c r="N284" s="84">
        <f t="shared" si="63"/>
        <v>2257.8903816480001</v>
      </c>
      <c r="O284" s="17">
        <f t="shared" si="59"/>
        <v>2386.29855</v>
      </c>
      <c r="P284" s="17">
        <f t="shared" si="64"/>
        <v>591.46153846153845</v>
      </c>
      <c r="Q284" s="17">
        <f t="shared" si="61"/>
        <v>1229.4179999999999</v>
      </c>
      <c r="R284" s="17">
        <f t="shared" si="62"/>
        <v>6465.0684701095379</v>
      </c>
      <c r="S284" s="15"/>
      <c r="V284" s="7"/>
      <c r="W284" s="7"/>
      <c r="X284" s="7"/>
    </row>
    <row r="285" spans="1:24" s="3" customFormat="1" ht="195">
      <c r="A285" s="232" t="s">
        <v>590</v>
      </c>
      <c r="B285" s="227" t="s">
        <v>591</v>
      </c>
      <c r="C285" s="228" t="s">
        <v>589</v>
      </c>
      <c r="D285" s="15">
        <v>152</v>
      </c>
      <c r="E285" s="15">
        <v>28</v>
      </c>
      <c r="F285" s="15">
        <v>155</v>
      </c>
      <c r="G285" s="15">
        <v>29</v>
      </c>
      <c r="H285" s="15"/>
      <c r="I285" s="302">
        <v>30304.572520000002</v>
      </c>
      <c r="J285" s="302">
        <v>74816</v>
      </c>
      <c r="K285" s="302">
        <v>1111</v>
      </c>
      <c r="L285" s="302">
        <v>1036</v>
      </c>
      <c r="M285" s="302">
        <v>75</v>
      </c>
      <c r="N285" s="84">
        <f t="shared" si="63"/>
        <v>2287.2958889710771</v>
      </c>
      <c r="O285" s="17">
        <f t="shared" si="59"/>
        <v>2233.2576000000004</v>
      </c>
      <c r="P285" s="17">
        <f t="shared" si="64"/>
        <v>564.04615384615386</v>
      </c>
      <c r="Q285" s="17">
        <f t="shared" si="61"/>
        <v>1182.9461538461539</v>
      </c>
      <c r="R285" s="17">
        <f t="shared" si="62"/>
        <v>6267.5457966633858</v>
      </c>
      <c r="S285" s="15"/>
      <c r="V285" s="7"/>
      <c r="W285" s="7"/>
      <c r="X285" s="7"/>
    </row>
    <row r="286" spans="1:24" s="3" customFormat="1" ht="195">
      <c r="A286" s="232" t="s">
        <v>592</v>
      </c>
      <c r="B286" s="227" t="s">
        <v>593</v>
      </c>
      <c r="C286" s="228" t="s">
        <v>594</v>
      </c>
      <c r="D286" s="15">
        <v>152</v>
      </c>
      <c r="E286" s="15">
        <v>29</v>
      </c>
      <c r="F286" s="15">
        <v>156</v>
      </c>
      <c r="G286" s="15">
        <v>29</v>
      </c>
      <c r="H286" s="15"/>
      <c r="I286" s="302">
        <v>28350.80099</v>
      </c>
      <c r="J286" s="302">
        <v>81908</v>
      </c>
      <c r="K286" s="302">
        <v>1121</v>
      </c>
      <c r="L286" s="302">
        <v>1046</v>
      </c>
      <c r="M286" s="302">
        <v>75</v>
      </c>
      <c r="N286" s="84">
        <f t="shared" si="63"/>
        <v>2139.8312254913844</v>
      </c>
      <c r="O286" s="17">
        <f t="shared" si="59"/>
        <v>2444.9538000000002</v>
      </c>
      <c r="P286" s="17">
        <f t="shared" si="64"/>
        <v>569.12307692307695</v>
      </c>
      <c r="Q286" s="17">
        <f t="shared" si="61"/>
        <v>1194.1961538461539</v>
      </c>
      <c r="R286" s="17">
        <f t="shared" si="62"/>
        <v>6348.1042562606153</v>
      </c>
      <c r="S286" s="15"/>
      <c r="V286" s="7"/>
      <c r="W286" s="7"/>
      <c r="X286" s="7"/>
    </row>
    <row r="287" spans="1:24" s="3" customFormat="1" ht="195">
      <c r="A287" s="232" t="s">
        <v>595</v>
      </c>
      <c r="B287" s="227" t="s">
        <v>596</v>
      </c>
      <c r="C287" s="228" t="s">
        <v>597</v>
      </c>
      <c r="D287" s="15">
        <v>156</v>
      </c>
      <c r="E287" s="15">
        <v>29</v>
      </c>
      <c r="F287" s="15">
        <v>152</v>
      </c>
      <c r="G287" s="15">
        <v>30</v>
      </c>
      <c r="H287" s="15"/>
      <c r="I287" s="302">
        <v>29333.082480000001</v>
      </c>
      <c r="J287" s="302">
        <v>73176</v>
      </c>
      <c r="K287" s="302">
        <v>1112</v>
      </c>
      <c r="L287" s="302">
        <v>1018</v>
      </c>
      <c r="M287" s="302">
        <v>94</v>
      </c>
      <c r="N287" s="84">
        <f t="shared" si="63"/>
        <v>2213.9708099520003</v>
      </c>
      <c r="O287" s="17">
        <f t="shared" si="59"/>
        <v>2184.3036000000002</v>
      </c>
      <c r="P287" s="17">
        <f t="shared" si="64"/>
        <v>564.55384615384617</v>
      </c>
      <c r="Q287" s="17">
        <f t="shared" si="61"/>
        <v>1167.1158461538462</v>
      </c>
      <c r="R287" s="17">
        <f t="shared" si="62"/>
        <v>6129.944102259693</v>
      </c>
      <c r="S287" s="15"/>
      <c r="V287" s="7"/>
      <c r="W287" s="7"/>
      <c r="X287" s="7"/>
    </row>
    <row r="288" spans="1:24" s="3" customFormat="1" ht="195">
      <c r="A288" s="231">
        <v>45302</v>
      </c>
      <c r="B288" s="227" t="s">
        <v>598</v>
      </c>
      <c r="C288" s="228" t="s">
        <v>599</v>
      </c>
      <c r="D288" s="15">
        <v>170</v>
      </c>
      <c r="E288" s="15">
        <v>30</v>
      </c>
      <c r="F288" s="15">
        <v>149</v>
      </c>
      <c r="G288" s="15">
        <v>30</v>
      </c>
      <c r="H288" s="15"/>
      <c r="I288" s="301">
        <v>29038</v>
      </c>
      <c r="J288" s="301">
        <v>81702</v>
      </c>
      <c r="K288" s="301">
        <v>1087</v>
      </c>
      <c r="L288" s="301">
        <v>1015</v>
      </c>
      <c r="M288" s="302">
        <v>72</v>
      </c>
      <c r="N288" s="84">
        <f t="shared" si="63"/>
        <v>2191.6988923076924</v>
      </c>
      <c r="O288" s="17">
        <f t="shared" si="59"/>
        <v>2438.8047000000001</v>
      </c>
      <c r="P288" s="17">
        <f t="shared" si="64"/>
        <v>551.86153846153843</v>
      </c>
      <c r="Q288" s="17">
        <f t="shared" si="61"/>
        <v>1158.6233076923077</v>
      </c>
      <c r="R288" s="17">
        <f t="shared" si="62"/>
        <v>6340.988438461538</v>
      </c>
      <c r="S288" s="15"/>
      <c r="V288" s="7"/>
      <c r="W288" s="7"/>
      <c r="X288" s="7"/>
    </row>
    <row r="289" spans="1:24" s="3" customFormat="1" ht="195">
      <c r="A289" s="231">
        <v>45333</v>
      </c>
      <c r="B289" s="227" t="s">
        <v>600</v>
      </c>
      <c r="C289" s="228" t="s">
        <v>601</v>
      </c>
      <c r="D289" s="15">
        <v>165</v>
      </c>
      <c r="E289" s="15">
        <v>30</v>
      </c>
      <c r="F289" s="15">
        <v>147</v>
      </c>
      <c r="G289" s="15">
        <v>30</v>
      </c>
      <c r="H289" s="15"/>
      <c r="I289" s="301">
        <v>28604</v>
      </c>
      <c r="J289" s="301">
        <v>83275</v>
      </c>
      <c r="K289" s="301">
        <v>1083</v>
      </c>
      <c r="L289" s="301">
        <v>1024</v>
      </c>
      <c r="M289" s="302">
        <v>59</v>
      </c>
      <c r="N289" s="84">
        <f t="shared" si="63"/>
        <v>2158.9419076923077</v>
      </c>
      <c r="O289" s="17">
        <f t="shared" si="59"/>
        <v>2485.7587500000004</v>
      </c>
      <c r="P289" s="17">
        <f t="shared" si="64"/>
        <v>549.83076923076919</v>
      </c>
      <c r="Q289" s="17">
        <f t="shared" si="61"/>
        <v>1165.7243076923078</v>
      </c>
      <c r="R289" s="17">
        <f t="shared" si="62"/>
        <v>6360.2557346153853</v>
      </c>
      <c r="S289" s="15"/>
      <c r="V289" s="7"/>
      <c r="W289" s="7"/>
      <c r="X289" s="7"/>
    </row>
    <row r="290" spans="1:24" s="3" customFormat="1" ht="195">
      <c r="A290" s="231">
        <v>45362</v>
      </c>
      <c r="B290" s="227" t="s">
        <v>602</v>
      </c>
      <c r="C290" s="228" t="s">
        <v>603</v>
      </c>
      <c r="D290" s="15">
        <v>137</v>
      </c>
      <c r="E290" s="15">
        <v>30</v>
      </c>
      <c r="F290" s="15">
        <v>135</v>
      </c>
      <c r="G290" s="15">
        <v>30</v>
      </c>
      <c r="H290" s="15"/>
      <c r="I290" s="301">
        <v>27079</v>
      </c>
      <c r="J290" s="301">
        <v>80327</v>
      </c>
      <c r="K290" s="301">
        <v>1126</v>
      </c>
      <c r="L290" s="301">
        <v>1065</v>
      </c>
      <c r="M290" s="302">
        <v>61</v>
      </c>
      <c r="N290" s="84">
        <f t="shared" si="63"/>
        <v>2043.8396</v>
      </c>
      <c r="O290" s="17">
        <f t="shared" si="59"/>
        <v>2397.7609499999999</v>
      </c>
      <c r="P290" s="17">
        <f t="shared" si="64"/>
        <v>571.6615384615385</v>
      </c>
      <c r="Q290" s="17">
        <f t="shared" si="61"/>
        <v>1212.3145384615384</v>
      </c>
      <c r="R290" s="17">
        <f t="shared" si="62"/>
        <v>6225.5766269230771</v>
      </c>
      <c r="S290" s="15"/>
      <c r="V290" s="7"/>
      <c r="W290" s="7"/>
      <c r="X290" s="7"/>
    </row>
    <row r="291" spans="1:24" s="3" customFormat="1" ht="195">
      <c r="A291" s="231">
        <v>45393</v>
      </c>
      <c r="B291" s="227" t="s">
        <v>604</v>
      </c>
      <c r="C291" s="228" t="s">
        <v>605</v>
      </c>
      <c r="D291" s="15">
        <v>140</v>
      </c>
      <c r="E291" s="15">
        <v>30</v>
      </c>
      <c r="F291" s="15">
        <v>70</v>
      </c>
      <c r="G291" s="15">
        <v>30</v>
      </c>
      <c r="H291" s="15"/>
      <c r="I291" s="301">
        <v>26311</v>
      </c>
      <c r="J291" s="301">
        <v>83191</v>
      </c>
      <c r="K291" s="301">
        <v>1160</v>
      </c>
      <c r="L291" s="304">
        <v>1087</v>
      </c>
      <c r="M291" s="302">
        <v>73</v>
      </c>
      <c r="N291" s="84">
        <f t="shared" si="63"/>
        <v>1985.8733230769233</v>
      </c>
      <c r="O291" s="17">
        <f t="shared" si="59"/>
        <v>2483.25135</v>
      </c>
      <c r="P291" s="17">
        <f t="shared" si="64"/>
        <v>588.92307692307691</v>
      </c>
      <c r="Q291" s="17">
        <f t="shared" si="61"/>
        <v>1239.8559230769231</v>
      </c>
      <c r="R291" s="17">
        <f>SUM(N291:Q291)</f>
        <v>6297.903673076924</v>
      </c>
      <c r="S291" s="15"/>
      <c r="V291" s="7"/>
      <c r="W291" s="7"/>
      <c r="X291" s="7"/>
    </row>
    <row r="292" spans="1:24" s="3" customFormat="1" ht="195">
      <c r="A292" s="231">
        <v>45601</v>
      </c>
      <c r="B292" s="227" t="s">
        <v>606</v>
      </c>
      <c r="C292" s="228" t="s">
        <v>607</v>
      </c>
      <c r="D292" s="15">
        <v>30</v>
      </c>
      <c r="E292" s="15">
        <v>30</v>
      </c>
      <c r="F292" s="15">
        <v>80</v>
      </c>
      <c r="G292" s="15">
        <v>30</v>
      </c>
      <c r="H292" s="15"/>
      <c r="I292" s="301">
        <v>25303</v>
      </c>
      <c r="J292" s="301">
        <v>77308</v>
      </c>
      <c r="K292" s="301">
        <v>1087</v>
      </c>
      <c r="L292" s="301">
        <v>1016</v>
      </c>
      <c r="M292" s="302">
        <v>71</v>
      </c>
      <c r="N292" s="84">
        <f>(I292*24.53)/325</f>
        <v>1909.7925846153848</v>
      </c>
      <c r="O292" s="17">
        <f t="shared" si="59"/>
        <v>2307.6438000000003</v>
      </c>
      <c r="P292" s="17">
        <f t="shared" si="64"/>
        <v>551.86153846153843</v>
      </c>
      <c r="Q292" s="17">
        <f>(((L292*0.9)*1.25)+ (M292*0.8*94.5)/325)</f>
        <v>1159.5156923076922</v>
      </c>
      <c r="R292" s="17">
        <f t="shared" si="62"/>
        <v>5928.8136153846153</v>
      </c>
      <c r="S292" s="15"/>
      <c r="V292" s="7"/>
      <c r="W292" s="7"/>
      <c r="X292" s="7"/>
    </row>
    <row r="293" spans="1:24" s="3" customFormat="1" ht="195">
      <c r="A293" s="231">
        <v>45602</v>
      </c>
      <c r="B293" s="227" t="s">
        <v>608</v>
      </c>
      <c r="C293" s="228" t="s">
        <v>609</v>
      </c>
      <c r="D293" s="15">
        <v>46</v>
      </c>
      <c r="E293" s="15">
        <v>30</v>
      </c>
      <c r="F293" s="15">
        <v>80</v>
      </c>
      <c r="G293" s="15">
        <v>29</v>
      </c>
      <c r="H293" s="15"/>
      <c r="I293" s="301">
        <v>25200</v>
      </c>
      <c r="J293" s="301">
        <v>78056</v>
      </c>
      <c r="K293" s="301">
        <v>1092</v>
      </c>
      <c r="L293" s="301">
        <v>1023</v>
      </c>
      <c r="M293" s="302">
        <v>69</v>
      </c>
      <c r="N293" s="84">
        <f>(I293*24.53)/325</f>
        <v>1902.0184615384615</v>
      </c>
      <c r="O293" s="17">
        <f t="shared" si="59"/>
        <v>2329.9715999999999</v>
      </c>
      <c r="P293" s="17">
        <f t="shared" si="64"/>
        <v>554.4</v>
      </c>
      <c r="Q293" s="17">
        <f t="shared" si="61"/>
        <v>1166.9254615384616</v>
      </c>
      <c r="R293" s="17">
        <f t="shared" si="62"/>
        <v>5953.3155230769225</v>
      </c>
      <c r="S293" s="15"/>
      <c r="V293" s="7"/>
      <c r="W293" s="7"/>
      <c r="X293" s="7"/>
    </row>
    <row r="294" spans="1:24" s="3" customFormat="1" ht="195">
      <c r="A294" s="231">
        <v>45603</v>
      </c>
      <c r="B294" s="227" t="s">
        <v>610</v>
      </c>
      <c r="C294" s="228" t="s">
        <v>611</v>
      </c>
      <c r="D294" s="15">
        <v>70</v>
      </c>
      <c r="E294" s="15">
        <v>30</v>
      </c>
      <c r="F294" s="15">
        <v>75</v>
      </c>
      <c r="G294" s="15">
        <v>30</v>
      </c>
      <c r="H294" s="15"/>
      <c r="I294" s="301">
        <v>26911</v>
      </c>
      <c r="J294" s="301">
        <v>79074</v>
      </c>
      <c r="K294" s="301">
        <v>1140</v>
      </c>
      <c r="L294" s="301">
        <v>1068</v>
      </c>
      <c r="M294" s="302">
        <v>72</v>
      </c>
      <c r="N294" s="84">
        <f>(I294*24.53)/325</f>
        <v>2031.1594769230771</v>
      </c>
      <c r="O294" s="17">
        <f t="shared" si="59"/>
        <v>2360.3589000000002</v>
      </c>
      <c r="P294" s="17">
        <f t="shared" si="64"/>
        <v>578.76923076923072</v>
      </c>
      <c r="Q294" s="17">
        <f t="shared" si="61"/>
        <v>1218.2483076923077</v>
      </c>
      <c r="R294" s="17">
        <f t="shared" si="62"/>
        <v>6188.5359153846148</v>
      </c>
      <c r="S294" s="15"/>
      <c r="V294" s="7"/>
      <c r="W294" s="7"/>
      <c r="X294" s="7"/>
    </row>
    <row r="295" spans="1:24" s="3" customFormat="1" ht="195">
      <c r="A295" s="231">
        <v>45604</v>
      </c>
      <c r="B295" s="227" t="s">
        <v>612</v>
      </c>
      <c r="C295" s="228" t="s">
        <v>613</v>
      </c>
      <c r="D295" s="15">
        <v>77</v>
      </c>
      <c r="E295" s="15">
        <v>30</v>
      </c>
      <c r="F295" s="15">
        <v>110</v>
      </c>
      <c r="G295" s="15">
        <v>30</v>
      </c>
      <c r="H295" s="15"/>
      <c r="I295" s="301">
        <v>28337</v>
      </c>
      <c r="J295" s="301">
        <v>80660</v>
      </c>
      <c r="K295" s="301">
        <v>1060</v>
      </c>
      <c r="L295" s="302">
        <v>974</v>
      </c>
      <c r="M295" s="302">
        <v>86</v>
      </c>
      <c r="N295" s="84">
        <f t="shared" si="63"/>
        <v>2138.7895692307693</v>
      </c>
      <c r="O295" s="17">
        <f t="shared" si="59"/>
        <v>2407.701</v>
      </c>
      <c r="P295" s="17">
        <f t="shared" si="64"/>
        <v>538.15384615384619</v>
      </c>
      <c r="Q295" s="17">
        <f t="shared" si="61"/>
        <v>1115.754923076923</v>
      </c>
      <c r="R295" s="17">
        <f t="shared" si="62"/>
        <v>6200.3993384615378</v>
      </c>
      <c r="S295" s="15"/>
      <c r="V295" s="7"/>
      <c r="W295" s="7"/>
      <c r="X295" s="7"/>
    </row>
    <row r="296" spans="1:24" s="3" customFormat="1" ht="195">
      <c r="A296" s="231">
        <v>45605</v>
      </c>
      <c r="B296" s="227" t="s">
        <v>614</v>
      </c>
      <c r="C296" s="228" t="s">
        <v>615</v>
      </c>
      <c r="D296" s="15">
        <v>110</v>
      </c>
      <c r="E296" s="15">
        <v>30</v>
      </c>
      <c r="F296" s="15">
        <v>137</v>
      </c>
      <c r="G296" s="15">
        <v>30</v>
      </c>
      <c r="H296" s="15"/>
      <c r="I296" s="301">
        <v>28173</v>
      </c>
      <c r="J296" s="301">
        <v>78836</v>
      </c>
      <c r="K296" s="301">
        <v>1045</v>
      </c>
      <c r="L296" s="302">
        <v>982</v>
      </c>
      <c r="M296" s="302">
        <v>63</v>
      </c>
      <c r="N296" s="84">
        <f t="shared" si="63"/>
        <v>2126.4113538461538</v>
      </c>
      <c r="O296" s="17">
        <f t="shared" si="59"/>
        <v>2353.2546000000002</v>
      </c>
      <c r="P296" s="17">
        <f t="shared" si="64"/>
        <v>530.53846153846155</v>
      </c>
      <c r="Q296" s="17">
        <f t="shared" si="61"/>
        <v>1119.4047692307693</v>
      </c>
      <c r="R296" s="17">
        <f t="shared" si="62"/>
        <v>6129.6091846153849</v>
      </c>
      <c r="S296" s="15"/>
      <c r="V296" s="7"/>
      <c r="W296" s="7"/>
      <c r="X296" s="7"/>
    </row>
    <row r="297" spans="1:24" s="3" customFormat="1" ht="195">
      <c r="A297" s="231">
        <v>45606</v>
      </c>
      <c r="B297" s="227" t="s">
        <v>616</v>
      </c>
      <c r="C297" s="228" t="s">
        <v>617</v>
      </c>
      <c r="D297" s="15">
        <v>141</v>
      </c>
      <c r="E297" s="15">
        <v>30</v>
      </c>
      <c r="F297" s="15">
        <v>134</v>
      </c>
      <c r="G297" s="15">
        <v>30</v>
      </c>
      <c r="H297" s="15"/>
      <c r="I297" s="301">
        <v>28055</v>
      </c>
      <c r="J297" s="301">
        <v>75162</v>
      </c>
      <c r="K297" s="301">
        <v>1048</v>
      </c>
      <c r="L297" s="302">
        <v>985</v>
      </c>
      <c r="M297" s="302">
        <v>63</v>
      </c>
      <c r="N297" s="84">
        <f t="shared" si="63"/>
        <v>2117.505076923077</v>
      </c>
      <c r="O297" s="17">
        <f t="shared" si="59"/>
        <v>2243.5857000000001</v>
      </c>
      <c r="P297" s="17">
        <f t="shared" si="64"/>
        <v>532.06153846153848</v>
      </c>
      <c r="Q297" s="17">
        <f t="shared" si="61"/>
        <v>1122.7797692307693</v>
      </c>
      <c r="R297" s="17">
        <f t="shared" si="62"/>
        <v>6015.9320846153851</v>
      </c>
      <c r="S297" s="15"/>
      <c r="V297" s="7"/>
      <c r="W297" s="7"/>
      <c r="X297" s="7"/>
    </row>
    <row r="298" spans="1:24" s="3" customFormat="1" ht="195">
      <c r="A298" s="231">
        <v>45607</v>
      </c>
      <c r="B298" s="227" t="s">
        <v>618</v>
      </c>
      <c r="C298" s="228" t="s">
        <v>615</v>
      </c>
      <c r="D298" s="15">
        <v>143</v>
      </c>
      <c r="E298" s="15">
        <v>29</v>
      </c>
      <c r="F298" s="15">
        <v>120</v>
      </c>
      <c r="G298" s="15">
        <v>29</v>
      </c>
      <c r="H298" s="15"/>
      <c r="I298" s="301">
        <v>29547</v>
      </c>
      <c r="J298" s="301">
        <v>75738</v>
      </c>
      <c r="K298" s="301">
        <v>1074</v>
      </c>
      <c r="L298" s="302">
        <v>994</v>
      </c>
      <c r="M298" s="302">
        <v>80</v>
      </c>
      <c r="N298" s="84">
        <f t="shared" si="63"/>
        <v>2230.1166461538464</v>
      </c>
      <c r="O298" s="17">
        <f t="shared" si="59"/>
        <v>2260.7793000000001</v>
      </c>
      <c r="P298" s="17">
        <f t="shared" si="64"/>
        <v>545.26153846153841</v>
      </c>
      <c r="Q298" s="17">
        <f t="shared" si="61"/>
        <v>1136.8592307692309</v>
      </c>
      <c r="R298" s="17">
        <f t="shared" si="62"/>
        <v>6173.016715384616</v>
      </c>
      <c r="S298" s="15"/>
      <c r="V298" s="7"/>
      <c r="W298" s="7"/>
      <c r="X298" s="7"/>
    </row>
    <row r="299" spans="1:24" s="3" customFormat="1" ht="195">
      <c r="A299" s="231">
        <v>45608</v>
      </c>
      <c r="B299" s="227" t="s">
        <v>619</v>
      </c>
      <c r="C299" s="228" t="s">
        <v>620</v>
      </c>
      <c r="D299" s="15">
        <v>140</v>
      </c>
      <c r="E299" s="15">
        <v>29</v>
      </c>
      <c r="F299" s="15">
        <v>135</v>
      </c>
      <c r="G299" s="15">
        <v>29</v>
      </c>
      <c r="H299" s="15"/>
      <c r="I299" s="301">
        <v>29891</v>
      </c>
      <c r="J299" s="301">
        <v>76101</v>
      </c>
      <c r="K299" s="302">
        <v>984</v>
      </c>
      <c r="L299" s="302">
        <v>903</v>
      </c>
      <c r="M299" s="302">
        <v>81</v>
      </c>
      <c r="N299" s="84">
        <f t="shared" si="63"/>
        <v>2256.0807076923074</v>
      </c>
      <c r="O299" s="17">
        <f t="shared" si="59"/>
        <v>2271.6148499999999</v>
      </c>
      <c r="P299" s="17">
        <f t="shared" si="64"/>
        <v>499.56923076923078</v>
      </c>
      <c r="Q299" s="17">
        <f t="shared" si="61"/>
        <v>1034.7168461538461</v>
      </c>
      <c r="R299" s="17">
        <f t="shared" si="62"/>
        <v>6061.9816346153839</v>
      </c>
      <c r="S299" s="15"/>
      <c r="V299" s="7"/>
      <c r="W299" s="7"/>
      <c r="X299" s="7"/>
    </row>
    <row r="300" spans="1:24" s="3" customFormat="1" ht="195">
      <c r="A300" s="231">
        <v>45609</v>
      </c>
      <c r="B300" s="227" t="s">
        <v>621</v>
      </c>
      <c r="C300" s="228" t="s">
        <v>622</v>
      </c>
      <c r="D300" s="15">
        <v>119</v>
      </c>
      <c r="E300" s="15">
        <v>29</v>
      </c>
      <c r="F300" s="15">
        <v>145</v>
      </c>
      <c r="G300" s="15">
        <v>12</v>
      </c>
      <c r="H300" s="15"/>
      <c r="I300" s="301">
        <v>27984</v>
      </c>
      <c r="J300" s="301">
        <v>62574</v>
      </c>
      <c r="K300" s="302">
        <v>737</v>
      </c>
      <c r="L300" s="302">
        <v>662</v>
      </c>
      <c r="M300" s="302">
        <v>75</v>
      </c>
      <c r="N300" s="84">
        <f t="shared" si="63"/>
        <v>2112.1462153846155</v>
      </c>
      <c r="O300" s="17">
        <f t="shared" si="59"/>
        <v>1867.8339000000001</v>
      </c>
      <c r="P300" s="17">
        <f t="shared" si="64"/>
        <v>374.16923076923075</v>
      </c>
      <c r="Q300" s="17">
        <f t="shared" si="61"/>
        <v>762.19615384615395</v>
      </c>
      <c r="R300" s="17">
        <f t="shared" si="62"/>
        <v>5116.3455000000004</v>
      </c>
      <c r="S300" s="15"/>
      <c r="V300" s="7"/>
      <c r="W300" s="7"/>
      <c r="X300" s="7"/>
    </row>
    <row r="301" spans="1:24" s="3" customFormat="1">
      <c r="A301" s="231">
        <v>45610</v>
      </c>
      <c r="B301" s="15" t="s">
        <v>560</v>
      </c>
      <c r="C301" s="15"/>
      <c r="D301" s="15"/>
      <c r="E301" s="15"/>
      <c r="F301" s="15"/>
      <c r="G301" s="15"/>
      <c r="H301" s="15" t="s">
        <v>30</v>
      </c>
      <c r="I301" s="314"/>
      <c r="J301" s="314"/>
      <c r="K301" s="302" t="s">
        <v>418</v>
      </c>
      <c r="L301" s="314"/>
      <c r="M301" s="314"/>
      <c r="N301" s="84">
        <f t="shared" si="63"/>
        <v>0</v>
      </c>
      <c r="O301" s="17">
        <f t="shared" si="59"/>
        <v>0</v>
      </c>
      <c r="P301" s="17" t="e">
        <f t="shared" si="64"/>
        <v>#VALUE!</v>
      </c>
      <c r="Q301" s="17">
        <f t="shared" si="61"/>
        <v>0</v>
      </c>
      <c r="R301" s="17" t="e">
        <f t="shared" si="62"/>
        <v>#VALUE!</v>
      </c>
      <c r="S301" s="15"/>
      <c r="V301" s="7"/>
      <c r="W301" s="7"/>
      <c r="X301" s="7"/>
    </row>
    <row r="302" spans="1:24" s="3" customFormat="1">
      <c r="A302" s="231">
        <v>45611</v>
      </c>
      <c r="B302" s="15" t="s">
        <v>560</v>
      </c>
      <c r="C302" s="15"/>
      <c r="D302" s="15"/>
      <c r="E302" s="15"/>
      <c r="F302" s="15"/>
      <c r="G302" s="15"/>
      <c r="H302" s="15" t="s">
        <v>30</v>
      </c>
      <c r="I302" s="314"/>
      <c r="J302" s="314"/>
      <c r="K302" s="302" t="s">
        <v>418</v>
      </c>
      <c r="L302" s="314"/>
      <c r="M302" s="314"/>
      <c r="N302" s="84">
        <f t="shared" si="63"/>
        <v>0</v>
      </c>
      <c r="O302" s="17">
        <f t="shared" si="59"/>
        <v>0</v>
      </c>
      <c r="P302" s="17" t="e">
        <f t="shared" si="64"/>
        <v>#VALUE!</v>
      </c>
      <c r="Q302" s="17">
        <f t="shared" si="61"/>
        <v>0</v>
      </c>
      <c r="R302" s="17" t="e">
        <f t="shared" si="62"/>
        <v>#VALUE!</v>
      </c>
      <c r="S302" s="15"/>
      <c r="V302" s="7"/>
      <c r="W302" s="7"/>
      <c r="X302" s="7"/>
    </row>
    <row r="303" spans="1:24" s="3" customFormat="1" ht="195">
      <c r="A303" s="231">
        <v>45612</v>
      </c>
      <c r="B303" s="227" t="s">
        <v>623</v>
      </c>
      <c r="C303" s="228" t="s">
        <v>624</v>
      </c>
      <c r="D303" s="15">
        <v>145</v>
      </c>
      <c r="E303" s="15">
        <v>28</v>
      </c>
      <c r="F303" s="15">
        <v>155</v>
      </c>
      <c r="G303" s="15">
        <v>28</v>
      </c>
      <c r="H303" s="15"/>
      <c r="I303" s="307">
        <v>26493</v>
      </c>
      <c r="J303" s="308">
        <v>75537</v>
      </c>
      <c r="K303" s="302">
        <v>930</v>
      </c>
      <c r="L303" s="302">
        <v>855</v>
      </c>
      <c r="M303" s="314">
        <v>75</v>
      </c>
      <c r="N303" s="84">
        <f t="shared" si="63"/>
        <v>1999.6101230769232</v>
      </c>
      <c r="O303" s="17">
        <f t="shared" si="59"/>
        <v>2254.7794500000005</v>
      </c>
      <c r="P303" s="17">
        <f t="shared" si="64"/>
        <v>472.15384615384613</v>
      </c>
      <c r="Q303" s="17">
        <f t="shared" si="61"/>
        <v>979.32115384615383</v>
      </c>
      <c r="R303" s="17">
        <f t="shared" si="62"/>
        <v>5705.8645730769231</v>
      </c>
      <c r="S303" s="15"/>
      <c r="V303" s="7"/>
      <c r="W303" s="7"/>
      <c r="X303" s="7"/>
    </row>
    <row r="304" spans="1:24" s="3" customFormat="1" ht="195">
      <c r="A304" s="231">
        <v>45613</v>
      </c>
      <c r="B304" s="227" t="s">
        <v>625</v>
      </c>
      <c r="C304" s="228" t="s">
        <v>626</v>
      </c>
      <c r="D304" s="15">
        <v>150</v>
      </c>
      <c r="E304" s="15">
        <v>28</v>
      </c>
      <c r="F304" s="15">
        <v>165</v>
      </c>
      <c r="G304" s="15">
        <v>28</v>
      </c>
      <c r="H304" s="15"/>
      <c r="I304" s="321">
        <v>29287</v>
      </c>
      <c r="J304" s="307">
        <v>79363</v>
      </c>
      <c r="K304" s="319">
        <v>963</v>
      </c>
      <c r="L304" s="302">
        <v>901</v>
      </c>
      <c r="M304" s="302">
        <v>62</v>
      </c>
      <c r="N304" s="84">
        <f t="shared" si="63"/>
        <v>2210.4926461538462</v>
      </c>
      <c r="O304" s="17">
        <f t="shared" si="59"/>
        <v>2368.9855499999999</v>
      </c>
      <c r="P304" s="17">
        <f t="shared" si="64"/>
        <v>488.90769230769229</v>
      </c>
      <c r="Q304" s="17">
        <f t="shared" si="61"/>
        <v>1028.0471538461538</v>
      </c>
      <c r="R304" s="17">
        <f t="shared" si="62"/>
        <v>6096.4330423076917</v>
      </c>
      <c r="S304" s="15"/>
      <c r="V304" s="7"/>
      <c r="W304" s="7"/>
      <c r="X304" s="7"/>
    </row>
    <row r="305" spans="1:24" s="3" customFormat="1" ht="195">
      <c r="A305" s="231">
        <v>45614</v>
      </c>
      <c r="B305" s="227" t="s">
        <v>627</v>
      </c>
      <c r="C305" s="228" t="s">
        <v>628</v>
      </c>
      <c r="D305" s="15">
        <v>167</v>
      </c>
      <c r="E305" s="15">
        <v>29</v>
      </c>
      <c r="F305" s="15">
        <v>145</v>
      </c>
      <c r="G305" s="15">
        <v>29</v>
      </c>
      <c r="H305" s="15"/>
      <c r="I305" s="301">
        <v>27865</v>
      </c>
      <c r="J305" s="310">
        <v>78231</v>
      </c>
      <c r="K305" s="301">
        <v>1031</v>
      </c>
      <c r="L305" s="302">
        <v>961</v>
      </c>
      <c r="M305" s="302">
        <v>70</v>
      </c>
      <c r="N305" s="84">
        <f t="shared" si="63"/>
        <v>2103.1644615384616</v>
      </c>
      <c r="O305" s="17">
        <f t="shared" si="59"/>
        <v>2335.19535</v>
      </c>
      <c r="P305" s="17">
        <f t="shared" si="64"/>
        <v>523.43076923076922</v>
      </c>
      <c r="Q305" s="17">
        <f t="shared" si="61"/>
        <v>1097.408076923077</v>
      </c>
      <c r="R305" s="17">
        <f t="shared" si="62"/>
        <v>6059.1986576923073</v>
      </c>
      <c r="S305" s="15"/>
      <c r="V305" s="7"/>
      <c r="W305" s="7"/>
      <c r="X305" s="7"/>
    </row>
    <row r="306" spans="1:24" s="3" customFormat="1" ht="195">
      <c r="A306" s="231">
        <v>45615</v>
      </c>
      <c r="B306" s="227" t="s">
        <v>629</v>
      </c>
      <c r="C306" s="228" t="s">
        <v>630</v>
      </c>
      <c r="D306" s="15">
        <v>174</v>
      </c>
      <c r="E306" s="15">
        <v>28</v>
      </c>
      <c r="F306" s="15">
        <v>148</v>
      </c>
      <c r="G306" s="15">
        <v>29</v>
      </c>
      <c r="H306" s="15"/>
      <c r="I306" s="315">
        <v>29799</v>
      </c>
      <c r="J306" s="315">
        <v>84479</v>
      </c>
      <c r="K306" s="315">
        <v>1105</v>
      </c>
      <c r="L306" s="315">
        <v>1023</v>
      </c>
      <c r="M306" s="314">
        <v>82</v>
      </c>
      <c r="N306" s="84">
        <f t="shared" si="63"/>
        <v>2249.136830769231</v>
      </c>
      <c r="O306" s="17">
        <f t="shared" si="59"/>
        <v>2521.6981500000002</v>
      </c>
      <c r="P306" s="17">
        <f t="shared" si="64"/>
        <v>561</v>
      </c>
      <c r="Q306" s="17">
        <f t="shared" si="61"/>
        <v>1169.9494615384615</v>
      </c>
      <c r="R306" s="17">
        <f t="shared" si="62"/>
        <v>6501.7844423076931</v>
      </c>
      <c r="S306" s="15"/>
      <c r="V306" s="7"/>
      <c r="W306" s="7"/>
      <c r="X306" s="7"/>
    </row>
    <row r="307" spans="1:24" s="3" customFormat="1" ht="220.5" customHeight="1">
      <c r="A307" s="231">
        <v>45616</v>
      </c>
      <c r="B307" s="227" t="s">
        <v>631</v>
      </c>
      <c r="C307" s="228" t="s">
        <v>632</v>
      </c>
      <c r="D307" s="15">
        <v>164</v>
      </c>
      <c r="E307" s="15">
        <v>29</v>
      </c>
      <c r="F307" s="15">
        <v>185</v>
      </c>
      <c r="G307" s="15">
        <v>28</v>
      </c>
      <c r="H307" s="15"/>
      <c r="I307" s="301">
        <v>28518</v>
      </c>
      <c r="J307" s="301">
        <v>75257</v>
      </c>
      <c r="K307" s="301">
        <v>1023</v>
      </c>
      <c r="L307" s="302">
        <v>943</v>
      </c>
      <c r="M307" s="302">
        <v>80</v>
      </c>
      <c r="N307" s="84">
        <f>(I307*24.53)/325</f>
        <v>2152.4508923076924</v>
      </c>
      <c r="O307" s="17">
        <f>(J307/1000)*29.85</f>
        <v>2246.4214500000003</v>
      </c>
      <c r="P307" s="17">
        <f>(K307*165)/325</f>
        <v>519.36923076923074</v>
      </c>
      <c r="Q307" s="17">
        <f>(((L307*0.9)*1.25)+ (M307*0.8*94.5)/325)</f>
        <v>1079.4842307692309</v>
      </c>
      <c r="R307" s="17">
        <f>SUM(N307:Q307)</f>
        <v>5997.7258038461541</v>
      </c>
      <c r="S307" s="15"/>
      <c r="V307" s="7"/>
      <c r="W307" s="7"/>
      <c r="X307" s="7"/>
    </row>
    <row r="308" spans="1:24" s="3" customFormat="1" ht="205.5" customHeight="1">
      <c r="A308" s="231">
        <v>45617</v>
      </c>
      <c r="B308" s="227" t="s">
        <v>633</v>
      </c>
      <c r="C308" s="228" t="s">
        <v>630</v>
      </c>
      <c r="D308" s="15">
        <v>159</v>
      </c>
      <c r="E308" s="15">
        <v>29</v>
      </c>
      <c r="F308" s="15">
        <v>180</v>
      </c>
      <c r="G308" s="15">
        <v>28</v>
      </c>
      <c r="H308" s="15"/>
      <c r="I308" s="301">
        <v>31894</v>
      </c>
      <c r="J308" s="308">
        <v>77035</v>
      </c>
      <c r="K308" s="302">
        <v>994</v>
      </c>
      <c r="L308" s="302">
        <v>968</v>
      </c>
      <c r="M308" s="302">
        <v>26</v>
      </c>
      <c r="N308" s="15"/>
      <c r="O308" s="15"/>
      <c r="P308" s="15"/>
      <c r="Q308" s="15"/>
      <c r="R308" s="15"/>
      <c r="S308" s="15"/>
      <c r="V308" s="7"/>
      <c r="W308" s="7"/>
      <c r="X308" s="7"/>
    </row>
    <row r="309" spans="1:24" ht="195">
      <c r="A309" s="384">
        <v>45618</v>
      </c>
      <c r="B309" s="385" t="s">
        <v>634</v>
      </c>
      <c r="C309" s="386" t="s">
        <v>635</v>
      </c>
      <c r="D309" s="15">
        <v>154</v>
      </c>
      <c r="E309" s="15">
        <v>28</v>
      </c>
      <c r="F309" s="15">
        <v>171</v>
      </c>
      <c r="G309" s="15">
        <v>28</v>
      </c>
      <c r="I309" s="93">
        <v>29332.313999999998</v>
      </c>
      <c r="J309" s="93">
        <v>73180</v>
      </c>
      <c r="K309" s="93">
        <f t="shared" ref="K309:K317" si="65">SUM(L309:M309)</f>
        <v>944</v>
      </c>
      <c r="L309" s="93">
        <v>871</v>
      </c>
      <c r="M309" s="93">
        <v>73</v>
      </c>
      <c r="N309" s="27">
        <f t="shared" ref="N309:N322" si="66">(I309*24.53)/325</f>
        <v>2213.9128074461537</v>
      </c>
      <c r="O309" s="48">
        <f t="shared" ref="O309:O342" si="67">(J309/1000)*29.85</f>
        <v>2184.4230000000002</v>
      </c>
      <c r="P309" s="48">
        <f t="shared" ref="P309:P319" si="68">(K309*165)/325</f>
        <v>479.26153846153846</v>
      </c>
      <c r="Q309" s="48">
        <f t="shared" ref="Q309:Q319" si="69">(((L309*0.9)*1.25)+ (M309*0.8*94.5)/325)</f>
        <v>996.85592307692309</v>
      </c>
    </row>
    <row r="310" spans="1:24" ht="195">
      <c r="A310" s="384">
        <v>45619</v>
      </c>
      <c r="B310" s="385" t="s">
        <v>636</v>
      </c>
      <c r="C310" s="386" t="s">
        <v>637</v>
      </c>
      <c r="D310" s="15">
        <v>150</v>
      </c>
      <c r="E310" s="15">
        <v>28</v>
      </c>
      <c r="F310" s="15">
        <v>153</v>
      </c>
      <c r="G310" s="15">
        <v>28</v>
      </c>
      <c r="I310" s="93">
        <v>28710.377</v>
      </c>
      <c r="J310" s="93">
        <v>74626</v>
      </c>
      <c r="K310" s="93">
        <f t="shared" si="65"/>
        <v>981</v>
      </c>
      <c r="L310" s="93">
        <v>918</v>
      </c>
      <c r="M310" s="93">
        <v>63</v>
      </c>
      <c r="N310" s="27">
        <f t="shared" si="66"/>
        <v>2166.9709163384614</v>
      </c>
      <c r="O310" s="48">
        <f t="shared" si="67"/>
        <v>2227.5861000000004</v>
      </c>
      <c r="P310" s="48">
        <f t="shared" si="68"/>
        <v>498.04615384615386</v>
      </c>
      <c r="Q310" s="48">
        <f t="shared" si="69"/>
        <v>1047.4047692307693</v>
      </c>
    </row>
    <row r="311" spans="1:24" ht="195">
      <c r="A311" s="384">
        <v>45620</v>
      </c>
      <c r="B311" s="385" t="s">
        <v>638</v>
      </c>
      <c r="C311" s="386" t="s">
        <v>639</v>
      </c>
      <c r="D311" s="15">
        <v>120</v>
      </c>
      <c r="E311" s="15">
        <v>28</v>
      </c>
      <c r="F311" s="15">
        <v>196</v>
      </c>
      <c r="G311" s="15">
        <v>29</v>
      </c>
      <c r="I311" s="93">
        <v>27855.045999999998</v>
      </c>
      <c r="J311" s="93">
        <v>74425</v>
      </c>
      <c r="K311" s="93">
        <f t="shared" si="65"/>
        <v>945</v>
      </c>
      <c r="L311" s="93">
        <v>888</v>
      </c>
      <c r="M311" s="93">
        <v>57</v>
      </c>
      <c r="N311" s="27">
        <f t="shared" si="66"/>
        <v>2102.4131642461539</v>
      </c>
      <c r="O311" s="48">
        <f t="shared" si="67"/>
        <v>2221.5862499999998</v>
      </c>
      <c r="P311" s="48">
        <f t="shared" si="68"/>
        <v>479.76923076923077</v>
      </c>
      <c r="Q311" s="48">
        <f t="shared" si="69"/>
        <v>1012.2590769230769</v>
      </c>
    </row>
    <row r="312" spans="1:24" ht="191.25" customHeight="1">
      <c r="A312" s="384">
        <v>45621</v>
      </c>
      <c r="B312" s="385" t="s">
        <v>640</v>
      </c>
      <c r="C312" s="386" t="s">
        <v>641</v>
      </c>
      <c r="D312" s="15">
        <v>102</v>
      </c>
      <c r="E312" s="15">
        <v>29</v>
      </c>
      <c r="F312" s="15">
        <v>70</v>
      </c>
      <c r="G312" s="15">
        <v>29</v>
      </c>
      <c r="I312" s="93">
        <v>26687.618999999999</v>
      </c>
      <c r="J312" s="93">
        <v>71823</v>
      </c>
      <c r="K312" s="93">
        <f t="shared" si="65"/>
        <v>905</v>
      </c>
      <c r="L312" s="93">
        <v>839</v>
      </c>
      <c r="M312" s="93">
        <v>66</v>
      </c>
      <c r="N312" s="27">
        <f t="shared" si="66"/>
        <v>2014.2993663692307</v>
      </c>
      <c r="O312" s="48">
        <f t="shared" si="67"/>
        <v>2143.9165499999999</v>
      </c>
      <c r="P312" s="387">
        <f t="shared" si="68"/>
        <v>459.46153846153845</v>
      </c>
      <c r="Q312" s="387">
        <f t="shared" si="69"/>
        <v>959.22761538461543</v>
      </c>
    </row>
    <row r="313" spans="1:24" ht="195">
      <c r="A313" s="384">
        <v>45622</v>
      </c>
      <c r="B313" s="385" t="s">
        <v>642</v>
      </c>
      <c r="C313" s="386" t="s">
        <v>643</v>
      </c>
      <c r="D313" s="15">
        <v>91</v>
      </c>
      <c r="E313" s="15">
        <v>28</v>
      </c>
      <c r="F313" s="15">
        <v>63</v>
      </c>
      <c r="G313" s="15">
        <v>28</v>
      </c>
      <c r="I313" s="93">
        <v>26263.361000000001</v>
      </c>
      <c r="J313" s="388">
        <v>79533</v>
      </c>
      <c r="K313" s="93">
        <f t="shared" si="65"/>
        <v>1000</v>
      </c>
      <c r="L313" s="93">
        <v>934</v>
      </c>
      <c r="M313" s="93">
        <v>66</v>
      </c>
      <c r="N313" s="27">
        <f t="shared" si="66"/>
        <v>1982.2776779384617</v>
      </c>
      <c r="O313" s="48">
        <f t="shared" si="67"/>
        <v>2374.06005</v>
      </c>
      <c r="P313" s="48">
        <f t="shared" si="68"/>
        <v>507.69230769230768</v>
      </c>
      <c r="Q313" s="48">
        <f t="shared" si="69"/>
        <v>1066.1026153846153</v>
      </c>
    </row>
    <row r="314" spans="1:24" ht="195">
      <c r="A314" s="384">
        <v>45623</v>
      </c>
      <c r="B314" s="385" t="s">
        <v>644</v>
      </c>
      <c r="C314" s="386" t="s">
        <v>645</v>
      </c>
      <c r="D314" s="15">
        <v>44</v>
      </c>
      <c r="E314" s="15">
        <v>14</v>
      </c>
      <c r="F314" s="15">
        <v>8</v>
      </c>
      <c r="G314" s="15">
        <v>10</v>
      </c>
      <c r="I314" s="93">
        <v>21703.115808248582</v>
      </c>
      <c r="J314" s="389">
        <v>45171</v>
      </c>
      <c r="K314" s="93">
        <f t="shared" si="65"/>
        <v>537.67648001923931</v>
      </c>
      <c r="L314" s="93">
        <v>472</v>
      </c>
      <c r="M314" s="93">
        <v>65.67648001923925</v>
      </c>
      <c r="N314" s="27">
        <f t="shared" si="66"/>
        <v>1638.0844023887316</v>
      </c>
      <c r="O314" s="48">
        <f t="shared" si="67"/>
        <v>1348.3543500000001</v>
      </c>
      <c r="P314" s="48">
        <f t="shared" si="68"/>
        <v>272.97421293284458</v>
      </c>
      <c r="Q314" s="48">
        <f t="shared" si="69"/>
        <v>546.27735965985994</v>
      </c>
    </row>
    <row r="315" spans="1:24" ht="195">
      <c r="A315" s="384">
        <v>45624</v>
      </c>
      <c r="B315" s="385" t="s">
        <v>646</v>
      </c>
      <c r="C315" s="386" t="s">
        <v>647</v>
      </c>
      <c r="D315" s="15">
        <v>13</v>
      </c>
      <c r="E315" s="15">
        <v>3</v>
      </c>
      <c r="F315" s="15">
        <v>30</v>
      </c>
      <c r="G315" s="15">
        <v>20</v>
      </c>
      <c r="I315" s="93">
        <v>14868.970078389166</v>
      </c>
      <c r="J315" s="93">
        <v>31349</v>
      </c>
      <c r="K315" s="93">
        <f t="shared" si="65"/>
        <v>383.75238142488587</v>
      </c>
      <c r="L315" s="93">
        <v>320</v>
      </c>
      <c r="M315" s="93">
        <v>63.75238142488589</v>
      </c>
      <c r="N315" s="27">
        <f t="shared" si="66"/>
        <v>1122.2641108396501</v>
      </c>
      <c r="O315" s="48">
        <f t="shared" si="67"/>
        <v>935.76765</v>
      </c>
      <c r="P315" s="48">
        <f t="shared" si="68"/>
        <v>194.82813210801896</v>
      </c>
      <c r="Q315" s="48">
        <f t="shared" si="69"/>
        <v>374.82978472529652</v>
      </c>
    </row>
    <row r="316" spans="1:24" ht="195">
      <c r="A316" s="384">
        <v>45625</v>
      </c>
      <c r="B316" s="385" t="s">
        <v>648</v>
      </c>
      <c r="C316" s="386" t="s">
        <v>649</v>
      </c>
      <c r="D316" s="15">
        <v>40</v>
      </c>
      <c r="E316" s="15">
        <v>24</v>
      </c>
      <c r="F316" s="15">
        <v>56</v>
      </c>
      <c r="G316" s="15">
        <v>28</v>
      </c>
      <c r="I316" s="93">
        <v>23799.374014591362</v>
      </c>
      <c r="J316" s="93">
        <v>65353</v>
      </c>
      <c r="K316" s="93">
        <f t="shared" si="65"/>
        <v>849.4937716878726</v>
      </c>
      <c r="L316" s="93">
        <v>783</v>
      </c>
      <c r="M316" s="93">
        <v>66.493771687872595</v>
      </c>
      <c r="N316" s="27">
        <f t="shared" si="66"/>
        <v>1796.3035217782342</v>
      </c>
      <c r="O316" s="48">
        <f t="shared" si="67"/>
        <v>1950.7870499999999</v>
      </c>
      <c r="P316" s="48">
        <f t="shared" si="68"/>
        <v>431.28145331845843</v>
      </c>
      <c r="Q316" s="48">
        <f t="shared" si="69"/>
        <v>896.3424742757021</v>
      </c>
    </row>
    <row r="317" spans="1:24" ht="195">
      <c r="A317" s="384">
        <v>45626</v>
      </c>
      <c r="B317" s="385" t="s">
        <v>650</v>
      </c>
      <c r="C317" s="386" t="s">
        <v>651</v>
      </c>
      <c r="D317" s="15">
        <v>27</v>
      </c>
      <c r="E317" s="15">
        <v>28</v>
      </c>
      <c r="F317" s="15">
        <v>55</v>
      </c>
      <c r="G317" s="15">
        <v>26</v>
      </c>
      <c r="I317" s="93">
        <v>24930.400860677833</v>
      </c>
      <c r="J317" s="93">
        <v>67731</v>
      </c>
      <c r="K317" s="93">
        <f t="shared" si="65"/>
        <v>833.39349112426032</v>
      </c>
      <c r="L317" s="93">
        <v>773</v>
      </c>
      <c r="M317" s="93">
        <v>60.393491124260358</v>
      </c>
      <c r="N317" s="27">
        <f t="shared" si="66"/>
        <v>1881.6699480382379</v>
      </c>
      <c r="O317" s="48">
        <f t="shared" si="67"/>
        <v>2021.77035</v>
      </c>
      <c r="P317" s="48">
        <f t="shared" si="68"/>
        <v>423.10746472462449</v>
      </c>
      <c r="Q317" s="48">
        <f t="shared" si="69"/>
        <v>883.67345516613568</v>
      </c>
    </row>
    <row r="318" spans="1:24" ht="195">
      <c r="A318" s="384">
        <v>45627</v>
      </c>
      <c r="B318" s="385" t="s">
        <v>652</v>
      </c>
      <c r="C318" s="386" t="s">
        <v>653</v>
      </c>
      <c r="D318" s="15">
        <v>75</v>
      </c>
      <c r="E318" s="15">
        <v>18</v>
      </c>
      <c r="F318" s="15">
        <v>116</v>
      </c>
      <c r="G318" s="15">
        <v>22</v>
      </c>
      <c r="I318" s="11">
        <v>25062.275483973826</v>
      </c>
      <c r="J318" s="11">
        <v>57179</v>
      </c>
      <c r="K318" s="93">
        <f t="shared" ref="K318:K342" si="70">SUM(L318:M318)</f>
        <v>717.09247064423994</v>
      </c>
      <c r="L318" s="11">
        <v>645</v>
      </c>
      <c r="M318" s="11">
        <v>72.092470644239924</v>
      </c>
      <c r="N318" s="27">
        <f t="shared" si="66"/>
        <v>1891.6234388365478</v>
      </c>
      <c r="O318" s="48">
        <f t="shared" si="67"/>
        <v>1706.7931500000002</v>
      </c>
      <c r="P318" s="48">
        <f t="shared" si="68"/>
        <v>364.06233125015262</v>
      </c>
      <c r="Q318" s="48">
        <f t="shared" si="69"/>
        <v>742.39481778678316</v>
      </c>
    </row>
    <row r="319" spans="1:24" ht="195">
      <c r="A319" s="384">
        <v>45628</v>
      </c>
      <c r="B319" s="385" t="s">
        <v>654</v>
      </c>
      <c r="C319" s="386" t="s">
        <v>655</v>
      </c>
      <c r="D319" s="15">
        <v>119</v>
      </c>
      <c r="E319" s="15">
        <v>12</v>
      </c>
      <c r="F319" s="15">
        <v>140</v>
      </c>
      <c r="G319" s="15">
        <v>20</v>
      </c>
      <c r="I319" s="8">
        <v>26383.309022030815</v>
      </c>
      <c r="J319" s="8">
        <v>55800</v>
      </c>
      <c r="K319" s="93">
        <f t="shared" si="70"/>
        <v>739.85857066093502</v>
      </c>
      <c r="L319" s="8">
        <v>648</v>
      </c>
      <c r="M319" s="8">
        <v>91.858570660934987</v>
      </c>
      <c r="N319" s="27">
        <f t="shared" si="66"/>
        <v>1991.3309855705106</v>
      </c>
      <c r="O319" s="48">
        <f t="shared" si="67"/>
        <v>1665.6299999999999</v>
      </c>
      <c r="P319" s="48">
        <f t="shared" si="68"/>
        <v>375.62050510478235</v>
      </c>
      <c r="Q319" s="48">
        <f t="shared" si="69"/>
        <v>750.3677167445129</v>
      </c>
    </row>
    <row r="320" spans="1:24" ht="195">
      <c r="A320" s="384">
        <v>45629</v>
      </c>
      <c r="B320" s="385" t="s">
        <v>656</v>
      </c>
      <c r="C320" s="386" t="s">
        <v>657</v>
      </c>
      <c r="D320" s="15">
        <v>155</v>
      </c>
      <c r="E320" s="15">
        <v>15</v>
      </c>
      <c r="F320" s="15">
        <v>130</v>
      </c>
      <c r="G320" s="15">
        <v>15</v>
      </c>
      <c r="I320" s="48">
        <v>26311.670999999998</v>
      </c>
      <c r="J320" s="48">
        <v>51157</v>
      </c>
      <c r="K320" s="48">
        <f t="shared" si="70"/>
        <v>665</v>
      </c>
      <c r="L320" s="48">
        <v>587</v>
      </c>
      <c r="M320" s="48">
        <v>78</v>
      </c>
      <c r="N320" s="27">
        <f t="shared" si="66"/>
        <v>1985.9239680923076</v>
      </c>
      <c r="O320" s="48">
        <f t="shared" si="67"/>
        <v>1527.0364500000001</v>
      </c>
      <c r="P320" s="48">
        <f t="shared" ref="P320:P342" si="71">(K320*165)/325</f>
        <v>337.61538461538464</v>
      </c>
      <c r="Q320" s="48">
        <f t="shared" ref="Q320:Q342" si="72">(((L320*0.9)*1.25)+ (M320*0.8*94.5)/325)</f>
        <v>678.51900000000012</v>
      </c>
      <c r="R320" s="17">
        <f t="shared" ref="R320:R332" si="73">SUM(N320:Q320)</f>
        <v>4529.0948027076929</v>
      </c>
      <c r="S320" s="48"/>
    </row>
    <row r="321" spans="1:19" ht="195">
      <c r="A321" s="384">
        <v>45630</v>
      </c>
      <c r="B321" s="385" t="s">
        <v>658</v>
      </c>
      <c r="C321" s="386" t="s">
        <v>659</v>
      </c>
      <c r="I321" s="48">
        <v>27091.901999999998</v>
      </c>
      <c r="J321" s="390">
        <v>56015</v>
      </c>
      <c r="K321" s="48">
        <f t="shared" si="70"/>
        <v>852</v>
      </c>
      <c r="L321" s="48">
        <v>777</v>
      </c>
      <c r="M321" s="48">
        <v>75</v>
      </c>
      <c r="N321" s="27">
        <f t="shared" si="66"/>
        <v>2044.8134032615385</v>
      </c>
      <c r="O321" s="48">
        <f t="shared" si="67"/>
        <v>1672.0477500000002</v>
      </c>
      <c r="P321" s="48">
        <f t="shared" si="71"/>
        <v>432.55384615384617</v>
      </c>
      <c r="Q321" s="48">
        <f t="shared" si="72"/>
        <v>891.57115384615395</v>
      </c>
      <c r="R321" s="17">
        <f t="shared" si="73"/>
        <v>5040.9861532615387</v>
      </c>
      <c r="S321" s="48"/>
    </row>
    <row r="322" spans="1:19" ht="195">
      <c r="A322" s="384">
        <v>45631</v>
      </c>
      <c r="B322" s="385" t="s">
        <v>660</v>
      </c>
      <c r="C322" s="386" t="s">
        <v>661</v>
      </c>
      <c r="I322" s="48">
        <v>29199.023000000001</v>
      </c>
      <c r="J322" s="391">
        <v>62286</v>
      </c>
      <c r="K322" s="48">
        <f t="shared" si="70"/>
        <v>872</v>
      </c>
      <c r="L322" s="48">
        <v>791</v>
      </c>
      <c r="M322" s="48">
        <v>81</v>
      </c>
      <c r="N322" s="27">
        <f t="shared" si="66"/>
        <v>2203.8524128923077</v>
      </c>
      <c r="O322" s="48">
        <f t="shared" si="67"/>
        <v>1859.2371000000001</v>
      </c>
      <c r="P322" s="48">
        <f t="shared" si="71"/>
        <v>442.7076923076923</v>
      </c>
      <c r="Q322" s="48">
        <f t="shared" si="72"/>
        <v>908.71684615384618</v>
      </c>
      <c r="R322" s="17">
        <f t="shared" si="73"/>
        <v>5414.5140513538454</v>
      </c>
      <c r="S322" s="48"/>
    </row>
    <row r="323" spans="1:19" ht="195">
      <c r="A323" s="384">
        <v>45632</v>
      </c>
      <c r="B323" s="385" t="s">
        <v>662</v>
      </c>
      <c r="C323" s="386" t="s">
        <v>663</v>
      </c>
      <c r="I323" s="48">
        <v>29054.276000000002</v>
      </c>
      <c r="J323" s="392">
        <v>61094</v>
      </c>
      <c r="K323" s="48">
        <f t="shared" si="70"/>
        <v>878</v>
      </c>
      <c r="L323" s="48">
        <v>797</v>
      </c>
      <c r="M323" s="48">
        <v>81</v>
      </c>
      <c r="N323" s="27">
        <f>(I322*24.53)/325</f>
        <v>2203.8524128923077</v>
      </c>
      <c r="O323" s="48">
        <f t="shared" si="67"/>
        <v>1823.6559000000002</v>
      </c>
      <c r="P323" s="48">
        <f t="shared" si="71"/>
        <v>445.75384615384615</v>
      </c>
      <c r="Q323" s="48">
        <f t="shared" si="72"/>
        <v>915.46684615384629</v>
      </c>
      <c r="R323" s="17">
        <f t="shared" si="73"/>
        <v>5388.7290052000008</v>
      </c>
      <c r="S323" s="48"/>
    </row>
    <row r="324" spans="1:19" ht="195">
      <c r="A324" s="384">
        <v>45633</v>
      </c>
      <c r="B324" s="385" t="s">
        <v>664</v>
      </c>
      <c r="C324" s="386" t="s">
        <v>665</v>
      </c>
      <c r="I324" s="48">
        <v>29129.482</v>
      </c>
      <c r="J324" s="48">
        <v>65792</v>
      </c>
      <c r="K324" s="48">
        <f t="shared" si="70"/>
        <v>974</v>
      </c>
      <c r="L324" s="48">
        <v>904</v>
      </c>
      <c r="M324" s="48">
        <v>70</v>
      </c>
      <c r="N324" s="27">
        <f>(I323*24.53)/325</f>
        <v>2192.9273547076923</v>
      </c>
      <c r="O324" s="48">
        <f t="shared" si="67"/>
        <v>1963.8912000000003</v>
      </c>
      <c r="P324" s="48">
        <f t="shared" si="71"/>
        <v>494.49230769230769</v>
      </c>
      <c r="Q324" s="48">
        <f t="shared" si="72"/>
        <v>1033.283076923077</v>
      </c>
      <c r="R324" s="17">
        <f t="shared" si="73"/>
        <v>5684.5939393230774</v>
      </c>
      <c r="S324" s="48"/>
    </row>
    <row r="325" spans="1:19" ht="195">
      <c r="A325" s="384">
        <v>45634</v>
      </c>
      <c r="B325" s="385" t="s">
        <v>666</v>
      </c>
      <c r="C325" s="386" t="s">
        <v>667</v>
      </c>
      <c r="I325" s="48">
        <v>28997.687000000002</v>
      </c>
      <c r="J325" s="48">
        <v>67723</v>
      </c>
      <c r="K325" s="48">
        <f t="shared" si="70"/>
        <v>939</v>
      </c>
      <c r="L325" s="48">
        <v>864</v>
      </c>
      <c r="M325" s="48">
        <v>75</v>
      </c>
      <c r="N325" s="27">
        <f>(I324*24.53)/325</f>
        <v>2198.6036721846153</v>
      </c>
      <c r="O325" s="48">
        <f t="shared" si="67"/>
        <v>2021.5315500000002</v>
      </c>
      <c r="P325" s="48">
        <f t="shared" si="71"/>
        <v>476.72307692307692</v>
      </c>
      <c r="Q325" s="48">
        <f t="shared" si="72"/>
        <v>989.44615384615383</v>
      </c>
      <c r="R325" s="17">
        <f t="shared" si="73"/>
        <v>5686.3044529538465</v>
      </c>
      <c r="S325" s="48"/>
    </row>
    <row r="326" spans="1:19" ht="195">
      <c r="A326" s="384">
        <v>45635</v>
      </c>
      <c r="B326" s="385" t="s">
        <v>668</v>
      </c>
      <c r="C326" s="386" t="s">
        <v>669</v>
      </c>
      <c r="I326" s="17">
        <v>24659.792000000001</v>
      </c>
      <c r="J326" s="390">
        <v>65016</v>
      </c>
      <c r="K326" s="48">
        <f t="shared" si="70"/>
        <v>902</v>
      </c>
      <c r="L326" s="48">
        <v>820</v>
      </c>
      <c r="M326" s="48">
        <v>82</v>
      </c>
      <c r="N326" s="27">
        <f>(I325*24.53)/325</f>
        <v>2188.6561911076928</v>
      </c>
      <c r="O326" s="48">
        <f t="shared" si="67"/>
        <v>1940.7276000000002</v>
      </c>
      <c r="P326" s="48">
        <f t="shared" si="71"/>
        <v>457.93846153846152</v>
      </c>
      <c r="Q326" s="48">
        <f t="shared" si="72"/>
        <v>941.57446153846149</v>
      </c>
      <c r="R326" s="17">
        <f t="shared" si="73"/>
        <v>5528.8967141846169</v>
      </c>
      <c r="S326" s="48"/>
    </row>
    <row r="327" spans="1:19" ht="217.5" customHeight="1">
      <c r="A327" s="384">
        <v>45636</v>
      </c>
      <c r="B327" s="385" t="s">
        <v>670</v>
      </c>
      <c r="C327" s="386" t="s">
        <v>671</v>
      </c>
      <c r="D327" s="15">
        <v>174</v>
      </c>
      <c r="E327" s="15">
        <v>28</v>
      </c>
      <c r="F327" s="15">
        <v>120</v>
      </c>
      <c r="G327" s="15">
        <v>29</v>
      </c>
      <c r="I327" s="48">
        <v>28816.724999999999</v>
      </c>
      <c r="J327" s="48">
        <v>71355</v>
      </c>
      <c r="K327" s="48">
        <f t="shared" si="70"/>
        <v>1026</v>
      </c>
      <c r="L327" s="48">
        <v>948</v>
      </c>
      <c r="M327" s="48">
        <v>78</v>
      </c>
      <c r="N327" s="27">
        <f t="shared" ref="N327:N342" si="74">(I327*24.53)/325</f>
        <v>2174.9977361538463</v>
      </c>
      <c r="O327" s="48">
        <f t="shared" si="67"/>
        <v>2129.9467500000001</v>
      </c>
      <c r="P327" s="48">
        <f t="shared" si="71"/>
        <v>520.89230769230767</v>
      </c>
      <c r="Q327" s="48">
        <f t="shared" si="72"/>
        <v>1084.644</v>
      </c>
      <c r="R327" s="17">
        <f t="shared" si="73"/>
        <v>5910.4807938461545</v>
      </c>
      <c r="S327" s="48"/>
    </row>
    <row r="328" spans="1:19" ht="201" customHeight="1">
      <c r="A328" s="384">
        <v>45637</v>
      </c>
      <c r="B328" s="385" t="s">
        <v>672</v>
      </c>
      <c r="C328" s="386" t="s">
        <v>673</v>
      </c>
      <c r="D328" s="15">
        <v>159</v>
      </c>
      <c r="E328" s="15">
        <v>29</v>
      </c>
      <c r="F328" s="15">
        <v>132</v>
      </c>
      <c r="G328" s="15">
        <v>29</v>
      </c>
      <c r="I328" s="48">
        <v>27490.300999999999</v>
      </c>
      <c r="J328" s="48">
        <v>67406</v>
      </c>
      <c r="K328" s="48">
        <f t="shared" si="70"/>
        <v>1062</v>
      </c>
      <c r="L328" s="48">
        <v>982</v>
      </c>
      <c r="M328" s="48">
        <v>80</v>
      </c>
      <c r="N328" s="27">
        <f t="shared" si="74"/>
        <v>2074.8833339384619</v>
      </c>
      <c r="O328" s="48">
        <f t="shared" si="67"/>
        <v>2012.0691000000002</v>
      </c>
      <c r="P328" s="48">
        <f t="shared" si="71"/>
        <v>539.16923076923081</v>
      </c>
      <c r="Q328" s="48">
        <f t="shared" si="72"/>
        <v>1123.3592307692309</v>
      </c>
      <c r="R328" s="17">
        <f t="shared" si="73"/>
        <v>5749.4808954769233</v>
      </c>
      <c r="S328" s="48"/>
    </row>
    <row r="329" spans="1:19" ht="197.25" customHeight="1">
      <c r="A329" s="384">
        <v>45638</v>
      </c>
      <c r="B329" s="385" t="s">
        <v>674</v>
      </c>
      <c r="C329" s="386" t="s">
        <v>675</v>
      </c>
      <c r="D329" s="15">
        <v>164</v>
      </c>
      <c r="E329" s="15">
        <v>28</v>
      </c>
      <c r="F329" s="15">
        <v>120</v>
      </c>
      <c r="G329" s="15">
        <v>29</v>
      </c>
      <c r="I329" s="48">
        <v>27406.433000000001</v>
      </c>
      <c r="J329" s="48">
        <v>62261</v>
      </c>
      <c r="K329" s="48">
        <f t="shared" si="70"/>
        <v>922</v>
      </c>
      <c r="L329" s="48">
        <v>846</v>
      </c>
      <c r="M329" s="48">
        <v>76</v>
      </c>
      <c r="N329" s="27">
        <f t="shared" si="74"/>
        <v>2068.5532353538465</v>
      </c>
      <c r="O329" s="48">
        <f t="shared" si="67"/>
        <v>1858.4908500000001</v>
      </c>
      <c r="P329" s="48">
        <f t="shared" si="71"/>
        <v>468.09230769230771</v>
      </c>
      <c r="Q329" s="48">
        <f t="shared" si="72"/>
        <v>969.42876923076926</v>
      </c>
      <c r="R329" s="17">
        <f t="shared" si="73"/>
        <v>5364.5651622769228</v>
      </c>
      <c r="S329" s="48"/>
    </row>
    <row r="330" spans="1:19" ht="221.25" customHeight="1">
      <c r="A330" s="384">
        <v>45639</v>
      </c>
      <c r="B330" s="385" t="s">
        <v>676</v>
      </c>
      <c r="C330" s="386" t="s">
        <v>677</v>
      </c>
      <c r="D330" s="15">
        <v>164</v>
      </c>
      <c r="E330" s="15">
        <v>28</v>
      </c>
      <c r="F330" s="15">
        <v>120</v>
      </c>
      <c r="G330" s="15">
        <v>29</v>
      </c>
      <c r="I330" s="48">
        <v>26704.809000000001</v>
      </c>
      <c r="J330" s="48">
        <v>66176</v>
      </c>
      <c r="K330" s="48">
        <f t="shared" si="70"/>
        <v>1035</v>
      </c>
      <c r="L330" s="48">
        <v>951</v>
      </c>
      <c r="M330" s="48">
        <v>84</v>
      </c>
      <c r="N330" s="27">
        <f t="shared" si="74"/>
        <v>2015.5968146769233</v>
      </c>
      <c r="O330" s="48">
        <f t="shared" si="67"/>
        <v>1975.3536000000001</v>
      </c>
      <c r="P330" s="48">
        <f t="shared" si="71"/>
        <v>525.46153846153845</v>
      </c>
      <c r="Q330" s="48">
        <f t="shared" si="72"/>
        <v>1089.4146923076923</v>
      </c>
      <c r="R330" s="17">
        <f t="shared" si="73"/>
        <v>5605.8266454461536</v>
      </c>
      <c r="S330" s="48"/>
    </row>
    <row r="331" spans="1:19" ht="218.25" customHeight="1">
      <c r="A331" s="384">
        <v>45640</v>
      </c>
      <c r="B331" s="9" t="s">
        <v>678</v>
      </c>
      <c r="C331" s="386" t="s">
        <v>679</v>
      </c>
      <c r="D331" s="15">
        <v>138</v>
      </c>
      <c r="E331" s="15">
        <v>30</v>
      </c>
      <c r="F331" s="15">
        <v>153</v>
      </c>
      <c r="G331" s="15">
        <v>29</v>
      </c>
      <c r="I331" s="48">
        <v>27243.638999999999</v>
      </c>
      <c r="J331" s="48">
        <v>68533</v>
      </c>
      <c r="K331" s="48">
        <f t="shared" si="70"/>
        <v>1042</v>
      </c>
      <c r="L331" s="48">
        <v>974</v>
      </c>
      <c r="M331" s="48">
        <v>68</v>
      </c>
      <c r="N331" s="27">
        <f t="shared" si="74"/>
        <v>2056.2660451384618</v>
      </c>
      <c r="O331" s="48">
        <f t="shared" si="67"/>
        <v>2045.7100500000001</v>
      </c>
      <c r="P331" s="48">
        <f t="shared" si="71"/>
        <v>529.01538461538462</v>
      </c>
      <c r="Q331" s="48">
        <f t="shared" si="72"/>
        <v>1111.5678461538462</v>
      </c>
      <c r="R331" s="17">
        <f t="shared" si="73"/>
        <v>5742.5593259076923</v>
      </c>
      <c r="S331" s="48"/>
    </row>
    <row r="332" spans="1:19" ht="198" customHeight="1">
      <c r="A332" s="384">
        <v>45641</v>
      </c>
      <c r="B332" s="9" t="s">
        <v>680</v>
      </c>
      <c r="C332" s="386" t="s">
        <v>681</v>
      </c>
      <c r="D332" s="15">
        <v>125</v>
      </c>
      <c r="E332" s="15">
        <v>29</v>
      </c>
      <c r="F332" s="15">
        <v>138</v>
      </c>
      <c r="G332" s="15">
        <v>29</v>
      </c>
      <c r="I332" s="48">
        <v>18609.476999999999</v>
      </c>
      <c r="J332" s="48">
        <v>66220</v>
      </c>
      <c r="K332" s="48">
        <f t="shared" si="70"/>
        <v>977</v>
      </c>
      <c r="L332" s="48">
        <v>906</v>
      </c>
      <c r="M332" s="48">
        <v>71</v>
      </c>
      <c r="N332" s="27">
        <f t="shared" si="74"/>
        <v>1404.5860640307692</v>
      </c>
      <c r="O332" s="48">
        <f t="shared" si="67"/>
        <v>1976.6670000000001</v>
      </c>
      <c r="P332" s="48">
        <f t="shared" si="71"/>
        <v>496.01538461538462</v>
      </c>
      <c r="Q332" s="48">
        <f t="shared" si="72"/>
        <v>1035.7656923076922</v>
      </c>
      <c r="R332" s="17">
        <f t="shared" si="73"/>
        <v>4913.034140953846</v>
      </c>
      <c r="S332" s="48"/>
    </row>
    <row r="333" spans="1:19" ht="198.75" customHeight="1">
      <c r="A333" s="384">
        <v>45642</v>
      </c>
      <c r="B333" s="9" t="s">
        <v>682</v>
      </c>
      <c r="C333" s="386" t="s">
        <v>683</v>
      </c>
      <c r="D333" s="15">
        <v>132</v>
      </c>
      <c r="E333" s="15">
        <v>30</v>
      </c>
      <c r="F333" s="15">
        <v>127</v>
      </c>
      <c r="G333" s="15">
        <v>30</v>
      </c>
      <c r="I333" s="48">
        <v>26980.125</v>
      </c>
      <c r="J333" s="48">
        <v>66943</v>
      </c>
      <c r="K333" s="48">
        <f t="shared" si="70"/>
        <v>976</v>
      </c>
      <c r="L333" s="48">
        <v>902</v>
      </c>
      <c r="M333" s="48">
        <v>74</v>
      </c>
      <c r="N333" s="27">
        <f t="shared" si="74"/>
        <v>2036.3768192307693</v>
      </c>
      <c r="O333" s="48">
        <f t="shared" si="67"/>
        <v>1998.24855</v>
      </c>
      <c r="P333" s="48">
        <f t="shared" si="71"/>
        <v>495.50769230769231</v>
      </c>
      <c r="Q333" s="48">
        <f t="shared" si="72"/>
        <v>1031.9635384615385</v>
      </c>
      <c r="R333" s="48">
        <f>SUM(N333:Q333)</f>
        <v>5562.0965999999999</v>
      </c>
      <c r="S333" s="48"/>
    </row>
    <row r="334" spans="1:19" ht="200.25" customHeight="1">
      <c r="A334" s="384">
        <v>45643</v>
      </c>
      <c r="B334" s="9" t="s">
        <v>684</v>
      </c>
      <c r="C334" s="386" t="s">
        <v>685</v>
      </c>
      <c r="D334" s="15">
        <v>121</v>
      </c>
      <c r="E334" s="15">
        <v>29</v>
      </c>
      <c r="F334" s="15">
        <v>134</v>
      </c>
      <c r="G334" s="15">
        <v>30</v>
      </c>
      <c r="I334" s="48">
        <v>27108.398000000001</v>
      </c>
      <c r="J334" s="48">
        <v>70578</v>
      </c>
      <c r="K334" s="48">
        <f t="shared" si="70"/>
        <v>1019</v>
      </c>
      <c r="L334" s="48">
        <v>944</v>
      </c>
      <c r="M334" s="48">
        <v>75</v>
      </c>
      <c r="N334" s="27">
        <f t="shared" si="74"/>
        <v>2046.0584705846154</v>
      </c>
      <c r="O334" s="48">
        <f t="shared" si="67"/>
        <v>2106.7533000000003</v>
      </c>
      <c r="P334" s="48">
        <f t="shared" si="71"/>
        <v>517.3384615384615</v>
      </c>
      <c r="Q334" s="48">
        <f t="shared" si="72"/>
        <v>1079.4461538461539</v>
      </c>
      <c r="R334" s="48">
        <f>SUM(N334:Q334)</f>
        <v>5749.5963859692311</v>
      </c>
      <c r="S334" s="48"/>
    </row>
    <row r="335" spans="1:19" ht="200.25" customHeight="1">
      <c r="A335" s="384">
        <v>45644</v>
      </c>
      <c r="B335" s="9" t="s">
        <v>686</v>
      </c>
      <c r="C335" s="386" t="s">
        <v>687</v>
      </c>
      <c r="D335" s="15">
        <v>157</v>
      </c>
      <c r="E335" s="15">
        <v>29</v>
      </c>
      <c r="F335" s="15">
        <v>114</v>
      </c>
      <c r="G335" s="15">
        <v>30</v>
      </c>
      <c r="I335" s="48">
        <v>26838.02</v>
      </c>
      <c r="J335" s="48">
        <v>63455</v>
      </c>
      <c r="K335" s="48">
        <f t="shared" si="70"/>
        <v>942</v>
      </c>
      <c r="L335" s="48">
        <v>869</v>
      </c>
      <c r="M335" s="48">
        <v>73</v>
      </c>
      <c r="N335" s="27">
        <f t="shared" si="74"/>
        <v>2025.6511710769232</v>
      </c>
      <c r="O335" s="48">
        <f t="shared" si="67"/>
        <v>1894.13175</v>
      </c>
      <c r="P335" s="48">
        <f t="shared" si="71"/>
        <v>478.24615384615385</v>
      </c>
      <c r="Q335" s="48">
        <f t="shared" si="72"/>
        <v>994.60592307692309</v>
      </c>
      <c r="R335" s="48">
        <f>SUM(N335:Q335)</f>
        <v>5392.6349980000005</v>
      </c>
      <c r="S335" s="48"/>
    </row>
    <row r="336" spans="1:19" ht="122.25" customHeight="1">
      <c r="A336" s="411">
        <v>45645</v>
      </c>
      <c r="I336" s="48">
        <v>26926.877</v>
      </c>
      <c r="J336" s="48">
        <v>64048</v>
      </c>
      <c r="K336" s="48">
        <f t="shared" si="70"/>
        <v>975</v>
      </c>
      <c r="L336" s="48">
        <v>891</v>
      </c>
      <c r="M336" s="48">
        <v>84</v>
      </c>
      <c r="N336" s="27">
        <f t="shared" si="74"/>
        <v>2032.3578240307693</v>
      </c>
      <c r="O336" s="48">
        <f t="shared" si="67"/>
        <v>1911.8328000000001</v>
      </c>
      <c r="P336" s="48">
        <f t="shared" si="71"/>
        <v>495</v>
      </c>
      <c r="Q336" s="48">
        <f t="shared" si="72"/>
        <v>1021.9146923076923</v>
      </c>
      <c r="R336" s="48"/>
      <c r="S336" s="48"/>
    </row>
    <row r="337" spans="1:19" ht="95.25" customHeight="1">
      <c r="A337" s="411">
        <v>45646</v>
      </c>
      <c r="I337" s="48">
        <v>25693.881000000001</v>
      </c>
      <c r="J337" s="48">
        <v>61292</v>
      </c>
      <c r="K337" s="48">
        <f t="shared" si="70"/>
        <v>868</v>
      </c>
      <c r="L337" s="48">
        <v>784</v>
      </c>
      <c r="M337" s="48">
        <v>84</v>
      </c>
      <c r="N337" s="27">
        <f t="shared" si="74"/>
        <v>1939.2950797846154</v>
      </c>
      <c r="O337" s="48">
        <f t="shared" si="67"/>
        <v>1829.5662000000002</v>
      </c>
      <c r="P337" s="48">
        <f t="shared" si="71"/>
        <v>440.67692307692306</v>
      </c>
      <c r="Q337" s="48">
        <f t="shared" si="72"/>
        <v>901.53969230769235</v>
      </c>
      <c r="R337" s="48"/>
      <c r="S337" s="48"/>
    </row>
    <row r="338" spans="1:19">
      <c r="A338" s="411">
        <v>45647</v>
      </c>
      <c r="I338" s="48">
        <v>26228.85</v>
      </c>
      <c r="J338" s="48">
        <v>75908</v>
      </c>
      <c r="K338" s="48">
        <f t="shared" si="70"/>
        <v>1122</v>
      </c>
      <c r="L338" s="48">
        <v>1050</v>
      </c>
      <c r="M338" s="48">
        <v>72</v>
      </c>
      <c r="N338" s="27">
        <f t="shared" si="74"/>
        <v>1979.672893846154</v>
      </c>
      <c r="O338" s="48">
        <f t="shared" si="67"/>
        <v>2265.8538000000003</v>
      </c>
      <c r="P338" s="48">
        <f t="shared" si="71"/>
        <v>569.63076923076926</v>
      </c>
      <c r="Q338" s="48">
        <f t="shared" si="72"/>
        <v>1197.9983076923077</v>
      </c>
      <c r="R338" s="48"/>
      <c r="S338" s="48"/>
    </row>
    <row r="339" spans="1:19">
      <c r="A339" s="411">
        <v>45648</v>
      </c>
      <c r="I339" s="48">
        <v>26189.144</v>
      </c>
      <c r="J339" s="48">
        <v>76221</v>
      </c>
      <c r="K339" s="48">
        <f t="shared" si="70"/>
        <v>1127</v>
      </c>
      <c r="L339" s="48">
        <v>1057</v>
      </c>
      <c r="M339" s="48">
        <v>70</v>
      </c>
      <c r="N339" s="27">
        <f t="shared" si="74"/>
        <v>1976.6760071384617</v>
      </c>
      <c r="O339" s="48">
        <f t="shared" si="67"/>
        <v>2275.1968500000003</v>
      </c>
      <c r="P339" s="48">
        <f t="shared" si="71"/>
        <v>572.16923076923081</v>
      </c>
      <c r="Q339" s="48">
        <f t="shared" si="72"/>
        <v>1205.408076923077</v>
      </c>
      <c r="R339" s="48"/>
      <c r="S339" s="48"/>
    </row>
    <row r="340" spans="1:19">
      <c r="A340" s="411">
        <v>45649</v>
      </c>
      <c r="I340" s="48">
        <v>25788.923999999999</v>
      </c>
      <c r="J340" s="48">
        <v>66931</v>
      </c>
      <c r="K340" s="48">
        <f t="shared" si="70"/>
        <v>1002</v>
      </c>
      <c r="L340" s="48">
        <v>925</v>
      </c>
      <c r="M340" s="48">
        <v>77</v>
      </c>
      <c r="N340" s="27">
        <f t="shared" si="74"/>
        <v>1946.4686329846156</v>
      </c>
      <c r="O340" s="48">
        <f t="shared" si="67"/>
        <v>1997.8903500000001</v>
      </c>
      <c r="P340" s="48">
        <f t="shared" si="71"/>
        <v>508.7076923076923</v>
      </c>
      <c r="Q340" s="48">
        <f t="shared" si="72"/>
        <v>1058.5363846153846</v>
      </c>
      <c r="R340" s="48"/>
      <c r="S340" s="48"/>
    </row>
    <row r="341" spans="1:19">
      <c r="A341" s="411">
        <v>45650</v>
      </c>
      <c r="I341" s="48">
        <v>24762.489469092303</v>
      </c>
      <c r="J341" s="48">
        <v>66207</v>
      </c>
      <c r="K341" s="48">
        <f t="shared" si="70"/>
        <v>971</v>
      </c>
      <c r="L341" s="48">
        <v>897</v>
      </c>
      <c r="M341" s="48">
        <v>74</v>
      </c>
      <c r="N341" s="27">
        <f t="shared" si="74"/>
        <v>1868.9965128517974</v>
      </c>
      <c r="O341" s="48">
        <f t="shared" si="67"/>
        <v>1976.2789499999999</v>
      </c>
      <c r="P341" s="48">
        <f t="shared" si="71"/>
        <v>492.96923076923076</v>
      </c>
      <c r="Q341" s="48">
        <f t="shared" si="72"/>
        <v>1026.3385384615385</v>
      </c>
      <c r="R341" s="48"/>
      <c r="S341" s="48"/>
    </row>
    <row r="342" spans="1:19">
      <c r="A342" s="411">
        <v>45651</v>
      </c>
      <c r="I342" s="48">
        <v>24270.564091858036</v>
      </c>
      <c r="J342" s="48">
        <v>64291</v>
      </c>
      <c r="K342" s="48">
        <f t="shared" si="70"/>
        <v>980</v>
      </c>
      <c r="L342" s="48">
        <v>913</v>
      </c>
      <c r="M342" s="48">
        <v>67</v>
      </c>
      <c r="N342" s="27">
        <f t="shared" si="74"/>
        <v>1831.8674989947003</v>
      </c>
      <c r="O342" s="48">
        <f t="shared" si="67"/>
        <v>1919.08635</v>
      </c>
      <c r="P342" s="48">
        <f t="shared" si="71"/>
        <v>497.53846153846155</v>
      </c>
      <c r="Q342" s="48">
        <f t="shared" si="72"/>
        <v>1042.7102307692307</v>
      </c>
      <c r="R342" s="48"/>
      <c r="S342" s="48"/>
    </row>
  </sheetData>
  <autoFilter ref="A1:BON263" xr:uid="{9ECFD3E9-980F-4153-A60C-121B8E63164D}">
    <filterColumn colId="8" showButton="0"/>
    <filterColumn colId="9" showButton="0"/>
  </autoFilter>
  <mergeCells count="19">
    <mergeCell ref="A1:A2"/>
    <mergeCell ref="B1:B2"/>
    <mergeCell ref="C1:C2"/>
    <mergeCell ref="N1:N2"/>
    <mergeCell ref="X1:X2"/>
    <mergeCell ref="D1:E1"/>
    <mergeCell ref="F1:G1"/>
    <mergeCell ref="H1:H2"/>
    <mergeCell ref="I82:I87"/>
    <mergeCell ref="AF122:AG122"/>
    <mergeCell ref="AF126:AG126"/>
    <mergeCell ref="AF127:AG127"/>
    <mergeCell ref="P1:P2"/>
    <mergeCell ref="Q1:Q2"/>
    <mergeCell ref="R1:R2"/>
    <mergeCell ref="S1:S2"/>
    <mergeCell ref="V1:V2"/>
    <mergeCell ref="W1:W2"/>
    <mergeCell ref="O1:O2"/>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2295A-B59E-4C46-AD71-B76E0A27D785}">
  <sheetPr codeName="Sheet14"/>
  <dimension ref="A1:AJ426"/>
  <sheetViews>
    <sheetView zoomScale="90" zoomScaleNormal="90" workbookViewId="0">
      <pane xSplit="1" ySplit="2" topLeftCell="N347" activePane="bottomRight" state="frozen"/>
      <selection pane="bottomRight" activeCell="L352" sqref="L352"/>
      <selection pane="bottomLeft"/>
      <selection pane="topRight"/>
    </sheetView>
  </sheetViews>
  <sheetFormatPr defaultColWidth="9.140625" defaultRowHeight="15.75"/>
  <cols>
    <col min="1" max="1" width="13.42578125" style="154" customWidth="1"/>
    <col min="2" max="3" width="10.7109375" style="159" customWidth="1"/>
    <col min="4" max="5" width="10.7109375" style="155" customWidth="1"/>
    <col min="6" max="7" width="10.7109375" style="159" customWidth="1"/>
    <col min="8" max="9" width="10.7109375" style="155" customWidth="1"/>
    <col min="10" max="10" width="10.7109375" style="159" customWidth="1"/>
    <col min="11" max="11" width="10.7109375" style="160" customWidth="1"/>
    <col min="12" max="13" width="19.5703125" style="155" customWidth="1"/>
    <col min="14" max="15" width="12.7109375" style="162" customWidth="1"/>
    <col min="16" max="17" width="12.7109375" style="163" customWidth="1"/>
    <col min="18" max="19" width="12.7109375" style="162" customWidth="1"/>
    <col min="20" max="21" width="12.7109375" style="163" customWidth="1"/>
    <col min="22" max="22" width="63.5703125" style="156" customWidth="1"/>
    <col min="23" max="23" width="25.5703125" style="157" bestFit="1" customWidth="1"/>
    <col min="24" max="24" width="19.140625" style="337" customWidth="1"/>
    <col min="25" max="25" width="14.42578125" style="337" customWidth="1"/>
    <col min="26" max="26" width="9.85546875" style="253" customWidth="1"/>
    <col min="27" max="27" width="12.42578125" style="254" customWidth="1"/>
    <col min="28" max="28" width="14.5703125" style="254" customWidth="1"/>
    <col min="29" max="29" width="9.7109375" style="158" bestFit="1" customWidth="1"/>
    <col min="30" max="32" width="9.140625" style="158"/>
    <col min="33" max="33" width="12.140625" style="158" customWidth="1"/>
    <col min="34" max="16384" width="9.140625" style="158"/>
  </cols>
  <sheetData>
    <row r="1" spans="1:36" s="165" customFormat="1" ht="33.75" customHeight="1">
      <c r="A1" s="445" t="s">
        <v>0</v>
      </c>
      <c r="B1" s="449" t="s">
        <v>688</v>
      </c>
      <c r="C1" s="450"/>
      <c r="D1" s="454" t="s">
        <v>689</v>
      </c>
      <c r="E1" s="455"/>
      <c r="F1" s="449" t="s">
        <v>690</v>
      </c>
      <c r="G1" s="450"/>
      <c r="H1" s="451" t="s">
        <v>691</v>
      </c>
      <c r="I1" s="452"/>
      <c r="J1" s="449" t="s">
        <v>692</v>
      </c>
      <c r="K1" s="453"/>
      <c r="L1" s="447" t="s">
        <v>693</v>
      </c>
      <c r="M1" s="448"/>
      <c r="N1" s="460" t="s">
        <v>694</v>
      </c>
      <c r="O1" s="461"/>
      <c r="P1" s="462" t="s">
        <v>695</v>
      </c>
      <c r="Q1" s="463"/>
      <c r="R1" s="460" t="s">
        <v>696</v>
      </c>
      <c r="S1" s="461"/>
      <c r="T1" s="462" t="s">
        <v>697</v>
      </c>
      <c r="U1" s="463"/>
      <c r="V1" s="456" t="s">
        <v>414</v>
      </c>
      <c r="W1" s="458" t="s">
        <v>698</v>
      </c>
      <c r="X1" s="442" t="s">
        <v>5</v>
      </c>
      <c r="Y1" s="443"/>
      <c r="Z1" s="444"/>
      <c r="AA1" s="440" t="s">
        <v>6</v>
      </c>
      <c r="AB1" s="441"/>
      <c r="AC1" s="423" t="s">
        <v>7</v>
      </c>
      <c r="AD1" s="423" t="s">
        <v>8</v>
      </c>
      <c r="AE1" s="423" t="s">
        <v>9</v>
      </c>
      <c r="AF1" s="423" t="s">
        <v>10</v>
      </c>
      <c r="AG1" s="424" t="s">
        <v>11</v>
      </c>
    </row>
    <row r="2" spans="1:36" s="164" customFormat="1" ht="27" customHeight="1">
      <c r="A2" s="446"/>
      <c r="B2" s="166" t="s">
        <v>699</v>
      </c>
      <c r="C2" s="166" t="s">
        <v>700</v>
      </c>
      <c r="D2" s="167" t="s">
        <v>699</v>
      </c>
      <c r="E2" s="168" t="s">
        <v>700</v>
      </c>
      <c r="F2" s="166" t="s">
        <v>699</v>
      </c>
      <c r="G2" s="166" t="s">
        <v>700</v>
      </c>
      <c r="H2" s="167" t="s">
        <v>699</v>
      </c>
      <c r="I2" s="167" t="s">
        <v>700</v>
      </c>
      <c r="J2" s="169" t="s">
        <v>699</v>
      </c>
      <c r="K2" s="170" t="s">
        <v>700</v>
      </c>
      <c r="L2" s="168" t="s">
        <v>699</v>
      </c>
      <c r="M2" s="168" t="s">
        <v>700</v>
      </c>
      <c r="N2" s="171" t="s">
        <v>699</v>
      </c>
      <c r="O2" s="171" t="s">
        <v>700</v>
      </c>
      <c r="P2" s="172" t="s">
        <v>699</v>
      </c>
      <c r="Q2" s="172" t="s">
        <v>700</v>
      </c>
      <c r="R2" s="171" t="s">
        <v>699</v>
      </c>
      <c r="S2" s="171" t="s">
        <v>700</v>
      </c>
      <c r="T2" s="172" t="s">
        <v>699</v>
      </c>
      <c r="U2" s="172" t="s">
        <v>700</v>
      </c>
      <c r="V2" s="457"/>
      <c r="W2" s="459"/>
      <c r="X2" s="25" t="s">
        <v>23</v>
      </c>
      <c r="Y2" s="25" t="s">
        <v>24</v>
      </c>
      <c r="Z2" s="25" t="s">
        <v>25</v>
      </c>
      <c r="AA2" s="153" t="s">
        <v>26</v>
      </c>
      <c r="AB2" s="153" t="s">
        <v>27</v>
      </c>
      <c r="AC2" s="423"/>
      <c r="AD2" s="423"/>
      <c r="AE2" s="423"/>
      <c r="AF2" s="423"/>
      <c r="AG2" s="424"/>
    </row>
    <row r="3" spans="1:36" s="3" customFormat="1" ht="45.75" customHeight="1">
      <c r="A3" s="174">
        <v>45292</v>
      </c>
      <c r="B3" s="175" t="str">
        <f>IFERROR(
    IF(ISNUMBER(VALUE(MID('latest 2024'!B3,SEARCH("knitting machines operated in day",'latest 2024'!B3)-4,4))),
        VALUE(MID('latest 2024'!B3,SEARCH("knitting machines operated in day",'latest 2024'!B3)-4,4)),
        IF(ISNUMBER(VALUE(MID('latest 2024'!B3,SEARCH("knitting machines operated in day",'latest 2024'!B3)-3,3))),
            VALUE(MID('latest 2024'!B3,SEARCH("knitting machines operated in day",'latest 2024'!B3)-3,3)),
            VALUE(MID('latest 2024'!B3,SEARCH("knitting machines operated in day",'latest 2024'!B3)-2,2))
        )
    ),"-"
)</f>
        <v>-</v>
      </c>
      <c r="C3" s="175" t="str">
        <f>IFERROR(
    IF(ISNUMBER(VALUE(MID('latest 2024'!B3,SEARCH("knitting machines operated in night",'latest 2024'!B3)-4,4))),
        VALUE(MID('latest 2024'!B3,SEARCH("knitting machines operated in night",'latest 2024'!B3)-4,4)),
        IF(ISNUMBER(VALUE(MID('latest 2024'!B3,SEARCH("knitting machines operated in night",'latest 2024'!B3)-3,3))),
            VALUE(MID('latest 2024'!B3,SEARCH("knitting machines operated in night",'latest 2024'!B3)-3,3)),
            VALUE(MID('latest 2024'!B3,SEARCH("knitting machines operated in night",'latest 2024'!B3)-2,2))
        )
    ),"-"
)</f>
        <v>-</v>
      </c>
      <c r="D3" s="176" t="str">
        <f>IFERROR(
    IF(ISNUMBER(VALUE(MID('latest 2024'!B3,SEARCH("dye machines operated in day",'latest 2024'!B3)-4,4))),
        VALUE(MID('latest 2024'!B3,SEARCH("dye machines operated in day",'latest 2024'!B3)-4,4)),
        IF(ISNUMBER(VALUE(MID('latest 2024'!B3,SEARCH("dye machines operated in day",'latest 2024'!B3)-3,3))),
            VALUE(MID('latest 2024'!B3,SEARCH("dye machines operated in day",'latest 2024'!B3)-3,3)),
            VALUE(MID('latest 2024'!B3,SEARCH("dye machines operated in day ",'latest 2024'!B3)-2,2))
        )
    ),"-"
)</f>
        <v>-</v>
      </c>
      <c r="E3" s="176" t="str">
        <f>IFERROR(
    IF(ISNUMBER(VALUE(MID('latest 2024'!B3,SEARCH("dye machines operated in night",'latest 2024'!B3)-4,4))),
        VALUE(MID('latest 2024'!B3,SEARCH("dye machines operated in night",'latest 2024'!B3)-4,4)),
        IF(ISNUMBER(VALUE(MID('latest 2024'!B3,SEARCH("dye machines operated in night",'latest 2024'!B3)-3,3))),
            VALUE(MID('latest 2024'!B3,SEARCH("dye machines operated in night",'latest 2024'!B3)-3,3)),
            VALUE(MID('latest 2024'!B3,SEARCH("dye machines operated in night",'latest 2024'!B3)-2,2))
        )
    ),"-"
)</f>
        <v>-</v>
      </c>
      <c r="F3" s="175" t="str">
        <f>IFERROR(
    IF(ISNUMBER(VALUE(MID('latest 2024'!B3,SEARCH("sample dye machine operated in day",'latest 2024'!B3)-4,4))),
        VALUE(MID('latest 2024'!B3,SEARCH("sample dye machine operated in day",'latest 2024'!B3)-4,4)),
        IF(ISNUMBER(VALUE(MID('latest 2024'!B3,SEARCH("sample dye machine operated in day",'latest 2024'!B3)-3,3))),
            VALUE(MID('latest 2024'!B3,SEARCH("sample dye machine operated in day",'latest 2024'!B3)-3,3)),
            VALUE(MID('latest 2024'!B3,SEARCH("sample dye machine operated in day",'latest 2024'!B3)-2,2))
        )
    ),"-"
)</f>
        <v>-</v>
      </c>
      <c r="G3" s="175" t="str">
        <f>IFERROR(
    IF(ISNUMBER(VALUE(MID('latest 2024'!B3,SEARCH("sample dye machine operated in night",'latest 2024'!B3)-4,4))),
        VALUE(MID('latest 2024'!B3,SEARCH("sample dye machine operated in night",'latest 2024'!B3)-4,4)),
        IF(ISNUMBER(VALUE(MID('latest 2024'!B3,SEARCH("sample dye machine operated in night",'latest 2024'!B3)-3,3))),
            VALUE(MID('latest 2024'!B3,SEARCH("sample dye machine operated in night",'latest 2024'!B3)-3,3)),
            VALUE(MID('latest 2024'!B3,SEARCH("sample dye machine operated in night",'latest 2024'!B3)-2,2))
        )
    ),"-"
)</f>
        <v>-</v>
      </c>
      <c r="H3" s="176" t="str">
        <f>IFERROR(
    IF(ISNUMBER(VALUE(MID('latest 2024'!B3,SEARCH("dryers operated in day",'latest 2024'!B3)-4,4))),
        VALUE(MID('latest 2024'!B3,SEARCH("dryers operated in day",'latest 2024'!B3)-4,4)),
        IF(ISNUMBER(VALUE(MID('latest 2024'!B3,SEARCH("dryers operated in day",'latest 2024'!B3)-3,3))),
            VALUE(MID('latest 2024'!B3,SEARCH("dryers operated in day",'latest 2024'!B3)-3,3)),
            VALUE(MID('latest 2024'!B3,SEARCH("dryers operated in day",'latest 2024'!B3)-2,2))
        )
    ),"-"
)</f>
        <v>-</v>
      </c>
      <c r="I3" s="176" t="str">
        <f>IFERROR(
    IF(ISNUMBER(VALUE(MID('latest 2024'!B3,SEARCH("dryers operated in night",'latest 2024'!B3)-4,4))),
        VALUE(MID('latest 2024'!B3,SEARCH("dryers operated in night",'latest 2024'!B3)-4,4)),
        IF(ISNUMBER(VALUE(MID('latest 2024'!B3,SEARCH("dryers operated in night",'latest 2024'!B3)-3,3))),
            VALUE(MID('latest 2024'!B3,SEARCH("dryers operated in night",'latest 2024'!B3)-3,3)),
            VALUE(MID('latest 2024'!B3,SEARCH("dryers operated in night",'latest 2024'!B3)-2,2))
        )
    ),"-"
)</f>
        <v>-</v>
      </c>
      <c r="J3" s="175" t="str">
        <f>IFERROR(
    IF(ISNUMBER(VALUE(MID('latest 2024'!B3,SEARCH("Presetting machines operated in day",'latest 2024'!B3)-4,4))),
        VALUE(MID('latest 2024'!B3,SEARCH("Presetting machines operated in day",'latest 2024'!B3)-4,4)),
        IF(ISNUMBER(VALUE(MID('latest 2024'!B3,SEARCH("Presetting machines operated in day",'latest 2024'!B3)-3,3))),
            VALUE(MID('latest 2024'!B3,SEARCH("Presetting machines operated in day",'latest 2024'!B3)-3,3)),
            VALUE(MID('latest 2024'!B3,SEARCH("Presetting machines operated in day",'latest 2024'!B3)-2,2))
        )
    ),"-"
)</f>
        <v>-</v>
      </c>
      <c r="K3" s="177" t="str">
        <f>IFERROR(
    IF(ISNUMBER(VALUE(MID('latest 2024'!B3,SEARCH("Presetting machines operated in night",'latest 2024'!B3)-4,4))),
        VALUE(MID('latest 2024'!B3,SEARCH("Presetting machines operated in night",'latest 2024'!B3)-4,4)),
        IF(ISNUMBER(VALUE(MID('latest 2024'!B3,SEARCH("Presetting machines operated in night",'latest 2024'!B3)-3,3))),
            VALUE(MID('latest 2024'!B3,SEARCH("Presetting machines operated in night",'latest 2024'!B3)-3,3)),
            VALUE(MID('latest 2024'!B3,SEARCH("Presetting machines operated in night",'latest 2024'!B3)-2,2))
        )
    ),"-"
)</f>
        <v>-</v>
      </c>
      <c r="L3" s="178" t="s">
        <v>54</v>
      </c>
      <c r="M3" s="178" t="s">
        <v>54</v>
      </c>
      <c r="N3" s="179" t="s">
        <v>54</v>
      </c>
      <c r="O3" s="179" t="s">
        <v>54</v>
      </c>
      <c r="P3" s="180" t="s">
        <v>54</v>
      </c>
      <c r="Q3" s="180" t="s">
        <v>54</v>
      </c>
      <c r="R3" s="179" t="s">
        <v>54</v>
      </c>
      <c r="S3" s="179" t="s">
        <v>54</v>
      </c>
      <c r="T3" s="180" t="s">
        <v>54</v>
      </c>
      <c r="U3" s="180" t="s">
        <v>54</v>
      </c>
      <c r="V3" s="181" t="s">
        <v>54</v>
      </c>
      <c r="W3" s="182" t="s">
        <v>28</v>
      </c>
      <c r="X3" s="247">
        <v>1105</v>
      </c>
      <c r="Y3" s="247" t="s">
        <v>418</v>
      </c>
      <c r="Z3" s="247" t="s">
        <v>418</v>
      </c>
      <c r="AA3" s="248"/>
      <c r="AB3" s="248"/>
      <c r="AC3" s="34">
        <f t="shared" ref="AC3:AC66" si="0">(X3*40.13)/325</f>
        <v>136.44200000000001</v>
      </c>
      <c r="AD3" s="34" t="e">
        <f t="shared" ref="AD3:AD66" si="1">(Y3/1000)*29.85</f>
        <v>#VALUE!</v>
      </c>
      <c r="AE3" s="34" t="e">
        <f t="shared" ref="AE3:AE66" si="2">(Z3*165)/325</f>
        <v>#VALUE!</v>
      </c>
      <c r="AF3" s="34" t="e">
        <f t="shared" ref="AF3:AF66" si="3">(Z3*0.9)*1.25</f>
        <v>#VALUE!</v>
      </c>
      <c r="AG3" s="13" t="e">
        <f t="shared" ref="AG3:AG66" si="4">SUM(AC3:AF3)</f>
        <v>#VALUE!</v>
      </c>
    </row>
    <row r="4" spans="1:36" s="3" customFormat="1" ht="45.75" customHeight="1">
      <c r="A4" s="174">
        <v>45293</v>
      </c>
      <c r="B4" s="175" t="str">
        <f>IFERROR(
    IF(ISNUMBER(VALUE(MID('latest 2024'!B4,SEARCH("knitting machines operated in day",'latest 2024'!B4)-4,4))),
        VALUE(MID('latest 2024'!B4,SEARCH("knitting machines operated in day",'latest 2024'!B4)-4,4)),
        IF(ISNUMBER(VALUE(MID('latest 2024'!B4,SEARCH("knitting machines operated in day",'latest 2024'!B4)-3,3))),
            VALUE(MID('latest 2024'!B4,SEARCH("knitting machines operated in day",'latest 2024'!B4)-3,3)),
            VALUE(MID('latest 2024'!B4,SEARCH("knitting machines operated in day",'latest 2024'!B4)-2,2))
        )
    ),"-"
)</f>
        <v>-</v>
      </c>
      <c r="C4" s="175" t="str">
        <f>IFERROR(
    IF(ISNUMBER(VALUE(MID('latest 2024'!B4,SEARCH("knitting machines operated in night",'latest 2024'!B4)-4,4))),
        VALUE(MID('latest 2024'!B4,SEARCH("knitting machines operated in night",'latest 2024'!B4)-4,4)),
        IF(ISNUMBER(VALUE(MID('latest 2024'!B4,SEARCH("knitting machines operated in night",'latest 2024'!B4)-3,3))),
            VALUE(MID('latest 2024'!B4,SEARCH("knitting machines operated in night",'latest 2024'!B4)-3,3)),
            VALUE(MID('latest 2024'!B4,SEARCH("knitting machines operated in night",'latest 2024'!B4)-2,2))
        )
    ),"-"
)</f>
        <v>-</v>
      </c>
      <c r="D4" s="176" t="str">
        <f>IFERROR(
    IF(ISNUMBER(VALUE(MID('latest 2024'!B4,SEARCH("dye machines operated in day",'latest 2024'!B4)-4,4))),
        VALUE(MID('latest 2024'!B4,SEARCH("dye machines operated in day",'latest 2024'!B4)-4,4)),
        IF(ISNUMBER(VALUE(MID('latest 2024'!B4,SEARCH("dye machines operated in day",'latest 2024'!B4)-3,3))),
            VALUE(MID('latest 2024'!B4,SEARCH("dye machines operated in day",'latest 2024'!B4)-3,3)),
            VALUE(MID('latest 2024'!B4,SEARCH("dye machines operated in day ",'latest 2024'!B4)-2,2))
        )
    ),"-"
)</f>
        <v>-</v>
      </c>
      <c r="E4" s="176" t="str">
        <f>IFERROR(
    IF(ISNUMBER(VALUE(MID('latest 2024'!B4,SEARCH("dye machines operated in night",'latest 2024'!B4)-4,4))),
        VALUE(MID('latest 2024'!B4,SEARCH("dye machines operated in night",'latest 2024'!B4)-4,4)),
        IF(ISNUMBER(VALUE(MID('latest 2024'!B4,SEARCH("dye machines operated in night",'latest 2024'!B4)-3,3))),
            VALUE(MID('latest 2024'!B4,SEARCH("dye machines operated in night",'latest 2024'!B4)-3,3)),
            VALUE(MID('latest 2024'!B4,SEARCH("dye machines operated in night",'latest 2024'!B4)-2,2))
        )
    ),"-"
)</f>
        <v>-</v>
      </c>
      <c r="F4" s="175" t="str">
        <f>IFERROR(
    IF(ISNUMBER(VALUE(MID('latest 2024'!B4,SEARCH("sample dye machine operated in day",'latest 2024'!B4)-4,4))),
        VALUE(MID('latest 2024'!B4,SEARCH("sample dye machine operated in day",'latest 2024'!B4)-4,4)),
        IF(ISNUMBER(VALUE(MID('latest 2024'!B4,SEARCH("sample dye machine operated in day",'latest 2024'!B4)-3,3))),
            VALUE(MID('latest 2024'!B4,SEARCH("sample dye machine operated in day",'latest 2024'!B4)-3,3)),
            VALUE(MID('latest 2024'!B4,SEARCH("sample dye machine operated in day",'latest 2024'!B4)-2,2))
        )
    ),"-"
)</f>
        <v>-</v>
      </c>
      <c r="G4" s="175" t="str">
        <f>IFERROR(
    IF(ISNUMBER(VALUE(MID('latest 2024'!B4,SEARCH("sample dye machine operated in night",'latest 2024'!B4)-4,4))),
        VALUE(MID('latest 2024'!B4,SEARCH("sample dye machine operated in night",'latest 2024'!B4)-4,4)),
        IF(ISNUMBER(VALUE(MID('latest 2024'!B4,SEARCH("sample dye machine operated in night",'latest 2024'!B4)-3,3))),
            VALUE(MID('latest 2024'!B4,SEARCH("sample dye machine operated in night",'latest 2024'!B4)-3,3)),
            VALUE(MID('latest 2024'!B4,SEARCH("sample dye machine operated in night",'latest 2024'!B4)-2,2))
        )
    ),"-"
)</f>
        <v>-</v>
      </c>
      <c r="H4" s="176" t="str">
        <f>IFERROR(
    IF(ISNUMBER(VALUE(MID('latest 2024'!B4,SEARCH("dryers operated in day",'latest 2024'!B4)-4,4))),
        VALUE(MID('latest 2024'!B4,SEARCH("dryers operated in day",'latest 2024'!B4)-4,4)),
        IF(ISNUMBER(VALUE(MID('latest 2024'!B4,SEARCH("dryers operated in day",'latest 2024'!B4)-3,3))),
            VALUE(MID('latest 2024'!B4,SEARCH("dryers operated in day",'latest 2024'!B4)-3,3)),
            VALUE(MID('latest 2024'!B4,SEARCH("dryers operated in day",'latest 2024'!B4)-2,2))
        )
    ),"-"
)</f>
        <v>-</v>
      </c>
      <c r="I4" s="176" t="str">
        <f>IFERROR(
    IF(ISNUMBER(VALUE(MID('latest 2024'!B4,SEARCH("dryers operated in night",'latest 2024'!B4)-4,4))),
        VALUE(MID('latest 2024'!B4,SEARCH("dryers operated in night",'latest 2024'!B4)-4,4)),
        IF(ISNUMBER(VALUE(MID('latest 2024'!B4,SEARCH("dryers operated in night",'latest 2024'!B4)-3,3))),
            VALUE(MID('latest 2024'!B4,SEARCH("dryers operated in night",'latest 2024'!B4)-3,3)),
            VALUE(MID('latest 2024'!B4,SEARCH("dryers operated in night",'latest 2024'!B4)-2,2))
        )
    ),"-"
)</f>
        <v>-</v>
      </c>
      <c r="J4" s="175" t="str">
        <f>IFERROR(
    IF(ISNUMBER(VALUE(MID('latest 2024'!B4,SEARCH("Presetting machines operated in day",'latest 2024'!B4)-4,4))),
        VALUE(MID('latest 2024'!B4,SEARCH("Presetting machines operated in day",'latest 2024'!B4)-4,4)),
        IF(ISNUMBER(VALUE(MID('latest 2024'!B4,SEARCH("Presetting machines operated in day",'latest 2024'!B4)-3,3))),
            VALUE(MID('latest 2024'!B4,SEARCH("Presetting machines operated in day",'latest 2024'!B4)-3,3)),
            VALUE(MID('latest 2024'!B4,SEARCH("Presetting machines operated in day",'latest 2024'!B4)-2,2))
        )
    ),"-"
)</f>
        <v>-</v>
      </c>
      <c r="K4" s="177" t="str">
        <f>IFERROR(
    IF(ISNUMBER(VALUE(MID('latest 2024'!B4,SEARCH("Presetting machines operated in night",'latest 2024'!B4)-4,4))),
        VALUE(MID('latest 2024'!B4,SEARCH("Presetting machines operated in night",'latest 2024'!B4)-4,4)),
        IF(ISNUMBER(VALUE(MID('latest 2024'!B4,SEARCH("Presetting machines operated in night",'latest 2024'!B4)-3,3))),
            VALUE(MID('latest 2024'!B4,SEARCH("Presetting machines operated in night",'latest 2024'!B4)-3,3)),
            VALUE(MID('latest 2024'!B4,SEARCH("Presetting machines operated in night",'latest 2024'!B4)-2,2))
        )
    ),"-"
)</f>
        <v>-</v>
      </c>
      <c r="L4" s="178" t="s">
        <v>54</v>
      </c>
      <c r="M4" s="178" t="s">
        <v>54</v>
      </c>
      <c r="N4" s="179">
        <v>1</v>
      </c>
      <c r="O4" s="179">
        <v>1</v>
      </c>
      <c r="P4" s="180">
        <v>5</v>
      </c>
      <c r="Q4" s="180">
        <v>6</v>
      </c>
      <c r="R4" s="179">
        <v>2</v>
      </c>
      <c r="S4" s="179">
        <v>3</v>
      </c>
      <c r="T4" s="180">
        <v>0</v>
      </c>
      <c r="U4" s="180">
        <v>9</v>
      </c>
      <c r="V4" s="181" t="s">
        <v>54</v>
      </c>
      <c r="W4" s="182" t="s">
        <v>31</v>
      </c>
      <c r="X4" s="247">
        <v>19118</v>
      </c>
      <c r="Y4" s="247">
        <v>50189</v>
      </c>
      <c r="Z4" s="247">
        <v>713</v>
      </c>
      <c r="AA4" s="248"/>
      <c r="AB4" s="248"/>
      <c r="AC4" s="34">
        <f t="shared" si="0"/>
        <v>2360.6318153846155</v>
      </c>
      <c r="AD4" s="34">
        <f t="shared" si="1"/>
        <v>1498.14165</v>
      </c>
      <c r="AE4" s="34">
        <f t="shared" si="2"/>
        <v>361.98461538461538</v>
      </c>
      <c r="AF4" s="34">
        <f t="shared" si="3"/>
        <v>802.125</v>
      </c>
      <c r="AG4" s="13">
        <f t="shared" si="4"/>
        <v>5022.8830807692311</v>
      </c>
      <c r="AJ4" s="416" t="s">
        <v>701</v>
      </c>
    </row>
    <row r="5" spans="1:36" s="3" customFormat="1" ht="45.75" customHeight="1">
      <c r="A5" s="174">
        <v>45306</v>
      </c>
      <c r="B5" s="175">
        <f>IFERROR(
    IF(ISNUMBER(VALUE(MID('latest 2024'!B5,SEARCH("knitting machines operated in day",'latest 2024'!B5)-4,4))),
        VALUE(MID('latest 2024'!B5,SEARCH("knitting machines operated in day",'latest 2024'!B5)-4,4)),
        IF(ISNUMBER(VALUE(MID('latest 2024'!B5,SEARCH("knitting machines operated in day",'latest 2024'!B5)-3,3))),
            VALUE(MID('latest 2024'!B5,SEARCH("knitting machines operated in day",'latest 2024'!B5)-3,3)),
            VALUE(MID('latest 2024'!B5,SEARCH("knitting machines operated in day",'latest 2024'!B5)-2,2))
        )
    ),"-"
)</f>
        <v>36</v>
      </c>
      <c r="C5" s="175">
        <v>30</v>
      </c>
      <c r="D5" s="176" t="str">
        <f>IFERROR(
    IF(ISNUMBER(VALUE(MID('latest 2024'!B5,SEARCH("dye machines operated in day",'latest 2024'!B5)-4,4))),
        VALUE(MID('latest 2024'!B5,SEARCH("dye machines operated in day",'latest 2024'!B5)-4,4)),
        IF(ISNUMBER(VALUE(MID('latest 2024'!B5,SEARCH("dye machines operated in day",'latest 2024'!B5)-3,3))),
            VALUE(MID('latest 2024'!B5,SEARCH("dye machines operated in day",'latest 2024'!B5)-3,3)),
            VALUE(MID('latest 2024'!B5,SEARCH("dye machines operated in day ",'latest 2024'!B5)-2,2))
        )
    ),"-"
)</f>
        <v>-</v>
      </c>
      <c r="E5" s="176">
        <f>IFERROR(
    IF(ISNUMBER(VALUE(MID('latest 2024'!B5,SEARCH("dye machines operated in night",'latest 2024'!B5)-4,4))),
        VALUE(MID('latest 2024'!B5,SEARCH("dye machines operated in night",'latest 2024'!B5)-4,4)),
        IF(ISNUMBER(VALUE(MID('latest 2024'!B5,SEARCH("dye machines operated in night",'latest 2024'!B5)-3,3))),
            VALUE(MID('latest 2024'!B5,SEARCH("dye machines operated in night",'latest 2024'!B5)-3,3)),
            VALUE(MID('latest 2024'!B5,SEARCH("dye machines operated in night",'latest 2024'!B5)-2,2))
        )
    ),"-"
)</f>
        <v>38</v>
      </c>
      <c r="F5" s="175">
        <v>2</v>
      </c>
      <c r="G5" s="175" t="str">
        <f>IFERROR(
    IF(ISNUMBER(VALUE(MID('latest 2024'!B5,SEARCH("sample dye machine operated in night",'latest 2024'!B5)-4,4))),
        VALUE(MID('latest 2024'!B5,SEARCH("sample dye machine operated in night",'latest 2024'!B5)-4,4)),
        IF(ISNUMBER(VALUE(MID('latest 2024'!B5,SEARCH("sample dye machine operated in night",'latest 2024'!B5)-3,3))),
            VALUE(MID('latest 2024'!B5,SEARCH("sample dye machine operated in night",'latest 2024'!B5)-3,3)),
            VALUE(MID('latest 2024'!B5,SEARCH("sample dye machine operated in night",'latest 2024'!B5)-2,2))
        )
    ),"-"
)</f>
        <v>-</v>
      </c>
      <c r="H5" s="176">
        <v>6</v>
      </c>
      <c r="I5" s="176" t="str">
        <f>IFERROR(
    IF(ISNUMBER(VALUE(MID('latest 2024'!B5,SEARCH("dryers operated in night",'latest 2024'!B5)-4,4))),
        VALUE(MID('latest 2024'!B5,SEARCH("dryers operated in night",'latest 2024'!B5)-4,4)),
        IF(ISNUMBER(VALUE(MID('latest 2024'!B5,SEARCH("dryers operated in night",'latest 2024'!B5)-3,3))),
            VALUE(MID('latest 2024'!B5,SEARCH("dryers operated in night",'latest 2024'!B5)-3,3)),
            VALUE(MID('latest 2024'!B5,SEARCH("dryers operated in night",'latest 2024'!B5)-2,2))
        )
    ),"-"
)</f>
        <v>-</v>
      </c>
      <c r="J5" s="175" t="str">
        <f>IFERROR(
    IF(ISNUMBER(VALUE(MID('latest 2024'!B5,SEARCH("Presetting machines operated in day",'latest 2024'!B5)-4,4))),
        VALUE(MID('latest 2024'!B5,SEARCH("Presetting machines operated in day",'latest 2024'!B5)-4,4)),
        IF(ISNUMBER(VALUE(MID('latest 2024'!B5,SEARCH("Presetting machines operated in day",'latest 2024'!B5)-3,3))),
            VALUE(MID('latest 2024'!B5,SEARCH("Presetting machines operated in day",'latest 2024'!B5)-3,3)),
            VALUE(MID('latest 2024'!B5,SEARCH("Presetting machines operated in day",'latest 2024'!B5)-2,2))
        )
    ),"-"
)</f>
        <v>-</v>
      </c>
      <c r="K5" s="177" t="str">
        <f>IFERROR(
    IF(ISNUMBER(VALUE(MID('latest 2024'!B5,SEARCH("Presetting machines operated in night",'latest 2024'!B5)-4,4))),
        VALUE(MID('latest 2024'!B5,SEARCH("Presetting machines operated in night",'latest 2024'!B5)-4,4)),
        IF(ISNUMBER(VALUE(MID('latest 2024'!B5,SEARCH("Presetting machines operated in night",'latest 2024'!B5)-3,3))),
            VALUE(MID('latest 2024'!B5,SEARCH("Presetting machines operated in night",'latest 2024'!B5)-3,3)),
            VALUE(MID('latest 2024'!B5,SEARCH("Presetting machines operated in night",'latest 2024'!B5)-2,2))
        )
    ),"-"
)</f>
        <v>-</v>
      </c>
      <c r="L5" s="178" t="s">
        <v>702</v>
      </c>
      <c r="M5" s="178" t="s">
        <v>54</v>
      </c>
      <c r="N5" s="179">
        <v>1</v>
      </c>
      <c r="O5" s="179">
        <v>1</v>
      </c>
      <c r="P5" s="180">
        <v>5</v>
      </c>
      <c r="Q5" s="180">
        <v>4</v>
      </c>
      <c r="R5" s="179">
        <v>2</v>
      </c>
      <c r="S5" s="179">
        <v>2</v>
      </c>
      <c r="T5" s="180">
        <v>3</v>
      </c>
      <c r="U5" s="180">
        <v>3</v>
      </c>
      <c r="V5" s="181" t="s">
        <v>54</v>
      </c>
      <c r="W5" s="182" t="s">
        <v>703</v>
      </c>
      <c r="X5" s="249">
        <v>18897</v>
      </c>
      <c r="Y5" s="249">
        <v>44268</v>
      </c>
      <c r="Z5" s="249">
        <v>437</v>
      </c>
      <c r="AA5" s="250"/>
      <c r="AB5" s="250"/>
      <c r="AC5" s="34">
        <f t="shared" si="0"/>
        <v>2333.3434153846156</v>
      </c>
      <c r="AD5" s="34">
        <f t="shared" si="1"/>
        <v>1321.3998000000001</v>
      </c>
      <c r="AE5" s="34">
        <f t="shared" si="2"/>
        <v>221.86153846153846</v>
      </c>
      <c r="AF5" s="34">
        <f t="shared" si="3"/>
        <v>491.625</v>
      </c>
      <c r="AG5" s="13">
        <f t="shared" si="4"/>
        <v>4368.2297538461544</v>
      </c>
    </row>
    <row r="6" spans="1:36" s="3" customFormat="1" ht="45.75" customHeight="1">
      <c r="A6" s="174">
        <v>45315</v>
      </c>
      <c r="B6" s="175">
        <v>9</v>
      </c>
      <c r="C6" s="175">
        <v>9</v>
      </c>
      <c r="D6" s="176">
        <f>IFERROR(
    IF(ISNUMBER(VALUE(MID('latest 2024'!B6,SEARCH("dye machines operated in day",'latest 2024'!B6)-4,4))),
        VALUE(MID('latest 2024'!B6,SEARCH("dye machines operated in day",'latest 2024'!B6)-4,4)),
        IF(ISNUMBER(VALUE(MID('latest 2024'!B6,SEARCH("dye machines operated in day",'latest 2024'!B6)-3,3))),
            VALUE(MID('latest 2024'!B6,SEARCH("dye machines operated in day",'latest 2024'!B6)-3,3)),
            VALUE(MID('latest 2024'!B6,SEARCH("dye machines operated in day ",'latest 2024'!B6)-2,2))
        )
    ),"-"
)</f>
        <v>37</v>
      </c>
      <c r="E6" s="176">
        <f>IFERROR(
    IF(ISNUMBER(VALUE(MID('latest 2024'!B6,SEARCH("dye machines operated in night",'latest 2024'!B6)-4,4))),
        VALUE(MID('latest 2024'!B6,SEARCH("dye machines operated in night",'latest 2024'!B6)-4,4)),
        IF(ISNUMBER(VALUE(MID('latest 2024'!B6,SEARCH("dye machines operated in night",'latest 2024'!B6)-3,3))),
            VALUE(MID('latest 2024'!B6,SEARCH("dye machines operated in night",'latest 2024'!B6)-3,3)),
            VALUE(MID('latest 2024'!B6,SEARCH("dye machines operated in night",'latest 2024'!B6)-2,2))
        )
    ),"-"
)</f>
        <v>37</v>
      </c>
      <c r="F6" s="175" t="str">
        <f>IFERROR(
    IF(ISNUMBER(VALUE(MID('latest 2024'!B6,SEARCH("sample dye machine operated in day",'latest 2024'!B6)-4,4))),
        VALUE(MID('latest 2024'!B6,SEARCH("sample dye machine operated in day",'latest 2024'!B6)-4,4)),
        IF(ISNUMBER(VALUE(MID('latest 2024'!B6,SEARCH("sample dye machine operated in day",'latest 2024'!B6)-3,3))),
            VALUE(MID('latest 2024'!B6,SEARCH("sample dye machine operated in day",'latest 2024'!B6)-3,3)),
            VALUE(MID('latest 2024'!B6,SEARCH("sample dye machine operated in day",'latest 2024'!B6)-2,2))
        )
    ),"-"
)</f>
        <v>-</v>
      </c>
      <c r="G6" s="175" t="str">
        <f>IFERROR(
    IF(ISNUMBER(VALUE(MID('latest 2024'!B6,SEARCH("sample dye machine operated in night",'latest 2024'!B6)-4,4))),
        VALUE(MID('latest 2024'!B6,SEARCH("sample dye machine operated in night",'latest 2024'!B6)-4,4)),
        IF(ISNUMBER(VALUE(MID('latest 2024'!B6,SEARCH("sample dye machine operated in night",'latest 2024'!B6)-3,3))),
            VALUE(MID('latest 2024'!B6,SEARCH("sample dye machine operated in night",'latest 2024'!B6)-3,3)),
            VALUE(MID('latest 2024'!B6,SEARCH("sample dye machine operated in night",'latest 2024'!B6)-2,2))
        )
    ),"-"
)</f>
        <v>-</v>
      </c>
      <c r="H6" s="176" t="str">
        <f>IFERROR(
    IF(ISNUMBER(VALUE(MID('latest 2024'!B6,SEARCH("dryers operated in day",'latest 2024'!B6)-4,4))),
        VALUE(MID('latest 2024'!B6,SEARCH("dryers operated in day",'latest 2024'!B6)-4,4)),
        IF(ISNUMBER(VALUE(MID('latest 2024'!B6,SEARCH("dryers operated in day",'latest 2024'!B6)-3,3))),
            VALUE(MID('latest 2024'!B6,SEARCH("dryers operated in day",'latest 2024'!B6)-3,3)),
            VALUE(MID('latest 2024'!B6,SEARCH("dryers operated in day",'latest 2024'!B6)-2,2))
        )
    ),"-"
)</f>
        <v>-</v>
      </c>
      <c r="I6" s="176" t="str">
        <f>IFERROR(
    IF(ISNUMBER(VALUE(MID('latest 2024'!B6,SEARCH("dryers operated in night",'latest 2024'!B6)-4,4))),
        VALUE(MID('latest 2024'!B6,SEARCH("dryers operated in night",'latest 2024'!B6)-4,4)),
        IF(ISNUMBER(VALUE(MID('latest 2024'!B6,SEARCH("dryers operated in night",'latest 2024'!B6)-3,3))),
            VALUE(MID('latest 2024'!B6,SEARCH("dryers operated in night",'latest 2024'!B6)-3,3)),
            VALUE(MID('latest 2024'!B6,SEARCH("dryers operated in night",'latest 2024'!B6)-2,2))
        )
    ),"-"
)</f>
        <v>-</v>
      </c>
      <c r="J6" s="175" t="str">
        <f>IFERROR(
    IF(ISNUMBER(VALUE(MID('latest 2024'!B6,SEARCH("Presetting machines operated in day",'latest 2024'!B6)-4,4))),
        VALUE(MID('latest 2024'!B6,SEARCH("Presetting machines operated in day",'latest 2024'!B6)-4,4)),
        IF(ISNUMBER(VALUE(MID('latest 2024'!B6,SEARCH("Presetting machines operated in day",'latest 2024'!B6)-3,3))),
            VALUE(MID('latest 2024'!B6,SEARCH("Presetting machines operated in day",'latest 2024'!B6)-3,3)),
            VALUE(MID('latest 2024'!B6,SEARCH("Presetting machines operated in day",'latest 2024'!B6)-2,2))
        )
    ),"-"
)</f>
        <v>-</v>
      </c>
      <c r="K6" s="177" t="str">
        <f>IFERROR(
    IF(ISNUMBER(VALUE(MID('latest 2024'!B6,SEARCH("Presetting machines operated in night",'latest 2024'!B6)-4,4))),
        VALUE(MID('latest 2024'!B6,SEARCH("Presetting machines operated in night",'latest 2024'!B6)-4,4)),
        IF(ISNUMBER(VALUE(MID('latest 2024'!B6,SEARCH("Presetting machines operated in night",'latest 2024'!B6)-3,3))),
            VALUE(MID('latest 2024'!B6,SEARCH("Presetting machines operated in night",'latest 2024'!B6)-3,3)),
            VALUE(MID('latest 2024'!B6,SEARCH("Presetting machines operated in night",'latest 2024'!B6)-2,2))
        )
    ),"-"
)</f>
        <v>-</v>
      </c>
      <c r="L6" s="178" t="s">
        <v>704</v>
      </c>
      <c r="M6" s="178" t="s">
        <v>54</v>
      </c>
      <c r="N6" s="179">
        <v>1</v>
      </c>
      <c r="O6" s="179">
        <v>1</v>
      </c>
      <c r="P6" s="180">
        <v>1</v>
      </c>
      <c r="Q6" s="180">
        <v>4</v>
      </c>
      <c r="R6" s="179">
        <v>1</v>
      </c>
      <c r="S6" s="179">
        <v>1</v>
      </c>
      <c r="T6" s="180">
        <v>1</v>
      </c>
      <c r="U6" s="180">
        <v>1</v>
      </c>
      <c r="V6" s="181" t="s">
        <v>54</v>
      </c>
      <c r="W6" s="182" t="s">
        <v>703</v>
      </c>
      <c r="X6" s="251">
        <v>11195</v>
      </c>
      <c r="Y6" s="251">
        <v>84619</v>
      </c>
      <c r="Z6" s="251">
        <v>1064</v>
      </c>
      <c r="AA6" s="34"/>
      <c r="AB6" s="34"/>
      <c r="AC6" s="34">
        <f t="shared" si="0"/>
        <v>1382.3241538461539</v>
      </c>
      <c r="AD6" s="34">
        <f t="shared" si="1"/>
        <v>2525.8771500000003</v>
      </c>
      <c r="AE6" s="34">
        <f t="shared" si="2"/>
        <v>540.18461538461543</v>
      </c>
      <c r="AF6" s="34">
        <f t="shared" si="3"/>
        <v>1197</v>
      </c>
      <c r="AG6" s="13">
        <f t="shared" si="4"/>
        <v>5645.38591923077</v>
      </c>
    </row>
    <row r="7" spans="1:36" s="3" customFormat="1" ht="45.75" customHeight="1">
      <c r="A7" s="174">
        <v>45316</v>
      </c>
      <c r="B7" s="175">
        <f>IFERROR(
    IF(ISNUMBER(VALUE(MID('latest 2024'!B7,SEARCH("knitting machines operated in day",'latest 2024'!B7)-4,4))),
        VALUE(MID('latest 2024'!B7,SEARCH("knitting machines operated in day",'latest 2024'!B7)-4,4)),
        IF(ISNUMBER(VALUE(MID('latest 2024'!B7,SEARCH("knitting machines operated in day",'latest 2024'!B7)-3,3))),
            VALUE(MID('latest 2024'!B7,SEARCH("knitting machines operated in day",'latest 2024'!B7)-3,3)),
            VALUE(MID('latest 2024'!B7,SEARCH("knitting machines operated in day",'latest 2024'!B7)-2,2))
        )
    ),"-"
)</f>
        <v>11</v>
      </c>
      <c r="C7" s="175">
        <f>IFERROR(
    IF(ISNUMBER(VALUE(MID('latest 2024'!B7,SEARCH("knitting machines operated in night",'latest 2024'!B7)-4,4))),
        VALUE(MID('latest 2024'!B7,SEARCH("knitting machines operated in night",'latest 2024'!B7)-4,4)),
        IF(ISNUMBER(VALUE(MID('latest 2024'!B7,SEARCH("knitting machines operated in night",'latest 2024'!B7)-3,3))),
            VALUE(MID('latest 2024'!B7,SEARCH("knitting machines operated in night",'latest 2024'!B7)-3,3)),
            VALUE(MID('latest 2024'!B7,SEARCH("knitting machines operated in night",'latest 2024'!B7)-2,2))
        )
    ),"-"
)</f>
        <v>3</v>
      </c>
      <c r="D7" s="176">
        <f>IFERROR(
    IF(ISNUMBER(VALUE(MID('latest 2024'!B7,SEARCH("dye machines operated in day",'latest 2024'!B7)-4,4))),
        VALUE(MID('latest 2024'!B7,SEARCH("dye machines operated in day",'latest 2024'!B7)-4,4)),
        IF(ISNUMBER(VALUE(MID('latest 2024'!B7,SEARCH("dye machines operated in day",'latest 2024'!B7)-3,3))),
            VALUE(MID('latest 2024'!B7,SEARCH("dye machines operated in day",'latest 2024'!B7)-3,3)),
            VALUE(MID('latest 2024'!B7,SEARCH("dye machines operated in day ",'latest 2024'!B7)-2,2))
        )
    ),"-"
)</f>
        <v>36</v>
      </c>
      <c r="E7" s="176">
        <f>IFERROR(
    IF(ISNUMBER(VALUE(MID('latest 2024'!B7,SEARCH("dye machines operated in night",'latest 2024'!B7)-4,4))),
        VALUE(MID('latest 2024'!B7,SEARCH("dye machines operated in night",'latest 2024'!B7)-4,4)),
        IF(ISNUMBER(VALUE(MID('latest 2024'!B7,SEARCH("dye machines operated in night",'latest 2024'!B7)-3,3))),
            VALUE(MID('latest 2024'!B7,SEARCH("dye machines operated in night",'latest 2024'!B7)-3,3)),
            VALUE(MID('latest 2024'!B7,SEARCH("dye machines operated in night",'latest 2024'!B7)-2,2))
        )
    ),"-"
)</f>
        <v>34</v>
      </c>
      <c r="F7" s="175" t="str">
        <f>IFERROR(
    IF(ISNUMBER(VALUE(MID('latest 2024'!B7,SEARCH("sample dye machine operated in day",'latest 2024'!B7)-4,4))),
        VALUE(MID('latest 2024'!B7,SEARCH("sample dye machine operated in day",'latest 2024'!B7)-4,4)),
        IF(ISNUMBER(VALUE(MID('latest 2024'!B7,SEARCH("sample dye machine operated in day",'latest 2024'!B7)-3,3))),
            VALUE(MID('latest 2024'!B7,SEARCH("sample dye machine operated in day",'latest 2024'!B7)-3,3)),
            VALUE(MID('latest 2024'!B7,SEARCH("sample dye machine operated in day",'latest 2024'!B7)-2,2))
        )
    ),"-"
)</f>
        <v>-</v>
      </c>
      <c r="G7" s="175" t="str">
        <f>IFERROR(
    IF(ISNUMBER(VALUE(MID('latest 2024'!B7,SEARCH("sample dye machine operated in night",'latest 2024'!B7)-4,4))),
        VALUE(MID('latest 2024'!B7,SEARCH("sample dye machine operated in night",'latest 2024'!B7)-4,4)),
        IF(ISNUMBER(VALUE(MID('latest 2024'!B7,SEARCH("sample dye machine operated in night",'latest 2024'!B7)-3,3))),
            VALUE(MID('latest 2024'!B7,SEARCH("sample dye machine operated in night",'latest 2024'!B7)-3,3)),
            VALUE(MID('latest 2024'!B7,SEARCH("sample dye machine operated in night",'latest 2024'!B7)-2,2))
        )
    ),"-"
)</f>
        <v>-</v>
      </c>
      <c r="H7" s="176" t="str">
        <f>IFERROR(
    IF(ISNUMBER(VALUE(MID('latest 2024'!B7,SEARCH("dryers operated in day",'latest 2024'!B7)-4,4))),
        VALUE(MID('latest 2024'!B7,SEARCH("dryers operated in day",'latest 2024'!B7)-4,4)),
        IF(ISNUMBER(VALUE(MID('latest 2024'!B7,SEARCH("dryers operated in day",'latest 2024'!B7)-3,3))),
            VALUE(MID('latest 2024'!B7,SEARCH("dryers operated in day",'latest 2024'!B7)-3,3)),
            VALUE(MID('latest 2024'!B7,SEARCH("dryers operated in day",'latest 2024'!B7)-2,2))
        )
    ),"-"
)</f>
        <v>-</v>
      </c>
      <c r="I7" s="176" t="str">
        <f>IFERROR(
    IF(ISNUMBER(VALUE(MID('latest 2024'!B7,SEARCH("dryers operated in night",'latest 2024'!B7)-4,4))),
        VALUE(MID('latest 2024'!B7,SEARCH("dryers operated in night",'latest 2024'!B7)-4,4)),
        IF(ISNUMBER(VALUE(MID('latest 2024'!B7,SEARCH("dryers operated in night",'latest 2024'!B7)-3,3))),
            VALUE(MID('latest 2024'!B7,SEARCH("dryers operated in night",'latest 2024'!B7)-3,3)),
            VALUE(MID('latest 2024'!B7,SEARCH("dryers operated in night",'latest 2024'!B7)-2,2))
        )
    ),"-"
)</f>
        <v>-</v>
      </c>
      <c r="J7" s="175" t="str">
        <f>IFERROR(
    IF(ISNUMBER(VALUE(MID('latest 2024'!B7,SEARCH("Presetting machines operated in day",'latest 2024'!B7)-4,4))),
        VALUE(MID('latest 2024'!B7,SEARCH("Presetting machines operated in day",'latest 2024'!B7)-4,4)),
        IF(ISNUMBER(VALUE(MID('latest 2024'!B7,SEARCH("Presetting machines operated in day",'latest 2024'!B7)-3,3))),
            VALUE(MID('latest 2024'!B7,SEARCH("Presetting machines operated in day",'latest 2024'!B7)-3,3)),
            VALUE(MID('latest 2024'!B7,SEARCH("Presetting machines operated in day",'latest 2024'!B7)-2,2))
        )
    ),"-"
)</f>
        <v>-</v>
      </c>
      <c r="K7" s="177" t="str">
        <f>IFERROR(
    IF(ISNUMBER(VALUE(MID('latest 2024'!B7,SEARCH("Presetting machines operated in night",'latest 2024'!B7)-4,4))),
        VALUE(MID('latest 2024'!B7,SEARCH("Presetting machines operated in night",'latest 2024'!B7)-4,4)),
        IF(ISNUMBER(VALUE(MID('latest 2024'!B7,SEARCH("Presetting machines operated in night",'latest 2024'!B7)-3,3))),
            VALUE(MID('latest 2024'!B7,SEARCH("Presetting machines operated in night",'latest 2024'!B7)-3,3)),
            VALUE(MID('latest 2024'!B7,SEARCH("Presetting machines operated in night",'latest 2024'!B7)-2,2))
        )
    ),"-"
)</f>
        <v>-</v>
      </c>
      <c r="L7" s="178" t="s">
        <v>54</v>
      </c>
      <c r="M7" s="178" t="s">
        <v>54</v>
      </c>
      <c r="N7" s="179">
        <v>1</v>
      </c>
      <c r="O7" s="179">
        <v>1</v>
      </c>
      <c r="P7" s="180">
        <v>3</v>
      </c>
      <c r="Q7" s="180">
        <v>2</v>
      </c>
      <c r="R7" s="179">
        <v>1</v>
      </c>
      <c r="S7" s="179">
        <v>1</v>
      </c>
      <c r="T7" s="180">
        <v>1</v>
      </c>
      <c r="U7" s="180">
        <v>1</v>
      </c>
      <c r="V7" s="181" t="s">
        <v>54</v>
      </c>
      <c r="W7" s="182" t="s">
        <v>703</v>
      </c>
      <c r="X7" s="252">
        <v>11593</v>
      </c>
      <c r="Y7" s="251">
        <v>85820</v>
      </c>
      <c r="Z7" s="251">
        <v>1023</v>
      </c>
      <c r="AA7" s="34"/>
      <c r="AB7" s="34"/>
      <c r="AC7" s="34">
        <f t="shared" si="0"/>
        <v>1431.4679692307693</v>
      </c>
      <c r="AD7" s="34">
        <f t="shared" si="1"/>
        <v>2561.7269999999999</v>
      </c>
      <c r="AE7" s="34">
        <f t="shared" si="2"/>
        <v>519.36923076923074</v>
      </c>
      <c r="AF7" s="34">
        <f t="shared" si="3"/>
        <v>1150.875</v>
      </c>
      <c r="AG7" s="13">
        <f t="shared" si="4"/>
        <v>5663.4391999999998</v>
      </c>
    </row>
    <row r="8" spans="1:36" s="3" customFormat="1" ht="45.75" customHeight="1">
      <c r="A8" s="174">
        <v>45317</v>
      </c>
      <c r="B8" s="175">
        <f>IFERROR(
    IF(ISNUMBER(VALUE(MID('latest 2024'!B8,SEARCH("knitting machines operated in day",'latest 2024'!B8)-4,4))),
        VALUE(MID('latest 2024'!B8,SEARCH("knitting machines operated in day",'latest 2024'!B8)-4,4)),
        IF(ISNUMBER(VALUE(MID('latest 2024'!B8,SEARCH("knitting machines operated in day",'latest 2024'!B8)-3,3))),
            VALUE(MID('latest 2024'!B8,SEARCH("knitting machines operated in day",'latest 2024'!B8)-3,3)),
            VALUE(MID('latest 2024'!B8,SEARCH("knitting machines operated in day",'latest 2024'!B8)-2,2))
        )
    ),"-"
)</f>
        <v>6</v>
      </c>
      <c r="C8" s="175">
        <f>IFERROR(
    IF(ISNUMBER(VALUE(MID('latest 2024'!B8,SEARCH("knitting machines operated in night",'latest 2024'!B8)-4,4))),
        VALUE(MID('latest 2024'!B8,SEARCH("knitting machines operated in night",'latest 2024'!B8)-4,4)),
        IF(ISNUMBER(VALUE(MID('latest 2024'!B8,SEARCH("knitting machines operated in night",'latest 2024'!B8)-3,3))),
            VALUE(MID('latest 2024'!B8,SEARCH("knitting machines operated in night",'latest 2024'!B8)-3,3)),
            VALUE(MID('latest 2024'!B8,SEARCH("knitting machines operated in night",'latest 2024'!B8)-2,2))
        )
    ),"-"
)</f>
        <v>7</v>
      </c>
      <c r="D8" s="176">
        <f>IFERROR(
    IF(ISNUMBER(VALUE(MID('latest 2024'!B8,SEARCH("dye machines operated in day",'latest 2024'!B8)-4,4))),
        VALUE(MID('latest 2024'!B8,SEARCH("dye machines operated in day",'latest 2024'!B8)-4,4)),
        IF(ISNUMBER(VALUE(MID('latest 2024'!B8,SEARCH("dye machines operated in day",'latest 2024'!B8)-3,3))),
            VALUE(MID('latest 2024'!B8,SEARCH("dye machines operated in day",'latest 2024'!B8)-3,3)),
            VALUE(MID('latest 2024'!B8,SEARCH("dye machines operated in day ",'latest 2024'!B8)-2,2))
        )
    ),"-"
)</f>
        <v>38</v>
      </c>
      <c r="E8" s="176">
        <f>IFERROR(
    IF(ISNUMBER(VALUE(MID('latest 2024'!B8,SEARCH("dye machines operated in night",'latest 2024'!B8)-4,4))),
        VALUE(MID('latest 2024'!B8,SEARCH("dye machines operated in night",'latest 2024'!B8)-4,4)),
        IF(ISNUMBER(VALUE(MID('latest 2024'!B8,SEARCH("dye machines operated in night",'latest 2024'!B8)-3,3))),
            VALUE(MID('latest 2024'!B8,SEARCH("dye machines operated in night",'latest 2024'!B8)-3,3)),
            VALUE(MID('latest 2024'!B8,SEARCH("dye machines operated in night",'latest 2024'!B8)-2,2))
        )
    ),"-"
)</f>
        <v>36</v>
      </c>
      <c r="F8" s="175" t="str">
        <f>IFERROR(
    IF(ISNUMBER(VALUE(MID('latest 2024'!B8,SEARCH("sample dye machine operated in day",'latest 2024'!B8)-4,4))),
        VALUE(MID('latest 2024'!B8,SEARCH("sample dye machine operated in day",'latest 2024'!B8)-4,4)),
        IF(ISNUMBER(VALUE(MID('latest 2024'!B8,SEARCH("sample dye machine operated in day",'latest 2024'!B8)-3,3))),
            VALUE(MID('latest 2024'!B8,SEARCH("sample dye machine operated in day",'latest 2024'!B8)-3,3)),
            VALUE(MID('latest 2024'!B8,SEARCH("sample dye machine operated in day",'latest 2024'!B8)-2,2))
        )
    ),"-"
)</f>
        <v>-</v>
      </c>
      <c r="G8" s="175" t="str">
        <f>IFERROR(
    IF(ISNUMBER(VALUE(MID('latest 2024'!B8,SEARCH("sample dye machine operated in night",'latest 2024'!B8)-4,4))),
        VALUE(MID('latest 2024'!B8,SEARCH("sample dye machine operated in night",'latest 2024'!B8)-4,4)),
        IF(ISNUMBER(VALUE(MID('latest 2024'!B8,SEARCH("sample dye machine operated in night",'latest 2024'!B8)-3,3))),
            VALUE(MID('latest 2024'!B8,SEARCH("sample dye machine operated in night",'latest 2024'!B8)-3,3)),
            VALUE(MID('latest 2024'!B8,SEARCH("sample dye machine operated in night",'latest 2024'!B8)-2,2))
        )
    ),"-"
)</f>
        <v>-</v>
      </c>
      <c r="H8" s="176" t="str">
        <f>IFERROR(
    IF(ISNUMBER(VALUE(MID('latest 2024'!B8,SEARCH("dryers operated in day",'latest 2024'!B8)-4,4))),
        VALUE(MID('latest 2024'!B8,SEARCH("dryers operated in day",'latest 2024'!B8)-4,4)),
        IF(ISNUMBER(VALUE(MID('latest 2024'!B8,SEARCH("dryers operated in day",'latest 2024'!B8)-3,3))),
            VALUE(MID('latest 2024'!B8,SEARCH("dryers operated in day",'latest 2024'!B8)-3,3)),
            VALUE(MID('latest 2024'!B8,SEARCH("dryers operated in day",'latest 2024'!B8)-2,2))
        )
    ),"-"
)</f>
        <v>-</v>
      </c>
      <c r="I8" s="176" t="str">
        <f>IFERROR(
    IF(ISNUMBER(VALUE(MID('latest 2024'!B8,SEARCH("dryers operated in night",'latest 2024'!B8)-4,4))),
        VALUE(MID('latest 2024'!B8,SEARCH("dryers operated in night",'latest 2024'!B8)-4,4)),
        IF(ISNUMBER(VALUE(MID('latest 2024'!B8,SEARCH("dryers operated in night",'latest 2024'!B8)-3,3))),
            VALUE(MID('latest 2024'!B8,SEARCH("dryers operated in night",'latest 2024'!B8)-3,3)),
            VALUE(MID('latest 2024'!B8,SEARCH("dryers operated in night",'latest 2024'!B8)-2,2))
        )
    ),"-"
)</f>
        <v>-</v>
      </c>
      <c r="J8" s="175" t="str">
        <f>IFERROR(
    IF(ISNUMBER(VALUE(MID('latest 2024'!B8,SEARCH("Presetting machines operated in day",'latest 2024'!B8)-4,4))),
        VALUE(MID('latest 2024'!B8,SEARCH("Presetting machines operated in day",'latest 2024'!B8)-4,4)),
        IF(ISNUMBER(VALUE(MID('latest 2024'!B8,SEARCH("Presetting machines operated in day",'latest 2024'!B8)-3,3))),
            VALUE(MID('latest 2024'!B8,SEARCH("Presetting machines operated in day",'latest 2024'!B8)-3,3)),
            VALUE(MID('latest 2024'!B8,SEARCH("Presetting machines operated in day",'latest 2024'!B8)-2,2))
        )
    ),"-"
)</f>
        <v>-</v>
      </c>
      <c r="K8" s="177" t="str">
        <f>IFERROR(
    IF(ISNUMBER(VALUE(MID('latest 2024'!B8,SEARCH("Presetting machines operated in night",'latest 2024'!B8)-4,4))),
        VALUE(MID('latest 2024'!B8,SEARCH("Presetting machines operated in night",'latest 2024'!B8)-4,4)),
        IF(ISNUMBER(VALUE(MID('latest 2024'!B8,SEARCH("Presetting machines operated in night",'latest 2024'!B8)-3,3))),
            VALUE(MID('latest 2024'!B8,SEARCH("Presetting machines operated in night",'latest 2024'!B8)-3,3)),
            VALUE(MID('latest 2024'!B8,SEARCH("Presetting machines operated in night",'latest 2024'!B8)-2,2))
        )
    ),"-"
)</f>
        <v>-</v>
      </c>
      <c r="L8" s="178" t="s">
        <v>54</v>
      </c>
      <c r="M8" s="178" t="s">
        <v>54</v>
      </c>
      <c r="N8" s="179">
        <v>1</v>
      </c>
      <c r="O8" s="179">
        <v>1</v>
      </c>
      <c r="P8" s="180">
        <v>3</v>
      </c>
      <c r="Q8" s="180">
        <v>2</v>
      </c>
      <c r="R8" s="179">
        <v>1</v>
      </c>
      <c r="S8" s="179">
        <v>1</v>
      </c>
      <c r="T8" s="180">
        <v>1</v>
      </c>
      <c r="U8" s="180">
        <v>1</v>
      </c>
      <c r="V8" s="181" t="s">
        <v>54</v>
      </c>
      <c r="W8" s="182" t="s">
        <v>703</v>
      </c>
      <c r="X8" s="252">
        <v>11576</v>
      </c>
      <c r="Y8" s="251">
        <v>88712</v>
      </c>
      <c r="Z8" s="251">
        <v>1042</v>
      </c>
      <c r="AA8" s="34"/>
      <c r="AB8" s="34"/>
      <c r="AC8" s="34">
        <f t="shared" si="0"/>
        <v>1429.3688615384615</v>
      </c>
      <c r="AD8" s="34">
        <f t="shared" si="1"/>
        <v>2648.0532000000003</v>
      </c>
      <c r="AE8" s="34">
        <f t="shared" si="2"/>
        <v>529.01538461538462</v>
      </c>
      <c r="AF8" s="34">
        <f t="shared" si="3"/>
        <v>1172.25</v>
      </c>
      <c r="AG8" s="13">
        <f t="shared" si="4"/>
        <v>5778.6874461538464</v>
      </c>
    </row>
    <row r="9" spans="1:36" s="3" customFormat="1" ht="45.75" customHeight="1">
      <c r="A9" s="174">
        <v>45318</v>
      </c>
      <c r="B9" s="175" t="str">
        <f>IFERROR(
    IF(ISNUMBER(VALUE(MID('latest 2024'!B9,SEARCH("knitting machines operated in day",'latest 2024'!B9)-4,4))),
        VALUE(MID('latest 2024'!B9,SEARCH("knitting machines operated in day",'latest 2024'!B9)-4,4)),
        IF(ISNUMBER(VALUE(MID('latest 2024'!B9,SEARCH("knitting machines operated in day",'latest 2024'!B9)-3,3))),
            VALUE(MID('latest 2024'!B9,SEARCH("knitting machines operated in day",'latest 2024'!B9)-3,3)),
            VALUE(MID('latest 2024'!B9,SEARCH("knitting machines operated in day",'latest 2024'!B9)-2,2))
        )
    ),"-"
)</f>
        <v>-</v>
      </c>
      <c r="C9" s="175" t="str">
        <f>IFERROR(
    IF(ISNUMBER(VALUE(MID('latest 2024'!B9,SEARCH("knitting machines operated in night",'latest 2024'!B9)-4,4))),
        VALUE(MID('latest 2024'!B9,SEARCH("knitting machines operated in night",'latest 2024'!B9)-4,4)),
        IF(ISNUMBER(VALUE(MID('latest 2024'!B9,SEARCH("knitting machines operated in night",'latest 2024'!B9)-3,3))),
            VALUE(MID('latest 2024'!B9,SEARCH("knitting machines operated in night",'latest 2024'!B9)-3,3)),
            VALUE(MID('latest 2024'!B9,SEARCH("knitting machines operated in night",'latest 2024'!B9)-2,2))
        )
    ),"-"
)</f>
        <v>-</v>
      </c>
      <c r="D9" s="176">
        <f>IFERROR(
    IF(ISNUMBER(VALUE(MID('latest 2024'!B9,SEARCH("dye machines operated in day",'latest 2024'!B9)-4,4))),
        VALUE(MID('latest 2024'!B9,SEARCH("dye machines operated in day",'latest 2024'!B9)-4,4)),
        IF(ISNUMBER(VALUE(MID('latest 2024'!B9,SEARCH("dye machines operated in day",'latest 2024'!B9)-3,3))),
            VALUE(MID('latest 2024'!B9,SEARCH("dye machines operated in day",'latest 2024'!B9)-3,3)),
            VALUE(MID('latest 2024'!B9,SEARCH("dye machines operated in day ",'latest 2024'!B9)-2,2))
        )
    ),"-"
)</f>
        <v>30</v>
      </c>
      <c r="E9" s="176" t="str">
        <f>IFERROR(
    IF(ISNUMBER(VALUE(MID('latest 2024'!B9,SEARCH("dye machines operated in night",'latest 2024'!B9)-4,4))),
        VALUE(MID('latest 2024'!B9,SEARCH("dye machines operated in night",'latest 2024'!B9)-4,4)),
        IF(ISNUMBER(VALUE(MID('latest 2024'!B9,SEARCH("dye machines operated in night",'latest 2024'!B9)-3,3))),
            VALUE(MID('latest 2024'!B9,SEARCH("dye machines operated in night",'latest 2024'!B9)-3,3)),
            VALUE(MID('latest 2024'!B9,SEARCH("dye machines operated in night",'latest 2024'!B9)-2,2))
        )
    ),"-"
)</f>
        <v>-</v>
      </c>
      <c r="F9" s="175" t="str">
        <f>IFERROR(
    IF(ISNUMBER(VALUE(MID('latest 2024'!B9,SEARCH("sample dye machine operated in day",'latest 2024'!B9)-4,4))),
        VALUE(MID('latest 2024'!B9,SEARCH("sample dye machine operated in day",'latest 2024'!B9)-4,4)),
        IF(ISNUMBER(VALUE(MID('latest 2024'!B9,SEARCH("sample dye machine operated in day",'latest 2024'!B9)-3,3))),
            VALUE(MID('latest 2024'!B9,SEARCH("sample dye machine operated in day",'latest 2024'!B9)-3,3)),
            VALUE(MID('latest 2024'!B9,SEARCH("sample dye machine operated in day",'latest 2024'!B9)-2,2))
        )
    ),"-"
)</f>
        <v>-</v>
      </c>
      <c r="G9" s="175" t="str">
        <f>IFERROR(
    IF(ISNUMBER(VALUE(MID('latest 2024'!B9,SEARCH("sample dye machine operated in night",'latest 2024'!B9)-4,4))),
        VALUE(MID('latest 2024'!B9,SEARCH("sample dye machine operated in night",'latest 2024'!B9)-4,4)),
        IF(ISNUMBER(VALUE(MID('latest 2024'!B9,SEARCH("sample dye machine operated in night",'latest 2024'!B9)-3,3))),
            VALUE(MID('latest 2024'!B9,SEARCH("sample dye machine operated in night",'latest 2024'!B9)-3,3)),
            VALUE(MID('latest 2024'!B9,SEARCH("sample dye machine operated in night",'latest 2024'!B9)-2,2))
        )
    ),"-"
)</f>
        <v>-</v>
      </c>
      <c r="H9" s="176" t="str">
        <f>IFERROR(
    IF(ISNUMBER(VALUE(MID('latest 2024'!B9,SEARCH("dryers operated in day",'latest 2024'!B9)-4,4))),
        VALUE(MID('latest 2024'!B9,SEARCH("dryers operated in day",'latest 2024'!B9)-4,4)),
        IF(ISNUMBER(VALUE(MID('latest 2024'!B9,SEARCH("dryers operated in day",'latest 2024'!B9)-3,3))),
            VALUE(MID('latest 2024'!B9,SEARCH("dryers operated in day",'latest 2024'!B9)-3,3)),
            VALUE(MID('latest 2024'!B9,SEARCH("dryers operated in day",'latest 2024'!B9)-2,2))
        )
    ),"-"
)</f>
        <v>-</v>
      </c>
      <c r="I9" s="176" t="str">
        <f>IFERROR(
    IF(ISNUMBER(VALUE(MID('latest 2024'!B9,SEARCH("dryers operated in night",'latest 2024'!B9)-4,4))),
        VALUE(MID('latest 2024'!B9,SEARCH("dryers operated in night",'latest 2024'!B9)-4,4)),
        IF(ISNUMBER(VALUE(MID('latest 2024'!B9,SEARCH("dryers operated in night",'latest 2024'!B9)-3,3))),
            VALUE(MID('latest 2024'!B9,SEARCH("dryers operated in night",'latest 2024'!B9)-3,3)),
            VALUE(MID('latest 2024'!B9,SEARCH("dryers operated in night",'latest 2024'!B9)-2,2))
        )
    ),"-"
)</f>
        <v>-</v>
      </c>
      <c r="J9" s="175" t="str">
        <f>IFERROR(
    IF(ISNUMBER(VALUE(MID('latest 2024'!B9,SEARCH("Presetting machines operated in day",'latest 2024'!B9)-4,4))),
        VALUE(MID('latest 2024'!B9,SEARCH("Presetting machines operated in day",'latest 2024'!B9)-4,4)),
        IF(ISNUMBER(VALUE(MID('latest 2024'!B9,SEARCH("Presetting machines operated in day",'latest 2024'!B9)-3,3))),
            VALUE(MID('latest 2024'!B9,SEARCH("Presetting machines operated in day",'latest 2024'!B9)-3,3)),
            VALUE(MID('latest 2024'!B9,SEARCH("Presetting machines operated in day",'latest 2024'!B9)-2,2))
        )
    ),"-"
)</f>
        <v>-</v>
      </c>
      <c r="K9" s="177" t="str">
        <f>IFERROR(
    IF(ISNUMBER(VALUE(MID('latest 2024'!B9,SEARCH("Presetting machines operated in night",'latest 2024'!B9)-4,4))),
        VALUE(MID('latest 2024'!B9,SEARCH("Presetting machines operated in night",'latest 2024'!B9)-4,4)),
        IF(ISNUMBER(VALUE(MID('latest 2024'!B9,SEARCH("Presetting machines operated in night",'latest 2024'!B9)-3,3))),
            VALUE(MID('latest 2024'!B9,SEARCH("Presetting machines operated in night",'latest 2024'!B9)-3,3)),
            VALUE(MID('latest 2024'!B9,SEARCH("Presetting machines operated in night",'latest 2024'!B9)-2,2))
        )
    ),"-"
)</f>
        <v>-</v>
      </c>
      <c r="L9" s="178" t="s">
        <v>705</v>
      </c>
      <c r="M9" s="178" t="s">
        <v>54</v>
      </c>
      <c r="N9" s="179">
        <v>1</v>
      </c>
      <c r="O9" s="179" t="s">
        <v>54</v>
      </c>
      <c r="P9" s="180">
        <v>6</v>
      </c>
      <c r="Q9" s="180" t="s">
        <v>54</v>
      </c>
      <c r="R9" s="179">
        <v>1</v>
      </c>
      <c r="S9" s="179" t="s">
        <v>54</v>
      </c>
      <c r="T9" s="180">
        <v>1</v>
      </c>
      <c r="U9" s="180" t="s">
        <v>54</v>
      </c>
      <c r="V9" s="181" t="s">
        <v>54</v>
      </c>
      <c r="W9" s="182" t="s">
        <v>703</v>
      </c>
      <c r="X9" s="252">
        <v>12786</v>
      </c>
      <c r="Y9" s="251">
        <v>85785</v>
      </c>
      <c r="Z9" s="251">
        <v>841</v>
      </c>
      <c r="AA9" s="34"/>
      <c r="AB9" s="34"/>
      <c r="AC9" s="34">
        <f t="shared" si="0"/>
        <v>1578.7759384615385</v>
      </c>
      <c r="AD9" s="34">
        <f t="shared" si="1"/>
        <v>2560.6822499999998</v>
      </c>
      <c r="AE9" s="34">
        <f t="shared" si="2"/>
        <v>426.96923076923076</v>
      </c>
      <c r="AF9" s="34">
        <f t="shared" si="3"/>
        <v>946.125</v>
      </c>
      <c r="AG9" s="13">
        <f t="shared" si="4"/>
        <v>5512.5524192307694</v>
      </c>
    </row>
    <row r="10" spans="1:36" s="3" customFormat="1" ht="45.75" customHeight="1">
      <c r="A10" s="174">
        <v>45319</v>
      </c>
      <c r="B10" s="175" t="str">
        <f>IFERROR(
    IF(ISNUMBER(VALUE(MID('latest 2024'!B10,SEARCH("knitting machines operated in day",'latest 2024'!B10)-4,4))),
        VALUE(MID('latest 2024'!B10,SEARCH("knitting machines operated in day",'latest 2024'!B10)-4,4)),
        IF(ISNUMBER(VALUE(MID('latest 2024'!B10,SEARCH("knitting machines operated in day",'latest 2024'!B10)-3,3))),
            VALUE(MID('latest 2024'!B10,SEARCH("knitting machines operated in day",'latest 2024'!B10)-3,3)),
            VALUE(MID('latest 2024'!B10,SEARCH("knitting machines operated in day",'latest 2024'!B10)-2,2))
        )
    ),"-"
)</f>
        <v>-</v>
      </c>
      <c r="C10" s="175" t="str">
        <f>IFERROR(
    IF(ISNUMBER(VALUE(MID('latest 2024'!B10,SEARCH("knitting machines operated in night",'latest 2024'!B10)-4,4))),
        VALUE(MID('latest 2024'!B10,SEARCH("knitting machines operated in night",'latest 2024'!B10)-4,4)),
        IF(ISNUMBER(VALUE(MID('latest 2024'!B10,SEARCH("knitting machines operated in night",'latest 2024'!B10)-3,3))),
            VALUE(MID('latest 2024'!B10,SEARCH("knitting machines operated in night",'latest 2024'!B10)-3,3)),
            VALUE(MID('latest 2024'!B10,SEARCH("knitting machines operated in night",'latest 2024'!B10)-2,2))
        )
    ),"-"
)</f>
        <v>-</v>
      </c>
      <c r="D10" s="176" t="str">
        <f>IFERROR(
    IF(ISNUMBER(VALUE(MID('latest 2024'!B10,SEARCH("dye machines operated in day",'latest 2024'!B10)-4,4))),
        VALUE(MID('latest 2024'!B10,SEARCH("dye machines operated in day",'latest 2024'!B10)-4,4)),
        IF(ISNUMBER(VALUE(MID('latest 2024'!B10,SEARCH("dye machines operated in day",'latest 2024'!B10)-3,3))),
            VALUE(MID('latest 2024'!B10,SEARCH("dye machines operated in day",'latest 2024'!B10)-3,3)),
            VALUE(MID('latest 2024'!B10,SEARCH("dye machines operated in day ",'latest 2024'!B10)-2,2))
        )
    ),"-"
)</f>
        <v>-</v>
      </c>
      <c r="E10" s="176" t="str">
        <f>IFERROR(
    IF(ISNUMBER(VALUE(MID('latest 2024'!B10,SEARCH("dye machines operated in night",'latest 2024'!B10)-4,4))),
        VALUE(MID('latest 2024'!B10,SEARCH("dye machines operated in night",'latest 2024'!B10)-4,4)),
        IF(ISNUMBER(VALUE(MID('latest 2024'!B10,SEARCH("dye machines operated in night",'latest 2024'!B10)-3,3))),
            VALUE(MID('latest 2024'!B10,SEARCH("dye machines operated in night",'latest 2024'!B10)-3,3)),
            VALUE(MID('latest 2024'!B10,SEARCH("dye machines operated in night",'latest 2024'!B10)-2,2))
        )
    ),"-"
)</f>
        <v>-</v>
      </c>
      <c r="F10" s="175" t="str">
        <f>IFERROR(
    IF(ISNUMBER(VALUE(MID('latest 2024'!B10,SEARCH("sample dye machine operated in day",'latest 2024'!B10)-4,4))),
        VALUE(MID('latest 2024'!B10,SEARCH("sample dye machine operated in day",'latest 2024'!B10)-4,4)),
        IF(ISNUMBER(VALUE(MID('latest 2024'!B10,SEARCH("sample dye machine operated in day",'latest 2024'!B10)-3,3))),
            VALUE(MID('latest 2024'!B10,SEARCH("sample dye machine operated in day",'latest 2024'!B10)-3,3)),
            VALUE(MID('latest 2024'!B10,SEARCH("sample dye machine operated in day",'latest 2024'!B10)-2,2))
        )
    ),"-"
)</f>
        <v>-</v>
      </c>
      <c r="G10" s="175" t="str">
        <f>IFERROR(
    IF(ISNUMBER(VALUE(MID('latest 2024'!B10,SEARCH("sample dye machine operated in night",'latest 2024'!B10)-4,4))),
        VALUE(MID('latest 2024'!B10,SEARCH("sample dye machine operated in night",'latest 2024'!B10)-4,4)),
        IF(ISNUMBER(VALUE(MID('latest 2024'!B10,SEARCH("sample dye machine operated in night",'latest 2024'!B10)-3,3))),
            VALUE(MID('latest 2024'!B10,SEARCH("sample dye machine operated in night",'latest 2024'!B10)-3,3)),
            VALUE(MID('latest 2024'!B10,SEARCH("sample dye machine operated in night",'latest 2024'!B10)-2,2))
        )
    ),"-"
)</f>
        <v>-</v>
      </c>
      <c r="H10" s="176" t="str">
        <f>IFERROR(
    IF(ISNUMBER(VALUE(MID('latest 2024'!B10,SEARCH("dryers operated in day",'latest 2024'!B10)-4,4))),
        VALUE(MID('latest 2024'!B10,SEARCH("dryers operated in day",'latest 2024'!B10)-4,4)),
        IF(ISNUMBER(VALUE(MID('latest 2024'!B10,SEARCH("dryers operated in day",'latest 2024'!B10)-3,3))),
            VALUE(MID('latest 2024'!B10,SEARCH("dryers operated in day",'latest 2024'!B10)-3,3)),
            VALUE(MID('latest 2024'!B10,SEARCH("dryers operated in day",'latest 2024'!B10)-2,2))
        )
    ),"-"
)</f>
        <v>-</v>
      </c>
      <c r="I10" s="176" t="str">
        <f>IFERROR(
    IF(ISNUMBER(VALUE(MID('latest 2024'!B10,SEARCH("dryers operated in night",'latest 2024'!B10)-4,4))),
        VALUE(MID('latest 2024'!B10,SEARCH("dryers operated in night",'latest 2024'!B10)-4,4)),
        IF(ISNUMBER(VALUE(MID('latest 2024'!B10,SEARCH("dryers operated in night",'latest 2024'!B10)-3,3))),
            VALUE(MID('latest 2024'!B10,SEARCH("dryers operated in night",'latest 2024'!B10)-3,3)),
            VALUE(MID('latest 2024'!B10,SEARCH("dryers operated in night",'latest 2024'!B10)-2,2))
        )
    ),"-"
)</f>
        <v>-</v>
      </c>
      <c r="J10" s="175" t="str">
        <f>IFERROR(
    IF(ISNUMBER(VALUE(MID('latest 2024'!B10,SEARCH("Presetting machines operated in day",'latest 2024'!B10)-4,4))),
        VALUE(MID('latest 2024'!B10,SEARCH("Presetting machines operated in day",'latest 2024'!B10)-4,4)),
        IF(ISNUMBER(VALUE(MID('latest 2024'!B10,SEARCH("Presetting machines operated in day",'latest 2024'!B10)-3,3))),
            VALUE(MID('latest 2024'!B10,SEARCH("Presetting machines operated in day",'latest 2024'!B10)-3,3)),
            VALUE(MID('latest 2024'!B10,SEARCH("Presetting machines operated in day",'latest 2024'!B10)-2,2))
        )
    ),"-"
)</f>
        <v>-</v>
      </c>
      <c r="K10" s="177" t="str">
        <f>IFERROR(
    IF(ISNUMBER(VALUE(MID('latest 2024'!B10,SEARCH("Presetting machines operated in night",'latest 2024'!B10)-4,4))),
        VALUE(MID('latest 2024'!B10,SEARCH("Presetting machines operated in night",'latest 2024'!B10)-4,4)),
        IF(ISNUMBER(VALUE(MID('latest 2024'!B10,SEARCH("Presetting machines operated in night",'latest 2024'!B10)-3,3))),
            VALUE(MID('latest 2024'!B10,SEARCH("Presetting machines operated in night",'latest 2024'!B10)-3,3)),
            VALUE(MID('latest 2024'!B10,SEARCH("Presetting machines operated in night",'latest 2024'!B10)-2,2))
        )
    ),"-"
)</f>
        <v>-</v>
      </c>
      <c r="L10" s="178" t="s">
        <v>54</v>
      </c>
      <c r="M10" s="178" t="s">
        <v>54</v>
      </c>
      <c r="N10" s="179">
        <v>1</v>
      </c>
      <c r="O10" s="179">
        <v>1</v>
      </c>
      <c r="P10" s="180">
        <v>2</v>
      </c>
      <c r="Q10" s="180">
        <v>2</v>
      </c>
      <c r="R10" s="179">
        <v>1</v>
      </c>
      <c r="S10" s="179">
        <v>1</v>
      </c>
      <c r="T10" s="180">
        <v>0</v>
      </c>
      <c r="U10" s="180">
        <v>0</v>
      </c>
      <c r="V10" s="181" t="s">
        <v>55</v>
      </c>
      <c r="W10" s="182" t="s">
        <v>703</v>
      </c>
      <c r="X10" s="252">
        <v>4533</v>
      </c>
      <c r="Y10" s="251">
        <v>31600</v>
      </c>
      <c r="Z10" s="251">
        <v>97</v>
      </c>
      <c r="AA10" s="34"/>
      <c r="AB10" s="34"/>
      <c r="AC10" s="34">
        <f t="shared" si="0"/>
        <v>559.72089230769234</v>
      </c>
      <c r="AD10" s="34">
        <f t="shared" si="1"/>
        <v>943.2600000000001</v>
      </c>
      <c r="AE10" s="34">
        <f t="shared" si="2"/>
        <v>49.246153846153845</v>
      </c>
      <c r="AF10" s="34">
        <f t="shared" si="3"/>
        <v>109.125</v>
      </c>
      <c r="AG10" s="13">
        <f t="shared" si="4"/>
        <v>1661.3520461538465</v>
      </c>
    </row>
    <row r="11" spans="1:36" s="3" customFormat="1" ht="45.75" customHeight="1">
      <c r="A11" s="174">
        <v>45320</v>
      </c>
      <c r="B11" s="175" t="str">
        <f>IFERROR(
    IF(ISNUMBER(VALUE(MID('latest 2024'!B11,SEARCH("knitting machines operated in day",'latest 2024'!B11)-4,4))),
        VALUE(MID('latest 2024'!B11,SEARCH("knitting machines operated in day",'latest 2024'!B11)-4,4)),
        IF(ISNUMBER(VALUE(MID('latest 2024'!B11,SEARCH("knitting machines operated in day",'latest 2024'!B11)-3,3))),
            VALUE(MID('latest 2024'!B11,SEARCH("knitting machines operated in day",'latest 2024'!B11)-3,3)),
            VALUE(MID('latest 2024'!B11,SEARCH("knitting machines operated in day",'latest 2024'!B11)-2,2))
        )
    ),"-"
)</f>
        <v>-</v>
      </c>
      <c r="C11" s="175" t="str">
        <f>IFERROR(
    IF(ISNUMBER(VALUE(MID('latest 2024'!B11,SEARCH("knitting machines operated in night",'latest 2024'!B11)-4,4))),
        VALUE(MID('latest 2024'!B11,SEARCH("knitting machines operated in night",'latest 2024'!B11)-4,4)),
        IF(ISNUMBER(VALUE(MID('latest 2024'!B11,SEARCH("knitting machines operated in night",'latest 2024'!B11)-3,3))),
            VALUE(MID('latest 2024'!B11,SEARCH("knitting machines operated in night",'latest 2024'!B11)-3,3)),
            VALUE(MID('latest 2024'!B11,SEARCH("knitting machines operated in night",'latest 2024'!B11)-2,2))
        )
    ),"-"
)</f>
        <v>-</v>
      </c>
      <c r="D11" s="176" t="str">
        <f>IFERROR(
    IF(ISNUMBER(VALUE(MID('latest 2024'!B11,SEARCH("dye machines operated in day",'latest 2024'!B11)-4,4))),
        VALUE(MID('latest 2024'!B11,SEARCH("dye machines operated in day",'latest 2024'!B11)-4,4)),
        IF(ISNUMBER(VALUE(MID('latest 2024'!B11,SEARCH("dye machines operated in day",'latest 2024'!B11)-3,3))),
            VALUE(MID('latest 2024'!B11,SEARCH("dye machines operated in day",'latest 2024'!B11)-3,3)),
            VALUE(MID('latest 2024'!B11,SEARCH("dye machines operated in day ",'latest 2024'!B11)-2,2))
        )
    ),"-"
)</f>
        <v>-</v>
      </c>
      <c r="E11" s="176" t="str">
        <f>IFERROR(
    IF(ISNUMBER(VALUE(MID('latest 2024'!B11,SEARCH("dye machines operated in night",'latest 2024'!B11)-4,4))),
        VALUE(MID('latest 2024'!B11,SEARCH("dye machines operated in night",'latest 2024'!B11)-4,4)),
        IF(ISNUMBER(VALUE(MID('latest 2024'!B11,SEARCH("dye machines operated in night",'latest 2024'!B11)-3,3))),
            VALUE(MID('latest 2024'!B11,SEARCH("dye machines operated in night",'latest 2024'!B11)-3,3)),
            VALUE(MID('latest 2024'!B11,SEARCH("dye machines operated in night",'latest 2024'!B11)-2,2))
        )
    ),"-"
)</f>
        <v>-</v>
      </c>
      <c r="F11" s="175" t="str">
        <f>IFERROR(
    IF(ISNUMBER(VALUE(MID('latest 2024'!B11,SEARCH("sample dye machine operated in day",'latest 2024'!B11)-4,4))),
        VALUE(MID('latest 2024'!B11,SEARCH("sample dye machine operated in day",'latest 2024'!B11)-4,4)),
        IF(ISNUMBER(VALUE(MID('latest 2024'!B11,SEARCH("sample dye machine operated in day",'latest 2024'!B11)-3,3))),
            VALUE(MID('latest 2024'!B11,SEARCH("sample dye machine operated in day",'latest 2024'!B11)-3,3)),
            VALUE(MID('latest 2024'!B11,SEARCH("sample dye machine operated in day",'latest 2024'!B11)-2,2))
        )
    ),"-"
)</f>
        <v>-</v>
      </c>
      <c r="G11" s="175" t="str">
        <f>IFERROR(
    IF(ISNUMBER(VALUE(MID('latest 2024'!B11,SEARCH("sample dye machine operated in night",'latest 2024'!B11)-4,4))),
        VALUE(MID('latest 2024'!B11,SEARCH("sample dye machine operated in night",'latest 2024'!B11)-4,4)),
        IF(ISNUMBER(VALUE(MID('latest 2024'!B11,SEARCH("sample dye machine operated in night",'latest 2024'!B11)-3,3))),
            VALUE(MID('latest 2024'!B11,SEARCH("sample dye machine operated in night",'latest 2024'!B11)-3,3)),
            VALUE(MID('latest 2024'!B11,SEARCH("sample dye machine operated in night",'latest 2024'!B11)-2,2))
        )
    ),"-"
)</f>
        <v>-</v>
      </c>
      <c r="H11" s="176" t="str">
        <f>IFERROR(
    IF(ISNUMBER(VALUE(MID('latest 2024'!B11,SEARCH("dryers operated in day",'latest 2024'!B11)-4,4))),
        VALUE(MID('latest 2024'!B11,SEARCH("dryers operated in day",'latest 2024'!B11)-4,4)),
        IF(ISNUMBER(VALUE(MID('latest 2024'!B11,SEARCH("dryers operated in day",'latest 2024'!B11)-3,3))),
            VALUE(MID('latest 2024'!B11,SEARCH("dryers operated in day",'latest 2024'!B11)-3,3)),
            VALUE(MID('latest 2024'!B11,SEARCH("dryers operated in day",'latest 2024'!B11)-2,2))
        )
    ),"-"
)</f>
        <v>-</v>
      </c>
      <c r="I11" s="176" t="str">
        <f>IFERROR(
    IF(ISNUMBER(VALUE(MID('latest 2024'!B11,SEARCH("dryers operated in night",'latest 2024'!B11)-4,4))),
        VALUE(MID('latest 2024'!B11,SEARCH("dryers operated in night",'latest 2024'!B11)-4,4)),
        IF(ISNUMBER(VALUE(MID('latest 2024'!B11,SEARCH("dryers operated in night",'latest 2024'!B11)-3,3))),
            VALUE(MID('latest 2024'!B11,SEARCH("dryers operated in night",'latest 2024'!B11)-3,3)),
            VALUE(MID('latest 2024'!B11,SEARCH("dryers operated in night",'latest 2024'!B11)-2,2))
        )
    ),"-"
)</f>
        <v>-</v>
      </c>
      <c r="J11" s="175" t="str">
        <f>IFERROR(
    IF(ISNUMBER(VALUE(MID('latest 2024'!B11,SEARCH("Presetting machines operated in day",'latest 2024'!B11)-4,4))),
        VALUE(MID('latest 2024'!B11,SEARCH("Presetting machines operated in day",'latest 2024'!B11)-4,4)),
        IF(ISNUMBER(VALUE(MID('latest 2024'!B11,SEARCH("Presetting machines operated in day",'latest 2024'!B11)-3,3))),
            VALUE(MID('latest 2024'!B11,SEARCH("Presetting machines operated in day",'latest 2024'!B11)-3,3)),
            VALUE(MID('latest 2024'!B11,SEARCH("Presetting machines operated in day",'latest 2024'!B11)-2,2))
        )
    ),"-"
)</f>
        <v>-</v>
      </c>
      <c r="K11" s="177" t="str">
        <f>IFERROR(
    IF(ISNUMBER(VALUE(MID('latest 2024'!B11,SEARCH("Presetting machines operated in night",'latest 2024'!B11)-4,4))),
        VALUE(MID('latest 2024'!B11,SEARCH("Presetting machines operated in night",'latest 2024'!B11)-4,4)),
        IF(ISNUMBER(VALUE(MID('latest 2024'!B11,SEARCH("Presetting machines operated in night",'latest 2024'!B11)-3,3))),
            VALUE(MID('latest 2024'!B11,SEARCH("Presetting machines operated in night",'latest 2024'!B11)-3,3)),
            VALUE(MID('latest 2024'!B11,SEARCH("Presetting machines operated in night",'latest 2024'!B11)-2,2))
        )
    ),"-"
)</f>
        <v>-</v>
      </c>
      <c r="L11" s="178" t="s">
        <v>706</v>
      </c>
      <c r="M11" s="178" t="s">
        <v>54</v>
      </c>
      <c r="N11" s="179">
        <v>1</v>
      </c>
      <c r="O11" s="179" t="s">
        <v>54</v>
      </c>
      <c r="P11" s="180">
        <v>2</v>
      </c>
      <c r="Q11" s="180" t="s">
        <v>54</v>
      </c>
      <c r="R11" s="179">
        <v>1</v>
      </c>
      <c r="S11" s="179" t="s">
        <v>54</v>
      </c>
      <c r="T11" s="180">
        <v>0</v>
      </c>
      <c r="U11" s="180">
        <v>0</v>
      </c>
      <c r="V11" s="181" t="s">
        <v>55</v>
      </c>
      <c r="W11" s="182" t="s">
        <v>703</v>
      </c>
      <c r="X11" s="252">
        <v>6913</v>
      </c>
      <c r="Y11" s="251">
        <v>27400</v>
      </c>
      <c r="Z11" s="251">
        <v>82</v>
      </c>
      <c r="AA11" s="34"/>
      <c r="AB11" s="34"/>
      <c r="AC11" s="34">
        <f t="shared" si="0"/>
        <v>853.59596923076924</v>
      </c>
      <c r="AD11" s="34">
        <f t="shared" si="1"/>
        <v>817.89</v>
      </c>
      <c r="AE11" s="34">
        <f t="shared" si="2"/>
        <v>41.630769230769232</v>
      </c>
      <c r="AF11" s="34">
        <f t="shared" si="3"/>
        <v>92.25</v>
      </c>
      <c r="AG11" s="13">
        <f t="shared" si="4"/>
        <v>1805.3667384615383</v>
      </c>
    </row>
    <row r="12" spans="1:36" s="3" customFormat="1" ht="45.75" customHeight="1">
      <c r="A12" s="174">
        <v>45321</v>
      </c>
      <c r="B12" s="175" t="str">
        <f>IFERROR(
    IF(ISNUMBER(VALUE(MID('latest 2024'!B12,SEARCH("knitting machines operated in day",'latest 2024'!B12)-4,4))),
        VALUE(MID('latest 2024'!B12,SEARCH("knitting machines operated in day",'latest 2024'!B12)-4,4)),
        IF(ISNUMBER(VALUE(MID('latest 2024'!B12,SEARCH("knitting machines operated in day",'latest 2024'!B12)-3,3))),
            VALUE(MID('latest 2024'!B12,SEARCH("knitting machines operated in day",'latest 2024'!B12)-3,3)),
            VALUE(MID('latest 2024'!B12,SEARCH("knitting machines operated in day",'latest 2024'!B12)-2,2))
        )
    ),"-"
)</f>
        <v>-</v>
      </c>
      <c r="C12" s="175" t="str">
        <f>IFERROR(
    IF(ISNUMBER(VALUE(MID('latest 2024'!B12,SEARCH("knitting machines operated in night",'latest 2024'!B12)-4,4))),
        VALUE(MID('latest 2024'!B12,SEARCH("knitting machines operated in night",'latest 2024'!B12)-4,4)),
        IF(ISNUMBER(VALUE(MID('latest 2024'!B12,SEARCH("knitting machines operated in night",'latest 2024'!B12)-3,3))),
            VALUE(MID('latest 2024'!B12,SEARCH("knitting machines operated in night",'latest 2024'!B12)-3,3)),
            VALUE(MID('latest 2024'!B12,SEARCH("knitting machines operated in night",'latest 2024'!B12)-2,2))
        )
    ),"-"
)</f>
        <v>-</v>
      </c>
      <c r="D12" s="176" t="str">
        <f>IFERROR(
    IF(ISNUMBER(VALUE(MID('latest 2024'!B12,SEARCH("dye machines operated in day",'latest 2024'!B12)-4,4))),
        VALUE(MID('latest 2024'!B12,SEARCH("dye machines operated in day",'latest 2024'!B12)-4,4)),
        IF(ISNUMBER(VALUE(MID('latest 2024'!B12,SEARCH("dye machines operated in day",'latest 2024'!B12)-3,3))),
            VALUE(MID('latest 2024'!B12,SEARCH("dye machines operated in day",'latest 2024'!B12)-3,3)),
            VALUE(MID('latest 2024'!B12,SEARCH("dye machines operated in day ",'latest 2024'!B12)-2,2))
        )
    ),"-"
)</f>
        <v>-</v>
      </c>
      <c r="E12" s="176" t="str">
        <f>IFERROR(
    IF(ISNUMBER(VALUE(MID('latest 2024'!B12,SEARCH("dye machines operated in night",'latest 2024'!B12)-4,4))),
        VALUE(MID('latest 2024'!B12,SEARCH("dye machines operated in night",'latest 2024'!B12)-4,4)),
        IF(ISNUMBER(VALUE(MID('latest 2024'!B12,SEARCH("dye machines operated in night",'latest 2024'!B12)-3,3))),
            VALUE(MID('latest 2024'!B12,SEARCH("dye machines operated in night",'latest 2024'!B12)-3,3)),
            VALUE(MID('latest 2024'!B12,SEARCH("dye machines operated in night",'latest 2024'!B12)-2,2))
        )
    ),"-"
)</f>
        <v>-</v>
      </c>
      <c r="F12" s="175" t="str">
        <f>IFERROR(
    IF(ISNUMBER(VALUE(MID('latest 2024'!B12,SEARCH("sample dye machine operated in day",'latest 2024'!B12)-4,4))),
        VALUE(MID('latest 2024'!B12,SEARCH("sample dye machine operated in day",'latest 2024'!B12)-4,4)),
        IF(ISNUMBER(VALUE(MID('latest 2024'!B12,SEARCH("sample dye machine operated in day",'latest 2024'!B12)-3,3))),
            VALUE(MID('latest 2024'!B12,SEARCH("sample dye machine operated in day",'latest 2024'!B12)-3,3)),
            VALUE(MID('latest 2024'!B12,SEARCH("sample dye machine operated in day",'latest 2024'!B12)-2,2))
        )
    ),"-"
)</f>
        <v>-</v>
      </c>
      <c r="G12" s="175" t="str">
        <f>IFERROR(
    IF(ISNUMBER(VALUE(MID('latest 2024'!B12,SEARCH("sample dye machine operated in night",'latest 2024'!B12)-4,4))),
        VALUE(MID('latest 2024'!B12,SEARCH("sample dye machine operated in night",'latest 2024'!B12)-4,4)),
        IF(ISNUMBER(VALUE(MID('latest 2024'!B12,SEARCH("sample dye machine operated in night",'latest 2024'!B12)-3,3))),
            VALUE(MID('latest 2024'!B12,SEARCH("sample dye machine operated in night",'latest 2024'!B12)-3,3)),
            VALUE(MID('latest 2024'!B12,SEARCH("sample dye machine operated in night",'latest 2024'!B12)-2,2))
        )
    ),"-"
)</f>
        <v>-</v>
      </c>
      <c r="H12" s="176" t="str">
        <f>IFERROR(
    IF(ISNUMBER(VALUE(MID('latest 2024'!B12,SEARCH("dryers operated in day",'latest 2024'!B12)-4,4))),
        VALUE(MID('latest 2024'!B12,SEARCH("dryers operated in day",'latest 2024'!B12)-4,4)),
        IF(ISNUMBER(VALUE(MID('latest 2024'!B12,SEARCH("dryers operated in day",'latest 2024'!B12)-3,3))),
            VALUE(MID('latest 2024'!B12,SEARCH("dryers operated in day",'latest 2024'!B12)-3,3)),
            VALUE(MID('latest 2024'!B12,SEARCH("dryers operated in day",'latest 2024'!B12)-2,2))
        )
    ),"-"
)</f>
        <v>-</v>
      </c>
      <c r="I12" s="176" t="str">
        <f>IFERROR(
    IF(ISNUMBER(VALUE(MID('latest 2024'!B12,SEARCH("dryers operated in night",'latest 2024'!B12)-4,4))),
        VALUE(MID('latest 2024'!B12,SEARCH("dryers operated in night",'latest 2024'!B12)-4,4)),
        IF(ISNUMBER(VALUE(MID('latest 2024'!B12,SEARCH("dryers operated in night",'latest 2024'!B12)-3,3))),
            VALUE(MID('latest 2024'!B12,SEARCH("dryers operated in night",'latest 2024'!B12)-3,3)),
            VALUE(MID('latest 2024'!B12,SEARCH("dryers operated in night",'latest 2024'!B12)-2,2))
        )
    ),"-"
)</f>
        <v>-</v>
      </c>
      <c r="J12" s="175" t="str">
        <f>IFERROR(
    IF(ISNUMBER(VALUE(MID('latest 2024'!B12,SEARCH("Presetting machines operated in day",'latest 2024'!B12)-4,4))),
        VALUE(MID('latest 2024'!B12,SEARCH("Presetting machines operated in day",'latest 2024'!B12)-4,4)),
        IF(ISNUMBER(VALUE(MID('latest 2024'!B12,SEARCH("Presetting machines operated in day",'latest 2024'!B12)-3,3))),
            VALUE(MID('latest 2024'!B12,SEARCH("Presetting machines operated in day",'latest 2024'!B12)-3,3)),
            VALUE(MID('latest 2024'!B12,SEARCH("Presetting machines operated in day",'latest 2024'!B12)-2,2))
        )
    ),"-"
)</f>
        <v>-</v>
      </c>
      <c r="K12" s="177" t="str">
        <f>IFERROR(
    IF(ISNUMBER(VALUE(MID('latest 2024'!B12,SEARCH("Presetting machines operated in night",'latest 2024'!B12)-4,4))),
        VALUE(MID('latest 2024'!B12,SEARCH("Presetting machines operated in night",'latest 2024'!B12)-4,4)),
        IF(ISNUMBER(VALUE(MID('latest 2024'!B12,SEARCH("Presetting machines operated in night",'latest 2024'!B12)-3,3))),
            VALUE(MID('latest 2024'!B12,SEARCH("Presetting machines operated in night",'latest 2024'!B12)-3,3)),
            VALUE(MID('latest 2024'!B12,SEARCH("Presetting machines operated in night",'latest 2024'!B12)-2,2))
        )
    ),"-"
)</f>
        <v>-</v>
      </c>
      <c r="L12" s="178" t="s">
        <v>707</v>
      </c>
      <c r="M12" s="178" t="s">
        <v>54</v>
      </c>
      <c r="N12" s="179">
        <v>1</v>
      </c>
      <c r="O12" s="179" t="s">
        <v>54</v>
      </c>
      <c r="P12" s="180">
        <v>2</v>
      </c>
      <c r="Q12" s="180" t="s">
        <v>54</v>
      </c>
      <c r="R12" s="179">
        <v>1</v>
      </c>
      <c r="S12" s="179" t="s">
        <v>54</v>
      </c>
      <c r="T12" s="180">
        <v>0</v>
      </c>
      <c r="U12" s="180">
        <v>0</v>
      </c>
      <c r="V12" s="181" t="s">
        <v>55</v>
      </c>
      <c r="W12" s="182" t="s">
        <v>703</v>
      </c>
      <c r="X12" s="252">
        <v>2919</v>
      </c>
      <c r="Y12" s="251">
        <v>22750</v>
      </c>
      <c r="Z12" s="251">
        <v>114</v>
      </c>
      <c r="AA12" s="34"/>
      <c r="AB12" s="34"/>
      <c r="AC12" s="34">
        <f t="shared" si="0"/>
        <v>360.42913846153846</v>
      </c>
      <c r="AD12" s="34">
        <f t="shared" si="1"/>
        <v>679.08749999999998</v>
      </c>
      <c r="AE12" s="34">
        <f t="shared" si="2"/>
        <v>57.876923076923077</v>
      </c>
      <c r="AF12" s="34">
        <f t="shared" si="3"/>
        <v>128.25</v>
      </c>
      <c r="AG12" s="13">
        <f t="shared" si="4"/>
        <v>1225.6435615384614</v>
      </c>
    </row>
    <row r="13" spans="1:36" s="3" customFormat="1" ht="45.75" customHeight="1">
      <c r="A13" s="174">
        <v>45322</v>
      </c>
      <c r="B13" s="175" t="str">
        <f>IFERROR(
    IF(ISNUMBER(VALUE(MID('latest 2024'!B13,SEARCH("knitting machines operated in day",'latest 2024'!B13)-4,4))),
        VALUE(MID('latest 2024'!B13,SEARCH("knitting machines operated in day",'latest 2024'!B13)-4,4)),
        IF(ISNUMBER(VALUE(MID('latest 2024'!B13,SEARCH("knitting machines operated in day",'latest 2024'!B13)-3,3))),
            VALUE(MID('latest 2024'!B13,SEARCH("knitting machines operated in day",'latest 2024'!B13)-3,3)),
            VALUE(MID('latest 2024'!B13,SEARCH("knitting machines operated in day",'latest 2024'!B13)-2,2))
        )
    ),"-"
)</f>
        <v>-</v>
      </c>
      <c r="C13" s="175" t="str">
        <f>IFERROR(
    IF(ISNUMBER(VALUE(MID('latest 2024'!B13,SEARCH("knitting machines operated in night",'latest 2024'!B13)-4,4))),
        VALUE(MID('latest 2024'!B13,SEARCH("knitting machines operated in night",'latest 2024'!B13)-4,4)),
        IF(ISNUMBER(VALUE(MID('latest 2024'!B13,SEARCH("knitting machines operated in night",'latest 2024'!B13)-3,3))),
            VALUE(MID('latest 2024'!B13,SEARCH("knitting machines operated in night",'latest 2024'!B13)-3,3)),
            VALUE(MID('latest 2024'!B13,SEARCH("knitting machines operated in night",'latest 2024'!B13)-2,2))
        )
    ),"-"
)</f>
        <v>-</v>
      </c>
      <c r="D13" s="176" t="str">
        <f>IFERROR(
    IF(ISNUMBER(VALUE(MID('latest 2024'!B13,SEARCH("dye machines operated in day",'latest 2024'!B13)-4,4))),
        VALUE(MID('latest 2024'!B13,SEARCH("dye machines operated in day",'latest 2024'!B13)-4,4)),
        IF(ISNUMBER(VALUE(MID('latest 2024'!B13,SEARCH("dye machines operated in day",'latest 2024'!B13)-3,3))),
            VALUE(MID('latest 2024'!B13,SEARCH("dye machines operated in day",'latest 2024'!B13)-3,3)),
            VALUE(MID('latest 2024'!B13,SEARCH("dye machines operated in day ",'latest 2024'!B13)-2,2))
        )
    ),"-"
)</f>
        <v>-</v>
      </c>
      <c r="E13" s="176" t="str">
        <f>IFERROR(
    IF(ISNUMBER(VALUE(MID('latest 2024'!B13,SEARCH("dye machines operated in night",'latest 2024'!B13)-4,4))),
        VALUE(MID('latest 2024'!B13,SEARCH("dye machines operated in night",'latest 2024'!B13)-4,4)),
        IF(ISNUMBER(VALUE(MID('latest 2024'!B13,SEARCH("dye machines operated in night",'latest 2024'!B13)-3,3))),
            VALUE(MID('latest 2024'!B13,SEARCH("dye machines operated in night",'latest 2024'!B13)-3,3)),
            VALUE(MID('latest 2024'!B13,SEARCH("dye machines operated in night",'latest 2024'!B13)-2,2))
        )
    ),"-"
)</f>
        <v>-</v>
      </c>
      <c r="F13" s="175" t="str">
        <f>IFERROR(
    IF(ISNUMBER(VALUE(MID('latest 2024'!B13,SEARCH("sample dye machine operated in day",'latest 2024'!B13)-4,4))),
        VALUE(MID('latest 2024'!B13,SEARCH("sample dye machine operated in day",'latest 2024'!B13)-4,4)),
        IF(ISNUMBER(VALUE(MID('latest 2024'!B13,SEARCH("sample dye machine operated in day",'latest 2024'!B13)-3,3))),
            VALUE(MID('latest 2024'!B13,SEARCH("sample dye machine operated in day",'latest 2024'!B13)-3,3)),
            VALUE(MID('latest 2024'!B13,SEARCH("sample dye machine operated in day",'latest 2024'!B13)-2,2))
        )
    ),"-"
)</f>
        <v>-</v>
      </c>
      <c r="G13" s="175" t="str">
        <f>IFERROR(
    IF(ISNUMBER(VALUE(MID('latest 2024'!B13,SEARCH("sample dye machine operated in night",'latest 2024'!B13)-4,4))),
        VALUE(MID('latest 2024'!B13,SEARCH("sample dye machine operated in night",'latest 2024'!B13)-4,4)),
        IF(ISNUMBER(VALUE(MID('latest 2024'!B13,SEARCH("sample dye machine operated in night",'latest 2024'!B13)-3,3))),
            VALUE(MID('latest 2024'!B13,SEARCH("sample dye machine operated in night",'latest 2024'!B13)-3,3)),
            VALUE(MID('latest 2024'!B13,SEARCH("sample dye machine operated in night",'latest 2024'!B13)-2,2))
        )
    ),"-"
)</f>
        <v>-</v>
      </c>
      <c r="H13" s="176" t="str">
        <f>IFERROR(
    IF(ISNUMBER(VALUE(MID('latest 2024'!B13,SEARCH("dryers operated in day",'latest 2024'!B13)-4,4))),
        VALUE(MID('latest 2024'!B13,SEARCH("dryers operated in day",'latest 2024'!B13)-4,4)),
        IF(ISNUMBER(VALUE(MID('latest 2024'!B13,SEARCH("dryers operated in day",'latest 2024'!B13)-3,3))),
            VALUE(MID('latest 2024'!B13,SEARCH("dryers operated in day",'latest 2024'!B13)-3,3)),
            VALUE(MID('latest 2024'!B13,SEARCH("dryers operated in day",'latest 2024'!B13)-2,2))
        )
    ),"-"
)</f>
        <v>-</v>
      </c>
      <c r="I13" s="176" t="str">
        <f>IFERROR(
    IF(ISNUMBER(VALUE(MID('latest 2024'!B13,SEARCH("dryers operated in night",'latest 2024'!B13)-4,4))),
        VALUE(MID('latest 2024'!B13,SEARCH("dryers operated in night",'latest 2024'!B13)-4,4)),
        IF(ISNUMBER(VALUE(MID('latest 2024'!B13,SEARCH("dryers operated in night",'latest 2024'!B13)-3,3))),
            VALUE(MID('latest 2024'!B13,SEARCH("dryers operated in night",'latest 2024'!B13)-3,3)),
            VALUE(MID('latest 2024'!B13,SEARCH("dryers operated in night",'latest 2024'!B13)-2,2))
        )
    ),"-"
)</f>
        <v>-</v>
      </c>
      <c r="J13" s="175" t="str">
        <f>IFERROR(
    IF(ISNUMBER(VALUE(MID('latest 2024'!B13,SEARCH("Presetting machines operated in day",'latest 2024'!B13)-4,4))),
        VALUE(MID('latest 2024'!B13,SEARCH("Presetting machines operated in day",'latest 2024'!B13)-4,4)),
        IF(ISNUMBER(VALUE(MID('latest 2024'!B13,SEARCH("Presetting machines operated in day",'latest 2024'!B13)-3,3))),
            VALUE(MID('latest 2024'!B13,SEARCH("Presetting machines operated in day",'latest 2024'!B13)-3,3)),
            VALUE(MID('latest 2024'!B13,SEARCH("Presetting machines operated in day",'latest 2024'!B13)-2,2))
        )
    ),"-"
)</f>
        <v>-</v>
      </c>
      <c r="K13" s="177" t="str">
        <f>IFERROR(
    IF(ISNUMBER(VALUE(MID('latest 2024'!B13,SEARCH("Presetting machines operated in night",'latest 2024'!B13)-4,4))),
        VALUE(MID('latest 2024'!B13,SEARCH("Presetting machines operated in night",'latest 2024'!B13)-4,4)),
        IF(ISNUMBER(VALUE(MID('latest 2024'!B13,SEARCH("Presetting machines operated in night",'latest 2024'!B13)-3,3))),
            VALUE(MID('latest 2024'!B13,SEARCH("Presetting machines operated in night",'latest 2024'!B13)-3,3)),
            VALUE(MID('latest 2024'!B13,SEARCH("Presetting machines operated in night",'latest 2024'!B13)-2,2))
        )
    ),"-"
)</f>
        <v>-</v>
      </c>
      <c r="L13" s="178" t="s">
        <v>54</v>
      </c>
      <c r="M13" s="178" t="s">
        <v>54</v>
      </c>
      <c r="N13" s="179" t="s">
        <v>54</v>
      </c>
      <c r="O13" s="179" t="s">
        <v>54</v>
      </c>
      <c r="P13" s="180" t="s">
        <v>54</v>
      </c>
      <c r="Q13" s="180" t="s">
        <v>54</v>
      </c>
      <c r="R13" s="179" t="s">
        <v>54</v>
      </c>
      <c r="S13" s="179" t="s">
        <v>54</v>
      </c>
      <c r="T13" s="180" t="s">
        <v>54</v>
      </c>
      <c r="U13" s="180" t="s">
        <v>54</v>
      </c>
      <c r="V13" s="181" t="s">
        <v>54</v>
      </c>
      <c r="W13" s="182" t="s">
        <v>28</v>
      </c>
      <c r="X13" s="252">
        <v>892</v>
      </c>
      <c r="Y13" s="251">
        <v>37</v>
      </c>
      <c r="Z13" s="251">
        <v>171</v>
      </c>
      <c r="AA13" s="34"/>
      <c r="AB13" s="34"/>
      <c r="AC13" s="34">
        <f t="shared" si="0"/>
        <v>110.14141538461539</v>
      </c>
      <c r="AD13" s="34">
        <f t="shared" si="1"/>
        <v>1.1044499999999999</v>
      </c>
      <c r="AE13" s="34">
        <f t="shared" si="2"/>
        <v>86.815384615384616</v>
      </c>
      <c r="AF13" s="34">
        <f t="shared" si="3"/>
        <v>192.375</v>
      </c>
      <c r="AG13" s="13">
        <f t="shared" si="4"/>
        <v>390.43624999999997</v>
      </c>
    </row>
    <row r="14" spans="1:36" s="3" customFormat="1" ht="45.75" customHeight="1">
      <c r="A14" s="174">
        <v>45323</v>
      </c>
      <c r="B14" s="175" t="str">
        <f>IFERROR(
    IF(ISNUMBER(VALUE(MID('latest 2024'!B14,SEARCH("knitting machines operated in day",'latest 2024'!B14)-4,4))),
        VALUE(MID('latest 2024'!B14,SEARCH("knitting machines operated in day",'latest 2024'!B14)-4,4)),
        IF(ISNUMBER(VALUE(MID('latest 2024'!B14,SEARCH("knitting machines operated in day",'latest 2024'!B14)-3,3))),
            VALUE(MID('latest 2024'!B14,SEARCH("knitting machines operated in day",'latest 2024'!B14)-3,3)),
            VALUE(MID('latest 2024'!B14,SEARCH("knitting machines operated in day",'latest 2024'!B14)-2,2))
        )
    ),"-"
)</f>
        <v>-</v>
      </c>
      <c r="C14" s="175" t="str">
        <f>IFERROR(
    IF(ISNUMBER(VALUE(MID('latest 2024'!B14,SEARCH("knitting machines operated in night",'latest 2024'!B14)-4,4))),
        VALUE(MID('latest 2024'!B14,SEARCH("knitting machines operated in night",'latest 2024'!B14)-4,4)),
        IF(ISNUMBER(VALUE(MID('latest 2024'!B14,SEARCH("knitting machines operated in night",'latest 2024'!B14)-3,3))),
            VALUE(MID('latest 2024'!B14,SEARCH("knitting machines operated in night",'latest 2024'!B14)-3,3)),
            VALUE(MID('latest 2024'!B14,SEARCH("knitting machines operated in night",'latest 2024'!B14)-2,2))
        )
    ),"-"
)</f>
        <v>-</v>
      </c>
      <c r="D14" s="176">
        <v>6</v>
      </c>
      <c r="E14" s="176" t="str">
        <f>IFERROR(
    IF(ISNUMBER(VALUE(MID('latest 2024'!B14,SEARCH("dye machines operated in night",'latest 2024'!B14)-4,4))),
        VALUE(MID('latest 2024'!B14,SEARCH("dye machines operated in night",'latest 2024'!B14)-4,4)),
        IF(ISNUMBER(VALUE(MID('latest 2024'!B14,SEARCH("dye machines operated in night",'latest 2024'!B14)-3,3))),
            VALUE(MID('latest 2024'!B14,SEARCH("dye machines operated in night",'latest 2024'!B14)-3,3)),
            VALUE(MID('latest 2024'!B14,SEARCH("dye machines operated in night",'latest 2024'!B14)-2,2))
        )
    ),"-"
)</f>
        <v>-</v>
      </c>
      <c r="F14" s="175" t="str">
        <f>IFERROR(
    IF(ISNUMBER(VALUE(MID('latest 2024'!B14,SEARCH("sample dye machine operated in day",'latest 2024'!B14)-4,4))),
        VALUE(MID('latest 2024'!B14,SEARCH("sample dye machine operated in day",'latest 2024'!B14)-4,4)),
        IF(ISNUMBER(VALUE(MID('latest 2024'!B14,SEARCH("sample dye machine operated in day",'latest 2024'!B14)-3,3))),
            VALUE(MID('latest 2024'!B14,SEARCH("sample dye machine operated in day",'latest 2024'!B14)-3,3)),
            VALUE(MID('latest 2024'!B14,SEARCH("sample dye machine operated in day",'latest 2024'!B14)-2,2))
        )
    ),"-"
)</f>
        <v>-</v>
      </c>
      <c r="G14" s="175" t="str">
        <f>IFERROR(
    IF(ISNUMBER(VALUE(MID('latest 2024'!B14,SEARCH("sample dye machine operated in night",'latest 2024'!B14)-4,4))),
        VALUE(MID('latest 2024'!B14,SEARCH("sample dye machine operated in night",'latest 2024'!B14)-4,4)),
        IF(ISNUMBER(VALUE(MID('latest 2024'!B14,SEARCH("sample dye machine operated in night",'latest 2024'!B14)-3,3))),
            VALUE(MID('latest 2024'!B14,SEARCH("sample dye machine operated in night",'latest 2024'!B14)-3,3)),
            VALUE(MID('latest 2024'!B14,SEARCH("sample dye machine operated in night",'latest 2024'!B14)-2,2))
        )
    ),"-"
)</f>
        <v>-</v>
      </c>
      <c r="H14" s="176" t="str">
        <f>IFERROR(
    IF(ISNUMBER(VALUE(MID('latest 2024'!B14,SEARCH("dryers operated in day",'latest 2024'!B14)-4,4))),
        VALUE(MID('latest 2024'!B14,SEARCH("dryers operated in day",'latest 2024'!B14)-4,4)),
        IF(ISNUMBER(VALUE(MID('latest 2024'!B14,SEARCH("dryers operated in day",'latest 2024'!B14)-3,3))),
            VALUE(MID('latest 2024'!B14,SEARCH("dryers operated in day",'latest 2024'!B14)-3,3)),
            VALUE(MID('latest 2024'!B14,SEARCH("dryers operated in day",'latest 2024'!B14)-2,2))
        )
    ),"-"
)</f>
        <v>-</v>
      </c>
      <c r="I14" s="176" t="str">
        <f>IFERROR(
    IF(ISNUMBER(VALUE(MID('latest 2024'!B14,SEARCH("dryers operated in night",'latest 2024'!B14)-4,4))),
        VALUE(MID('latest 2024'!B14,SEARCH("dryers operated in night",'latest 2024'!B14)-4,4)),
        IF(ISNUMBER(VALUE(MID('latest 2024'!B14,SEARCH("dryers operated in night",'latest 2024'!B14)-3,3))),
            VALUE(MID('latest 2024'!B14,SEARCH("dryers operated in night",'latest 2024'!B14)-3,3)),
            VALUE(MID('latest 2024'!B14,SEARCH("dryers operated in night",'latest 2024'!B14)-2,2))
        )
    ),"-"
)</f>
        <v>-</v>
      </c>
      <c r="J14" s="175" t="str">
        <f>IFERROR(
    IF(ISNUMBER(VALUE(MID('latest 2024'!B14,SEARCH("Presetting machines operated in day",'latest 2024'!B14)-4,4))),
        VALUE(MID('latest 2024'!B14,SEARCH("Presetting machines operated in day",'latest 2024'!B14)-4,4)),
        IF(ISNUMBER(VALUE(MID('latest 2024'!B14,SEARCH("Presetting machines operated in day",'latest 2024'!B14)-3,3))),
            VALUE(MID('latest 2024'!B14,SEARCH("Presetting machines operated in day",'latest 2024'!B14)-3,3)),
            VALUE(MID('latest 2024'!B14,SEARCH("Presetting machines operated in day",'latest 2024'!B14)-2,2))
        )
    ),"-"
)</f>
        <v>-</v>
      </c>
      <c r="K14" s="177" t="str">
        <f>IFERROR(
    IF(ISNUMBER(VALUE(MID('latest 2024'!B14,SEARCH("Presetting machines operated in night",'latest 2024'!B14)-4,4))),
        VALUE(MID('latest 2024'!B14,SEARCH("Presetting machines operated in night",'latest 2024'!B14)-4,4)),
        IF(ISNUMBER(VALUE(MID('latest 2024'!B14,SEARCH("Presetting machines operated in night",'latest 2024'!B14)-3,3))),
            VALUE(MID('latest 2024'!B14,SEARCH("Presetting machines operated in night",'latest 2024'!B14)-3,3)),
            VALUE(MID('latest 2024'!B14,SEARCH("Presetting machines operated in night",'latest 2024'!B14)-2,2))
        )
    ),"-"
)</f>
        <v>-</v>
      </c>
      <c r="L14" s="178" t="s">
        <v>54</v>
      </c>
      <c r="M14" s="178" t="s">
        <v>54</v>
      </c>
      <c r="N14" s="179">
        <v>1</v>
      </c>
      <c r="O14" s="179">
        <v>0</v>
      </c>
      <c r="P14" s="180">
        <v>4</v>
      </c>
      <c r="Q14" s="180">
        <v>0</v>
      </c>
      <c r="R14" s="179">
        <v>1</v>
      </c>
      <c r="S14" s="179">
        <v>1</v>
      </c>
      <c r="T14" s="180">
        <v>0</v>
      </c>
      <c r="U14" s="180">
        <v>0</v>
      </c>
      <c r="V14" s="181" t="s">
        <v>54</v>
      </c>
      <c r="W14" s="182" t="s">
        <v>708</v>
      </c>
      <c r="X14" s="252">
        <v>8212</v>
      </c>
      <c r="Y14" s="251" t="s">
        <v>54</v>
      </c>
      <c r="Z14" s="251" t="s">
        <v>54</v>
      </c>
      <c r="AA14" s="36"/>
      <c r="AB14" s="36"/>
      <c r="AC14" s="35">
        <f t="shared" si="0"/>
        <v>1013.9924923076923</v>
      </c>
      <c r="AD14" s="35" t="e">
        <f t="shared" si="1"/>
        <v>#VALUE!</v>
      </c>
      <c r="AE14" s="34" t="e">
        <f t="shared" si="2"/>
        <v>#VALUE!</v>
      </c>
      <c r="AF14" s="35" t="e">
        <f t="shared" si="3"/>
        <v>#VALUE!</v>
      </c>
      <c r="AG14" s="43" t="e">
        <f t="shared" si="4"/>
        <v>#VALUE!</v>
      </c>
    </row>
    <row r="15" spans="1:36" s="3" customFormat="1" ht="45.75" customHeight="1">
      <c r="A15" s="174">
        <v>45324</v>
      </c>
      <c r="B15" s="175" t="str">
        <f>IFERROR(
    IF(ISNUMBER(VALUE(MID('latest 2024'!B15,SEARCH("knitting machines operated in day",'latest 2024'!B15)-4,4))),
        VALUE(MID('latest 2024'!B15,SEARCH("knitting machines operated in day",'latest 2024'!B15)-4,4)),
        IF(ISNUMBER(VALUE(MID('latest 2024'!B15,SEARCH("knitting machines operated in day",'latest 2024'!B15)-3,3))),
            VALUE(MID('latest 2024'!B15,SEARCH("knitting machines operated in day",'latest 2024'!B15)-3,3)),
            VALUE(MID('latest 2024'!B15,SEARCH("knitting machines operated in day",'latest 2024'!B15)-2,2))
        )
    ),"-"
)</f>
        <v>-</v>
      </c>
      <c r="C15" s="175" t="str">
        <f>IFERROR(
    IF(ISNUMBER(VALUE(MID('latest 2024'!B15,SEARCH("knitting machines operated in night",'latest 2024'!B15)-4,4))),
        VALUE(MID('latest 2024'!B15,SEARCH("knitting machines operated in night",'latest 2024'!B15)-4,4)),
        IF(ISNUMBER(VALUE(MID('latest 2024'!B15,SEARCH("knitting machines operated in night",'latest 2024'!B15)-3,3))),
            VALUE(MID('latest 2024'!B15,SEARCH("knitting machines operated in night",'latest 2024'!B15)-3,3)),
            VALUE(MID('latest 2024'!B15,SEARCH("knitting machines operated in night",'latest 2024'!B15)-2,2))
        )
    ),"-"
)</f>
        <v>-</v>
      </c>
      <c r="D15" s="176" t="str">
        <f>IFERROR(
    IF(ISNUMBER(VALUE(MID('latest 2024'!B15,SEARCH("dye machines operated in day",'latest 2024'!B15)-4,4))),
        VALUE(MID('latest 2024'!B15,SEARCH("dye machines operated in day",'latest 2024'!B15)-4,4)),
        IF(ISNUMBER(VALUE(MID('latest 2024'!B15,SEARCH("dye machines operated in day",'latest 2024'!B15)-3,3))),
            VALUE(MID('latest 2024'!B15,SEARCH("dye machines operated in day",'latest 2024'!B15)-3,3)),
            VALUE(MID('latest 2024'!B15,SEARCH("dye machines operated in day ",'latest 2024'!B15)-2,2))
        )
    ),"-"
)</f>
        <v>-</v>
      </c>
      <c r="E15" s="176" t="str">
        <f>IFERROR(
    IF(ISNUMBER(VALUE(MID('latest 2024'!B15,SEARCH("dye machines operated in night",'latest 2024'!B15)-4,4))),
        VALUE(MID('latest 2024'!B15,SEARCH("dye machines operated in night",'latest 2024'!B15)-4,4)),
        IF(ISNUMBER(VALUE(MID('latest 2024'!B15,SEARCH("dye machines operated in night",'latest 2024'!B15)-3,3))),
            VALUE(MID('latest 2024'!B15,SEARCH("dye machines operated in night",'latest 2024'!B15)-3,3)),
            VALUE(MID('latest 2024'!B15,SEARCH("dye machines operated in night",'latest 2024'!B15)-2,2))
        )
    ),"-"
)</f>
        <v>-</v>
      </c>
      <c r="F15" s="175" t="str">
        <f>IFERROR(
    IF(ISNUMBER(VALUE(MID('latest 2024'!B15,SEARCH("sample dye machine operated in day",'latest 2024'!B15)-4,4))),
        VALUE(MID('latest 2024'!B15,SEARCH("sample dye machine operated in day",'latest 2024'!B15)-4,4)),
        IF(ISNUMBER(VALUE(MID('latest 2024'!B15,SEARCH("sample dye machine operated in day",'latest 2024'!B15)-3,3))),
            VALUE(MID('latest 2024'!B15,SEARCH("sample dye machine operated in day",'latest 2024'!B15)-3,3)),
            VALUE(MID('latest 2024'!B15,SEARCH("sample dye machine operated in day",'latest 2024'!B15)-2,2))
        )
    ),"-"
)</f>
        <v>-</v>
      </c>
      <c r="G15" s="175" t="str">
        <f>IFERROR(
    IF(ISNUMBER(VALUE(MID('latest 2024'!B15,SEARCH("sample dye machine operated in night",'latest 2024'!B15)-4,4))),
        VALUE(MID('latest 2024'!B15,SEARCH("sample dye machine operated in night",'latest 2024'!B15)-4,4)),
        IF(ISNUMBER(VALUE(MID('latest 2024'!B15,SEARCH("sample dye machine operated in night",'latest 2024'!B15)-3,3))),
            VALUE(MID('latest 2024'!B15,SEARCH("sample dye machine operated in night",'latest 2024'!B15)-3,3)),
            VALUE(MID('latest 2024'!B15,SEARCH("sample dye machine operated in night",'latest 2024'!B15)-2,2))
        )
    ),"-"
)</f>
        <v>-</v>
      </c>
      <c r="H15" s="176" t="str">
        <f>IFERROR(
    IF(ISNUMBER(VALUE(MID('latest 2024'!B15,SEARCH("dryers operated in day",'latest 2024'!B15)-4,4))),
        VALUE(MID('latest 2024'!B15,SEARCH("dryers operated in day",'latest 2024'!B15)-4,4)),
        IF(ISNUMBER(VALUE(MID('latest 2024'!B15,SEARCH("dryers operated in day",'latest 2024'!B15)-3,3))),
            VALUE(MID('latest 2024'!B15,SEARCH("dryers operated in day",'latest 2024'!B15)-3,3)),
            VALUE(MID('latest 2024'!B15,SEARCH("dryers operated in day",'latest 2024'!B15)-2,2))
        )
    ),"-"
)</f>
        <v>-</v>
      </c>
      <c r="I15" s="176" t="str">
        <f>IFERROR(
    IF(ISNUMBER(VALUE(MID('latest 2024'!B15,SEARCH("dryers operated in night",'latest 2024'!B15)-4,4))),
        VALUE(MID('latest 2024'!B15,SEARCH("dryers operated in night",'latest 2024'!B15)-4,4)),
        IF(ISNUMBER(VALUE(MID('latest 2024'!B15,SEARCH("dryers operated in night",'latest 2024'!B15)-3,3))),
            VALUE(MID('latest 2024'!B15,SEARCH("dryers operated in night",'latest 2024'!B15)-3,3)),
            VALUE(MID('latest 2024'!B15,SEARCH("dryers operated in night",'latest 2024'!B15)-2,2))
        )
    ),"-"
)</f>
        <v>-</v>
      </c>
      <c r="J15" s="175" t="str">
        <f>IFERROR(
    IF(ISNUMBER(VALUE(MID('latest 2024'!B15,SEARCH("Presetting machines operated in day",'latest 2024'!B15)-4,4))),
        VALUE(MID('latest 2024'!B15,SEARCH("Presetting machines operated in day",'latest 2024'!B15)-4,4)),
        IF(ISNUMBER(VALUE(MID('latest 2024'!B15,SEARCH("Presetting machines operated in day",'latest 2024'!B15)-3,3))),
            VALUE(MID('latest 2024'!B15,SEARCH("Presetting machines operated in day",'latest 2024'!B15)-3,3)),
            VALUE(MID('latest 2024'!B15,SEARCH("Presetting machines operated in day",'latest 2024'!B15)-2,2))
        )
    ),"-"
)</f>
        <v>-</v>
      </c>
      <c r="K15" s="177" t="str">
        <f>IFERROR(
    IF(ISNUMBER(VALUE(MID('latest 2024'!B15,SEARCH("Presetting machines operated in night",'latest 2024'!B15)-4,4))),
        VALUE(MID('latest 2024'!B15,SEARCH("Presetting machines operated in night",'latest 2024'!B15)-4,4)),
        IF(ISNUMBER(VALUE(MID('latest 2024'!B15,SEARCH("Presetting machines operated in night",'latest 2024'!B15)-3,3))),
            VALUE(MID('latest 2024'!B15,SEARCH("Presetting machines operated in night",'latest 2024'!B15)-3,3)),
            VALUE(MID('latest 2024'!B15,SEARCH("Presetting machines operated in night",'latest 2024'!B15)-2,2))
        )
    ),"-"
)</f>
        <v>-</v>
      </c>
      <c r="L15" s="178" t="s">
        <v>54</v>
      </c>
      <c r="M15" s="178" t="s">
        <v>54</v>
      </c>
      <c r="N15" s="179" t="s">
        <v>54</v>
      </c>
      <c r="O15" s="179" t="s">
        <v>54</v>
      </c>
      <c r="P15" s="180" t="s">
        <v>54</v>
      </c>
      <c r="Q15" s="180" t="s">
        <v>54</v>
      </c>
      <c r="R15" s="179" t="s">
        <v>54</v>
      </c>
      <c r="S15" s="179" t="s">
        <v>54</v>
      </c>
      <c r="T15" s="180" t="s">
        <v>54</v>
      </c>
      <c r="U15" s="180" t="s">
        <v>54</v>
      </c>
      <c r="V15" s="181" t="s">
        <v>54</v>
      </c>
      <c r="W15" s="182" t="s">
        <v>28</v>
      </c>
      <c r="X15" s="251">
        <v>904</v>
      </c>
      <c r="Y15" s="251" t="s">
        <v>54</v>
      </c>
      <c r="Z15" s="251" t="s">
        <v>54</v>
      </c>
      <c r="AA15" s="36"/>
      <c r="AB15" s="36"/>
      <c r="AC15" s="35">
        <f t="shared" si="0"/>
        <v>111.62313846153847</v>
      </c>
      <c r="AD15" s="35" t="e">
        <f t="shared" si="1"/>
        <v>#VALUE!</v>
      </c>
      <c r="AE15" s="34" t="e">
        <f t="shared" si="2"/>
        <v>#VALUE!</v>
      </c>
      <c r="AF15" s="35" t="e">
        <f t="shared" si="3"/>
        <v>#VALUE!</v>
      </c>
      <c r="AG15" s="43" t="e">
        <f t="shared" si="4"/>
        <v>#VALUE!</v>
      </c>
    </row>
    <row r="16" spans="1:36" s="3" customFormat="1" ht="45.75" customHeight="1">
      <c r="A16" s="174">
        <v>45325</v>
      </c>
      <c r="B16" s="175" t="str">
        <f>IFERROR(
    IF(ISNUMBER(VALUE(MID('latest 2024'!B16,SEARCH("knitting machines operated in day",'latest 2024'!B16)-4,4))),
        VALUE(MID('latest 2024'!B16,SEARCH("knitting machines operated in day",'latest 2024'!B16)-4,4)),
        IF(ISNUMBER(VALUE(MID('latest 2024'!B16,SEARCH("knitting machines operated in day",'latest 2024'!B16)-3,3))),
            VALUE(MID('latest 2024'!B16,SEARCH("knitting machines operated in day",'latest 2024'!B16)-3,3)),
            VALUE(MID('latest 2024'!B16,SEARCH("knitting machines operated in day",'latest 2024'!B16)-2,2))
        )
    ),"-"
)</f>
        <v>-</v>
      </c>
      <c r="C16" s="175" t="str">
        <f>IFERROR(
    IF(ISNUMBER(VALUE(MID('latest 2024'!B16,SEARCH("knitting machines operated in night",'latest 2024'!B16)-4,4))),
        VALUE(MID('latest 2024'!B16,SEARCH("knitting machines operated in night",'latest 2024'!B16)-4,4)),
        IF(ISNUMBER(VALUE(MID('latest 2024'!B16,SEARCH("knitting machines operated in night",'latest 2024'!B16)-3,3))),
            VALUE(MID('latest 2024'!B16,SEARCH("knitting machines operated in night",'latest 2024'!B16)-3,3)),
            VALUE(MID('latest 2024'!B16,SEARCH("knitting machines operated in night",'latest 2024'!B16)-2,2))
        )
    ),"-"
)</f>
        <v>-</v>
      </c>
      <c r="D16" s="176" t="str">
        <f>IFERROR(
    IF(ISNUMBER(VALUE(MID('latest 2024'!B16,SEARCH("dye machines operated in day",'latest 2024'!B16)-4,4))),
        VALUE(MID('latest 2024'!B16,SEARCH("dye machines operated in day",'latest 2024'!B16)-4,4)),
        IF(ISNUMBER(VALUE(MID('latest 2024'!B16,SEARCH("dye machines operated in day",'latest 2024'!B16)-3,3))),
            VALUE(MID('latest 2024'!B16,SEARCH("dye machines operated in day",'latest 2024'!B16)-3,3)),
            VALUE(MID('latest 2024'!B16,SEARCH("dye machines operated in day ",'latest 2024'!B16)-2,2))
        )
    ),"-"
)</f>
        <v>-</v>
      </c>
      <c r="E16" s="176" t="str">
        <f>IFERROR(
    IF(ISNUMBER(VALUE(MID('latest 2024'!B16,SEARCH("dye machines operated in night",'latest 2024'!B16)-4,4))),
        VALUE(MID('latest 2024'!B16,SEARCH("dye machines operated in night",'latest 2024'!B16)-4,4)),
        IF(ISNUMBER(VALUE(MID('latest 2024'!B16,SEARCH("dye machines operated in night",'latest 2024'!B16)-3,3))),
            VALUE(MID('latest 2024'!B16,SEARCH("dye machines operated in night",'latest 2024'!B16)-3,3)),
            VALUE(MID('latest 2024'!B16,SEARCH("dye machines operated in night",'latest 2024'!B16)-2,2))
        )
    ),"-"
)</f>
        <v>-</v>
      </c>
      <c r="F16" s="175" t="str">
        <f>IFERROR(
    IF(ISNUMBER(VALUE(MID('latest 2024'!B16,SEARCH("sample dye machine operated in day",'latest 2024'!B16)-4,4))),
        VALUE(MID('latest 2024'!B16,SEARCH("sample dye machine operated in day",'latest 2024'!B16)-4,4)),
        IF(ISNUMBER(VALUE(MID('latest 2024'!B16,SEARCH("sample dye machine operated in day",'latest 2024'!B16)-3,3))),
            VALUE(MID('latest 2024'!B16,SEARCH("sample dye machine operated in day",'latest 2024'!B16)-3,3)),
            VALUE(MID('latest 2024'!B16,SEARCH("sample dye machine operated in day",'latest 2024'!B16)-2,2))
        )
    ),"-"
)</f>
        <v>-</v>
      </c>
      <c r="G16" s="175" t="str">
        <f>IFERROR(
    IF(ISNUMBER(VALUE(MID('latest 2024'!B16,SEARCH("sample dye machine operated in night",'latest 2024'!B16)-4,4))),
        VALUE(MID('latest 2024'!B16,SEARCH("sample dye machine operated in night",'latest 2024'!B16)-4,4)),
        IF(ISNUMBER(VALUE(MID('latest 2024'!B16,SEARCH("sample dye machine operated in night",'latest 2024'!B16)-3,3))),
            VALUE(MID('latest 2024'!B16,SEARCH("sample dye machine operated in night",'latest 2024'!B16)-3,3)),
            VALUE(MID('latest 2024'!B16,SEARCH("sample dye machine operated in night",'latest 2024'!B16)-2,2))
        )
    ),"-"
)</f>
        <v>-</v>
      </c>
      <c r="H16" s="176" t="str">
        <f>IFERROR(
    IF(ISNUMBER(VALUE(MID('latest 2024'!B16,SEARCH("dryers operated in day",'latest 2024'!B16)-4,4))),
        VALUE(MID('latest 2024'!B16,SEARCH("dryers operated in day",'latest 2024'!B16)-4,4)),
        IF(ISNUMBER(VALUE(MID('latest 2024'!B16,SEARCH("dryers operated in day",'latest 2024'!B16)-3,3))),
            VALUE(MID('latest 2024'!B16,SEARCH("dryers operated in day",'latest 2024'!B16)-3,3)),
            VALUE(MID('latest 2024'!B16,SEARCH("dryers operated in day",'latest 2024'!B16)-2,2))
        )
    ),"-"
)</f>
        <v>-</v>
      </c>
      <c r="I16" s="176" t="str">
        <f>IFERROR(
    IF(ISNUMBER(VALUE(MID('latest 2024'!B16,SEARCH("dryers operated in night",'latest 2024'!B16)-4,4))),
        VALUE(MID('latest 2024'!B16,SEARCH("dryers operated in night",'latest 2024'!B16)-4,4)),
        IF(ISNUMBER(VALUE(MID('latest 2024'!B16,SEARCH("dryers operated in night",'latest 2024'!B16)-3,3))),
            VALUE(MID('latest 2024'!B16,SEARCH("dryers operated in night",'latest 2024'!B16)-3,3)),
            VALUE(MID('latest 2024'!B16,SEARCH("dryers operated in night",'latest 2024'!B16)-2,2))
        )
    ),"-"
)</f>
        <v>-</v>
      </c>
      <c r="J16" s="175" t="str">
        <f>IFERROR(
    IF(ISNUMBER(VALUE(MID('latest 2024'!B16,SEARCH("Presetting machines operated in day",'latest 2024'!B16)-4,4))),
        VALUE(MID('latest 2024'!B16,SEARCH("Presetting machines operated in day",'latest 2024'!B16)-4,4)),
        IF(ISNUMBER(VALUE(MID('latest 2024'!B16,SEARCH("Presetting machines operated in day",'latest 2024'!B16)-3,3))),
            VALUE(MID('latest 2024'!B16,SEARCH("Presetting machines operated in day",'latest 2024'!B16)-3,3)),
            VALUE(MID('latest 2024'!B16,SEARCH("Presetting machines operated in day",'latest 2024'!B16)-2,2))
        )
    ),"-"
)</f>
        <v>-</v>
      </c>
      <c r="K16" s="177" t="str">
        <f>IFERROR(
    IF(ISNUMBER(VALUE(MID('latest 2024'!B16,SEARCH("Presetting machines operated in night",'latest 2024'!B16)-4,4))),
        VALUE(MID('latest 2024'!B16,SEARCH("Presetting machines operated in night",'latest 2024'!B16)-4,4)),
        IF(ISNUMBER(VALUE(MID('latest 2024'!B16,SEARCH("Presetting machines operated in night",'latest 2024'!B16)-3,3))),
            VALUE(MID('latest 2024'!B16,SEARCH("Presetting machines operated in night",'latest 2024'!B16)-3,3)),
            VALUE(MID('latest 2024'!B16,SEARCH("Presetting machines operated in night",'latest 2024'!B16)-2,2))
        )
    ),"-"
)</f>
        <v>-</v>
      </c>
      <c r="L16" s="178" t="s">
        <v>54</v>
      </c>
      <c r="M16" s="178" t="s">
        <v>54</v>
      </c>
      <c r="N16" s="179" t="s">
        <v>54</v>
      </c>
      <c r="O16" s="179" t="s">
        <v>54</v>
      </c>
      <c r="P16" s="180" t="s">
        <v>54</v>
      </c>
      <c r="Q16" s="180" t="s">
        <v>54</v>
      </c>
      <c r="R16" s="179" t="s">
        <v>54</v>
      </c>
      <c r="S16" s="179" t="s">
        <v>54</v>
      </c>
      <c r="T16" s="180" t="s">
        <v>54</v>
      </c>
      <c r="U16" s="180" t="s">
        <v>54</v>
      </c>
      <c r="V16" s="181" t="s">
        <v>54</v>
      </c>
      <c r="W16" s="182" t="s">
        <v>28</v>
      </c>
      <c r="X16" s="251">
        <v>622</v>
      </c>
      <c r="Y16" s="251" t="s">
        <v>54</v>
      </c>
      <c r="Z16" s="251" t="s">
        <v>54</v>
      </c>
      <c r="AA16" s="36"/>
      <c r="AB16" s="36"/>
      <c r="AC16" s="35">
        <f t="shared" si="0"/>
        <v>76.802646153846155</v>
      </c>
      <c r="AD16" s="35" t="e">
        <f t="shared" si="1"/>
        <v>#VALUE!</v>
      </c>
      <c r="AE16" s="34" t="e">
        <f t="shared" si="2"/>
        <v>#VALUE!</v>
      </c>
      <c r="AF16" s="35" t="e">
        <f t="shared" si="3"/>
        <v>#VALUE!</v>
      </c>
      <c r="AG16" s="43" t="e">
        <f t="shared" si="4"/>
        <v>#VALUE!</v>
      </c>
    </row>
    <row r="17" spans="1:33" s="3" customFormat="1" ht="45.75" customHeight="1">
      <c r="A17" s="174">
        <v>45326</v>
      </c>
      <c r="B17" s="175" t="str">
        <f>IFERROR(
    IF(ISNUMBER(VALUE(MID('latest 2024'!B17,SEARCH("knitting machines operated in day",'latest 2024'!B17)-4,4))),
        VALUE(MID('latest 2024'!B17,SEARCH("knitting machines operated in day",'latest 2024'!B17)-4,4)),
        IF(ISNUMBER(VALUE(MID('latest 2024'!B17,SEARCH("knitting machines operated in day",'latest 2024'!B17)-3,3))),
            VALUE(MID('latest 2024'!B17,SEARCH("knitting machines operated in day",'latest 2024'!B17)-3,3)),
            VALUE(MID('latest 2024'!B17,SEARCH("knitting machines operated in day",'latest 2024'!B17)-2,2))
        )
    ),"-"
)</f>
        <v>-</v>
      </c>
      <c r="C17" s="175" t="str">
        <f>IFERROR(
    IF(ISNUMBER(VALUE(MID('latest 2024'!B17,SEARCH("knitting machines operated in night",'latest 2024'!B17)-4,4))),
        VALUE(MID('latest 2024'!B17,SEARCH("knitting machines operated in night",'latest 2024'!B17)-4,4)),
        IF(ISNUMBER(VALUE(MID('latest 2024'!B17,SEARCH("knitting machines operated in night",'latest 2024'!B17)-3,3))),
            VALUE(MID('latest 2024'!B17,SEARCH("knitting machines operated in night",'latest 2024'!B17)-3,3)),
            VALUE(MID('latest 2024'!B17,SEARCH("knitting machines operated in night",'latest 2024'!B17)-2,2))
        )
    ),"-"
)</f>
        <v>-</v>
      </c>
      <c r="D17" s="176" t="str">
        <f>IFERROR(
    IF(ISNUMBER(VALUE(MID('latest 2024'!B17,SEARCH("dye machines operated in day",'latest 2024'!B17)-4,4))),
        VALUE(MID('latest 2024'!B17,SEARCH("dye machines operated in day",'latest 2024'!B17)-4,4)),
        IF(ISNUMBER(VALUE(MID('latest 2024'!B17,SEARCH("dye machines operated in day",'latest 2024'!B17)-3,3))),
            VALUE(MID('latest 2024'!B17,SEARCH("dye machines operated in day",'latest 2024'!B17)-3,3)),
            VALUE(MID('latest 2024'!B17,SEARCH("dye machines operated in day ",'latest 2024'!B17)-2,2))
        )
    ),"-"
)</f>
        <v>-</v>
      </c>
      <c r="E17" s="176" t="str">
        <f>IFERROR(
    IF(ISNUMBER(VALUE(MID('latest 2024'!B17,SEARCH("dye machines operated in night",'latest 2024'!B17)-4,4))),
        VALUE(MID('latest 2024'!B17,SEARCH("dye machines operated in night",'latest 2024'!B17)-4,4)),
        IF(ISNUMBER(VALUE(MID('latest 2024'!B17,SEARCH("dye machines operated in night",'latest 2024'!B17)-3,3))),
            VALUE(MID('latest 2024'!B17,SEARCH("dye machines operated in night",'latest 2024'!B17)-3,3)),
            VALUE(MID('latest 2024'!B17,SEARCH("dye machines operated in night",'latest 2024'!B17)-2,2))
        )
    ),"-"
)</f>
        <v>-</v>
      </c>
      <c r="F17" s="175" t="str">
        <f>IFERROR(
    IF(ISNUMBER(VALUE(MID('latest 2024'!B17,SEARCH("sample dye machine operated in day",'latest 2024'!B17)-4,4))),
        VALUE(MID('latest 2024'!B17,SEARCH("sample dye machine operated in day",'latest 2024'!B17)-4,4)),
        IF(ISNUMBER(VALUE(MID('latest 2024'!B17,SEARCH("sample dye machine operated in day",'latest 2024'!B17)-3,3))),
            VALUE(MID('latest 2024'!B17,SEARCH("sample dye machine operated in day",'latest 2024'!B17)-3,3)),
            VALUE(MID('latest 2024'!B17,SEARCH("sample dye machine operated in day",'latest 2024'!B17)-2,2))
        )
    ),"-"
)</f>
        <v>-</v>
      </c>
      <c r="G17" s="175" t="str">
        <f>IFERROR(
    IF(ISNUMBER(VALUE(MID('latest 2024'!B17,SEARCH("sample dye machine operated in night",'latest 2024'!B17)-4,4))),
        VALUE(MID('latest 2024'!B17,SEARCH("sample dye machine operated in night",'latest 2024'!B17)-4,4)),
        IF(ISNUMBER(VALUE(MID('latest 2024'!B17,SEARCH("sample dye machine operated in night",'latest 2024'!B17)-3,3))),
            VALUE(MID('latest 2024'!B17,SEARCH("sample dye machine operated in night",'latest 2024'!B17)-3,3)),
            VALUE(MID('latest 2024'!B17,SEARCH("sample dye machine operated in night",'latest 2024'!B17)-2,2))
        )
    ),"-"
)</f>
        <v>-</v>
      </c>
      <c r="H17" s="176" t="str">
        <f>IFERROR(
    IF(ISNUMBER(VALUE(MID('latest 2024'!B17,SEARCH("dryers operated in day",'latest 2024'!B17)-4,4))),
        VALUE(MID('latest 2024'!B17,SEARCH("dryers operated in day",'latest 2024'!B17)-4,4)),
        IF(ISNUMBER(VALUE(MID('latest 2024'!B17,SEARCH("dryers operated in day",'latest 2024'!B17)-3,3))),
            VALUE(MID('latest 2024'!B17,SEARCH("dryers operated in day",'latest 2024'!B17)-3,3)),
            VALUE(MID('latest 2024'!B17,SEARCH("dryers operated in day",'latest 2024'!B17)-2,2))
        )
    ),"-"
)</f>
        <v>-</v>
      </c>
      <c r="I17" s="176" t="str">
        <f>IFERROR(
    IF(ISNUMBER(VALUE(MID('latest 2024'!B17,SEARCH("dryers operated in night",'latest 2024'!B17)-4,4))),
        VALUE(MID('latest 2024'!B17,SEARCH("dryers operated in night",'latest 2024'!B17)-4,4)),
        IF(ISNUMBER(VALUE(MID('latest 2024'!B17,SEARCH("dryers operated in night",'latest 2024'!B17)-3,3))),
            VALUE(MID('latest 2024'!B17,SEARCH("dryers operated in night",'latest 2024'!B17)-3,3)),
            VALUE(MID('latest 2024'!B17,SEARCH("dryers operated in night",'latest 2024'!B17)-2,2))
        )
    ),"-"
)</f>
        <v>-</v>
      </c>
      <c r="J17" s="175" t="str">
        <f>IFERROR(
    IF(ISNUMBER(VALUE(MID('latest 2024'!B17,SEARCH("Presetting machines operated in day",'latest 2024'!B17)-4,4))),
        VALUE(MID('latest 2024'!B17,SEARCH("Presetting machines operated in day",'latest 2024'!B17)-4,4)),
        IF(ISNUMBER(VALUE(MID('latest 2024'!B17,SEARCH("Presetting machines operated in day",'latest 2024'!B17)-3,3))),
            VALUE(MID('latest 2024'!B17,SEARCH("Presetting machines operated in day",'latest 2024'!B17)-3,3)),
            VALUE(MID('latest 2024'!B17,SEARCH("Presetting machines operated in day",'latest 2024'!B17)-2,2))
        )
    ),"-"
)</f>
        <v>-</v>
      </c>
      <c r="K17" s="177" t="str">
        <f>IFERROR(
    IF(ISNUMBER(VALUE(MID('latest 2024'!B17,SEARCH("Presetting machines operated in night",'latest 2024'!B17)-4,4))),
        VALUE(MID('latest 2024'!B17,SEARCH("Presetting machines operated in night",'latest 2024'!B17)-4,4)),
        IF(ISNUMBER(VALUE(MID('latest 2024'!B17,SEARCH("Presetting machines operated in night",'latest 2024'!B17)-3,3))),
            VALUE(MID('latest 2024'!B17,SEARCH("Presetting machines operated in night",'latest 2024'!B17)-3,3)),
            VALUE(MID('latest 2024'!B17,SEARCH("Presetting machines operated in night",'latest 2024'!B17)-2,2))
        )
    ),"-"
)</f>
        <v>-</v>
      </c>
      <c r="L17" s="178" t="s">
        <v>54</v>
      </c>
      <c r="M17" s="178" t="s">
        <v>54</v>
      </c>
      <c r="N17" s="179" t="s">
        <v>54</v>
      </c>
      <c r="O17" s="179" t="s">
        <v>54</v>
      </c>
      <c r="P17" s="180" t="s">
        <v>54</v>
      </c>
      <c r="Q17" s="180" t="s">
        <v>54</v>
      </c>
      <c r="R17" s="179" t="s">
        <v>54</v>
      </c>
      <c r="S17" s="179" t="s">
        <v>54</v>
      </c>
      <c r="T17" s="180" t="s">
        <v>54</v>
      </c>
      <c r="U17" s="180" t="s">
        <v>54</v>
      </c>
      <c r="V17" s="181" t="s">
        <v>54</v>
      </c>
      <c r="W17" s="182" t="s">
        <v>28</v>
      </c>
      <c r="X17" s="251">
        <v>460</v>
      </c>
      <c r="Y17" s="251" t="s">
        <v>54</v>
      </c>
      <c r="Z17" s="251" t="s">
        <v>54</v>
      </c>
      <c r="AA17" s="36"/>
      <c r="AB17" s="36"/>
      <c r="AC17" s="35">
        <f t="shared" si="0"/>
        <v>56.799384615384625</v>
      </c>
      <c r="AD17" s="35" t="e">
        <f t="shared" si="1"/>
        <v>#VALUE!</v>
      </c>
      <c r="AE17" s="34" t="e">
        <f t="shared" si="2"/>
        <v>#VALUE!</v>
      </c>
      <c r="AF17" s="35" t="e">
        <f t="shared" si="3"/>
        <v>#VALUE!</v>
      </c>
      <c r="AG17" s="43" t="e">
        <f t="shared" si="4"/>
        <v>#VALUE!</v>
      </c>
    </row>
    <row r="18" spans="1:33" s="3" customFormat="1" ht="45.75" customHeight="1">
      <c r="A18" s="174">
        <v>45327</v>
      </c>
      <c r="B18" s="175" t="str">
        <f>IFERROR(
    IF(ISNUMBER(VALUE(MID('latest 2024'!B18,SEARCH("knitting machines operated in day",'latest 2024'!B18)-4,4))),
        VALUE(MID('latest 2024'!B18,SEARCH("knitting machines operated in day",'latest 2024'!B18)-4,4)),
        IF(ISNUMBER(VALUE(MID('latest 2024'!B18,SEARCH("knitting machines operated in day",'latest 2024'!B18)-3,3))),
            VALUE(MID('latest 2024'!B18,SEARCH("knitting machines operated in day",'latest 2024'!B18)-3,3)),
            VALUE(MID('latest 2024'!B18,SEARCH("knitting machines operated in day",'latest 2024'!B18)-2,2))
        )
    ),"-"
)</f>
        <v>-</v>
      </c>
      <c r="C18" s="175" t="str">
        <f>IFERROR(
    IF(ISNUMBER(VALUE(MID('latest 2024'!B18,SEARCH("knitting machines operated in night",'latest 2024'!B18)-4,4))),
        VALUE(MID('latest 2024'!B18,SEARCH("knitting machines operated in night",'latest 2024'!B18)-4,4)),
        IF(ISNUMBER(VALUE(MID('latest 2024'!B18,SEARCH("knitting machines operated in night",'latest 2024'!B18)-3,3))),
            VALUE(MID('latest 2024'!B18,SEARCH("knitting machines operated in night",'latest 2024'!B18)-3,3)),
            VALUE(MID('latest 2024'!B18,SEARCH("knitting machines operated in night",'latest 2024'!B18)-2,2))
        )
    ),"-"
)</f>
        <v>-</v>
      </c>
      <c r="D18" s="176">
        <f>IFERROR(
    IF(ISNUMBER(VALUE(MID('latest 2024'!B18,SEARCH("dye machines operated in day",'latest 2024'!B18)-4,4))),
        VALUE(MID('latest 2024'!B18,SEARCH("dye machines operated in day",'latest 2024'!B18)-4,4)),
        IF(ISNUMBER(VALUE(MID('latest 2024'!B18,SEARCH("dye machines operated in day",'latest 2024'!B18)-3,3))),
            VALUE(MID('latest 2024'!B18,SEARCH("dye machines operated in day",'latest 2024'!B18)-3,3)),
            VALUE(MID('latest 2024'!B18,SEARCH("dye machines operated in day ",'latest 2024'!B18)-2,2))
        )
    ),"-"
)</f>
        <v>23</v>
      </c>
      <c r="E18" s="176" t="str">
        <f>IFERROR(
    IF(ISNUMBER(VALUE(MID('latest 2024'!B18,SEARCH("dye machines operated in night",'latest 2024'!B18)-4,4))),
        VALUE(MID('latest 2024'!B18,SEARCH("dye machines operated in night",'latest 2024'!B18)-4,4)),
        IF(ISNUMBER(VALUE(MID('latest 2024'!B18,SEARCH("dye machines operated in night",'latest 2024'!B18)-3,3))),
            VALUE(MID('latest 2024'!B18,SEARCH("dye machines operated in night",'latest 2024'!B18)-3,3)),
            VALUE(MID('latest 2024'!B18,SEARCH("dye machines operated in night",'latest 2024'!B18)-2,2))
        )
    ),"-"
)</f>
        <v>-</v>
      </c>
      <c r="F18" s="175" t="str">
        <f>IFERROR(
    IF(ISNUMBER(VALUE(MID('latest 2024'!B18,SEARCH("sample dye machine operated in day",'latest 2024'!B18)-4,4))),
        VALUE(MID('latest 2024'!B18,SEARCH("sample dye machine operated in day",'latest 2024'!B18)-4,4)),
        IF(ISNUMBER(VALUE(MID('latest 2024'!B18,SEARCH("sample dye machine operated in day",'latest 2024'!B18)-3,3))),
            VALUE(MID('latest 2024'!B18,SEARCH("sample dye machine operated in day",'latest 2024'!B18)-3,3)),
            VALUE(MID('latest 2024'!B18,SEARCH("sample dye machine operated in day",'latest 2024'!B18)-2,2))
        )
    ),"-"
)</f>
        <v>-</v>
      </c>
      <c r="G18" s="175" t="str">
        <f>IFERROR(
    IF(ISNUMBER(VALUE(MID('latest 2024'!B18,SEARCH("sample dye machine operated in night",'latest 2024'!B18)-4,4))),
        VALUE(MID('latest 2024'!B18,SEARCH("sample dye machine operated in night",'latest 2024'!B18)-4,4)),
        IF(ISNUMBER(VALUE(MID('latest 2024'!B18,SEARCH("sample dye machine operated in night",'latest 2024'!B18)-3,3))),
            VALUE(MID('latest 2024'!B18,SEARCH("sample dye machine operated in night",'latest 2024'!B18)-3,3)),
            VALUE(MID('latest 2024'!B18,SEARCH("sample dye machine operated in night",'latest 2024'!B18)-2,2))
        )
    ),"-"
)</f>
        <v>-</v>
      </c>
      <c r="H18" s="176" t="str">
        <f>IFERROR(
    IF(ISNUMBER(VALUE(MID('latest 2024'!B18,SEARCH("dryers operated in day",'latest 2024'!B18)-4,4))),
        VALUE(MID('latest 2024'!B18,SEARCH("dryers operated in day",'latest 2024'!B18)-4,4)),
        IF(ISNUMBER(VALUE(MID('latest 2024'!B18,SEARCH("dryers operated in day",'latest 2024'!B18)-3,3))),
            VALUE(MID('latest 2024'!B18,SEARCH("dryers operated in day",'latest 2024'!B18)-3,3)),
            VALUE(MID('latest 2024'!B18,SEARCH("dryers operated in day",'latest 2024'!B18)-2,2))
        )
    ),"-"
)</f>
        <v>-</v>
      </c>
      <c r="I18" s="176" t="str">
        <f>IFERROR(
    IF(ISNUMBER(VALUE(MID('latest 2024'!B18,SEARCH("dryers operated in night",'latest 2024'!B18)-4,4))),
        VALUE(MID('latest 2024'!B18,SEARCH("dryers operated in night",'latest 2024'!B18)-4,4)),
        IF(ISNUMBER(VALUE(MID('latest 2024'!B18,SEARCH("dryers operated in night",'latest 2024'!B18)-3,3))),
            VALUE(MID('latest 2024'!B18,SEARCH("dryers operated in night",'latest 2024'!B18)-3,3)),
            VALUE(MID('latest 2024'!B18,SEARCH("dryers operated in night",'latest 2024'!B18)-2,2))
        )
    ),"-"
)</f>
        <v>-</v>
      </c>
      <c r="J18" s="175" t="str">
        <f>IFERROR(
    IF(ISNUMBER(VALUE(MID('latest 2024'!B18,SEARCH("Presetting machines operated in day",'latest 2024'!B18)-4,4))),
        VALUE(MID('latest 2024'!B18,SEARCH("Presetting machines operated in day",'latest 2024'!B18)-4,4)),
        IF(ISNUMBER(VALUE(MID('latest 2024'!B18,SEARCH("Presetting machines operated in day",'latest 2024'!B18)-3,3))),
            VALUE(MID('latest 2024'!B18,SEARCH("Presetting machines operated in day",'latest 2024'!B18)-3,3)),
            VALUE(MID('latest 2024'!B18,SEARCH("Presetting machines operated in day",'latest 2024'!B18)-2,2))
        )
    ),"-"
)</f>
        <v>-</v>
      </c>
      <c r="K18" s="177" t="str">
        <f>IFERROR(
    IF(ISNUMBER(VALUE(MID('latest 2024'!B18,SEARCH("Presetting machines operated in night",'latest 2024'!B18)-4,4))),
        VALUE(MID('latest 2024'!B18,SEARCH("Presetting machines operated in night",'latest 2024'!B18)-4,4)),
        IF(ISNUMBER(VALUE(MID('latest 2024'!B18,SEARCH("Presetting machines operated in night",'latest 2024'!B18)-3,3))),
            VALUE(MID('latest 2024'!B18,SEARCH("Presetting machines operated in night",'latest 2024'!B18)-3,3)),
            VALUE(MID('latest 2024'!B18,SEARCH("Presetting machines operated in night",'latest 2024'!B18)-2,2))
        )
    ),"-"
)</f>
        <v>-</v>
      </c>
      <c r="L18" s="178" t="s">
        <v>54</v>
      </c>
      <c r="M18" s="178" t="s">
        <v>54</v>
      </c>
      <c r="N18" s="179" t="s">
        <v>54</v>
      </c>
      <c r="O18" s="179" t="s">
        <v>54</v>
      </c>
      <c r="P18" s="180" t="s">
        <v>54</v>
      </c>
      <c r="Q18" s="180" t="s">
        <v>54</v>
      </c>
      <c r="R18" s="179" t="s">
        <v>54</v>
      </c>
      <c r="S18" s="179" t="s">
        <v>54</v>
      </c>
      <c r="T18" s="180" t="s">
        <v>54</v>
      </c>
      <c r="U18" s="180" t="s">
        <v>54</v>
      </c>
      <c r="V18" s="181" t="s">
        <v>54</v>
      </c>
      <c r="W18" s="182" t="s">
        <v>703</v>
      </c>
      <c r="X18" s="251">
        <v>20337</v>
      </c>
      <c r="Y18" s="251" t="s">
        <v>54</v>
      </c>
      <c r="Z18" s="251" t="s">
        <v>54</v>
      </c>
      <c r="AA18" s="36"/>
      <c r="AB18" s="36"/>
      <c r="AC18" s="35">
        <f t="shared" si="0"/>
        <v>2511.1501846153847</v>
      </c>
      <c r="AD18" s="35" t="e">
        <f t="shared" si="1"/>
        <v>#VALUE!</v>
      </c>
      <c r="AE18" s="34" t="e">
        <f t="shared" si="2"/>
        <v>#VALUE!</v>
      </c>
      <c r="AF18" s="35" t="e">
        <f t="shared" si="3"/>
        <v>#VALUE!</v>
      </c>
      <c r="AG18" s="43" t="e">
        <f t="shared" si="4"/>
        <v>#VALUE!</v>
      </c>
    </row>
    <row r="19" spans="1:33" s="3" customFormat="1" ht="45.75" customHeight="1">
      <c r="A19" s="174">
        <v>45328</v>
      </c>
      <c r="B19" s="175">
        <f>IFERROR(
    IF(ISNUMBER(VALUE(MID('latest 2024'!B19,SEARCH("knitting machines operated in day",'latest 2024'!B19)-4,4))),
        VALUE(MID('latest 2024'!B19,SEARCH("knitting machines operated in day",'latest 2024'!B19)-4,4)),
        IF(ISNUMBER(VALUE(MID('latest 2024'!B19,SEARCH("knitting machines operated in day",'latest 2024'!B19)-3,3))),
            VALUE(MID('latest 2024'!B19,SEARCH("knitting machines operated in day",'latest 2024'!B19)-3,3)),
            VALUE(MID('latest 2024'!B19,SEARCH("knitting machines operated in day",'latest 2024'!B19)-2,2))
        )
    ),"-"
)</f>
        <v>130</v>
      </c>
      <c r="C19" s="175">
        <f>IFERROR(
    IF(ISNUMBER(VALUE(MID('latest 2024'!B19,SEARCH("knitting machines operated in night",'latest 2024'!B19)-4,4))),
        VALUE(MID('latest 2024'!B19,SEARCH("knitting machines operated in night",'latest 2024'!B19)-4,4)),
        IF(ISNUMBER(VALUE(MID('latest 2024'!B19,SEARCH("knitting machines operated in night",'latest 2024'!B19)-3,3))),
            VALUE(MID('latest 2024'!B19,SEARCH("knitting machines operated in night",'latest 2024'!B19)-3,3)),
            VALUE(MID('latest 2024'!B19,SEARCH("knitting machines operated in night",'latest 2024'!B19)-2,2))
        )
    ),"-"
)</f>
        <v>121</v>
      </c>
      <c r="D19" s="176">
        <f>IFERROR(
    IF(ISNUMBER(VALUE(MID('latest 2024'!B19,SEARCH("dye machines operated in day",'latest 2024'!B19)-4,4))),
        VALUE(MID('latest 2024'!B19,SEARCH("dye machines operated in day",'latest 2024'!B19)-4,4)),
        IF(ISNUMBER(VALUE(MID('latest 2024'!B19,SEARCH("dye machines operated in day",'latest 2024'!B19)-3,3))),
            VALUE(MID('latest 2024'!B19,SEARCH("dye machines operated in day",'latest 2024'!B19)-3,3)),
            VALUE(MID('latest 2024'!B19,SEARCH("dye machines operated in day ",'latest 2024'!B19)-2,2))
        )
    ),"-"
)</f>
        <v>36</v>
      </c>
      <c r="E19" s="176">
        <f>IFERROR(
    IF(ISNUMBER(VALUE(MID('latest 2024'!B19,SEARCH("dye machines operated in night",'latest 2024'!B19)-4,4))),
        VALUE(MID('latest 2024'!B19,SEARCH("dye machines operated in night",'latest 2024'!B19)-4,4)),
        IF(ISNUMBER(VALUE(MID('latest 2024'!B19,SEARCH("dye machines operated in night",'latest 2024'!B19)-3,3))),
            VALUE(MID('latest 2024'!B19,SEARCH("dye machines operated in night",'latest 2024'!B19)-3,3)),
            VALUE(MID('latest 2024'!B19,SEARCH("dye machines operated in night",'latest 2024'!B19)-2,2))
        )
    ),"-"
)</f>
        <v>30</v>
      </c>
      <c r="F19" s="175" t="str">
        <f>IFERROR(
    IF(ISNUMBER(VALUE(MID('latest 2024'!B19,SEARCH("sample dye machine operated in day",'latest 2024'!B19)-4,4))),
        VALUE(MID('latest 2024'!B19,SEARCH("sample dye machine operated in day",'latest 2024'!B19)-4,4)),
        IF(ISNUMBER(VALUE(MID('latest 2024'!B19,SEARCH("sample dye machine operated in day",'latest 2024'!B19)-3,3))),
            VALUE(MID('latest 2024'!B19,SEARCH("sample dye machine operated in day",'latest 2024'!B19)-3,3)),
            VALUE(MID('latest 2024'!B19,SEARCH("sample dye machine operated in day",'latest 2024'!B19)-2,2))
        )
    ),"-"
)</f>
        <v>-</v>
      </c>
      <c r="G19" s="175" t="str">
        <f>IFERROR(
    IF(ISNUMBER(VALUE(MID('latest 2024'!B19,SEARCH("sample dye machine operated in night",'latest 2024'!B19)-4,4))),
        VALUE(MID('latest 2024'!B19,SEARCH("sample dye machine operated in night",'latest 2024'!B19)-4,4)),
        IF(ISNUMBER(VALUE(MID('latest 2024'!B19,SEARCH("sample dye machine operated in night",'latest 2024'!B19)-3,3))),
            VALUE(MID('latest 2024'!B19,SEARCH("sample dye machine operated in night",'latest 2024'!B19)-3,3)),
            VALUE(MID('latest 2024'!B19,SEARCH("sample dye machine operated in night",'latest 2024'!B19)-2,2))
        )
    ),"-"
)</f>
        <v>-</v>
      </c>
      <c r="H19" s="176" t="str">
        <f>IFERROR(
    IF(ISNUMBER(VALUE(MID('latest 2024'!B19,SEARCH("dryers operated in day",'latest 2024'!B19)-4,4))),
        VALUE(MID('latest 2024'!B19,SEARCH("dryers operated in day",'latest 2024'!B19)-4,4)),
        IF(ISNUMBER(VALUE(MID('latest 2024'!B19,SEARCH("dryers operated in day",'latest 2024'!B19)-3,3))),
            VALUE(MID('latest 2024'!B19,SEARCH("dryers operated in day",'latest 2024'!B19)-3,3)),
            VALUE(MID('latest 2024'!B19,SEARCH("dryers operated in day",'latest 2024'!B19)-2,2))
        )
    ),"-"
)</f>
        <v>-</v>
      </c>
      <c r="I19" s="176" t="str">
        <f>IFERROR(
    IF(ISNUMBER(VALUE(MID('latest 2024'!B19,SEARCH("dryers operated in night",'latest 2024'!B19)-4,4))),
        VALUE(MID('latest 2024'!B19,SEARCH("dryers operated in night",'latest 2024'!B19)-4,4)),
        IF(ISNUMBER(VALUE(MID('latest 2024'!B19,SEARCH("dryers operated in night",'latest 2024'!B19)-3,3))),
            VALUE(MID('latest 2024'!B19,SEARCH("dryers operated in night",'latest 2024'!B19)-3,3)),
            VALUE(MID('latest 2024'!B19,SEARCH("dryers operated in night",'latest 2024'!B19)-2,2))
        )
    ),"-"
)</f>
        <v>-</v>
      </c>
      <c r="J19" s="175" t="str">
        <f>IFERROR(
    IF(ISNUMBER(VALUE(MID('latest 2024'!B19,SEARCH("Presetting machines operated in day",'latest 2024'!B19)-4,4))),
        VALUE(MID('latest 2024'!B19,SEARCH("Presetting machines operated in day",'latest 2024'!B19)-4,4)),
        IF(ISNUMBER(VALUE(MID('latest 2024'!B19,SEARCH("Presetting machines operated in day",'latest 2024'!B19)-3,3))),
            VALUE(MID('latest 2024'!B19,SEARCH("Presetting machines operated in day",'latest 2024'!B19)-3,3)),
            VALUE(MID('latest 2024'!B19,SEARCH("Presetting machines operated in day",'latest 2024'!B19)-2,2))
        )
    ),"-"
)</f>
        <v>-</v>
      </c>
      <c r="K19" s="177" t="str">
        <f>IFERROR(
    IF(ISNUMBER(VALUE(MID('latest 2024'!B19,SEARCH("Presetting machines operated in night",'latest 2024'!B19)-4,4))),
        VALUE(MID('latest 2024'!B19,SEARCH("Presetting machines operated in night",'latest 2024'!B19)-4,4)),
        IF(ISNUMBER(VALUE(MID('latest 2024'!B19,SEARCH("Presetting machines operated in night",'latest 2024'!B19)-3,3))),
            VALUE(MID('latest 2024'!B19,SEARCH("Presetting machines operated in night",'latest 2024'!B19)-3,3)),
            VALUE(MID('latest 2024'!B19,SEARCH("Presetting machines operated in night",'latest 2024'!B19)-2,2))
        )
    ),"-"
)</f>
        <v>-</v>
      </c>
      <c r="L19" s="178" t="s">
        <v>54</v>
      </c>
      <c r="M19" s="178" t="s">
        <v>54</v>
      </c>
      <c r="N19" s="179">
        <v>1</v>
      </c>
      <c r="O19" s="179">
        <v>1</v>
      </c>
      <c r="P19" s="180">
        <v>6</v>
      </c>
      <c r="Q19" s="180">
        <v>5</v>
      </c>
      <c r="R19" s="179">
        <v>2</v>
      </c>
      <c r="S19" s="179">
        <v>2</v>
      </c>
      <c r="T19" s="180">
        <v>8</v>
      </c>
      <c r="U19" s="180">
        <v>8</v>
      </c>
      <c r="V19" s="181" t="s">
        <v>54</v>
      </c>
      <c r="W19" s="182" t="s">
        <v>703</v>
      </c>
      <c r="X19" s="251">
        <v>25792</v>
      </c>
      <c r="Y19" s="251">
        <v>93726</v>
      </c>
      <c r="Z19" s="251">
        <v>854</v>
      </c>
      <c r="AA19" s="36"/>
      <c r="AB19" s="36"/>
      <c r="AC19" s="36">
        <f t="shared" si="0"/>
        <v>3184.7168000000001</v>
      </c>
      <c r="AD19" s="36">
        <f t="shared" si="1"/>
        <v>2797.7211000000002</v>
      </c>
      <c r="AE19" s="34">
        <f t="shared" si="2"/>
        <v>433.56923076923078</v>
      </c>
      <c r="AF19" s="36">
        <f t="shared" si="3"/>
        <v>960.75</v>
      </c>
      <c r="AG19" s="13">
        <f t="shared" si="4"/>
        <v>7376.7571307692315</v>
      </c>
    </row>
    <row r="20" spans="1:33" s="3" customFormat="1" ht="45.75" customHeight="1">
      <c r="A20" s="174">
        <v>45329</v>
      </c>
      <c r="B20" s="175">
        <f>IFERROR(
    IF(ISNUMBER(VALUE(MID('latest 2024'!B20,SEARCH("knitting machines operated in day",'latest 2024'!B20)-4,4))),
        VALUE(MID('latest 2024'!B20,SEARCH("knitting machines operated in day",'latest 2024'!B20)-4,4)),
        IF(ISNUMBER(VALUE(MID('latest 2024'!B20,SEARCH("knitting machines operated in day",'latest 2024'!B20)-3,3))),
            VALUE(MID('latest 2024'!B20,SEARCH("knitting machines operated in day",'latest 2024'!B20)-3,3)),
            VALUE(MID('latest 2024'!B20,SEARCH("knitting machines operated in day",'latest 2024'!B20)-2,2))
        )
    ),"-"
)</f>
        <v>128</v>
      </c>
      <c r="C20" s="175">
        <f>IFERROR(
    IF(ISNUMBER(VALUE(MID('latest 2024'!B20,SEARCH("knitting machines operated in night",'latest 2024'!B20)-4,4))),
        VALUE(MID('latest 2024'!B20,SEARCH("knitting machines operated in night",'latest 2024'!B20)-4,4)),
        IF(ISNUMBER(VALUE(MID('latest 2024'!B20,SEARCH("knitting machines operated in night",'latest 2024'!B20)-3,3))),
            VALUE(MID('latest 2024'!B20,SEARCH("knitting machines operated in night",'latest 2024'!B20)-3,3)),
            VALUE(MID('latest 2024'!B20,SEARCH("knitting machines operated in night",'latest 2024'!B20)-2,2))
        )
    ),"-"
)</f>
        <v>110</v>
      </c>
      <c r="D20" s="176">
        <f>IFERROR(
    IF(ISNUMBER(VALUE(MID('latest 2024'!B20,SEARCH("dye machines operated in day",'latest 2024'!B20)-4,4))),
        VALUE(MID('latest 2024'!B20,SEARCH("dye machines operated in day",'latest 2024'!B20)-4,4)),
        IF(ISNUMBER(VALUE(MID('latest 2024'!B20,SEARCH("dye machines operated in day",'latest 2024'!B20)-3,3))),
            VALUE(MID('latest 2024'!B20,SEARCH("dye machines operated in day",'latest 2024'!B20)-3,3)),
            VALUE(MID('latest 2024'!B20,SEARCH("dye machines operated in day ",'latest 2024'!B20)-2,2))
        )
    ),"-"
)</f>
        <v>31</v>
      </c>
      <c r="E20" s="176">
        <f>IFERROR(
    IF(ISNUMBER(VALUE(MID('latest 2024'!B20,SEARCH("dye machines operated in night",'latest 2024'!B20)-4,4))),
        VALUE(MID('latest 2024'!B20,SEARCH("dye machines operated in night",'latest 2024'!B20)-4,4)),
        IF(ISNUMBER(VALUE(MID('latest 2024'!B20,SEARCH("dye machines operated in night",'latest 2024'!B20)-3,3))),
            VALUE(MID('latest 2024'!B20,SEARCH("dye machines operated in night",'latest 2024'!B20)-3,3)),
            VALUE(MID('latest 2024'!B20,SEARCH("dye machines operated in night",'latest 2024'!B20)-2,2))
        )
    ),"-"
)</f>
        <v>30</v>
      </c>
      <c r="F20" s="175" t="str">
        <f>IFERROR(
    IF(ISNUMBER(VALUE(MID('latest 2024'!B20,SEARCH("sample dye machine operated in day",'latest 2024'!B20)-4,4))),
        VALUE(MID('latest 2024'!B20,SEARCH("sample dye machine operated in day",'latest 2024'!B20)-4,4)),
        IF(ISNUMBER(VALUE(MID('latest 2024'!B20,SEARCH("sample dye machine operated in day",'latest 2024'!B20)-3,3))),
            VALUE(MID('latest 2024'!B20,SEARCH("sample dye machine operated in day",'latest 2024'!B20)-3,3)),
            VALUE(MID('latest 2024'!B20,SEARCH("sample dye machine operated in day",'latest 2024'!B20)-2,2))
        )
    ),"-"
)</f>
        <v>-</v>
      </c>
      <c r="G20" s="175" t="str">
        <f>IFERROR(
    IF(ISNUMBER(VALUE(MID('latest 2024'!B20,SEARCH("sample dye machine operated in night",'latest 2024'!B20)-4,4))),
        VALUE(MID('latest 2024'!B20,SEARCH("sample dye machine operated in night",'latest 2024'!B20)-4,4)),
        IF(ISNUMBER(VALUE(MID('latest 2024'!B20,SEARCH("sample dye machine operated in night",'latest 2024'!B20)-3,3))),
            VALUE(MID('latest 2024'!B20,SEARCH("sample dye machine operated in night",'latest 2024'!B20)-3,3)),
            VALUE(MID('latest 2024'!B20,SEARCH("sample dye machine operated in night",'latest 2024'!B20)-2,2))
        )
    ),"-"
)</f>
        <v>-</v>
      </c>
      <c r="H20" s="176" t="str">
        <f>IFERROR(
    IF(ISNUMBER(VALUE(MID('latest 2024'!B20,SEARCH("dryers operated in day",'latest 2024'!B20)-4,4))),
        VALUE(MID('latest 2024'!B20,SEARCH("dryers operated in day",'latest 2024'!B20)-4,4)),
        IF(ISNUMBER(VALUE(MID('latest 2024'!B20,SEARCH("dryers operated in day",'latest 2024'!B20)-3,3))),
            VALUE(MID('latest 2024'!B20,SEARCH("dryers operated in day",'latest 2024'!B20)-3,3)),
            VALUE(MID('latest 2024'!B20,SEARCH("dryers operated in day",'latest 2024'!B20)-2,2))
        )
    ),"-"
)</f>
        <v>-</v>
      </c>
      <c r="I20" s="176" t="str">
        <f>IFERROR(
    IF(ISNUMBER(VALUE(MID('latest 2024'!B20,SEARCH("dryers operated in night",'latest 2024'!B20)-4,4))),
        VALUE(MID('latest 2024'!B20,SEARCH("dryers operated in night",'latest 2024'!B20)-4,4)),
        IF(ISNUMBER(VALUE(MID('latest 2024'!B20,SEARCH("dryers operated in night",'latest 2024'!B20)-3,3))),
            VALUE(MID('latest 2024'!B20,SEARCH("dryers operated in night",'latest 2024'!B20)-3,3)),
            VALUE(MID('latest 2024'!B20,SEARCH("dryers operated in night",'latest 2024'!B20)-2,2))
        )
    ),"-"
)</f>
        <v>-</v>
      </c>
      <c r="J20" s="175" t="str">
        <f>IFERROR(
    IF(ISNUMBER(VALUE(MID('latest 2024'!B20,SEARCH("Presetting machines operated in day",'latest 2024'!B20)-4,4))),
        VALUE(MID('latest 2024'!B20,SEARCH("Presetting machines operated in day",'latest 2024'!B20)-4,4)),
        IF(ISNUMBER(VALUE(MID('latest 2024'!B20,SEARCH("Presetting machines operated in day",'latest 2024'!B20)-3,3))),
            VALUE(MID('latest 2024'!B20,SEARCH("Presetting machines operated in day",'latest 2024'!B20)-3,3)),
            VALUE(MID('latest 2024'!B20,SEARCH("Presetting machines operated in day",'latest 2024'!B20)-2,2))
        )
    ),"-"
)</f>
        <v>-</v>
      </c>
      <c r="K20" s="177" t="str">
        <f>IFERROR(
    IF(ISNUMBER(VALUE(MID('latest 2024'!B20,SEARCH("Presetting machines operated in night",'latest 2024'!B20)-4,4))),
        VALUE(MID('latest 2024'!B20,SEARCH("Presetting machines operated in night",'latest 2024'!B20)-4,4)),
        IF(ISNUMBER(VALUE(MID('latest 2024'!B20,SEARCH("Presetting machines operated in night",'latest 2024'!B20)-3,3))),
            VALUE(MID('latest 2024'!B20,SEARCH("Presetting machines operated in night",'latest 2024'!B20)-3,3)),
            VALUE(MID('latest 2024'!B20,SEARCH("Presetting machines operated in night",'latest 2024'!B20)-2,2))
        )
    ),"-"
)</f>
        <v>-</v>
      </c>
      <c r="L20" s="178" t="s">
        <v>709</v>
      </c>
      <c r="M20" s="178" t="s">
        <v>54</v>
      </c>
      <c r="N20" s="179">
        <v>1</v>
      </c>
      <c r="O20" s="179">
        <v>1</v>
      </c>
      <c r="P20" s="180">
        <v>5</v>
      </c>
      <c r="Q20" s="180">
        <v>4</v>
      </c>
      <c r="R20" s="179">
        <v>2</v>
      </c>
      <c r="S20" s="179">
        <v>2</v>
      </c>
      <c r="T20" s="180">
        <v>8</v>
      </c>
      <c r="U20" s="180">
        <v>8</v>
      </c>
      <c r="V20" s="181" t="s">
        <v>54</v>
      </c>
      <c r="W20" s="182" t="s">
        <v>703</v>
      </c>
      <c r="X20" s="251">
        <v>24866</v>
      </c>
      <c r="Y20" s="251">
        <v>70638</v>
      </c>
      <c r="Z20" s="251">
        <v>769</v>
      </c>
      <c r="AA20" s="34"/>
      <c r="AB20" s="34"/>
      <c r="AC20" s="36">
        <f t="shared" si="0"/>
        <v>3070.3771692307696</v>
      </c>
      <c r="AD20" s="36">
        <f t="shared" si="1"/>
        <v>2108.5443000000005</v>
      </c>
      <c r="AE20" s="34">
        <f t="shared" si="2"/>
        <v>390.4153846153846</v>
      </c>
      <c r="AF20" s="36">
        <f t="shared" si="3"/>
        <v>865.125</v>
      </c>
      <c r="AG20" s="13">
        <f t="shared" si="4"/>
        <v>6434.4618538461555</v>
      </c>
    </row>
    <row r="21" spans="1:33" s="3" customFormat="1" ht="45.75" customHeight="1">
      <c r="A21" s="174">
        <v>45330</v>
      </c>
      <c r="B21" s="175">
        <f>IFERROR(
    IF(ISNUMBER(VALUE(MID('latest 2024'!B21,SEARCH("knitting machines operated in day",'latest 2024'!B21)-4,4))),
        VALUE(MID('latest 2024'!B21,SEARCH("knitting machines operated in day",'latest 2024'!B21)-4,4)),
        IF(ISNUMBER(VALUE(MID('latest 2024'!B21,SEARCH("knitting machines operated in day",'latest 2024'!B21)-3,3))),
            VALUE(MID('latest 2024'!B21,SEARCH("knitting machines operated in day",'latest 2024'!B21)-3,3)),
            VALUE(MID('latest 2024'!B21,SEARCH("knitting machines operated in day",'latest 2024'!B21)-2,2))
        )
    ),"-"
)</f>
        <v>118</v>
      </c>
      <c r="C21" s="175">
        <f>IFERROR(
    IF(ISNUMBER(VALUE(MID('latest 2024'!B21,SEARCH("knitting machines operated in night",'latest 2024'!B21)-4,4))),
        VALUE(MID('latest 2024'!B21,SEARCH("knitting machines operated in night",'latest 2024'!B21)-4,4)),
        IF(ISNUMBER(VALUE(MID('latest 2024'!B21,SEARCH("knitting machines operated in night",'latest 2024'!B21)-3,3))),
            VALUE(MID('latest 2024'!B21,SEARCH("knitting machines operated in night",'latest 2024'!B21)-3,3)),
            VALUE(MID('latest 2024'!B21,SEARCH("knitting machines operated in night",'latest 2024'!B21)-2,2))
        )
    ),"-"
)</f>
        <v>130</v>
      </c>
      <c r="D21" s="176">
        <f>IFERROR(
    IF(ISNUMBER(VALUE(MID('latest 2024'!B21,SEARCH("dye machines operated in day",'latest 2024'!B21)-4,4))),
        VALUE(MID('latest 2024'!B21,SEARCH("dye machines operated in day",'latest 2024'!B21)-4,4)),
        IF(ISNUMBER(VALUE(MID('latest 2024'!B21,SEARCH("dye machines operated in day",'latest 2024'!B21)-3,3))),
            VALUE(MID('latest 2024'!B21,SEARCH("dye machines operated in day",'latest 2024'!B21)-3,3)),
            VALUE(MID('latest 2024'!B21,SEARCH("dye machines operated in day ",'latest 2024'!B21)-2,2))
        )
    ),"-"
)</f>
        <v>27</v>
      </c>
      <c r="E21" s="176">
        <f>IFERROR(
    IF(ISNUMBER(VALUE(MID('latest 2024'!B21,SEARCH("dye machines operated in night",'latest 2024'!B21)-4,4))),
        VALUE(MID('latest 2024'!B21,SEARCH("dye machines operated in night",'latest 2024'!B21)-4,4)),
        IF(ISNUMBER(VALUE(MID('latest 2024'!B21,SEARCH("dye machines operated in night",'latest 2024'!B21)-3,3))),
            VALUE(MID('latest 2024'!B21,SEARCH("dye machines operated in night",'latest 2024'!B21)-3,3)),
            VALUE(MID('latest 2024'!B21,SEARCH("dye machines operated in night",'latest 2024'!B21)-2,2))
        )
    ),"-"
)</f>
        <v>31</v>
      </c>
      <c r="F21" s="175" t="str">
        <f>IFERROR(
    IF(ISNUMBER(VALUE(MID('latest 2024'!B21,SEARCH("sample dye machine operated in day",'latest 2024'!B21)-4,4))),
        VALUE(MID('latest 2024'!B21,SEARCH("sample dye machine operated in day",'latest 2024'!B21)-4,4)),
        IF(ISNUMBER(VALUE(MID('latest 2024'!B21,SEARCH("sample dye machine operated in day",'latest 2024'!B21)-3,3))),
            VALUE(MID('latest 2024'!B21,SEARCH("sample dye machine operated in day",'latest 2024'!B21)-3,3)),
            VALUE(MID('latest 2024'!B21,SEARCH("sample dye machine operated in day",'latest 2024'!B21)-2,2))
        )
    ),"-"
)</f>
        <v>-</v>
      </c>
      <c r="G21" s="175" t="str">
        <f>IFERROR(
    IF(ISNUMBER(VALUE(MID('latest 2024'!B21,SEARCH("sample dye machine operated in night",'latest 2024'!B21)-4,4))),
        VALUE(MID('latest 2024'!B21,SEARCH("sample dye machine operated in night",'latest 2024'!B21)-4,4)),
        IF(ISNUMBER(VALUE(MID('latest 2024'!B21,SEARCH("sample dye machine operated in night",'latest 2024'!B21)-3,3))),
            VALUE(MID('latest 2024'!B21,SEARCH("sample dye machine operated in night",'latest 2024'!B21)-3,3)),
            VALUE(MID('latest 2024'!B21,SEARCH("sample dye machine operated in night",'latest 2024'!B21)-2,2))
        )
    ),"-"
)</f>
        <v>-</v>
      </c>
      <c r="H21" s="176" t="str">
        <f>IFERROR(
    IF(ISNUMBER(VALUE(MID('latest 2024'!B21,SEARCH("dryers operated in day",'latest 2024'!B21)-4,4))),
        VALUE(MID('latest 2024'!B21,SEARCH("dryers operated in day",'latest 2024'!B21)-4,4)),
        IF(ISNUMBER(VALUE(MID('latest 2024'!B21,SEARCH("dryers operated in day",'latest 2024'!B21)-3,3))),
            VALUE(MID('latest 2024'!B21,SEARCH("dryers operated in day",'latest 2024'!B21)-3,3)),
            VALUE(MID('latest 2024'!B21,SEARCH("dryers operated in day",'latest 2024'!B21)-2,2))
        )
    ),"-"
)</f>
        <v>-</v>
      </c>
      <c r="I21" s="176" t="str">
        <f>IFERROR(
    IF(ISNUMBER(VALUE(MID('latest 2024'!B21,SEARCH("dryers operated in night",'latest 2024'!B21)-4,4))),
        VALUE(MID('latest 2024'!B21,SEARCH("dryers operated in night",'latest 2024'!B21)-4,4)),
        IF(ISNUMBER(VALUE(MID('latest 2024'!B21,SEARCH("dryers operated in night",'latest 2024'!B21)-3,3))),
            VALUE(MID('latest 2024'!B21,SEARCH("dryers operated in night",'latest 2024'!B21)-3,3)),
            VALUE(MID('latest 2024'!B21,SEARCH("dryers operated in night",'latest 2024'!B21)-2,2))
        )
    ),"-"
)</f>
        <v>-</v>
      </c>
      <c r="J21" s="175" t="str">
        <f>IFERROR(
    IF(ISNUMBER(VALUE(MID('latest 2024'!B21,SEARCH("Presetting machines operated in day",'latest 2024'!B21)-4,4))),
        VALUE(MID('latest 2024'!B21,SEARCH("Presetting machines operated in day",'latest 2024'!B21)-4,4)),
        IF(ISNUMBER(VALUE(MID('latest 2024'!B21,SEARCH("Presetting machines operated in day",'latest 2024'!B21)-3,3))),
            VALUE(MID('latest 2024'!B21,SEARCH("Presetting machines operated in day",'latest 2024'!B21)-3,3)),
            VALUE(MID('latest 2024'!B21,SEARCH("Presetting machines operated in day",'latest 2024'!B21)-2,2))
        )
    ),"-"
)</f>
        <v>-</v>
      </c>
      <c r="K21" s="177" t="str">
        <f>IFERROR(
    IF(ISNUMBER(VALUE(MID('latest 2024'!B21,SEARCH("Presetting machines operated in night",'latest 2024'!B21)-4,4))),
        VALUE(MID('latest 2024'!B21,SEARCH("Presetting machines operated in night",'latest 2024'!B21)-4,4)),
        IF(ISNUMBER(VALUE(MID('latest 2024'!B21,SEARCH("Presetting machines operated in night",'latest 2024'!B21)-3,3))),
            VALUE(MID('latest 2024'!B21,SEARCH("Presetting machines operated in night",'latest 2024'!B21)-3,3)),
            VALUE(MID('latest 2024'!B21,SEARCH("Presetting machines operated in night",'latest 2024'!B21)-2,2))
        )
    ),"-"
)</f>
        <v>-</v>
      </c>
      <c r="L21" s="178" t="s">
        <v>710</v>
      </c>
      <c r="M21" s="178" t="s">
        <v>54</v>
      </c>
      <c r="N21" s="179">
        <v>1</v>
      </c>
      <c r="O21" s="179">
        <v>1</v>
      </c>
      <c r="P21" s="180">
        <v>4</v>
      </c>
      <c r="Q21" s="180">
        <v>4</v>
      </c>
      <c r="R21" s="179">
        <v>2</v>
      </c>
      <c r="S21" s="179">
        <v>2</v>
      </c>
      <c r="T21" s="180">
        <v>8</v>
      </c>
      <c r="U21" s="180">
        <v>8</v>
      </c>
      <c r="V21" s="181" t="s">
        <v>54</v>
      </c>
      <c r="W21" s="182" t="s">
        <v>703</v>
      </c>
      <c r="X21" s="251">
        <v>23996</v>
      </c>
      <c r="Y21" s="251">
        <v>64964</v>
      </c>
      <c r="Z21" s="251">
        <v>754</v>
      </c>
      <c r="AA21" s="34"/>
      <c r="AB21" s="34"/>
      <c r="AC21" s="36">
        <f t="shared" si="0"/>
        <v>2962.9522461538463</v>
      </c>
      <c r="AD21" s="36">
        <f t="shared" si="1"/>
        <v>1939.1754000000001</v>
      </c>
      <c r="AE21" s="34">
        <f t="shared" si="2"/>
        <v>382.8</v>
      </c>
      <c r="AF21" s="36">
        <f t="shared" si="3"/>
        <v>848.25</v>
      </c>
      <c r="AG21" s="13">
        <f t="shared" si="4"/>
        <v>6133.1776461538466</v>
      </c>
    </row>
    <row r="22" spans="1:33" s="3" customFormat="1" ht="45.75" customHeight="1">
      <c r="A22" s="174">
        <v>45331</v>
      </c>
      <c r="B22" s="175">
        <f>IFERROR(
    IF(ISNUMBER(VALUE(MID('latest 2024'!B22,SEARCH("knitting machines operated in day",'latest 2024'!B22)-4,4))),
        VALUE(MID('latest 2024'!B22,SEARCH("knitting machines operated in day",'latest 2024'!B22)-4,4)),
        IF(ISNUMBER(VALUE(MID('latest 2024'!B22,SEARCH("knitting machines operated in day",'latest 2024'!B22)-3,3))),
            VALUE(MID('latest 2024'!B22,SEARCH("knitting machines operated in day",'latest 2024'!B22)-3,3)),
            VALUE(MID('latest 2024'!B22,SEARCH("knitting machines operated in day",'latest 2024'!B22)-2,2))
        )
    ),"-"
)</f>
        <v>127</v>
      </c>
      <c r="C22" s="175">
        <f>IFERROR(
    IF(ISNUMBER(VALUE(MID('latest 2024'!B22,SEARCH("knitting machines operated in night",'latest 2024'!B22)-4,4))),
        VALUE(MID('latest 2024'!B22,SEARCH("knitting machines operated in night",'latest 2024'!B22)-4,4)),
        IF(ISNUMBER(VALUE(MID('latest 2024'!B22,SEARCH("knitting machines operated in night",'latest 2024'!B22)-3,3))),
            VALUE(MID('latest 2024'!B22,SEARCH("knitting machines operated in night",'latest 2024'!B22)-3,3)),
            VALUE(MID('latest 2024'!B22,SEARCH("knitting machines operated in night",'latest 2024'!B22)-2,2))
        )
    ),"-"
)</f>
        <v>126</v>
      </c>
      <c r="D22" s="176">
        <f>IFERROR(
    IF(ISNUMBER(VALUE(MID('latest 2024'!B22,SEARCH("dye machines operated in day",'latest 2024'!B22)-4,4))),
        VALUE(MID('latest 2024'!B22,SEARCH("dye machines operated in day",'latest 2024'!B22)-4,4)),
        IF(ISNUMBER(VALUE(MID('latest 2024'!B22,SEARCH("dye machines operated in day",'latest 2024'!B22)-3,3))),
            VALUE(MID('latest 2024'!B22,SEARCH("dye machines operated in day",'latest 2024'!B22)-3,3)),
            VALUE(MID('latest 2024'!B22,SEARCH("dye machines operated in day ",'latest 2024'!B22)-2,2))
        )
    ),"-"
)</f>
        <v>29</v>
      </c>
      <c r="E22" s="176">
        <f>IFERROR(
    IF(ISNUMBER(VALUE(MID('latest 2024'!B22,SEARCH("dye machines operated in night",'latest 2024'!B22)-4,4))),
        VALUE(MID('latest 2024'!B22,SEARCH("dye machines operated in night",'latest 2024'!B22)-4,4)),
        IF(ISNUMBER(VALUE(MID('latest 2024'!B22,SEARCH("dye machines operated in night",'latest 2024'!B22)-3,3))),
            VALUE(MID('latest 2024'!B22,SEARCH("dye machines operated in night",'latest 2024'!B22)-3,3)),
            VALUE(MID('latest 2024'!B22,SEARCH("dye machines operated in night",'latest 2024'!B22)-2,2))
        )
    ),"-"
)</f>
        <v>23</v>
      </c>
      <c r="F22" s="175" t="str">
        <f>IFERROR(
    IF(ISNUMBER(VALUE(MID('latest 2024'!B22,SEARCH("sample dye machine operated in day",'latest 2024'!B22)-4,4))),
        VALUE(MID('latest 2024'!B22,SEARCH("sample dye machine operated in day",'latest 2024'!B22)-4,4)),
        IF(ISNUMBER(VALUE(MID('latest 2024'!B22,SEARCH("sample dye machine operated in day",'latest 2024'!B22)-3,3))),
            VALUE(MID('latest 2024'!B22,SEARCH("sample dye machine operated in day",'latest 2024'!B22)-3,3)),
            VALUE(MID('latest 2024'!B22,SEARCH("sample dye machine operated in day",'latest 2024'!B22)-2,2))
        )
    ),"-"
)</f>
        <v>-</v>
      </c>
      <c r="G22" s="175" t="str">
        <f>IFERROR(
    IF(ISNUMBER(VALUE(MID('latest 2024'!B22,SEARCH("sample dye machine operated in night",'latest 2024'!B22)-4,4))),
        VALUE(MID('latest 2024'!B22,SEARCH("sample dye machine operated in night",'latest 2024'!B22)-4,4)),
        IF(ISNUMBER(VALUE(MID('latest 2024'!B22,SEARCH("sample dye machine operated in night",'latest 2024'!B22)-3,3))),
            VALUE(MID('latest 2024'!B22,SEARCH("sample dye machine operated in night",'latest 2024'!B22)-3,3)),
            VALUE(MID('latest 2024'!B22,SEARCH("sample dye machine operated in night",'latest 2024'!B22)-2,2))
        )
    ),"-"
)</f>
        <v>-</v>
      </c>
      <c r="H22" s="176" t="str">
        <f>IFERROR(
    IF(ISNUMBER(VALUE(MID('latest 2024'!B22,SEARCH("dryers operated in day",'latest 2024'!B22)-4,4))),
        VALUE(MID('latest 2024'!B22,SEARCH("dryers operated in day",'latest 2024'!B22)-4,4)),
        IF(ISNUMBER(VALUE(MID('latest 2024'!B22,SEARCH("dryers operated in day",'latest 2024'!B22)-3,3))),
            VALUE(MID('latest 2024'!B22,SEARCH("dryers operated in day",'latest 2024'!B22)-3,3)),
            VALUE(MID('latest 2024'!B22,SEARCH("dryers operated in day",'latest 2024'!B22)-2,2))
        )
    ),"-"
)</f>
        <v>-</v>
      </c>
      <c r="I22" s="176" t="str">
        <f>IFERROR(
    IF(ISNUMBER(VALUE(MID('latest 2024'!B22,SEARCH("dryers operated in night",'latest 2024'!B22)-4,4))),
        VALUE(MID('latest 2024'!B22,SEARCH("dryers operated in night",'latest 2024'!B22)-4,4)),
        IF(ISNUMBER(VALUE(MID('latest 2024'!B22,SEARCH("dryers operated in night",'latest 2024'!B22)-3,3))),
            VALUE(MID('latest 2024'!B22,SEARCH("dryers operated in night",'latest 2024'!B22)-3,3)),
            VALUE(MID('latest 2024'!B22,SEARCH("dryers operated in night",'latest 2024'!B22)-2,2))
        )
    ),"-"
)</f>
        <v>-</v>
      </c>
      <c r="J22" s="175" t="str">
        <f>IFERROR(
    IF(ISNUMBER(VALUE(MID('latest 2024'!B22,SEARCH("Presetting machines operated in day",'latest 2024'!B22)-4,4))),
        VALUE(MID('latest 2024'!B22,SEARCH("Presetting machines operated in day",'latest 2024'!B22)-4,4)),
        IF(ISNUMBER(VALUE(MID('latest 2024'!B22,SEARCH("Presetting machines operated in day",'latest 2024'!B22)-3,3))),
            VALUE(MID('latest 2024'!B22,SEARCH("Presetting machines operated in day",'latest 2024'!B22)-3,3)),
            VALUE(MID('latest 2024'!B22,SEARCH("Presetting machines operated in day",'latest 2024'!B22)-2,2))
        )
    ),"-"
)</f>
        <v>-</v>
      </c>
      <c r="K22" s="177" t="str">
        <f>IFERROR(
    IF(ISNUMBER(VALUE(MID('latest 2024'!B22,SEARCH("Presetting machines operated in night",'latest 2024'!B22)-4,4))),
        VALUE(MID('latest 2024'!B22,SEARCH("Presetting machines operated in night",'latest 2024'!B22)-4,4)),
        IF(ISNUMBER(VALUE(MID('latest 2024'!B22,SEARCH("Presetting machines operated in night",'latest 2024'!B22)-3,3))),
            VALUE(MID('latest 2024'!B22,SEARCH("Presetting machines operated in night",'latest 2024'!B22)-3,3)),
            VALUE(MID('latest 2024'!B22,SEARCH("Presetting machines operated in night",'latest 2024'!B22)-2,2))
        )
    ),"-"
)</f>
        <v>-</v>
      </c>
      <c r="L22" s="178" t="s">
        <v>711</v>
      </c>
      <c r="M22" s="178" t="s">
        <v>54</v>
      </c>
      <c r="N22" s="179">
        <v>1</v>
      </c>
      <c r="O22" s="179">
        <v>1</v>
      </c>
      <c r="P22" s="180">
        <v>5</v>
      </c>
      <c r="Q22" s="180">
        <v>4</v>
      </c>
      <c r="R22" s="179">
        <v>2</v>
      </c>
      <c r="S22" s="179">
        <v>2</v>
      </c>
      <c r="T22" s="180">
        <v>8</v>
      </c>
      <c r="U22" s="180">
        <v>8</v>
      </c>
      <c r="V22" s="181" t="s">
        <v>712</v>
      </c>
      <c r="W22" s="182" t="s">
        <v>703</v>
      </c>
      <c r="X22" s="251">
        <v>23294</v>
      </c>
      <c r="Y22" s="251">
        <v>61973</v>
      </c>
      <c r="Z22" s="251">
        <v>735</v>
      </c>
      <c r="AA22" s="34"/>
      <c r="AB22" s="34"/>
      <c r="AC22" s="36">
        <f t="shared" si="0"/>
        <v>2876.2714461538462</v>
      </c>
      <c r="AD22" s="36">
        <f t="shared" si="1"/>
        <v>1849.8940500000001</v>
      </c>
      <c r="AE22" s="34">
        <f t="shared" si="2"/>
        <v>373.15384615384613</v>
      </c>
      <c r="AF22" s="36">
        <f t="shared" si="3"/>
        <v>826.875</v>
      </c>
      <c r="AG22" s="13">
        <f t="shared" si="4"/>
        <v>5926.1943423076918</v>
      </c>
    </row>
    <row r="23" spans="1:33" s="3" customFormat="1" ht="45.75" customHeight="1">
      <c r="A23" s="174">
        <v>45332</v>
      </c>
      <c r="B23" s="175">
        <f>IFERROR(
    IF(ISNUMBER(VALUE(MID('latest 2024'!B23,SEARCH("knitting machines operated in day",'latest 2024'!B23)-4,4))),
        VALUE(MID('latest 2024'!B23,SEARCH("knitting machines operated in day",'latest 2024'!B23)-4,4)),
        IF(ISNUMBER(VALUE(MID('latest 2024'!B23,SEARCH("knitting machines operated in day",'latest 2024'!B23)-3,3))),
            VALUE(MID('latest 2024'!B23,SEARCH("knitting machines operated in day",'latest 2024'!B23)-3,3)),
            VALUE(MID('latest 2024'!B23,SEARCH("knitting machines operated in day",'latest 2024'!B23)-2,2))
        )
    ),"-"
)</f>
        <v>122</v>
      </c>
      <c r="C23" s="175">
        <f>IFERROR(
    IF(ISNUMBER(VALUE(MID('latest 2024'!B23,SEARCH("knitting machines operated in night",'latest 2024'!B23)-4,4))),
        VALUE(MID('latest 2024'!B23,SEARCH("knitting machines operated in night",'latest 2024'!B23)-4,4)),
        IF(ISNUMBER(VALUE(MID('latest 2024'!B23,SEARCH("knitting machines operated in night",'latest 2024'!B23)-3,3))),
            VALUE(MID('latest 2024'!B23,SEARCH("knitting machines operated in night",'latest 2024'!B23)-3,3)),
            VALUE(MID('latest 2024'!B23,SEARCH("knitting machines operated in night",'latest 2024'!B23)-2,2))
        )
    ),"-"
)</f>
        <v>142</v>
      </c>
      <c r="D23" s="176">
        <f>IFERROR(
    IF(ISNUMBER(VALUE(MID('latest 2024'!B23,SEARCH("dye machines operated in day",'latest 2024'!B23)-4,4))),
        VALUE(MID('latest 2024'!B23,SEARCH("dye machines operated in day",'latest 2024'!B23)-4,4)),
        IF(ISNUMBER(VALUE(MID('latest 2024'!B23,SEARCH("dye machines operated in day",'latest 2024'!B23)-3,3))),
            VALUE(MID('latest 2024'!B23,SEARCH("dye machines operated in day",'latest 2024'!B23)-3,3)),
            VALUE(MID('latest 2024'!B23,SEARCH("dye machines operated in day ",'latest 2024'!B23)-2,2))
        )
    ),"-"
)</f>
        <v>27</v>
      </c>
      <c r="E23" s="176">
        <f>IFERROR(
    IF(ISNUMBER(VALUE(MID('latest 2024'!B23,SEARCH("dye machines operated in night",'latest 2024'!B23)-4,4))),
        VALUE(MID('latest 2024'!B23,SEARCH("dye machines operated in night",'latest 2024'!B23)-4,4)),
        IF(ISNUMBER(VALUE(MID('latest 2024'!B23,SEARCH("dye machines operated in night",'latest 2024'!B23)-3,3))),
            VALUE(MID('latest 2024'!B23,SEARCH("dye machines operated in night",'latest 2024'!B23)-3,3)),
            VALUE(MID('latest 2024'!B23,SEARCH("dye machines operated in night",'latest 2024'!B23)-2,2))
        )
    ),"-"
)</f>
        <v>24</v>
      </c>
      <c r="F23" s="175" t="str">
        <f>IFERROR(
    IF(ISNUMBER(VALUE(MID('latest 2024'!B23,SEARCH("sample dye machine operated in day",'latest 2024'!B23)-4,4))),
        VALUE(MID('latest 2024'!B23,SEARCH("sample dye machine operated in day",'latest 2024'!B23)-4,4)),
        IF(ISNUMBER(VALUE(MID('latest 2024'!B23,SEARCH("sample dye machine operated in day",'latest 2024'!B23)-3,3))),
            VALUE(MID('latest 2024'!B23,SEARCH("sample dye machine operated in day",'latest 2024'!B23)-3,3)),
            VALUE(MID('latest 2024'!B23,SEARCH("sample dye machine operated in day",'latest 2024'!B23)-2,2))
        )
    ),"-"
)</f>
        <v>-</v>
      </c>
      <c r="G23" s="175" t="str">
        <f>IFERROR(
    IF(ISNUMBER(VALUE(MID('latest 2024'!B23,SEARCH("sample dye machine operated in night",'latest 2024'!B23)-4,4))),
        VALUE(MID('latest 2024'!B23,SEARCH("sample dye machine operated in night",'latest 2024'!B23)-4,4)),
        IF(ISNUMBER(VALUE(MID('latest 2024'!B23,SEARCH("sample dye machine operated in night",'latest 2024'!B23)-3,3))),
            VALUE(MID('latest 2024'!B23,SEARCH("sample dye machine operated in night",'latest 2024'!B23)-3,3)),
            VALUE(MID('latest 2024'!B23,SEARCH("sample dye machine operated in night",'latest 2024'!B23)-2,2))
        )
    ),"-"
)</f>
        <v>-</v>
      </c>
      <c r="H23" s="176" t="str">
        <f>IFERROR(
    IF(ISNUMBER(VALUE(MID('latest 2024'!B23,SEARCH("dryers operated in day",'latest 2024'!B23)-4,4))),
        VALUE(MID('latest 2024'!B23,SEARCH("dryers operated in day",'latest 2024'!B23)-4,4)),
        IF(ISNUMBER(VALUE(MID('latest 2024'!B23,SEARCH("dryers operated in day",'latest 2024'!B23)-3,3))),
            VALUE(MID('latest 2024'!B23,SEARCH("dryers operated in day",'latest 2024'!B23)-3,3)),
            VALUE(MID('latest 2024'!B23,SEARCH("dryers operated in day",'latest 2024'!B23)-2,2))
        )
    ),"-"
)</f>
        <v>-</v>
      </c>
      <c r="I23" s="176" t="str">
        <f>IFERROR(
    IF(ISNUMBER(VALUE(MID('latest 2024'!B23,SEARCH("dryers operated in night",'latest 2024'!B23)-4,4))),
        VALUE(MID('latest 2024'!B23,SEARCH("dryers operated in night",'latest 2024'!B23)-4,4)),
        IF(ISNUMBER(VALUE(MID('latest 2024'!B23,SEARCH("dryers operated in night",'latest 2024'!B23)-3,3))),
            VALUE(MID('latest 2024'!B23,SEARCH("dryers operated in night",'latest 2024'!B23)-3,3)),
            VALUE(MID('latest 2024'!B23,SEARCH("dryers operated in night",'latest 2024'!B23)-2,2))
        )
    ),"-"
)</f>
        <v>-</v>
      </c>
      <c r="J23" s="175" t="str">
        <f>IFERROR(
    IF(ISNUMBER(VALUE(MID('latest 2024'!B23,SEARCH("Presetting machines operated in day",'latest 2024'!B23)-4,4))),
        VALUE(MID('latest 2024'!B23,SEARCH("Presetting machines operated in day",'latest 2024'!B23)-4,4)),
        IF(ISNUMBER(VALUE(MID('latest 2024'!B23,SEARCH("Presetting machines operated in day",'latest 2024'!B23)-3,3))),
            VALUE(MID('latest 2024'!B23,SEARCH("Presetting machines operated in day",'latest 2024'!B23)-3,3)),
            VALUE(MID('latest 2024'!B23,SEARCH("Presetting machines operated in day",'latest 2024'!B23)-2,2))
        )
    ),"-"
)</f>
        <v>-</v>
      </c>
      <c r="K23" s="177" t="str">
        <f>IFERROR(
    IF(ISNUMBER(VALUE(MID('latest 2024'!B23,SEARCH("Presetting machines operated in night",'latest 2024'!B23)-4,4))),
        VALUE(MID('latest 2024'!B23,SEARCH("Presetting machines operated in night",'latest 2024'!B23)-4,4)),
        IF(ISNUMBER(VALUE(MID('latest 2024'!B23,SEARCH("Presetting machines operated in night",'latest 2024'!B23)-3,3))),
            VALUE(MID('latest 2024'!B23,SEARCH("Presetting machines operated in night",'latest 2024'!B23)-3,3)),
            VALUE(MID('latest 2024'!B23,SEARCH("Presetting machines operated in night",'latest 2024'!B23)-2,2))
        )
    ),"-"
)</f>
        <v>-</v>
      </c>
      <c r="L23" s="178" t="s">
        <v>713</v>
      </c>
      <c r="M23" s="178" t="s">
        <v>54</v>
      </c>
      <c r="N23" s="179">
        <v>1</v>
      </c>
      <c r="O23" s="179">
        <v>1</v>
      </c>
      <c r="P23" s="180">
        <v>4</v>
      </c>
      <c r="Q23" s="180">
        <v>4</v>
      </c>
      <c r="R23" s="179">
        <v>2</v>
      </c>
      <c r="S23" s="179">
        <v>2</v>
      </c>
      <c r="T23" s="180">
        <v>8</v>
      </c>
      <c r="U23" s="180">
        <v>8</v>
      </c>
      <c r="V23" s="181" t="s">
        <v>712</v>
      </c>
      <c r="W23" s="182" t="s">
        <v>703</v>
      </c>
      <c r="X23" s="251">
        <v>24467</v>
      </c>
      <c r="Y23" s="251">
        <v>58878</v>
      </c>
      <c r="Z23" s="251">
        <v>706</v>
      </c>
      <c r="AA23" s="34"/>
      <c r="AB23" s="34"/>
      <c r="AC23" s="36">
        <f t="shared" si="0"/>
        <v>3021.1098769230771</v>
      </c>
      <c r="AD23" s="36">
        <f t="shared" si="1"/>
        <v>1757.5083000000002</v>
      </c>
      <c r="AE23" s="34">
        <f t="shared" si="2"/>
        <v>358.43076923076922</v>
      </c>
      <c r="AF23" s="36">
        <f t="shared" si="3"/>
        <v>794.25</v>
      </c>
      <c r="AG23" s="13">
        <f t="shared" si="4"/>
        <v>5931.2989461538464</v>
      </c>
    </row>
    <row r="24" spans="1:33" s="3" customFormat="1" ht="45.75" customHeight="1">
      <c r="A24" s="174">
        <v>45333</v>
      </c>
      <c r="B24" s="175">
        <f>IFERROR(
    IF(ISNUMBER(VALUE(MID('latest 2024'!B24,SEARCH("knitting machines operated in day",'latest 2024'!B24)-4,4))),
        VALUE(MID('latest 2024'!B24,SEARCH("knitting machines operated in day",'latest 2024'!B24)-4,4)),
        IF(ISNUMBER(VALUE(MID('latest 2024'!B24,SEARCH("knitting machines operated in day",'latest 2024'!B24)-3,3))),
            VALUE(MID('latest 2024'!B24,SEARCH("knitting machines operated in day",'latest 2024'!B24)-3,3)),
            VALUE(MID('latest 2024'!B24,SEARCH("knitting machines operated in day",'latest 2024'!B24)-2,2))
        )
    ),"-"
)</f>
        <v>138</v>
      </c>
      <c r="C24" s="175">
        <f>IFERROR(
    IF(ISNUMBER(VALUE(MID('latest 2024'!B24,SEARCH("knitting machines operated in night",'latest 2024'!B24)-4,4))),
        VALUE(MID('latest 2024'!B24,SEARCH("knitting machines operated in night",'latest 2024'!B24)-4,4)),
        IF(ISNUMBER(VALUE(MID('latest 2024'!B24,SEARCH("knitting machines operated in night",'latest 2024'!B24)-3,3))),
            VALUE(MID('latest 2024'!B24,SEARCH("knitting machines operated in night",'latest 2024'!B24)-3,3)),
            VALUE(MID('latest 2024'!B24,SEARCH("knitting machines operated in night",'latest 2024'!B24)-2,2))
        )
    ),"-"
)</f>
        <v>132</v>
      </c>
      <c r="D24" s="176">
        <f>IFERROR(
    IF(ISNUMBER(VALUE(MID('latest 2024'!B24,SEARCH("dye machines operated in day",'latest 2024'!B24)-4,4))),
        VALUE(MID('latest 2024'!B24,SEARCH("dye machines operated in day",'latest 2024'!B24)-4,4)),
        IF(ISNUMBER(VALUE(MID('latest 2024'!B24,SEARCH("dye machines operated in day",'latest 2024'!B24)-3,3))),
            VALUE(MID('latest 2024'!B24,SEARCH("dye machines operated in day",'latest 2024'!B24)-3,3)),
            VALUE(MID('latest 2024'!B24,SEARCH("dye machines operated in day ",'latest 2024'!B24)-2,2))
        )
    ),"-"
)</f>
        <v>23</v>
      </c>
      <c r="E24" s="176">
        <f>IFERROR(
    IF(ISNUMBER(VALUE(MID('latest 2024'!B24,SEARCH("dye machines operated in night",'latest 2024'!B24)-4,4))),
        VALUE(MID('latest 2024'!B24,SEARCH("dye machines operated in night",'latest 2024'!B24)-4,4)),
        IF(ISNUMBER(VALUE(MID('latest 2024'!B24,SEARCH("dye machines operated in night",'latest 2024'!B24)-3,3))),
            VALUE(MID('latest 2024'!B24,SEARCH("dye machines operated in night",'latest 2024'!B24)-3,3)),
            VALUE(MID('latest 2024'!B24,SEARCH("dye machines operated in night",'latest 2024'!B24)-2,2))
        )
    ),"-"
)</f>
        <v>23</v>
      </c>
      <c r="F24" s="175" t="str">
        <f>IFERROR(
    IF(ISNUMBER(VALUE(MID('latest 2024'!B24,SEARCH("sample dye machine operated in day",'latest 2024'!B24)-4,4))),
        VALUE(MID('latest 2024'!B24,SEARCH("sample dye machine operated in day",'latest 2024'!B24)-4,4)),
        IF(ISNUMBER(VALUE(MID('latest 2024'!B24,SEARCH("sample dye machine operated in day",'latest 2024'!B24)-3,3))),
            VALUE(MID('latest 2024'!B24,SEARCH("sample dye machine operated in day",'latest 2024'!B24)-3,3)),
            VALUE(MID('latest 2024'!B24,SEARCH("sample dye machine operated in day",'latest 2024'!B24)-2,2))
        )
    ),"-"
)</f>
        <v>-</v>
      </c>
      <c r="G24" s="175" t="str">
        <f>IFERROR(
    IF(ISNUMBER(VALUE(MID('latest 2024'!B24,SEARCH("sample dye machine operated in night",'latest 2024'!B24)-4,4))),
        VALUE(MID('latest 2024'!B24,SEARCH("sample dye machine operated in night",'latest 2024'!B24)-4,4)),
        IF(ISNUMBER(VALUE(MID('latest 2024'!B24,SEARCH("sample dye machine operated in night",'latest 2024'!B24)-3,3))),
            VALUE(MID('latest 2024'!B24,SEARCH("sample dye machine operated in night",'latest 2024'!B24)-3,3)),
            VALUE(MID('latest 2024'!B24,SEARCH("sample dye machine operated in night",'latest 2024'!B24)-2,2))
        )
    ),"-"
)</f>
        <v>-</v>
      </c>
      <c r="H24" s="176" t="str">
        <f>IFERROR(
    IF(ISNUMBER(VALUE(MID('latest 2024'!B24,SEARCH("dryers operated in day",'latest 2024'!B24)-4,4))),
        VALUE(MID('latest 2024'!B24,SEARCH("dryers operated in day",'latest 2024'!B24)-4,4)),
        IF(ISNUMBER(VALUE(MID('latest 2024'!B24,SEARCH("dryers operated in day",'latest 2024'!B24)-3,3))),
            VALUE(MID('latest 2024'!B24,SEARCH("dryers operated in day",'latest 2024'!B24)-3,3)),
            VALUE(MID('latest 2024'!B24,SEARCH("dryers operated in day",'latest 2024'!B24)-2,2))
        )
    ),"-"
)</f>
        <v>-</v>
      </c>
      <c r="I24" s="176" t="str">
        <f>IFERROR(
    IF(ISNUMBER(VALUE(MID('latest 2024'!B24,SEARCH("dryers operated in night",'latest 2024'!B24)-4,4))),
        VALUE(MID('latest 2024'!B24,SEARCH("dryers operated in night",'latest 2024'!B24)-4,4)),
        IF(ISNUMBER(VALUE(MID('latest 2024'!B24,SEARCH("dryers operated in night",'latest 2024'!B24)-3,3))),
            VALUE(MID('latest 2024'!B24,SEARCH("dryers operated in night",'latest 2024'!B24)-3,3)),
            VALUE(MID('latest 2024'!B24,SEARCH("dryers operated in night",'latest 2024'!B24)-2,2))
        )
    ),"-"
)</f>
        <v>-</v>
      </c>
      <c r="J24" s="175" t="str">
        <f>IFERROR(
    IF(ISNUMBER(VALUE(MID('latest 2024'!B24,SEARCH("Presetting machines operated in day",'latest 2024'!B24)-4,4))),
        VALUE(MID('latest 2024'!B24,SEARCH("Presetting machines operated in day",'latest 2024'!B24)-4,4)),
        IF(ISNUMBER(VALUE(MID('latest 2024'!B24,SEARCH("Presetting machines operated in day",'latest 2024'!B24)-3,3))),
            VALUE(MID('latest 2024'!B24,SEARCH("Presetting machines operated in day",'latest 2024'!B24)-3,3)),
            VALUE(MID('latest 2024'!B24,SEARCH("Presetting machines operated in day",'latest 2024'!B24)-2,2))
        )
    ),"-"
)</f>
        <v>-</v>
      </c>
      <c r="K24" s="177" t="str">
        <f>IFERROR(
    IF(ISNUMBER(VALUE(MID('latest 2024'!B24,SEARCH("Presetting machines operated in night",'latest 2024'!B24)-4,4))),
        VALUE(MID('latest 2024'!B24,SEARCH("Presetting machines operated in night",'latest 2024'!B24)-4,4)),
        IF(ISNUMBER(VALUE(MID('latest 2024'!B24,SEARCH("Presetting machines operated in night",'latest 2024'!B24)-3,3))),
            VALUE(MID('latest 2024'!B24,SEARCH("Presetting machines operated in night",'latest 2024'!B24)-3,3)),
            VALUE(MID('latest 2024'!B24,SEARCH("Presetting machines operated in night",'latest 2024'!B24)-2,2))
        )
    ),"-"
)</f>
        <v>-</v>
      </c>
      <c r="L24" s="178" t="s">
        <v>714</v>
      </c>
      <c r="M24" s="178" t="s">
        <v>54</v>
      </c>
      <c r="N24" s="179">
        <v>1</v>
      </c>
      <c r="O24" s="179">
        <v>1</v>
      </c>
      <c r="P24" s="180">
        <v>4</v>
      </c>
      <c r="Q24" s="180">
        <v>5</v>
      </c>
      <c r="R24" s="179">
        <v>2</v>
      </c>
      <c r="S24" s="179">
        <v>2</v>
      </c>
      <c r="T24" s="180">
        <v>8</v>
      </c>
      <c r="U24" s="180">
        <v>8</v>
      </c>
      <c r="V24" s="181" t="s">
        <v>712</v>
      </c>
      <c r="W24" s="182" t="s">
        <v>703</v>
      </c>
      <c r="X24" s="251">
        <v>24307</v>
      </c>
      <c r="Y24" s="251">
        <v>63194</v>
      </c>
      <c r="Z24" s="251">
        <v>788</v>
      </c>
      <c r="AA24" s="34"/>
      <c r="AB24" s="34"/>
      <c r="AC24" s="36">
        <f t="shared" si="0"/>
        <v>3001.3535692307692</v>
      </c>
      <c r="AD24" s="36">
        <f t="shared" si="1"/>
        <v>1886.3409000000001</v>
      </c>
      <c r="AE24" s="34">
        <f t="shared" si="2"/>
        <v>400.06153846153848</v>
      </c>
      <c r="AF24" s="36">
        <f t="shared" si="3"/>
        <v>886.5</v>
      </c>
      <c r="AG24" s="13">
        <f t="shared" si="4"/>
        <v>6174.2560076923082</v>
      </c>
    </row>
    <row r="25" spans="1:33" s="3" customFormat="1" ht="45.75" customHeight="1">
      <c r="A25" s="174">
        <v>45334</v>
      </c>
      <c r="B25" s="175">
        <f>IFERROR(
    IF(ISNUMBER(VALUE(MID('latest 2024'!B25,SEARCH("knitting machines operated in day",'latest 2024'!B25)-4,4))),
        VALUE(MID('latest 2024'!B25,SEARCH("knitting machines operated in day",'latest 2024'!B25)-4,4)),
        IF(ISNUMBER(VALUE(MID('latest 2024'!B25,SEARCH("knitting machines operated in day",'latest 2024'!B25)-3,3))),
            VALUE(MID('latest 2024'!B25,SEARCH("knitting machines operated in day",'latest 2024'!B25)-3,3)),
            VALUE(MID('latest 2024'!B25,SEARCH("knitting machines operated in day",'latest 2024'!B25)-2,2))
        )
    ),"-"
)</f>
        <v>97</v>
      </c>
      <c r="C25" s="175">
        <f>IFERROR(
    IF(ISNUMBER(VALUE(MID('latest 2024'!B25,SEARCH("knitting machines operated in night",'latest 2024'!B25)-4,4))),
        VALUE(MID('latest 2024'!B25,SEARCH("knitting machines operated in night",'latest 2024'!B25)-4,4)),
        IF(ISNUMBER(VALUE(MID('latest 2024'!B25,SEARCH("knitting machines operated in night",'latest 2024'!B25)-3,3))),
            VALUE(MID('latest 2024'!B25,SEARCH("knitting machines operated in night",'latest 2024'!B25)-3,3)),
            VALUE(MID('latest 2024'!B25,SEARCH("knitting machines operated in night",'latest 2024'!B25)-2,2))
        )
    ),"-"
)</f>
        <v>102</v>
      </c>
      <c r="D25" s="176">
        <f>IFERROR(
    IF(ISNUMBER(VALUE(MID('latest 2024'!B25,SEARCH("dye machines operated in day",'latest 2024'!B25)-4,4))),
        VALUE(MID('latest 2024'!B25,SEARCH("dye machines operated in day",'latest 2024'!B25)-4,4)),
        IF(ISNUMBER(VALUE(MID('latest 2024'!B25,SEARCH("dye machines operated in day",'latest 2024'!B25)-3,3))),
            VALUE(MID('latest 2024'!B25,SEARCH("dye machines operated in day",'latest 2024'!B25)-3,3)),
            VALUE(MID('latest 2024'!B25,SEARCH("dye machines operated in day ",'latest 2024'!B25)-2,2))
        )
    ),"-"
)</f>
        <v>27</v>
      </c>
      <c r="E25" s="176">
        <f>IFERROR(
    IF(ISNUMBER(VALUE(MID('latest 2024'!B25,SEARCH("dye machines operated in night",'latest 2024'!B25)-4,4))),
        VALUE(MID('latest 2024'!B25,SEARCH("dye machines operated in night",'latest 2024'!B25)-4,4)),
        IF(ISNUMBER(VALUE(MID('latest 2024'!B25,SEARCH("dye machines operated in night",'latest 2024'!B25)-3,3))),
            VALUE(MID('latest 2024'!B25,SEARCH("dye machines operated in night",'latest 2024'!B25)-3,3)),
            VALUE(MID('latest 2024'!B25,SEARCH("dye machines operated in night",'latest 2024'!B25)-2,2))
        )
    ),"-"
)</f>
        <v>24</v>
      </c>
      <c r="F25" s="175" t="str">
        <f>IFERROR(
    IF(ISNUMBER(VALUE(MID('latest 2024'!B25,SEARCH("sample dye machine operated in day",'latest 2024'!B25)-4,4))),
        VALUE(MID('latest 2024'!B25,SEARCH("sample dye machine operated in day",'latest 2024'!B25)-4,4)),
        IF(ISNUMBER(VALUE(MID('latest 2024'!B25,SEARCH("sample dye machine operated in day",'latest 2024'!B25)-3,3))),
            VALUE(MID('latest 2024'!B25,SEARCH("sample dye machine operated in day",'latest 2024'!B25)-3,3)),
            VALUE(MID('latest 2024'!B25,SEARCH("sample dye machine operated in day",'latest 2024'!B25)-2,2))
        )
    ),"-"
)</f>
        <v>-</v>
      </c>
      <c r="G25" s="175" t="str">
        <f>IFERROR(
    IF(ISNUMBER(VALUE(MID('latest 2024'!B25,SEARCH("sample dye machine operated in night",'latest 2024'!B25)-4,4))),
        VALUE(MID('latest 2024'!B25,SEARCH("sample dye machine operated in night",'latest 2024'!B25)-4,4)),
        IF(ISNUMBER(VALUE(MID('latest 2024'!B25,SEARCH("sample dye machine operated in night",'latest 2024'!B25)-3,3))),
            VALUE(MID('latest 2024'!B25,SEARCH("sample dye machine operated in night",'latest 2024'!B25)-3,3)),
            VALUE(MID('latest 2024'!B25,SEARCH("sample dye machine operated in night",'latest 2024'!B25)-2,2))
        )
    ),"-"
)</f>
        <v>-</v>
      </c>
      <c r="H25" s="176" t="str">
        <f>IFERROR(
    IF(ISNUMBER(VALUE(MID('latest 2024'!B25,SEARCH("dryers operated in day",'latest 2024'!B25)-4,4))),
        VALUE(MID('latest 2024'!B25,SEARCH("dryers operated in day",'latest 2024'!B25)-4,4)),
        IF(ISNUMBER(VALUE(MID('latest 2024'!B25,SEARCH("dryers operated in day",'latest 2024'!B25)-3,3))),
            VALUE(MID('latest 2024'!B25,SEARCH("dryers operated in day",'latest 2024'!B25)-3,3)),
            VALUE(MID('latest 2024'!B25,SEARCH("dryers operated in day",'latest 2024'!B25)-2,2))
        )
    ),"-"
)</f>
        <v>-</v>
      </c>
      <c r="I25" s="176" t="str">
        <f>IFERROR(
    IF(ISNUMBER(VALUE(MID('latest 2024'!B25,SEARCH("dryers operated in night",'latest 2024'!B25)-4,4))),
        VALUE(MID('latest 2024'!B25,SEARCH("dryers operated in night",'latest 2024'!B25)-4,4)),
        IF(ISNUMBER(VALUE(MID('latest 2024'!B25,SEARCH("dryers operated in night",'latest 2024'!B25)-3,3))),
            VALUE(MID('latest 2024'!B25,SEARCH("dryers operated in night",'latest 2024'!B25)-3,3)),
            VALUE(MID('latest 2024'!B25,SEARCH("dryers operated in night",'latest 2024'!B25)-2,2))
        )
    ),"-"
)</f>
        <v>-</v>
      </c>
      <c r="J25" s="175" t="str">
        <f>IFERROR(
    IF(ISNUMBER(VALUE(MID('latest 2024'!B25,SEARCH("Presetting machines operated in day",'latest 2024'!B25)-4,4))),
        VALUE(MID('latest 2024'!B25,SEARCH("Presetting machines operated in day",'latest 2024'!B25)-4,4)),
        IF(ISNUMBER(VALUE(MID('latest 2024'!B25,SEARCH("Presetting machines operated in day",'latest 2024'!B25)-3,3))),
            VALUE(MID('latest 2024'!B25,SEARCH("Presetting machines operated in day",'latest 2024'!B25)-3,3)),
            VALUE(MID('latest 2024'!B25,SEARCH("Presetting machines operated in day",'latest 2024'!B25)-2,2))
        )
    ),"-"
)</f>
        <v>-</v>
      </c>
      <c r="K25" s="177" t="str">
        <f>IFERROR(
    IF(ISNUMBER(VALUE(MID('latest 2024'!B25,SEARCH("Presetting machines operated in night",'latest 2024'!B25)-4,4))),
        VALUE(MID('latest 2024'!B25,SEARCH("Presetting machines operated in night",'latest 2024'!B25)-4,4)),
        IF(ISNUMBER(VALUE(MID('latest 2024'!B25,SEARCH("Presetting machines operated in night",'latest 2024'!B25)-3,3))),
            VALUE(MID('latest 2024'!B25,SEARCH("Presetting machines operated in night",'latest 2024'!B25)-3,3)),
            VALUE(MID('latest 2024'!B25,SEARCH("Presetting machines operated in night",'latest 2024'!B25)-2,2))
        )
    ),"-"
)</f>
        <v>-</v>
      </c>
      <c r="L25" s="178" t="s">
        <v>715</v>
      </c>
      <c r="M25" s="178" t="s">
        <v>54</v>
      </c>
      <c r="N25" s="179">
        <v>2</v>
      </c>
      <c r="O25" s="179">
        <v>1</v>
      </c>
      <c r="P25" s="180">
        <v>6</v>
      </c>
      <c r="Q25" s="180">
        <v>4</v>
      </c>
      <c r="R25" s="179">
        <v>3</v>
      </c>
      <c r="S25" s="179">
        <v>3</v>
      </c>
      <c r="T25" s="180">
        <v>8</v>
      </c>
      <c r="U25" s="180">
        <v>8</v>
      </c>
      <c r="V25" s="181" t="s">
        <v>712</v>
      </c>
      <c r="W25" s="182" t="s">
        <v>703</v>
      </c>
      <c r="X25" s="251">
        <v>25534</v>
      </c>
      <c r="Y25" s="251">
        <v>57546</v>
      </c>
      <c r="Z25" s="251">
        <v>668</v>
      </c>
      <c r="AA25" s="34"/>
      <c r="AB25" s="34"/>
      <c r="AC25" s="36">
        <f t="shared" si="0"/>
        <v>3152.859753846154</v>
      </c>
      <c r="AD25" s="36">
        <f t="shared" si="1"/>
        <v>1717.7481</v>
      </c>
      <c r="AE25" s="34">
        <f t="shared" si="2"/>
        <v>339.13846153846151</v>
      </c>
      <c r="AF25" s="36">
        <f t="shared" si="3"/>
        <v>751.5</v>
      </c>
      <c r="AG25" s="13">
        <f t="shared" si="4"/>
        <v>5961.2463153846156</v>
      </c>
    </row>
    <row r="26" spans="1:33" s="3" customFormat="1" ht="45.75" customHeight="1">
      <c r="A26" s="174">
        <v>45335</v>
      </c>
      <c r="B26" s="175">
        <f>IFERROR(
    IF(ISNUMBER(VALUE(MID('latest 2024'!B26,SEARCH("knitting machines operated in day",'latest 2024'!B26)-4,4))),
        VALUE(MID('latest 2024'!B26,SEARCH("knitting machines operated in day",'latest 2024'!B26)-4,4)),
        IF(ISNUMBER(VALUE(MID('latest 2024'!B26,SEARCH("knitting machines operated in day",'latest 2024'!B26)-3,3))),
            VALUE(MID('latest 2024'!B26,SEARCH("knitting machines operated in day",'latest 2024'!B26)-3,3)),
            VALUE(MID('latest 2024'!B26,SEARCH("knitting machines operated in day",'latest 2024'!B26)-2,2))
        )
    ),"-"
)</f>
        <v>70</v>
      </c>
      <c r="C26" s="183" t="s">
        <v>716</v>
      </c>
      <c r="D26" s="176">
        <f>IFERROR(
    IF(ISNUMBER(VALUE(MID('latest 2024'!B26,SEARCH("dye machines operated in day",'latest 2024'!B26)-4,4))),
        VALUE(MID('latest 2024'!B26,SEARCH("dye machines operated in day",'latest 2024'!B26)-4,4)),
        IF(ISNUMBER(VALUE(MID('latest 2024'!B26,SEARCH("dye machines operated in day",'latest 2024'!B26)-3,3))),
            VALUE(MID('latest 2024'!B26,SEARCH("dye machines operated in day",'latest 2024'!B26)-3,3)),
            VALUE(MID('latest 2024'!B26,SEARCH("dye machines operated in day ",'latest 2024'!B26)-2,2))
        )
    ),"-"
)</f>
        <v>29</v>
      </c>
      <c r="E26" s="176">
        <f>IFERROR(
    IF(ISNUMBER(VALUE(MID('latest 2024'!B26,SEARCH("dye machines operated in night",'latest 2024'!B26)-4,4))),
        VALUE(MID('latest 2024'!B26,SEARCH("dye machines operated in night",'latest 2024'!B26)-4,4)),
        IF(ISNUMBER(VALUE(MID('latest 2024'!B26,SEARCH("dye machines operated in night",'latest 2024'!B26)-3,3))),
            VALUE(MID('latest 2024'!B26,SEARCH("dye machines operated in night",'latest 2024'!B26)-3,3)),
            VALUE(MID('latest 2024'!B26,SEARCH("dye machines operated in night",'latest 2024'!B26)-2,2))
        )
    ),"-"
)</f>
        <v>26</v>
      </c>
      <c r="F26" s="175" t="str">
        <f>IFERROR(
    IF(ISNUMBER(VALUE(MID('latest 2024'!B26,SEARCH("sample dye machine operated in day",'latest 2024'!B26)-4,4))),
        VALUE(MID('latest 2024'!B26,SEARCH("sample dye machine operated in day",'latest 2024'!B26)-4,4)),
        IF(ISNUMBER(VALUE(MID('latest 2024'!B26,SEARCH("sample dye machine operated in day",'latest 2024'!B26)-3,3))),
            VALUE(MID('latest 2024'!B26,SEARCH("sample dye machine operated in day",'latest 2024'!B26)-3,3)),
            VALUE(MID('latest 2024'!B26,SEARCH("sample dye machine operated in day",'latest 2024'!B26)-2,2))
        )
    ),"-"
)</f>
        <v>-</v>
      </c>
      <c r="G26" s="175" t="str">
        <f>IFERROR(
    IF(ISNUMBER(VALUE(MID('latest 2024'!B26,SEARCH("sample dye machine operated in night",'latest 2024'!B26)-4,4))),
        VALUE(MID('latest 2024'!B26,SEARCH("sample dye machine operated in night",'latest 2024'!B26)-4,4)),
        IF(ISNUMBER(VALUE(MID('latest 2024'!B26,SEARCH("sample dye machine operated in night",'latest 2024'!B26)-3,3))),
            VALUE(MID('latest 2024'!B26,SEARCH("sample dye machine operated in night",'latest 2024'!B26)-3,3)),
            VALUE(MID('latest 2024'!B26,SEARCH("sample dye machine operated in night",'latest 2024'!B26)-2,2))
        )
    ),"-"
)</f>
        <v>-</v>
      </c>
      <c r="H26" s="176">
        <f>IFERROR(
    IF(ISNUMBER(VALUE(MID('latest 2024'!B26,SEARCH("dryers operated in day",'latest 2024'!B26)-4,4))),
        VALUE(MID('latest 2024'!B26,SEARCH("dryers operated in day",'latest 2024'!B26)-4,4)),
        IF(ISNUMBER(VALUE(MID('latest 2024'!B26,SEARCH("dryers operated in day",'latest 2024'!B26)-3,3))),
            VALUE(MID('latest 2024'!B26,SEARCH("dryers operated in day",'latest 2024'!B26)-3,3)),
            VALUE(MID('latest 2024'!B26,SEARCH("dryers operated in day",'latest 2024'!B26)-2,2))
        )
    ),"-"
)</f>
        <v>10</v>
      </c>
      <c r="I26" s="176">
        <f>IFERROR(
    IF(ISNUMBER(VALUE(MID('latest 2024'!B26,SEARCH("dryers operated in night",'latest 2024'!B26)-4,4))),
        VALUE(MID('latest 2024'!B26,SEARCH("dryers operated in night",'latest 2024'!B26)-4,4)),
        IF(ISNUMBER(VALUE(MID('latest 2024'!B26,SEARCH("dryers operated in night",'latest 2024'!B26)-3,3))),
            VALUE(MID('latest 2024'!B26,SEARCH("dryers operated in night",'latest 2024'!B26)-3,3)),
            VALUE(MID('latest 2024'!B26,SEARCH("dryers operated in night",'latest 2024'!B26)-2,2))
        )
    ),"-"
)</f>
        <v>10</v>
      </c>
      <c r="J26" s="175">
        <f>IFERROR(
    IF(ISNUMBER(VALUE(MID('latest 2024'!B26,SEARCH("Presetting machines operated in day",'latest 2024'!B26)-4,4))),
        VALUE(MID('latest 2024'!B26,SEARCH("Presetting machines operated in day",'latest 2024'!B26)-4,4)),
        IF(ISNUMBER(VALUE(MID('latest 2024'!B26,SEARCH("Presetting machines operated in day",'latest 2024'!B26)-3,3))),
            VALUE(MID('latest 2024'!B26,SEARCH("Presetting machines operated in day",'latest 2024'!B26)-3,3)),
            VALUE(MID('latest 2024'!B26,SEARCH("Presetting machines operated in day",'latest 2024'!B26)-2,2))
        )
    ),"-"
)</f>
        <v>3</v>
      </c>
      <c r="K26" s="177">
        <f>IFERROR(
    IF(ISNUMBER(VALUE(MID('latest 2024'!B26,SEARCH("Presetting machines operated in night",'latest 2024'!B26)-4,4))),
        VALUE(MID('latest 2024'!B26,SEARCH("Presetting machines operated in night",'latest 2024'!B26)-4,4)),
        IF(ISNUMBER(VALUE(MID('latest 2024'!B26,SEARCH("Presetting machines operated in night",'latest 2024'!B26)-3,3))),
            VALUE(MID('latest 2024'!B26,SEARCH("Presetting machines operated in night",'latest 2024'!B26)-3,3)),
            VALUE(MID('latest 2024'!B26,SEARCH("Presetting machines operated in night",'latest 2024'!B26)-2,2))
        )
    ),"-"
)</f>
        <v>2</v>
      </c>
      <c r="L26" s="178" t="s">
        <v>717</v>
      </c>
      <c r="M26" s="178" t="s">
        <v>54</v>
      </c>
      <c r="N26" s="179">
        <v>2</v>
      </c>
      <c r="O26" s="179">
        <v>1</v>
      </c>
      <c r="P26" s="180">
        <v>5</v>
      </c>
      <c r="Q26" s="180">
        <v>4</v>
      </c>
      <c r="R26" s="179">
        <v>3</v>
      </c>
      <c r="S26" s="179">
        <v>3</v>
      </c>
      <c r="T26" s="180">
        <v>8</v>
      </c>
      <c r="U26" s="180">
        <v>8</v>
      </c>
      <c r="V26" s="181" t="s">
        <v>712</v>
      </c>
      <c r="W26" s="182" t="s">
        <v>703</v>
      </c>
      <c r="X26" s="251">
        <v>24639</v>
      </c>
      <c r="Y26" s="251">
        <v>58166</v>
      </c>
      <c r="Z26" s="251">
        <v>770</v>
      </c>
      <c r="AA26" s="34"/>
      <c r="AB26" s="34"/>
      <c r="AC26" s="36">
        <f t="shared" si="0"/>
        <v>3042.3479076923077</v>
      </c>
      <c r="AD26" s="36">
        <f t="shared" si="1"/>
        <v>1736.2551000000001</v>
      </c>
      <c r="AE26" s="34">
        <f t="shared" si="2"/>
        <v>390.92307692307691</v>
      </c>
      <c r="AF26" s="36">
        <f t="shared" si="3"/>
        <v>866.25</v>
      </c>
      <c r="AG26" s="13">
        <f>SUM(AC26:AF26)</f>
        <v>6035.7760846153851</v>
      </c>
    </row>
    <row r="27" spans="1:33" s="3" customFormat="1" ht="45.75" customHeight="1">
      <c r="A27" s="174">
        <v>45336</v>
      </c>
      <c r="B27" s="175">
        <f>IFERROR(
    IF(ISNUMBER(VALUE(MID('latest 2024'!B27,SEARCH("knitting machines operated in day",'latest 2024'!B27)-4,4))),
        VALUE(MID('latest 2024'!B27,SEARCH("knitting machines operated in day",'latest 2024'!B27)-4,4)),
        IF(ISNUMBER(VALUE(MID('latest 2024'!B27,SEARCH("knitting machines operated in day",'latest 2024'!B27)-3,3))),
            VALUE(MID('latest 2024'!B27,SEARCH("knitting machines operated in day",'latest 2024'!B27)-3,3)),
            VALUE(MID('latest 2024'!B27,SEARCH("knitting machines operated in day",'latest 2024'!B27)-2,2))
        )
    ),"-"
)</f>
        <v>88</v>
      </c>
      <c r="C27" s="183" t="s">
        <v>718</v>
      </c>
      <c r="D27" s="176">
        <f>IFERROR(
    IF(ISNUMBER(VALUE(MID('latest 2024'!B27,SEARCH("dye machines operated in day",'latest 2024'!B27)-4,4))),
        VALUE(MID('latest 2024'!B27,SEARCH("dye machines operated in day",'latest 2024'!B27)-4,4)),
        IF(ISNUMBER(VALUE(MID('latest 2024'!B27,SEARCH("dye machines operated in day",'latest 2024'!B27)-3,3))),
            VALUE(MID('latest 2024'!B27,SEARCH("dye machines operated in day",'latest 2024'!B27)-3,3)),
            VALUE(MID('latest 2024'!B27,SEARCH("dye machines operated in day ",'latest 2024'!B27)-2,2))
        )
    ),"-"
)</f>
        <v>28</v>
      </c>
      <c r="E27" s="176">
        <f>IFERROR(
    IF(ISNUMBER(VALUE(MID('latest 2024'!B27,SEARCH("dye machines operated in night",'latest 2024'!B27)-4,4))),
        VALUE(MID('latest 2024'!B27,SEARCH("dye machines operated in night",'latest 2024'!B27)-4,4)),
        IF(ISNUMBER(VALUE(MID('latest 2024'!B27,SEARCH("dye machines operated in night",'latest 2024'!B27)-3,3))),
            VALUE(MID('latest 2024'!B27,SEARCH("dye machines operated in night",'latest 2024'!B27)-3,3)),
            VALUE(MID('latest 2024'!B27,SEARCH("dye machines operated in night",'latest 2024'!B27)-2,2))
        )
    ),"-"
)</f>
        <v>33</v>
      </c>
      <c r="F27" s="175" t="str">
        <f>IFERROR(
    IF(ISNUMBER(VALUE(MID('latest 2024'!B27,SEARCH("sample dye machine operated in day",'latest 2024'!B27)-4,4))),
        VALUE(MID('latest 2024'!B27,SEARCH("sample dye machine operated in day",'latest 2024'!B27)-4,4)),
        IF(ISNUMBER(VALUE(MID('latest 2024'!B27,SEARCH("sample dye machine operated in day",'latest 2024'!B27)-3,3))),
            VALUE(MID('latest 2024'!B27,SEARCH("sample dye machine operated in day",'latest 2024'!B27)-3,3)),
            VALUE(MID('latest 2024'!B27,SEARCH("sample dye machine operated in day",'latest 2024'!B27)-2,2))
        )
    ),"-"
)</f>
        <v>-</v>
      </c>
      <c r="G27" s="175" t="str">
        <f>IFERROR(
    IF(ISNUMBER(VALUE(MID('latest 2024'!B27,SEARCH("sample dye machine operated in night",'latest 2024'!B27)-4,4))),
        VALUE(MID('latest 2024'!B27,SEARCH("sample dye machine operated in night",'latest 2024'!B27)-4,4)),
        IF(ISNUMBER(VALUE(MID('latest 2024'!B27,SEARCH("sample dye machine operated in night",'latest 2024'!B27)-3,3))),
            VALUE(MID('latest 2024'!B27,SEARCH("sample dye machine operated in night",'latest 2024'!B27)-3,3)),
            VALUE(MID('latest 2024'!B27,SEARCH("sample dye machine operated in night",'latest 2024'!B27)-2,2))
        )
    ),"-"
)</f>
        <v>-</v>
      </c>
      <c r="H27" s="176">
        <f>IFERROR(
    IF(ISNUMBER(VALUE(MID('latest 2024'!B27,SEARCH("dryers operated in day",'latest 2024'!B27)-4,4))),
        VALUE(MID('latest 2024'!B27,SEARCH("dryers operated in day",'latest 2024'!B27)-4,4)),
        IF(ISNUMBER(VALUE(MID('latest 2024'!B27,SEARCH("dryers operated in day",'latest 2024'!B27)-3,3))),
            VALUE(MID('latest 2024'!B27,SEARCH("dryers operated in day",'latest 2024'!B27)-3,3)),
            VALUE(MID('latest 2024'!B27,SEARCH("dryers operated in day",'latest 2024'!B27)-2,2))
        )
    ),"-"
)</f>
        <v>12</v>
      </c>
      <c r="I27" s="176">
        <f>IFERROR(
    IF(ISNUMBER(VALUE(MID('latest 2024'!B27,SEARCH("dryers operated in night",'latest 2024'!B27)-4,4))),
        VALUE(MID('latest 2024'!B27,SEARCH("dryers operated in night",'latest 2024'!B27)-4,4)),
        IF(ISNUMBER(VALUE(MID('latest 2024'!B27,SEARCH("dryers operated in night",'latest 2024'!B27)-3,3))),
            VALUE(MID('latest 2024'!B27,SEARCH("dryers operated in night",'latest 2024'!B27)-3,3)),
            VALUE(MID('latest 2024'!B27,SEARCH("dryers operated in night",'latest 2024'!B27)-2,2))
        )
    ),"-"
)</f>
        <v>10</v>
      </c>
      <c r="J27" s="175">
        <f>IFERROR(
    IF(ISNUMBER(VALUE(MID('latest 2024'!B27,SEARCH("Presetting machines operated in day",'latest 2024'!B27)-4,4))),
        VALUE(MID('latest 2024'!B27,SEARCH("Presetting machines operated in day",'latest 2024'!B27)-4,4)),
        IF(ISNUMBER(VALUE(MID('latest 2024'!B27,SEARCH("Presetting machines operated in day",'latest 2024'!B27)-3,3))),
            VALUE(MID('latest 2024'!B27,SEARCH("Presetting machines operated in day",'latest 2024'!B27)-3,3)),
            VALUE(MID('latest 2024'!B27,SEARCH("Presetting machines operated in day",'latest 2024'!B27)-2,2))
        )
    ),"-"
)</f>
        <v>3</v>
      </c>
      <c r="K27" s="177">
        <f>IFERROR(
    IF(ISNUMBER(VALUE(MID('latest 2024'!B27,SEARCH("Presetting machines operated in night",'latest 2024'!B27)-4,4))),
        VALUE(MID('latest 2024'!B27,SEARCH("Presetting machines operated in night",'latest 2024'!B27)-4,4)),
        IF(ISNUMBER(VALUE(MID('latest 2024'!B27,SEARCH("Presetting machines operated in night",'latest 2024'!B27)-3,3))),
            VALUE(MID('latest 2024'!B27,SEARCH("Presetting machines operated in night",'latest 2024'!B27)-3,3)),
            VALUE(MID('latest 2024'!B27,SEARCH("Presetting machines operated in night",'latest 2024'!B27)-2,2))
        )
    ),"-"
)</f>
        <v>3</v>
      </c>
      <c r="L27" s="178" t="s">
        <v>719</v>
      </c>
      <c r="M27" s="178" t="s">
        <v>54</v>
      </c>
      <c r="N27" s="179">
        <v>2</v>
      </c>
      <c r="O27" s="179">
        <v>1</v>
      </c>
      <c r="P27" s="180">
        <v>6</v>
      </c>
      <c r="Q27" s="180">
        <v>4</v>
      </c>
      <c r="R27" s="179">
        <v>3</v>
      </c>
      <c r="S27" s="179">
        <v>3</v>
      </c>
      <c r="T27" s="180">
        <v>8</v>
      </c>
      <c r="U27" s="180">
        <v>8</v>
      </c>
      <c r="V27" s="181" t="s">
        <v>712</v>
      </c>
      <c r="W27" s="182" t="s">
        <v>703</v>
      </c>
      <c r="X27" s="251">
        <v>25046</v>
      </c>
      <c r="Y27" s="251">
        <v>57611</v>
      </c>
      <c r="Z27" s="251">
        <v>746</v>
      </c>
      <c r="AA27" s="34"/>
      <c r="AB27" s="34"/>
      <c r="AC27" s="36">
        <f t="shared" si="0"/>
        <v>3092.6030153846159</v>
      </c>
      <c r="AD27" s="36">
        <f t="shared" si="1"/>
        <v>1719.6883499999999</v>
      </c>
      <c r="AE27" s="34">
        <f t="shared" si="2"/>
        <v>378.73846153846154</v>
      </c>
      <c r="AF27" s="36">
        <f t="shared" si="3"/>
        <v>839.25</v>
      </c>
      <c r="AG27" s="13">
        <f t="shared" si="4"/>
        <v>6030.2798269230771</v>
      </c>
    </row>
    <row r="28" spans="1:33" s="3" customFormat="1" ht="45.75" customHeight="1">
      <c r="A28" s="174">
        <v>45337</v>
      </c>
      <c r="B28" s="175">
        <f>IFERROR(
    IF(ISNUMBER(VALUE(MID('latest 2024'!B28,SEARCH("knitting machines operated in day",'latest 2024'!B28)-4,4))),
        VALUE(MID('latest 2024'!B28,SEARCH("knitting machines operated in day",'latest 2024'!B28)-4,4)),
        IF(ISNUMBER(VALUE(MID('latest 2024'!B28,SEARCH("knitting machines operated in day",'latest 2024'!B28)-3,3))),
            VALUE(MID('latest 2024'!B28,SEARCH("knitting machines operated in day",'latest 2024'!B28)-3,3)),
            VALUE(MID('latest 2024'!B28,SEARCH("knitting machines operated in day",'latest 2024'!B28)-2,2))
        )
    ),"-"
)</f>
        <v>78</v>
      </c>
      <c r="C28" s="183" t="s">
        <v>720</v>
      </c>
      <c r="D28" s="176">
        <f>IFERROR(
    IF(ISNUMBER(VALUE(MID('latest 2024'!B28,SEARCH("dye machines operated in day",'latest 2024'!B28)-4,4))),
        VALUE(MID('latest 2024'!B28,SEARCH("dye machines operated in day",'latest 2024'!B28)-4,4)),
        IF(ISNUMBER(VALUE(MID('latest 2024'!B28,SEARCH("dye machines operated in day",'latest 2024'!B28)-3,3))),
            VALUE(MID('latest 2024'!B28,SEARCH("dye machines operated in day",'latest 2024'!B28)-3,3)),
            VALUE(MID('latest 2024'!B28,SEARCH("dye machines operated in day ",'latest 2024'!B28)-2,2))
        )
    ),"-"
)</f>
        <v>28</v>
      </c>
      <c r="E28" s="176">
        <f>IFERROR(
    IF(ISNUMBER(VALUE(MID('latest 2024'!B28,SEARCH("dye machines operated in night",'latest 2024'!B28)-4,4))),
        VALUE(MID('latest 2024'!B28,SEARCH("dye machines operated in night",'latest 2024'!B28)-4,4)),
        IF(ISNUMBER(VALUE(MID('latest 2024'!B28,SEARCH("dye machines operated in night",'latest 2024'!B28)-3,3))),
            VALUE(MID('latest 2024'!B28,SEARCH("dye machines operated in night",'latest 2024'!B28)-3,3)),
            VALUE(MID('latest 2024'!B28,SEARCH("dye machines operated in night",'latest 2024'!B28)-2,2))
        )
    ),"-"
)</f>
        <v>24</v>
      </c>
      <c r="F28" s="175" t="str">
        <f>IFERROR(
    IF(ISNUMBER(VALUE(MID('latest 2024'!B28,SEARCH("sample dye machine operated in day",'latest 2024'!B28)-4,4))),
        VALUE(MID('latest 2024'!B28,SEARCH("sample dye machine operated in day",'latest 2024'!B28)-4,4)),
        IF(ISNUMBER(VALUE(MID('latest 2024'!B28,SEARCH("sample dye machine operated in day",'latest 2024'!B28)-3,3))),
            VALUE(MID('latest 2024'!B28,SEARCH("sample dye machine operated in day",'latest 2024'!B28)-3,3)),
            VALUE(MID('latest 2024'!B28,SEARCH("sample dye machine operated in day",'latest 2024'!B28)-2,2))
        )
    ),"-"
)</f>
        <v>-</v>
      </c>
      <c r="G28" s="175" t="str">
        <f>IFERROR(
    IF(ISNUMBER(VALUE(MID('latest 2024'!B28,SEARCH("sample dye machine operated in night",'latest 2024'!B28)-4,4))),
        VALUE(MID('latest 2024'!B28,SEARCH("sample dye machine operated in night",'latest 2024'!B28)-4,4)),
        IF(ISNUMBER(VALUE(MID('latest 2024'!B28,SEARCH("sample dye machine operated in night",'latest 2024'!B28)-3,3))),
            VALUE(MID('latest 2024'!B28,SEARCH("sample dye machine operated in night",'latest 2024'!B28)-3,3)),
            VALUE(MID('latest 2024'!B28,SEARCH("sample dye machine operated in night",'latest 2024'!B28)-2,2))
        )
    ),"-"
)</f>
        <v>-</v>
      </c>
      <c r="H28" s="176">
        <f>IFERROR(
    IF(ISNUMBER(VALUE(MID('latest 2024'!B28,SEARCH("dryers operated in day",'latest 2024'!B28)-4,4))),
        VALUE(MID('latest 2024'!B28,SEARCH("dryers operated in day",'latest 2024'!B28)-4,4)),
        IF(ISNUMBER(VALUE(MID('latest 2024'!B28,SEARCH("dryers operated in day",'latest 2024'!B28)-3,3))),
            VALUE(MID('latest 2024'!B28,SEARCH("dryers operated in day",'latest 2024'!B28)-3,3)),
            VALUE(MID('latest 2024'!B28,SEARCH("dryers operated in day",'latest 2024'!B28)-2,2))
        )
    ),"-"
)</f>
        <v>12</v>
      </c>
      <c r="I28" s="176">
        <f>IFERROR(
    IF(ISNUMBER(VALUE(MID('latest 2024'!B28,SEARCH("dryers operated in night",'latest 2024'!B28)-4,4))),
        VALUE(MID('latest 2024'!B28,SEARCH("dryers operated in night",'latest 2024'!B28)-4,4)),
        IF(ISNUMBER(VALUE(MID('latest 2024'!B28,SEARCH("dryers operated in night",'latest 2024'!B28)-3,3))),
            VALUE(MID('latest 2024'!B28,SEARCH("dryers operated in night",'latest 2024'!B28)-3,3)),
            VALUE(MID('latest 2024'!B28,SEARCH("dryers operated in night",'latest 2024'!B28)-2,2))
        )
    ),"-"
)</f>
        <v>11</v>
      </c>
      <c r="J28" s="175">
        <f>IFERROR(
    IF(ISNUMBER(VALUE(MID('latest 2024'!B28,SEARCH("Presetting machines operated in day",'latest 2024'!B28)-4,4))),
        VALUE(MID('latest 2024'!B28,SEARCH("Presetting machines operated in day",'latest 2024'!B28)-4,4)),
        IF(ISNUMBER(VALUE(MID('latest 2024'!B28,SEARCH("Presetting machines operated in day",'latest 2024'!B28)-3,3))),
            VALUE(MID('latest 2024'!B28,SEARCH("Presetting machines operated in day",'latest 2024'!B28)-3,3)),
            VALUE(MID('latest 2024'!B28,SEARCH("Presetting machines operated in day",'latest 2024'!B28)-2,2))
        )
    ),"-"
)</f>
        <v>3</v>
      </c>
      <c r="K28" s="177">
        <f>IFERROR(
    IF(ISNUMBER(VALUE(MID('latest 2024'!B28,SEARCH("Presetting machines operated in night",'latest 2024'!B28)-4,4))),
        VALUE(MID('latest 2024'!B28,SEARCH("Presetting machines operated in night",'latest 2024'!B28)-4,4)),
        IF(ISNUMBER(VALUE(MID('latest 2024'!B28,SEARCH("Presetting machines operated in night",'latest 2024'!B28)-3,3))),
            VALUE(MID('latest 2024'!B28,SEARCH("Presetting machines operated in night",'latest 2024'!B28)-3,3)),
            VALUE(MID('latest 2024'!B28,SEARCH("Presetting machines operated in night",'latest 2024'!B28)-2,2))
        )
    ),"-"
)</f>
        <v>3</v>
      </c>
      <c r="L28" s="178" t="s">
        <v>721</v>
      </c>
      <c r="M28" s="178" t="s">
        <v>54</v>
      </c>
      <c r="N28" s="179">
        <v>2</v>
      </c>
      <c r="O28" s="179">
        <v>1</v>
      </c>
      <c r="P28" s="180">
        <v>6</v>
      </c>
      <c r="Q28" s="180">
        <v>5</v>
      </c>
      <c r="R28" s="179">
        <v>3</v>
      </c>
      <c r="S28" s="179">
        <v>2</v>
      </c>
      <c r="T28" s="180">
        <v>7</v>
      </c>
      <c r="U28" s="180">
        <v>7</v>
      </c>
      <c r="V28" s="181" t="s">
        <v>712</v>
      </c>
      <c r="W28" s="182" t="s">
        <v>703</v>
      </c>
      <c r="X28" s="251">
        <v>23865</v>
      </c>
      <c r="Y28" s="251">
        <v>54224</v>
      </c>
      <c r="Z28" s="251">
        <v>711</v>
      </c>
      <c r="AA28" s="34"/>
      <c r="AB28" s="34"/>
      <c r="AC28" s="36">
        <f t="shared" si="0"/>
        <v>2946.7767692307693</v>
      </c>
      <c r="AD28" s="36">
        <f t="shared" si="1"/>
        <v>1618.5863999999999</v>
      </c>
      <c r="AE28" s="34">
        <f t="shared" si="2"/>
        <v>360.96923076923076</v>
      </c>
      <c r="AF28" s="36">
        <f t="shared" si="3"/>
        <v>799.875</v>
      </c>
      <c r="AG28" s="13">
        <f t="shared" si="4"/>
        <v>5726.2073999999993</v>
      </c>
    </row>
    <row r="29" spans="1:33" s="3" customFormat="1" ht="45.75" customHeight="1">
      <c r="A29" s="174">
        <v>45338</v>
      </c>
      <c r="B29" s="175" t="str">
        <f>IFERROR(
    IF(ISNUMBER(VALUE(MID('latest 2024'!B29,SEARCH("knitting machines operated in day",'latest 2024'!B29)-4,4))),
        VALUE(MID('latest 2024'!B29,SEARCH("knitting machines operated in day",'latest 2024'!B29)-4,4)),
        IF(ISNUMBER(VALUE(MID('latest 2024'!B29,SEARCH("knitting machines operated in day",'latest 2024'!B29)-3,3))),
            VALUE(MID('latest 2024'!B29,SEARCH("knitting machines operated in day",'latest 2024'!B29)-3,3)),
            VALUE(MID('latest 2024'!B29,SEARCH("knitting machines operated in day",'latest 2024'!B29)-2,2))
        )
    ),"-"
)</f>
        <v>-</v>
      </c>
      <c r="C29" s="175" t="str">
        <f>IFERROR(
    IF(ISNUMBER(VALUE(MID('latest 2024'!B29,SEARCH("knitting machines operated in night",'latest 2024'!B29)-4,4))),
        VALUE(MID('latest 2024'!B29,SEARCH("knitting machines operated in night",'latest 2024'!B29)-4,4)),
        IF(ISNUMBER(VALUE(MID('latest 2024'!B29,SEARCH("knitting machines operated in night",'latest 2024'!B29)-3,3))),
            VALUE(MID('latest 2024'!B29,SEARCH("knitting machines operated in night",'latest 2024'!B29)-3,3)),
            VALUE(MID('latest 2024'!B29,SEARCH("knitting machines operated in night",'latest 2024'!B29)-2,2))
        )
    ),"-"
)</f>
        <v>-</v>
      </c>
      <c r="D29" s="176" t="str">
        <f>IFERROR(
    IF(ISNUMBER(VALUE(MID('latest 2024'!B29,SEARCH("dye machines operated in day",'latest 2024'!B29)-4,4))),
        VALUE(MID('latest 2024'!B29,SEARCH("dye machines operated in day",'latest 2024'!B29)-4,4)),
        IF(ISNUMBER(VALUE(MID('latest 2024'!B29,SEARCH("dye machines operated in day",'latest 2024'!B29)-3,3))),
            VALUE(MID('latest 2024'!B29,SEARCH("dye machines operated in day",'latest 2024'!B29)-3,3)),
            VALUE(MID('latest 2024'!B29,SEARCH("dye machines operated in day ",'latest 2024'!B29)-2,2))
        )
    ),"-"
)</f>
        <v>-</v>
      </c>
      <c r="E29" s="176" t="str">
        <f>IFERROR(
    IF(ISNUMBER(VALUE(MID('latest 2024'!B29,SEARCH("dye machines operated in night",'latest 2024'!B29)-4,4))),
        VALUE(MID('latest 2024'!B29,SEARCH("dye machines operated in night",'latest 2024'!B29)-4,4)),
        IF(ISNUMBER(VALUE(MID('latest 2024'!B29,SEARCH("dye machines operated in night",'latest 2024'!B29)-3,3))),
            VALUE(MID('latest 2024'!B29,SEARCH("dye machines operated in night",'latest 2024'!B29)-3,3)),
            VALUE(MID('latest 2024'!B29,SEARCH("dye machines operated in night",'latest 2024'!B29)-2,2))
        )
    ),"-"
)</f>
        <v>-</v>
      </c>
      <c r="F29" s="175" t="str">
        <f>IFERROR(
    IF(ISNUMBER(VALUE(MID('latest 2024'!B29,SEARCH("sample dye machine operated in day",'latest 2024'!B29)-4,4))),
        VALUE(MID('latest 2024'!B29,SEARCH("sample dye machine operated in day",'latest 2024'!B29)-4,4)),
        IF(ISNUMBER(VALUE(MID('latest 2024'!B29,SEARCH("sample dye machine operated in day",'latest 2024'!B29)-3,3))),
            VALUE(MID('latest 2024'!B29,SEARCH("sample dye machine operated in day",'latest 2024'!B29)-3,3)),
            VALUE(MID('latest 2024'!B29,SEARCH("sample dye machine operated in day",'latest 2024'!B29)-2,2))
        )
    ),"-"
)</f>
        <v>-</v>
      </c>
      <c r="G29" s="175" t="str">
        <f>IFERROR(
    IF(ISNUMBER(VALUE(MID('latest 2024'!B29,SEARCH("sample dye machine operated in night",'latest 2024'!B29)-4,4))),
        VALUE(MID('latest 2024'!B29,SEARCH("sample dye machine operated in night",'latest 2024'!B29)-4,4)),
        IF(ISNUMBER(VALUE(MID('latest 2024'!B29,SEARCH("sample dye machine operated in night",'latest 2024'!B29)-3,3))),
            VALUE(MID('latest 2024'!B29,SEARCH("sample dye machine operated in night",'latest 2024'!B29)-3,3)),
            VALUE(MID('latest 2024'!B29,SEARCH("sample dye machine operated in night",'latest 2024'!B29)-2,2))
        )
    ),"-"
)</f>
        <v>-</v>
      </c>
      <c r="H29" s="176" t="str">
        <f>IFERROR(
    IF(ISNUMBER(VALUE(MID('latest 2024'!B29,SEARCH("dryers operated in day",'latest 2024'!B29)-4,4))),
        VALUE(MID('latest 2024'!B29,SEARCH("dryers operated in day",'latest 2024'!B29)-4,4)),
        IF(ISNUMBER(VALUE(MID('latest 2024'!B29,SEARCH("dryers operated in day",'latest 2024'!B29)-3,3))),
            VALUE(MID('latest 2024'!B29,SEARCH("dryers operated in day",'latest 2024'!B29)-3,3)),
            VALUE(MID('latest 2024'!B29,SEARCH("dryers operated in day",'latest 2024'!B29)-2,2))
        )
    ),"-"
)</f>
        <v>-</v>
      </c>
      <c r="I29" s="176" t="str">
        <f>IFERROR(
    IF(ISNUMBER(VALUE(MID('latest 2024'!B29,SEARCH("dryers operated in night",'latest 2024'!B29)-4,4))),
        VALUE(MID('latest 2024'!B29,SEARCH("dryers operated in night",'latest 2024'!B29)-4,4)),
        IF(ISNUMBER(VALUE(MID('latest 2024'!B29,SEARCH("dryers operated in night",'latest 2024'!B29)-3,3))),
            VALUE(MID('latest 2024'!B29,SEARCH("dryers operated in night",'latest 2024'!B29)-3,3)),
            VALUE(MID('latest 2024'!B29,SEARCH("dryers operated in night",'latest 2024'!B29)-2,2))
        )
    ),"-"
)</f>
        <v>-</v>
      </c>
      <c r="J29" s="175" t="str">
        <f>IFERROR(
    IF(ISNUMBER(VALUE(MID('latest 2024'!B29,SEARCH("Presetting machines operated in day",'latest 2024'!B29)-4,4))),
        VALUE(MID('latest 2024'!B29,SEARCH("Presetting machines operated in day",'latest 2024'!B29)-4,4)),
        IF(ISNUMBER(VALUE(MID('latest 2024'!B29,SEARCH("Presetting machines operated in day",'latest 2024'!B29)-3,3))),
            VALUE(MID('latest 2024'!B29,SEARCH("Presetting machines operated in day",'latest 2024'!B29)-3,3)),
            VALUE(MID('latest 2024'!B29,SEARCH("Presetting machines operated in day",'latest 2024'!B29)-2,2))
        )
    ),"-"
)</f>
        <v>-</v>
      </c>
      <c r="K29" s="177" t="str">
        <f>IFERROR(
    IF(ISNUMBER(VALUE(MID('latest 2024'!B29,SEARCH("Presetting machines operated in night",'latest 2024'!B29)-4,4))),
        VALUE(MID('latest 2024'!B29,SEARCH("Presetting machines operated in night",'latest 2024'!B29)-4,4)),
        IF(ISNUMBER(VALUE(MID('latest 2024'!B29,SEARCH("Presetting machines operated in night",'latest 2024'!B29)-3,3))),
            VALUE(MID('latest 2024'!B29,SEARCH("Presetting machines operated in night",'latest 2024'!B29)-3,3)),
            VALUE(MID('latest 2024'!B29,SEARCH("Presetting machines operated in night",'latest 2024'!B29)-2,2))
        )
    ),"-"
)</f>
        <v>-</v>
      </c>
      <c r="L29" s="178" t="s">
        <v>54</v>
      </c>
      <c r="M29" s="178" t="s">
        <v>54</v>
      </c>
      <c r="N29" s="179" t="s">
        <v>54</v>
      </c>
      <c r="O29" s="179" t="s">
        <v>54</v>
      </c>
      <c r="P29" s="180" t="s">
        <v>54</v>
      </c>
      <c r="Q29" s="180" t="s">
        <v>54</v>
      </c>
      <c r="R29" s="179" t="s">
        <v>54</v>
      </c>
      <c r="S29" s="179" t="s">
        <v>54</v>
      </c>
      <c r="T29" s="180" t="s">
        <v>54</v>
      </c>
      <c r="U29" s="180" t="s">
        <v>54</v>
      </c>
      <c r="V29" s="181" t="s">
        <v>54</v>
      </c>
      <c r="W29" s="182" t="s">
        <v>28</v>
      </c>
      <c r="X29" s="251">
        <v>3075</v>
      </c>
      <c r="Y29" s="251">
        <v>1719</v>
      </c>
      <c r="Z29" s="251" t="s">
        <v>418</v>
      </c>
      <c r="AA29" s="34"/>
      <c r="AB29" s="34"/>
      <c r="AC29" s="36">
        <f t="shared" si="0"/>
        <v>379.69153846153853</v>
      </c>
      <c r="AD29" s="36">
        <f t="shared" si="1"/>
        <v>51.312150000000003</v>
      </c>
      <c r="AE29" s="34" t="e">
        <f t="shared" si="2"/>
        <v>#VALUE!</v>
      </c>
      <c r="AF29" s="36" t="e">
        <f t="shared" si="3"/>
        <v>#VALUE!</v>
      </c>
      <c r="AG29" s="13" t="e">
        <f t="shared" si="4"/>
        <v>#VALUE!</v>
      </c>
    </row>
    <row r="30" spans="1:33" s="3" customFormat="1" ht="45.75" customHeight="1">
      <c r="A30" s="174">
        <v>45339</v>
      </c>
      <c r="B30" s="175" t="str">
        <f>IFERROR(
    IF(ISNUMBER(VALUE(MID('latest 2024'!B30,SEARCH("knitting machines operated in day",'latest 2024'!B30)-4,4))),
        VALUE(MID('latest 2024'!B30,SEARCH("knitting machines operated in day",'latest 2024'!B30)-4,4)),
        IF(ISNUMBER(VALUE(MID('latest 2024'!B30,SEARCH("knitting machines operated in day",'latest 2024'!B30)-3,3))),
            VALUE(MID('latest 2024'!B30,SEARCH("knitting machines operated in day",'latest 2024'!B30)-3,3)),
            VALUE(MID('latest 2024'!B30,SEARCH("knitting machines operated in day",'latest 2024'!B30)-2,2))
        )
    ),"-"
)</f>
        <v>-</v>
      </c>
      <c r="C30" s="175" t="str">
        <f>IFERROR(
    IF(ISNUMBER(VALUE(MID('latest 2024'!B30,SEARCH("knitting machines operated in night",'latest 2024'!B30)-4,4))),
        VALUE(MID('latest 2024'!B30,SEARCH("knitting machines operated in night",'latest 2024'!B30)-4,4)),
        IF(ISNUMBER(VALUE(MID('latest 2024'!B30,SEARCH("knitting machines operated in night",'latest 2024'!B30)-3,3))),
            VALUE(MID('latest 2024'!B30,SEARCH("knitting machines operated in night",'latest 2024'!B30)-3,3)),
            VALUE(MID('latest 2024'!B30,SEARCH("knitting machines operated in night",'latest 2024'!B30)-2,2))
        )
    ),"-"
)</f>
        <v>-</v>
      </c>
      <c r="D30" s="176" t="str">
        <f>IFERROR(
    IF(ISNUMBER(VALUE(MID('latest 2024'!B30,SEARCH("dye machines operated in day",'latest 2024'!B30)-4,4))),
        VALUE(MID('latest 2024'!B30,SEARCH("dye machines operated in day",'latest 2024'!B30)-4,4)),
        IF(ISNUMBER(VALUE(MID('latest 2024'!B30,SEARCH("dye machines operated in day",'latest 2024'!B30)-3,3))),
            VALUE(MID('latest 2024'!B30,SEARCH("dye machines operated in day",'latest 2024'!B30)-3,3)),
            VALUE(MID('latest 2024'!B30,SEARCH("dye machines operated in day ",'latest 2024'!B30)-2,2))
        )
    ),"-"
)</f>
        <v>-</v>
      </c>
      <c r="E30" s="176" t="str">
        <f>IFERROR(
    IF(ISNUMBER(VALUE(MID('latest 2024'!B30,SEARCH("dye machines operated in night",'latest 2024'!B30)-4,4))),
        VALUE(MID('latest 2024'!B30,SEARCH("dye machines operated in night",'latest 2024'!B30)-4,4)),
        IF(ISNUMBER(VALUE(MID('latest 2024'!B30,SEARCH("dye machines operated in night",'latest 2024'!B30)-3,3))),
            VALUE(MID('latest 2024'!B30,SEARCH("dye machines operated in night",'latest 2024'!B30)-3,3)),
            VALUE(MID('latest 2024'!B30,SEARCH("dye machines operated in night",'latest 2024'!B30)-2,2))
        )
    ),"-"
)</f>
        <v>-</v>
      </c>
      <c r="F30" s="175" t="str">
        <f>IFERROR(
    IF(ISNUMBER(VALUE(MID('latest 2024'!B30,SEARCH("sample dye machine operated in day",'latest 2024'!B30)-4,4))),
        VALUE(MID('latest 2024'!B30,SEARCH("sample dye machine operated in day",'latest 2024'!B30)-4,4)),
        IF(ISNUMBER(VALUE(MID('latest 2024'!B30,SEARCH("sample dye machine operated in day",'latest 2024'!B30)-3,3))),
            VALUE(MID('latest 2024'!B30,SEARCH("sample dye machine operated in day",'latest 2024'!B30)-3,3)),
            VALUE(MID('latest 2024'!B30,SEARCH("sample dye machine operated in day",'latest 2024'!B30)-2,2))
        )
    ),"-"
)</f>
        <v>-</v>
      </c>
      <c r="G30" s="175" t="str">
        <f>IFERROR(
    IF(ISNUMBER(VALUE(MID('latest 2024'!B30,SEARCH("sample dye machine operated in night",'latest 2024'!B30)-4,4))),
        VALUE(MID('latest 2024'!B30,SEARCH("sample dye machine operated in night",'latest 2024'!B30)-4,4)),
        IF(ISNUMBER(VALUE(MID('latest 2024'!B30,SEARCH("sample dye machine operated in night",'latest 2024'!B30)-3,3))),
            VALUE(MID('latest 2024'!B30,SEARCH("sample dye machine operated in night",'latest 2024'!B30)-3,3)),
            VALUE(MID('latest 2024'!B30,SEARCH("sample dye machine operated in night",'latest 2024'!B30)-2,2))
        )
    ),"-"
)</f>
        <v>-</v>
      </c>
      <c r="H30" s="176" t="str">
        <f>IFERROR(
    IF(ISNUMBER(VALUE(MID('latest 2024'!B30,SEARCH("dryers operated in day",'latest 2024'!B30)-4,4))),
        VALUE(MID('latest 2024'!B30,SEARCH("dryers operated in day",'latest 2024'!B30)-4,4)),
        IF(ISNUMBER(VALUE(MID('latest 2024'!B30,SEARCH("dryers operated in day",'latest 2024'!B30)-3,3))),
            VALUE(MID('latest 2024'!B30,SEARCH("dryers operated in day",'latest 2024'!B30)-3,3)),
            VALUE(MID('latest 2024'!B30,SEARCH("dryers operated in day",'latest 2024'!B30)-2,2))
        )
    ),"-"
)</f>
        <v>-</v>
      </c>
      <c r="I30" s="176" t="str">
        <f>IFERROR(
    IF(ISNUMBER(VALUE(MID('latest 2024'!B30,SEARCH("dryers operated in night",'latest 2024'!B30)-4,4))),
        VALUE(MID('latest 2024'!B30,SEARCH("dryers operated in night",'latest 2024'!B30)-4,4)),
        IF(ISNUMBER(VALUE(MID('latest 2024'!B30,SEARCH("dryers operated in night",'latest 2024'!B30)-3,3))),
            VALUE(MID('latest 2024'!B30,SEARCH("dryers operated in night",'latest 2024'!B30)-3,3)),
            VALUE(MID('latest 2024'!B30,SEARCH("dryers operated in night",'latest 2024'!B30)-2,2))
        )
    ),"-"
)</f>
        <v>-</v>
      </c>
      <c r="J30" s="175" t="str">
        <f>IFERROR(
    IF(ISNUMBER(VALUE(MID('latest 2024'!B30,SEARCH("Presetting machines operated in day",'latest 2024'!B30)-4,4))),
        VALUE(MID('latest 2024'!B30,SEARCH("Presetting machines operated in day",'latest 2024'!B30)-4,4)),
        IF(ISNUMBER(VALUE(MID('latest 2024'!B30,SEARCH("Presetting machines operated in day",'latest 2024'!B30)-3,3))),
            VALUE(MID('latest 2024'!B30,SEARCH("Presetting machines operated in day",'latest 2024'!B30)-3,3)),
            VALUE(MID('latest 2024'!B30,SEARCH("Presetting machines operated in day",'latest 2024'!B30)-2,2))
        )
    ),"-"
)</f>
        <v>-</v>
      </c>
      <c r="K30" s="177" t="str">
        <f>IFERROR(
    IF(ISNUMBER(VALUE(MID('latest 2024'!B30,SEARCH("Presetting machines operated in night",'latest 2024'!B30)-4,4))),
        VALUE(MID('latest 2024'!B30,SEARCH("Presetting machines operated in night",'latest 2024'!B30)-4,4)),
        IF(ISNUMBER(VALUE(MID('latest 2024'!B30,SEARCH("Presetting machines operated in night",'latest 2024'!B30)-3,3))),
            VALUE(MID('latest 2024'!B30,SEARCH("Presetting machines operated in night",'latest 2024'!B30)-3,3)),
            VALUE(MID('latest 2024'!B30,SEARCH("Presetting machines operated in night",'latest 2024'!B30)-2,2))
        )
    ),"-"
)</f>
        <v>-</v>
      </c>
      <c r="L30" s="178" t="s">
        <v>54</v>
      </c>
      <c r="M30" s="178" t="s">
        <v>54</v>
      </c>
      <c r="N30" s="179" t="s">
        <v>54</v>
      </c>
      <c r="O30" s="179" t="s">
        <v>54</v>
      </c>
      <c r="P30" s="180" t="s">
        <v>54</v>
      </c>
      <c r="Q30" s="180" t="s">
        <v>54</v>
      </c>
      <c r="R30" s="179" t="s">
        <v>54</v>
      </c>
      <c r="S30" s="179" t="s">
        <v>54</v>
      </c>
      <c r="T30" s="180" t="s">
        <v>54</v>
      </c>
      <c r="U30" s="180" t="s">
        <v>54</v>
      </c>
      <c r="V30" s="181" t="s">
        <v>54</v>
      </c>
      <c r="W30" s="182" t="s">
        <v>28</v>
      </c>
      <c r="X30" s="251">
        <v>592</v>
      </c>
      <c r="Y30" s="251" t="s">
        <v>418</v>
      </c>
      <c r="Z30" s="251" t="s">
        <v>418</v>
      </c>
      <c r="AA30" s="34"/>
      <c r="AB30" s="34"/>
      <c r="AC30" s="36">
        <f t="shared" si="0"/>
        <v>73.098338461538475</v>
      </c>
      <c r="AD30" s="36" t="e">
        <f t="shared" si="1"/>
        <v>#VALUE!</v>
      </c>
      <c r="AE30" s="34" t="e">
        <f t="shared" si="2"/>
        <v>#VALUE!</v>
      </c>
      <c r="AF30" s="36" t="e">
        <f t="shared" si="3"/>
        <v>#VALUE!</v>
      </c>
      <c r="AG30" s="13" t="e">
        <f t="shared" si="4"/>
        <v>#VALUE!</v>
      </c>
    </row>
    <row r="31" spans="1:33" s="3" customFormat="1" ht="45.75" customHeight="1">
      <c r="A31" s="174">
        <v>45340</v>
      </c>
      <c r="B31" s="175" t="str">
        <f>IFERROR(
    IF(ISNUMBER(VALUE(MID('latest 2024'!B31,SEARCH("knitting machines operated in day",'latest 2024'!B31)-4,4))),
        VALUE(MID('latest 2024'!B31,SEARCH("knitting machines operated in day",'latest 2024'!B31)-4,4)),
        IF(ISNUMBER(VALUE(MID('latest 2024'!B31,SEARCH("knitting machines operated in day",'latest 2024'!B31)-3,3))),
            VALUE(MID('latest 2024'!B31,SEARCH("knitting machines operated in day",'latest 2024'!B31)-3,3)),
            VALUE(MID('latest 2024'!B31,SEARCH("knitting machines operated in day",'latest 2024'!B31)-2,2))
        )
    ),"-"
)</f>
        <v>-</v>
      </c>
      <c r="C31" s="175" t="str">
        <f>IFERROR(
    IF(ISNUMBER(VALUE(MID('latest 2024'!B31,SEARCH("knitting machines operated in night",'latest 2024'!B31)-4,4))),
        VALUE(MID('latest 2024'!B31,SEARCH("knitting machines operated in night",'latest 2024'!B31)-4,4)),
        IF(ISNUMBER(VALUE(MID('latest 2024'!B31,SEARCH("knitting machines operated in night",'latest 2024'!B31)-3,3))),
            VALUE(MID('latest 2024'!B31,SEARCH("knitting machines operated in night",'latest 2024'!B31)-3,3)),
            VALUE(MID('latest 2024'!B31,SEARCH("knitting machines operated in night",'latest 2024'!B31)-2,2))
        )
    ),"-"
)</f>
        <v>-</v>
      </c>
      <c r="D31" s="176" t="str">
        <f>IFERROR(
    IF(ISNUMBER(VALUE(MID('latest 2024'!B31,SEARCH("dye machines operated in day",'latest 2024'!B31)-4,4))),
        VALUE(MID('latest 2024'!B31,SEARCH("dye machines operated in day",'latest 2024'!B31)-4,4)),
        IF(ISNUMBER(VALUE(MID('latest 2024'!B31,SEARCH("dye machines operated in day",'latest 2024'!B31)-3,3))),
            VALUE(MID('latest 2024'!B31,SEARCH("dye machines operated in day",'latest 2024'!B31)-3,3)),
            VALUE(MID('latest 2024'!B31,SEARCH("dye machines operated in day ",'latest 2024'!B31)-2,2))
        )
    ),"-"
)</f>
        <v>-</v>
      </c>
      <c r="E31" s="176" t="str">
        <f>IFERROR(
    IF(ISNUMBER(VALUE(MID('latest 2024'!B31,SEARCH("dye machines operated in night",'latest 2024'!B31)-4,4))),
        VALUE(MID('latest 2024'!B31,SEARCH("dye machines operated in night",'latest 2024'!B31)-4,4)),
        IF(ISNUMBER(VALUE(MID('latest 2024'!B31,SEARCH("dye machines operated in night",'latest 2024'!B31)-3,3))),
            VALUE(MID('latest 2024'!B31,SEARCH("dye machines operated in night",'latest 2024'!B31)-3,3)),
            VALUE(MID('latest 2024'!B31,SEARCH("dye machines operated in night",'latest 2024'!B31)-2,2))
        )
    ),"-"
)</f>
        <v>-</v>
      </c>
      <c r="F31" s="175" t="str">
        <f>IFERROR(
    IF(ISNUMBER(VALUE(MID('latest 2024'!B31,SEARCH("sample dye machine operated in day",'latest 2024'!B31)-4,4))),
        VALUE(MID('latest 2024'!B31,SEARCH("sample dye machine operated in day",'latest 2024'!B31)-4,4)),
        IF(ISNUMBER(VALUE(MID('latest 2024'!B31,SEARCH("sample dye machine operated in day",'latest 2024'!B31)-3,3))),
            VALUE(MID('latest 2024'!B31,SEARCH("sample dye machine operated in day",'latest 2024'!B31)-3,3)),
            VALUE(MID('latest 2024'!B31,SEARCH("sample dye machine operated in day",'latest 2024'!B31)-2,2))
        )
    ),"-"
)</f>
        <v>-</v>
      </c>
      <c r="G31" s="175" t="str">
        <f>IFERROR(
    IF(ISNUMBER(VALUE(MID('latest 2024'!B31,SEARCH("sample dye machine operated in night",'latest 2024'!B31)-4,4))),
        VALUE(MID('latest 2024'!B31,SEARCH("sample dye machine operated in night",'latest 2024'!B31)-4,4)),
        IF(ISNUMBER(VALUE(MID('latest 2024'!B31,SEARCH("sample dye machine operated in night",'latest 2024'!B31)-3,3))),
            VALUE(MID('latest 2024'!B31,SEARCH("sample dye machine operated in night",'latest 2024'!B31)-3,3)),
            VALUE(MID('latest 2024'!B31,SEARCH("sample dye machine operated in night",'latest 2024'!B31)-2,2))
        )
    ),"-"
)</f>
        <v>-</v>
      </c>
      <c r="H31" s="176" t="str">
        <f>IFERROR(
    IF(ISNUMBER(VALUE(MID('latest 2024'!B31,SEARCH("dryers operated in day",'latest 2024'!B31)-4,4))),
        VALUE(MID('latest 2024'!B31,SEARCH("dryers operated in day",'latest 2024'!B31)-4,4)),
        IF(ISNUMBER(VALUE(MID('latest 2024'!B31,SEARCH("dryers operated in day",'latest 2024'!B31)-3,3))),
            VALUE(MID('latest 2024'!B31,SEARCH("dryers operated in day",'latest 2024'!B31)-3,3)),
            VALUE(MID('latest 2024'!B31,SEARCH("dryers operated in day",'latest 2024'!B31)-2,2))
        )
    ),"-"
)</f>
        <v>-</v>
      </c>
      <c r="I31" s="176" t="str">
        <f>IFERROR(
    IF(ISNUMBER(VALUE(MID('latest 2024'!B31,SEARCH("dryers operated in night",'latest 2024'!B31)-4,4))),
        VALUE(MID('latest 2024'!B31,SEARCH("dryers operated in night",'latest 2024'!B31)-4,4)),
        IF(ISNUMBER(VALUE(MID('latest 2024'!B31,SEARCH("dryers operated in night",'latest 2024'!B31)-3,3))),
            VALUE(MID('latest 2024'!B31,SEARCH("dryers operated in night",'latest 2024'!B31)-3,3)),
            VALUE(MID('latest 2024'!B31,SEARCH("dryers operated in night",'latest 2024'!B31)-2,2))
        )
    ),"-"
)</f>
        <v>-</v>
      </c>
      <c r="J31" s="175" t="str">
        <f>IFERROR(
    IF(ISNUMBER(VALUE(MID('latest 2024'!B31,SEARCH("Presetting machines operated in day",'latest 2024'!B31)-4,4))),
        VALUE(MID('latest 2024'!B31,SEARCH("Presetting machines operated in day",'latest 2024'!B31)-4,4)),
        IF(ISNUMBER(VALUE(MID('latest 2024'!B31,SEARCH("Presetting machines operated in day",'latest 2024'!B31)-3,3))),
            VALUE(MID('latest 2024'!B31,SEARCH("Presetting machines operated in day",'latest 2024'!B31)-3,3)),
            VALUE(MID('latest 2024'!B31,SEARCH("Presetting machines operated in day",'latest 2024'!B31)-2,2))
        )
    ),"-"
)</f>
        <v>-</v>
      </c>
      <c r="K31" s="177" t="str">
        <f>IFERROR(
    IF(ISNUMBER(VALUE(MID('latest 2024'!B31,SEARCH("Presetting machines operated in night",'latest 2024'!B31)-4,4))),
        VALUE(MID('latest 2024'!B31,SEARCH("Presetting machines operated in night",'latest 2024'!B31)-4,4)),
        IF(ISNUMBER(VALUE(MID('latest 2024'!B31,SEARCH("Presetting machines operated in night",'latest 2024'!B31)-3,3))),
            VALUE(MID('latest 2024'!B31,SEARCH("Presetting machines operated in night",'latest 2024'!B31)-3,3)),
            VALUE(MID('latest 2024'!B31,SEARCH("Presetting machines operated in night",'latest 2024'!B31)-2,2))
        )
    ),"-"
)</f>
        <v>-</v>
      </c>
      <c r="L31" s="178" t="s">
        <v>54</v>
      </c>
      <c r="M31" s="178" t="s">
        <v>54</v>
      </c>
      <c r="N31" s="179" t="s">
        <v>54</v>
      </c>
      <c r="O31" s="179" t="s">
        <v>54</v>
      </c>
      <c r="P31" s="180" t="s">
        <v>54</v>
      </c>
      <c r="Q31" s="180" t="s">
        <v>54</v>
      </c>
      <c r="R31" s="179" t="s">
        <v>54</v>
      </c>
      <c r="S31" s="179" t="s">
        <v>54</v>
      </c>
      <c r="T31" s="180" t="s">
        <v>54</v>
      </c>
      <c r="U31" s="180" t="s">
        <v>54</v>
      </c>
      <c r="V31" s="181" t="s">
        <v>54</v>
      </c>
      <c r="W31" s="182" t="s">
        <v>28</v>
      </c>
      <c r="X31" s="251">
        <v>654</v>
      </c>
      <c r="Y31" s="251" t="s">
        <v>418</v>
      </c>
      <c r="Z31" s="251" t="s">
        <v>418</v>
      </c>
      <c r="AA31" s="34"/>
      <c r="AB31" s="34"/>
      <c r="AC31" s="36">
        <f t="shared" si="0"/>
        <v>80.753907692307692</v>
      </c>
      <c r="AD31" s="36" t="e">
        <f t="shared" si="1"/>
        <v>#VALUE!</v>
      </c>
      <c r="AE31" s="34" t="e">
        <f t="shared" si="2"/>
        <v>#VALUE!</v>
      </c>
      <c r="AF31" s="36" t="e">
        <f t="shared" si="3"/>
        <v>#VALUE!</v>
      </c>
      <c r="AG31" s="13" t="e">
        <f t="shared" si="4"/>
        <v>#VALUE!</v>
      </c>
    </row>
    <row r="32" spans="1:33" s="3" customFormat="1" ht="45.75" customHeight="1">
      <c r="A32" s="174">
        <v>45341</v>
      </c>
      <c r="B32" s="175" t="str">
        <f>IFERROR(
    IF(ISNUMBER(VALUE(MID('latest 2024'!B32,SEARCH("knitting machines operated in day",'latest 2024'!B32)-4,4))),
        VALUE(MID('latest 2024'!B32,SEARCH("knitting machines operated in day",'latest 2024'!B32)-4,4)),
        IF(ISNUMBER(VALUE(MID('latest 2024'!B32,SEARCH("knitting machines operated in day",'latest 2024'!B32)-3,3))),
            VALUE(MID('latest 2024'!B32,SEARCH("knitting machines operated in day",'latest 2024'!B32)-3,3)),
            VALUE(MID('latest 2024'!B32,SEARCH("knitting machines operated in day",'latest 2024'!B32)-2,2))
        )
    ),"-"
)</f>
        <v>-</v>
      </c>
      <c r="C32" s="175" t="str">
        <f>IFERROR(
    IF(ISNUMBER(VALUE(MID('latest 2024'!B32,SEARCH("knitting machines operated in night",'latest 2024'!B32)-4,4))),
        VALUE(MID('latest 2024'!B32,SEARCH("knitting machines operated in night",'latest 2024'!B32)-4,4)),
        IF(ISNUMBER(VALUE(MID('latest 2024'!B32,SEARCH("knitting machines operated in night",'latest 2024'!B32)-3,3))),
            VALUE(MID('latest 2024'!B32,SEARCH("knitting machines operated in night",'latest 2024'!B32)-3,3)),
            VALUE(MID('latest 2024'!B32,SEARCH("knitting machines operated in night",'latest 2024'!B32)-2,2))
        )
    ),"-"
)</f>
        <v>-</v>
      </c>
      <c r="D32" s="176" t="str">
        <f>IFERROR(
    IF(ISNUMBER(VALUE(MID('latest 2024'!B32,SEARCH("dye machines operated in day",'latest 2024'!B32)-4,4))),
        VALUE(MID('latest 2024'!B32,SEARCH("dye machines operated in day",'latest 2024'!B32)-4,4)),
        IF(ISNUMBER(VALUE(MID('latest 2024'!B32,SEARCH("dye machines operated in day",'latest 2024'!B32)-3,3))),
            VALUE(MID('latest 2024'!B32,SEARCH("dye machines operated in day",'latest 2024'!B32)-3,3)),
            VALUE(MID('latest 2024'!B32,SEARCH("dye machines operated in day ",'latest 2024'!B32)-2,2))
        )
    ),"-"
)</f>
        <v>-</v>
      </c>
      <c r="E32" s="176" t="str">
        <f>IFERROR(
    IF(ISNUMBER(VALUE(MID('latest 2024'!B32,SEARCH("dye machines operated in night",'latest 2024'!B32)-4,4))),
        VALUE(MID('latest 2024'!B32,SEARCH("dye machines operated in night",'latest 2024'!B32)-4,4)),
        IF(ISNUMBER(VALUE(MID('latest 2024'!B32,SEARCH("dye machines operated in night",'latest 2024'!B32)-3,3))),
            VALUE(MID('latest 2024'!B32,SEARCH("dye machines operated in night",'latest 2024'!B32)-3,3)),
            VALUE(MID('latest 2024'!B32,SEARCH("dye machines operated in night",'latest 2024'!B32)-2,2))
        )
    ),"-"
)</f>
        <v>-</v>
      </c>
      <c r="F32" s="175" t="str">
        <f>IFERROR(
    IF(ISNUMBER(VALUE(MID('latest 2024'!B32,SEARCH("sample dye machine operated in day",'latest 2024'!B32)-4,4))),
        VALUE(MID('latest 2024'!B32,SEARCH("sample dye machine operated in day",'latest 2024'!B32)-4,4)),
        IF(ISNUMBER(VALUE(MID('latest 2024'!B32,SEARCH("sample dye machine operated in day",'latest 2024'!B32)-3,3))),
            VALUE(MID('latest 2024'!B32,SEARCH("sample dye machine operated in day",'latest 2024'!B32)-3,3)),
            VALUE(MID('latest 2024'!B32,SEARCH("sample dye machine operated in day",'latest 2024'!B32)-2,2))
        )
    ),"-"
)</f>
        <v>-</v>
      </c>
      <c r="G32" s="175" t="str">
        <f>IFERROR(
    IF(ISNUMBER(VALUE(MID('latest 2024'!B32,SEARCH("sample dye machine operated in night",'latest 2024'!B32)-4,4))),
        VALUE(MID('latest 2024'!B32,SEARCH("sample dye machine operated in night",'latest 2024'!B32)-4,4)),
        IF(ISNUMBER(VALUE(MID('latest 2024'!B32,SEARCH("sample dye machine operated in night",'latest 2024'!B32)-3,3))),
            VALUE(MID('latest 2024'!B32,SEARCH("sample dye machine operated in night",'latest 2024'!B32)-3,3)),
            VALUE(MID('latest 2024'!B32,SEARCH("sample dye machine operated in night",'latest 2024'!B32)-2,2))
        )
    ),"-"
)</f>
        <v>-</v>
      </c>
      <c r="H32" s="176" t="str">
        <f>IFERROR(
    IF(ISNUMBER(VALUE(MID('latest 2024'!B32,SEARCH("dryers operated in day",'latest 2024'!B32)-4,4))),
        VALUE(MID('latest 2024'!B32,SEARCH("dryers operated in day",'latest 2024'!B32)-4,4)),
        IF(ISNUMBER(VALUE(MID('latest 2024'!B32,SEARCH("dryers operated in day",'latest 2024'!B32)-3,3))),
            VALUE(MID('latest 2024'!B32,SEARCH("dryers operated in day",'latest 2024'!B32)-3,3)),
            VALUE(MID('latest 2024'!B32,SEARCH("dryers operated in day",'latest 2024'!B32)-2,2))
        )
    ),"-"
)</f>
        <v>-</v>
      </c>
      <c r="I32" s="176" t="str">
        <f>IFERROR(
    IF(ISNUMBER(VALUE(MID('latest 2024'!B32,SEARCH("dryers operated in night",'latest 2024'!B32)-4,4))),
        VALUE(MID('latest 2024'!B32,SEARCH("dryers operated in night",'latest 2024'!B32)-4,4)),
        IF(ISNUMBER(VALUE(MID('latest 2024'!B32,SEARCH("dryers operated in night",'latest 2024'!B32)-3,3))),
            VALUE(MID('latest 2024'!B32,SEARCH("dryers operated in night",'latest 2024'!B32)-3,3)),
            VALUE(MID('latest 2024'!B32,SEARCH("dryers operated in night",'latest 2024'!B32)-2,2))
        )
    ),"-"
)</f>
        <v>-</v>
      </c>
      <c r="J32" s="175" t="str">
        <f>IFERROR(
    IF(ISNUMBER(VALUE(MID('latest 2024'!B32,SEARCH("Presetting machines operated in day",'latest 2024'!B32)-4,4))),
        VALUE(MID('latest 2024'!B32,SEARCH("Presetting machines operated in day",'latest 2024'!B32)-4,4)),
        IF(ISNUMBER(VALUE(MID('latest 2024'!B32,SEARCH("Presetting machines operated in day",'latest 2024'!B32)-3,3))),
            VALUE(MID('latest 2024'!B32,SEARCH("Presetting machines operated in day",'latest 2024'!B32)-3,3)),
            VALUE(MID('latest 2024'!B32,SEARCH("Presetting machines operated in day",'latest 2024'!B32)-2,2))
        )
    ),"-"
)</f>
        <v>-</v>
      </c>
      <c r="K32" s="177" t="str">
        <f>IFERROR(
    IF(ISNUMBER(VALUE(MID('latest 2024'!B32,SEARCH("Presetting machines operated in night",'latest 2024'!B32)-4,4))),
        VALUE(MID('latest 2024'!B32,SEARCH("Presetting machines operated in night",'latest 2024'!B32)-4,4)),
        IF(ISNUMBER(VALUE(MID('latest 2024'!B32,SEARCH("Presetting machines operated in night",'latest 2024'!B32)-3,3))),
            VALUE(MID('latest 2024'!B32,SEARCH("Presetting machines operated in night",'latest 2024'!B32)-3,3)),
            VALUE(MID('latest 2024'!B32,SEARCH("Presetting machines operated in night",'latest 2024'!B32)-2,2))
        )
    ),"-"
)</f>
        <v>-</v>
      </c>
      <c r="L32" s="178" t="s">
        <v>722</v>
      </c>
      <c r="M32" s="178" t="s">
        <v>54</v>
      </c>
      <c r="N32" s="179">
        <v>1</v>
      </c>
      <c r="O32" s="179" t="s">
        <v>54</v>
      </c>
      <c r="P32" s="180">
        <v>4</v>
      </c>
      <c r="Q32" s="180" t="s">
        <v>54</v>
      </c>
      <c r="R32" s="179">
        <v>2</v>
      </c>
      <c r="S32" s="179" t="s">
        <v>54</v>
      </c>
      <c r="T32" s="180">
        <v>0</v>
      </c>
      <c r="U32" s="180" t="s">
        <v>54</v>
      </c>
      <c r="V32" s="181" t="s">
        <v>54</v>
      </c>
      <c r="W32" s="182" t="s">
        <v>703</v>
      </c>
      <c r="X32" s="251">
        <v>2660</v>
      </c>
      <c r="Y32" s="251" t="s">
        <v>418</v>
      </c>
      <c r="Z32" s="251">
        <v>11</v>
      </c>
      <c r="AA32" s="34"/>
      <c r="AB32" s="34"/>
      <c r="AC32" s="36">
        <f t="shared" si="0"/>
        <v>328.44861538461538</v>
      </c>
      <c r="AD32" s="36" t="e">
        <f t="shared" si="1"/>
        <v>#VALUE!</v>
      </c>
      <c r="AE32" s="34">
        <f t="shared" si="2"/>
        <v>5.5846153846153843</v>
      </c>
      <c r="AF32" s="36">
        <f t="shared" si="3"/>
        <v>12.375</v>
      </c>
      <c r="AG32" s="13" t="e">
        <f t="shared" si="4"/>
        <v>#VALUE!</v>
      </c>
    </row>
    <row r="33" spans="1:33" s="3" customFormat="1" ht="45.75" customHeight="1">
      <c r="A33" s="174">
        <v>45342</v>
      </c>
      <c r="B33" s="175" t="str">
        <f>IFERROR(
    IF(ISNUMBER(VALUE(MID('latest 2024'!B33,SEARCH("knitting machines operated in day",'latest 2024'!B33)-4,4))),
        VALUE(MID('latest 2024'!B33,SEARCH("knitting machines operated in day",'latest 2024'!B33)-4,4)),
        IF(ISNUMBER(VALUE(MID('latest 2024'!B33,SEARCH("knitting machines operated in day",'latest 2024'!B33)-3,3))),
            VALUE(MID('latest 2024'!B33,SEARCH("knitting machines operated in day",'latest 2024'!B33)-3,3)),
            VALUE(MID('latest 2024'!B33,SEARCH("knitting machines operated in day",'latest 2024'!B33)-2,2))
        )
    ),"-"
)</f>
        <v>-</v>
      </c>
      <c r="C33" s="175" t="str">
        <f>IFERROR(
    IF(ISNUMBER(VALUE(MID('latest 2024'!B33,SEARCH("knitting machines operated in night",'latest 2024'!B33)-4,4))),
        VALUE(MID('latest 2024'!B33,SEARCH("knitting machines operated in night",'latest 2024'!B33)-4,4)),
        IF(ISNUMBER(VALUE(MID('latest 2024'!B33,SEARCH("knitting machines operated in night",'latest 2024'!B33)-3,3))),
            VALUE(MID('latest 2024'!B33,SEARCH("knitting machines operated in night",'latest 2024'!B33)-3,3)),
            VALUE(MID('latest 2024'!B33,SEARCH("knitting machines operated in night",'latest 2024'!B33)-2,2))
        )
    ),"-"
)</f>
        <v>-</v>
      </c>
      <c r="D33" s="176" t="str">
        <f>IFERROR(
    IF(ISNUMBER(VALUE(MID('latest 2024'!B33,SEARCH("dye machines operated in day",'latest 2024'!B33)-4,4))),
        VALUE(MID('latest 2024'!B33,SEARCH("dye machines operated in day",'latest 2024'!B33)-4,4)),
        IF(ISNUMBER(VALUE(MID('latest 2024'!B33,SEARCH("dye machines operated in day",'latest 2024'!B33)-3,3))),
            VALUE(MID('latest 2024'!B33,SEARCH("dye machines operated in day",'latest 2024'!B33)-3,3)),
            VALUE(MID('latest 2024'!B33,SEARCH("dye machines operated in day ",'latest 2024'!B33)-2,2))
        )
    ),"-"
)</f>
        <v>-</v>
      </c>
      <c r="E33" s="176" t="str">
        <f>IFERROR(
    IF(ISNUMBER(VALUE(MID('latest 2024'!B33,SEARCH("dye machines operated in night",'latest 2024'!B33)-4,4))),
        VALUE(MID('latest 2024'!B33,SEARCH("dye machines operated in night",'latest 2024'!B33)-4,4)),
        IF(ISNUMBER(VALUE(MID('latest 2024'!B33,SEARCH("dye machines operated in night",'latest 2024'!B33)-3,3))),
            VALUE(MID('latest 2024'!B33,SEARCH("dye machines operated in night",'latest 2024'!B33)-3,3)),
            VALUE(MID('latest 2024'!B33,SEARCH("dye machines operated in night",'latest 2024'!B33)-2,2))
        )
    ),"-"
)</f>
        <v>-</v>
      </c>
      <c r="F33" s="175" t="str">
        <f>IFERROR(
    IF(ISNUMBER(VALUE(MID('latest 2024'!B33,SEARCH("sample dye machine operated in day",'latest 2024'!B33)-4,4))),
        VALUE(MID('latest 2024'!B33,SEARCH("sample dye machine operated in day",'latest 2024'!B33)-4,4)),
        IF(ISNUMBER(VALUE(MID('latest 2024'!B33,SEARCH("sample dye machine operated in day",'latest 2024'!B33)-3,3))),
            VALUE(MID('latest 2024'!B33,SEARCH("sample dye machine operated in day",'latest 2024'!B33)-3,3)),
            VALUE(MID('latest 2024'!B33,SEARCH("sample dye machine operated in day",'latest 2024'!B33)-2,2))
        )
    ),"-"
)</f>
        <v>-</v>
      </c>
      <c r="G33" s="175" t="str">
        <f>IFERROR(
    IF(ISNUMBER(VALUE(MID('latest 2024'!B33,SEARCH("sample dye machine operated in night",'latest 2024'!B33)-4,4))),
        VALUE(MID('latest 2024'!B33,SEARCH("sample dye machine operated in night",'latest 2024'!B33)-4,4)),
        IF(ISNUMBER(VALUE(MID('latest 2024'!B33,SEARCH("sample dye machine operated in night",'latest 2024'!B33)-3,3))),
            VALUE(MID('latest 2024'!B33,SEARCH("sample dye machine operated in night",'latest 2024'!B33)-3,3)),
            VALUE(MID('latest 2024'!B33,SEARCH("sample dye machine operated in night",'latest 2024'!B33)-2,2))
        )
    ),"-"
)</f>
        <v>-</v>
      </c>
      <c r="H33" s="176" t="str">
        <f>IFERROR(
    IF(ISNUMBER(VALUE(MID('latest 2024'!B33,SEARCH("dryers operated in day",'latest 2024'!B33)-4,4))),
        VALUE(MID('latest 2024'!B33,SEARCH("dryers operated in day",'latest 2024'!B33)-4,4)),
        IF(ISNUMBER(VALUE(MID('latest 2024'!B33,SEARCH("dryers operated in day",'latest 2024'!B33)-3,3))),
            VALUE(MID('latest 2024'!B33,SEARCH("dryers operated in day",'latest 2024'!B33)-3,3)),
            VALUE(MID('latest 2024'!B33,SEARCH("dryers operated in day",'latest 2024'!B33)-2,2))
        )
    ),"-"
)</f>
        <v>-</v>
      </c>
      <c r="I33" s="176" t="str">
        <f>IFERROR(
    IF(ISNUMBER(VALUE(MID('latest 2024'!B33,SEARCH("dryers operated in night",'latest 2024'!B33)-4,4))),
        VALUE(MID('latest 2024'!B33,SEARCH("dryers operated in night",'latest 2024'!B33)-4,4)),
        IF(ISNUMBER(VALUE(MID('latest 2024'!B33,SEARCH("dryers operated in night",'latest 2024'!B33)-3,3))),
            VALUE(MID('latest 2024'!B33,SEARCH("dryers operated in night",'latest 2024'!B33)-3,3)),
            VALUE(MID('latest 2024'!B33,SEARCH("dryers operated in night",'latest 2024'!B33)-2,2))
        )
    ),"-"
)</f>
        <v>-</v>
      </c>
      <c r="J33" s="175" t="str">
        <f>IFERROR(
    IF(ISNUMBER(VALUE(MID('latest 2024'!B33,SEARCH("Presetting machines operated in day",'latest 2024'!B33)-4,4))),
        VALUE(MID('latest 2024'!B33,SEARCH("Presetting machines operated in day",'latest 2024'!B33)-4,4)),
        IF(ISNUMBER(VALUE(MID('latest 2024'!B33,SEARCH("Presetting machines operated in day",'latest 2024'!B33)-3,3))),
            VALUE(MID('latest 2024'!B33,SEARCH("Presetting machines operated in day",'latest 2024'!B33)-3,3)),
            VALUE(MID('latest 2024'!B33,SEARCH("Presetting machines operated in day",'latest 2024'!B33)-2,2))
        )
    ),"-"
)</f>
        <v>-</v>
      </c>
      <c r="K33" s="177" t="str">
        <f>IFERROR(
    IF(ISNUMBER(VALUE(MID('latest 2024'!B33,SEARCH("Presetting machines operated in night",'latest 2024'!B33)-4,4))),
        VALUE(MID('latest 2024'!B33,SEARCH("Presetting machines operated in night",'latest 2024'!B33)-4,4)),
        IF(ISNUMBER(VALUE(MID('latest 2024'!B33,SEARCH("Presetting machines operated in night",'latest 2024'!B33)-3,3))),
            VALUE(MID('latest 2024'!B33,SEARCH("Presetting machines operated in night",'latest 2024'!B33)-3,3)),
            VALUE(MID('latest 2024'!B33,SEARCH("Presetting machines operated in night",'latest 2024'!B33)-2,2))
        )
    ),"-"
)</f>
        <v>-</v>
      </c>
      <c r="L33" s="178" t="s">
        <v>54</v>
      </c>
      <c r="M33" s="178" t="s">
        <v>54</v>
      </c>
      <c r="N33" s="179" t="s">
        <v>54</v>
      </c>
      <c r="O33" s="179" t="s">
        <v>54</v>
      </c>
      <c r="P33" s="180" t="s">
        <v>54</v>
      </c>
      <c r="Q33" s="180" t="s">
        <v>54</v>
      </c>
      <c r="R33" s="179" t="s">
        <v>54</v>
      </c>
      <c r="S33" s="179" t="s">
        <v>54</v>
      </c>
      <c r="T33" s="180" t="s">
        <v>54</v>
      </c>
      <c r="U33" s="180" t="s">
        <v>54</v>
      </c>
      <c r="V33" s="181" t="s">
        <v>54</v>
      </c>
      <c r="W33" s="182" t="s">
        <v>28</v>
      </c>
      <c r="X33" s="251">
        <v>556</v>
      </c>
      <c r="Y33" s="251" t="s">
        <v>418</v>
      </c>
      <c r="Z33" s="251" t="s">
        <v>418</v>
      </c>
      <c r="AA33" s="34"/>
      <c r="AB33" s="34"/>
      <c r="AC33" s="36">
        <f t="shared" si="0"/>
        <v>68.653169230769237</v>
      </c>
      <c r="AD33" s="36" t="e">
        <f t="shared" si="1"/>
        <v>#VALUE!</v>
      </c>
      <c r="AE33" s="34" t="e">
        <f t="shared" si="2"/>
        <v>#VALUE!</v>
      </c>
      <c r="AF33" s="36" t="e">
        <f t="shared" si="3"/>
        <v>#VALUE!</v>
      </c>
      <c r="AG33" s="13" t="e">
        <f t="shared" si="4"/>
        <v>#VALUE!</v>
      </c>
    </row>
    <row r="34" spans="1:33" s="3" customFormat="1" ht="45.75" customHeight="1">
      <c r="A34" s="174">
        <v>45343</v>
      </c>
      <c r="B34" s="175" t="str">
        <f>IFERROR(
    IF(ISNUMBER(VALUE(MID('latest 2024'!B34,SEARCH("knitting machines operated in day",'latest 2024'!B34)-4,4))),
        VALUE(MID('latest 2024'!B34,SEARCH("knitting machines operated in day",'latest 2024'!B34)-4,4)),
        IF(ISNUMBER(VALUE(MID('latest 2024'!B34,SEARCH("knitting machines operated in day",'latest 2024'!B34)-3,3))),
            VALUE(MID('latest 2024'!B34,SEARCH("knitting machines operated in day",'latest 2024'!B34)-3,3)),
            VALUE(MID('latest 2024'!B34,SEARCH("knitting machines operated in day",'latest 2024'!B34)-2,2))
        )
    ),"-"
)</f>
        <v>-</v>
      </c>
      <c r="C34" s="175" t="str">
        <f>IFERROR(
    IF(ISNUMBER(VALUE(MID('latest 2024'!B34,SEARCH("knitting machines operated in night",'latest 2024'!B34)-4,4))),
        VALUE(MID('latest 2024'!B34,SEARCH("knitting machines operated in night",'latest 2024'!B34)-4,4)),
        IF(ISNUMBER(VALUE(MID('latest 2024'!B34,SEARCH("knitting machines operated in night",'latest 2024'!B34)-3,3))),
            VALUE(MID('latest 2024'!B34,SEARCH("knitting machines operated in night",'latest 2024'!B34)-3,3)),
            VALUE(MID('latest 2024'!B34,SEARCH("knitting machines operated in night",'latest 2024'!B34)-2,2))
        )
    ),"-"
)</f>
        <v>-</v>
      </c>
      <c r="D34" s="176" t="str">
        <f>IFERROR(
    IF(ISNUMBER(VALUE(MID('latest 2024'!B34,SEARCH("dye machines operated in day",'latest 2024'!B34)-4,4))),
        VALUE(MID('latest 2024'!B34,SEARCH("dye machines operated in day",'latest 2024'!B34)-4,4)),
        IF(ISNUMBER(VALUE(MID('latest 2024'!B34,SEARCH("dye machines operated in day",'latest 2024'!B34)-3,3))),
            VALUE(MID('latest 2024'!B34,SEARCH("dye machines operated in day",'latest 2024'!B34)-3,3)),
            VALUE(MID('latest 2024'!B34,SEARCH("dye machines operated in day ",'latest 2024'!B34)-2,2))
        )
    ),"-"
)</f>
        <v>-</v>
      </c>
      <c r="E34" s="176" t="str">
        <f>IFERROR(
    IF(ISNUMBER(VALUE(MID('latest 2024'!B34,SEARCH("dye machines operated in night",'latest 2024'!B34)-4,4))),
        VALUE(MID('latest 2024'!B34,SEARCH("dye machines operated in night",'latest 2024'!B34)-4,4)),
        IF(ISNUMBER(VALUE(MID('latest 2024'!B34,SEARCH("dye machines operated in night",'latest 2024'!B34)-3,3))),
            VALUE(MID('latest 2024'!B34,SEARCH("dye machines operated in night",'latest 2024'!B34)-3,3)),
            VALUE(MID('latest 2024'!B34,SEARCH("dye machines operated in night",'latest 2024'!B34)-2,2))
        )
    ),"-"
)</f>
        <v>-</v>
      </c>
      <c r="F34" s="175" t="str">
        <f>IFERROR(
    IF(ISNUMBER(VALUE(MID('latest 2024'!B34,SEARCH("sample dye machine operated in day",'latest 2024'!B34)-4,4))),
        VALUE(MID('latest 2024'!B34,SEARCH("sample dye machine operated in day",'latest 2024'!B34)-4,4)),
        IF(ISNUMBER(VALUE(MID('latest 2024'!B34,SEARCH("sample dye machine operated in day",'latest 2024'!B34)-3,3))),
            VALUE(MID('latest 2024'!B34,SEARCH("sample dye machine operated in day",'latest 2024'!B34)-3,3)),
            VALUE(MID('latest 2024'!B34,SEARCH("sample dye machine operated in day",'latest 2024'!B34)-2,2))
        )
    ),"-"
)</f>
        <v>-</v>
      </c>
      <c r="G34" s="175" t="str">
        <f>IFERROR(
    IF(ISNUMBER(VALUE(MID('latest 2024'!B34,SEARCH("sample dye machine operated in night",'latest 2024'!B34)-4,4))),
        VALUE(MID('latest 2024'!B34,SEARCH("sample dye machine operated in night",'latest 2024'!B34)-4,4)),
        IF(ISNUMBER(VALUE(MID('latest 2024'!B34,SEARCH("sample dye machine operated in night",'latest 2024'!B34)-3,3))),
            VALUE(MID('latest 2024'!B34,SEARCH("sample dye machine operated in night",'latest 2024'!B34)-3,3)),
            VALUE(MID('latest 2024'!B34,SEARCH("sample dye machine operated in night",'latest 2024'!B34)-2,2))
        )
    ),"-"
)</f>
        <v>-</v>
      </c>
      <c r="H34" s="176" t="str">
        <f>IFERROR(
    IF(ISNUMBER(VALUE(MID('latest 2024'!B34,SEARCH("dryers operated in day",'latest 2024'!B34)-4,4))),
        VALUE(MID('latest 2024'!B34,SEARCH("dryers operated in day",'latest 2024'!B34)-4,4)),
        IF(ISNUMBER(VALUE(MID('latest 2024'!B34,SEARCH("dryers operated in day",'latest 2024'!B34)-3,3))),
            VALUE(MID('latest 2024'!B34,SEARCH("dryers operated in day",'latest 2024'!B34)-3,3)),
            VALUE(MID('latest 2024'!B34,SEARCH("dryers operated in day",'latest 2024'!B34)-2,2))
        )
    ),"-"
)</f>
        <v>-</v>
      </c>
      <c r="I34" s="176" t="str">
        <f>IFERROR(
    IF(ISNUMBER(VALUE(MID('latest 2024'!B34,SEARCH("dryers operated in night",'latest 2024'!B34)-4,4))),
        VALUE(MID('latest 2024'!B34,SEARCH("dryers operated in night",'latest 2024'!B34)-4,4)),
        IF(ISNUMBER(VALUE(MID('latest 2024'!B34,SEARCH("dryers operated in night",'latest 2024'!B34)-3,3))),
            VALUE(MID('latest 2024'!B34,SEARCH("dryers operated in night",'latest 2024'!B34)-3,3)),
            VALUE(MID('latest 2024'!B34,SEARCH("dryers operated in night",'latest 2024'!B34)-2,2))
        )
    ),"-"
)</f>
        <v>-</v>
      </c>
      <c r="J34" s="175" t="str">
        <f>IFERROR(
    IF(ISNUMBER(VALUE(MID('latest 2024'!B34,SEARCH("Presetting machines operated in day",'latest 2024'!B34)-4,4))),
        VALUE(MID('latest 2024'!B34,SEARCH("Presetting machines operated in day",'latest 2024'!B34)-4,4)),
        IF(ISNUMBER(VALUE(MID('latest 2024'!B34,SEARCH("Presetting machines operated in day",'latest 2024'!B34)-3,3))),
            VALUE(MID('latest 2024'!B34,SEARCH("Presetting machines operated in day",'latest 2024'!B34)-3,3)),
            VALUE(MID('latest 2024'!B34,SEARCH("Presetting machines operated in day",'latest 2024'!B34)-2,2))
        )
    ),"-"
)</f>
        <v>-</v>
      </c>
      <c r="K34" s="177" t="str">
        <f>IFERROR(
    IF(ISNUMBER(VALUE(MID('latest 2024'!B34,SEARCH("Presetting machines operated in night",'latest 2024'!B34)-4,4))),
        VALUE(MID('latest 2024'!B34,SEARCH("Presetting machines operated in night",'latest 2024'!B34)-4,4)),
        IF(ISNUMBER(VALUE(MID('latest 2024'!B34,SEARCH("Presetting machines operated in night",'latest 2024'!B34)-3,3))),
            VALUE(MID('latest 2024'!B34,SEARCH("Presetting machines operated in night",'latest 2024'!B34)-3,3)),
            VALUE(MID('latest 2024'!B34,SEARCH("Presetting machines operated in night",'latest 2024'!B34)-2,2))
        )
    ),"-"
)</f>
        <v>-</v>
      </c>
      <c r="L34" s="178" t="s">
        <v>723</v>
      </c>
      <c r="M34" s="178" t="s">
        <v>54</v>
      </c>
      <c r="N34" s="179">
        <v>1</v>
      </c>
      <c r="O34" s="179" t="s">
        <v>54</v>
      </c>
      <c r="P34" s="180">
        <v>5</v>
      </c>
      <c r="Q34" s="180" t="s">
        <v>54</v>
      </c>
      <c r="R34" s="179">
        <v>2</v>
      </c>
      <c r="S34" s="179" t="s">
        <v>54</v>
      </c>
      <c r="T34" s="180">
        <v>0</v>
      </c>
      <c r="U34" s="180" t="s">
        <v>54</v>
      </c>
      <c r="V34" s="181" t="s">
        <v>54</v>
      </c>
      <c r="W34" s="182" t="s">
        <v>703</v>
      </c>
      <c r="X34" s="251">
        <v>2758</v>
      </c>
      <c r="Y34" s="251" t="s">
        <v>418</v>
      </c>
      <c r="Z34" s="251" t="s">
        <v>418</v>
      </c>
      <c r="AA34" s="34"/>
      <c r="AB34" s="34"/>
      <c r="AC34" s="36">
        <f t="shared" si="0"/>
        <v>340.54935384615385</v>
      </c>
      <c r="AD34" s="36" t="e">
        <f t="shared" si="1"/>
        <v>#VALUE!</v>
      </c>
      <c r="AE34" s="34" t="e">
        <f t="shared" si="2"/>
        <v>#VALUE!</v>
      </c>
      <c r="AF34" s="36" t="e">
        <f t="shared" si="3"/>
        <v>#VALUE!</v>
      </c>
      <c r="AG34" s="13" t="e">
        <f t="shared" si="4"/>
        <v>#VALUE!</v>
      </c>
    </row>
    <row r="35" spans="1:33" s="3" customFormat="1" ht="45.75" customHeight="1">
      <c r="A35" s="174">
        <v>45344</v>
      </c>
      <c r="B35" s="175" t="str">
        <f>IFERROR(
    IF(ISNUMBER(VALUE(MID('latest 2024'!B35,SEARCH("knitting machines operated in day",'latest 2024'!B35)-4,4))),
        VALUE(MID('latest 2024'!B35,SEARCH("knitting machines operated in day",'latest 2024'!B35)-4,4)),
        IF(ISNUMBER(VALUE(MID('latest 2024'!B35,SEARCH("knitting machines operated in day",'latest 2024'!B35)-3,3))),
            VALUE(MID('latest 2024'!B35,SEARCH("knitting machines operated in day",'latest 2024'!B35)-3,3)),
            VALUE(MID('latest 2024'!B35,SEARCH("knitting machines operated in day",'latest 2024'!B35)-2,2))
        )
    ),"-"
)</f>
        <v>-</v>
      </c>
      <c r="C35" s="175" t="str">
        <f>IFERROR(
    IF(ISNUMBER(VALUE(MID('latest 2024'!B35,SEARCH("knitting machines operated in night",'latest 2024'!B35)-4,4))),
        VALUE(MID('latest 2024'!B35,SEARCH("knitting machines operated in night",'latest 2024'!B35)-4,4)),
        IF(ISNUMBER(VALUE(MID('latest 2024'!B35,SEARCH("knitting machines operated in night",'latest 2024'!B35)-3,3))),
            VALUE(MID('latest 2024'!B35,SEARCH("knitting machines operated in night",'latest 2024'!B35)-3,3)),
            VALUE(MID('latest 2024'!B35,SEARCH("knitting machines operated in night",'latest 2024'!B35)-2,2))
        )
    ),"-"
)</f>
        <v>-</v>
      </c>
      <c r="D35" s="176" t="str">
        <f>IFERROR(
    IF(ISNUMBER(VALUE(MID('latest 2024'!B35,SEARCH("dye machines operated in day",'latest 2024'!B35)-4,4))),
        VALUE(MID('latest 2024'!B35,SEARCH("dye machines operated in day",'latest 2024'!B35)-4,4)),
        IF(ISNUMBER(VALUE(MID('latest 2024'!B35,SEARCH("dye machines operated in day",'latest 2024'!B35)-3,3))),
            VALUE(MID('latest 2024'!B35,SEARCH("dye machines operated in day",'latest 2024'!B35)-3,3)),
            VALUE(MID('latest 2024'!B35,SEARCH("dye machines operated in day ",'latest 2024'!B35)-2,2))
        )
    ),"-"
)</f>
        <v>-</v>
      </c>
      <c r="E35" s="176" t="str">
        <f>IFERROR(
    IF(ISNUMBER(VALUE(MID('latest 2024'!B35,SEARCH("dye machines operated in night",'latest 2024'!B35)-4,4))),
        VALUE(MID('latest 2024'!B35,SEARCH("dye machines operated in night",'latest 2024'!B35)-4,4)),
        IF(ISNUMBER(VALUE(MID('latest 2024'!B35,SEARCH("dye machines operated in night",'latest 2024'!B35)-3,3))),
            VALUE(MID('latest 2024'!B35,SEARCH("dye machines operated in night",'latest 2024'!B35)-3,3)),
            VALUE(MID('latest 2024'!B35,SEARCH("dye machines operated in night",'latest 2024'!B35)-2,2))
        )
    ),"-"
)</f>
        <v>-</v>
      </c>
      <c r="F35" s="175" t="str">
        <f>IFERROR(
    IF(ISNUMBER(VALUE(MID('latest 2024'!B35,SEARCH("sample dye machine operated in day",'latest 2024'!B35)-4,4))),
        VALUE(MID('latest 2024'!B35,SEARCH("sample dye machine operated in day",'latest 2024'!B35)-4,4)),
        IF(ISNUMBER(VALUE(MID('latest 2024'!B35,SEARCH("sample dye machine operated in day",'latest 2024'!B35)-3,3))),
            VALUE(MID('latest 2024'!B35,SEARCH("sample dye machine operated in day",'latest 2024'!B35)-3,3)),
            VALUE(MID('latest 2024'!B35,SEARCH("sample dye machine operated in day",'latest 2024'!B35)-2,2))
        )
    ),"-"
)</f>
        <v>-</v>
      </c>
      <c r="G35" s="175" t="str">
        <f>IFERROR(
    IF(ISNUMBER(VALUE(MID('latest 2024'!B35,SEARCH("sample dye machine operated in night",'latest 2024'!B35)-4,4))),
        VALUE(MID('latest 2024'!B35,SEARCH("sample dye machine operated in night",'latest 2024'!B35)-4,4)),
        IF(ISNUMBER(VALUE(MID('latest 2024'!B35,SEARCH("sample dye machine operated in night",'latest 2024'!B35)-3,3))),
            VALUE(MID('latest 2024'!B35,SEARCH("sample dye machine operated in night",'latest 2024'!B35)-3,3)),
            VALUE(MID('latest 2024'!B35,SEARCH("sample dye machine operated in night",'latest 2024'!B35)-2,2))
        )
    ),"-"
)</f>
        <v>-</v>
      </c>
      <c r="H35" s="176" t="str">
        <f>IFERROR(
    IF(ISNUMBER(VALUE(MID('latest 2024'!B35,SEARCH("dryers operated in day",'latest 2024'!B35)-4,4))),
        VALUE(MID('latest 2024'!B35,SEARCH("dryers operated in day",'latest 2024'!B35)-4,4)),
        IF(ISNUMBER(VALUE(MID('latest 2024'!B35,SEARCH("dryers operated in day",'latest 2024'!B35)-3,3))),
            VALUE(MID('latest 2024'!B35,SEARCH("dryers operated in day",'latest 2024'!B35)-3,3)),
            VALUE(MID('latest 2024'!B35,SEARCH("dryers operated in day",'latest 2024'!B35)-2,2))
        )
    ),"-"
)</f>
        <v>-</v>
      </c>
      <c r="I35" s="176" t="str">
        <f>IFERROR(
    IF(ISNUMBER(VALUE(MID('latest 2024'!B35,SEARCH("dryers operated in night",'latest 2024'!B35)-4,4))),
        VALUE(MID('latest 2024'!B35,SEARCH("dryers operated in night",'latest 2024'!B35)-4,4)),
        IF(ISNUMBER(VALUE(MID('latest 2024'!B35,SEARCH("dryers operated in night",'latest 2024'!B35)-3,3))),
            VALUE(MID('latest 2024'!B35,SEARCH("dryers operated in night",'latest 2024'!B35)-3,3)),
            VALUE(MID('latest 2024'!B35,SEARCH("dryers operated in night",'latest 2024'!B35)-2,2))
        )
    ),"-"
)</f>
        <v>-</v>
      </c>
      <c r="J35" s="175" t="str">
        <f>IFERROR(
    IF(ISNUMBER(VALUE(MID('latest 2024'!B35,SEARCH("Presetting machines operated in day",'latest 2024'!B35)-4,4))),
        VALUE(MID('latest 2024'!B35,SEARCH("Presetting machines operated in day",'latest 2024'!B35)-4,4)),
        IF(ISNUMBER(VALUE(MID('latest 2024'!B35,SEARCH("Presetting machines operated in day",'latest 2024'!B35)-3,3))),
            VALUE(MID('latest 2024'!B35,SEARCH("Presetting machines operated in day",'latest 2024'!B35)-3,3)),
            VALUE(MID('latest 2024'!B35,SEARCH("Presetting machines operated in day",'latest 2024'!B35)-2,2))
        )
    ),"-"
)</f>
        <v>-</v>
      </c>
      <c r="K35" s="177" t="str">
        <f>IFERROR(
    IF(ISNUMBER(VALUE(MID('latest 2024'!B35,SEARCH("Presetting machines operated in night",'latest 2024'!B35)-4,4))),
        VALUE(MID('latest 2024'!B35,SEARCH("Presetting machines operated in night",'latest 2024'!B35)-4,4)),
        IF(ISNUMBER(VALUE(MID('latest 2024'!B35,SEARCH("Presetting machines operated in night",'latest 2024'!B35)-3,3))),
            VALUE(MID('latest 2024'!B35,SEARCH("Presetting machines operated in night",'latest 2024'!B35)-3,3)),
            VALUE(MID('latest 2024'!B35,SEARCH("Presetting machines operated in night",'latest 2024'!B35)-2,2))
        )
    ),"-"
)</f>
        <v>-</v>
      </c>
      <c r="L35" s="178" t="s">
        <v>54</v>
      </c>
      <c r="M35" s="178" t="s">
        <v>54</v>
      </c>
      <c r="N35" s="179" t="s">
        <v>54</v>
      </c>
      <c r="O35" s="179" t="s">
        <v>54</v>
      </c>
      <c r="P35" s="180" t="s">
        <v>54</v>
      </c>
      <c r="Q35" s="180" t="s">
        <v>54</v>
      </c>
      <c r="R35" s="179" t="s">
        <v>54</v>
      </c>
      <c r="S35" s="179" t="s">
        <v>54</v>
      </c>
      <c r="T35" s="180" t="s">
        <v>54</v>
      </c>
      <c r="U35" s="180" t="s">
        <v>54</v>
      </c>
      <c r="V35" s="181" t="s">
        <v>54</v>
      </c>
      <c r="W35" s="182" t="s">
        <v>28</v>
      </c>
      <c r="X35" s="251">
        <v>551</v>
      </c>
      <c r="Y35" s="251" t="s">
        <v>418</v>
      </c>
      <c r="Z35" s="251" t="s">
        <v>418</v>
      </c>
      <c r="AA35" s="34"/>
      <c r="AB35" s="34"/>
      <c r="AC35" s="36">
        <f t="shared" si="0"/>
        <v>68.035784615384614</v>
      </c>
      <c r="AD35" s="36" t="e">
        <f t="shared" si="1"/>
        <v>#VALUE!</v>
      </c>
      <c r="AE35" s="34" t="e">
        <f t="shared" si="2"/>
        <v>#VALUE!</v>
      </c>
      <c r="AF35" s="36" t="e">
        <f t="shared" si="3"/>
        <v>#VALUE!</v>
      </c>
      <c r="AG35" s="13" t="e">
        <f t="shared" si="4"/>
        <v>#VALUE!</v>
      </c>
    </row>
    <row r="36" spans="1:33" s="3" customFormat="1" ht="45.75" customHeight="1">
      <c r="A36" s="174">
        <v>45345</v>
      </c>
      <c r="B36" s="175" t="str">
        <f>IFERROR(
    IF(ISNUMBER(VALUE(MID('latest 2024'!B36,SEARCH("knitting machines operated in day",'latest 2024'!B36)-4,4))),
        VALUE(MID('latest 2024'!B36,SEARCH("knitting machines operated in day",'latest 2024'!B36)-4,4)),
        IF(ISNUMBER(VALUE(MID('latest 2024'!B36,SEARCH("knitting machines operated in day",'latest 2024'!B36)-3,3))),
            VALUE(MID('latest 2024'!B36,SEARCH("knitting machines operated in day",'latest 2024'!B36)-3,3)),
            VALUE(MID('latest 2024'!B36,SEARCH("knitting machines operated in day",'latest 2024'!B36)-2,2))
        )
    ),"-"
)</f>
        <v>-</v>
      </c>
      <c r="C36" s="175" t="str">
        <f>IFERROR(
    IF(ISNUMBER(VALUE(MID('latest 2024'!B36,SEARCH("knitting machines operated in night",'latest 2024'!B36)-4,4))),
        VALUE(MID('latest 2024'!B36,SEARCH("knitting machines operated in night",'latest 2024'!B36)-4,4)),
        IF(ISNUMBER(VALUE(MID('latest 2024'!B36,SEARCH("knitting machines operated in night",'latest 2024'!B36)-3,3))),
            VALUE(MID('latest 2024'!B36,SEARCH("knitting machines operated in night",'latest 2024'!B36)-3,3)),
            VALUE(MID('latest 2024'!B36,SEARCH("knitting machines operated in night",'latest 2024'!B36)-2,2))
        )
    ),"-"
)</f>
        <v>-</v>
      </c>
      <c r="D36" s="176" t="str">
        <f>IFERROR(
    IF(ISNUMBER(VALUE(MID('latest 2024'!B36,SEARCH("dye machines operated in day",'latest 2024'!B36)-4,4))),
        VALUE(MID('latest 2024'!B36,SEARCH("dye machines operated in day",'latest 2024'!B36)-4,4)),
        IF(ISNUMBER(VALUE(MID('latest 2024'!B36,SEARCH("dye machines operated in day",'latest 2024'!B36)-3,3))),
            VALUE(MID('latest 2024'!B36,SEARCH("dye machines operated in day",'latest 2024'!B36)-3,3)),
            VALUE(MID('latest 2024'!B36,SEARCH("dye machines operated in day ",'latest 2024'!B36)-2,2))
        )
    ),"-"
)</f>
        <v>-</v>
      </c>
      <c r="E36" s="176" t="str">
        <f>IFERROR(
    IF(ISNUMBER(VALUE(MID('latest 2024'!B36,SEARCH("dye machines operated in night",'latest 2024'!B36)-4,4))),
        VALUE(MID('latest 2024'!B36,SEARCH("dye machines operated in night",'latest 2024'!B36)-4,4)),
        IF(ISNUMBER(VALUE(MID('latest 2024'!B36,SEARCH("dye machines operated in night",'latest 2024'!B36)-3,3))),
            VALUE(MID('latest 2024'!B36,SEARCH("dye machines operated in night",'latest 2024'!B36)-3,3)),
            VALUE(MID('latest 2024'!B36,SEARCH("dye machines operated in night",'latest 2024'!B36)-2,2))
        )
    ),"-"
)</f>
        <v>-</v>
      </c>
      <c r="F36" s="175" t="str">
        <f>IFERROR(
    IF(ISNUMBER(VALUE(MID('latest 2024'!B36,SEARCH("sample dye machine operated in day",'latest 2024'!B36)-4,4))),
        VALUE(MID('latest 2024'!B36,SEARCH("sample dye machine operated in day",'latest 2024'!B36)-4,4)),
        IF(ISNUMBER(VALUE(MID('latest 2024'!B36,SEARCH("sample dye machine operated in day",'latest 2024'!B36)-3,3))),
            VALUE(MID('latest 2024'!B36,SEARCH("sample dye machine operated in day",'latest 2024'!B36)-3,3)),
            VALUE(MID('latest 2024'!B36,SEARCH("sample dye machine operated in day",'latest 2024'!B36)-2,2))
        )
    ),"-"
)</f>
        <v>-</v>
      </c>
      <c r="G36" s="175" t="str">
        <f>IFERROR(
    IF(ISNUMBER(VALUE(MID('latest 2024'!B36,SEARCH("sample dye machine operated in night",'latest 2024'!B36)-4,4))),
        VALUE(MID('latest 2024'!B36,SEARCH("sample dye machine operated in night",'latest 2024'!B36)-4,4)),
        IF(ISNUMBER(VALUE(MID('latest 2024'!B36,SEARCH("sample dye machine operated in night",'latest 2024'!B36)-3,3))),
            VALUE(MID('latest 2024'!B36,SEARCH("sample dye machine operated in night",'latest 2024'!B36)-3,3)),
            VALUE(MID('latest 2024'!B36,SEARCH("sample dye machine operated in night",'latest 2024'!B36)-2,2))
        )
    ),"-"
)</f>
        <v>-</v>
      </c>
      <c r="H36" s="176" t="str">
        <f>IFERROR(
    IF(ISNUMBER(VALUE(MID('latest 2024'!B36,SEARCH("dryers operated in day",'latest 2024'!B36)-4,4))),
        VALUE(MID('latest 2024'!B36,SEARCH("dryers operated in day",'latest 2024'!B36)-4,4)),
        IF(ISNUMBER(VALUE(MID('latest 2024'!B36,SEARCH("dryers operated in day",'latest 2024'!B36)-3,3))),
            VALUE(MID('latest 2024'!B36,SEARCH("dryers operated in day",'latest 2024'!B36)-3,3)),
            VALUE(MID('latest 2024'!B36,SEARCH("dryers operated in day",'latest 2024'!B36)-2,2))
        )
    ),"-"
)</f>
        <v>-</v>
      </c>
      <c r="I36" s="176" t="str">
        <f>IFERROR(
    IF(ISNUMBER(VALUE(MID('latest 2024'!B36,SEARCH("dryers operated in night",'latest 2024'!B36)-4,4))),
        VALUE(MID('latest 2024'!B36,SEARCH("dryers operated in night",'latest 2024'!B36)-4,4)),
        IF(ISNUMBER(VALUE(MID('latest 2024'!B36,SEARCH("dryers operated in night",'latest 2024'!B36)-3,3))),
            VALUE(MID('latest 2024'!B36,SEARCH("dryers operated in night",'latest 2024'!B36)-3,3)),
            VALUE(MID('latest 2024'!B36,SEARCH("dryers operated in night",'latest 2024'!B36)-2,2))
        )
    ),"-"
)</f>
        <v>-</v>
      </c>
      <c r="J36" s="175" t="str">
        <f>IFERROR(
    IF(ISNUMBER(VALUE(MID('latest 2024'!B36,SEARCH("Presetting machines operated in day",'latest 2024'!B36)-4,4))),
        VALUE(MID('latest 2024'!B36,SEARCH("Presetting machines operated in day",'latest 2024'!B36)-4,4)),
        IF(ISNUMBER(VALUE(MID('latest 2024'!B36,SEARCH("Presetting machines operated in day",'latest 2024'!B36)-3,3))),
            VALUE(MID('latest 2024'!B36,SEARCH("Presetting machines operated in day",'latest 2024'!B36)-3,3)),
            VALUE(MID('latest 2024'!B36,SEARCH("Presetting machines operated in day",'latest 2024'!B36)-2,2))
        )
    ),"-"
)</f>
        <v>-</v>
      </c>
      <c r="K36" s="177" t="str">
        <f>IFERROR(
    IF(ISNUMBER(VALUE(MID('latest 2024'!B36,SEARCH("Presetting machines operated in night",'latest 2024'!B36)-4,4))),
        VALUE(MID('latest 2024'!B36,SEARCH("Presetting machines operated in night",'latest 2024'!B36)-4,4)),
        IF(ISNUMBER(VALUE(MID('latest 2024'!B36,SEARCH("Presetting machines operated in night",'latest 2024'!B36)-3,3))),
            VALUE(MID('latest 2024'!B36,SEARCH("Presetting machines operated in night",'latest 2024'!B36)-3,3)),
            VALUE(MID('latest 2024'!B36,SEARCH("Presetting machines operated in night",'latest 2024'!B36)-2,2))
        )
    ),"-"
)</f>
        <v>-</v>
      </c>
      <c r="L36" s="178" t="s">
        <v>54</v>
      </c>
      <c r="M36" s="178" t="s">
        <v>54</v>
      </c>
      <c r="N36" s="179" t="s">
        <v>54</v>
      </c>
      <c r="O36" s="179" t="s">
        <v>54</v>
      </c>
      <c r="P36" s="180" t="s">
        <v>54</v>
      </c>
      <c r="Q36" s="180" t="s">
        <v>54</v>
      </c>
      <c r="R36" s="179" t="s">
        <v>54</v>
      </c>
      <c r="S36" s="179" t="s">
        <v>54</v>
      </c>
      <c r="T36" s="180" t="s">
        <v>54</v>
      </c>
      <c r="U36" s="180" t="s">
        <v>54</v>
      </c>
      <c r="V36" s="181" t="s">
        <v>54</v>
      </c>
      <c r="W36" s="182" t="s">
        <v>28</v>
      </c>
      <c r="X36" s="251">
        <v>637</v>
      </c>
      <c r="Y36" s="251" t="s">
        <v>418</v>
      </c>
      <c r="Z36" s="251" t="s">
        <v>418</v>
      </c>
      <c r="AA36" s="34"/>
      <c r="AB36" s="34"/>
      <c r="AC36" s="36">
        <f t="shared" si="0"/>
        <v>78.654800000000009</v>
      </c>
      <c r="AD36" s="36" t="e">
        <f t="shared" si="1"/>
        <v>#VALUE!</v>
      </c>
      <c r="AE36" s="34" t="e">
        <f t="shared" si="2"/>
        <v>#VALUE!</v>
      </c>
      <c r="AF36" s="36" t="e">
        <f t="shared" si="3"/>
        <v>#VALUE!</v>
      </c>
      <c r="AG36" s="13" t="e">
        <f t="shared" si="4"/>
        <v>#VALUE!</v>
      </c>
    </row>
    <row r="37" spans="1:33" s="3" customFormat="1" ht="45.75" customHeight="1">
      <c r="A37" s="174">
        <v>45346</v>
      </c>
      <c r="B37" s="175" t="str">
        <f>IFERROR(
    IF(ISNUMBER(VALUE(MID('latest 2024'!B37,SEARCH("knitting machines operated in day",'latest 2024'!B37)-4,4))),
        VALUE(MID('latest 2024'!B37,SEARCH("knitting machines operated in day",'latest 2024'!B37)-4,4)),
        IF(ISNUMBER(VALUE(MID('latest 2024'!B37,SEARCH("knitting machines operated in day",'latest 2024'!B37)-3,3))),
            VALUE(MID('latest 2024'!B37,SEARCH("knitting machines operated in day",'latest 2024'!B37)-3,3)),
            VALUE(MID('latest 2024'!B37,SEARCH("knitting machines operated in day",'latest 2024'!B37)-2,2))
        )
    ),"-"
)</f>
        <v>-</v>
      </c>
      <c r="C37" s="175" t="str">
        <f>IFERROR(
    IF(ISNUMBER(VALUE(MID('latest 2024'!B37,SEARCH("knitting machines operated in night",'latest 2024'!B37)-4,4))),
        VALUE(MID('latest 2024'!B37,SEARCH("knitting machines operated in night",'latest 2024'!B37)-4,4)),
        IF(ISNUMBER(VALUE(MID('latest 2024'!B37,SEARCH("knitting machines operated in night",'latest 2024'!B37)-3,3))),
            VALUE(MID('latest 2024'!B37,SEARCH("knitting machines operated in night",'latest 2024'!B37)-3,3)),
            VALUE(MID('latest 2024'!B37,SEARCH("knitting machines operated in night",'latest 2024'!B37)-2,2))
        )
    ),"-"
)</f>
        <v>-</v>
      </c>
      <c r="D37" s="176" t="str">
        <f>IFERROR(
    IF(ISNUMBER(VALUE(MID('latest 2024'!B37,SEARCH("dye machines operated in day",'latest 2024'!B37)-4,4))),
        VALUE(MID('latest 2024'!B37,SEARCH("dye machines operated in day",'latest 2024'!B37)-4,4)),
        IF(ISNUMBER(VALUE(MID('latest 2024'!B37,SEARCH("dye machines operated in day",'latest 2024'!B37)-3,3))),
            VALUE(MID('latest 2024'!B37,SEARCH("dye machines operated in day",'latest 2024'!B37)-3,3)),
            VALUE(MID('latest 2024'!B37,SEARCH("dye machines operated in day ",'latest 2024'!B37)-2,2))
        )
    ),"-"
)</f>
        <v>-</v>
      </c>
      <c r="E37" s="176" t="str">
        <f>IFERROR(
    IF(ISNUMBER(VALUE(MID('latest 2024'!B37,SEARCH("dye machines operated in night",'latest 2024'!B37)-4,4))),
        VALUE(MID('latest 2024'!B37,SEARCH("dye machines operated in night",'latest 2024'!B37)-4,4)),
        IF(ISNUMBER(VALUE(MID('latest 2024'!B37,SEARCH("dye machines operated in night",'latest 2024'!B37)-3,3))),
            VALUE(MID('latest 2024'!B37,SEARCH("dye machines operated in night",'latest 2024'!B37)-3,3)),
            VALUE(MID('latest 2024'!B37,SEARCH("dye machines operated in night",'latest 2024'!B37)-2,2))
        )
    ),"-"
)</f>
        <v>-</v>
      </c>
      <c r="F37" s="175" t="str">
        <f>IFERROR(
    IF(ISNUMBER(VALUE(MID('latest 2024'!B37,SEARCH("sample dye machine operated in day",'latest 2024'!B37)-4,4))),
        VALUE(MID('latest 2024'!B37,SEARCH("sample dye machine operated in day",'latest 2024'!B37)-4,4)),
        IF(ISNUMBER(VALUE(MID('latest 2024'!B37,SEARCH("sample dye machine operated in day",'latest 2024'!B37)-3,3))),
            VALUE(MID('latest 2024'!B37,SEARCH("sample dye machine operated in day",'latest 2024'!B37)-3,3)),
            VALUE(MID('latest 2024'!B37,SEARCH("sample dye machine operated in day",'latest 2024'!B37)-2,2))
        )
    ),"-"
)</f>
        <v>-</v>
      </c>
      <c r="G37" s="175" t="str">
        <f>IFERROR(
    IF(ISNUMBER(VALUE(MID('latest 2024'!B37,SEARCH("sample dye machine operated in night",'latest 2024'!B37)-4,4))),
        VALUE(MID('latest 2024'!B37,SEARCH("sample dye machine operated in night",'latest 2024'!B37)-4,4)),
        IF(ISNUMBER(VALUE(MID('latest 2024'!B37,SEARCH("sample dye machine operated in night",'latest 2024'!B37)-3,3))),
            VALUE(MID('latest 2024'!B37,SEARCH("sample dye machine operated in night",'latest 2024'!B37)-3,3)),
            VALUE(MID('latest 2024'!B37,SEARCH("sample dye machine operated in night",'latest 2024'!B37)-2,2))
        )
    ),"-"
)</f>
        <v>-</v>
      </c>
      <c r="H37" s="176" t="str">
        <f>IFERROR(
    IF(ISNUMBER(VALUE(MID('latest 2024'!B37,SEARCH("dryers operated in day",'latest 2024'!B37)-4,4))),
        VALUE(MID('latest 2024'!B37,SEARCH("dryers operated in day",'latest 2024'!B37)-4,4)),
        IF(ISNUMBER(VALUE(MID('latest 2024'!B37,SEARCH("dryers operated in day",'latest 2024'!B37)-3,3))),
            VALUE(MID('latest 2024'!B37,SEARCH("dryers operated in day",'latest 2024'!B37)-3,3)),
            VALUE(MID('latest 2024'!B37,SEARCH("dryers operated in day",'latest 2024'!B37)-2,2))
        )
    ),"-"
)</f>
        <v>-</v>
      </c>
      <c r="I37" s="176" t="str">
        <f>IFERROR(
    IF(ISNUMBER(VALUE(MID('latest 2024'!B37,SEARCH("dryers operated in night",'latest 2024'!B37)-4,4))),
        VALUE(MID('latest 2024'!B37,SEARCH("dryers operated in night",'latest 2024'!B37)-4,4)),
        IF(ISNUMBER(VALUE(MID('latest 2024'!B37,SEARCH("dryers operated in night",'latest 2024'!B37)-3,3))),
            VALUE(MID('latest 2024'!B37,SEARCH("dryers operated in night",'latest 2024'!B37)-3,3)),
            VALUE(MID('latest 2024'!B37,SEARCH("dryers operated in night",'latest 2024'!B37)-2,2))
        )
    ),"-"
)</f>
        <v>-</v>
      </c>
      <c r="J37" s="175" t="str">
        <f>IFERROR(
    IF(ISNUMBER(VALUE(MID('latest 2024'!B37,SEARCH("Presetting machines operated in day",'latest 2024'!B37)-4,4))),
        VALUE(MID('latest 2024'!B37,SEARCH("Presetting machines operated in day",'latest 2024'!B37)-4,4)),
        IF(ISNUMBER(VALUE(MID('latest 2024'!B37,SEARCH("Presetting machines operated in day",'latest 2024'!B37)-3,3))),
            VALUE(MID('latest 2024'!B37,SEARCH("Presetting machines operated in day",'latest 2024'!B37)-3,3)),
            VALUE(MID('latest 2024'!B37,SEARCH("Presetting machines operated in day",'latest 2024'!B37)-2,2))
        )
    ),"-"
)</f>
        <v>-</v>
      </c>
      <c r="K37" s="177" t="str">
        <f>IFERROR(
    IF(ISNUMBER(VALUE(MID('latest 2024'!B37,SEARCH("Presetting machines operated in night",'latest 2024'!B37)-4,4))),
        VALUE(MID('latest 2024'!B37,SEARCH("Presetting machines operated in night",'latest 2024'!B37)-4,4)),
        IF(ISNUMBER(VALUE(MID('latest 2024'!B37,SEARCH("Presetting machines operated in night",'latest 2024'!B37)-3,3))),
            VALUE(MID('latest 2024'!B37,SEARCH("Presetting machines operated in night",'latest 2024'!B37)-3,3)),
            VALUE(MID('latest 2024'!B37,SEARCH("Presetting machines operated in night",'latest 2024'!B37)-2,2))
        )
    ),"-"
)</f>
        <v>-</v>
      </c>
      <c r="L37" s="178" t="s">
        <v>723</v>
      </c>
      <c r="M37" s="178" t="s">
        <v>54</v>
      </c>
      <c r="N37" s="179">
        <v>1</v>
      </c>
      <c r="O37" s="179" t="s">
        <v>54</v>
      </c>
      <c r="P37" s="180">
        <v>5</v>
      </c>
      <c r="Q37" s="180" t="s">
        <v>54</v>
      </c>
      <c r="R37" s="179">
        <v>2</v>
      </c>
      <c r="S37" s="179" t="s">
        <v>54</v>
      </c>
      <c r="T37" s="180">
        <v>0</v>
      </c>
      <c r="U37" s="180" t="s">
        <v>54</v>
      </c>
      <c r="V37" s="181" t="s">
        <v>54</v>
      </c>
      <c r="W37" s="182" t="s">
        <v>703</v>
      </c>
      <c r="X37" s="251">
        <v>2882</v>
      </c>
      <c r="Y37" s="251" t="s">
        <v>418</v>
      </c>
      <c r="Z37" s="251" t="s">
        <v>418</v>
      </c>
      <c r="AA37" s="34"/>
      <c r="AB37" s="34"/>
      <c r="AC37" s="36">
        <f t="shared" si="0"/>
        <v>355.86049230769231</v>
      </c>
      <c r="AD37" s="36" t="e">
        <f t="shared" si="1"/>
        <v>#VALUE!</v>
      </c>
      <c r="AE37" s="34" t="e">
        <f t="shared" si="2"/>
        <v>#VALUE!</v>
      </c>
      <c r="AF37" s="36" t="e">
        <f t="shared" si="3"/>
        <v>#VALUE!</v>
      </c>
      <c r="AG37" s="13" t="e">
        <f t="shared" si="4"/>
        <v>#VALUE!</v>
      </c>
    </row>
    <row r="38" spans="1:33" s="3" customFormat="1" ht="45.75" customHeight="1">
      <c r="A38" s="174">
        <v>45347</v>
      </c>
      <c r="B38" s="175" t="str">
        <f>IFERROR(
    IF(ISNUMBER(VALUE(MID('latest 2024'!B38,SEARCH("knitting machines operated in day",'latest 2024'!B38)-4,4))),
        VALUE(MID('latest 2024'!B38,SEARCH("knitting machines operated in day",'latest 2024'!B38)-4,4)),
        IF(ISNUMBER(VALUE(MID('latest 2024'!B38,SEARCH("knitting machines operated in day",'latest 2024'!B38)-3,3))),
            VALUE(MID('latest 2024'!B38,SEARCH("knitting machines operated in day",'latest 2024'!B38)-3,3)),
            VALUE(MID('latest 2024'!B38,SEARCH("knitting machines operated in day",'latest 2024'!B38)-2,2))
        )
    ),"-"
)</f>
        <v>-</v>
      </c>
      <c r="C38" s="175" t="str">
        <f>IFERROR(
    IF(ISNUMBER(VALUE(MID('latest 2024'!B38,SEARCH("knitting machines operated in night",'latest 2024'!B38)-4,4))),
        VALUE(MID('latest 2024'!B38,SEARCH("knitting machines operated in night",'latest 2024'!B38)-4,4)),
        IF(ISNUMBER(VALUE(MID('latest 2024'!B38,SEARCH("knitting machines operated in night",'latest 2024'!B38)-3,3))),
            VALUE(MID('latest 2024'!B38,SEARCH("knitting machines operated in night",'latest 2024'!B38)-3,3)),
            VALUE(MID('latest 2024'!B38,SEARCH("knitting machines operated in night",'latest 2024'!B38)-2,2))
        )
    ),"-"
)</f>
        <v>-</v>
      </c>
      <c r="D38" s="176" t="str">
        <f>IFERROR(
    IF(ISNUMBER(VALUE(MID('latest 2024'!B38,SEARCH("dye machines operated in day",'latest 2024'!B38)-4,4))),
        VALUE(MID('latest 2024'!B38,SEARCH("dye machines operated in day",'latest 2024'!B38)-4,4)),
        IF(ISNUMBER(VALUE(MID('latest 2024'!B38,SEARCH("dye machines operated in day",'latest 2024'!B38)-3,3))),
            VALUE(MID('latest 2024'!B38,SEARCH("dye machines operated in day",'latest 2024'!B38)-3,3)),
            VALUE(MID('latest 2024'!B38,SEARCH("dye machines operated in day ",'latest 2024'!B38)-2,2))
        )
    ),"-"
)</f>
        <v>-</v>
      </c>
      <c r="E38" s="176" t="str">
        <f>IFERROR(
    IF(ISNUMBER(VALUE(MID('latest 2024'!B38,SEARCH("dye machines operated in night",'latest 2024'!B38)-4,4))),
        VALUE(MID('latest 2024'!B38,SEARCH("dye machines operated in night",'latest 2024'!B38)-4,4)),
        IF(ISNUMBER(VALUE(MID('latest 2024'!B38,SEARCH("dye machines operated in night",'latest 2024'!B38)-3,3))),
            VALUE(MID('latest 2024'!B38,SEARCH("dye machines operated in night",'latest 2024'!B38)-3,3)),
            VALUE(MID('latest 2024'!B38,SEARCH("dye machines operated in night",'latest 2024'!B38)-2,2))
        )
    ),"-"
)</f>
        <v>-</v>
      </c>
      <c r="F38" s="175" t="str">
        <f>IFERROR(
    IF(ISNUMBER(VALUE(MID('latest 2024'!B38,SEARCH("sample dye machine operated in day",'latest 2024'!B38)-4,4))),
        VALUE(MID('latest 2024'!B38,SEARCH("sample dye machine operated in day",'latest 2024'!B38)-4,4)),
        IF(ISNUMBER(VALUE(MID('latest 2024'!B38,SEARCH("sample dye machine operated in day",'latest 2024'!B38)-3,3))),
            VALUE(MID('latest 2024'!B38,SEARCH("sample dye machine operated in day",'latest 2024'!B38)-3,3)),
            VALUE(MID('latest 2024'!B38,SEARCH("sample dye machine operated in day",'latest 2024'!B38)-2,2))
        )
    ),"-"
)</f>
        <v>-</v>
      </c>
      <c r="G38" s="175" t="str">
        <f>IFERROR(
    IF(ISNUMBER(VALUE(MID('latest 2024'!B38,SEARCH("sample dye machine operated in night",'latest 2024'!B38)-4,4))),
        VALUE(MID('latest 2024'!B38,SEARCH("sample dye machine operated in night",'latest 2024'!B38)-4,4)),
        IF(ISNUMBER(VALUE(MID('latest 2024'!B38,SEARCH("sample dye machine operated in night",'latest 2024'!B38)-3,3))),
            VALUE(MID('latest 2024'!B38,SEARCH("sample dye machine operated in night",'latest 2024'!B38)-3,3)),
            VALUE(MID('latest 2024'!B38,SEARCH("sample dye machine operated in night",'latest 2024'!B38)-2,2))
        )
    ),"-"
)</f>
        <v>-</v>
      </c>
      <c r="H38" s="176" t="str">
        <f>IFERROR(
    IF(ISNUMBER(VALUE(MID('latest 2024'!B38,SEARCH("dryers operated in day",'latest 2024'!B38)-4,4))),
        VALUE(MID('latest 2024'!B38,SEARCH("dryers operated in day",'latest 2024'!B38)-4,4)),
        IF(ISNUMBER(VALUE(MID('latest 2024'!B38,SEARCH("dryers operated in day",'latest 2024'!B38)-3,3))),
            VALUE(MID('latest 2024'!B38,SEARCH("dryers operated in day",'latest 2024'!B38)-3,3)),
            VALUE(MID('latest 2024'!B38,SEARCH("dryers operated in day",'latest 2024'!B38)-2,2))
        )
    ),"-"
)</f>
        <v>-</v>
      </c>
      <c r="I38" s="176" t="str">
        <f>IFERROR(
    IF(ISNUMBER(VALUE(MID('latest 2024'!B38,SEARCH("dryers operated in night",'latest 2024'!B38)-4,4))),
        VALUE(MID('latest 2024'!B38,SEARCH("dryers operated in night",'latest 2024'!B38)-4,4)),
        IF(ISNUMBER(VALUE(MID('latest 2024'!B38,SEARCH("dryers operated in night",'latest 2024'!B38)-3,3))),
            VALUE(MID('latest 2024'!B38,SEARCH("dryers operated in night",'latest 2024'!B38)-3,3)),
            VALUE(MID('latest 2024'!B38,SEARCH("dryers operated in night",'latest 2024'!B38)-2,2))
        )
    ),"-"
)</f>
        <v>-</v>
      </c>
      <c r="J38" s="175" t="str">
        <f>IFERROR(
    IF(ISNUMBER(VALUE(MID('latest 2024'!B38,SEARCH("Presetting machines operated in day",'latest 2024'!B38)-4,4))),
        VALUE(MID('latest 2024'!B38,SEARCH("Presetting machines operated in day",'latest 2024'!B38)-4,4)),
        IF(ISNUMBER(VALUE(MID('latest 2024'!B38,SEARCH("Presetting machines operated in day",'latest 2024'!B38)-3,3))),
            VALUE(MID('latest 2024'!B38,SEARCH("Presetting machines operated in day",'latest 2024'!B38)-3,3)),
            VALUE(MID('latest 2024'!B38,SEARCH("Presetting machines operated in day",'latest 2024'!B38)-2,2))
        )
    ),"-"
)</f>
        <v>-</v>
      </c>
      <c r="K38" s="177" t="str">
        <f>IFERROR(
    IF(ISNUMBER(VALUE(MID('latest 2024'!B38,SEARCH("Presetting machines operated in night",'latest 2024'!B38)-4,4))),
        VALUE(MID('latest 2024'!B38,SEARCH("Presetting machines operated in night",'latest 2024'!B38)-4,4)),
        IF(ISNUMBER(VALUE(MID('latest 2024'!B38,SEARCH("Presetting machines operated in night",'latest 2024'!B38)-3,3))),
            VALUE(MID('latest 2024'!B38,SEARCH("Presetting machines operated in night",'latest 2024'!B38)-3,3)),
            VALUE(MID('latest 2024'!B38,SEARCH("Presetting machines operated in night",'latest 2024'!B38)-2,2))
        )
    ),"-"
)</f>
        <v>-</v>
      </c>
      <c r="L38" s="176" t="s">
        <v>54</v>
      </c>
      <c r="M38" s="178" t="s">
        <v>54</v>
      </c>
      <c r="N38" s="179" t="s">
        <v>54</v>
      </c>
      <c r="O38" s="179" t="s">
        <v>54</v>
      </c>
      <c r="P38" s="180" t="s">
        <v>54</v>
      </c>
      <c r="Q38" s="180" t="s">
        <v>54</v>
      </c>
      <c r="R38" s="179" t="s">
        <v>54</v>
      </c>
      <c r="S38" s="179" t="s">
        <v>54</v>
      </c>
      <c r="T38" s="180" t="s">
        <v>54</v>
      </c>
      <c r="U38" s="180" t="s">
        <v>54</v>
      </c>
      <c r="V38" s="181" t="s">
        <v>54</v>
      </c>
      <c r="W38" s="182" t="s">
        <v>28</v>
      </c>
      <c r="X38" s="251">
        <v>647</v>
      </c>
      <c r="Y38" s="251" t="s">
        <v>418</v>
      </c>
      <c r="Z38" s="251" t="s">
        <v>418</v>
      </c>
      <c r="AA38" s="34"/>
      <c r="AB38" s="34"/>
      <c r="AC38" s="36">
        <f t="shared" si="0"/>
        <v>79.889569230769226</v>
      </c>
      <c r="AD38" s="36" t="e">
        <f t="shared" si="1"/>
        <v>#VALUE!</v>
      </c>
      <c r="AE38" s="34" t="e">
        <f t="shared" si="2"/>
        <v>#VALUE!</v>
      </c>
      <c r="AF38" s="36" t="e">
        <f t="shared" si="3"/>
        <v>#VALUE!</v>
      </c>
      <c r="AG38" s="13" t="e">
        <f t="shared" si="4"/>
        <v>#VALUE!</v>
      </c>
    </row>
    <row r="39" spans="1:33" s="3" customFormat="1" ht="45.75" customHeight="1">
      <c r="A39" s="174">
        <v>45348</v>
      </c>
      <c r="B39" s="183" t="s">
        <v>724</v>
      </c>
      <c r="C39" s="175">
        <f>IFERROR(
    IF(ISNUMBER(VALUE(MID('latest 2024'!B39,SEARCH("knitting machines operated in night",'latest 2024'!B39)-4,4))),
        VALUE(MID('latest 2024'!B39,SEARCH("knitting machines operated in night",'latest 2024'!B39)-4,4)),
        IF(ISNUMBER(VALUE(MID('latest 2024'!B39,SEARCH("knitting machines operated in night",'latest 2024'!B39)-3,3))),
            VALUE(MID('latest 2024'!B39,SEARCH("knitting machines operated in night",'latest 2024'!B39)-3,3)),
            VALUE(MID('latest 2024'!B39,SEARCH("knitting machines operated in night",'latest 2024'!B39)-2,2))
        )
    ),"-"
)</f>
        <v>76</v>
      </c>
      <c r="D39" s="176">
        <f>IFERROR(
    IF(ISNUMBER(VALUE(MID('latest 2024'!B39,SEARCH("dye machines operated in day",'latest 2024'!B39)-4,4))),
        VALUE(MID('latest 2024'!B39,SEARCH("dye machines operated in day",'latest 2024'!B39)-4,4)),
        IF(ISNUMBER(VALUE(MID('latest 2024'!B39,SEARCH("dye machines operated in day",'latest 2024'!B39)-3,3))),
            VALUE(MID('latest 2024'!B39,SEARCH("dye machines operated in day",'latest 2024'!B39)-3,3)),
            VALUE(MID('latest 2024'!B39,SEARCH("dye machines operated in day ",'latest 2024'!B39)-2,2))
        )
    ),"-"
)</f>
        <v>28</v>
      </c>
      <c r="E39" s="176">
        <f>IFERROR(
    IF(ISNUMBER(VALUE(MID('latest 2024'!B39,SEARCH("dye machines operated in night",'latest 2024'!B39)-4,4))),
        VALUE(MID('latest 2024'!B39,SEARCH("dye machines operated in night",'latest 2024'!B39)-4,4)),
        IF(ISNUMBER(VALUE(MID('latest 2024'!B39,SEARCH("dye machines operated in night",'latest 2024'!B39)-3,3))),
            VALUE(MID('latest 2024'!B39,SEARCH("dye machines operated in night",'latest 2024'!B39)-3,3)),
            VALUE(MID('latest 2024'!B39,SEARCH("dye machines operated in night",'latest 2024'!B39)-2,2))
        )
    ),"-"
)</f>
        <v>22</v>
      </c>
      <c r="F39" s="175" t="str">
        <f>IFERROR(
    IF(ISNUMBER(VALUE(MID('latest 2024'!B39,SEARCH("sample dye machine operated in day",'latest 2024'!B39)-4,4))),
        VALUE(MID('latest 2024'!B39,SEARCH("sample dye machine operated in day",'latest 2024'!B39)-4,4)),
        IF(ISNUMBER(VALUE(MID('latest 2024'!B39,SEARCH("sample dye machine operated in day",'latest 2024'!B39)-3,3))),
            VALUE(MID('latest 2024'!B39,SEARCH("sample dye machine operated in day",'latest 2024'!B39)-3,3)),
            VALUE(MID('latest 2024'!B39,SEARCH("sample dye machine operated in day",'latest 2024'!B39)-2,2))
        )
    ),"-"
)</f>
        <v>-</v>
      </c>
      <c r="G39" s="175" t="str">
        <f>IFERROR(
    IF(ISNUMBER(VALUE(MID('latest 2024'!B39,SEARCH("sample dye machine operated in night",'latest 2024'!B39)-4,4))),
        VALUE(MID('latest 2024'!B39,SEARCH("sample dye machine operated in night",'latest 2024'!B39)-4,4)),
        IF(ISNUMBER(VALUE(MID('latest 2024'!B39,SEARCH("sample dye machine operated in night",'latest 2024'!B39)-3,3))),
            VALUE(MID('latest 2024'!B39,SEARCH("sample dye machine operated in night",'latest 2024'!B39)-3,3)),
            VALUE(MID('latest 2024'!B39,SEARCH("sample dye machine operated in night",'latest 2024'!B39)-2,2))
        )
    ),"-"
)</f>
        <v>-</v>
      </c>
      <c r="H39" s="176">
        <f>IFERROR(
    IF(ISNUMBER(VALUE(MID('latest 2024'!B39,SEARCH("dryers operated in day",'latest 2024'!B39)-4,4))),
        VALUE(MID('latest 2024'!B39,SEARCH("dryers operated in day",'latest 2024'!B39)-4,4)),
        IF(ISNUMBER(VALUE(MID('latest 2024'!B39,SEARCH("dryers operated in day",'latest 2024'!B39)-3,3))),
            VALUE(MID('latest 2024'!B39,SEARCH("dryers operated in day",'latest 2024'!B39)-3,3)),
            VALUE(MID('latest 2024'!B39,SEARCH("dryers operated in day",'latest 2024'!B39)-2,2))
        )
    ),"-"
)</f>
        <v>6</v>
      </c>
      <c r="I39" s="176">
        <f>IFERROR(
    IF(ISNUMBER(VALUE(MID('latest 2024'!B39,SEARCH("dryers operated in night",'latest 2024'!B39)-4,4))),
        VALUE(MID('latest 2024'!B39,SEARCH("dryers operated in night",'latest 2024'!B39)-4,4)),
        IF(ISNUMBER(VALUE(MID('latest 2024'!B39,SEARCH("dryers operated in night",'latest 2024'!B39)-3,3))),
            VALUE(MID('latest 2024'!B39,SEARCH("dryers operated in night",'latest 2024'!B39)-3,3)),
            VALUE(MID('latest 2024'!B39,SEARCH("dryers operated in night",'latest 2024'!B39)-2,2))
        )
    ),"-"
)</f>
        <v>9</v>
      </c>
      <c r="J39" s="175">
        <f>IFERROR(
    IF(ISNUMBER(VALUE(MID('latest 2024'!B39,SEARCH("Presetting machines operated in day",'latest 2024'!B39)-4,4))),
        VALUE(MID('latest 2024'!B39,SEARCH("Presetting machines operated in day",'latest 2024'!B39)-4,4)),
        IF(ISNUMBER(VALUE(MID('latest 2024'!B39,SEARCH("Presetting machines operated in day",'latest 2024'!B39)-3,3))),
            VALUE(MID('latest 2024'!B39,SEARCH("Presetting machines operated in day",'latest 2024'!B39)-3,3)),
            VALUE(MID('latest 2024'!B39,SEARCH("Presetting machines operated in day",'latest 2024'!B39)-2,2))
        )
    ),"-"
)</f>
        <v>3</v>
      </c>
      <c r="K39" s="177">
        <f>IFERROR(
    IF(ISNUMBER(VALUE(MID('latest 2024'!B39,SEARCH("Presetting machines operated in night",'latest 2024'!B39)-4,4))),
        VALUE(MID('latest 2024'!B39,SEARCH("Presetting machines operated in night",'latest 2024'!B39)-4,4)),
        IF(ISNUMBER(VALUE(MID('latest 2024'!B39,SEARCH("Presetting machines operated in night",'latest 2024'!B39)-3,3))),
            VALUE(MID('latest 2024'!B39,SEARCH("Presetting machines operated in night",'latest 2024'!B39)-3,3)),
            VALUE(MID('latest 2024'!B39,SEARCH("Presetting machines operated in night",'latest 2024'!B39)-2,2))
        )
    ),"-"
)</f>
        <v>3</v>
      </c>
      <c r="L39" s="178" t="s">
        <v>725</v>
      </c>
      <c r="M39" s="178" t="s">
        <v>54</v>
      </c>
      <c r="N39" s="179">
        <v>3</v>
      </c>
      <c r="O39" s="179">
        <v>2</v>
      </c>
      <c r="P39" s="180">
        <v>6</v>
      </c>
      <c r="Q39" s="180">
        <v>5</v>
      </c>
      <c r="R39" s="179">
        <v>3</v>
      </c>
      <c r="S39" s="179">
        <v>3</v>
      </c>
      <c r="T39" s="180">
        <v>5</v>
      </c>
      <c r="U39" s="180">
        <v>5</v>
      </c>
      <c r="V39" s="184" t="s">
        <v>726</v>
      </c>
      <c r="W39" s="182" t="s">
        <v>703</v>
      </c>
      <c r="X39" s="251">
        <v>18878</v>
      </c>
      <c r="Y39" s="251">
        <v>48646</v>
      </c>
      <c r="Z39" s="251">
        <v>619</v>
      </c>
      <c r="AA39" s="34"/>
      <c r="AB39" s="34"/>
      <c r="AC39" s="36">
        <f t="shared" si="0"/>
        <v>2330.9973538461541</v>
      </c>
      <c r="AD39" s="36">
        <f t="shared" si="1"/>
        <v>1452.0831000000001</v>
      </c>
      <c r="AE39" s="34">
        <f t="shared" si="2"/>
        <v>314.26153846153846</v>
      </c>
      <c r="AF39" s="36">
        <f t="shared" si="3"/>
        <v>696.375</v>
      </c>
      <c r="AG39" s="13">
        <f t="shared" si="4"/>
        <v>4793.7169923076926</v>
      </c>
    </row>
    <row r="40" spans="1:33" s="3" customFormat="1" ht="45.75" customHeight="1">
      <c r="A40" s="174">
        <v>45349</v>
      </c>
      <c r="B40" s="183" t="s">
        <v>727</v>
      </c>
      <c r="C40" s="175">
        <f>IFERROR(
    IF(ISNUMBER(VALUE(MID('latest 2024'!B40,SEARCH("knitting machines operated in night",'latest 2024'!B40)-4,4))),
        VALUE(MID('latest 2024'!B40,SEARCH("knitting machines operated in night",'latest 2024'!B40)-4,4)),
        IF(ISNUMBER(VALUE(MID('latest 2024'!B40,SEARCH("knitting machines operated in night",'latest 2024'!B40)-3,3))),
            VALUE(MID('latest 2024'!B40,SEARCH("knitting machines operated in night",'latest 2024'!B40)-3,3)),
            VALUE(MID('latest 2024'!B40,SEARCH("knitting machines operated in night",'latest 2024'!B40)-2,2))
        )
    ),"-"
)</f>
        <v>92</v>
      </c>
      <c r="D40" s="176">
        <f>IFERROR(
    IF(ISNUMBER(VALUE(MID('latest 2024'!B40,SEARCH("dye machines operated in day",'latest 2024'!B40)-4,4))),
        VALUE(MID('latest 2024'!B40,SEARCH("dye machines operated in day",'latest 2024'!B40)-4,4)),
        IF(ISNUMBER(VALUE(MID('latest 2024'!B40,SEARCH("dye machines operated in day",'latest 2024'!B40)-3,3))),
            VALUE(MID('latest 2024'!B40,SEARCH("dye machines operated in day",'latest 2024'!B40)-3,3)),
            VALUE(MID('latest 2024'!B40,SEARCH("dye machines operated in day ",'latest 2024'!B40)-2,2))
        )
    ),"-"
)</f>
        <v>21</v>
      </c>
      <c r="E40" s="176">
        <f>IFERROR(
    IF(ISNUMBER(VALUE(MID('latest 2024'!B40,SEARCH("dye machines operated in night",'latest 2024'!B40)-4,4))),
        VALUE(MID('latest 2024'!B40,SEARCH("dye machines operated in night",'latest 2024'!B40)-4,4)),
        IF(ISNUMBER(VALUE(MID('latest 2024'!B40,SEARCH("dye machines operated in night",'latest 2024'!B40)-3,3))),
            VALUE(MID('latest 2024'!B40,SEARCH("dye machines operated in night",'latest 2024'!B40)-3,3)),
            VALUE(MID('latest 2024'!B40,SEARCH("dye machines operated in night",'latest 2024'!B40)-2,2))
        )
    ),"-"
)</f>
        <v>25</v>
      </c>
      <c r="F40" s="175" t="str">
        <f>IFERROR(
    IF(ISNUMBER(VALUE(MID('latest 2024'!B40,SEARCH("sample dye machine operated in day",'latest 2024'!B40)-4,4))),
        VALUE(MID('latest 2024'!B40,SEARCH("sample dye machine operated in day",'latest 2024'!B40)-4,4)),
        IF(ISNUMBER(VALUE(MID('latest 2024'!B40,SEARCH("sample dye machine operated in day",'latest 2024'!B40)-3,3))),
            VALUE(MID('latest 2024'!B40,SEARCH("sample dye machine operated in day",'latest 2024'!B40)-3,3)),
            VALUE(MID('latest 2024'!B40,SEARCH("sample dye machine operated in day",'latest 2024'!B40)-2,2))
        )
    ),"-"
)</f>
        <v>-</v>
      </c>
      <c r="G40" s="175" t="str">
        <f>IFERROR(
    IF(ISNUMBER(VALUE(MID('latest 2024'!B40,SEARCH("sample dye machine operated in night",'latest 2024'!B40)-4,4))),
        VALUE(MID('latest 2024'!B40,SEARCH("sample dye machine operated in night",'latest 2024'!B40)-4,4)),
        IF(ISNUMBER(VALUE(MID('latest 2024'!B40,SEARCH("sample dye machine operated in night",'latest 2024'!B40)-3,3))),
            VALUE(MID('latest 2024'!B40,SEARCH("sample dye machine operated in night",'latest 2024'!B40)-3,3)),
            VALUE(MID('latest 2024'!B40,SEARCH("sample dye machine operated in night",'latest 2024'!B40)-2,2))
        )
    ),"-"
)</f>
        <v>-</v>
      </c>
      <c r="H40" s="176">
        <f>IFERROR(
    IF(ISNUMBER(VALUE(MID('latest 2024'!B40,SEARCH("dryers operated in day",'latest 2024'!B40)-4,4))),
        VALUE(MID('latest 2024'!B40,SEARCH("dryers operated in day",'latest 2024'!B40)-4,4)),
        IF(ISNUMBER(VALUE(MID('latest 2024'!B40,SEARCH("dryers operated in day",'latest 2024'!B40)-3,3))),
            VALUE(MID('latest 2024'!B40,SEARCH("dryers operated in day",'latest 2024'!B40)-3,3)),
            VALUE(MID('latest 2024'!B40,SEARCH("dryers operated in day",'latest 2024'!B40)-2,2))
        )
    ),"-"
)</f>
        <v>8</v>
      </c>
      <c r="I40" s="176">
        <f>IFERROR(
    IF(ISNUMBER(VALUE(MID('latest 2024'!B40,SEARCH("dryers operated in night",'latest 2024'!B40)-4,4))),
        VALUE(MID('latest 2024'!B40,SEARCH("dryers operated in night",'latest 2024'!B40)-4,4)),
        IF(ISNUMBER(VALUE(MID('latest 2024'!B40,SEARCH("dryers operated in night",'latest 2024'!B40)-3,3))),
            VALUE(MID('latest 2024'!B40,SEARCH("dryers operated in night",'latest 2024'!B40)-3,3)),
            VALUE(MID('latest 2024'!B40,SEARCH("dryers operated in night",'latest 2024'!B40)-2,2))
        )
    ),"-"
)</f>
        <v>7</v>
      </c>
      <c r="J40" s="175">
        <f>IFERROR(
    IF(ISNUMBER(VALUE(MID('latest 2024'!B40,SEARCH("Presetting machines operated in day",'latest 2024'!B40)-4,4))),
        VALUE(MID('latest 2024'!B40,SEARCH("Presetting machines operated in day",'latest 2024'!B40)-4,4)),
        IF(ISNUMBER(VALUE(MID('latest 2024'!B40,SEARCH("Presetting machines operated in day",'latest 2024'!B40)-3,3))),
            VALUE(MID('latest 2024'!B40,SEARCH("Presetting machines operated in day",'latest 2024'!B40)-3,3)),
            VALUE(MID('latest 2024'!B40,SEARCH("Presetting machines operated in day",'latest 2024'!B40)-2,2))
        )
    ),"-"
)</f>
        <v>3</v>
      </c>
      <c r="K40" s="177">
        <f>IFERROR(
    IF(ISNUMBER(VALUE(MID('latest 2024'!B40,SEARCH("Presetting machines operated in night",'latest 2024'!B40)-4,4))),
        VALUE(MID('latest 2024'!B40,SEARCH("Presetting machines operated in night",'latest 2024'!B40)-4,4)),
        IF(ISNUMBER(VALUE(MID('latest 2024'!B40,SEARCH("Presetting machines operated in night",'latest 2024'!B40)-3,3))),
            VALUE(MID('latest 2024'!B40,SEARCH("Presetting machines operated in night",'latest 2024'!B40)-3,3)),
            VALUE(MID('latest 2024'!B40,SEARCH("Presetting machines operated in night",'latest 2024'!B40)-2,2))
        )
    ),"-"
)</f>
        <v>3</v>
      </c>
      <c r="L40" s="178" t="s">
        <v>728</v>
      </c>
      <c r="M40" s="178" t="s">
        <v>54</v>
      </c>
      <c r="N40" s="179">
        <v>3</v>
      </c>
      <c r="O40" s="179">
        <v>2</v>
      </c>
      <c r="P40" s="180">
        <v>7</v>
      </c>
      <c r="Q40" s="180">
        <v>5</v>
      </c>
      <c r="R40" s="179">
        <v>3</v>
      </c>
      <c r="S40" s="179">
        <v>3</v>
      </c>
      <c r="T40" s="180">
        <v>5</v>
      </c>
      <c r="U40" s="180">
        <v>5</v>
      </c>
      <c r="V40" s="184" t="s">
        <v>726</v>
      </c>
      <c r="W40" s="182" t="s">
        <v>703</v>
      </c>
      <c r="X40" s="251">
        <v>24153</v>
      </c>
      <c r="Y40" s="251">
        <v>45156</v>
      </c>
      <c r="Z40" s="251">
        <v>586</v>
      </c>
      <c r="AA40" s="34"/>
      <c r="AB40" s="34"/>
      <c r="AC40" s="36">
        <f t="shared" si="0"/>
        <v>2982.3381230769232</v>
      </c>
      <c r="AD40" s="36">
        <f t="shared" si="1"/>
        <v>1347.9066</v>
      </c>
      <c r="AE40" s="34">
        <f t="shared" si="2"/>
        <v>297.50769230769231</v>
      </c>
      <c r="AF40" s="36">
        <f t="shared" si="3"/>
        <v>659.25</v>
      </c>
      <c r="AG40" s="13">
        <f t="shared" si="4"/>
        <v>5287.0024153846152</v>
      </c>
    </row>
    <row r="41" spans="1:33" s="3" customFormat="1" ht="45.75" customHeight="1">
      <c r="A41" s="174">
        <v>45350</v>
      </c>
      <c r="B41" s="183" t="s">
        <v>729</v>
      </c>
      <c r="C41" s="175">
        <f>IFERROR(
    IF(ISNUMBER(VALUE(MID('latest 2024'!B41,SEARCH("knitting machines operated in night",'latest 2024'!B41)-4,4))),
        VALUE(MID('latest 2024'!B41,SEARCH("knitting machines operated in night",'latest 2024'!B41)-4,4)),
        IF(ISNUMBER(VALUE(MID('latest 2024'!B41,SEARCH("knitting machines operated in night",'latest 2024'!B41)-3,3))),
            VALUE(MID('latest 2024'!B41,SEARCH("knitting machines operated in night",'latest 2024'!B41)-3,3)),
            VALUE(MID('latest 2024'!B41,SEARCH("knitting machines operated in night",'latest 2024'!B41)-2,2))
        )
    ),"-"
)</f>
        <v>90</v>
      </c>
      <c r="D41" s="176">
        <f>IFERROR(
    IF(ISNUMBER(VALUE(MID('latest 2024'!B41,SEARCH("dye machines operated in day",'latest 2024'!B41)-4,4))),
        VALUE(MID('latest 2024'!B41,SEARCH("dye machines operated in day",'latest 2024'!B41)-4,4)),
        IF(ISNUMBER(VALUE(MID('latest 2024'!B41,SEARCH("dye machines operated in day",'latest 2024'!B41)-3,3))),
            VALUE(MID('latest 2024'!B41,SEARCH("dye machines operated in day",'latest 2024'!B41)-3,3)),
            VALUE(MID('latest 2024'!B41,SEARCH("dye machines operated in day ",'latest 2024'!B41)-2,2))
        )
    ),"-"
)</f>
        <v>18</v>
      </c>
      <c r="E41" s="176">
        <f>IFERROR(
    IF(ISNUMBER(VALUE(MID('latest 2024'!B41,SEARCH("dye machines operated in night",'latest 2024'!B41)-4,4))),
        VALUE(MID('latest 2024'!B41,SEARCH("dye machines operated in night",'latest 2024'!B41)-4,4)),
        IF(ISNUMBER(VALUE(MID('latest 2024'!B41,SEARCH("dye machines operated in night",'latest 2024'!B41)-3,3))),
            VALUE(MID('latest 2024'!B41,SEARCH("dye machines operated in night",'latest 2024'!B41)-3,3)),
            VALUE(MID('latest 2024'!B41,SEARCH("dye machines operated in night",'latest 2024'!B41)-2,2))
        )
    ),"-"
)</f>
        <v>11</v>
      </c>
      <c r="F41" s="175" t="str">
        <f>IFERROR(
    IF(ISNUMBER(VALUE(MID('latest 2024'!B41,SEARCH("sample dye machine operated in day",'latest 2024'!B41)-4,4))),
        VALUE(MID('latest 2024'!B41,SEARCH("sample dye machine operated in day",'latest 2024'!B41)-4,4)),
        IF(ISNUMBER(VALUE(MID('latest 2024'!B41,SEARCH("sample dye machine operated in day",'latest 2024'!B41)-3,3))),
            VALUE(MID('latest 2024'!B41,SEARCH("sample dye machine operated in day",'latest 2024'!B41)-3,3)),
            VALUE(MID('latest 2024'!B41,SEARCH("sample dye machine operated in day",'latest 2024'!B41)-2,2))
        )
    ),"-"
)</f>
        <v>-</v>
      </c>
      <c r="G41" s="175" t="str">
        <f>IFERROR(
    IF(ISNUMBER(VALUE(MID('latest 2024'!B41,SEARCH("sample dye machine operated in night",'latest 2024'!B41)-4,4))),
        VALUE(MID('latest 2024'!B41,SEARCH("sample dye machine operated in night",'latest 2024'!B41)-4,4)),
        IF(ISNUMBER(VALUE(MID('latest 2024'!B41,SEARCH("sample dye machine operated in night",'latest 2024'!B41)-3,3))),
            VALUE(MID('latest 2024'!B41,SEARCH("sample dye machine operated in night",'latest 2024'!B41)-3,3)),
            VALUE(MID('latest 2024'!B41,SEARCH("sample dye machine operated in night",'latest 2024'!B41)-2,2))
        )
    ),"-"
)</f>
        <v>-</v>
      </c>
      <c r="H41" s="176">
        <f>IFERROR(
    IF(ISNUMBER(VALUE(MID('latest 2024'!B41,SEARCH("dryers operated in day",'latest 2024'!B41)-4,4))),
        VALUE(MID('latest 2024'!B41,SEARCH("dryers operated in day",'latest 2024'!B41)-4,4)),
        IF(ISNUMBER(VALUE(MID('latest 2024'!B41,SEARCH("dryers operated in day",'latest 2024'!B41)-3,3))),
            VALUE(MID('latest 2024'!B41,SEARCH("dryers operated in day",'latest 2024'!B41)-3,3)),
            VALUE(MID('latest 2024'!B41,SEARCH("dryers operated in day",'latest 2024'!B41)-2,2))
        )
    ),"-"
)</f>
        <v>6</v>
      </c>
      <c r="I41" s="176">
        <f>IFERROR(
    IF(ISNUMBER(VALUE(MID('latest 2024'!B41,SEARCH("dryers operated in night",'latest 2024'!B41)-4,4))),
        VALUE(MID('latest 2024'!B41,SEARCH("dryers operated in night",'latest 2024'!B41)-4,4)),
        IF(ISNUMBER(VALUE(MID('latest 2024'!B41,SEARCH("dryers operated in night",'latest 2024'!B41)-3,3))),
            VALUE(MID('latest 2024'!B41,SEARCH("dryers operated in night",'latest 2024'!B41)-3,3)),
            VALUE(MID('latest 2024'!B41,SEARCH("dryers operated in night",'latest 2024'!B41)-2,2))
        )
    ),"-"
)</f>
        <v>8</v>
      </c>
      <c r="J41" s="175">
        <f>IFERROR(
    IF(ISNUMBER(VALUE(MID('latest 2024'!B41,SEARCH("Presetting machines operated in day",'latest 2024'!B41)-4,4))),
        VALUE(MID('latest 2024'!B41,SEARCH("Presetting machines operated in day",'latest 2024'!B41)-4,4)),
        IF(ISNUMBER(VALUE(MID('latest 2024'!B41,SEARCH("Presetting machines operated in day",'latest 2024'!B41)-3,3))),
            VALUE(MID('latest 2024'!B41,SEARCH("Presetting machines operated in day",'latest 2024'!B41)-3,3)),
            VALUE(MID('latest 2024'!B41,SEARCH("Presetting machines operated in day",'latest 2024'!B41)-2,2))
        )
    ),"-"
)</f>
        <v>3</v>
      </c>
      <c r="K41" s="177">
        <f>IFERROR(
    IF(ISNUMBER(VALUE(MID('latest 2024'!B41,SEARCH("Presetting machines operated in night",'latest 2024'!B41)-4,4))),
        VALUE(MID('latest 2024'!B41,SEARCH("Presetting machines operated in night",'latest 2024'!B41)-4,4)),
        IF(ISNUMBER(VALUE(MID('latest 2024'!B41,SEARCH("Presetting machines operated in night",'latest 2024'!B41)-3,3))),
            VALUE(MID('latest 2024'!B41,SEARCH("Presetting machines operated in night",'latest 2024'!B41)-3,3)),
            VALUE(MID('latest 2024'!B41,SEARCH("Presetting machines operated in night",'latest 2024'!B41)-2,2))
        )
    ),"-"
)</f>
        <v>3</v>
      </c>
      <c r="L41" s="178" t="s">
        <v>730</v>
      </c>
      <c r="M41" s="178" t="s">
        <v>54</v>
      </c>
      <c r="N41" s="179">
        <v>2</v>
      </c>
      <c r="O41" s="179">
        <v>2</v>
      </c>
      <c r="P41" s="180">
        <v>6</v>
      </c>
      <c r="Q41" s="180">
        <v>5</v>
      </c>
      <c r="R41" s="179">
        <v>3</v>
      </c>
      <c r="S41" s="179">
        <v>3</v>
      </c>
      <c r="T41" s="180">
        <v>5</v>
      </c>
      <c r="U41" s="180">
        <v>5</v>
      </c>
      <c r="V41" s="184" t="s">
        <v>726</v>
      </c>
      <c r="W41" s="182" t="s">
        <v>703</v>
      </c>
      <c r="X41" s="251">
        <v>23147</v>
      </c>
      <c r="Y41" s="251">
        <v>43425</v>
      </c>
      <c r="Z41" s="251">
        <v>506</v>
      </c>
      <c r="AA41" s="34"/>
      <c r="AB41" s="34"/>
      <c r="AC41" s="36">
        <f t="shared" si="0"/>
        <v>2858.1203384615387</v>
      </c>
      <c r="AD41" s="36">
        <f t="shared" si="1"/>
        <v>1296.2362499999999</v>
      </c>
      <c r="AE41" s="34">
        <f t="shared" si="2"/>
        <v>256.89230769230767</v>
      </c>
      <c r="AF41" s="36">
        <f t="shared" si="3"/>
        <v>569.25</v>
      </c>
      <c r="AG41" s="13">
        <f t="shared" si="4"/>
        <v>4980.4988961538456</v>
      </c>
    </row>
    <row r="42" spans="1:33" s="3" customFormat="1" ht="45.75" customHeight="1">
      <c r="A42" s="174">
        <v>45351</v>
      </c>
      <c r="B42" s="175">
        <f>IFERROR(
    IF(ISNUMBER(VALUE(MID('latest 2024'!B42,SEARCH("knitting machines operated in day",'latest 2024'!B42)-4,4))),
        VALUE(MID('latest 2024'!B42,SEARCH("knitting machines operated in day",'latest 2024'!B42)-4,4)),
        IF(ISNUMBER(VALUE(MID('latest 2024'!B42,SEARCH("knitting machines operated in day",'latest 2024'!B42)-3,3))),
            VALUE(MID('latest 2024'!B42,SEARCH("knitting machines operated in day",'latest 2024'!B42)-3,3)),
            VALUE(MID('latest 2024'!B42,SEARCH("knitting machines operated in day",'latest 2024'!B42)-2,2))
        )
    ),"-"
)</f>
        <v>93</v>
      </c>
      <c r="C42" s="175">
        <f>IFERROR(
    IF(ISNUMBER(VALUE(MID('latest 2024'!B42,SEARCH("knitting machines operated in night",'latest 2024'!B42)-4,4))),
        VALUE(MID('latest 2024'!B42,SEARCH("knitting machines operated in night",'latest 2024'!B42)-4,4)),
        IF(ISNUMBER(VALUE(MID('latest 2024'!B42,SEARCH("knitting machines operated in night",'latest 2024'!B42)-3,3))),
            VALUE(MID('latest 2024'!B42,SEARCH("knitting machines operated in night",'latest 2024'!B42)-3,3)),
            VALUE(MID('latest 2024'!B42,SEARCH("knitting machines operated in night",'latest 2024'!B42)-2,2))
        )
    ),"-"
)</f>
        <v>96</v>
      </c>
      <c r="D42" s="176">
        <f>IFERROR(
    IF(ISNUMBER(VALUE(MID('latest 2024'!B42,SEARCH("dye machines operated in day",'latest 2024'!B42)-4,4))),
        VALUE(MID('latest 2024'!B42,SEARCH("dye machines operated in day",'latest 2024'!B42)-4,4)),
        IF(ISNUMBER(VALUE(MID('latest 2024'!B42,SEARCH("dye machines operated in day",'latest 2024'!B42)-3,3))),
            VALUE(MID('latest 2024'!B42,SEARCH("dye machines operated in day",'latest 2024'!B42)-3,3)),
            VALUE(MID('latest 2024'!B42,SEARCH("dye machines operated in day ",'latest 2024'!B42)-2,2))
        )
    ),"-"
)</f>
        <v>19</v>
      </c>
      <c r="E42" s="176">
        <f>IFERROR(
    IF(ISNUMBER(VALUE(MID('latest 2024'!B42,SEARCH("dye machines operated in night",'latest 2024'!B42)-4,4))),
        VALUE(MID('latest 2024'!B42,SEARCH("dye machines operated in night",'latest 2024'!B42)-4,4)),
        IF(ISNUMBER(VALUE(MID('latest 2024'!B42,SEARCH("dye machines operated in night",'latest 2024'!B42)-3,3))),
            VALUE(MID('latest 2024'!B42,SEARCH("dye machines operated in night",'latest 2024'!B42)-3,3)),
            VALUE(MID('latest 2024'!B42,SEARCH("dye machines operated in night",'latest 2024'!B42)-2,2))
        )
    ),"-"
)</f>
        <v>17</v>
      </c>
      <c r="F42" s="175" t="str">
        <f>IFERROR(
    IF(ISNUMBER(VALUE(MID('latest 2024'!B42,SEARCH("sample dye machine operated in day",'latest 2024'!B42)-4,4))),
        VALUE(MID('latest 2024'!B42,SEARCH("sample dye machine operated in day",'latest 2024'!B42)-4,4)),
        IF(ISNUMBER(VALUE(MID('latest 2024'!B42,SEARCH("sample dye machine operated in day",'latest 2024'!B42)-3,3))),
            VALUE(MID('latest 2024'!B42,SEARCH("sample dye machine operated in day",'latest 2024'!B42)-3,3)),
            VALUE(MID('latest 2024'!B42,SEARCH("sample dye machine operated in day",'latest 2024'!B42)-2,2))
        )
    ),"-"
)</f>
        <v>-</v>
      </c>
      <c r="G42" s="175" t="str">
        <f>IFERROR(
    IF(ISNUMBER(VALUE(MID('latest 2024'!B42,SEARCH("sample dye machine operated in night",'latest 2024'!B42)-4,4))),
        VALUE(MID('latest 2024'!B42,SEARCH("sample dye machine operated in night",'latest 2024'!B42)-4,4)),
        IF(ISNUMBER(VALUE(MID('latest 2024'!B42,SEARCH("sample dye machine operated in night",'latest 2024'!B42)-3,3))),
            VALUE(MID('latest 2024'!B42,SEARCH("sample dye machine operated in night",'latest 2024'!B42)-3,3)),
            VALUE(MID('latest 2024'!B42,SEARCH("sample dye machine operated in night",'latest 2024'!B42)-2,2))
        )
    ),"-"
)</f>
        <v>-</v>
      </c>
      <c r="H42" s="176">
        <f>IFERROR(
    IF(ISNUMBER(VALUE(MID('latest 2024'!B42,SEARCH("dryers operated in day",'latest 2024'!B42)-4,4))),
        VALUE(MID('latest 2024'!B42,SEARCH("dryers operated in day",'latest 2024'!B42)-4,4)),
        IF(ISNUMBER(VALUE(MID('latest 2024'!B42,SEARCH("dryers operated in day",'latest 2024'!B42)-3,3))),
            VALUE(MID('latest 2024'!B42,SEARCH("dryers operated in day",'latest 2024'!B42)-3,3)),
            VALUE(MID('latest 2024'!B42,SEARCH("dryers operated in day",'latest 2024'!B42)-2,2))
        )
    ),"-"
)</f>
        <v>8</v>
      </c>
      <c r="I42" s="176">
        <f>IFERROR(
    IF(ISNUMBER(VALUE(MID('latest 2024'!B42,SEARCH("dryers operated in night",'latest 2024'!B42)-4,4))),
        VALUE(MID('latest 2024'!B42,SEARCH("dryers operated in night",'latest 2024'!B42)-4,4)),
        IF(ISNUMBER(VALUE(MID('latest 2024'!B42,SEARCH("dryers operated in night",'latest 2024'!B42)-3,3))),
            VALUE(MID('latest 2024'!B42,SEARCH("dryers operated in night",'latest 2024'!B42)-3,3)),
            VALUE(MID('latest 2024'!B42,SEARCH("dryers operated in night",'latest 2024'!B42)-2,2))
        )
    ),"-"
)</f>
        <v>8</v>
      </c>
      <c r="J42" s="175">
        <f>IFERROR(
    IF(ISNUMBER(VALUE(MID('latest 2024'!B42,SEARCH("Presetting machines operated in day",'latest 2024'!B42)-4,4))),
        VALUE(MID('latest 2024'!B42,SEARCH("Presetting machines operated in day",'latest 2024'!B42)-4,4)),
        IF(ISNUMBER(VALUE(MID('latest 2024'!B42,SEARCH("Presetting machines operated in day",'latest 2024'!B42)-3,3))),
            VALUE(MID('latest 2024'!B42,SEARCH("Presetting machines operated in day",'latest 2024'!B42)-3,3)),
            VALUE(MID('latest 2024'!B42,SEARCH("Presetting machines operated in day",'latest 2024'!B42)-2,2))
        )
    ),"-"
)</f>
        <v>3</v>
      </c>
      <c r="K42" s="177">
        <f>IFERROR(
    IF(ISNUMBER(VALUE(MID('latest 2024'!B42,SEARCH("Presetting machines operated in night",'latest 2024'!B42)-4,4))),
        VALUE(MID('latest 2024'!B42,SEARCH("Presetting machines operated in night",'latest 2024'!B42)-4,4)),
        IF(ISNUMBER(VALUE(MID('latest 2024'!B42,SEARCH("Presetting machines operated in night",'latest 2024'!B42)-3,3))),
            VALUE(MID('latest 2024'!B42,SEARCH("Presetting machines operated in night",'latest 2024'!B42)-3,3)),
            VALUE(MID('latest 2024'!B42,SEARCH("Presetting machines operated in night",'latest 2024'!B42)-2,2))
        )
    ),"-"
)</f>
        <v>3</v>
      </c>
      <c r="L42" s="178" t="s">
        <v>54</v>
      </c>
      <c r="M42" s="178" t="s">
        <v>54</v>
      </c>
      <c r="N42" s="179">
        <v>2</v>
      </c>
      <c r="O42" s="179">
        <v>2</v>
      </c>
      <c r="P42" s="180">
        <v>5</v>
      </c>
      <c r="Q42" s="180">
        <v>4</v>
      </c>
      <c r="R42" s="179">
        <v>3</v>
      </c>
      <c r="S42" s="179">
        <v>3</v>
      </c>
      <c r="T42" s="180">
        <v>5</v>
      </c>
      <c r="U42" s="180">
        <v>5</v>
      </c>
      <c r="V42" s="181" t="s">
        <v>712</v>
      </c>
      <c r="W42" s="182" t="s">
        <v>703</v>
      </c>
      <c r="X42" s="252">
        <v>23402</v>
      </c>
      <c r="Y42" s="251">
        <v>37187</v>
      </c>
      <c r="Z42" s="251">
        <v>416</v>
      </c>
      <c r="AA42" s="34"/>
      <c r="AB42" s="34"/>
      <c r="AC42" s="36">
        <f t="shared" si="0"/>
        <v>2889.6069538461538</v>
      </c>
      <c r="AD42" s="36">
        <f t="shared" si="1"/>
        <v>1110.0319500000001</v>
      </c>
      <c r="AE42" s="34">
        <f t="shared" si="2"/>
        <v>211.2</v>
      </c>
      <c r="AF42" s="36">
        <f t="shared" si="3"/>
        <v>468.00000000000006</v>
      </c>
      <c r="AG42" s="13">
        <f t="shared" si="4"/>
        <v>4678.8389038461537</v>
      </c>
    </row>
    <row r="43" spans="1:33" s="3" customFormat="1" ht="45.75" customHeight="1">
      <c r="A43" s="174">
        <v>45352</v>
      </c>
      <c r="B43" s="175">
        <f>IFERROR(
    IF(ISNUMBER(VALUE(MID('latest 2024'!B43,SEARCH("knitting machines operated in day",'latest 2024'!B43)-4,4))),
        VALUE(MID('latest 2024'!B43,SEARCH("knitting machines operated in day",'latest 2024'!B43)-4,4)),
        IF(ISNUMBER(VALUE(MID('latest 2024'!B43,SEARCH("knitting machines operated in day",'latest 2024'!B43)-3,3))),
            VALUE(MID('latest 2024'!B43,SEARCH("knitting machines operated in day",'latest 2024'!B43)-3,3)),
            VALUE(MID('latest 2024'!B43,SEARCH("knitting machines operated in day",'latest 2024'!B43)-2,2))
        )
    ),"-"
)</f>
        <v>105</v>
      </c>
      <c r="C43" s="175">
        <f>IFERROR(
    IF(ISNUMBER(VALUE(MID('latest 2024'!B43,SEARCH("knitting machines operated in night",'latest 2024'!B43)-4,4))),
        VALUE(MID('latest 2024'!B43,SEARCH("knitting machines operated in night",'latest 2024'!B43)-4,4)),
        IF(ISNUMBER(VALUE(MID('latest 2024'!B43,SEARCH("knitting machines operated in night",'latest 2024'!B43)-3,3))),
            VALUE(MID('latest 2024'!B43,SEARCH("knitting machines operated in night",'latest 2024'!B43)-3,3)),
            VALUE(MID('latest 2024'!B43,SEARCH("knitting machines operated in night",'latest 2024'!B43)-2,2))
        )
    ),"-"
)</f>
        <v>105</v>
      </c>
      <c r="D43" s="176">
        <f>IFERROR(
    IF(ISNUMBER(VALUE(MID('latest 2024'!B43,SEARCH("dye machines operated in day",'latest 2024'!B43)-4,4))),
        VALUE(MID('latest 2024'!B43,SEARCH("dye machines operated in day",'latest 2024'!B43)-4,4)),
        IF(ISNUMBER(VALUE(MID('latest 2024'!B43,SEARCH("dye machines operated in day",'latest 2024'!B43)-3,3))),
            VALUE(MID('latest 2024'!B43,SEARCH("dye machines operated in day",'latest 2024'!B43)-3,3)),
            VALUE(MID('latest 2024'!B43,SEARCH("dye machines operated in day ",'latest 2024'!B43)-2,2))
        )
    ),"-"
)</f>
        <v>20</v>
      </c>
      <c r="E43" s="176">
        <f>IFERROR(
    IF(ISNUMBER(VALUE(MID('latest 2024'!B43,SEARCH("dye machines operated in night",'latest 2024'!B43)-4,4))),
        VALUE(MID('latest 2024'!B43,SEARCH("dye machines operated in night",'latest 2024'!B43)-4,4)),
        IF(ISNUMBER(VALUE(MID('latest 2024'!B43,SEARCH("dye machines operated in night",'latest 2024'!B43)-3,3))),
            VALUE(MID('latest 2024'!B43,SEARCH("dye machines operated in night",'latest 2024'!B43)-3,3)),
            VALUE(MID('latest 2024'!B43,SEARCH("dye machines operated in night",'latest 2024'!B43)-2,2))
        )
    ),"-"
)</f>
        <v>21</v>
      </c>
      <c r="F43" s="175" t="str">
        <f>IFERROR(
    IF(ISNUMBER(VALUE(MID('latest 2024'!B43,SEARCH("sample dye machine operated in day",'latest 2024'!B43)-4,4))),
        VALUE(MID('latest 2024'!B43,SEARCH("sample dye machine operated in day",'latest 2024'!B43)-4,4)),
        IF(ISNUMBER(VALUE(MID('latest 2024'!B43,SEARCH("sample dye machine operated in day",'latest 2024'!B43)-3,3))),
            VALUE(MID('latest 2024'!B43,SEARCH("sample dye machine operated in day",'latest 2024'!B43)-3,3)),
            VALUE(MID('latest 2024'!B43,SEARCH("sample dye machine operated in day",'latest 2024'!B43)-2,2))
        )
    ),"-"
)</f>
        <v>-</v>
      </c>
      <c r="G43" s="175" t="str">
        <f>IFERROR(
    IF(ISNUMBER(VALUE(MID('latest 2024'!B43,SEARCH("sample dye machine operated in night",'latest 2024'!B43)-4,4))),
        VALUE(MID('latest 2024'!B43,SEARCH("sample dye machine operated in night",'latest 2024'!B43)-4,4)),
        IF(ISNUMBER(VALUE(MID('latest 2024'!B43,SEARCH("sample dye machine operated in night",'latest 2024'!B43)-3,3))),
            VALUE(MID('latest 2024'!B43,SEARCH("sample dye machine operated in night",'latest 2024'!B43)-3,3)),
            VALUE(MID('latest 2024'!B43,SEARCH("sample dye machine operated in night",'latest 2024'!B43)-2,2))
        )
    ),"-"
)</f>
        <v>-</v>
      </c>
      <c r="H43" s="176">
        <f>IFERROR(
    IF(ISNUMBER(VALUE(MID('latest 2024'!B43,SEARCH("dryers operated in day",'latest 2024'!B43)-4,4))),
        VALUE(MID('latest 2024'!B43,SEARCH("dryers operated in day",'latest 2024'!B43)-4,4)),
        IF(ISNUMBER(VALUE(MID('latest 2024'!B43,SEARCH("dryers operated in day",'latest 2024'!B43)-3,3))),
            VALUE(MID('latest 2024'!B43,SEARCH("dryers operated in day",'latest 2024'!B43)-3,3)),
            VALUE(MID('latest 2024'!B43,SEARCH("dryers operated in day",'latest 2024'!B43)-2,2))
        )
    ),"-"
)</f>
        <v>8</v>
      </c>
      <c r="I43" s="176">
        <f>IFERROR(
    IF(ISNUMBER(VALUE(MID('latest 2024'!B43,SEARCH("dryers operated in night",'latest 2024'!B43)-4,4))),
        VALUE(MID('latest 2024'!B43,SEARCH("dryers operated in night",'latest 2024'!B43)-4,4)),
        IF(ISNUMBER(VALUE(MID('latest 2024'!B43,SEARCH("dryers operated in night",'latest 2024'!B43)-3,3))),
            VALUE(MID('latest 2024'!B43,SEARCH("dryers operated in night",'latest 2024'!B43)-3,3)),
            VALUE(MID('latest 2024'!B43,SEARCH("dryers operated in night",'latest 2024'!B43)-2,2))
        )
    ),"-"
)</f>
        <v>8</v>
      </c>
      <c r="J43" s="175">
        <f>IFERROR(
    IF(ISNUMBER(VALUE(MID('latest 2024'!B43,SEARCH("Presetting machines operated in day",'latest 2024'!B43)-4,4))),
        VALUE(MID('latest 2024'!B43,SEARCH("Presetting machines operated in day",'latest 2024'!B43)-4,4)),
        IF(ISNUMBER(VALUE(MID('latest 2024'!B43,SEARCH("Presetting machines operated in day",'latest 2024'!B43)-3,3))),
            VALUE(MID('latest 2024'!B43,SEARCH("Presetting machines operated in day",'latest 2024'!B43)-3,3)),
            VALUE(MID('latest 2024'!B43,SEARCH("Presetting machines operated in day",'latest 2024'!B43)-2,2))
        )
    ),"-"
)</f>
        <v>3</v>
      </c>
      <c r="K43" s="177">
        <f>IFERROR(
    IF(ISNUMBER(VALUE(MID('latest 2024'!B43,SEARCH("Presetting machines operated in night",'latest 2024'!B43)-4,4))),
        VALUE(MID('latest 2024'!B43,SEARCH("Presetting machines operated in night",'latest 2024'!B43)-4,4)),
        IF(ISNUMBER(VALUE(MID('latest 2024'!B43,SEARCH("Presetting machines operated in night",'latest 2024'!B43)-3,3))),
            VALUE(MID('latest 2024'!B43,SEARCH("Presetting machines operated in night",'latest 2024'!B43)-3,3)),
            VALUE(MID('latest 2024'!B43,SEARCH("Presetting machines operated in night",'latest 2024'!B43)-2,2))
        )
    ),"-"
)</f>
        <v>3</v>
      </c>
      <c r="L43" s="178" t="s">
        <v>731</v>
      </c>
      <c r="M43" s="178" t="s">
        <v>54</v>
      </c>
      <c r="N43" s="179">
        <v>2</v>
      </c>
      <c r="O43" s="179">
        <v>2</v>
      </c>
      <c r="P43" s="180">
        <v>6</v>
      </c>
      <c r="Q43" s="180">
        <v>4</v>
      </c>
      <c r="R43" s="179">
        <v>3</v>
      </c>
      <c r="S43" s="179">
        <v>2</v>
      </c>
      <c r="T43" s="180">
        <v>5</v>
      </c>
      <c r="U43" s="180">
        <v>5</v>
      </c>
      <c r="V43" s="184" t="s">
        <v>726</v>
      </c>
      <c r="W43" s="182" t="s">
        <v>703</v>
      </c>
      <c r="X43" s="251">
        <v>23316</v>
      </c>
      <c r="Y43" s="251">
        <v>43875</v>
      </c>
      <c r="Z43" s="251">
        <v>530</v>
      </c>
      <c r="AA43" s="34"/>
      <c r="AB43" s="34"/>
      <c r="AC43" s="36">
        <f t="shared" si="0"/>
        <v>2878.9879384615388</v>
      </c>
      <c r="AD43" s="17">
        <f t="shared" si="1"/>
        <v>1309.66875</v>
      </c>
      <c r="AE43" s="34">
        <f t="shared" si="2"/>
        <v>269.07692307692309</v>
      </c>
      <c r="AF43" s="17">
        <f t="shared" si="3"/>
        <v>596.25</v>
      </c>
      <c r="AG43" s="13">
        <f t="shared" si="4"/>
        <v>5053.9836115384614</v>
      </c>
    </row>
    <row r="44" spans="1:33" s="3" customFormat="1" ht="45.75" customHeight="1">
      <c r="A44" s="174">
        <v>45353</v>
      </c>
      <c r="B44" s="175">
        <f>IFERROR(
    IF(ISNUMBER(VALUE(MID('latest 2024'!B44,SEARCH("knitting machines operated in day",'latest 2024'!B44)-4,4))),
        VALUE(MID('latest 2024'!B44,SEARCH("knitting machines operated in day",'latest 2024'!B44)-4,4)),
        IF(ISNUMBER(VALUE(MID('latest 2024'!B44,SEARCH("knitting machines operated in day",'latest 2024'!B44)-3,3))),
            VALUE(MID('latest 2024'!B44,SEARCH("knitting machines operated in day",'latest 2024'!B44)-3,3)),
            VALUE(MID('latest 2024'!B44,SEARCH("knitting machines operated in day",'latest 2024'!B44)-2,2))
        )
    ),"-"
)</f>
        <v>102</v>
      </c>
      <c r="C44" s="175">
        <f>IFERROR(
    IF(ISNUMBER(VALUE(MID('latest 2024'!B44,SEARCH("knitting machines operated in night",'latest 2024'!B44)-4,4))),
        VALUE(MID('latest 2024'!B44,SEARCH("knitting machines operated in night",'latest 2024'!B44)-4,4)),
        IF(ISNUMBER(VALUE(MID('latest 2024'!B44,SEARCH("knitting machines operated in night",'latest 2024'!B44)-3,3))),
            VALUE(MID('latest 2024'!B44,SEARCH("knitting machines operated in night",'latest 2024'!B44)-3,3)),
            VALUE(MID('latest 2024'!B44,SEARCH("knitting machines operated in night",'latest 2024'!B44)-2,2))
        )
    ),"-"
)</f>
        <v>97</v>
      </c>
      <c r="D44" s="176">
        <f>IFERROR(
    IF(ISNUMBER(VALUE(MID('latest 2024'!B44,SEARCH("dye machines operated in day",'latest 2024'!B44)-4,4))),
        VALUE(MID('latest 2024'!B44,SEARCH("dye machines operated in day",'latest 2024'!B44)-4,4)),
        IF(ISNUMBER(VALUE(MID('latest 2024'!B44,SEARCH("dye machines operated in day",'latest 2024'!B44)-3,3))),
            VALUE(MID('latest 2024'!B44,SEARCH("dye machines operated in day",'latest 2024'!B44)-3,3)),
            VALUE(MID('latest 2024'!B44,SEARCH("dye machines operated in day ",'latest 2024'!B44)-2,2))
        )
    ),"-"
)</f>
        <v>24</v>
      </c>
      <c r="E44" s="176">
        <f>IFERROR(
    IF(ISNUMBER(VALUE(MID('latest 2024'!B44,SEARCH("dye machines operated in night",'latest 2024'!B44)-4,4))),
        VALUE(MID('latest 2024'!B44,SEARCH("dye machines operated in night",'latest 2024'!B44)-4,4)),
        IF(ISNUMBER(VALUE(MID('latest 2024'!B44,SEARCH("dye machines operated in night",'latest 2024'!B44)-3,3))),
            VALUE(MID('latest 2024'!B44,SEARCH("dye machines operated in night",'latest 2024'!B44)-3,3)),
            VALUE(MID('latest 2024'!B44,SEARCH("dye machines operated in night",'latest 2024'!B44)-2,2))
        )
    ),"-"
)</f>
        <v>25</v>
      </c>
      <c r="F44" s="175" t="str">
        <f>IFERROR(
    IF(ISNUMBER(VALUE(MID('latest 2024'!B44,SEARCH("sample dye machine operated in day",'latest 2024'!B44)-4,4))),
        VALUE(MID('latest 2024'!B44,SEARCH("sample dye machine operated in day",'latest 2024'!B44)-4,4)),
        IF(ISNUMBER(VALUE(MID('latest 2024'!B44,SEARCH("sample dye machine operated in day",'latest 2024'!B44)-3,3))),
            VALUE(MID('latest 2024'!B44,SEARCH("sample dye machine operated in day",'latest 2024'!B44)-3,3)),
            VALUE(MID('latest 2024'!B44,SEARCH("sample dye machine operated in day",'latest 2024'!B44)-2,2))
        )
    ),"-"
)</f>
        <v>-</v>
      </c>
      <c r="G44" s="175" t="str">
        <f>IFERROR(
    IF(ISNUMBER(VALUE(MID('latest 2024'!B44,SEARCH("sample dye machine operated in night",'latest 2024'!B44)-4,4))),
        VALUE(MID('latest 2024'!B44,SEARCH("sample dye machine operated in night",'latest 2024'!B44)-4,4)),
        IF(ISNUMBER(VALUE(MID('latest 2024'!B44,SEARCH("sample dye machine operated in night",'latest 2024'!B44)-3,3))),
            VALUE(MID('latest 2024'!B44,SEARCH("sample dye machine operated in night",'latest 2024'!B44)-3,3)),
            VALUE(MID('latest 2024'!B44,SEARCH("sample dye machine operated in night",'latest 2024'!B44)-2,2))
        )
    ),"-"
)</f>
        <v>-</v>
      </c>
      <c r="H44" s="176">
        <f>IFERROR(
    IF(ISNUMBER(VALUE(MID('latest 2024'!B44,SEARCH("dryers operated in day",'latest 2024'!B44)-4,4))),
        VALUE(MID('latest 2024'!B44,SEARCH("dryers operated in day",'latest 2024'!B44)-4,4)),
        IF(ISNUMBER(VALUE(MID('latest 2024'!B44,SEARCH("dryers operated in day",'latest 2024'!B44)-3,3))),
            VALUE(MID('latest 2024'!B44,SEARCH("dryers operated in day",'latest 2024'!B44)-3,3)),
            VALUE(MID('latest 2024'!B44,SEARCH("dryers operated in day",'latest 2024'!B44)-2,2))
        )
    ),"-"
)</f>
        <v>8</v>
      </c>
      <c r="I44" s="176">
        <f>IFERROR(
    IF(ISNUMBER(VALUE(MID('latest 2024'!B44,SEARCH("dryers operated in night",'latest 2024'!B44)-4,4))),
        VALUE(MID('latest 2024'!B44,SEARCH("dryers operated in night",'latest 2024'!B44)-4,4)),
        IF(ISNUMBER(VALUE(MID('latest 2024'!B44,SEARCH("dryers operated in night",'latest 2024'!B44)-3,3))),
            VALUE(MID('latest 2024'!B44,SEARCH("dryers operated in night",'latest 2024'!B44)-3,3)),
            VALUE(MID('latest 2024'!B44,SEARCH("dryers operated in night",'latest 2024'!B44)-2,2))
        )
    ),"-"
)</f>
        <v>12</v>
      </c>
      <c r="J44" s="175">
        <f>IFERROR(
    IF(ISNUMBER(VALUE(MID('latest 2024'!B44,SEARCH("Presetting machines operated in day",'latest 2024'!B44)-4,4))),
        VALUE(MID('latest 2024'!B44,SEARCH("Presetting machines operated in day",'latest 2024'!B44)-4,4)),
        IF(ISNUMBER(VALUE(MID('latest 2024'!B44,SEARCH("Presetting machines operated in day",'latest 2024'!B44)-3,3))),
            VALUE(MID('latest 2024'!B44,SEARCH("Presetting machines operated in day",'latest 2024'!B44)-3,3)),
            VALUE(MID('latest 2024'!B44,SEARCH("Presetting machines operated in day",'latest 2024'!B44)-2,2))
        )
    ),"-"
)</f>
        <v>2</v>
      </c>
      <c r="K44" s="177">
        <f>IFERROR(
    IF(ISNUMBER(VALUE(MID('latest 2024'!B44,SEARCH("Presetting machines operated in night",'latest 2024'!B44)-4,4))),
        VALUE(MID('latest 2024'!B44,SEARCH("Presetting machines operated in night",'latest 2024'!B44)-4,4)),
        IF(ISNUMBER(VALUE(MID('latest 2024'!B44,SEARCH("Presetting machines operated in night",'latest 2024'!B44)-3,3))),
            VALUE(MID('latest 2024'!B44,SEARCH("Presetting machines operated in night",'latest 2024'!B44)-3,3)),
            VALUE(MID('latest 2024'!B44,SEARCH("Presetting machines operated in night",'latest 2024'!B44)-2,2))
        )
    ),"-"
)</f>
        <v>3</v>
      </c>
      <c r="L44" s="178" t="s">
        <v>732</v>
      </c>
      <c r="M44" s="178" t="s">
        <v>54</v>
      </c>
      <c r="N44" s="179">
        <v>1</v>
      </c>
      <c r="O44" s="179">
        <v>1</v>
      </c>
      <c r="P44" s="180">
        <v>5</v>
      </c>
      <c r="Q44" s="180">
        <v>4</v>
      </c>
      <c r="R44" s="179">
        <v>2</v>
      </c>
      <c r="S44" s="179">
        <v>2</v>
      </c>
      <c r="T44" s="180">
        <v>5</v>
      </c>
      <c r="U44" s="180">
        <v>5</v>
      </c>
      <c r="V44" s="184" t="s">
        <v>726</v>
      </c>
      <c r="W44" s="182" t="s">
        <v>703</v>
      </c>
      <c r="X44" s="251">
        <v>23047</v>
      </c>
      <c r="Y44" s="251">
        <v>45897</v>
      </c>
      <c r="Z44" s="251">
        <v>601</v>
      </c>
      <c r="AA44" s="34"/>
      <c r="AB44" s="34"/>
      <c r="AC44" s="36">
        <f t="shared" si="0"/>
        <v>2845.7726461538464</v>
      </c>
      <c r="AD44" s="39">
        <f t="shared" si="1"/>
        <v>1370.0254500000001</v>
      </c>
      <c r="AE44" s="34">
        <f t="shared" si="2"/>
        <v>305.12307692307695</v>
      </c>
      <c r="AF44" s="39">
        <f t="shared" si="3"/>
        <v>676.125</v>
      </c>
      <c r="AG44" s="13">
        <f t="shared" si="4"/>
        <v>5197.0461730769239</v>
      </c>
    </row>
    <row r="45" spans="1:33" s="3" customFormat="1" ht="45.75" customHeight="1">
      <c r="A45" s="174">
        <v>45354</v>
      </c>
      <c r="B45" s="175">
        <f>IFERROR(
    IF(ISNUMBER(VALUE(MID('latest 2024'!B45,SEARCH("knitting machines operated in day",'latest 2024'!B45)-4,4))),
        VALUE(MID('latest 2024'!B45,SEARCH("knitting machines operated in day",'latest 2024'!B45)-4,4)),
        IF(ISNUMBER(VALUE(MID('latest 2024'!B45,SEARCH("knitting machines operated in day",'latest 2024'!B45)-3,3))),
            VALUE(MID('latest 2024'!B45,SEARCH("knitting machines operated in day",'latest 2024'!B45)-3,3)),
            VALUE(MID('latest 2024'!B45,SEARCH("knitting machines operated in day",'latest 2024'!B45)-2,2))
        )
    ),"-"
)</f>
        <v>95</v>
      </c>
      <c r="C45" s="175">
        <f>IFERROR(
    IF(ISNUMBER(VALUE(MID('latest 2024'!B45,SEARCH("knitting machines operated in night",'latest 2024'!B45)-4,4))),
        VALUE(MID('latest 2024'!B45,SEARCH("knitting machines operated in night",'latest 2024'!B45)-4,4)),
        IF(ISNUMBER(VALUE(MID('latest 2024'!B45,SEARCH("knitting machines operated in night",'latest 2024'!B45)-3,3))),
            VALUE(MID('latest 2024'!B45,SEARCH("knitting machines operated in night",'latest 2024'!B45)-3,3)),
            VALUE(MID('latest 2024'!B45,SEARCH("knitting machines operated in night",'latest 2024'!B45)-2,2))
        )
    ),"-"
)</f>
        <v>78</v>
      </c>
      <c r="D45" s="176">
        <f>IFERROR(
    IF(ISNUMBER(VALUE(MID('latest 2024'!B45,SEARCH("dye machines operated in day",'latest 2024'!B45)-4,4))),
        VALUE(MID('latest 2024'!B45,SEARCH("dye machines operated in day",'latest 2024'!B45)-4,4)),
        IF(ISNUMBER(VALUE(MID('latest 2024'!B45,SEARCH("dye machines operated in day",'latest 2024'!B45)-3,3))),
            VALUE(MID('latest 2024'!B45,SEARCH("dye machines operated in day",'latest 2024'!B45)-3,3)),
            VALUE(MID('latest 2024'!B45,SEARCH("dye machines operated in day ",'latest 2024'!B45)-2,2))
        )
    ),"-"
)</f>
        <v>26</v>
      </c>
      <c r="E45" s="176">
        <f>IFERROR(
    IF(ISNUMBER(VALUE(MID('latest 2024'!B45,SEARCH("dye machines operated in night",'latest 2024'!B45)-4,4))),
        VALUE(MID('latest 2024'!B45,SEARCH("dye machines operated in night",'latest 2024'!B45)-4,4)),
        IF(ISNUMBER(VALUE(MID('latest 2024'!B45,SEARCH("dye machines operated in night",'latest 2024'!B45)-3,3))),
            VALUE(MID('latest 2024'!B45,SEARCH("dye machines operated in night",'latest 2024'!B45)-3,3)),
            VALUE(MID('latest 2024'!B45,SEARCH("dye machines operated in night",'latest 2024'!B45)-2,2))
        )
    ),"-"
)</f>
        <v>21</v>
      </c>
      <c r="F45" s="175" t="str">
        <f>IFERROR(
    IF(ISNUMBER(VALUE(MID('latest 2024'!B45,SEARCH("sample dye machine operated in day",'latest 2024'!B45)-4,4))),
        VALUE(MID('latest 2024'!B45,SEARCH("sample dye machine operated in day",'latest 2024'!B45)-4,4)),
        IF(ISNUMBER(VALUE(MID('latest 2024'!B45,SEARCH("sample dye machine operated in day",'latest 2024'!B45)-3,3))),
            VALUE(MID('latest 2024'!B45,SEARCH("sample dye machine operated in day",'latest 2024'!B45)-3,3)),
            VALUE(MID('latest 2024'!B45,SEARCH("sample dye machine operated in day",'latest 2024'!B45)-2,2))
        )
    ),"-"
)</f>
        <v>-</v>
      </c>
      <c r="G45" s="175" t="str">
        <f>IFERROR(
    IF(ISNUMBER(VALUE(MID('latest 2024'!B45,SEARCH("sample dye machine operated in night",'latest 2024'!B45)-4,4))),
        VALUE(MID('latest 2024'!B45,SEARCH("sample dye machine operated in night",'latest 2024'!B45)-4,4)),
        IF(ISNUMBER(VALUE(MID('latest 2024'!B45,SEARCH("sample dye machine operated in night",'latest 2024'!B45)-3,3))),
            VALUE(MID('latest 2024'!B45,SEARCH("sample dye machine operated in night",'latest 2024'!B45)-3,3)),
            VALUE(MID('latest 2024'!B45,SEARCH("sample dye machine operated in night",'latest 2024'!B45)-2,2))
        )
    ),"-"
)</f>
        <v>-</v>
      </c>
      <c r="H45" s="176">
        <f>IFERROR(
    IF(ISNUMBER(VALUE(MID('latest 2024'!B45,SEARCH("dryers operated in day",'latest 2024'!B45)-4,4))),
        VALUE(MID('latest 2024'!B45,SEARCH("dryers operated in day",'latest 2024'!B45)-4,4)),
        IF(ISNUMBER(VALUE(MID('latest 2024'!B45,SEARCH("dryers operated in day",'latest 2024'!B45)-3,3))),
            VALUE(MID('latest 2024'!B45,SEARCH("dryers operated in day",'latest 2024'!B45)-3,3)),
            VALUE(MID('latest 2024'!B45,SEARCH("dryers operated in day",'latest 2024'!B45)-2,2))
        )
    ),"-"
)</f>
        <v>8</v>
      </c>
      <c r="I45" s="176">
        <f>IFERROR(
    IF(ISNUMBER(VALUE(MID('latest 2024'!B45,SEARCH("dryers operated in night",'latest 2024'!B45)-4,4))),
        VALUE(MID('latest 2024'!B45,SEARCH("dryers operated in night",'latest 2024'!B45)-4,4)),
        IF(ISNUMBER(VALUE(MID('latest 2024'!B45,SEARCH("dryers operated in night",'latest 2024'!B45)-3,3))),
            VALUE(MID('latest 2024'!B45,SEARCH("dryers operated in night",'latest 2024'!B45)-3,3)),
            VALUE(MID('latest 2024'!B45,SEARCH("dryers operated in night",'latest 2024'!B45)-2,2))
        )
    ),"-"
)</f>
        <v>7</v>
      </c>
      <c r="J45" s="175">
        <f>IFERROR(
    IF(ISNUMBER(VALUE(MID('latest 2024'!B45,SEARCH("Presetting machines operated in day",'latest 2024'!B45)-4,4))),
        VALUE(MID('latest 2024'!B45,SEARCH("Presetting machines operated in day",'latest 2024'!B45)-4,4)),
        IF(ISNUMBER(VALUE(MID('latest 2024'!B45,SEARCH("Presetting machines operated in day",'latest 2024'!B45)-3,3))),
            VALUE(MID('latest 2024'!B45,SEARCH("Presetting machines operated in day",'latest 2024'!B45)-3,3)),
            VALUE(MID('latest 2024'!B45,SEARCH("Presetting machines operated in day",'latest 2024'!B45)-2,2))
        )
    ),"-"
)</f>
        <v>3</v>
      </c>
      <c r="K45" s="177">
        <f>IFERROR(
    IF(ISNUMBER(VALUE(MID('latest 2024'!B45,SEARCH("Presetting machines operated in night",'latest 2024'!B45)-4,4))),
        VALUE(MID('latest 2024'!B45,SEARCH("Presetting machines operated in night",'latest 2024'!B45)-4,4)),
        IF(ISNUMBER(VALUE(MID('latest 2024'!B45,SEARCH("Presetting machines operated in night",'latest 2024'!B45)-3,3))),
            VALUE(MID('latest 2024'!B45,SEARCH("Presetting machines operated in night",'latest 2024'!B45)-3,3)),
            VALUE(MID('latest 2024'!B45,SEARCH("Presetting machines operated in night",'latest 2024'!B45)-2,2))
        )
    ),"-"
)</f>
        <v>1</v>
      </c>
      <c r="L45" s="178" t="s">
        <v>733</v>
      </c>
      <c r="M45" s="178" t="s">
        <v>54</v>
      </c>
      <c r="N45" s="179">
        <v>1</v>
      </c>
      <c r="O45" s="179">
        <v>1</v>
      </c>
      <c r="P45" s="180">
        <v>5</v>
      </c>
      <c r="Q45" s="180">
        <v>5</v>
      </c>
      <c r="R45" s="179">
        <v>2</v>
      </c>
      <c r="S45" s="179">
        <v>2</v>
      </c>
      <c r="T45" s="180">
        <v>5</v>
      </c>
      <c r="U45" s="180">
        <v>5</v>
      </c>
      <c r="V45" s="184" t="s">
        <v>726</v>
      </c>
      <c r="W45" s="182" t="s">
        <v>703</v>
      </c>
      <c r="X45" s="251">
        <v>22557</v>
      </c>
      <c r="Y45" s="251">
        <v>49390</v>
      </c>
      <c r="Z45" s="251">
        <v>610</v>
      </c>
      <c r="AA45" s="34"/>
      <c r="AB45" s="34"/>
      <c r="AC45" s="36">
        <f t="shared" si="0"/>
        <v>2785.2689538461541</v>
      </c>
      <c r="AD45" s="39">
        <f t="shared" si="1"/>
        <v>1474.2915</v>
      </c>
      <c r="AE45" s="34">
        <f t="shared" si="2"/>
        <v>309.69230769230768</v>
      </c>
      <c r="AF45" s="39">
        <f t="shared" si="3"/>
        <v>686.25</v>
      </c>
      <c r="AG45" s="13">
        <f t="shared" si="4"/>
        <v>5255.5027615384615</v>
      </c>
    </row>
    <row r="46" spans="1:33" s="3" customFormat="1" ht="45.75" customHeight="1">
      <c r="A46" s="174">
        <v>45355</v>
      </c>
      <c r="B46" s="175">
        <f>IFERROR(
    IF(ISNUMBER(VALUE(MID('latest 2024'!B46,SEARCH("knitting machines operated in day",'latest 2024'!B46)-4,4))),
        VALUE(MID('latest 2024'!B46,SEARCH("knitting machines operated in day",'latest 2024'!B46)-4,4)),
        IF(ISNUMBER(VALUE(MID('latest 2024'!B46,SEARCH("knitting machines operated in day",'latest 2024'!B46)-3,3))),
            VALUE(MID('latest 2024'!B46,SEARCH("knitting machines operated in day",'latest 2024'!B46)-3,3)),
            VALUE(MID('latest 2024'!B46,SEARCH("knitting machines operated in day",'latest 2024'!B46)-2,2))
        )
    ),"-"
)</f>
        <v>67</v>
      </c>
      <c r="C46" s="175">
        <f>IFERROR(
    IF(ISNUMBER(VALUE(MID('latest 2024'!B46,SEARCH("knitting machines operated in night",'latest 2024'!B46)-4,4))),
        VALUE(MID('latest 2024'!B46,SEARCH("knitting machines operated in night",'latest 2024'!B46)-4,4)),
        IF(ISNUMBER(VALUE(MID('latest 2024'!B46,SEARCH("knitting machines operated in night",'latest 2024'!B46)-3,3))),
            VALUE(MID('latest 2024'!B46,SEARCH("knitting machines operated in night",'latest 2024'!B46)-3,3)),
            VALUE(MID('latest 2024'!B46,SEARCH("knitting machines operated in night",'latest 2024'!B46)-2,2))
        )
    ),"-"
)</f>
        <v>51</v>
      </c>
      <c r="D46" s="176">
        <f>IFERROR(
    IF(ISNUMBER(VALUE(MID('latest 2024'!B46,SEARCH("dye machines operated in day",'latest 2024'!B46)-4,4))),
        VALUE(MID('latest 2024'!B46,SEARCH("dye machines operated in day",'latest 2024'!B46)-4,4)),
        IF(ISNUMBER(VALUE(MID('latest 2024'!B46,SEARCH("dye machines operated in day",'latest 2024'!B46)-3,3))),
            VALUE(MID('latest 2024'!B46,SEARCH("dye machines operated in day",'latest 2024'!B46)-3,3)),
            VALUE(MID('latest 2024'!B46,SEARCH("dye machines operated in day ",'latest 2024'!B46)-2,2))
        )
    ),"-"
)</f>
        <v>24</v>
      </c>
      <c r="E46" s="176">
        <f>IFERROR(
    IF(ISNUMBER(VALUE(MID('latest 2024'!B46,SEARCH("dye machines operated in night",'latest 2024'!B46)-4,4))),
        VALUE(MID('latest 2024'!B46,SEARCH("dye machines operated in night",'latest 2024'!B46)-4,4)),
        IF(ISNUMBER(VALUE(MID('latest 2024'!B46,SEARCH("dye machines operated in night",'latest 2024'!B46)-3,3))),
            VALUE(MID('latest 2024'!B46,SEARCH("dye machines operated in night",'latest 2024'!B46)-3,3)),
            VALUE(MID('latest 2024'!B46,SEARCH("dye machines operated in night",'latest 2024'!B46)-2,2))
        )
    ),"-"
)</f>
        <v>23</v>
      </c>
      <c r="F46" s="175" t="str">
        <f>IFERROR(
    IF(ISNUMBER(VALUE(MID('latest 2024'!B46,SEARCH("sample dye machine operated in day",'latest 2024'!B46)-4,4))),
        VALUE(MID('latest 2024'!B46,SEARCH("sample dye machine operated in day",'latest 2024'!B46)-4,4)),
        IF(ISNUMBER(VALUE(MID('latest 2024'!B46,SEARCH("sample dye machine operated in day",'latest 2024'!B46)-3,3))),
            VALUE(MID('latest 2024'!B46,SEARCH("sample dye machine operated in day",'latest 2024'!B46)-3,3)),
            VALUE(MID('latest 2024'!B46,SEARCH("sample dye machine operated in day",'latest 2024'!B46)-2,2))
        )
    ),"-"
)</f>
        <v>-</v>
      </c>
      <c r="G46" s="175" t="str">
        <f>IFERROR(
    IF(ISNUMBER(VALUE(MID('latest 2024'!B46,SEARCH("sample dye machine operated in night",'latest 2024'!B46)-4,4))),
        VALUE(MID('latest 2024'!B46,SEARCH("sample dye machine operated in night",'latest 2024'!B46)-4,4)),
        IF(ISNUMBER(VALUE(MID('latest 2024'!B46,SEARCH("sample dye machine operated in night",'latest 2024'!B46)-3,3))),
            VALUE(MID('latest 2024'!B46,SEARCH("sample dye machine operated in night",'latest 2024'!B46)-3,3)),
            VALUE(MID('latest 2024'!B46,SEARCH("sample dye machine operated in night",'latest 2024'!B46)-2,2))
        )
    ),"-"
)</f>
        <v>-</v>
      </c>
      <c r="H46" s="176">
        <f>IFERROR(
    IF(ISNUMBER(VALUE(MID('latest 2024'!B46,SEARCH("dryers operated in day",'latest 2024'!B46)-4,4))),
        VALUE(MID('latest 2024'!B46,SEARCH("dryers operated in day",'latest 2024'!B46)-4,4)),
        IF(ISNUMBER(VALUE(MID('latest 2024'!B46,SEARCH("dryers operated in day",'latest 2024'!B46)-3,3))),
            VALUE(MID('latest 2024'!B46,SEARCH("dryers operated in day",'latest 2024'!B46)-3,3)),
            VALUE(MID('latest 2024'!B46,SEARCH("dryers operated in day",'latest 2024'!B46)-2,2))
        )
    ),"-"
)</f>
        <v>8</v>
      </c>
      <c r="I46" s="176">
        <f>IFERROR(
    IF(ISNUMBER(VALUE(MID('latest 2024'!B46,SEARCH("dryers operated in night",'latest 2024'!B46)-4,4))),
        VALUE(MID('latest 2024'!B46,SEARCH("dryers operated in night",'latest 2024'!B46)-4,4)),
        IF(ISNUMBER(VALUE(MID('latest 2024'!B46,SEARCH("dryers operated in night",'latest 2024'!B46)-3,3))),
            VALUE(MID('latest 2024'!B46,SEARCH("dryers operated in night",'latest 2024'!B46)-3,3)),
            VALUE(MID('latest 2024'!B46,SEARCH("dryers operated in night",'latest 2024'!B46)-2,2))
        )
    ),"-"
)</f>
        <v>8</v>
      </c>
      <c r="J46" s="175">
        <f>IFERROR(
    IF(ISNUMBER(VALUE(MID('latest 2024'!B46,SEARCH("Presetting machines operated in day",'latest 2024'!B46)-4,4))),
        VALUE(MID('latest 2024'!B46,SEARCH("Presetting machines operated in day",'latest 2024'!B46)-4,4)),
        IF(ISNUMBER(VALUE(MID('latest 2024'!B46,SEARCH("Presetting machines operated in day",'latest 2024'!B46)-3,3))),
            VALUE(MID('latest 2024'!B46,SEARCH("Presetting machines operated in day",'latest 2024'!B46)-3,3)),
            VALUE(MID('latest 2024'!B46,SEARCH("Presetting machines operated in day",'latest 2024'!B46)-2,2))
        )
    ),"-"
)</f>
        <v>2</v>
      </c>
      <c r="K46" s="177">
        <f>IFERROR(
    IF(ISNUMBER(VALUE(MID('latest 2024'!B46,SEARCH("Presetting machines operated in night",'latest 2024'!B46)-4,4))),
        VALUE(MID('latest 2024'!B46,SEARCH("Presetting machines operated in night",'latest 2024'!B46)-4,4)),
        IF(ISNUMBER(VALUE(MID('latest 2024'!B46,SEARCH("Presetting machines operated in night",'latest 2024'!B46)-3,3))),
            VALUE(MID('latest 2024'!B46,SEARCH("Presetting machines operated in night",'latest 2024'!B46)-3,3)),
            VALUE(MID('latest 2024'!B46,SEARCH("Presetting machines operated in night",'latest 2024'!B46)-2,2))
        )
    ),"-"
)</f>
        <v>2</v>
      </c>
      <c r="L46" s="178" t="s">
        <v>734</v>
      </c>
      <c r="M46" s="178" t="s">
        <v>54</v>
      </c>
      <c r="N46" s="179">
        <v>2</v>
      </c>
      <c r="O46" s="179">
        <v>2</v>
      </c>
      <c r="P46" s="180">
        <v>6</v>
      </c>
      <c r="Q46" s="180">
        <v>4</v>
      </c>
      <c r="R46" s="179">
        <v>2</v>
      </c>
      <c r="S46" s="179">
        <v>2</v>
      </c>
      <c r="T46" s="180">
        <v>5</v>
      </c>
      <c r="U46" s="180">
        <v>5</v>
      </c>
      <c r="V46" s="184" t="s">
        <v>726</v>
      </c>
      <c r="W46" s="182" t="s">
        <v>703</v>
      </c>
      <c r="X46" s="251">
        <v>21073</v>
      </c>
      <c r="Y46" s="251">
        <v>41567</v>
      </c>
      <c r="Z46" s="251">
        <v>502</v>
      </c>
      <c r="AA46" s="34"/>
      <c r="AB46" s="34"/>
      <c r="AC46" s="36">
        <f t="shared" si="0"/>
        <v>2602.0292000000004</v>
      </c>
      <c r="AD46" s="39">
        <f t="shared" si="1"/>
        <v>1240.77495</v>
      </c>
      <c r="AE46" s="34">
        <f t="shared" si="2"/>
        <v>254.86153846153846</v>
      </c>
      <c r="AF46" s="39">
        <f t="shared" si="3"/>
        <v>564.75</v>
      </c>
      <c r="AG46" s="13">
        <f t="shared" si="4"/>
        <v>4662.4156884615386</v>
      </c>
    </row>
    <row r="47" spans="1:33" s="3" customFormat="1" ht="45.75" customHeight="1">
      <c r="A47" s="174">
        <v>45356</v>
      </c>
      <c r="B47" s="175" t="str">
        <f>IFERROR(
    IF(ISNUMBER(VALUE(MID('latest 2024'!B47,SEARCH("knitting machines operated in day",'latest 2024'!B47)-4,4))),
        VALUE(MID('latest 2024'!B47,SEARCH("knitting machines operated in day",'latest 2024'!B47)-4,4)),
        IF(ISNUMBER(VALUE(MID('latest 2024'!B47,SEARCH("knitting machines operated in day",'latest 2024'!B47)-3,3))),
            VALUE(MID('latest 2024'!B47,SEARCH("knitting machines operated in day",'latest 2024'!B47)-3,3)),
            VALUE(MID('latest 2024'!B47,SEARCH("knitting machines operated in day",'latest 2024'!B47)-2,2))
        )
    ),"-"
)</f>
        <v>-</v>
      </c>
      <c r="C47" s="175" t="str">
        <f>IFERROR(
    IF(ISNUMBER(VALUE(MID('latest 2024'!B47,SEARCH("knitting machines operated in night",'latest 2024'!B47)-4,4))),
        VALUE(MID('latest 2024'!B47,SEARCH("knitting machines operated in night",'latest 2024'!B47)-4,4)),
        IF(ISNUMBER(VALUE(MID('latest 2024'!B47,SEARCH("knitting machines operated in night",'latest 2024'!B47)-3,3))),
            VALUE(MID('latest 2024'!B47,SEARCH("knitting machines operated in night",'latest 2024'!B47)-3,3)),
            VALUE(MID('latest 2024'!B47,SEARCH("knitting machines operated in night",'latest 2024'!B47)-2,2))
        )
    ),"-"
)</f>
        <v>-</v>
      </c>
      <c r="D47" s="176" t="str">
        <f>IFERROR(
    IF(ISNUMBER(VALUE(MID('latest 2024'!B47,SEARCH("dye machines operated in day",'latest 2024'!B47)-4,4))),
        VALUE(MID('latest 2024'!B47,SEARCH("dye machines operated in day",'latest 2024'!B47)-4,4)),
        IF(ISNUMBER(VALUE(MID('latest 2024'!B47,SEARCH("dye machines operated in day",'latest 2024'!B47)-3,3))),
            VALUE(MID('latest 2024'!B47,SEARCH("dye machines operated in day",'latest 2024'!B47)-3,3)),
            VALUE(MID('latest 2024'!B47,SEARCH("dye machines operated in day ",'latest 2024'!B47)-2,2))
        )
    ),"-"
)</f>
        <v>-</v>
      </c>
      <c r="E47" s="176" t="str">
        <f>IFERROR(
    IF(ISNUMBER(VALUE(MID('latest 2024'!B47,SEARCH("dye machines operated in night",'latest 2024'!B47)-4,4))),
        VALUE(MID('latest 2024'!B47,SEARCH("dye machines operated in night",'latest 2024'!B47)-4,4)),
        IF(ISNUMBER(VALUE(MID('latest 2024'!B47,SEARCH("dye machines operated in night",'latest 2024'!B47)-3,3))),
            VALUE(MID('latest 2024'!B47,SEARCH("dye machines operated in night",'latest 2024'!B47)-3,3)),
            VALUE(MID('latest 2024'!B47,SEARCH("dye machines operated in night",'latest 2024'!B47)-2,2))
        )
    ),"-"
)</f>
        <v>-</v>
      </c>
      <c r="F47" s="175" t="str">
        <f>IFERROR(
    IF(ISNUMBER(VALUE(MID('latest 2024'!B47,SEARCH("sample dye machine operated in day",'latest 2024'!B47)-4,4))),
        VALUE(MID('latest 2024'!B47,SEARCH("sample dye machine operated in day",'latest 2024'!B47)-4,4)),
        IF(ISNUMBER(VALUE(MID('latest 2024'!B47,SEARCH("sample dye machine operated in day",'latest 2024'!B47)-3,3))),
            VALUE(MID('latest 2024'!B47,SEARCH("sample dye machine operated in day",'latest 2024'!B47)-3,3)),
            VALUE(MID('latest 2024'!B47,SEARCH("sample dye machine operated in day",'latest 2024'!B47)-2,2))
        )
    ),"-"
)</f>
        <v>-</v>
      </c>
      <c r="G47" s="175" t="str">
        <f>IFERROR(
    IF(ISNUMBER(VALUE(MID('latest 2024'!B47,SEARCH("sample dye machine operated in night",'latest 2024'!B47)-4,4))),
        VALUE(MID('latest 2024'!B47,SEARCH("sample dye machine operated in night",'latest 2024'!B47)-4,4)),
        IF(ISNUMBER(VALUE(MID('latest 2024'!B47,SEARCH("sample dye machine operated in night",'latest 2024'!B47)-3,3))),
            VALUE(MID('latest 2024'!B47,SEARCH("sample dye machine operated in night",'latest 2024'!B47)-3,3)),
            VALUE(MID('latest 2024'!B47,SEARCH("sample dye machine operated in night",'latest 2024'!B47)-2,2))
        )
    ),"-"
)</f>
        <v>-</v>
      </c>
      <c r="H47" s="176" t="str">
        <f>IFERROR(
    IF(ISNUMBER(VALUE(MID('latest 2024'!B47,SEARCH("dryers operated in day",'latest 2024'!B47)-4,4))),
        VALUE(MID('latest 2024'!B47,SEARCH("dryers operated in day",'latest 2024'!B47)-4,4)),
        IF(ISNUMBER(VALUE(MID('latest 2024'!B47,SEARCH("dryers operated in day",'latest 2024'!B47)-3,3))),
            VALUE(MID('latest 2024'!B47,SEARCH("dryers operated in day",'latest 2024'!B47)-3,3)),
            VALUE(MID('latest 2024'!B47,SEARCH("dryers operated in day",'latest 2024'!B47)-2,2))
        )
    ),"-"
)</f>
        <v>-</v>
      </c>
      <c r="I47" s="176" t="str">
        <f>IFERROR(
    IF(ISNUMBER(VALUE(MID('latest 2024'!B47,SEARCH("dryers operated in night",'latest 2024'!B47)-4,4))),
        VALUE(MID('latest 2024'!B47,SEARCH("dryers operated in night",'latest 2024'!B47)-4,4)),
        IF(ISNUMBER(VALUE(MID('latest 2024'!B47,SEARCH("dryers operated in night",'latest 2024'!B47)-3,3))),
            VALUE(MID('latest 2024'!B47,SEARCH("dryers operated in night",'latest 2024'!B47)-3,3)),
            VALUE(MID('latest 2024'!B47,SEARCH("dryers operated in night",'latest 2024'!B47)-2,2))
        )
    ),"-"
)</f>
        <v>-</v>
      </c>
      <c r="J47" s="175" t="str">
        <f>IFERROR(
    IF(ISNUMBER(VALUE(MID('latest 2024'!B47,SEARCH("Presetting machines operated in day",'latest 2024'!B47)-4,4))),
        VALUE(MID('latest 2024'!B47,SEARCH("Presetting machines operated in day",'latest 2024'!B47)-4,4)),
        IF(ISNUMBER(VALUE(MID('latest 2024'!B47,SEARCH("Presetting machines operated in day",'latest 2024'!B47)-3,3))),
            VALUE(MID('latest 2024'!B47,SEARCH("Presetting machines operated in day",'latest 2024'!B47)-3,3)),
            VALUE(MID('latest 2024'!B47,SEARCH("Presetting machines operated in day",'latest 2024'!B47)-2,2))
        )
    ),"-"
)</f>
        <v>-</v>
      </c>
      <c r="K47" s="177" t="str">
        <f>IFERROR(
    IF(ISNUMBER(VALUE(MID('latest 2024'!B47,SEARCH("Presetting machines operated in night",'latest 2024'!B47)-4,4))),
        VALUE(MID('latest 2024'!B47,SEARCH("Presetting machines operated in night",'latest 2024'!B47)-4,4)),
        IF(ISNUMBER(VALUE(MID('latest 2024'!B47,SEARCH("Presetting machines operated in night",'latest 2024'!B47)-3,3))),
            VALUE(MID('latest 2024'!B47,SEARCH("Presetting machines operated in night",'latest 2024'!B47)-3,3)),
            VALUE(MID('latest 2024'!B47,SEARCH("Presetting machines operated in night",'latest 2024'!B47)-2,2))
        )
    ),"-"
)</f>
        <v>-</v>
      </c>
      <c r="L47" s="178" t="s">
        <v>54</v>
      </c>
      <c r="M47" s="178" t="s">
        <v>54</v>
      </c>
      <c r="N47" s="179">
        <v>1</v>
      </c>
      <c r="O47" s="179" t="s">
        <v>54</v>
      </c>
      <c r="P47" s="180">
        <v>1</v>
      </c>
      <c r="Q47" s="180" t="s">
        <v>54</v>
      </c>
      <c r="R47" s="179">
        <v>0</v>
      </c>
      <c r="S47" s="179" t="s">
        <v>54</v>
      </c>
      <c r="T47" s="180">
        <v>0</v>
      </c>
      <c r="U47" s="180" t="s">
        <v>54</v>
      </c>
      <c r="V47" s="181" t="s">
        <v>54</v>
      </c>
      <c r="W47" s="185" t="s">
        <v>109</v>
      </c>
      <c r="X47" s="251">
        <v>2144</v>
      </c>
      <c r="Y47" s="251">
        <v>9497</v>
      </c>
      <c r="Z47" s="251">
        <v>17</v>
      </c>
      <c r="AA47" s="34"/>
      <c r="AB47" s="34"/>
      <c r="AC47" s="36">
        <f t="shared" si="0"/>
        <v>264.7345230769231</v>
      </c>
      <c r="AD47" s="39">
        <f t="shared" si="1"/>
        <v>283.48545000000001</v>
      </c>
      <c r="AE47" s="34">
        <f t="shared" si="2"/>
        <v>8.6307692307692303</v>
      </c>
      <c r="AF47" s="39">
        <f t="shared" si="3"/>
        <v>19.125</v>
      </c>
      <c r="AG47" s="13">
        <f t="shared" si="4"/>
        <v>575.97574230769237</v>
      </c>
    </row>
    <row r="48" spans="1:33" s="3" customFormat="1" ht="45.75" customHeight="1">
      <c r="A48" s="174">
        <v>45357</v>
      </c>
      <c r="B48" s="175" t="str">
        <f>IFERROR(
    IF(ISNUMBER(VALUE(MID('latest 2024'!B48,SEARCH("knitting machines operated in day",'latest 2024'!B48)-4,4))),
        VALUE(MID('latest 2024'!B48,SEARCH("knitting machines operated in day",'latest 2024'!B48)-4,4)),
        IF(ISNUMBER(VALUE(MID('latest 2024'!B48,SEARCH("knitting machines operated in day",'latest 2024'!B48)-3,3))),
            VALUE(MID('latest 2024'!B48,SEARCH("knitting machines operated in day",'latest 2024'!B48)-3,3)),
            VALUE(MID('latest 2024'!B48,SEARCH("knitting machines operated in day",'latest 2024'!B48)-2,2))
        )
    ),"-"
)</f>
        <v>-</v>
      </c>
      <c r="C48" s="175" t="str">
        <f>IFERROR(
    IF(ISNUMBER(VALUE(MID('latest 2024'!B48,SEARCH("knitting machines operated in night",'latest 2024'!B48)-4,4))),
        VALUE(MID('latest 2024'!B48,SEARCH("knitting machines operated in night",'latest 2024'!B48)-4,4)),
        IF(ISNUMBER(VALUE(MID('latest 2024'!B48,SEARCH("knitting machines operated in night",'latest 2024'!B48)-3,3))),
            VALUE(MID('latest 2024'!B48,SEARCH("knitting machines operated in night",'latest 2024'!B48)-3,3)),
            VALUE(MID('latest 2024'!B48,SEARCH("knitting machines operated in night",'latest 2024'!B48)-2,2))
        )
    ),"-"
)</f>
        <v>-</v>
      </c>
      <c r="D48" s="176" t="str">
        <f>IFERROR(
    IF(ISNUMBER(VALUE(MID('latest 2024'!B48,SEARCH("dye machines operated in day",'latest 2024'!B48)-4,4))),
        VALUE(MID('latest 2024'!B48,SEARCH("dye machines operated in day",'latest 2024'!B48)-4,4)),
        IF(ISNUMBER(VALUE(MID('latest 2024'!B48,SEARCH("dye machines operated in day",'latest 2024'!B48)-3,3))),
            VALUE(MID('latest 2024'!B48,SEARCH("dye machines operated in day",'latest 2024'!B48)-3,3)),
            VALUE(MID('latest 2024'!B48,SEARCH("dye machines operated in day ",'latest 2024'!B48)-2,2))
        )
    ),"-"
)</f>
        <v>-</v>
      </c>
      <c r="E48" s="176" t="str">
        <f>IFERROR(
    IF(ISNUMBER(VALUE(MID('latest 2024'!B48,SEARCH("dye machines operated in night",'latest 2024'!B48)-4,4))),
        VALUE(MID('latest 2024'!B48,SEARCH("dye machines operated in night",'latest 2024'!B48)-4,4)),
        IF(ISNUMBER(VALUE(MID('latest 2024'!B48,SEARCH("dye machines operated in night",'latest 2024'!B48)-3,3))),
            VALUE(MID('latest 2024'!B48,SEARCH("dye machines operated in night",'latest 2024'!B48)-3,3)),
            VALUE(MID('latest 2024'!B48,SEARCH("dye machines operated in night",'latest 2024'!B48)-2,2))
        )
    ),"-"
)</f>
        <v>-</v>
      </c>
      <c r="F48" s="175" t="str">
        <f>IFERROR(
    IF(ISNUMBER(VALUE(MID('latest 2024'!B48,SEARCH("sample dye machine operated in day",'latest 2024'!B48)-4,4))),
        VALUE(MID('latest 2024'!B48,SEARCH("sample dye machine operated in day",'latest 2024'!B48)-4,4)),
        IF(ISNUMBER(VALUE(MID('latest 2024'!B48,SEARCH("sample dye machine operated in day",'latest 2024'!B48)-3,3))),
            VALUE(MID('latest 2024'!B48,SEARCH("sample dye machine operated in day",'latest 2024'!B48)-3,3)),
            VALUE(MID('latest 2024'!B48,SEARCH("sample dye machine operated in day",'latest 2024'!B48)-2,2))
        )
    ),"-"
)</f>
        <v>-</v>
      </c>
      <c r="G48" s="175" t="str">
        <f>IFERROR(
    IF(ISNUMBER(VALUE(MID('latest 2024'!B48,SEARCH("sample dye machine operated in night",'latest 2024'!B48)-4,4))),
        VALUE(MID('latest 2024'!B48,SEARCH("sample dye machine operated in night",'latest 2024'!B48)-4,4)),
        IF(ISNUMBER(VALUE(MID('latest 2024'!B48,SEARCH("sample dye machine operated in night",'latest 2024'!B48)-3,3))),
            VALUE(MID('latest 2024'!B48,SEARCH("sample dye machine operated in night",'latest 2024'!B48)-3,3)),
            VALUE(MID('latest 2024'!B48,SEARCH("sample dye machine operated in night",'latest 2024'!B48)-2,2))
        )
    ),"-"
)</f>
        <v>-</v>
      </c>
      <c r="H48" s="176" t="str">
        <f>IFERROR(
    IF(ISNUMBER(VALUE(MID('latest 2024'!B48,SEARCH("dryers operated in day",'latest 2024'!B48)-4,4))),
        VALUE(MID('latest 2024'!B48,SEARCH("dryers operated in day",'latest 2024'!B48)-4,4)),
        IF(ISNUMBER(VALUE(MID('latest 2024'!B48,SEARCH("dryers operated in day",'latest 2024'!B48)-3,3))),
            VALUE(MID('latest 2024'!B48,SEARCH("dryers operated in day",'latest 2024'!B48)-3,3)),
            VALUE(MID('latest 2024'!B48,SEARCH("dryers operated in day",'latest 2024'!B48)-2,2))
        )
    ),"-"
)</f>
        <v>-</v>
      </c>
      <c r="I48" s="176" t="str">
        <f>IFERROR(
    IF(ISNUMBER(VALUE(MID('latest 2024'!B48,SEARCH("dryers operated in night",'latest 2024'!B48)-4,4))),
        VALUE(MID('latest 2024'!B48,SEARCH("dryers operated in night",'latest 2024'!B48)-4,4)),
        IF(ISNUMBER(VALUE(MID('latest 2024'!B48,SEARCH("dryers operated in night",'latest 2024'!B48)-3,3))),
            VALUE(MID('latest 2024'!B48,SEARCH("dryers operated in night",'latest 2024'!B48)-3,3)),
            VALUE(MID('latest 2024'!B48,SEARCH("dryers operated in night",'latest 2024'!B48)-2,2))
        )
    ),"-"
)</f>
        <v>-</v>
      </c>
      <c r="J48" s="175" t="str">
        <f>IFERROR(
    IF(ISNUMBER(VALUE(MID('latest 2024'!B48,SEARCH("Presetting machines operated in day",'latest 2024'!B48)-4,4))),
        VALUE(MID('latest 2024'!B48,SEARCH("Presetting machines operated in day",'latest 2024'!B48)-4,4)),
        IF(ISNUMBER(VALUE(MID('latest 2024'!B48,SEARCH("Presetting machines operated in day",'latest 2024'!B48)-3,3))),
            VALUE(MID('latest 2024'!B48,SEARCH("Presetting machines operated in day",'latest 2024'!B48)-3,3)),
            VALUE(MID('latest 2024'!B48,SEARCH("Presetting machines operated in day",'latest 2024'!B48)-2,2))
        )
    ),"-"
)</f>
        <v>-</v>
      </c>
      <c r="K48" s="177" t="str">
        <f>IFERROR(
    IF(ISNUMBER(VALUE(MID('latest 2024'!B48,SEARCH("Presetting machines operated in night",'latest 2024'!B48)-4,4))),
        VALUE(MID('latest 2024'!B48,SEARCH("Presetting machines operated in night",'latest 2024'!B48)-4,4)),
        IF(ISNUMBER(VALUE(MID('latest 2024'!B48,SEARCH("Presetting machines operated in night",'latest 2024'!B48)-3,3))),
            VALUE(MID('latest 2024'!B48,SEARCH("Presetting machines operated in night",'latest 2024'!B48)-3,3)),
            VALUE(MID('latest 2024'!B48,SEARCH("Presetting machines operated in night",'latest 2024'!B48)-2,2))
        )
    ),"-"
)</f>
        <v>-</v>
      </c>
      <c r="L48" s="178" t="s">
        <v>54</v>
      </c>
      <c r="M48" s="178" t="s">
        <v>54</v>
      </c>
      <c r="N48" s="179">
        <v>1</v>
      </c>
      <c r="O48" s="179" t="s">
        <v>54</v>
      </c>
      <c r="P48" s="180">
        <v>0</v>
      </c>
      <c r="Q48" s="180" t="s">
        <v>54</v>
      </c>
      <c r="R48" s="179">
        <v>0</v>
      </c>
      <c r="S48" s="179" t="s">
        <v>54</v>
      </c>
      <c r="T48" s="180">
        <v>0</v>
      </c>
      <c r="U48" s="180" t="s">
        <v>54</v>
      </c>
      <c r="V48" s="181" t="s">
        <v>735</v>
      </c>
      <c r="W48" s="182" t="s">
        <v>28</v>
      </c>
      <c r="X48" s="251">
        <v>784</v>
      </c>
      <c r="Y48" s="251">
        <v>6</v>
      </c>
      <c r="Z48" s="251">
        <v>10</v>
      </c>
      <c r="AA48" s="34"/>
      <c r="AB48" s="34"/>
      <c r="AC48" s="36">
        <f t="shared" si="0"/>
        <v>96.805907692307699</v>
      </c>
      <c r="AD48" s="39">
        <f t="shared" si="1"/>
        <v>0.17910000000000001</v>
      </c>
      <c r="AE48" s="34">
        <f t="shared" si="2"/>
        <v>5.0769230769230766</v>
      </c>
      <c r="AF48" s="39">
        <f t="shared" si="3"/>
        <v>11.25</v>
      </c>
      <c r="AG48" s="47">
        <f t="shared" si="4"/>
        <v>113.31193076923078</v>
      </c>
    </row>
    <row r="49" spans="1:33" s="3" customFormat="1" ht="45.75" customHeight="1">
      <c r="A49" s="174">
        <v>45358</v>
      </c>
      <c r="B49" s="175" t="str">
        <f>IFERROR(
    IF(ISNUMBER(VALUE(MID('latest 2024'!B49,SEARCH("knitting machines operated in day",'latest 2024'!B49)-4,4))),
        VALUE(MID('latest 2024'!B49,SEARCH("knitting machines operated in day",'latest 2024'!B49)-4,4)),
        IF(ISNUMBER(VALUE(MID('latest 2024'!B49,SEARCH("knitting machines operated in day",'latest 2024'!B49)-3,3))),
            VALUE(MID('latest 2024'!B49,SEARCH("knitting machines operated in day",'latest 2024'!B49)-3,3)),
            VALUE(MID('latest 2024'!B49,SEARCH("knitting machines operated in day",'latest 2024'!B49)-2,2))
        )
    ),"-"
)</f>
        <v>-</v>
      </c>
      <c r="C49" s="175" t="str">
        <f>IFERROR(
    IF(ISNUMBER(VALUE(MID('latest 2024'!B49,SEARCH("knitting machines operated in night",'latest 2024'!B49)-4,4))),
        VALUE(MID('latest 2024'!B49,SEARCH("knitting machines operated in night",'latest 2024'!B49)-4,4)),
        IF(ISNUMBER(VALUE(MID('latest 2024'!B49,SEARCH("knitting machines operated in night",'latest 2024'!B49)-3,3))),
            VALUE(MID('latest 2024'!B49,SEARCH("knitting machines operated in night",'latest 2024'!B49)-3,3)),
            VALUE(MID('latest 2024'!B49,SEARCH("knitting machines operated in night",'latest 2024'!B49)-2,2))
        )
    ),"-"
)</f>
        <v>-</v>
      </c>
      <c r="D49" s="176" t="str">
        <f>IFERROR(
    IF(ISNUMBER(VALUE(MID('latest 2024'!B49,SEARCH("dye machines operated in day",'latest 2024'!B49)-4,4))),
        VALUE(MID('latest 2024'!B49,SEARCH("dye machines operated in day",'latest 2024'!B49)-4,4)),
        IF(ISNUMBER(VALUE(MID('latest 2024'!B49,SEARCH("dye machines operated in day",'latest 2024'!B49)-3,3))),
            VALUE(MID('latest 2024'!B49,SEARCH("dye machines operated in day",'latest 2024'!B49)-3,3)),
            VALUE(MID('latest 2024'!B49,SEARCH("dye machines operated in day ",'latest 2024'!B49)-2,2))
        )
    ),"-"
)</f>
        <v>-</v>
      </c>
      <c r="E49" s="176" t="str">
        <f>IFERROR(
    IF(ISNUMBER(VALUE(MID('latest 2024'!B49,SEARCH("dye machines operated in night",'latest 2024'!B49)-4,4))),
        VALUE(MID('latest 2024'!B49,SEARCH("dye machines operated in night",'latest 2024'!B49)-4,4)),
        IF(ISNUMBER(VALUE(MID('latest 2024'!B49,SEARCH("dye machines operated in night",'latest 2024'!B49)-3,3))),
            VALUE(MID('latest 2024'!B49,SEARCH("dye machines operated in night",'latest 2024'!B49)-3,3)),
            VALUE(MID('latest 2024'!B49,SEARCH("dye machines operated in night",'latest 2024'!B49)-2,2))
        )
    ),"-"
)</f>
        <v>-</v>
      </c>
      <c r="F49" s="175" t="str">
        <f>IFERROR(
    IF(ISNUMBER(VALUE(MID('latest 2024'!B49,SEARCH("sample dye machine operated in day",'latest 2024'!B49)-4,4))),
        VALUE(MID('latest 2024'!B49,SEARCH("sample dye machine operated in day",'latest 2024'!B49)-4,4)),
        IF(ISNUMBER(VALUE(MID('latest 2024'!B49,SEARCH("sample dye machine operated in day",'latest 2024'!B49)-3,3))),
            VALUE(MID('latest 2024'!B49,SEARCH("sample dye machine operated in day",'latest 2024'!B49)-3,3)),
            VALUE(MID('latest 2024'!B49,SEARCH("sample dye machine operated in day",'latest 2024'!B49)-2,2))
        )
    ),"-"
)</f>
        <v>-</v>
      </c>
      <c r="G49" s="175" t="str">
        <f>IFERROR(
    IF(ISNUMBER(VALUE(MID('latest 2024'!B49,SEARCH("sample dye machine operated in night",'latest 2024'!B49)-4,4))),
        VALUE(MID('latest 2024'!B49,SEARCH("sample dye machine operated in night",'latest 2024'!B49)-4,4)),
        IF(ISNUMBER(VALUE(MID('latest 2024'!B49,SEARCH("sample dye machine operated in night",'latest 2024'!B49)-3,3))),
            VALUE(MID('latest 2024'!B49,SEARCH("sample dye machine operated in night",'latest 2024'!B49)-3,3)),
            VALUE(MID('latest 2024'!B49,SEARCH("sample dye machine operated in night",'latest 2024'!B49)-2,2))
        )
    ),"-"
)</f>
        <v>-</v>
      </c>
      <c r="H49" s="176" t="str">
        <f>IFERROR(
    IF(ISNUMBER(VALUE(MID('latest 2024'!B49,SEARCH("dryers operated in day",'latest 2024'!B49)-4,4))),
        VALUE(MID('latest 2024'!B49,SEARCH("dryers operated in day",'latest 2024'!B49)-4,4)),
        IF(ISNUMBER(VALUE(MID('latest 2024'!B49,SEARCH("dryers operated in day",'latest 2024'!B49)-3,3))),
            VALUE(MID('latest 2024'!B49,SEARCH("dryers operated in day",'latest 2024'!B49)-3,3)),
            VALUE(MID('latest 2024'!B49,SEARCH("dryers operated in day",'latest 2024'!B49)-2,2))
        )
    ),"-"
)</f>
        <v>-</v>
      </c>
      <c r="I49" s="176" t="str">
        <f>IFERROR(
    IF(ISNUMBER(VALUE(MID('latest 2024'!B49,SEARCH("dryers operated in night",'latest 2024'!B49)-4,4))),
        VALUE(MID('latest 2024'!B49,SEARCH("dryers operated in night",'latest 2024'!B49)-4,4)),
        IF(ISNUMBER(VALUE(MID('latest 2024'!B49,SEARCH("dryers operated in night",'latest 2024'!B49)-3,3))),
            VALUE(MID('latest 2024'!B49,SEARCH("dryers operated in night",'latest 2024'!B49)-3,3)),
            VALUE(MID('latest 2024'!B49,SEARCH("dryers operated in night",'latest 2024'!B49)-2,2))
        )
    ),"-"
)</f>
        <v>-</v>
      </c>
      <c r="J49" s="175" t="str">
        <f>IFERROR(
    IF(ISNUMBER(VALUE(MID('latest 2024'!B49,SEARCH("Presetting machines operated in day",'latest 2024'!B49)-4,4))),
        VALUE(MID('latest 2024'!B49,SEARCH("Presetting machines operated in day",'latest 2024'!B49)-4,4)),
        IF(ISNUMBER(VALUE(MID('latest 2024'!B49,SEARCH("Presetting machines operated in day",'latest 2024'!B49)-3,3))),
            VALUE(MID('latest 2024'!B49,SEARCH("Presetting machines operated in day",'latest 2024'!B49)-3,3)),
            VALUE(MID('latest 2024'!B49,SEARCH("Presetting machines operated in day",'latest 2024'!B49)-2,2))
        )
    ),"-"
)</f>
        <v>-</v>
      </c>
      <c r="K49" s="177" t="str">
        <f>IFERROR(
    IF(ISNUMBER(VALUE(MID('latest 2024'!B49,SEARCH("Presetting machines operated in night",'latest 2024'!B49)-4,4))),
        VALUE(MID('latest 2024'!B49,SEARCH("Presetting machines operated in night",'latest 2024'!B49)-4,4)),
        IF(ISNUMBER(VALUE(MID('latest 2024'!B49,SEARCH("Presetting machines operated in night",'latest 2024'!B49)-3,3))),
            VALUE(MID('latest 2024'!B49,SEARCH("Presetting machines operated in night",'latest 2024'!B49)-3,3)),
            VALUE(MID('latest 2024'!B49,SEARCH("Presetting machines operated in night",'latest 2024'!B49)-2,2))
        )
    ),"-"
)</f>
        <v>-</v>
      </c>
      <c r="L49" s="178" t="s">
        <v>54</v>
      </c>
      <c r="M49" s="178" t="s">
        <v>54</v>
      </c>
      <c r="N49" s="179" t="s">
        <v>54</v>
      </c>
      <c r="O49" s="179" t="s">
        <v>54</v>
      </c>
      <c r="P49" s="180" t="s">
        <v>54</v>
      </c>
      <c r="Q49" s="180" t="s">
        <v>54</v>
      </c>
      <c r="R49" s="179" t="s">
        <v>54</v>
      </c>
      <c r="S49" s="179" t="s">
        <v>54</v>
      </c>
      <c r="T49" s="180" t="s">
        <v>54</v>
      </c>
      <c r="U49" s="180" t="s">
        <v>54</v>
      </c>
      <c r="V49" s="181" t="s">
        <v>54</v>
      </c>
      <c r="W49" s="182" t="s">
        <v>28</v>
      </c>
      <c r="X49" s="251">
        <v>741</v>
      </c>
      <c r="Y49" s="251" t="s">
        <v>418</v>
      </c>
      <c r="Z49" s="251" t="s">
        <v>418</v>
      </c>
      <c r="AA49" s="34"/>
      <c r="AB49" s="34"/>
      <c r="AC49" s="36">
        <f t="shared" si="0"/>
        <v>91.496400000000008</v>
      </c>
      <c r="AD49" s="39" t="e">
        <f t="shared" si="1"/>
        <v>#VALUE!</v>
      </c>
      <c r="AE49" s="34" t="e">
        <f t="shared" si="2"/>
        <v>#VALUE!</v>
      </c>
      <c r="AF49" s="39" t="e">
        <f t="shared" si="3"/>
        <v>#VALUE!</v>
      </c>
      <c r="AG49" s="13" t="e">
        <f t="shared" si="4"/>
        <v>#VALUE!</v>
      </c>
    </row>
    <row r="50" spans="1:33" s="3" customFormat="1" ht="45.75" customHeight="1">
      <c r="A50" s="174">
        <v>45359</v>
      </c>
      <c r="B50" s="175" t="str">
        <f>IFERROR(
    IF(ISNUMBER(VALUE(MID('latest 2024'!B50,SEARCH("knitting machines operated in day",'latest 2024'!B50)-4,4))),
        VALUE(MID('latest 2024'!B50,SEARCH("knitting machines operated in day",'latest 2024'!B50)-4,4)),
        IF(ISNUMBER(VALUE(MID('latest 2024'!B50,SEARCH("knitting machines operated in day",'latest 2024'!B50)-3,3))),
            VALUE(MID('latest 2024'!B50,SEARCH("knitting machines operated in day",'latest 2024'!B50)-3,3)),
            VALUE(MID('latest 2024'!B50,SEARCH("knitting machines operated in day",'latest 2024'!B50)-2,2))
        )
    ),"-"
)</f>
        <v>-</v>
      </c>
      <c r="C50" s="175" t="str">
        <f>IFERROR(
    IF(ISNUMBER(VALUE(MID('latest 2024'!B50,SEARCH("knitting machines operated in night",'latest 2024'!B50)-4,4))),
        VALUE(MID('latest 2024'!B50,SEARCH("knitting machines operated in night",'latest 2024'!B50)-4,4)),
        IF(ISNUMBER(VALUE(MID('latest 2024'!B50,SEARCH("knitting machines operated in night",'latest 2024'!B50)-3,3))),
            VALUE(MID('latest 2024'!B50,SEARCH("knitting machines operated in night",'latest 2024'!B50)-3,3)),
            VALUE(MID('latest 2024'!B50,SEARCH("knitting machines operated in night",'latest 2024'!B50)-2,2))
        )
    ),"-"
)</f>
        <v>-</v>
      </c>
      <c r="D50" s="176" t="str">
        <f>IFERROR(
    IF(ISNUMBER(VALUE(MID('latest 2024'!B50,SEARCH("dye machines operated in day",'latest 2024'!B50)-4,4))),
        VALUE(MID('latest 2024'!B50,SEARCH("dye machines operated in day",'latest 2024'!B50)-4,4)),
        IF(ISNUMBER(VALUE(MID('latest 2024'!B50,SEARCH("dye machines operated in day",'latest 2024'!B50)-3,3))),
            VALUE(MID('latest 2024'!B50,SEARCH("dye machines operated in day",'latest 2024'!B50)-3,3)),
            VALUE(MID('latest 2024'!B50,SEARCH("dye machines operated in day ",'latest 2024'!B50)-2,2))
        )
    ),"-"
)</f>
        <v>-</v>
      </c>
      <c r="E50" s="176" t="str">
        <f>IFERROR(
    IF(ISNUMBER(VALUE(MID('latest 2024'!B50,SEARCH("dye machines operated in night",'latest 2024'!B50)-4,4))),
        VALUE(MID('latest 2024'!B50,SEARCH("dye machines operated in night",'latest 2024'!B50)-4,4)),
        IF(ISNUMBER(VALUE(MID('latest 2024'!B50,SEARCH("dye machines operated in night",'latest 2024'!B50)-3,3))),
            VALUE(MID('latest 2024'!B50,SEARCH("dye machines operated in night",'latest 2024'!B50)-3,3)),
            VALUE(MID('latest 2024'!B50,SEARCH("dye machines operated in night",'latest 2024'!B50)-2,2))
        )
    ),"-"
)</f>
        <v>-</v>
      </c>
      <c r="F50" s="175" t="str">
        <f>IFERROR(
    IF(ISNUMBER(VALUE(MID('latest 2024'!B50,SEARCH("sample dye machine operated in day",'latest 2024'!B50)-4,4))),
        VALUE(MID('latest 2024'!B50,SEARCH("sample dye machine operated in day",'latest 2024'!B50)-4,4)),
        IF(ISNUMBER(VALUE(MID('latest 2024'!B50,SEARCH("sample dye machine operated in day",'latest 2024'!B50)-3,3))),
            VALUE(MID('latest 2024'!B50,SEARCH("sample dye machine operated in day",'latest 2024'!B50)-3,3)),
            VALUE(MID('latest 2024'!B50,SEARCH("sample dye machine operated in day",'latest 2024'!B50)-2,2))
        )
    ),"-"
)</f>
        <v>-</v>
      </c>
      <c r="G50" s="175" t="str">
        <f>IFERROR(
    IF(ISNUMBER(VALUE(MID('latest 2024'!B50,SEARCH("sample dye machine operated in night",'latest 2024'!B50)-4,4))),
        VALUE(MID('latest 2024'!B50,SEARCH("sample dye machine operated in night",'latest 2024'!B50)-4,4)),
        IF(ISNUMBER(VALUE(MID('latest 2024'!B50,SEARCH("sample dye machine operated in night",'latest 2024'!B50)-3,3))),
            VALUE(MID('latest 2024'!B50,SEARCH("sample dye machine operated in night",'latest 2024'!B50)-3,3)),
            VALUE(MID('latest 2024'!B50,SEARCH("sample dye machine operated in night",'latest 2024'!B50)-2,2))
        )
    ),"-"
)</f>
        <v>-</v>
      </c>
      <c r="H50" s="176" t="str">
        <f>IFERROR(
    IF(ISNUMBER(VALUE(MID('latest 2024'!B50,SEARCH("dryers operated in day",'latest 2024'!B50)-4,4))),
        VALUE(MID('latest 2024'!B50,SEARCH("dryers operated in day",'latest 2024'!B50)-4,4)),
        IF(ISNUMBER(VALUE(MID('latest 2024'!B50,SEARCH("dryers operated in day",'latest 2024'!B50)-3,3))),
            VALUE(MID('latest 2024'!B50,SEARCH("dryers operated in day",'latest 2024'!B50)-3,3)),
            VALUE(MID('latest 2024'!B50,SEARCH("dryers operated in day",'latest 2024'!B50)-2,2))
        )
    ),"-"
)</f>
        <v>-</v>
      </c>
      <c r="I50" s="176" t="str">
        <f>IFERROR(
    IF(ISNUMBER(VALUE(MID('latest 2024'!B50,SEARCH("dryers operated in night",'latest 2024'!B50)-4,4))),
        VALUE(MID('latest 2024'!B50,SEARCH("dryers operated in night",'latest 2024'!B50)-4,4)),
        IF(ISNUMBER(VALUE(MID('latest 2024'!B50,SEARCH("dryers operated in night",'latest 2024'!B50)-3,3))),
            VALUE(MID('latest 2024'!B50,SEARCH("dryers operated in night",'latest 2024'!B50)-3,3)),
            VALUE(MID('latest 2024'!B50,SEARCH("dryers operated in night",'latest 2024'!B50)-2,2))
        )
    ),"-"
)</f>
        <v>-</v>
      </c>
      <c r="J50" s="175" t="str">
        <f>IFERROR(
    IF(ISNUMBER(VALUE(MID('latest 2024'!B50,SEARCH("Presetting machines operated in day",'latest 2024'!B50)-4,4))),
        VALUE(MID('latest 2024'!B50,SEARCH("Presetting machines operated in day",'latest 2024'!B50)-4,4)),
        IF(ISNUMBER(VALUE(MID('latest 2024'!B50,SEARCH("Presetting machines operated in day",'latest 2024'!B50)-3,3))),
            VALUE(MID('latest 2024'!B50,SEARCH("Presetting machines operated in day",'latest 2024'!B50)-3,3)),
            VALUE(MID('latest 2024'!B50,SEARCH("Presetting machines operated in day",'latest 2024'!B50)-2,2))
        )
    ),"-"
)</f>
        <v>-</v>
      </c>
      <c r="K50" s="177" t="str">
        <f>IFERROR(
    IF(ISNUMBER(VALUE(MID('latest 2024'!B50,SEARCH("Presetting machines operated in night",'latest 2024'!B50)-4,4))),
        VALUE(MID('latest 2024'!B50,SEARCH("Presetting machines operated in night",'latest 2024'!B50)-4,4)),
        IF(ISNUMBER(VALUE(MID('latest 2024'!B50,SEARCH("Presetting machines operated in night",'latest 2024'!B50)-3,3))),
            VALUE(MID('latest 2024'!B50,SEARCH("Presetting machines operated in night",'latest 2024'!B50)-3,3)),
            VALUE(MID('latest 2024'!B50,SEARCH("Presetting machines operated in night",'latest 2024'!B50)-2,2))
        )
    ),"-"
)</f>
        <v>-</v>
      </c>
      <c r="L50" s="178" t="s">
        <v>736</v>
      </c>
      <c r="M50" s="178" t="s">
        <v>54</v>
      </c>
      <c r="N50" s="179">
        <v>1</v>
      </c>
      <c r="O50" s="179" t="s">
        <v>54</v>
      </c>
      <c r="P50" s="180">
        <v>4</v>
      </c>
      <c r="Q50" s="180" t="s">
        <v>54</v>
      </c>
      <c r="R50" s="179">
        <v>1</v>
      </c>
      <c r="S50" s="179" t="s">
        <v>54</v>
      </c>
      <c r="T50" s="180">
        <v>0</v>
      </c>
      <c r="U50" s="180" t="s">
        <v>54</v>
      </c>
      <c r="V50" s="181" t="s">
        <v>737</v>
      </c>
      <c r="W50" s="182" t="s">
        <v>738</v>
      </c>
      <c r="X50" s="251">
        <v>2626</v>
      </c>
      <c r="Y50" s="251" t="s">
        <v>418</v>
      </c>
      <c r="Z50" s="251">
        <v>11</v>
      </c>
      <c r="AA50" s="34"/>
      <c r="AB50" s="34"/>
      <c r="AC50" s="36">
        <f t="shared" si="0"/>
        <v>324.25040000000001</v>
      </c>
      <c r="AD50" s="39" t="e">
        <f t="shared" si="1"/>
        <v>#VALUE!</v>
      </c>
      <c r="AE50" s="34">
        <f t="shared" si="2"/>
        <v>5.5846153846153843</v>
      </c>
      <c r="AF50" s="39">
        <f t="shared" si="3"/>
        <v>12.375</v>
      </c>
      <c r="AG50" s="13" t="e">
        <f t="shared" si="4"/>
        <v>#VALUE!</v>
      </c>
    </row>
    <row r="51" spans="1:33" s="3" customFormat="1" ht="45.75" customHeight="1">
      <c r="A51" s="174">
        <v>45360</v>
      </c>
      <c r="B51" s="175" t="str">
        <f>IFERROR(
    IF(ISNUMBER(VALUE(MID('latest 2024'!B51,SEARCH("knitting machines operated in day",'latest 2024'!B51)-4,4))),
        VALUE(MID('latest 2024'!B51,SEARCH("knitting machines operated in day",'latest 2024'!B51)-4,4)),
        IF(ISNUMBER(VALUE(MID('latest 2024'!B51,SEARCH("knitting machines operated in day",'latest 2024'!B51)-3,3))),
            VALUE(MID('latest 2024'!B51,SEARCH("knitting machines operated in day",'latest 2024'!B51)-3,3)),
            VALUE(MID('latest 2024'!B51,SEARCH("knitting machines operated in day",'latest 2024'!B51)-2,2))
        )
    ),"-"
)</f>
        <v>-</v>
      </c>
      <c r="C51" s="175" t="str">
        <f>IFERROR(
    IF(ISNUMBER(VALUE(MID('latest 2024'!B51,SEARCH("knitting machines operated in night",'latest 2024'!B51)-4,4))),
        VALUE(MID('latest 2024'!B51,SEARCH("knitting machines operated in night",'latest 2024'!B51)-4,4)),
        IF(ISNUMBER(VALUE(MID('latest 2024'!B51,SEARCH("knitting machines operated in night",'latest 2024'!B51)-3,3))),
            VALUE(MID('latest 2024'!B51,SEARCH("knitting machines operated in night",'latest 2024'!B51)-3,3)),
            VALUE(MID('latest 2024'!B51,SEARCH("knitting machines operated in night",'latest 2024'!B51)-2,2))
        )
    ),"-"
)</f>
        <v>-</v>
      </c>
      <c r="D51" s="176" t="str">
        <f>IFERROR(
    IF(ISNUMBER(VALUE(MID('latest 2024'!B51,SEARCH("dye machines operated in day",'latest 2024'!B51)-4,4))),
        VALUE(MID('latest 2024'!B51,SEARCH("dye machines operated in day",'latest 2024'!B51)-4,4)),
        IF(ISNUMBER(VALUE(MID('latest 2024'!B51,SEARCH("dye machines operated in day",'latest 2024'!B51)-3,3))),
            VALUE(MID('latest 2024'!B51,SEARCH("dye machines operated in day",'latest 2024'!B51)-3,3)),
            VALUE(MID('latest 2024'!B51,SEARCH("dye machines operated in day ",'latest 2024'!B51)-2,2))
        )
    ),"-"
)</f>
        <v>-</v>
      </c>
      <c r="E51" s="176" t="str">
        <f>IFERROR(
    IF(ISNUMBER(VALUE(MID('latest 2024'!B51,SEARCH("dye machines operated in night",'latest 2024'!B51)-4,4))),
        VALUE(MID('latest 2024'!B51,SEARCH("dye machines operated in night",'latest 2024'!B51)-4,4)),
        IF(ISNUMBER(VALUE(MID('latest 2024'!B51,SEARCH("dye machines operated in night",'latest 2024'!B51)-3,3))),
            VALUE(MID('latest 2024'!B51,SEARCH("dye machines operated in night",'latest 2024'!B51)-3,3)),
            VALUE(MID('latest 2024'!B51,SEARCH("dye machines operated in night",'latest 2024'!B51)-2,2))
        )
    ),"-"
)</f>
        <v>-</v>
      </c>
      <c r="F51" s="175" t="str">
        <f>IFERROR(
    IF(ISNUMBER(VALUE(MID('latest 2024'!B51,SEARCH("sample dye machine operated in day",'latest 2024'!B51)-4,4))),
        VALUE(MID('latest 2024'!B51,SEARCH("sample dye machine operated in day",'latest 2024'!B51)-4,4)),
        IF(ISNUMBER(VALUE(MID('latest 2024'!B51,SEARCH("sample dye machine operated in day",'latest 2024'!B51)-3,3))),
            VALUE(MID('latest 2024'!B51,SEARCH("sample dye machine operated in day",'latest 2024'!B51)-3,3)),
            VALUE(MID('latest 2024'!B51,SEARCH("sample dye machine operated in day",'latest 2024'!B51)-2,2))
        )
    ),"-"
)</f>
        <v>-</v>
      </c>
      <c r="G51" s="175" t="str">
        <f>IFERROR(
    IF(ISNUMBER(VALUE(MID('latest 2024'!B51,SEARCH("sample dye machine operated in night",'latest 2024'!B51)-4,4))),
        VALUE(MID('latest 2024'!B51,SEARCH("sample dye machine operated in night",'latest 2024'!B51)-4,4)),
        IF(ISNUMBER(VALUE(MID('latest 2024'!B51,SEARCH("sample dye machine operated in night",'latest 2024'!B51)-3,3))),
            VALUE(MID('latest 2024'!B51,SEARCH("sample dye machine operated in night",'latest 2024'!B51)-3,3)),
            VALUE(MID('latest 2024'!B51,SEARCH("sample dye machine operated in night",'latest 2024'!B51)-2,2))
        )
    ),"-"
)</f>
        <v>-</v>
      </c>
      <c r="H51" s="176" t="str">
        <f>IFERROR(
    IF(ISNUMBER(VALUE(MID('latest 2024'!B51,SEARCH("dryers operated in day",'latest 2024'!B51)-4,4))),
        VALUE(MID('latest 2024'!B51,SEARCH("dryers operated in day",'latest 2024'!B51)-4,4)),
        IF(ISNUMBER(VALUE(MID('latest 2024'!B51,SEARCH("dryers operated in day",'latest 2024'!B51)-3,3))),
            VALUE(MID('latest 2024'!B51,SEARCH("dryers operated in day",'latest 2024'!B51)-3,3)),
            VALUE(MID('latest 2024'!B51,SEARCH("dryers operated in day",'latest 2024'!B51)-2,2))
        )
    ),"-"
)</f>
        <v>-</v>
      </c>
      <c r="I51" s="176" t="str">
        <f>IFERROR(
    IF(ISNUMBER(VALUE(MID('latest 2024'!B51,SEARCH("dryers operated in night",'latest 2024'!B51)-4,4))),
        VALUE(MID('latest 2024'!B51,SEARCH("dryers operated in night",'latest 2024'!B51)-4,4)),
        IF(ISNUMBER(VALUE(MID('latest 2024'!B51,SEARCH("dryers operated in night",'latest 2024'!B51)-3,3))),
            VALUE(MID('latest 2024'!B51,SEARCH("dryers operated in night",'latest 2024'!B51)-3,3)),
            VALUE(MID('latest 2024'!B51,SEARCH("dryers operated in night",'latest 2024'!B51)-2,2))
        )
    ),"-"
)</f>
        <v>-</v>
      </c>
      <c r="J51" s="175" t="str">
        <f>IFERROR(
    IF(ISNUMBER(VALUE(MID('latest 2024'!B51,SEARCH("Presetting machines operated in day",'latest 2024'!B51)-4,4))),
        VALUE(MID('latest 2024'!B51,SEARCH("Presetting machines operated in day",'latest 2024'!B51)-4,4)),
        IF(ISNUMBER(VALUE(MID('latest 2024'!B51,SEARCH("Presetting machines operated in day",'latest 2024'!B51)-3,3))),
            VALUE(MID('latest 2024'!B51,SEARCH("Presetting machines operated in day",'latest 2024'!B51)-3,3)),
            VALUE(MID('latest 2024'!B51,SEARCH("Presetting machines operated in day",'latest 2024'!B51)-2,2))
        )
    ),"-"
)</f>
        <v>-</v>
      </c>
      <c r="K51" s="177" t="str">
        <f>IFERROR(
    IF(ISNUMBER(VALUE(MID('latest 2024'!B51,SEARCH("Presetting machines operated in night",'latest 2024'!B51)-4,4))),
        VALUE(MID('latest 2024'!B51,SEARCH("Presetting machines operated in night",'latest 2024'!B51)-4,4)),
        IF(ISNUMBER(VALUE(MID('latest 2024'!B51,SEARCH("Presetting machines operated in night",'latest 2024'!B51)-3,3))),
            VALUE(MID('latest 2024'!B51,SEARCH("Presetting machines operated in night",'latest 2024'!B51)-3,3)),
            VALUE(MID('latest 2024'!B51,SEARCH("Presetting machines operated in night",'latest 2024'!B51)-2,2))
        )
    ),"-"
)</f>
        <v>-</v>
      </c>
      <c r="L51" s="178" t="s">
        <v>54</v>
      </c>
      <c r="M51" s="178" t="s">
        <v>54</v>
      </c>
      <c r="N51" s="179" t="s">
        <v>54</v>
      </c>
      <c r="O51" s="179" t="s">
        <v>54</v>
      </c>
      <c r="P51" s="180" t="s">
        <v>54</v>
      </c>
      <c r="Q51" s="180" t="s">
        <v>54</v>
      </c>
      <c r="R51" s="179" t="s">
        <v>54</v>
      </c>
      <c r="S51" s="179" t="s">
        <v>54</v>
      </c>
      <c r="T51" s="180" t="s">
        <v>54</v>
      </c>
      <c r="U51" s="180" t="s">
        <v>54</v>
      </c>
      <c r="V51" s="181" t="s">
        <v>54</v>
      </c>
      <c r="W51" s="182" t="s">
        <v>28</v>
      </c>
      <c r="X51" s="251">
        <v>114</v>
      </c>
      <c r="Y51" s="253">
        <v>0</v>
      </c>
      <c r="Z51" s="253">
        <v>0</v>
      </c>
      <c r="AA51" s="254"/>
      <c r="AB51" s="254"/>
      <c r="AC51" s="36">
        <f t="shared" si="0"/>
        <v>14.076369230769233</v>
      </c>
      <c r="AD51" s="39">
        <f t="shared" si="1"/>
        <v>0</v>
      </c>
      <c r="AE51" s="34">
        <f t="shared" si="2"/>
        <v>0</v>
      </c>
      <c r="AF51" s="39">
        <f t="shared" si="3"/>
        <v>0</v>
      </c>
      <c r="AG51" s="13">
        <f t="shared" si="4"/>
        <v>14.076369230769233</v>
      </c>
    </row>
    <row r="52" spans="1:33" s="3" customFormat="1" ht="45.75" customHeight="1">
      <c r="A52" s="174">
        <v>45361</v>
      </c>
      <c r="B52" s="175" t="str">
        <f>IFERROR(
    IF(ISNUMBER(VALUE(MID('latest 2024'!B52,SEARCH("knitting machines operated in day",'latest 2024'!B52)-4,4))),
        VALUE(MID('latest 2024'!B52,SEARCH("knitting machines operated in day",'latest 2024'!B52)-4,4)),
        IF(ISNUMBER(VALUE(MID('latest 2024'!B52,SEARCH("knitting machines operated in day",'latest 2024'!B52)-3,3))),
            VALUE(MID('latest 2024'!B52,SEARCH("knitting machines operated in day",'latest 2024'!B52)-3,3)),
            VALUE(MID('latest 2024'!B52,SEARCH("knitting machines operated in day",'latest 2024'!B52)-2,2))
        )
    ),"-"
)</f>
        <v>-</v>
      </c>
      <c r="C52" s="175" t="str">
        <f>IFERROR(
    IF(ISNUMBER(VALUE(MID('latest 2024'!B52,SEARCH("knitting machines operated in night",'latest 2024'!B52)-4,4))),
        VALUE(MID('latest 2024'!B52,SEARCH("knitting machines operated in night",'latest 2024'!B52)-4,4)),
        IF(ISNUMBER(VALUE(MID('latest 2024'!B52,SEARCH("knitting machines operated in night",'latest 2024'!B52)-3,3))),
            VALUE(MID('latest 2024'!B52,SEARCH("knitting machines operated in night",'latest 2024'!B52)-3,3)),
            VALUE(MID('latest 2024'!B52,SEARCH("knitting machines operated in night",'latest 2024'!B52)-2,2))
        )
    ),"-"
)</f>
        <v>-</v>
      </c>
      <c r="D52" s="176" t="str">
        <f>IFERROR(
    IF(ISNUMBER(VALUE(MID('latest 2024'!B52,SEARCH("dye machines operated in day",'latest 2024'!B52)-4,4))),
        VALUE(MID('latest 2024'!B52,SEARCH("dye machines operated in day",'latest 2024'!B52)-4,4)),
        IF(ISNUMBER(VALUE(MID('latest 2024'!B52,SEARCH("dye machines operated in day",'latest 2024'!B52)-3,3))),
            VALUE(MID('latest 2024'!B52,SEARCH("dye machines operated in day",'latest 2024'!B52)-3,3)),
            VALUE(MID('latest 2024'!B52,SEARCH("dye machines operated in day ",'latest 2024'!B52)-2,2))
        )
    ),"-"
)</f>
        <v>-</v>
      </c>
      <c r="E52" s="176" t="str">
        <f>IFERROR(
    IF(ISNUMBER(VALUE(MID('latest 2024'!B52,SEARCH("dye machines operated in night",'latest 2024'!B52)-4,4))),
        VALUE(MID('latest 2024'!B52,SEARCH("dye machines operated in night",'latest 2024'!B52)-4,4)),
        IF(ISNUMBER(VALUE(MID('latest 2024'!B52,SEARCH("dye machines operated in night",'latest 2024'!B52)-3,3))),
            VALUE(MID('latest 2024'!B52,SEARCH("dye machines operated in night",'latest 2024'!B52)-3,3)),
            VALUE(MID('latest 2024'!B52,SEARCH("dye machines operated in night",'latest 2024'!B52)-2,2))
        )
    ),"-"
)</f>
        <v>-</v>
      </c>
      <c r="F52" s="175" t="str">
        <f>IFERROR(
    IF(ISNUMBER(VALUE(MID('latest 2024'!B52,SEARCH("sample dye machine operated in day",'latest 2024'!B52)-4,4))),
        VALUE(MID('latest 2024'!B52,SEARCH("sample dye machine operated in day",'latest 2024'!B52)-4,4)),
        IF(ISNUMBER(VALUE(MID('latest 2024'!B52,SEARCH("sample dye machine operated in day",'latest 2024'!B52)-3,3))),
            VALUE(MID('latest 2024'!B52,SEARCH("sample dye machine operated in day",'latest 2024'!B52)-3,3)),
            VALUE(MID('latest 2024'!B52,SEARCH("sample dye machine operated in day",'latest 2024'!B52)-2,2))
        )
    ),"-"
)</f>
        <v>-</v>
      </c>
      <c r="G52" s="175" t="str">
        <f>IFERROR(
    IF(ISNUMBER(VALUE(MID('latest 2024'!B52,SEARCH("sample dye machine operated in night",'latest 2024'!B52)-4,4))),
        VALUE(MID('latest 2024'!B52,SEARCH("sample dye machine operated in night",'latest 2024'!B52)-4,4)),
        IF(ISNUMBER(VALUE(MID('latest 2024'!B52,SEARCH("sample dye machine operated in night",'latest 2024'!B52)-3,3))),
            VALUE(MID('latest 2024'!B52,SEARCH("sample dye machine operated in night",'latest 2024'!B52)-3,3)),
            VALUE(MID('latest 2024'!B52,SEARCH("sample dye machine operated in night",'latest 2024'!B52)-2,2))
        )
    ),"-"
)</f>
        <v>-</v>
      </c>
      <c r="H52" s="176" t="str">
        <f>IFERROR(
    IF(ISNUMBER(VALUE(MID('latest 2024'!B52,SEARCH("dryers operated in day",'latest 2024'!B52)-4,4))),
        VALUE(MID('latest 2024'!B52,SEARCH("dryers operated in day",'latest 2024'!B52)-4,4)),
        IF(ISNUMBER(VALUE(MID('latest 2024'!B52,SEARCH("dryers operated in day",'latest 2024'!B52)-3,3))),
            VALUE(MID('latest 2024'!B52,SEARCH("dryers operated in day",'latest 2024'!B52)-3,3)),
            VALUE(MID('latest 2024'!B52,SEARCH("dryers operated in day",'latest 2024'!B52)-2,2))
        )
    ),"-"
)</f>
        <v>-</v>
      </c>
      <c r="I52" s="176" t="str">
        <f>IFERROR(
    IF(ISNUMBER(VALUE(MID('latest 2024'!B52,SEARCH("dryers operated in night",'latest 2024'!B52)-4,4))),
        VALUE(MID('latest 2024'!B52,SEARCH("dryers operated in night",'latest 2024'!B52)-4,4)),
        IF(ISNUMBER(VALUE(MID('latest 2024'!B52,SEARCH("dryers operated in night",'latest 2024'!B52)-3,3))),
            VALUE(MID('latest 2024'!B52,SEARCH("dryers operated in night",'latest 2024'!B52)-3,3)),
            VALUE(MID('latest 2024'!B52,SEARCH("dryers operated in night",'latest 2024'!B52)-2,2))
        )
    ),"-"
)</f>
        <v>-</v>
      </c>
      <c r="J52" s="175" t="str">
        <f>IFERROR(
    IF(ISNUMBER(VALUE(MID('latest 2024'!B52,SEARCH("Presetting machines operated in day",'latest 2024'!B52)-4,4))),
        VALUE(MID('latest 2024'!B52,SEARCH("Presetting machines operated in day",'latest 2024'!B52)-4,4)),
        IF(ISNUMBER(VALUE(MID('latest 2024'!B52,SEARCH("Presetting machines operated in day",'latest 2024'!B52)-3,3))),
            VALUE(MID('latest 2024'!B52,SEARCH("Presetting machines operated in day",'latest 2024'!B52)-3,3)),
            VALUE(MID('latest 2024'!B52,SEARCH("Presetting machines operated in day",'latest 2024'!B52)-2,2))
        )
    ),"-"
)</f>
        <v>-</v>
      </c>
      <c r="K52" s="177" t="str">
        <f>IFERROR(
    IF(ISNUMBER(VALUE(MID('latest 2024'!B52,SEARCH("Presetting machines operated in night",'latest 2024'!B52)-4,4))),
        VALUE(MID('latest 2024'!B52,SEARCH("Presetting machines operated in night",'latest 2024'!B52)-4,4)),
        IF(ISNUMBER(VALUE(MID('latest 2024'!B52,SEARCH("Presetting machines operated in night",'latest 2024'!B52)-3,3))),
            VALUE(MID('latest 2024'!B52,SEARCH("Presetting machines operated in night",'latest 2024'!B52)-3,3)),
            VALUE(MID('latest 2024'!B52,SEARCH("Presetting machines operated in night",'latest 2024'!B52)-2,2))
        )
    ),"-"
)</f>
        <v>-</v>
      </c>
      <c r="L52" s="178" t="s">
        <v>54</v>
      </c>
      <c r="M52" s="178" t="s">
        <v>54</v>
      </c>
      <c r="N52" s="179" t="s">
        <v>54</v>
      </c>
      <c r="O52" s="179" t="s">
        <v>54</v>
      </c>
      <c r="P52" s="180" t="s">
        <v>54</v>
      </c>
      <c r="Q52" s="180" t="s">
        <v>54</v>
      </c>
      <c r="R52" s="179" t="s">
        <v>54</v>
      </c>
      <c r="S52" s="179" t="s">
        <v>54</v>
      </c>
      <c r="T52" s="180" t="s">
        <v>54</v>
      </c>
      <c r="U52" s="180" t="s">
        <v>54</v>
      </c>
      <c r="V52" s="181" t="s">
        <v>54</v>
      </c>
      <c r="W52" s="182" t="s">
        <v>28</v>
      </c>
      <c r="X52" s="251">
        <v>162</v>
      </c>
      <c r="Y52" s="253">
        <v>0</v>
      </c>
      <c r="Z52" s="253">
        <v>0</v>
      </c>
      <c r="AA52" s="254"/>
      <c r="AB52" s="254"/>
      <c r="AC52" s="36">
        <f t="shared" si="0"/>
        <v>20.00326153846154</v>
      </c>
      <c r="AD52" s="39">
        <f t="shared" si="1"/>
        <v>0</v>
      </c>
      <c r="AE52" s="34">
        <f t="shared" si="2"/>
        <v>0</v>
      </c>
      <c r="AF52" s="39">
        <f t="shared" si="3"/>
        <v>0</v>
      </c>
      <c r="AG52" s="13">
        <f t="shared" si="4"/>
        <v>20.00326153846154</v>
      </c>
    </row>
    <row r="53" spans="1:33" s="3" customFormat="1" ht="45.75" customHeight="1">
      <c r="A53" s="174">
        <v>45362</v>
      </c>
      <c r="B53" s="175" t="str">
        <f>IFERROR(
    IF(ISNUMBER(VALUE(MID('latest 2024'!B53,SEARCH("knitting machines operated in day",'latest 2024'!B53)-4,4))),
        VALUE(MID('latest 2024'!B53,SEARCH("knitting machines operated in day",'latest 2024'!B53)-4,4)),
        IF(ISNUMBER(VALUE(MID('latest 2024'!B53,SEARCH("knitting machines operated in day",'latest 2024'!B53)-3,3))),
            VALUE(MID('latest 2024'!B53,SEARCH("knitting machines operated in day",'latest 2024'!B53)-3,3)),
            VALUE(MID('latest 2024'!B53,SEARCH("knitting machines operated in day",'latest 2024'!B53)-2,2))
        )
    ),"-"
)</f>
        <v>-</v>
      </c>
      <c r="C53" s="175" t="str">
        <f>IFERROR(
    IF(ISNUMBER(VALUE(MID('latest 2024'!B53,SEARCH("knitting machines operated in night",'latest 2024'!B53)-4,4))),
        VALUE(MID('latest 2024'!B53,SEARCH("knitting machines operated in night",'latest 2024'!B53)-4,4)),
        IF(ISNUMBER(VALUE(MID('latest 2024'!B53,SEARCH("knitting machines operated in night",'latest 2024'!B53)-3,3))),
            VALUE(MID('latest 2024'!B53,SEARCH("knitting machines operated in night",'latest 2024'!B53)-3,3)),
            VALUE(MID('latest 2024'!B53,SEARCH("knitting machines operated in night",'latest 2024'!B53)-2,2))
        )
    ),"-"
)</f>
        <v>-</v>
      </c>
      <c r="D53" s="176" t="str">
        <f>IFERROR(
    IF(ISNUMBER(VALUE(MID('latest 2024'!B53,SEARCH("dye machines operated in day",'latest 2024'!B53)-4,4))),
        VALUE(MID('latest 2024'!B53,SEARCH("dye machines operated in day",'latest 2024'!B53)-4,4)),
        IF(ISNUMBER(VALUE(MID('latest 2024'!B53,SEARCH("dye machines operated in day",'latest 2024'!B53)-3,3))),
            VALUE(MID('latest 2024'!B53,SEARCH("dye machines operated in day",'latest 2024'!B53)-3,3)),
            VALUE(MID('latest 2024'!B53,SEARCH("dye machines operated in day ",'latest 2024'!B53)-2,2))
        )
    ),"-"
)</f>
        <v>-</v>
      </c>
      <c r="E53" s="176" t="str">
        <f>IFERROR(
    IF(ISNUMBER(VALUE(MID('latest 2024'!B53,SEARCH("dye machines operated in night",'latest 2024'!B53)-4,4))),
        VALUE(MID('latest 2024'!B53,SEARCH("dye machines operated in night",'latest 2024'!B53)-4,4)),
        IF(ISNUMBER(VALUE(MID('latest 2024'!B53,SEARCH("dye machines operated in night",'latest 2024'!B53)-3,3))),
            VALUE(MID('latest 2024'!B53,SEARCH("dye machines operated in night",'latest 2024'!B53)-3,3)),
            VALUE(MID('latest 2024'!B53,SEARCH("dye machines operated in night",'latest 2024'!B53)-2,2))
        )
    ),"-"
)</f>
        <v>-</v>
      </c>
      <c r="F53" s="175" t="str">
        <f>IFERROR(
    IF(ISNUMBER(VALUE(MID('latest 2024'!B53,SEARCH("sample dye machine operated in day",'latest 2024'!B53)-4,4))),
        VALUE(MID('latest 2024'!B53,SEARCH("sample dye machine operated in day",'latest 2024'!B53)-4,4)),
        IF(ISNUMBER(VALUE(MID('latest 2024'!B53,SEARCH("sample dye machine operated in day",'latest 2024'!B53)-3,3))),
            VALUE(MID('latest 2024'!B53,SEARCH("sample dye machine operated in day",'latest 2024'!B53)-3,3)),
            VALUE(MID('latest 2024'!B53,SEARCH("sample dye machine operated in day",'latest 2024'!B53)-2,2))
        )
    ),"-"
)</f>
        <v>-</v>
      </c>
      <c r="G53" s="175" t="str">
        <f>IFERROR(
    IF(ISNUMBER(VALUE(MID('latest 2024'!B53,SEARCH("sample dye machine operated in night",'latest 2024'!B53)-4,4))),
        VALUE(MID('latest 2024'!B53,SEARCH("sample dye machine operated in night",'latest 2024'!B53)-4,4)),
        IF(ISNUMBER(VALUE(MID('latest 2024'!B53,SEARCH("sample dye machine operated in night",'latest 2024'!B53)-3,3))),
            VALUE(MID('latest 2024'!B53,SEARCH("sample dye machine operated in night",'latest 2024'!B53)-3,3)),
            VALUE(MID('latest 2024'!B53,SEARCH("sample dye machine operated in night",'latest 2024'!B53)-2,2))
        )
    ),"-"
)</f>
        <v>-</v>
      </c>
      <c r="H53" s="176" t="str">
        <f>IFERROR(
    IF(ISNUMBER(VALUE(MID('latest 2024'!B53,SEARCH("dryers operated in day",'latest 2024'!B53)-4,4))),
        VALUE(MID('latest 2024'!B53,SEARCH("dryers operated in day",'latest 2024'!B53)-4,4)),
        IF(ISNUMBER(VALUE(MID('latest 2024'!B53,SEARCH("dryers operated in day",'latest 2024'!B53)-3,3))),
            VALUE(MID('latest 2024'!B53,SEARCH("dryers operated in day",'latest 2024'!B53)-3,3)),
            VALUE(MID('latest 2024'!B53,SEARCH("dryers operated in day",'latest 2024'!B53)-2,2))
        )
    ),"-"
)</f>
        <v>-</v>
      </c>
      <c r="I53" s="176" t="str">
        <f>IFERROR(
    IF(ISNUMBER(VALUE(MID('latest 2024'!B53,SEARCH("dryers operated in night",'latest 2024'!B53)-4,4))),
        VALUE(MID('latest 2024'!B53,SEARCH("dryers operated in night",'latest 2024'!B53)-4,4)),
        IF(ISNUMBER(VALUE(MID('latest 2024'!B53,SEARCH("dryers operated in night",'latest 2024'!B53)-3,3))),
            VALUE(MID('latest 2024'!B53,SEARCH("dryers operated in night",'latest 2024'!B53)-3,3)),
            VALUE(MID('latest 2024'!B53,SEARCH("dryers operated in night",'latest 2024'!B53)-2,2))
        )
    ),"-"
)</f>
        <v>-</v>
      </c>
      <c r="J53" s="175" t="str">
        <f>IFERROR(
    IF(ISNUMBER(VALUE(MID('latest 2024'!B53,SEARCH("Presetting machines operated in day",'latest 2024'!B53)-4,4))),
        VALUE(MID('latest 2024'!B53,SEARCH("Presetting machines operated in day",'latest 2024'!B53)-4,4)),
        IF(ISNUMBER(VALUE(MID('latest 2024'!B53,SEARCH("Presetting machines operated in day",'latest 2024'!B53)-3,3))),
            VALUE(MID('latest 2024'!B53,SEARCH("Presetting machines operated in day",'latest 2024'!B53)-3,3)),
            VALUE(MID('latest 2024'!B53,SEARCH("Presetting machines operated in day",'latest 2024'!B53)-2,2))
        )
    ),"-"
)</f>
        <v>-</v>
      </c>
      <c r="K53" s="177" t="str">
        <f>IFERROR(
    IF(ISNUMBER(VALUE(MID('latest 2024'!B53,SEARCH("Presetting machines operated in night",'latest 2024'!B53)-4,4))),
        VALUE(MID('latest 2024'!B53,SEARCH("Presetting machines operated in night",'latest 2024'!B53)-4,4)),
        IF(ISNUMBER(VALUE(MID('latest 2024'!B53,SEARCH("Presetting machines operated in night",'latest 2024'!B53)-3,3))),
            VALUE(MID('latest 2024'!B53,SEARCH("Presetting machines operated in night",'latest 2024'!B53)-3,3)),
            VALUE(MID('latest 2024'!B53,SEARCH("Presetting machines operated in night",'latest 2024'!B53)-2,2))
        )
    ),"-"
)</f>
        <v>-</v>
      </c>
      <c r="L53" s="178" t="s">
        <v>739</v>
      </c>
      <c r="M53" s="178" t="s">
        <v>54</v>
      </c>
      <c r="N53" s="179">
        <v>2</v>
      </c>
      <c r="O53" s="179" t="s">
        <v>54</v>
      </c>
      <c r="P53" s="180">
        <v>5</v>
      </c>
      <c r="Q53" s="180" t="s">
        <v>54</v>
      </c>
      <c r="R53" s="179">
        <v>0</v>
      </c>
      <c r="S53" s="179" t="s">
        <v>54</v>
      </c>
      <c r="T53" s="180">
        <v>0</v>
      </c>
      <c r="U53" s="180" t="s">
        <v>54</v>
      </c>
      <c r="V53" s="181" t="s">
        <v>740</v>
      </c>
      <c r="W53" s="182" t="s">
        <v>703</v>
      </c>
      <c r="X53" s="251">
        <v>3566</v>
      </c>
      <c r="Y53" s="251" t="s">
        <v>418</v>
      </c>
      <c r="Z53" s="251">
        <v>7</v>
      </c>
      <c r="AA53" s="34"/>
      <c r="AB53" s="34"/>
      <c r="AC53" s="36">
        <f t="shared" si="0"/>
        <v>440.31870769230773</v>
      </c>
      <c r="AD53" s="39" t="e">
        <f t="shared" si="1"/>
        <v>#VALUE!</v>
      </c>
      <c r="AE53" s="34">
        <f t="shared" si="2"/>
        <v>3.5538461538461537</v>
      </c>
      <c r="AF53" s="39">
        <f t="shared" si="3"/>
        <v>7.875</v>
      </c>
      <c r="AG53" s="13" t="e">
        <f t="shared" si="4"/>
        <v>#VALUE!</v>
      </c>
    </row>
    <row r="54" spans="1:33" s="3" customFormat="1" ht="45.75" customHeight="1">
      <c r="A54" s="174">
        <v>45363</v>
      </c>
      <c r="B54" s="175" t="str">
        <f>IFERROR(
    IF(ISNUMBER(VALUE(MID('latest 2024'!B54,SEARCH("knitting machines operated in day",'latest 2024'!B54)-4,4))),
        VALUE(MID('latest 2024'!B54,SEARCH("knitting machines operated in day",'latest 2024'!B54)-4,4)),
        IF(ISNUMBER(VALUE(MID('latest 2024'!B54,SEARCH("knitting machines operated in day",'latest 2024'!B54)-3,3))),
            VALUE(MID('latest 2024'!B54,SEARCH("knitting machines operated in day",'latest 2024'!B54)-3,3)),
            VALUE(MID('latest 2024'!B54,SEARCH("knitting machines operated in day",'latest 2024'!B54)-2,2))
        )
    ),"-"
)</f>
        <v>-</v>
      </c>
      <c r="C54" s="175" t="str">
        <f>IFERROR(
    IF(ISNUMBER(VALUE(MID('latest 2024'!B54,SEARCH("knitting machines operated in night",'latest 2024'!B54)-4,4))),
        VALUE(MID('latest 2024'!B54,SEARCH("knitting machines operated in night",'latest 2024'!B54)-4,4)),
        IF(ISNUMBER(VALUE(MID('latest 2024'!B54,SEARCH("knitting machines operated in night",'latest 2024'!B54)-3,3))),
            VALUE(MID('latest 2024'!B54,SEARCH("knitting machines operated in night",'latest 2024'!B54)-3,3)),
            VALUE(MID('latest 2024'!B54,SEARCH("knitting machines operated in night",'latest 2024'!B54)-2,2))
        )
    ),"-"
)</f>
        <v>-</v>
      </c>
      <c r="D54" s="176" t="str">
        <f>IFERROR(
    IF(ISNUMBER(VALUE(MID('latest 2024'!B54,SEARCH("dye machines operated in day",'latest 2024'!B54)-4,4))),
        VALUE(MID('latest 2024'!B54,SEARCH("dye machines operated in day",'latest 2024'!B54)-4,4)),
        IF(ISNUMBER(VALUE(MID('latest 2024'!B54,SEARCH("dye machines operated in day",'latest 2024'!B54)-3,3))),
            VALUE(MID('latest 2024'!B54,SEARCH("dye machines operated in day",'latest 2024'!B54)-3,3)),
            VALUE(MID('latest 2024'!B54,SEARCH("dye machines operated in day ",'latest 2024'!B54)-2,2))
        )
    ),"-"
)</f>
        <v>-</v>
      </c>
      <c r="E54" s="176" t="str">
        <f>IFERROR(
    IF(ISNUMBER(VALUE(MID('latest 2024'!B54,SEARCH("dye machines operated in night",'latest 2024'!B54)-4,4))),
        VALUE(MID('latest 2024'!B54,SEARCH("dye machines operated in night",'latest 2024'!B54)-4,4)),
        IF(ISNUMBER(VALUE(MID('latest 2024'!B54,SEARCH("dye machines operated in night",'latest 2024'!B54)-3,3))),
            VALUE(MID('latest 2024'!B54,SEARCH("dye machines operated in night",'latest 2024'!B54)-3,3)),
            VALUE(MID('latest 2024'!B54,SEARCH("dye machines operated in night",'latest 2024'!B54)-2,2))
        )
    ),"-"
)</f>
        <v>-</v>
      </c>
      <c r="F54" s="175" t="str">
        <f>IFERROR(
    IF(ISNUMBER(VALUE(MID('latest 2024'!B54,SEARCH("sample dye machine operated in day",'latest 2024'!B54)-4,4))),
        VALUE(MID('latest 2024'!B54,SEARCH("sample dye machine operated in day",'latest 2024'!B54)-4,4)),
        IF(ISNUMBER(VALUE(MID('latest 2024'!B54,SEARCH("sample dye machine operated in day",'latest 2024'!B54)-3,3))),
            VALUE(MID('latest 2024'!B54,SEARCH("sample dye machine operated in day",'latest 2024'!B54)-3,3)),
            VALUE(MID('latest 2024'!B54,SEARCH("sample dye machine operated in day",'latest 2024'!B54)-2,2))
        )
    ),"-"
)</f>
        <v>-</v>
      </c>
      <c r="G54" s="175" t="str">
        <f>IFERROR(
    IF(ISNUMBER(VALUE(MID('latest 2024'!B54,SEARCH("sample dye machine operated in night",'latest 2024'!B54)-4,4))),
        VALUE(MID('latest 2024'!B54,SEARCH("sample dye machine operated in night",'latest 2024'!B54)-4,4)),
        IF(ISNUMBER(VALUE(MID('latest 2024'!B54,SEARCH("sample dye machine operated in night",'latest 2024'!B54)-3,3))),
            VALUE(MID('latest 2024'!B54,SEARCH("sample dye machine operated in night",'latest 2024'!B54)-3,3)),
            VALUE(MID('latest 2024'!B54,SEARCH("sample dye machine operated in night",'latest 2024'!B54)-2,2))
        )
    ),"-"
)</f>
        <v>-</v>
      </c>
      <c r="H54" s="176" t="str">
        <f>IFERROR(
    IF(ISNUMBER(VALUE(MID('latest 2024'!B54,SEARCH("dryers operated in day",'latest 2024'!B54)-4,4))),
        VALUE(MID('latest 2024'!B54,SEARCH("dryers operated in day",'latest 2024'!B54)-4,4)),
        IF(ISNUMBER(VALUE(MID('latest 2024'!B54,SEARCH("dryers operated in day",'latest 2024'!B54)-3,3))),
            VALUE(MID('latest 2024'!B54,SEARCH("dryers operated in day",'latest 2024'!B54)-3,3)),
            VALUE(MID('latest 2024'!B54,SEARCH("dryers operated in day",'latest 2024'!B54)-2,2))
        )
    ),"-"
)</f>
        <v>-</v>
      </c>
      <c r="I54" s="176" t="str">
        <f>IFERROR(
    IF(ISNUMBER(VALUE(MID('latest 2024'!B54,SEARCH("dryers operated in night",'latest 2024'!B54)-4,4))),
        VALUE(MID('latest 2024'!B54,SEARCH("dryers operated in night",'latest 2024'!B54)-4,4)),
        IF(ISNUMBER(VALUE(MID('latest 2024'!B54,SEARCH("dryers operated in night",'latest 2024'!B54)-3,3))),
            VALUE(MID('latest 2024'!B54,SEARCH("dryers operated in night",'latest 2024'!B54)-3,3)),
            VALUE(MID('latest 2024'!B54,SEARCH("dryers operated in night",'latest 2024'!B54)-2,2))
        )
    ),"-"
)</f>
        <v>-</v>
      </c>
      <c r="J54" s="175" t="str">
        <f>IFERROR(
    IF(ISNUMBER(VALUE(MID('latest 2024'!B54,SEARCH("Presetting machines operated in day",'latest 2024'!B54)-4,4))),
        VALUE(MID('latest 2024'!B54,SEARCH("Presetting machines operated in day",'latest 2024'!B54)-4,4)),
        IF(ISNUMBER(VALUE(MID('latest 2024'!B54,SEARCH("Presetting machines operated in day",'latest 2024'!B54)-3,3))),
            VALUE(MID('latest 2024'!B54,SEARCH("Presetting machines operated in day",'latest 2024'!B54)-3,3)),
            VALUE(MID('latest 2024'!B54,SEARCH("Presetting machines operated in day",'latest 2024'!B54)-2,2))
        )
    ),"-"
)</f>
        <v>-</v>
      </c>
      <c r="K54" s="177" t="str">
        <f>IFERROR(
    IF(ISNUMBER(VALUE(MID('latest 2024'!B54,SEARCH("Presetting machines operated in night",'latest 2024'!B54)-4,4))),
        VALUE(MID('latest 2024'!B54,SEARCH("Presetting machines operated in night",'latest 2024'!B54)-4,4)),
        IF(ISNUMBER(VALUE(MID('latest 2024'!B54,SEARCH("Presetting machines operated in night",'latest 2024'!B54)-3,3))),
            VALUE(MID('latest 2024'!B54,SEARCH("Presetting machines operated in night",'latest 2024'!B54)-3,3)),
            VALUE(MID('latest 2024'!B54,SEARCH("Presetting machines operated in night",'latest 2024'!B54)-2,2))
        )
    ),"-"
)</f>
        <v>-</v>
      </c>
      <c r="L54" s="178" t="s">
        <v>54</v>
      </c>
      <c r="M54" s="178" t="s">
        <v>54</v>
      </c>
      <c r="N54" s="179" t="s">
        <v>54</v>
      </c>
      <c r="O54" s="179" t="s">
        <v>54</v>
      </c>
      <c r="P54" s="180" t="s">
        <v>54</v>
      </c>
      <c r="Q54" s="180" t="s">
        <v>54</v>
      </c>
      <c r="R54" s="179" t="s">
        <v>54</v>
      </c>
      <c r="S54" s="179" t="s">
        <v>54</v>
      </c>
      <c r="T54" s="180" t="s">
        <v>54</v>
      </c>
      <c r="U54" s="180" t="s">
        <v>54</v>
      </c>
      <c r="V54" s="181" t="s">
        <v>54</v>
      </c>
      <c r="W54" s="182" t="s">
        <v>28</v>
      </c>
      <c r="X54" s="251">
        <v>865</v>
      </c>
      <c r="Y54" s="251" t="s">
        <v>418</v>
      </c>
      <c r="Z54" s="251" t="s">
        <v>418</v>
      </c>
      <c r="AA54" s="34"/>
      <c r="AB54" s="34"/>
      <c r="AC54" s="36">
        <f t="shared" si="0"/>
        <v>106.80753846153847</v>
      </c>
      <c r="AD54" s="39" t="e">
        <f t="shared" si="1"/>
        <v>#VALUE!</v>
      </c>
      <c r="AE54" s="34" t="e">
        <f t="shared" si="2"/>
        <v>#VALUE!</v>
      </c>
      <c r="AF54" s="39" t="e">
        <f t="shared" si="3"/>
        <v>#VALUE!</v>
      </c>
      <c r="AG54" s="13" t="e">
        <f t="shared" si="4"/>
        <v>#VALUE!</v>
      </c>
    </row>
    <row r="55" spans="1:33" s="3" customFormat="1" ht="45.75" customHeight="1">
      <c r="A55" s="174">
        <v>45364</v>
      </c>
      <c r="B55" s="175" t="str">
        <f>IFERROR(
    IF(ISNUMBER(VALUE(MID('latest 2024'!B55,SEARCH("knitting machines operated in day",'latest 2024'!B55)-4,4))),
        VALUE(MID('latest 2024'!B55,SEARCH("knitting machines operated in day",'latest 2024'!B55)-4,4)),
        IF(ISNUMBER(VALUE(MID('latest 2024'!B55,SEARCH("knitting machines operated in day",'latest 2024'!B55)-3,3))),
            VALUE(MID('latest 2024'!B55,SEARCH("knitting machines operated in day",'latest 2024'!B55)-3,3)),
            VALUE(MID('latest 2024'!B55,SEARCH("knitting machines operated in day",'latest 2024'!B55)-2,2))
        )
    ),"-"
)</f>
        <v>-</v>
      </c>
      <c r="C55" s="175" t="str">
        <f>IFERROR(
    IF(ISNUMBER(VALUE(MID('latest 2024'!B55,SEARCH("knitting machines operated in night",'latest 2024'!B55)-4,4))),
        VALUE(MID('latest 2024'!B55,SEARCH("knitting machines operated in night",'latest 2024'!B55)-4,4)),
        IF(ISNUMBER(VALUE(MID('latest 2024'!B55,SEARCH("knitting machines operated in night",'latest 2024'!B55)-3,3))),
            VALUE(MID('latest 2024'!B55,SEARCH("knitting machines operated in night",'latest 2024'!B55)-3,3)),
            VALUE(MID('latest 2024'!B55,SEARCH("knitting machines operated in night",'latest 2024'!B55)-2,2))
        )
    ),"-"
)</f>
        <v>-</v>
      </c>
      <c r="D55" s="176" t="str">
        <f>IFERROR(
    IF(ISNUMBER(VALUE(MID('latest 2024'!B55,SEARCH("dye machines operated in day",'latest 2024'!B55)-4,4))),
        VALUE(MID('latest 2024'!B55,SEARCH("dye machines operated in day",'latest 2024'!B55)-4,4)),
        IF(ISNUMBER(VALUE(MID('latest 2024'!B55,SEARCH("dye machines operated in day",'latest 2024'!B55)-3,3))),
            VALUE(MID('latest 2024'!B55,SEARCH("dye machines operated in day",'latest 2024'!B55)-3,3)),
            VALUE(MID('latest 2024'!B55,SEARCH("dye machines operated in day ",'latest 2024'!B55)-2,2))
        )
    ),"-"
)</f>
        <v>-</v>
      </c>
      <c r="E55" s="176" t="str">
        <f>IFERROR(
    IF(ISNUMBER(VALUE(MID('latest 2024'!B55,SEARCH("dye machines operated in night",'latest 2024'!B55)-4,4))),
        VALUE(MID('latest 2024'!B55,SEARCH("dye machines operated in night",'latest 2024'!B55)-4,4)),
        IF(ISNUMBER(VALUE(MID('latest 2024'!B55,SEARCH("dye machines operated in night",'latest 2024'!B55)-3,3))),
            VALUE(MID('latest 2024'!B55,SEARCH("dye machines operated in night",'latest 2024'!B55)-3,3)),
            VALUE(MID('latest 2024'!B55,SEARCH("dye machines operated in night",'latest 2024'!B55)-2,2))
        )
    ),"-"
)</f>
        <v>-</v>
      </c>
      <c r="F55" s="175" t="str">
        <f>IFERROR(
    IF(ISNUMBER(VALUE(MID('latest 2024'!B55,SEARCH("sample dye machine operated in day",'latest 2024'!B55)-4,4))),
        VALUE(MID('latest 2024'!B55,SEARCH("sample dye machine operated in day",'latest 2024'!B55)-4,4)),
        IF(ISNUMBER(VALUE(MID('latest 2024'!B55,SEARCH("sample dye machine operated in day",'latest 2024'!B55)-3,3))),
            VALUE(MID('latest 2024'!B55,SEARCH("sample dye machine operated in day",'latest 2024'!B55)-3,3)),
            VALUE(MID('latest 2024'!B55,SEARCH("sample dye machine operated in day",'latest 2024'!B55)-2,2))
        )
    ),"-"
)</f>
        <v>-</v>
      </c>
      <c r="G55" s="175" t="str">
        <f>IFERROR(
    IF(ISNUMBER(VALUE(MID('latest 2024'!B55,SEARCH("sample dye machine operated in night",'latest 2024'!B55)-4,4))),
        VALUE(MID('latest 2024'!B55,SEARCH("sample dye machine operated in night",'latest 2024'!B55)-4,4)),
        IF(ISNUMBER(VALUE(MID('latest 2024'!B55,SEARCH("sample dye machine operated in night",'latest 2024'!B55)-3,3))),
            VALUE(MID('latest 2024'!B55,SEARCH("sample dye machine operated in night",'latest 2024'!B55)-3,3)),
            VALUE(MID('latest 2024'!B55,SEARCH("sample dye machine operated in night",'latest 2024'!B55)-2,2))
        )
    ),"-"
)</f>
        <v>-</v>
      </c>
      <c r="H55" s="176" t="str">
        <f>IFERROR(
    IF(ISNUMBER(VALUE(MID('latest 2024'!B55,SEARCH("dryers operated in day",'latest 2024'!B55)-4,4))),
        VALUE(MID('latest 2024'!B55,SEARCH("dryers operated in day",'latest 2024'!B55)-4,4)),
        IF(ISNUMBER(VALUE(MID('latest 2024'!B55,SEARCH("dryers operated in day",'latest 2024'!B55)-3,3))),
            VALUE(MID('latest 2024'!B55,SEARCH("dryers operated in day",'latest 2024'!B55)-3,3)),
            VALUE(MID('latest 2024'!B55,SEARCH("dryers operated in day",'latest 2024'!B55)-2,2))
        )
    ),"-"
)</f>
        <v>-</v>
      </c>
      <c r="I55" s="176" t="str">
        <f>IFERROR(
    IF(ISNUMBER(VALUE(MID('latest 2024'!B55,SEARCH("dryers operated in night",'latest 2024'!B55)-4,4))),
        VALUE(MID('latest 2024'!B55,SEARCH("dryers operated in night",'latest 2024'!B55)-4,4)),
        IF(ISNUMBER(VALUE(MID('latest 2024'!B55,SEARCH("dryers operated in night",'latest 2024'!B55)-3,3))),
            VALUE(MID('latest 2024'!B55,SEARCH("dryers operated in night",'latest 2024'!B55)-3,3)),
            VALUE(MID('latest 2024'!B55,SEARCH("dryers operated in night",'latest 2024'!B55)-2,2))
        )
    ),"-"
)</f>
        <v>-</v>
      </c>
      <c r="J55" s="175" t="str">
        <f>IFERROR(
    IF(ISNUMBER(VALUE(MID('latest 2024'!B55,SEARCH("Presetting machines operated in day",'latest 2024'!B55)-4,4))),
        VALUE(MID('latest 2024'!B55,SEARCH("Presetting machines operated in day",'latest 2024'!B55)-4,4)),
        IF(ISNUMBER(VALUE(MID('latest 2024'!B55,SEARCH("Presetting machines operated in day",'latest 2024'!B55)-3,3))),
            VALUE(MID('latest 2024'!B55,SEARCH("Presetting machines operated in day",'latest 2024'!B55)-3,3)),
            VALUE(MID('latest 2024'!B55,SEARCH("Presetting machines operated in day",'latest 2024'!B55)-2,2))
        )
    ),"-"
)</f>
        <v>-</v>
      </c>
      <c r="K55" s="177" t="str">
        <f>IFERROR(
    IF(ISNUMBER(VALUE(MID('latest 2024'!B55,SEARCH("Presetting machines operated in night",'latest 2024'!B55)-4,4))),
        VALUE(MID('latest 2024'!B55,SEARCH("Presetting machines operated in night",'latest 2024'!B55)-4,4)),
        IF(ISNUMBER(VALUE(MID('latest 2024'!B55,SEARCH("Presetting machines operated in night",'latest 2024'!B55)-3,3))),
            VALUE(MID('latest 2024'!B55,SEARCH("Presetting machines operated in night",'latest 2024'!B55)-3,3)),
            VALUE(MID('latest 2024'!B55,SEARCH("Presetting machines operated in night",'latest 2024'!B55)-2,2))
        )
    ),"-"
)</f>
        <v>-</v>
      </c>
      <c r="L55" s="178" t="s">
        <v>54</v>
      </c>
      <c r="M55" s="178" t="s">
        <v>54</v>
      </c>
      <c r="N55" s="179" t="s">
        <v>54</v>
      </c>
      <c r="O55" s="179" t="s">
        <v>54</v>
      </c>
      <c r="P55" s="180" t="s">
        <v>54</v>
      </c>
      <c r="Q55" s="180" t="s">
        <v>54</v>
      </c>
      <c r="R55" s="179" t="s">
        <v>54</v>
      </c>
      <c r="S55" s="179" t="s">
        <v>54</v>
      </c>
      <c r="T55" s="180" t="s">
        <v>54</v>
      </c>
      <c r="U55" s="180" t="s">
        <v>54</v>
      </c>
      <c r="V55" s="181" t="s">
        <v>741</v>
      </c>
      <c r="W55" s="182" t="s">
        <v>28</v>
      </c>
      <c r="X55" s="251">
        <v>1201</v>
      </c>
      <c r="Y55" s="251" t="s">
        <v>418</v>
      </c>
      <c r="Z55" s="251">
        <v>8</v>
      </c>
      <c r="AA55" s="34"/>
      <c r="AB55" s="34"/>
      <c r="AC55" s="36">
        <f t="shared" si="0"/>
        <v>148.29578461538463</v>
      </c>
      <c r="AD55" s="39" t="e">
        <f t="shared" si="1"/>
        <v>#VALUE!</v>
      </c>
      <c r="AE55" s="34">
        <f t="shared" si="2"/>
        <v>4.0615384615384613</v>
      </c>
      <c r="AF55" s="39">
        <f t="shared" si="3"/>
        <v>9</v>
      </c>
      <c r="AG55" s="13" t="e">
        <f t="shared" si="4"/>
        <v>#VALUE!</v>
      </c>
    </row>
    <row r="56" spans="1:33" s="3" customFormat="1" ht="45.75" customHeight="1">
      <c r="A56" s="174">
        <v>45365</v>
      </c>
      <c r="B56" s="175">
        <f>IFERROR(
    IF(ISNUMBER(VALUE(MID('latest 2024'!B56,SEARCH("knitting machines operated in day",'latest 2024'!B56)-4,4))),
        VALUE(MID('latest 2024'!B56,SEARCH("knitting machines operated in day",'latest 2024'!B56)-4,4)),
        IF(ISNUMBER(VALUE(MID('latest 2024'!B56,SEARCH("knitting machines operated in day",'latest 2024'!B56)-3,3))),
            VALUE(MID('latest 2024'!B56,SEARCH("knitting machines operated in day",'latest 2024'!B56)-3,3)),
            VALUE(MID('latest 2024'!B56,SEARCH("knitting machines operated in day",'latest 2024'!B56)-2,2))
        )
    ),"-"
)</f>
        <v>70</v>
      </c>
      <c r="C56" s="175">
        <f>IFERROR(
    IF(ISNUMBER(VALUE(MID('latest 2024'!B56,SEARCH("knitting machines operated in night",'latest 2024'!B56)-4,4))),
        VALUE(MID('latest 2024'!B56,SEARCH("knitting machines operated in night",'latest 2024'!B56)-4,4)),
        IF(ISNUMBER(VALUE(MID('latest 2024'!B56,SEARCH("knitting machines operated in night",'latest 2024'!B56)-3,3))),
            VALUE(MID('latest 2024'!B56,SEARCH("knitting machines operated in night",'latest 2024'!B56)-3,3)),
            VALUE(MID('latest 2024'!B56,SEARCH("knitting machines operated in night",'latest 2024'!B56)-2,2))
        )
    ),"-"
)</f>
        <v>77</v>
      </c>
      <c r="D56" s="176">
        <f>IFERROR(
    IF(ISNUMBER(VALUE(MID('latest 2024'!B56,SEARCH("dye machines operated in day",'latest 2024'!B56)-4,4))),
        VALUE(MID('latest 2024'!B56,SEARCH("dye machines operated in day",'latest 2024'!B56)-4,4)),
        IF(ISNUMBER(VALUE(MID('latest 2024'!B56,SEARCH("dye machines operated in day",'latest 2024'!B56)-3,3))),
            VALUE(MID('latest 2024'!B56,SEARCH("dye machines operated in day",'latest 2024'!B56)-3,3)),
            VALUE(MID('latest 2024'!B56,SEARCH("dye machines operated in day ",'latest 2024'!B56)-2,2))
        )
    ),"-"
)</f>
        <v>28</v>
      </c>
      <c r="E56" s="176">
        <f>IFERROR(
    IF(ISNUMBER(VALUE(MID('latest 2024'!B56,SEARCH("dye machines operated in night",'latest 2024'!B56)-4,4))),
        VALUE(MID('latest 2024'!B56,SEARCH("dye machines operated in night",'latest 2024'!B56)-4,4)),
        IF(ISNUMBER(VALUE(MID('latest 2024'!B56,SEARCH("dye machines operated in night",'latest 2024'!B56)-3,3))),
            VALUE(MID('latest 2024'!B56,SEARCH("dye machines operated in night",'latest 2024'!B56)-3,3)),
            VALUE(MID('latest 2024'!B56,SEARCH("dye machines operated in night",'latest 2024'!B56)-2,2))
        )
    ),"-"
)</f>
        <v>26</v>
      </c>
      <c r="F56" s="175" t="str">
        <f>IFERROR(
    IF(ISNUMBER(VALUE(MID('latest 2024'!B56,SEARCH("sample dye machine operated in day",'latest 2024'!B56)-4,4))),
        VALUE(MID('latest 2024'!B56,SEARCH("sample dye machine operated in day",'latest 2024'!B56)-4,4)),
        IF(ISNUMBER(VALUE(MID('latest 2024'!B56,SEARCH("sample dye machine operated in day",'latest 2024'!B56)-3,3))),
            VALUE(MID('latest 2024'!B56,SEARCH("sample dye machine operated in day",'latest 2024'!B56)-3,3)),
            VALUE(MID('latest 2024'!B56,SEARCH("sample dye machine operated in day",'latest 2024'!B56)-2,2))
        )
    ),"-"
)</f>
        <v>-</v>
      </c>
      <c r="G56" s="175" t="str">
        <f>IFERROR(
    IF(ISNUMBER(VALUE(MID('latest 2024'!B56,SEARCH("sample dye machine operated in night",'latest 2024'!B56)-4,4))),
        VALUE(MID('latest 2024'!B56,SEARCH("sample dye machine operated in night",'latest 2024'!B56)-4,4)),
        IF(ISNUMBER(VALUE(MID('latest 2024'!B56,SEARCH("sample dye machine operated in night",'latest 2024'!B56)-3,3))),
            VALUE(MID('latest 2024'!B56,SEARCH("sample dye machine operated in night",'latest 2024'!B56)-3,3)),
            VALUE(MID('latest 2024'!B56,SEARCH("sample dye machine operated in night",'latest 2024'!B56)-2,2))
        )
    ),"-"
)</f>
        <v>-</v>
      </c>
      <c r="H56" s="176">
        <f>IFERROR(
    IF(ISNUMBER(VALUE(MID('latest 2024'!B56,SEARCH("dryers operated in day",'latest 2024'!B56)-4,4))),
        VALUE(MID('latest 2024'!B56,SEARCH("dryers operated in day",'latest 2024'!B56)-4,4)),
        IF(ISNUMBER(VALUE(MID('latest 2024'!B56,SEARCH("dryers operated in day",'latest 2024'!B56)-3,3))),
            VALUE(MID('latest 2024'!B56,SEARCH("dryers operated in day",'latest 2024'!B56)-3,3)),
            VALUE(MID('latest 2024'!B56,SEARCH("dryers operated in day",'latest 2024'!B56)-2,2))
        )
    ),"-"
)</f>
        <v>8</v>
      </c>
      <c r="I56" s="176">
        <f>IFERROR(
    IF(ISNUMBER(VALUE(MID('latest 2024'!B56,SEARCH("dryers operated in night",'latest 2024'!B56)-4,4))),
        VALUE(MID('latest 2024'!B56,SEARCH("dryers operated in night",'latest 2024'!B56)-4,4)),
        IF(ISNUMBER(VALUE(MID('latest 2024'!B56,SEARCH("dryers operated in night",'latest 2024'!B56)-3,3))),
            VALUE(MID('latest 2024'!B56,SEARCH("dryers operated in night",'latest 2024'!B56)-3,3)),
            VALUE(MID('latest 2024'!B56,SEARCH("dryers operated in night",'latest 2024'!B56)-2,2))
        )
    ),"-"
)</f>
        <v>8</v>
      </c>
      <c r="J56" s="175">
        <f>IFERROR(
    IF(ISNUMBER(VALUE(MID('latest 2024'!B56,SEARCH("Presetting machines operated in day",'latest 2024'!B56)-4,4))),
        VALUE(MID('latest 2024'!B56,SEARCH("Presetting machines operated in day",'latest 2024'!B56)-4,4)),
        IF(ISNUMBER(VALUE(MID('latest 2024'!B56,SEARCH("Presetting machines operated in day",'latest 2024'!B56)-3,3))),
            VALUE(MID('latest 2024'!B56,SEARCH("Presetting machines operated in day",'latest 2024'!B56)-3,3)),
            VALUE(MID('latest 2024'!B56,SEARCH("Presetting machines operated in day",'latest 2024'!B56)-2,2))
        )
    ),"-"
)</f>
        <v>3</v>
      </c>
      <c r="K56" s="177">
        <f>IFERROR(
    IF(ISNUMBER(VALUE(MID('latest 2024'!B56,SEARCH("Presetting machines operated in night",'latest 2024'!B56)-4,4))),
        VALUE(MID('latest 2024'!B56,SEARCH("Presetting machines operated in night",'latest 2024'!B56)-4,4)),
        IF(ISNUMBER(VALUE(MID('latest 2024'!B56,SEARCH("Presetting machines operated in night",'latest 2024'!B56)-3,3))),
            VALUE(MID('latest 2024'!B56,SEARCH("Presetting machines operated in night",'latest 2024'!B56)-3,3)),
            VALUE(MID('latest 2024'!B56,SEARCH("Presetting machines operated in night",'latest 2024'!B56)-2,2))
        )
    ),"-"
)</f>
        <v>3</v>
      </c>
      <c r="L56" s="178" t="s">
        <v>54</v>
      </c>
      <c r="M56" s="178" t="s">
        <v>54</v>
      </c>
      <c r="N56" s="179">
        <v>2</v>
      </c>
      <c r="O56" s="179">
        <v>2</v>
      </c>
      <c r="P56" s="180">
        <v>6</v>
      </c>
      <c r="Q56" s="180">
        <v>5</v>
      </c>
      <c r="R56" s="179">
        <v>2</v>
      </c>
      <c r="S56" s="179">
        <v>3</v>
      </c>
      <c r="T56" s="180">
        <v>5</v>
      </c>
      <c r="U56" s="180">
        <v>5</v>
      </c>
      <c r="V56" s="181" t="s">
        <v>712</v>
      </c>
      <c r="W56" s="182" t="s">
        <v>703</v>
      </c>
      <c r="X56" s="251">
        <v>19584</v>
      </c>
      <c r="Y56" s="251">
        <v>48141</v>
      </c>
      <c r="Z56" s="251">
        <v>535</v>
      </c>
      <c r="AA56" s="34"/>
      <c r="AB56" s="34"/>
      <c r="AC56" s="36">
        <f t="shared" si="0"/>
        <v>2418.1720615384615</v>
      </c>
      <c r="AD56" s="39">
        <f t="shared" si="1"/>
        <v>1437.0088499999999</v>
      </c>
      <c r="AE56" s="34">
        <f t="shared" si="2"/>
        <v>271.61538461538464</v>
      </c>
      <c r="AF56" s="39">
        <f t="shared" si="3"/>
        <v>601.875</v>
      </c>
      <c r="AG56" s="13">
        <f t="shared" si="4"/>
        <v>4728.671296153846</v>
      </c>
    </row>
    <row r="57" spans="1:33" s="3" customFormat="1" ht="45.75" customHeight="1">
      <c r="A57" s="174">
        <v>45366</v>
      </c>
      <c r="B57" s="175">
        <f>IFERROR(
    IF(ISNUMBER(VALUE(MID('latest 2024'!B57,SEARCH("knitting machines operated in day",'latest 2024'!B57)-4,4))),
        VALUE(MID('latest 2024'!B57,SEARCH("knitting machines operated in day",'latest 2024'!B57)-4,4)),
        IF(ISNUMBER(VALUE(MID('latest 2024'!B57,SEARCH("knitting machines operated in day",'latest 2024'!B57)-3,3))),
            VALUE(MID('latest 2024'!B57,SEARCH("knitting machines operated in day",'latest 2024'!B57)-3,3)),
            VALUE(MID('latest 2024'!B57,SEARCH("knitting machines operated in day",'latest 2024'!B57)-2,2))
        )
    ),"-"
)</f>
        <v>96</v>
      </c>
      <c r="C57" s="175">
        <f>IFERROR(
    IF(ISNUMBER(VALUE(MID('latest 2024'!B57,SEARCH("knitting machines operated in night",'latest 2024'!B57)-4,4))),
        VALUE(MID('latest 2024'!B57,SEARCH("knitting machines operated in night",'latest 2024'!B57)-4,4)),
        IF(ISNUMBER(VALUE(MID('latest 2024'!B57,SEARCH("knitting machines operated in night",'latest 2024'!B57)-3,3))),
            VALUE(MID('latest 2024'!B57,SEARCH("knitting machines operated in night",'latest 2024'!B57)-3,3)),
            VALUE(MID('latest 2024'!B57,SEARCH("knitting machines operated in night",'latest 2024'!B57)-2,2))
        )
    ),"-"
)</f>
        <v>110</v>
      </c>
      <c r="D57" s="176">
        <f>IFERROR(
    IF(ISNUMBER(VALUE(MID('latest 2024'!B57,SEARCH("dye machines operated in day",'latest 2024'!B57)-4,4))),
        VALUE(MID('latest 2024'!B57,SEARCH("dye machines operated in day",'latest 2024'!B57)-4,4)),
        IF(ISNUMBER(VALUE(MID('latest 2024'!B57,SEARCH("dye machines operated in day",'latest 2024'!B57)-3,3))),
            VALUE(MID('latest 2024'!B57,SEARCH("dye machines operated in day",'latest 2024'!B57)-3,3)),
            VALUE(MID('latest 2024'!B57,SEARCH("dye machines operated in day ",'latest 2024'!B57)-2,2))
        )
    ),"-"
)</f>
        <v>27</v>
      </c>
      <c r="E57" s="176">
        <f>IFERROR(
    IF(ISNUMBER(VALUE(MID('latest 2024'!B57,SEARCH("dye machines operated in night",'latest 2024'!B57)-4,4))),
        VALUE(MID('latest 2024'!B57,SEARCH("dye machines operated in night",'latest 2024'!B57)-4,4)),
        IF(ISNUMBER(VALUE(MID('latest 2024'!B57,SEARCH("dye machines operated in night",'latest 2024'!B57)-3,3))),
            VALUE(MID('latest 2024'!B57,SEARCH("dye machines operated in night",'latest 2024'!B57)-3,3)),
            VALUE(MID('latest 2024'!B57,SEARCH("dye machines operated in night",'latest 2024'!B57)-2,2))
        )
    ),"-"
)</f>
        <v>23</v>
      </c>
      <c r="F57" s="175" t="str">
        <f>IFERROR(
    IF(ISNUMBER(VALUE(MID('latest 2024'!B57,SEARCH("sample dye machine operated in day",'latest 2024'!B57)-4,4))),
        VALUE(MID('latest 2024'!B57,SEARCH("sample dye machine operated in day",'latest 2024'!B57)-4,4)),
        IF(ISNUMBER(VALUE(MID('latest 2024'!B57,SEARCH("sample dye machine operated in day",'latest 2024'!B57)-3,3))),
            VALUE(MID('latest 2024'!B57,SEARCH("sample dye machine operated in day",'latest 2024'!B57)-3,3)),
            VALUE(MID('latest 2024'!B57,SEARCH("sample dye machine operated in day",'latest 2024'!B57)-2,2))
        )
    ),"-"
)</f>
        <v>-</v>
      </c>
      <c r="G57" s="175" t="str">
        <f>IFERROR(
    IF(ISNUMBER(VALUE(MID('latest 2024'!B57,SEARCH("sample dye machine operated in night",'latest 2024'!B57)-4,4))),
        VALUE(MID('latest 2024'!B57,SEARCH("sample dye machine operated in night",'latest 2024'!B57)-4,4)),
        IF(ISNUMBER(VALUE(MID('latest 2024'!B57,SEARCH("sample dye machine operated in night",'latest 2024'!B57)-3,3))),
            VALUE(MID('latest 2024'!B57,SEARCH("sample dye machine operated in night",'latest 2024'!B57)-3,3)),
            VALUE(MID('latest 2024'!B57,SEARCH("sample dye machine operated in night",'latest 2024'!B57)-2,2))
        )
    ),"-"
)</f>
        <v>-</v>
      </c>
      <c r="H57" s="176">
        <f>IFERROR(
    IF(ISNUMBER(VALUE(MID('latest 2024'!B57,SEARCH("dryers operated in day",'latest 2024'!B57)-4,4))),
        VALUE(MID('latest 2024'!B57,SEARCH("dryers operated in day",'latest 2024'!B57)-4,4)),
        IF(ISNUMBER(VALUE(MID('latest 2024'!B57,SEARCH("dryers operated in day",'latest 2024'!B57)-3,3))),
            VALUE(MID('latest 2024'!B57,SEARCH("dryers operated in day",'latest 2024'!B57)-3,3)),
            VALUE(MID('latest 2024'!B57,SEARCH("dryers operated in day",'latest 2024'!B57)-2,2))
        )
    ),"-"
)</f>
        <v>5</v>
      </c>
      <c r="I57" s="176">
        <f>IFERROR(
    IF(ISNUMBER(VALUE(MID('latest 2024'!B57,SEARCH("dryers operated in night",'latest 2024'!B57)-4,4))),
        VALUE(MID('latest 2024'!B57,SEARCH("dryers operated in night",'latest 2024'!B57)-4,4)),
        IF(ISNUMBER(VALUE(MID('latest 2024'!B57,SEARCH("dryers operated in night",'latest 2024'!B57)-3,3))),
            VALUE(MID('latest 2024'!B57,SEARCH("dryers operated in night",'latest 2024'!B57)-3,3)),
            VALUE(MID('latest 2024'!B57,SEARCH("dryers operated in night",'latest 2024'!B57)-2,2))
        )
    ),"-"
)</f>
        <v>9</v>
      </c>
      <c r="J57" s="175">
        <f>IFERROR(
    IF(ISNUMBER(VALUE(MID('latest 2024'!B57,SEARCH("Presetting machines operated in day",'latest 2024'!B57)-4,4))),
        VALUE(MID('latest 2024'!B57,SEARCH("Presetting machines operated in day",'latest 2024'!B57)-4,4)),
        IF(ISNUMBER(VALUE(MID('latest 2024'!B57,SEARCH("Presetting machines operated in day",'latest 2024'!B57)-3,3))),
            VALUE(MID('latest 2024'!B57,SEARCH("Presetting machines operated in day",'latest 2024'!B57)-3,3)),
            VALUE(MID('latest 2024'!B57,SEARCH("Presetting machines operated in day",'latest 2024'!B57)-2,2))
        )
    ),"-"
)</f>
        <v>2</v>
      </c>
      <c r="K57" s="177">
        <f>IFERROR(
    IF(ISNUMBER(VALUE(MID('latest 2024'!B57,SEARCH("Presetting machines operated in night",'latest 2024'!B57)-4,4))),
        VALUE(MID('latest 2024'!B57,SEARCH("Presetting machines operated in night",'latest 2024'!B57)-4,4)),
        IF(ISNUMBER(VALUE(MID('latest 2024'!B57,SEARCH("Presetting machines operated in night",'latest 2024'!B57)-3,3))),
            VALUE(MID('latest 2024'!B57,SEARCH("Presetting machines operated in night",'latest 2024'!B57)-3,3)),
            VALUE(MID('latest 2024'!B57,SEARCH("Presetting machines operated in night",'latest 2024'!B57)-2,2))
        )
    ),"-"
)</f>
        <v>3</v>
      </c>
      <c r="L57" s="178" t="s">
        <v>742</v>
      </c>
      <c r="M57" s="178" t="s">
        <v>54</v>
      </c>
      <c r="N57" s="179">
        <v>2</v>
      </c>
      <c r="O57" s="179">
        <v>2</v>
      </c>
      <c r="P57" s="180">
        <v>5</v>
      </c>
      <c r="Q57" s="180">
        <v>5</v>
      </c>
      <c r="R57" s="179">
        <v>2</v>
      </c>
      <c r="S57" s="179">
        <v>2</v>
      </c>
      <c r="T57" s="180">
        <v>5</v>
      </c>
      <c r="U57" s="180">
        <v>5</v>
      </c>
      <c r="V57" s="181" t="s">
        <v>712</v>
      </c>
      <c r="W57" s="182" t="s">
        <v>703</v>
      </c>
      <c r="X57" s="251">
        <v>22665</v>
      </c>
      <c r="Y57" s="251">
        <v>43734</v>
      </c>
      <c r="Z57" s="251">
        <v>537</v>
      </c>
      <c r="AA57" s="34"/>
      <c r="AB57" s="34"/>
      <c r="AC57" s="36">
        <f t="shared" si="0"/>
        <v>2798.6044615384617</v>
      </c>
      <c r="AD57" s="39">
        <f t="shared" si="1"/>
        <v>1305.4599000000001</v>
      </c>
      <c r="AE57" s="34">
        <f t="shared" si="2"/>
        <v>272.6307692307692</v>
      </c>
      <c r="AF57" s="39">
        <f t="shared" si="3"/>
        <v>604.125</v>
      </c>
      <c r="AG57" s="13">
        <f t="shared" si="4"/>
        <v>4980.8201307692307</v>
      </c>
    </row>
    <row r="58" spans="1:33" s="3" customFormat="1" ht="45.75" customHeight="1">
      <c r="A58" s="174">
        <v>45367</v>
      </c>
      <c r="B58" s="175">
        <f>IFERROR(
    IF(ISNUMBER(VALUE(MID('latest 2024'!B58,SEARCH("knitting machines operated in day",'latest 2024'!B58)-4,4))),
        VALUE(MID('latest 2024'!B58,SEARCH("knitting machines operated in day",'latest 2024'!B58)-4,4)),
        IF(ISNUMBER(VALUE(MID('latest 2024'!B58,SEARCH("knitting machines operated in day",'latest 2024'!B58)-3,3))),
            VALUE(MID('latest 2024'!B58,SEARCH("knitting machines operated in day",'latest 2024'!B58)-3,3)),
            VALUE(MID('latest 2024'!B58,SEARCH("knitting machines operated in day",'latest 2024'!B58)-2,2))
        )
    ),"-"
)</f>
        <v>166</v>
      </c>
      <c r="C58" s="175">
        <f>IFERROR(
    IF(ISNUMBER(VALUE(MID('latest 2024'!B58,SEARCH("knitting machines operated in night",'latest 2024'!B58)-4,4))),
        VALUE(MID('latest 2024'!B58,SEARCH("knitting machines operated in night",'latest 2024'!B58)-4,4)),
        IF(ISNUMBER(VALUE(MID('latest 2024'!B58,SEARCH("knitting machines operated in night",'latest 2024'!B58)-3,3))),
            VALUE(MID('latest 2024'!B58,SEARCH("knitting machines operated in night",'latest 2024'!B58)-3,3)),
            VALUE(MID('latest 2024'!B58,SEARCH("knitting machines operated in night",'latest 2024'!B58)-2,2))
        )
    ),"-"
)</f>
        <v>115</v>
      </c>
      <c r="D58" s="176">
        <f>IFERROR(
    IF(ISNUMBER(VALUE(MID('latest 2024'!B58,SEARCH("dye machines operated in day",'latest 2024'!B58)-4,4))),
        VALUE(MID('latest 2024'!B58,SEARCH("dye machines operated in day",'latest 2024'!B58)-4,4)),
        IF(ISNUMBER(VALUE(MID('latest 2024'!B58,SEARCH("dye machines operated in day",'latest 2024'!B58)-3,3))),
            VALUE(MID('latest 2024'!B58,SEARCH("dye machines operated in day",'latest 2024'!B58)-3,3)),
            VALUE(MID('latest 2024'!B58,SEARCH("dye machines operated in day ",'latest 2024'!B58)-2,2))
        )
    ),"-"
)</f>
        <v>24</v>
      </c>
      <c r="E58" s="176">
        <f>IFERROR(
    IF(ISNUMBER(VALUE(MID('latest 2024'!B58,SEARCH("dye machines operated in night",'latest 2024'!B58)-4,4))),
        VALUE(MID('latest 2024'!B58,SEARCH("dye machines operated in night",'latest 2024'!B58)-4,4)),
        IF(ISNUMBER(VALUE(MID('latest 2024'!B58,SEARCH("dye machines operated in night",'latest 2024'!B58)-3,3))),
            VALUE(MID('latest 2024'!B58,SEARCH("dye machines operated in night",'latest 2024'!B58)-3,3)),
            VALUE(MID('latest 2024'!B58,SEARCH("dye machines operated in night",'latest 2024'!B58)-2,2))
        )
    ),"-"
)</f>
        <v>22</v>
      </c>
      <c r="F58" s="175" t="str">
        <f>IFERROR(
    IF(ISNUMBER(VALUE(MID('latest 2024'!B58,SEARCH("sample dye machine operated in day",'latest 2024'!B58)-4,4))),
        VALUE(MID('latest 2024'!B58,SEARCH("sample dye machine operated in day",'latest 2024'!B58)-4,4)),
        IF(ISNUMBER(VALUE(MID('latest 2024'!B58,SEARCH("sample dye machine operated in day",'latest 2024'!B58)-3,3))),
            VALUE(MID('latest 2024'!B58,SEARCH("sample dye machine operated in day",'latest 2024'!B58)-3,3)),
            VALUE(MID('latest 2024'!B58,SEARCH("sample dye machine operated in day",'latest 2024'!B58)-2,2))
        )
    ),"-"
)</f>
        <v>-</v>
      </c>
      <c r="G58" s="175" t="str">
        <f>IFERROR(
    IF(ISNUMBER(VALUE(MID('latest 2024'!B58,SEARCH("sample dye machine operated in night",'latest 2024'!B58)-4,4))),
        VALUE(MID('latest 2024'!B58,SEARCH("sample dye machine operated in night",'latest 2024'!B58)-4,4)),
        IF(ISNUMBER(VALUE(MID('latest 2024'!B58,SEARCH("sample dye machine operated in night",'latest 2024'!B58)-3,3))),
            VALUE(MID('latest 2024'!B58,SEARCH("sample dye machine operated in night",'latest 2024'!B58)-3,3)),
            VALUE(MID('latest 2024'!B58,SEARCH("sample dye machine operated in night",'latest 2024'!B58)-2,2))
        )
    ),"-"
)</f>
        <v>-</v>
      </c>
      <c r="H58" s="176">
        <f>IFERROR(
    IF(ISNUMBER(VALUE(MID('latest 2024'!B58,SEARCH("dryers operated in day",'latest 2024'!B58)-4,4))),
        VALUE(MID('latest 2024'!B58,SEARCH("dryers operated in day",'latest 2024'!B58)-4,4)),
        IF(ISNUMBER(VALUE(MID('latest 2024'!B58,SEARCH("dryers operated in day",'latest 2024'!B58)-3,3))),
            VALUE(MID('latest 2024'!B58,SEARCH("dryers operated in day",'latest 2024'!B58)-3,3)),
            VALUE(MID('latest 2024'!B58,SEARCH("dryers operated in day",'latest 2024'!B58)-2,2))
        )
    ),"-"
)</f>
        <v>7</v>
      </c>
      <c r="I58" s="176">
        <f>IFERROR(
    IF(ISNUMBER(VALUE(MID('latest 2024'!B58,SEARCH("dryers operated in night",'latest 2024'!B58)-4,4))),
        VALUE(MID('latest 2024'!B58,SEARCH("dryers operated in night",'latest 2024'!B58)-4,4)),
        IF(ISNUMBER(VALUE(MID('latest 2024'!B58,SEARCH("dryers operated in night",'latest 2024'!B58)-3,3))),
            VALUE(MID('latest 2024'!B58,SEARCH("dryers operated in night",'latest 2024'!B58)-3,3)),
            VALUE(MID('latest 2024'!B58,SEARCH("dryers operated in night",'latest 2024'!B58)-2,2))
        )
    ),"-"
)</f>
        <v>12</v>
      </c>
      <c r="J58" s="175">
        <f>IFERROR(
    IF(ISNUMBER(VALUE(MID('latest 2024'!B58,SEARCH("Presetting machines operated in day",'latest 2024'!B58)-4,4))),
        VALUE(MID('latest 2024'!B58,SEARCH("Presetting machines operated in day",'latest 2024'!B58)-4,4)),
        IF(ISNUMBER(VALUE(MID('latest 2024'!B58,SEARCH("Presetting machines operated in day",'latest 2024'!B58)-3,3))),
            VALUE(MID('latest 2024'!B58,SEARCH("Presetting machines operated in day",'latest 2024'!B58)-3,3)),
            VALUE(MID('latest 2024'!B58,SEARCH("Presetting machines operated in day",'latest 2024'!B58)-2,2))
        )
    ),"-"
)</f>
        <v>3</v>
      </c>
      <c r="K58" s="177">
        <f>IFERROR(
    IF(ISNUMBER(VALUE(MID('latest 2024'!B58,SEARCH("Presetting machines operated in night",'latest 2024'!B58)-4,4))),
        VALUE(MID('latest 2024'!B58,SEARCH("Presetting machines operated in night",'latest 2024'!B58)-4,4)),
        IF(ISNUMBER(VALUE(MID('latest 2024'!B58,SEARCH("Presetting machines operated in night",'latest 2024'!B58)-3,3))),
            VALUE(MID('latest 2024'!B58,SEARCH("Presetting machines operated in night",'latest 2024'!B58)-3,3)),
            VALUE(MID('latest 2024'!B58,SEARCH("Presetting machines operated in night",'latest 2024'!B58)-2,2))
        )
    ),"-"
)</f>
        <v>3</v>
      </c>
      <c r="L58" s="178" t="s">
        <v>54</v>
      </c>
      <c r="M58" s="178" t="s">
        <v>54</v>
      </c>
      <c r="N58" s="186" t="s">
        <v>743</v>
      </c>
      <c r="O58" s="186" t="s">
        <v>743</v>
      </c>
      <c r="P58" s="180">
        <v>5</v>
      </c>
      <c r="Q58" s="180">
        <v>5</v>
      </c>
      <c r="R58" s="179">
        <v>2</v>
      </c>
      <c r="S58" s="179">
        <v>2</v>
      </c>
      <c r="T58" s="180">
        <v>5</v>
      </c>
      <c r="U58" s="180">
        <v>5</v>
      </c>
      <c r="V58" s="181" t="s">
        <v>712</v>
      </c>
      <c r="W58" s="182" t="s">
        <v>703</v>
      </c>
      <c r="X58" s="251">
        <v>22866</v>
      </c>
      <c r="Y58" s="251">
        <v>45298</v>
      </c>
      <c r="Z58" s="251">
        <v>537</v>
      </c>
      <c r="AA58" s="34"/>
      <c r="AB58" s="34"/>
      <c r="AC58" s="36">
        <f t="shared" si="0"/>
        <v>2823.4233230769232</v>
      </c>
      <c r="AD58" s="39">
        <f t="shared" si="1"/>
        <v>1352.1453000000001</v>
      </c>
      <c r="AE58" s="34">
        <f t="shared" si="2"/>
        <v>272.6307692307692</v>
      </c>
      <c r="AF58" s="39">
        <f t="shared" si="3"/>
        <v>604.125</v>
      </c>
      <c r="AG58" s="13">
        <f t="shared" si="4"/>
        <v>5052.3243923076925</v>
      </c>
    </row>
    <row r="59" spans="1:33" s="3" customFormat="1" ht="45.75" customHeight="1">
      <c r="A59" s="174">
        <v>45368</v>
      </c>
      <c r="B59" s="175">
        <f>IFERROR(
    IF(ISNUMBER(VALUE(MID('latest 2024'!B59,SEARCH("knitting machines operated in day",'latest 2024'!B59)-4,4))),
        VALUE(MID('latest 2024'!B59,SEARCH("knitting machines operated in day",'latest 2024'!B59)-4,4)),
        IF(ISNUMBER(VALUE(MID('latest 2024'!B59,SEARCH("knitting machines operated in day",'latest 2024'!B59)-3,3))),
            VALUE(MID('latest 2024'!B59,SEARCH("knitting machines operated in day",'latest 2024'!B59)-3,3)),
            VALUE(MID('latest 2024'!B59,SEARCH("knitting machines operated in day",'latest 2024'!B59)-2,2))
        )
    ),"-"
)</f>
        <v>102</v>
      </c>
      <c r="C59" s="175">
        <f>IFERROR(
    IF(ISNUMBER(VALUE(MID('latest 2024'!B59,SEARCH("knitting machines operated in night",'latest 2024'!B59)-4,4))),
        VALUE(MID('latest 2024'!B59,SEARCH("knitting machines operated in night",'latest 2024'!B59)-4,4)),
        IF(ISNUMBER(VALUE(MID('latest 2024'!B59,SEARCH("knitting machines operated in night",'latest 2024'!B59)-3,3))),
            VALUE(MID('latest 2024'!B59,SEARCH("knitting machines operated in night",'latest 2024'!B59)-3,3)),
            VALUE(MID('latest 2024'!B59,SEARCH("knitting machines operated in night",'latest 2024'!B59)-2,2))
        )
    ),"-"
)</f>
        <v>97</v>
      </c>
      <c r="D59" s="176">
        <f>IFERROR(
    IF(ISNUMBER(VALUE(MID('latest 2024'!B59,SEARCH("dye machines operated in day",'latest 2024'!B59)-4,4))),
        VALUE(MID('latest 2024'!B59,SEARCH("dye machines operated in day",'latest 2024'!B59)-4,4)),
        IF(ISNUMBER(VALUE(MID('latest 2024'!B59,SEARCH("dye machines operated in day",'latest 2024'!B59)-3,3))),
            VALUE(MID('latest 2024'!B59,SEARCH("dye machines operated in day",'latest 2024'!B59)-3,3)),
            VALUE(MID('latest 2024'!B59,SEARCH("dye machines operated in day ",'latest 2024'!B59)-2,2))
        )
    ),"-"
)</f>
        <v>25</v>
      </c>
      <c r="E59" s="176">
        <f>IFERROR(
    IF(ISNUMBER(VALUE(MID('latest 2024'!B59,SEARCH("dye machines operated in night",'latest 2024'!B59)-4,4))),
        VALUE(MID('latest 2024'!B59,SEARCH("dye machines operated in night",'latest 2024'!B59)-4,4)),
        IF(ISNUMBER(VALUE(MID('latest 2024'!B59,SEARCH("dye machines operated in night",'latest 2024'!B59)-3,3))),
            VALUE(MID('latest 2024'!B59,SEARCH("dye machines operated in night",'latest 2024'!B59)-3,3)),
            VALUE(MID('latest 2024'!B59,SEARCH("dye machines operated in night",'latest 2024'!B59)-2,2))
        )
    ),"-"
)</f>
        <v>26</v>
      </c>
      <c r="F59" s="175" t="str">
        <f>IFERROR(
    IF(ISNUMBER(VALUE(MID('latest 2024'!B59,SEARCH("sample dye machine operated in day",'latest 2024'!B59)-4,4))),
        VALUE(MID('latest 2024'!B59,SEARCH("sample dye machine operated in day",'latest 2024'!B59)-4,4)),
        IF(ISNUMBER(VALUE(MID('latest 2024'!B59,SEARCH("sample dye machine operated in day",'latest 2024'!B59)-3,3))),
            VALUE(MID('latest 2024'!B59,SEARCH("sample dye machine operated in day",'latest 2024'!B59)-3,3)),
            VALUE(MID('latest 2024'!B59,SEARCH("sample dye machine operated in day",'latest 2024'!B59)-2,2))
        )
    ),"-"
)</f>
        <v>-</v>
      </c>
      <c r="G59" s="175" t="str">
        <f>IFERROR(
    IF(ISNUMBER(VALUE(MID('latest 2024'!B59,SEARCH("sample dye machine operated in night",'latest 2024'!B59)-4,4))),
        VALUE(MID('latest 2024'!B59,SEARCH("sample dye machine operated in night",'latest 2024'!B59)-4,4)),
        IF(ISNUMBER(VALUE(MID('latest 2024'!B59,SEARCH("sample dye machine operated in night",'latest 2024'!B59)-3,3))),
            VALUE(MID('latest 2024'!B59,SEARCH("sample dye machine operated in night",'latest 2024'!B59)-3,3)),
            VALUE(MID('latest 2024'!B59,SEARCH("sample dye machine operated in night",'latest 2024'!B59)-2,2))
        )
    ),"-"
)</f>
        <v>-</v>
      </c>
      <c r="H59" s="176">
        <f>IFERROR(
    IF(ISNUMBER(VALUE(MID('latest 2024'!B59,SEARCH("dryers operated in day",'latest 2024'!B59)-4,4))),
        VALUE(MID('latest 2024'!B59,SEARCH("dryers operated in day",'latest 2024'!B59)-4,4)),
        IF(ISNUMBER(VALUE(MID('latest 2024'!B59,SEARCH("dryers operated in day",'latest 2024'!B59)-3,3))),
            VALUE(MID('latest 2024'!B59,SEARCH("dryers operated in day",'latest 2024'!B59)-3,3)),
            VALUE(MID('latest 2024'!B59,SEARCH("dryers operated in day",'latest 2024'!B59)-2,2))
        )
    ),"-"
)</f>
        <v>6</v>
      </c>
      <c r="I59" s="176">
        <f>IFERROR(
    IF(ISNUMBER(VALUE(MID('latest 2024'!B59,SEARCH("dryers operated in night",'latest 2024'!B59)-4,4))),
        VALUE(MID('latest 2024'!B59,SEARCH("dryers operated in night",'latest 2024'!B59)-4,4)),
        IF(ISNUMBER(VALUE(MID('latest 2024'!B59,SEARCH("dryers operated in night",'latest 2024'!B59)-3,3))),
            VALUE(MID('latest 2024'!B59,SEARCH("dryers operated in night",'latest 2024'!B59)-3,3)),
            VALUE(MID('latest 2024'!B59,SEARCH("dryers operated in night",'latest 2024'!B59)-2,2))
        )
    ),"-"
)</f>
        <v>8</v>
      </c>
      <c r="J59" s="175">
        <f>IFERROR(
    IF(ISNUMBER(VALUE(MID('latest 2024'!B59,SEARCH("Presetting machines operated in day",'latest 2024'!B59)-4,4))),
        VALUE(MID('latest 2024'!B59,SEARCH("Presetting machines operated in day",'latest 2024'!B59)-4,4)),
        IF(ISNUMBER(VALUE(MID('latest 2024'!B59,SEARCH("Presetting machines operated in day",'latest 2024'!B59)-3,3))),
            VALUE(MID('latest 2024'!B59,SEARCH("Presetting machines operated in day",'latest 2024'!B59)-3,3)),
            VALUE(MID('latest 2024'!B59,SEARCH("Presetting machines operated in day",'latest 2024'!B59)-2,2))
        )
    ),"-"
)</f>
        <v>3</v>
      </c>
      <c r="K59" s="177">
        <f>IFERROR(
    IF(ISNUMBER(VALUE(MID('latest 2024'!B59,SEARCH("Presetting machines operated in night",'latest 2024'!B59)-4,4))),
        VALUE(MID('latest 2024'!B59,SEARCH("Presetting machines operated in night",'latest 2024'!B59)-4,4)),
        IF(ISNUMBER(VALUE(MID('latest 2024'!B59,SEARCH("Presetting machines operated in night",'latest 2024'!B59)-3,3))),
            VALUE(MID('latest 2024'!B59,SEARCH("Presetting machines operated in night",'latest 2024'!B59)-3,3)),
            VALUE(MID('latest 2024'!B59,SEARCH("Presetting machines operated in night",'latest 2024'!B59)-2,2))
        )
    ),"-"
)</f>
        <v>3</v>
      </c>
      <c r="L59" s="178" t="s">
        <v>54</v>
      </c>
      <c r="M59" s="178" t="s">
        <v>54</v>
      </c>
      <c r="N59" s="179">
        <v>1</v>
      </c>
      <c r="O59" s="179">
        <v>1</v>
      </c>
      <c r="P59" s="180">
        <v>5</v>
      </c>
      <c r="Q59" s="180">
        <v>4</v>
      </c>
      <c r="R59" s="179">
        <v>2</v>
      </c>
      <c r="S59" s="179">
        <v>2</v>
      </c>
      <c r="T59" s="180">
        <v>5</v>
      </c>
      <c r="U59" s="180">
        <v>5</v>
      </c>
      <c r="V59" s="181" t="s">
        <v>712</v>
      </c>
      <c r="W59" s="182" t="s">
        <v>703</v>
      </c>
      <c r="X59" s="251">
        <v>22702</v>
      </c>
      <c r="Y59" s="251">
        <v>49637</v>
      </c>
      <c r="Z59" s="251">
        <v>637</v>
      </c>
      <c r="AA59" s="34"/>
      <c r="AB59" s="34"/>
      <c r="AC59" s="36">
        <f t="shared" si="0"/>
        <v>2803.1731076923079</v>
      </c>
      <c r="AD59" s="39">
        <f t="shared" si="1"/>
        <v>1481.66445</v>
      </c>
      <c r="AE59" s="34">
        <f t="shared" si="2"/>
        <v>323.39999999999998</v>
      </c>
      <c r="AF59" s="39">
        <f t="shared" si="3"/>
        <v>716.62500000000011</v>
      </c>
      <c r="AG59" s="13">
        <f t="shared" si="4"/>
        <v>5324.8625576923077</v>
      </c>
    </row>
    <row r="60" spans="1:33" s="3" customFormat="1" ht="45.75" customHeight="1">
      <c r="A60" s="174">
        <v>45369</v>
      </c>
      <c r="B60" s="175">
        <f>IFERROR(
    IF(ISNUMBER(VALUE(MID('latest 2024'!B60,SEARCH("knitting machines operated in day",'latest 2024'!B60)-4,4))),
        VALUE(MID('latest 2024'!B60,SEARCH("knitting machines operated in day",'latest 2024'!B60)-4,4)),
        IF(ISNUMBER(VALUE(MID('latest 2024'!B60,SEARCH("knitting machines operated in day",'latest 2024'!B60)-3,3))),
            VALUE(MID('latest 2024'!B60,SEARCH("knitting machines operated in day",'latest 2024'!B60)-3,3)),
            VALUE(MID('latest 2024'!B60,SEARCH("knitting machines operated in day",'latest 2024'!B60)-2,2))
        )
    ),"-"
)</f>
        <v>94</v>
      </c>
      <c r="C60" s="175">
        <f>IFERROR(
    IF(ISNUMBER(VALUE(MID('latest 2024'!B60,SEARCH("knitting machines operated in night",'latest 2024'!B60)-4,4))),
        VALUE(MID('latest 2024'!B60,SEARCH("knitting machines operated in night",'latest 2024'!B60)-4,4)),
        IF(ISNUMBER(VALUE(MID('latest 2024'!B60,SEARCH("knitting machines operated in night",'latest 2024'!B60)-3,3))),
            VALUE(MID('latest 2024'!B60,SEARCH("knitting machines operated in night",'latest 2024'!B60)-3,3)),
            VALUE(MID('latest 2024'!B60,SEARCH("knitting machines operated in night",'latest 2024'!B60)-2,2))
        )
    ),"-"
)</f>
        <v>93</v>
      </c>
      <c r="D60" s="176">
        <f>IFERROR(
    IF(ISNUMBER(VALUE(MID('latest 2024'!B60,SEARCH("dye machines operated in day",'latest 2024'!B60)-4,4))),
        VALUE(MID('latest 2024'!B60,SEARCH("dye machines operated in day",'latest 2024'!B60)-4,4)),
        IF(ISNUMBER(VALUE(MID('latest 2024'!B60,SEARCH("dye machines operated in day",'latest 2024'!B60)-3,3))),
            VALUE(MID('latest 2024'!B60,SEARCH("dye machines operated in day",'latest 2024'!B60)-3,3)),
            VALUE(MID('latest 2024'!B60,SEARCH("dye machines operated in day ",'latest 2024'!B60)-2,2))
        )
    ),"-"
)</f>
        <v>24</v>
      </c>
      <c r="E60" s="176">
        <f>IFERROR(
    IF(ISNUMBER(VALUE(MID('latest 2024'!B60,SEARCH("dye machines operated in night",'latest 2024'!B60)-4,4))),
        VALUE(MID('latest 2024'!B60,SEARCH("dye machines operated in night",'latest 2024'!B60)-4,4)),
        IF(ISNUMBER(VALUE(MID('latest 2024'!B60,SEARCH("dye machines operated in night",'latest 2024'!B60)-3,3))),
            VALUE(MID('latest 2024'!B60,SEARCH("dye machines operated in night",'latest 2024'!B60)-3,3)),
            VALUE(MID('latest 2024'!B60,SEARCH("dye machines operated in night",'latest 2024'!B60)-2,2))
        )
    ),"-"
)</f>
        <v>20</v>
      </c>
      <c r="F60" s="175" t="str">
        <f>IFERROR(
    IF(ISNUMBER(VALUE(MID('latest 2024'!B60,SEARCH("sample dye machine operated in day",'latest 2024'!B60)-4,4))),
        VALUE(MID('latest 2024'!B60,SEARCH("sample dye machine operated in day",'latest 2024'!B60)-4,4)),
        IF(ISNUMBER(VALUE(MID('latest 2024'!B60,SEARCH("sample dye machine operated in day",'latest 2024'!B60)-3,3))),
            VALUE(MID('latest 2024'!B60,SEARCH("sample dye machine operated in day",'latest 2024'!B60)-3,3)),
            VALUE(MID('latest 2024'!B60,SEARCH("sample dye machine operated in day",'latest 2024'!B60)-2,2))
        )
    ),"-"
)</f>
        <v>-</v>
      </c>
      <c r="G60" s="175" t="str">
        <f>IFERROR(
    IF(ISNUMBER(VALUE(MID('latest 2024'!B60,SEARCH("sample dye machine operated in night",'latest 2024'!B60)-4,4))),
        VALUE(MID('latest 2024'!B60,SEARCH("sample dye machine operated in night",'latest 2024'!B60)-4,4)),
        IF(ISNUMBER(VALUE(MID('latest 2024'!B60,SEARCH("sample dye machine operated in night",'latest 2024'!B60)-3,3))),
            VALUE(MID('latest 2024'!B60,SEARCH("sample dye machine operated in night",'latest 2024'!B60)-3,3)),
            VALUE(MID('latest 2024'!B60,SEARCH("sample dye machine operated in night",'latest 2024'!B60)-2,2))
        )
    ),"-"
)</f>
        <v>-</v>
      </c>
      <c r="H60" s="176">
        <f>IFERROR(
    IF(ISNUMBER(VALUE(MID('latest 2024'!B60,SEARCH("dryers operated in day",'latest 2024'!B60)-4,4))),
        VALUE(MID('latest 2024'!B60,SEARCH("dryers operated in day",'latest 2024'!B60)-4,4)),
        IF(ISNUMBER(VALUE(MID('latest 2024'!B60,SEARCH("dryers operated in day",'latest 2024'!B60)-3,3))),
            VALUE(MID('latest 2024'!B60,SEARCH("dryers operated in day",'latest 2024'!B60)-3,3)),
            VALUE(MID('latest 2024'!B60,SEARCH("dryers operated in day",'latest 2024'!B60)-2,2))
        )
    ),"-"
)</f>
        <v>8</v>
      </c>
      <c r="I60" s="176">
        <f>IFERROR(
    IF(ISNUMBER(VALUE(MID('latest 2024'!B60,SEARCH("dryers operated in night",'latest 2024'!B60)-4,4))),
        VALUE(MID('latest 2024'!B60,SEARCH("dryers operated in night",'latest 2024'!B60)-4,4)),
        IF(ISNUMBER(VALUE(MID('latest 2024'!B60,SEARCH("dryers operated in night",'latest 2024'!B60)-3,3))),
            VALUE(MID('latest 2024'!B60,SEARCH("dryers operated in night",'latest 2024'!B60)-3,3)),
            VALUE(MID('latest 2024'!B60,SEARCH("dryers operated in night",'latest 2024'!B60)-2,2))
        )
    ),"-"
)</f>
        <v>6</v>
      </c>
      <c r="J60" s="175">
        <f>IFERROR(
    IF(ISNUMBER(VALUE(MID('latest 2024'!B60,SEARCH("Presetting machines operated in day",'latest 2024'!B60)-4,4))),
        VALUE(MID('latest 2024'!B60,SEARCH("Presetting machines operated in day",'latest 2024'!B60)-4,4)),
        IF(ISNUMBER(VALUE(MID('latest 2024'!B60,SEARCH("Presetting machines operated in day",'latest 2024'!B60)-3,3))),
            VALUE(MID('latest 2024'!B60,SEARCH("Presetting machines operated in day",'latest 2024'!B60)-3,3)),
            VALUE(MID('latest 2024'!B60,SEARCH("Presetting machines operated in day",'latest 2024'!B60)-2,2))
        )
    ),"-"
)</f>
        <v>3</v>
      </c>
      <c r="K60" s="177">
        <f>IFERROR(
    IF(ISNUMBER(VALUE(MID('latest 2024'!B60,SEARCH("Presetting machines operated in night",'latest 2024'!B60)-4,4))),
        VALUE(MID('latest 2024'!B60,SEARCH("Presetting machines operated in night",'latest 2024'!B60)-4,4)),
        IF(ISNUMBER(VALUE(MID('latest 2024'!B60,SEARCH("Presetting machines operated in night",'latest 2024'!B60)-3,3))),
            VALUE(MID('latest 2024'!B60,SEARCH("Presetting machines operated in night",'latest 2024'!B60)-3,3)),
            VALUE(MID('latest 2024'!B60,SEARCH("Presetting machines operated in night",'latest 2024'!B60)-2,2))
        )
    ),"-"
)</f>
        <v>3</v>
      </c>
      <c r="L60" s="178" t="s">
        <v>744</v>
      </c>
      <c r="M60" s="178" t="s">
        <v>54</v>
      </c>
      <c r="N60" s="179">
        <v>3</v>
      </c>
      <c r="O60" s="179">
        <v>2</v>
      </c>
      <c r="P60" s="180">
        <v>5</v>
      </c>
      <c r="Q60" s="180">
        <v>5</v>
      </c>
      <c r="R60" s="179">
        <v>2</v>
      </c>
      <c r="S60" s="179">
        <v>2</v>
      </c>
      <c r="T60" s="180">
        <v>5</v>
      </c>
      <c r="U60" s="180">
        <v>5</v>
      </c>
      <c r="V60" s="181" t="s">
        <v>712</v>
      </c>
      <c r="W60" s="182" t="s">
        <v>703</v>
      </c>
      <c r="X60" s="251">
        <v>22684</v>
      </c>
      <c r="Y60" s="251">
        <v>42340</v>
      </c>
      <c r="Z60" s="251">
        <v>530</v>
      </c>
      <c r="AA60" s="34"/>
      <c r="AB60" s="34"/>
      <c r="AC60" s="36">
        <f t="shared" si="0"/>
        <v>2800.9505230769232</v>
      </c>
      <c r="AD60" s="39">
        <f t="shared" si="1"/>
        <v>1263.8490000000002</v>
      </c>
      <c r="AE60" s="34">
        <f t="shared" si="2"/>
        <v>269.07692307692309</v>
      </c>
      <c r="AF60" s="39">
        <f t="shared" si="3"/>
        <v>596.25</v>
      </c>
      <c r="AG60" s="13">
        <f t="shared" si="4"/>
        <v>4930.1264461538467</v>
      </c>
    </row>
    <row r="61" spans="1:33" s="3" customFormat="1" ht="45.75" customHeight="1">
      <c r="A61" s="174">
        <v>45370</v>
      </c>
      <c r="B61" s="175">
        <f>IFERROR(
    IF(ISNUMBER(VALUE(MID('latest 2024'!B61,SEARCH("knitting machines operated in day",'latest 2024'!B61)-4,4))),
        VALUE(MID('latest 2024'!B61,SEARCH("knitting machines operated in day",'latest 2024'!B61)-4,4)),
        IF(ISNUMBER(VALUE(MID('latest 2024'!B61,SEARCH("knitting machines operated in day",'latest 2024'!B61)-3,3))),
            VALUE(MID('latest 2024'!B61,SEARCH("knitting machines operated in day",'latest 2024'!B61)-3,3)),
            VALUE(MID('latest 2024'!B61,SEARCH("knitting machines operated in day",'latest 2024'!B61)-2,2))
        )
    ),"-"
)</f>
        <v>89</v>
      </c>
      <c r="C61" s="175">
        <f>IFERROR(
    IF(ISNUMBER(VALUE(MID('latest 2024'!B61,SEARCH("knitting machines operated in night",'latest 2024'!B61)-4,4))),
        VALUE(MID('latest 2024'!B61,SEARCH("knitting machines operated in night",'latest 2024'!B61)-4,4)),
        IF(ISNUMBER(VALUE(MID('latest 2024'!B61,SEARCH("knitting machines operated in night",'latest 2024'!B61)-3,3))),
            VALUE(MID('latest 2024'!B61,SEARCH("knitting machines operated in night",'latest 2024'!B61)-3,3)),
            VALUE(MID('latest 2024'!B61,SEARCH("knitting machines operated in night",'latest 2024'!B61)-2,2))
        )
    ),"-"
)</f>
        <v>74</v>
      </c>
      <c r="D61" s="176">
        <f>IFERROR(
    IF(ISNUMBER(VALUE(MID('latest 2024'!B61,SEARCH("dye machines operated in day",'latest 2024'!B61)-4,4))),
        VALUE(MID('latest 2024'!B61,SEARCH("dye machines operated in day",'latest 2024'!B61)-4,4)),
        IF(ISNUMBER(VALUE(MID('latest 2024'!B61,SEARCH("dye machines operated in day",'latest 2024'!B61)-3,3))),
            VALUE(MID('latest 2024'!B61,SEARCH("dye machines operated in day",'latest 2024'!B61)-3,3)),
            VALUE(MID('latest 2024'!B61,SEARCH("dye machines operated in day ",'latest 2024'!B61)-2,2))
        )
    ),"-"
)</f>
        <v>20</v>
      </c>
      <c r="E61" s="176">
        <f>IFERROR(
    IF(ISNUMBER(VALUE(MID('latest 2024'!B61,SEARCH("dye machines operated in night",'latest 2024'!B61)-4,4))),
        VALUE(MID('latest 2024'!B61,SEARCH("dye machines operated in night",'latest 2024'!B61)-4,4)),
        IF(ISNUMBER(VALUE(MID('latest 2024'!B61,SEARCH("dye machines operated in night",'latest 2024'!B61)-3,3))),
            VALUE(MID('latest 2024'!B61,SEARCH("dye machines operated in night",'latest 2024'!B61)-3,3)),
            VALUE(MID('latest 2024'!B61,SEARCH("dye machines operated in night",'latest 2024'!B61)-2,2))
        )
    ),"-"
)</f>
        <v>19</v>
      </c>
      <c r="F61" s="175" t="str">
        <f>IFERROR(
    IF(ISNUMBER(VALUE(MID('latest 2024'!B61,SEARCH("sample dye machine operated in day",'latest 2024'!B61)-4,4))),
        VALUE(MID('latest 2024'!B61,SEARCH("sample dye machine operated in day",'latest 2024'!B61)-4,4)),
        IF(ISNUMBER(VALUE(MID('latest 2024'!B61,SEARCH("sample dye machine operated in day",'latest 2024'!B61)-3,3))),
            VALUE(MID('latest 2024'!B61,SEARCH("sample dye machine operated in day",'latest 2024'!B61)-3,3)),
            VALUE(MID('latest 2024'!B61,SEARCH("sample dye machine operated in day",'latest 2024'!B61)-2,2))
        )
    ),"-"
)</f>
        <v>-</v>
      </c>
      <c r="G61" s="175" t="str">
        <f>IFERROR(
    IF(ISNUMBER(VALUE(MID('latest 2024'!B61,SEARCH("sample dye machine operated in night",'latest 2024'!B61)-4,4))),
        VALUE(MID('latest 2024'!B61,SEARCH("sample dye machine operated in night",'latest 2024'!B61)-4,4)),
        IF(ISNUMBER(VALUE(MID('latest 2024'!B61,SEARCH("sample dye machine operated in night",'latest 2024'!B61)-3,3))),
            VALUE(MID('latest 2024'!B61,SEARCH("sample dye machine operated in night",'latest 2024'!B61)-3,3)),
            VALUE(MID('latest 2024'!B61,SEARCH("sample dye machine operated in night",'latest 2024'!B61)-2,2))
        )
    ),"-"
)</f>
        <v>-</v>
      </c>
      <c r="H61" s="176">
        <f>IFERROR(
    IF(ISNUMBER(VALUE(MID('latest 2024'!B61,SEARCH("dryers operated in day",'latest 2024'!B61)-4,4))),
        VALUE(MID('latest 2024'!B61,SEARCH("dryers operated in day",'latest 2024'!B61)-4,4)),
        IF(ISNUMBER(VALUE(MID('latest 2024'!B61,SEARCH("dryers operated in day",'latest 2024'!B61)-3,3))),
            VALUE(MID('latest 2024'!B61,SEARCH("dryers operated in day",'latest 2024'!B61)-3,3)),
            VALUE(MID('latest 2024'!B61,SEARCH("dryers operated in day",'latest 2024'!B61)-2,2))
        )
    ),"-"
)</f>
        <v>8</v>
      </c>
      <c r="I61" s="176">
        <f>IFERROR(
    IF(ISNUMBER(VALUE(MID('latest 2024'!B61,SEARCH("dryers operated in night",'latest 2024'!B61)-4,4))),
        VALUE(MID('latest 2024'!B61,SEARCH("dryers operated in night",'latest 2024'!B61)-4,4)),
        IF(ISNUMBER(VALUE(MID('latest 2024'!B61,SEARCH("dryers operated in night",'latest 2024'!B61)-3,3))),
            VALUE(MID('latest 2024'!B61,SEARCH("dryers operated in night",'latest 2024'!B61)-3,3)),
            VALUE(MID('latest 2024'!B61,SEARCH("dryers operated in night",'latest 2024'!B61)-2,2))
        )
    ),"-"
)</f>
        <v>7</v>
      </c>
      <c r="J61" s="175">
        <f>IFERROR(
    IF(ISNUMBER(VALUE(MID('latest 2024'!B61,SEARCH("Presetting machines operated in day",'latest 2024'!B61)-4,4))),
        VALUE(MID('latest 2024'!B61,SEARCH("Presetting machines operated in day",'latest 2024'!B61)-4,4)),
        IF(ISNUMBER(VALUE(MID('latest 2024'!B61,SEARCH("Presetting machines operated in day",'latest 2024'!B61)-3,3))),
            VALUE(MID('latest 2024'!B61,SEARCH("Presetting machines operated in day",'latest 2024'!B61)-3,3)),
            VALUE(MID('latest 2024'!B61,SEARCH("Presetting machines operated in day",'latest 2024'!B61)-2,2))
        )
    ),"-"
)</f>
        <v>3</v>
      </c>
      <c r="K61" s="177">
        <f>IFERROR(
    IF(ISNUMBER(VALUE(MID('latest 2024'!B61,SEARCH("Presetting machines operated in night",'latest 2024'!B61)-4,4))),
        VALUE(MID('latest 2024'!B61,SEARCH("Presetting machines operated in night",'latest 2024'!B61)-4,4)),
        IF(ISNUMBER(VALUE(MID('latest 2024'!B61,SEARCH("Presetting machines operated in night",'latest 2024'!B61)-3,3))),
            VALUE(MID('latest 2024'!B61,SEARCH("Presetting machines operated in night",'latest 2024'!B61)-3,3)),
            VALUE(MID('latest 2024'!B61,SEARCH("Presetting machines operated in night",'latest 2024'!B61)-2,2))
        )
    ),"-"
)</f>
        <v>3</v>
      </c>
      <c r="L61" s="178" t="s">
        <v>54</v>
      </c>
      <c r="M61" s="178" t="s">
        <v>54</v>
      </c>
      <c r="N61" s="179">
        <v>2</v>
      </c>
      <c r="O61" s="179">
        <v>2</v>
      </c>
      <c r="P61" s="180">
        <v>5</v>
      </c>
      <c r="Q61" s="180">
        <v>5</v>
      </c>
      <c r="R61" s="179">
        <v>2</v>
      </c>
      <c r="S61" s="179">
        <v>2</v>
      </c>
      <c r="T61" s="180">
        <v>5</v>
      </c>
      <c r="U61" s="180">
        <v>5</v>
      </c>
      <c r="V61" s="184" t="s">
        <v>745</v>
      </c>
      <c r="W61" s="182" t="s">
        <v>703</v>
      </c>
      <c r="X61" s="251">
        <v>20879</v>
      </c>
      <c r="Y61" s="251">
        <v>40399</v>
      </c>
      <c r="Z61" s="251">
        <v>472</v>
      </c>
      <c r="AA61" s="34"/>
      <c r="AB61" s="34"/>
      <c r="AC61" s="36">
        <f t="shared" si="0"/>
        <v>2578.0746769230768</v>
      </c>
      <c r="AD61" s="39">
        <f t="shared" si="1"/>
        <v>1205.9101500000002</v>
      </c>
      <c r="AE61" s="34">
        <f t="shared" si="2"/>
        <v>239.63076923076923</v>
      </c>
      <c r="AF61" s="39">
        <f t="shared" si="3"/>
        <v>531</v>
      </c>
      <c r="AG61" s="13">
        <f t="shared" si="4"/>
        <v>4554.6155961538461</v>
      </c>
    </row>
    <row r="62" spans="1:33" s="3" customFormat="1" ht="45.75" customHeight="1">
      <c r="A62" s="174">
        <v>45371</v>
      </c>
      <c r="B62" s="175" t="str">
        <f>IFERROR(
    IF(ISNUMBER(VALUE(MID('latest 2024'!B62,SEARCH("knitting machines operated in day",'latest 2024'!B62)-4,4))),
        VALUE(MID('latest 2024'!B62,SEARCH("knitting machines operated in day",'latest 2024'!B62)-4,4)),
        IF(ISNUMBER(VALUE(MID('latest 2024'!B62,SEARCH("knitting machines operated in day",'latest 2024'!B62)-3,3))),
            VALUE(MID('latest 2024'!B62,SEARCH("knitting machines operated in day",'latest 2024'!B62)-3,3)),
            VALUE(MID('latest 2024'!B62,SEARCH("knitting machines operated in day",'latest 2024'!B62)-2,2))
        )
    ),"-"
)</f>
        <v>-</v>
      </c>
      <c r="C62" s="175" t="str">
        <f>IFERROR(
    IF(ISNUMBER(VALUE(MID('latest 2024'!B62,SEARCH("knitting machines operated in night",'latest 2024'!B62)-4,4))),
        VALUE(MID('latest 2024'!B62,SEARCH("knitting machines operated in night",'latest 2024'!B62)-4,4)),
        IF(ISNUMBER(VALUE(MID('latest 2024'!B62,SEARCH("knitting machines operated in night",'latest 2024'!B62)-3,3))),
            VALUE(MID('latest 2024'!B62,SEARCH("knitting machines operated in night",'latest 2024'!B62)-3,3)),
            VALUE(MID('latest 2024'!B62,SEARCH("knitting machines operated in night",'latest 2024'!B62)-2,2))
        )
    ),"-"
)</f>
        <v>-</v>
      </c>
      <c r="D62" s="176" t="str">
        <f>IFERROR(
    IF(ISNUMBER(VALUE(MID('latest 2024'!B62,SEARCH("dye machines operated in day",'latest 2024'!B62)-4,4))),
        VALUE(MID('latest 2024'!B62,SEARCH("dye machines operated in day",'latest 2024'!B62)-4,4)),
        IF(ISNUMBER(VALUE(MID('latest 2024'!B62,SEARCH("dye machines operated in day",'latest 2024'!B62)-3,3))),
            VALUE(MID('latest 2024'!B62,SEARCH("dye machines operated in day",'latest 2024'!B62)-3,3)),
            VALUE(MID('latest 2024'!B62,SEARCH("dye machines operated in day ",'latest 2024'!B62)-2,2))
        )
    ),"-"
)</f>
        <v>-</v>
      </c>
      <c r="E62" s="176" t="str">
        <f>IFERROR(
    IF(ISNUMBER(VALUE(MID('latest 2024'!B62,SEARCH("dye machines operated in night",'latest 2024'!B62)-4,4))),
        VALUE(MID('latest 2024'!B62,SEARCH("dye machines operated in night",'latest 2024'!B62)-4,4)),
        IF(ISNUMBER(VALUE(MID('latest 2024'!B62,SEARCH("dye machines operated in night",'latest 2024'!B62)-3,3))),
            VALUE(MID('latest 2024'!B62,SEARCH("dye machines operated in night",'latest 2024'!B62)-3,3)),
            VALUE(MID('latest 2024'!B62,SEARCH("dye machines operated in night",'latest 2024'!B62)-2,2))
        )
    ),"-"
)</f>
        <v>-</v>
      </c>
      <c r="F62" s="175" t="str">
        <f>IFERROR(
    IF(ISNUMBER(VALUE(MID('latest 2024'!B62,SEARCH("sample dye machine operated in day",'latest 2024'!B62)-4,4))),
        VALUE(MID('latest 2024'!B62,SEARCH("sample dye machine operated in day",'latest 2024'!B62)-4,4)),
        IF(ISNUMBER(VALUE(MID('latest 2024'!B62,SEARCH("sample dye machine operated in day",'latest 2024'!B62)-3,3))),
            VALUE(MID('latest 2024'!B62,SEARCH("sample dye machine operated in day",'latest 2024'!B62)-3,3)),
            VALUE(MID('latest 2024'!B62,SEARCH("sample dye machine operated in day",'latest 2024'!B62)-2,2))
        )
    ),"-"
)</f>
        <v>-</v>
      </c>
      <c r="G62" s="175" t="str">
        <f>IFERROR(
    IF(ISNUMBER(VALUE(MID('latest 2024'!B62,SEARCH("sample dye machine operated in night",'latest 2024'!B62)-4,4))),
        VALUE(MID('latest 2024'!B62,SEARCH("sample dye machine operated in night",'latest 2024'!B62)-4,4)),
        IF(ISNUMBER(VALUE(MID('latest 2024'!B62,SEARCH("sample dye machine operated in night",'latest 2024'!B62)-3,3))),
            VALUE(MID('latest 2024'!B62,SEARCH("sample dye machine operated in night",'latest 2024'!B62)-3,3)),
            VALUE(MID('latest 2024'!B62,SEARCH("sample dye machine operated in night",'latest 2024'!B62)-2,2))
        )
    ),"-"
)</f>
        <v>-</v>
      </c>
      <c r="H62" s="176" t="str">
        <f>IFERROR(
    IF(ISNUMBER(VALUE(MID('latest 2024'!B62,SEARCH("dryers operated in day",'latest 2024'!B62)-4,4))),
        VALUE(MID('latest 2024'!B62,SEARCH("dryers operated in day",'latest 2024'!B62)-4,4)),
        IF(ISNUMBER(VALUE(MID('latest 2024'!B62,SEARCH("dryers operated in day",'latest 2024'!B62)-3,3))),
            VALUE(MID('latest 2024'!B62,SEARCH("dryers operated in day",'latest 2024'!B62)-3,3)),
            VALUE(MID('latest 2024'!B62,SEARCH("dryers operated in day",'latest 2024'!B62)-2,2))
        )
    ),"-"
)</f>
        <v>-</v>
      </c>
      <c r="I62" s="176" t="str">
        <f>IFERROR(
    IF(ISNUMBER(VALUE(MID('latest 2024'!B62,SEARCH("dryers operated in night",'latest 2024'!B62)-4,4))),
        VALUE(MID('latest 2024'!B62,SEARCH("dryers operated in night",'latest 2024'!B62)-4,4)),
        IF(ISNUMBER(VALUE(MID('latest 2024'!B62,SEARCH("dryers operated in night",'latest 2024'!B62)-3,3))),
            VALUE(MID('latest 2024'!B62,SEARCH("dryers operated in night",'latest 2024'!B62)-3,3)),
            VALUE(MID('latest 2024'!B62,SEARCH("dryers operated in night",'latest 2024'!B62)-2,2))
        )
    ),"-"
)</f>
        <v>-</v>
      </c>
      <c r="J62" s="175" t="str">
        <f>IFERROR(
    IF(ISNUMBER(VALUE(MID('latest 2024'!B62,SEARCH("Presetting machines operated in day",'latest 2024'!B62)-4,4))),
        VALUE(MID('latest 2024'!B62,SEARCH("Presetting machines operated in day",'latest 2024'!B62)-4,4)),
        IF(ISNUMBER(VALUE(MID('latest 2024'!B62,SEARCH("Presetting machines operated in day",'latest 2024'!B62)-3,3))),
            VALUE(MID('latest 2024'!B62,SEARCH("Presetting machines operated in day",'latest 2024'!B62)-3,3)),
            VALUE(MID('latest 2024'!B62,SEARCH("Presetting machines operated in day",'latest 2024'!B62)-2,2))
        )
    ),"-"
)</f>
        <v>-</v>
      </c>
      <c r="K62" s="177" t="str">
        <f>IFERROR(
    IF(ISNUMBER(VALUE(MID('latest 2024'!B62,SEARCH("Presetting machines operated in night",'latest 2024'!B62)-4,4))),
        VALUE(MID('latest 2024'!B62,SEARCH("Presetting machines operated in night",'latest 2024'!B62)-4,4)),
        IF(ISNUMBER(VALUE(MID('latest 2024'!B62,SEARCH("Presetting machines operated in night",'latest 2024'!B62)-3,3))),
            VALUE(MID('latest 2024'!B62,SEARCH("Presetting machines operated in night",'latest 2024'!B62)-3,3)),
            VALUE(MID('latest 2024'!B62,SEARCH("Presetting machines operated in night",'latest 2024'!B62)-2,2))
        )
    ),"-"
)</f>
        <v>-</v>
      </c>
      <c r="L62" s="178" t="s">
        <v>54</v>
      </c>
      <c r="M62" s="178" t="s">
        <v>54</v>
      </c>
      <c r="N62" s="179" t="s">
        <v>54</v>
      </c>
      <c r="O62" s="179" t="s">
        <v>54</v>
      </c>
      <c r="P62" s="180" t="s">
        <v>54</v>
      </c>
      <c r="Q62" s="180" t="s">
        <v>54</v>
      </c>
      <c r="R62" s="179" t="s">
        <v>54</v>
      </c>
      <c r="S62" s="179" t="s">
        <v>54</v>
      </c>
      <c r="T62" s="180" t="s">
        <v>54</v>
      </c>
      <c r="U62" s="180" t="s">
        <v>54</v>
      </c>
      <c r="V62" s="181" t="s">
        <v>54</v>
      </c>
      <c r="W62" s="182" t="s">
        <v>28</v>
      </c>
      <c r="X62" s="251">
        <v>1477</v>
      </c>
      <c r="Y62" s="253">
        <v>2230</v>
      </c>
      <c r="Z62" s="253">
        <v>8</v>
      </c>
      <c r="AA62" s="254"/>
      <c r="AB62" s="254"/>
      <c r="AC62" s="36">
        <f t="shared" si="0"/>
        <v>182.37541538461539</v>
      </c>
      <c r="AD62" s="39">
        <f t="shared" si="1"/>
        <v>66.5655</v>
      </c>
      <c r="AE62" s="34">
        <f t="shared" si="2"/>
        <v>4.0615384615384613</v>
      </c>
      <c r="AF62" s="39">
        <f t="shared" si="3"/>
        <v>9</v>
      </c>
      <c r="AG62" s="13">
        <f t="shared" si="4"/>
        <v>262.00245384615386</v>
      </c>
    </row>
    <row r="63" spans="1:33" s="3" customFormat="1" ht="45.75" customHeight="1">
      <c r="A63" s="174">
        <v>45372</v>
      </c>
      <c r="B63" s="175" t="str">
        <f>IFERROR(
    IF(ISNUMBER(VALUE(MID('latest 2024'!B63,SEARCH("knitting machines operated in day",'latest 2024'!B63)-4,4))),
        VALUE(MID('latest 2024'!B63,SEARCH("knitting machines operated in day",'latest 2024'!B63)-4,4)),
        IF(ISNUMBER(VALUE(MID('latest 2024'!B63,SEARCH("knitting machines operated in day",'latest 2024'!B63)-3,3))),
            VALUE(MID('latest 2024'!B63,SEARCH("knitting machines operated in day",'latest 2024'!B63)-3,3)),
            VALUE(MID('latest 2024'!B63,SEARCH("knitting machines operated in day",'latest 2024'!B63)-2,2))
        )
    ),"-"
)</f>
        <v>-</v>
      </c>
      <c r="C63" s="175" t="str">
        <f>IFERROR(
    IF(ISNUMBER(VALUE(MID('latest 2024'!B63,SEARCH("knitting machines operated in night",'latest 2024'!B63)-4,4))),
        VALUE(MID('latest 2024'!B63,SEARCH("knitting machines operated in night",'latest 2024'!B63)-4,4)),
        IF(ISNUMBER(VALUE(MID('latest 2024'!B63,SEARCH("knitting machines operated in night",'latest 2024'!B63)-3,3))),
            VALUE(MID('latest 2024'!B63,SEARCH("knitting machines operated in night",'latest 2024'!B63)-3,3)),
            VALUE(MID('latest 2024'!B63,SEARCH("knitting machines operated in night",'latest 2024'!B63)-2,2))
        )
    ),"-"
)</f>
        <v>-</v>
      </c>
      <c r="D63" s="176" t="str">
        <f>IFERROR(
    IF(ISNUMBER(VALUE(MID('latest 2024'!B63,SEARCH("dye machines operated in day",'latest 2024'!B63)-4,4))),
        VALUE(MID('latest 2024'!B63,SEARCH("dye machines operated in day",'latest 2024'!B63)-4,4)),
        IF(ISNUMBER(VALUE(MID('latest 2024'!B63,SEARCH("dye machines operated in day",'latest 2024'!B63)-3,3))),
            VALUE(MID('latest 2024'!B63,SEARCH("dye machines operated in day",'latest 2024'!B63)-3,3)),
            VALUE(MID('latest 2024'!B63,SEARCH("dye machines operated in day ",'latest 2024'!B63)-2,2))
        )
    ),"-"
)</f>
        <v>-</v>
      </c>
      <c r="E63" s="176" t="str">
        <f>IFERROR(
    IF(ISNUMBER(VALUE(MID('latest 2024'!B63,SEARCH("dye machines operated in night",'latest 2024'!B63)-4,4))),
        VALUE(MID('latest 2024'!B63,SEARCH("dye machines operated in night",'latest 2024'!B63)-4,4)),
        IF(ISNUMBER(VALUE(MID('latest 2024'!B63,SEARCH("dye machines operated in night",'latest 2024'!B63)-3,3))),
            VALUE(MID('latest 2024'!B63,SEARCH("dye machines operated in night",'latest 2024'!B63)-3,3)),
            VALUE(MID('latest 2024'!B63,SEARCH("dye machines operated in night",'latest 2024'!B63)-2,2))
        )
    ),"-"
)</f>
        <v>-</v>
      </c>
      <c r="F63" s="175" t="str">
        <f>IFERROR(
    IF(ISNUMBER(VALUE(MID('latest 2024'!B63,SEARCH("sample dye machine operated in day",'latest 2024'!B63)-4,4))),
        VALUE(MID('latest 2024'!B63,SEARCH("sample dye machine operated in day",'latest 2024'!B63)-4,4)),
        IF(ISNUMBER(VALUE(MID('latest 2024'!B63,SEARCH("sample dye machine operated in day",'latest 2024'!B63)-3,3))),
            VALUE(MID('latest 2024'!B63,SEARCH("sample dye machine operated in day",'latest 2024'!B63)-3,3)),
            VALUE(MID('latest 2024'!B63,SEARCH("sample dye machine operated in day",'latest 2024'!B63)-2,2))
        )
    ),"-"
)</f>
        <v>-</v>
      </c>
      <c r="G63" s="175" t="str">
        <f>IFERROR(
    IF(ISNUMBER(VALUE(MID('latest 2024'!B63,SEARCH("sample dye machine operated in night",'latest 2024'!B63)-4,4))),
        VALUE(MID('latest 2024'!B63,SEARCH("sample dye machine operated in night",'latest 2024'!B63)-4,4)),
        IF(ISNUMBER(VALUE(MID('latest 2024'!B63,SEARCH("sample dye machine operated in night",'latest 2024'!B63)-3,3))),
            VALUE(MID('latest 2024'!B63,SEARCH("sample dye machine operated in night",'latest 2024'!B63)-3,3)),
            VALUE(MID('latest 2024'!B63,SEARCH("sample dye machine operated in night",'latest 2024'!B63)-2,2))
        )
    ),"-"
)</f>
        <v>-</v>
      </c>
      <c r="H63" s="176" t="str">
        <f>IFERROR(
    IF(ISNUMBER(VALUE(MID('latest 2024'!B63,SEARCH("dryers operated in day",'latest 2024'!B63)-4,4))),
        VALUE(MID('latest 2024'!B63,SEARCH("dryers operated in day",'latest 2024'!B63)-4,4)),
        IF(ISNUMBER(VALUE(MID('latest 2024'!B63,SEARCH("dryers operated in day",'latest 2024'!B63)-3,3))),
            VALUE(MID('latest 2024'!B63,SEARCH("dryers operated in day",'latest 2024'!B63)-3,3)),
            VALUE(MID('latest 2024'!B63,SEARCH("dryers operated in day",'latest 2024'!B63)-2,2))
        )
    ),"-"
)</f>
        <v>-</v>
      </c>
      <c r="I63" s="176" t="str">
        <f>IFERROR(
    IF(ISNUMBER(VALUE(MID('latest 2024'!B63,SEARCH("dryers operated in night",'latest 2024'!B63)-4,4))),
        VALUE(MID('latest 2024'!B63,SEARCH("dryers operated in night",'latest 2024'!B63)-4,4)),
        IF(ISNUMBER(VALUE(MID('latest 2024'!B63,SEARCH("dryers operated in night",'latest 2024'!B63)-3,3))),
            VALUE(MID('latest 2024'!B63,SEARCH("dryers operated in night",'latest 2024'!B63)-3,3)),
            VALUE(MID('latest 2024'!B63,SEARCH("dryers operated in night",'latest 2024'!B63)-2,2))
        )
    ),"-"
)</f>
        <v>-</v>
      </c>
      <c r="J63" s="175" t="str">
        <f>IFERROR(
    IF(ISNUMBER(VALUE(MID('latest 2024'!B63,SEARCH("Presetting machines operated in day",'latest 2024'!B63)-4,4))),
        VALUE(MID('latest 2024'!B63,SEARCH("Presetting machines operated in day",'latest 2024'!B63)-4,4)),
        IF(ISNUMBER(VALUE(MID('latest 2024'!B63,SEARCH("Presetting machines operated in day",'latest 2024'!B63)-3,3))),
            VALUE(MID('latest 2024'!B63,SEARCH("Presetting machines operated in day",'latest 2024'!B63)-3,3)),
            VALUE(MID('latest 2024'!B63,SEARCH("Presetting machines operated in day",'latest 2024'!B63)-2,2))
        )
    ),"-"
)</f>
        <v>-</v>
      </c>
      <c r="K63" s="177" t="str">
        <f>IFERROR(
    IF(ISNUMBER(VALUE(MID('latest 2024'!B63,SEARCH("Presetting machines operated in night",'latest 2024'!B63)-4,4))),
        VALUE(MID('latest 2024'!B63,SEARCH("Presetting machines operated in night",'latest 2024'!B63)-4,4)),
        IF(ISNUMBER(VALUE(MID('latest 2024'!B63,SEARCH("Presetting machines operated in night",'latest 2024'!B63)-3,3))),
            VALUE(MID('latest 2024'!B63,SEARCH("Presetting machines operated in night",'latest 2024'!B63)-3,3)),
            VALUE(MID('latest 2024'!B63,SEARCH("Presetting machines operated in night",'latest 2024'!B63)-2,2))
        )
    ),"-"
)</f>
        <v>-</v>
      </c>
      <c r="L63" s="178" t="s">
        <v>54</v>
      </c>
      <c r="M63" s="178" t="s">
        <v>54</v>
      </c>
      <c r="N63" s="179" t="s">
        <v>54</v>
      </c>
      <c r="O63" s="179" t="s">
        <v>54</v>
      </c>
      <c r="P63" s="180" t="s">
        <v>54</v>
      </c>
      <c r="Q63" s="180" t="s">
        <v>54</v>
      </c>
      <c r="R63" s="179" t="s">
        <v>54</v>
      </c>
      <c r="S63" s="179" t="s">
        <v>54</v>
      </c>
      <c r="T63" s="180" t="s">
        <v>54</v>
      </c>
      <c r="U63" s="180" t="s">
        <v>54</v>
      </c>
      <c r="V63" s="181" t="s">
        <v>130</v>
      </c>
      <c r="W63" s="182" t="s">
        <v>703</v>
      </c>
      <c r="X63" s="251">
        <v>838</v>
      </c>
      <c r="Y63" s="253">
        <v>0</v>
      </c>
      <c r="Z63" s="253">
        <v>0</v>
      </c>
      <c r="AA63" s="254"/>
      <c r="AB63" s="254"/>
      <c r="AC63" s="36">
        <f t="shared" si="0"/>
        <v>103.47366153846154</v>
      </c>
      <c r="AD63" s="39">
        <f t="shared" si="1"/>
        <v>0</v>
      </c>
      <c r="AE63" s="34">
        <f t="shared" si="2"/>
        <v>0</v>
      </c>
      <c r="AF63" s="39">
        <f t="shared" si="3"/>
        <v>0</v>
      </c>
      <c r="AG63" s="13">
        <f t="shared" si="4"/>
        <v>103.47366153846154</v>
      </c>
    </row>
    <row r="64" spans="1:33" s="3" customFormat="1" ht="45.75" customHeight="1">
      <c r="A64" s="174">
        <v>45373</v>
      </c>
      <c r="B64" s="175" t="str">
        <f>IFERROR(
    IF(ISNUMBER(VALUE(MID('latest 2024'!B64,SEARCH("knitting machines operated in day",'latest 2024'!B64)-4,4))),
        VALUE(MID('latest 2024'!B64,SEARCH("knitting machines operated in day",'latest 2024'!B64)-4,4)),
        IF(ISNUMBER(VALUE(MID('latest 2024'!B64,SEARCH("knitting machines operated in day",'latest 2024'!B64)-3,3))),
            VALUE(MID('latest 2024'!B64,SEARCH("knitting machines operated in day",'latest 2024'!B64)-3,3)),
            VALUE(MID('latest 2024'!B64,SEARCH("knitting machines operated in day",'latest 2024'!B64)-2,2))
        )
    ),"-"
)</f>
        <v>-</v>
      </c>
      <c r="C64" s="175" t="str">
        <f>IFERROR(
    IF(ISNUMBER(VALUE(MID('latest 2024'!B64,SEARCH("knitting machines operated in night",'latest 2024'!B64)-4,4))),
        VALUE(MID('latest 2024'!B64,SEARCH("knitting machines operated in night",'latest 2024'!B64)-4,4)),
        IF(ISNUMBER(VALUE(MID('latest 2024'!B64,SEARCH("knitting machines operated in night",'latest 2024'!B64)-3,3))),
            VALUE(MID('latest 2024'!B64,SEARCH("knitting machines operated in night",'latest 2024'!B64)-3,3)),
            VALUE(MID('latest 2024'!B64,SEARCH("knitting machines operated in night",'latest 2024'!B64)-2,2))
        )
    ),"-"
)</f>
        <v>-</v>
      </c>
      <c r="D64" s="176" t="str">
        <f>IFERROR(
    IF(ISNUMBER(VALUE(MID('latest 2024'!B64,SEARCH("dye machines operated in day",'latest 2024'!B64)-4,4))),
        VALUE(MID('latest 2024'!B64,SEARCH("dye machines operated in day",'latest 2024'!B64)-4,4)),
        IF(ISNUMBER(VALUE(MID('latest 2024'!B64,SEARCH("dye machines operated in day",'latest 2024'!B64)-3,3))),
            VALUE(MID('latest 2024'!B64,SEARCH("dye machines operated in day",'latest 2024'!B64)-3,3)),
            VALUE(MID('latest 2024'!B64,SEARCH("dye machines operated in day ",'latest 2024'!B64)-2,2))
        )
    ),"-"
)</f>
        <v>-</v>
      </c>
      <c r="E64" s="176" t="str">
        <f>IFERROR(
    IF(ISNUMBER(VALUE(MID('latest 2024'!B64,SEARCH("dye machines operated in night",'latest 2024'!B64)-4,4))),
        VALUE(MID('latest 2024'!B64,SEARCH("dye machines operated in night",'latest 2024'!B64)-4,4)),
        IF(ISNUMBER(VALUE(MID('latest 2024'!B64,SEARCH("dye machines operated in night",'latest 2024'!B64)-3,3))),
            VALUE(MID('latest 2024'!B64,SEARCH("dye machines operated in night",'latest 2024'!B64)-3,3)),
            VALUE(MID('latest 2024'!B64,SEARCH("dye machines operated in night",'latest 2024'!B64)-2,2))
        )
    ),"-"
)</f>
        <v>-</v>
      </c>
      <c r="F64" s="175" t="str">
        <f>IFERROR(
    IF(ISNUMBER(VALUE(MID('latest 2024'!B64,SEARCH("sample dye machine operated in day",'latest 2024'!B64)-4,4))),
        VALUE(MID('latest 2024'!B64,SEARCH("sample dye machine operated in day",'latest 2024'!B64)-4,4)),
        IF(ISNUMBER(VALUE(MID('latest 2024'!B64,SEARCH("sample dye machine operated in day",'latest 2024'!B64)-3,3))),
            VALUE(MID('latest 2024'!B64,SEARCH("sample dye machine operated in day",'latest 2024'!B64)-3,3)),
            VALUE(MID('latest 2024'!B64,SEARCH("sample dye machine operated in day",'latest 2024'!B64)-2,2))
        )
    ),"-"
)</f>
        <v>-</v>
      </c>
      <c r="G64" s="175" t="str">
        <f>IFERROR(
    IF(ISNUMBER(VALUE(MID('latest 2024'!B64,SEARCH("sample dye machine operated in night",'latest 2024'!B64)-4,4))),
        VALUE(MID('latest 2024'!B64,SEARCH("sample dye machine operated in night",'latest 2024'!B64)-4,4)),
        IF(ISNUMBER(VALUE(MID('latest 2024'!B64,SEARCH("sample dye machine operated in night",'latest 2024'!B64)-3,3))),
            VALUE(MID('latest 2024'!B64,SEARCH("sample dye machine operated in night",'latest 2024'!B64)-3,3)),
            VALUE(MID('latest 2024'!B64,SEARCH("sample dye machine operated in night",'latest 2024'!B64)-2,2))
        )
    ),"-"
)</f>
        <v>-</v>
      </c>
      <c r="H64" s="176" t="str">
        <f>IFERROR(
    IF(ISNUMBER(VALUE(MID('latest 2024'!B64,SEARCH("dryers operated in day",'latest 2024'!B64)-4,4))),
        VALUE(MID('latest 2024'!B64,SEARCH("dryers operated in day",'latest 2024'!B64)-4,4)),
        IF(ISNUMBER(VALUE(MID('latest 2024'!B64,SEARCH("dryers operated in day",'latest 2024'!B64)-3,3))),
            VALUE(MID('latest 2024'!B64,SEARCH("dryers operated in day",'latest 2024'!B64)-3,3)),
            VALUE(MID('latest 2024'!B64,SEARCH("dryers operated in day",'latest 2024'!B64)-2,2))
        )
    ),"-"
)</f>
        <v>-</v>
      </c>
      <c r="I64" s="176" t="str">
        <f>IFERROR(
    IF(ISNUMBER(VALUE(MID('latest 2024'!B64,SEARCH("dryers operated in night",'latest 2024'!B64)-4,4))),
        VALUE(MID('latest 2024'!B64,SEARCH("dryers operated in night",'latest 2024'!B64)-4,4)),
        IF(ISNUMBER(VALUE(MID('latest 2024'!B64,SEARCH("dryers operated in night",'latest 2024'!B64)-3,3))),
            VALUE(MID('latest 2024'!B64,SEARCH("dryers operated in night",'latest 2024'!B64)-3,3)),
            VALUE(MID('latest 2024'!B64,SEARCH("dryers operated in night",'latest 2024'!B64)-2,2))
        )
    ),"-"
)</f>
        <v>-</v>
      </c>
      <c r="J64" s="175" t="str">
        <f>IFERROR(
    IF(ISNUMBER(VALUE(MID('latest 2024'!B64,SEARCH("Presetting machines operated in day",'latest 2024'!B64)-4,4))),
        VALUE(MID('latest 2024'!B64,SEARCH("Presetting machines operated in day",'latest 2024'!B64)-4,4)),
        IF(ISNUMBER(VALUE(MID('latest 2024'!B64,SEARCH("Presetting machines operated in day",'latest 2024'!B64)-3,3))),
            VALUE(MID('latest 2024'!B64,SEARCH("Presetting machines operated in day",'latest 2024'!B64)-3,3)),
            VALUE(MID('latest 2024'!B64,SEARCH("Presetting machines operated in day",'latest 2024'!B64)-2,2))
        )
    ),"-"
)</f>
        <v>-</v>
      </c>
      <c r="K64" s="177" t="str">
        <f>IFERROR(
    IF(ISNUMBER(VALUE(MID('latest 2024'!B64,SEARCH("Presetting machines operated in night",'latest 2024'!B64)-4,4))),
        VALUE(MID('latest 2024'!B64,SEARCH("Presetting machines operated in night",'latest 2024'!B64)-4,4)),
        IF(ISNUMBER(VALUE(MID('latest 2024'!B64,SEARCH("Presetting machines operated in night",'latest 2024'!B64)-3,3))),
            VALUE(MID('latest 2024'!B64,SEARCH("Presetting machines operated in night",'latest 2024'!B64)-3,3)),
            VALUE(MID('latest 2024'!B64,SEARCH("Presetting machines operated in night",'latest 2024'!B64)-2,2))
        )
    ),"-"
)</f>
        <v>-</v>
      </c>
      <c r="L64" s="178" t="s">
        <v>739</v>
      </c>
      <c r="M64" s="178" t="s">
        <v>54</v>
      </c>
      <c r="N64" s="186" t="s">
        <v>746</v>
      </c>
      <c r="O64" s="179" t="s">
        <v>54</v>
      </c>
      <c r="P64" s="187" t="s">
        <v>747</v>
      </c>
      <c r="Q64" s="180" t="s">
        <v>54</v>
      </c>
      <c r="R64" s="186" t="s">
        <v>748</v>
      </c>
      <c r="S64" s="179" t="s">
        <v>54</v>
      </c>
      <c r="T64" s="180">
        <v>0</v>
      </c>
      <c r="U64" s="180" t="s">
        <v>54</v>
      </c>
      <c r="V64" s="181" t="s">
        <v>749</v>
      </c>
      <c r="W64" s="182" t="s">
        <v>703</v>
      </c>
      <c r="X64" s="251">
        <v>2601</v>
      </c>
      <c r="Y64" s="253">
        <v>0</v>
      </c>
      <c r="Z64" s="253">
        <v>0</v>
      </c>
      <c r="AA64" s="254"/>
      <c r="AB64" s="254"/>
      <c r="AC64" s="36">
        <f t="shared" si="0"/>
        <v>321.16347692307693</v>
      </c>
      <c r="AD64" s="39">
        <f t="shared" si="1"/>
        <v>0</v>
      </c>
      <c r="AE64" s="34">
        <f t="shared" si="2"/>
        <v>0</v>
      </c>
      <c r="AF64" s="39">
        <f t="shared" si="3"/>
        <v>0</v>
      </c>
      <c r="AG64" s="13">
        <f t="shared" si="4"/>
        <v>321.16347692307693</v>
      </c>
    </row>
    <row r="65" spans="1:33" s="3" customFormat="1" ht="45.75" customHeight="1">
      <c r="A65" s="174">
        <v>45374</v>
      </c>
      <c r="B65" s="175" t="str">
        <f>IFERROR(
    IF(ISNUMBER(VALUE(MID('latest 2024'!B65,SEARCH("knitting machines operated in day",'latest 2024'!B65)-4,4))),
        VALUE(MID('latest 2024'!B65,SEARCH("knitting machines operated in day",'latest 2024'!B65)-4,4)),
        IF(ISNUMBER(VALUE(MID('latest 2024'!B65,SEARCH("knitting machines operated in day",'latest 2024'!B65)-3,3))),
            VALUE(MID('latest 2024'!B65,SEARCH("knitting machines operated in day",'latest 2024'!B65)-3,3)),
            VALUE(MID('latest 2024'!B65,SEARCH("knitting machines operated in day",'latest 2024'!B65)-2,2))
        )
    ),"-"
)</f>
        <v>-</v>
      </c>
      <c r="C65" s="175" t="str">
        <f>IFERROR(
    IF(ISNUMBER(VALUE(MID('latest 2024'!B65,SEARCH("knitting machines operated in night",'latest 2024'!B65)-4,4))),
        VALUE(MID('latest 2024'!B65,SEARCH("knitting machines operated in night",'latest 2024'!B65)-4,4)),
        IF(ISNUMBER(VALUE(MID('latest 2024'!B65,SEARCH("knitting machines operated in night",'latest 2024'!B65)-3,3))),
            VALUE(MID('latest 2024'!B65,SEARCH("knitting machines operated in night",'latest 2024'!B65)-3,3)),
            VALUE(MID('latest 2024'!B65,SEARCH("knitting machines operated in night",'latest 2024'!B65)-2,2))
        )
    ),"-"
)</f>
        <v>-</v>
      </c>
      <c r="D65" s="176" t="str">
        <f>IFERROR(
    IF(ISNUMBER(VALUE(MID('latest 2024'!B65,SEARCH("dye machines operated in day",'latest 2024'!B65)-4,4))),
        VALUE(MID('latest 2024'!B65,SEARCH("dye machines operated in day",'latest 2024'!B65)-4,4)),
        IF(ISNUMBER(VALUE(MID('latest 2024'!B65,SEARCH("dye machines operated in day",'latest 2024'!B65)-3,3))),
            VALUE(MID('latest 2024'!B65,SEARCH("dye machines operated in day",'latest 2024'!B65)-3,3)),
            VALUE(MID('latest 2024'!B65,SEARCH("dye machines operated in day ",'latest 2024'!B65)-2,2))
        )
    ),"-"
)</f>
        <v>-</v>
      </c>
      <c r="E65" s="176" t="str">
        <f>IFERROR(
    IF(ISNUMBER(VALUE(MID('latest 2024'!B65,SEARCH("dye machines operated in night",'latest 2024'!B65)-4,4))),
        VALUE(MID('latest 2024'!B65,SEARCH("dye machines operated in night",'latest 2024'!B65)-4,4)),
        IF(ISNUMBER(VALUE(MID('latest 2024'!B65,SEARCH("dye machines operated in night",'latest 2024'!B65)-3,3))),
            VALUE(MID('latest 2024'!B65,SEARCH("dye machines operated in night",'latest 2024'!B65)-3,3)),
            VALUE(MID('latest 2024'!B65,SEARCH("dye machines operated in night",'latest 2024'!B65)-2,2))
        )
    ),"-"
)</f>
        <v>-</v>
      </c>
      <c r="F65" s="175" t="str">
        <f>IFERROR(
    IF(ISNUMBER(VALUE(MID('latest 2024'!B65,SEARCH("sample dye machine operated in day",'latest 2024'!B65)-4,4))),
        VALUE(MID('latest 2024'!B65,SEARCH("sample dye machine operated in day",'latest 2024'!B65)-4,4)),
        IF(ISNUMBER(VALUE(MID('latest 2024'!B65,SEARCH("sample dye machine operated in day",'latest 2024'!B65)-3,3))),
            VALUE(MID('latest 2024'!B65,SEARCH("sample dye machine operated in day",'latest 2024'!B65)-3,3)),
            VALUE(MID('latest 2024'!B65,SEARCH("sample dye machine operated in day",'latest 2024'!B65)-2,2))
        )
    ),"-"
)</f>
        <v>-</v>
      </c>
      <c r="G65" s="175" t="str">
        <f>IFERROR(
    IF(ISNUMBER(VALUE(MID('latest 2024'!B65,SEARCH("sample dye machine operated in night",'latest 2024'!B65)-4,4))),
        VALUE(MID('latest 2024'!B65,SEARCH("sample dye machine operated in night",'latest 2024'!B65)-4,4)),
        IF(ISNUMBER(VALUE(MID('latest 2024'!B65,SEARCH("sample dye machine operated in night",'latest 2024'!B65)-3,3))),
            VALUE(MID('latest 2024'!B65,SEARCH("sample dye machine operated in night",'latest 2024'!B65)-3,3)),
            VALUE(MID('latest 2024'!B65,SEARCH("sample dye machine operated in night",'latest 2024'!B65)-2,2))
        )
    ),"-"
)</f>
        <v>-</v>
      </c>
      <c r="H65" s="176" t="str">
        <f>IFERROR(
    IF(ISNUMBER(VALUE(MID('latest 2024'!B65,SEARCH("dryers operated in day",'latest 2024'!B65)-4,4))),
        VALUE(MID('latest 2024'!B65,SEARCH("dryers operated in day",'latest 2024'!B65)-4,4)),
        IF(ISNUMBER(VALUE(MID('latest 2024'!B65,SEARCH("dryers operated in day",'latest 2024'!B65)-3,3))),
            VALUE(MID('latest 2024'!B65,SEARCH("dryers operated in day",'latest 2024'!B65)-3,3)),
            VALUE(MID('latest 2024'!B65,SEARCH("dryers operated in day",'latest 2024'!B65)-2,2))
        )
    ),"-"
)</f>
        <v>-</v>
      </c>
      <c r="I65" s="176" t="str">
        <f>IFERROR(
    IF(ISNUMBER(VALUE(MID('latest 2024'!B65,SEARCH("dryers operated in night",'latest 2024'!B65)-4,4))),
        VALUE(MID('latest 2024'!B65,SEARCH("dryers operated in night",'latest 2024'!B65)-4,4)),
        IF(ISNUMBER(VALUE(MID('latest 2024'!B65,SEARCH("dryers operated in night",'latest 2024'!B65)-3,3))),
            VALUE(MID('latest 2024'!B65,SEARCH("dryers operated in night",'latest 2024'!B65)-3,3)),
            VALUE(MID('latest 2024'!B65,SEARCH("dryers operated in night",'latest 2024'!B65)-2,2))
        )
    ),"-"
)</f>
        <v>-</v>
      </c>
      <c r="J65" s="175" t="str">
        <f>IFERROR(
    IF(ISNUMBER(VALUE(MID('latest 2024'!B65,SEARCH("Presetting machines operated in day",'latest 2024'!B65)-4,4))),
        VALUE(MID('latest 2024'!B65,SEARCH("Presetting machines operated in day",'latest 2024'!B65)-4,4)),
        IF(ISNUMBER(VALUE(MID('latest 2024'!B65,SEARCH("Presetting machines operated in day",'latest 2024'!B65)-3,3))),
            VALUE(MID('latest 2024'!B65,SEARCH("Presetting machines operated in day",'latest 2024'!B65)-3,3)),
            VALUE(MID('latest 2024'!B65,SEARCH("Presetting machines operated in day",'latest 2024'!B65)-2,2))
        )
    ),"-"
)</f>
        <v>-</v>
      </c>
      <c r="K65" s="177" t="str">
        <f>IFERROR(
    IF(ISNUMBER(VALUE(MID('latest 2024'!B65,SEARCH("Presetting machines operated in night",'latest 2024'!B65)-4,4))),
        VALUE(MID('latest 2024'!B65,SEARCH("Presetting machines operated in night",'latest 2024'!B65)-4,4)),
        IF(ISNUMBER(VALUE(MID('latest 2024'!B65,SEARCH("Presetting machines operated in night",'latest 2024'!B65)-3,3))),
            VALUE(MID('latest 2024'!B65,SEARCH("Presetting machines operated in night",'latest 2024'!B65)-3,3)),
            VALUE(MID('latest 2024'!B65,SEARCH("Presetting machines operated in night",'latest 2024'!B65)-2,2))
        )
    ),"-"
)</f>
        <v>-</v>
      </c>
      <c r="L65" s="178" t="s">
        <v>54</v>
      </c>
      <c r="M65" s="178" t="s">
        <v>54</v>
      </c>
      <c r="N65" s="179" t="s">
        <v>54</v>
      </c>
      <c r="O65" s="179" t="s">
        <v>54</v>
      </c>
      <c r="P65" s="180" t="s">
        <v>54</v>
      </c>
      <c r="Q65" s="180" t="s">
        <v>54</v>
      </c>
      <c r="R65" s="179" t="s">
        <v>54</v>
      </c>
      <c r="S65" s="179" t="s">
        <v>54</v>
      </c>
      <c r="T65" s="180" t="s">
        <v>54</v>
      </c>
      <c r="U65" s="180" t="s">
        <v>54</v>
      </c>
      <c r="V65" s="181" t="s">
        <v>54</v>
      </c>
      <c r="W65" s="182" t="s">
        <v>28</v>
      </c>
      <c r="X65" s="251">
        <v>495</v>
      </c>
      <c r="Y65" s="253">
        <v>0</v>
      </c>
      <c r="Z65" s="253">
        <v>0</v>
      </c>
      <c r="AA65" s="254"/>
      <c r="AB65" s="254"/>
      <c r="AC65" s="36">
        <f t="shared" si="0"/>
        <v>61.121076923076927</v>
      </c>
      <c r="AD65" s="39">
        <f t="shared" si="1"/>
        <v>0</v>
      </c>
      <c r="AE65" s="34">
        <f t="shared" si="2"/>
        <v>0</v>
      </c>
      <c r="AF65" s="39">
        <f t="shared" si="3"/>
        <v>0</v>
      </c>
      <c r="AG65" s="13">
        <f t="shared" si="4"/>
        <v>61.121076923076927</v>
      </c>
    </row>
    <row r="66" spans="1:33" s="3" customFormat="1" ht="45.75" customHeight="1">
      <c r="A66" s="174">
        <v>45375</v>
      </c>
      <c r="B66" s="175" t="str">
        <f>IFERROR(
    IF(ISNUMBER(VALUE(MID('latest 2024'!B66,SEARCH("knitting machines operated in day",'latest 2024'!B66)-4,4))),
        VALUE(MID('latest 2024'!B66,SEARCH("knitting machines operated in day",'latest 2024'!B66)-4,4)),
        IF(ISNUMBER(VALUE(MID('latest 2024'!B66,SEARCH("knitting machines operated in day",'latest 2024'!B66)-3,3))),
            VALUE(MID('latest 2024'!B66,SEARCH("knitting machines operated in day",'latest 2024'!B66)-3,3)),
            VALUE(MID('latest 2024'!B66,SEARCH("knitting machines operated in day",'latest 2024'!B66)-2,2))
        )
    ),"-"
)</f>
        <v>-</v>
      </c>
      <c r="C66" s="175" t="str">
        <f>IFERROR(
    IF(ISNUMBER(VALUE(MID('latest 2024'!B66,SEARCH("knitting machines operated in night",'latest 2024'!B66)-4,4))),
        VALUE(MID('latest 2024'!B66,SEARCH("knitting machines operated in night",'latest 2024'!B66)-4,4)),
        IF(ISNUMBER(VALUE(MID('latest 2024'!B66,SEARCH("knitting machines operated in night",'latest 2024'!B66)-3,3))),
            VALUE(MID('latest 2024'!B66,SEARCH("knitting machines operated in night",'latest 2024'!B66)-3,3)),
            VALUE(MID('latest 2024'!B66,SEARCH("knitting machines operated in night",'latest 2024'!B66)-2,2))
        )
    ),"-"
)</f>
        <v>-</v>
      </c>
      <c r="D66" s="176" t="str">
        <f>IFERROR(
    IF(ISNUMBER(VALUE(MID('latest 2024'!B66,SEARCH("dye machines operated in day",'latest 2024'!B66)-4,4))),
        VALUE(MID('latest 2024'!B66,SEARCH("dye machines operated in day",'latest 2024'!B66)-4,4)),
        IF(ISNUMBER(VALUE(MID('latest 2024'!B66,SEARCH("dye machines operated in day",'latest 2024'!B66)-3,3))),
            VALUE(MID('latest 2024'!B66,SEARCH("dye machines operated in day",'latest 2024'!B66)-3,3)),
            VALUE(MID('latest 2024'!B66,SEARCH("dye machines operated in day ",'latest 2024'!B66)-2,2))
        )
    ),"-"
)</f>
        <v>-</v>
      </c>
      <c r="E66" s="176" t="str">
        <f>IFERROR(
    IF(ISNUMBER(VALUE(MID('latest 2024'!B66,SEARCH("dye machines operated in night",'latest 2024'!B66)-4,4))),
        VALUE(MID('latest 2024'!B66,SEARCH("dye machines operated in night",'latest 2024'!B66)-4,4)),
        IF(ISNUMBER(VALUE(MID('latest 2024'!B66,SEARCH("dye machines operated in night",'latest 2024'!B66)-3,3))),
            VALUE(MID('latest 2024'!B66,SEARCH("dye machines operated in night",'latest 2024'!B66)-3,3)),
            VALUE(MID('latest 2024'!B66,SEARCH("dye machines operated in night",'latest 2024'!B66)-2,2))
        )
    ),"-"
)</f>
        <v>-</v>
      </c>
      <c r="F66" s="175" t="str">
        <f>IFERROR(
    IF(ISNUMBER(VALUE(MID('latest 2024'!B66,SEARCH("sample dye machine operated in day",'latest 2024'!B66)-4,4))),
        VALUE(MID('latest 2024'!B66,SEARCH("sample dye machine operated in day",'latest 2024'!B66)-4,4)),
        IF(ISNUMBER(VALUE(MID('latest 2024'!B66,SEARCH("sample dye machine operated in day",'latest 2024'!B66)-3,3))),
            VALUE(MID('latest 2024'!B66,SEARCH("sample dye machine operated in day",'latest 2024'!B66)-3,3)),
            VALUE(MID('latest 2024'!B66,SEARCH("sample dye machine operated in day",'latest 2024'!B66)-2,2))
        )
    ),"-"
)</f>
        <v>-</v>
      </c>
      <c r="G66" s="175" t="str">
        <f>IFERROR(
    IF(ISNUMBER(VALUE(MID('latest 2024'!B66,SEARCH("sample dye machine operated in night",'latest 2024'!B66)-4,4))),
        VALUE(MID('latest 2024'!B66,SEARCH("sample dye machine operated in night",'latest 2024'!B66)-4,4)),
        IF(ISNUMBER(VALUE(MID('latest 2024'!B66,SEARCH("sample dye machine operated in night",'latest 2024'!B66)-3,3))),
            VALUE(MID('latest 2024'!B66,SEARCH("sample dye machine operated in night",'latest 2024'!B66)-3,3)),
            VALUE(MID('latest 2024'!B66,SEARCH("sample dye machine operated in night",'latest 2024'!B66)-2,2))
        )
    ),"-"
)</f>
        <v>-</v>
      </c>
      <c r="H66" s="176" t="str">
        <f>IFERROR(
    IF(ISNUMBER(VALUE(MID('latest 2024'!B66,SEARCH("dryers operated in day",'latest 2024'!B66)-4,4))),
        VALUE(MID('latest 2024'!B66,SEARCH("dryers operated in day",'latest 2024'!B66)-4,4)),
        IF(ISNUMBER(VALUE(MID('latest 2024'!B66,SEARCH("dryers operated in day",'latest 2024'!B66)-3,3))),
            VALUE(MID('latest 2024'!B66,SEARCH("dryers operated in day",'latest 2024'!B66)-3,3)),
            VALUE(MID('latest 2024'!B66,SEARCH("dryers operated in day",'latest 2024'!B66)-2,2))
        )
    ),"-"
)</f>
        <v>-</v>
      </c>
      <c r="I66" s="176" t="str">
        <f>IFERROR(
    IF(ISNUMBER(VALUE(MID('latest 2024'!B66,SEARCH("dryers operated in night",'latest 2024'!B66)-4,4))),
        VALUE(MID('latest 2024'!B66,SEARCH("dryers operated in night",'latest 2024'!B66)-4,4)),
        IF(ISNUMBER(VALUE(MID('latest 2024'!B66,SEARCH("dryers operated in night",'latest 2024'!B66)-3,3))),
            VALUE(MID('latest 2024'!B66,SEARCH("dryers operated in night",'latest 2024'!B66)-3,3)),
            VALUE(MID('latest 2024'!B66,SEARCH("dryers operated in night",'latest 2024'!B66)-2,2))
        )
    ),"-"
)</f>
        <v>-</v>
      </c>
      <c r="J66" s="175" t="str">
        <f>IFERROR(
    IF(ISNUMBER(VALUE(MID('latest 2024'!B66,SEARCH("Presetting machines operated in day",'latest 2024'!B66)-4,4))),
        VALUE(MID('latest 2024'!B66,SEARCH("Presetting machines operated in day",'latest 2024'!B66)-4,4)),
        IF(ISNUMBER(VALUE(MID('latest 2024'!B66,SEARCH("Presetting machines operated in day",'latest 2024'!B66)-3,3))),
            VALUE(MID('latest 2024'!B66,SEARCH("Presetting machines operated in day",'latest 2024'!B66)-3,3)),
            VALUE(MID('latest 2024'!B66,SEARCH("Presetting machines operated in day",'latest 2024'!B66)-2,2))
        )
    ),"-"
)</f>
        <v>-</v>
      </c>
      <c r="K66" s="177" t="str">
        <f>IFERROR(
    IF(ISNUMBER(VALUE(MID('latest 2024'!B66,SEARCH("Presetting machines operated in night",'latest 2024'!B66)-4,4))),
        VALUE(MID('latest 2024'!B66,SEARCH("Presetting machines operated in night",'latest 2024'!B66)-4,4)),
        IF(ISNUMBER(VALUE(MID('latest 2024'!B66,SEARCH("Presetting machines operated in night",'latest 2024'!B66)-3,3))),
            VALUE(MID('latest 2024'!B66,SEARCH("Presetting machines operated in night",'latest 2024'!B66)-3,3)),
            VALUE(MID('latest 2024'!B66,SEARCH("Presetting machines operated in night",'latest 2024'!B66)-2,2))
        )
    ),"-"
)</f>
        <v>-</v>
      </c>
      <c r="L66" s="178" t="s">
        <v>54</v>
      </c>
      <c r="M66" s="178" t="s">
        <v>54</v>
      </c>
      <c r="N66" s="179" t="s">
        <v>54</v>
      </c>
      <c r="O66" s="179" t="s">
        <v>54</v>
      </c>
      <c r="P66" s="180" t="s">
        <v>54</v>
      </c>
      <c r="Q66" s="180" t="s">
        <v>54</v>
      </c>
      <c r="R66" s="179" t="s">
        <v>54</v>
      </c>
      <c r="S66" s="179" t="s">
        <v>54</v>
      </c>
      <c r="T66" s="180" t="s">
        <v>54</v>
      </c>
      <c r="U66" s="180" t="s">
        <v>54</v>
      </c>
      <c r="V66" s="181" t="s">
        <v>54</v>
      </c>
      <c r="W66" s="182" t="s">
        <v>28</v>
      </c>
      <c r="X66" s="251">
        <v>329</v>
      </c>
      <c r="Y66" s="253">
        <v>0</v>
      </c>
      <c r="Z66" s="253">
        <v>0</v>
      </c>
      <c r="AA66" s="254"/>
      <c r="AB66" s="254"/>
      <c r="AC66" s="36">
        <f t="shared" si="0"/>
        <v>40.623907692307696</v>
      </c>
      <c r="AD66" s="39">
        <f t="shared" si="1"/>
        <v>0</v>
      </c>
      <c r="AE66" s="34">
        <f t="shared" si="2"/>
        <v>0</v>
      </c>
      <c r="AF66" s="39">
        <f t="shared" si="3"/>
        <v>0</v>
      </c>
      <c r="AG66" s="13">
        <f t="shared" si="4"/>
        <v>40.623907692307696</v>
      </c>
    </row>
    <row r="67" spans="1:33" s="3" customFormat="1" ht="45.75" customHeight="1">
      <c r="A67" s="174">
        <v>45376</v>
      </c>
      <c r="B67" s="175" t="str">
        <f>IFERROR(
    IF(ISNUMBER(VALUE(MID('latest 2024'!B67,SEARCH("knitting machines operated in day",'latest 2024'!B67)-4,4))),
        VALUE(MID('latest 2024'!B67,SEARCH("knitting machines operated in day",'latest 2024'!B67)-4,4)),
        IF(ISNUMBER(VALUE(MID('latest 2024'!B67,SEARCH("knitting machines operated in day",'latest 2024'!B67)-3,3))),
            VALUE(MID('latest 2024'!B67,SEARCH("knitting machines operated in day",'latest 2024'!B67)-3,3)),
            VALUE(MID('latest 2024'!B67,SEARCH("knitting machines operated in day",'latest 2024'!B67)-2,2))
        )
    ),"-"
)</f>
        <v>-</v>
      </c>
      <c r="C67" s="175" t="str">
        <f>IFERROR(
    IF(ISNUMBER(VALUE(MID('latest 2024'!B67,SEARCH("knitting machines operated in night",'latest 2024'!B67)-4,4))),
        VALUE(MID('latest 2024'!B67,SEARCH("knitting machines operated in night",'latest 2024'!B67)-4,4)),
        IF(ISNUMBER(VALUE(MID('latest 2024'!B67,SEARCH("knitting machines operated in night",'latest 2024'!B67)-3,3))),
            VALUE(MID('latest 2024'!B67,SEARCH("knitting machines operated in night",'latest 2024'!B67)-3,3)),
            VALUE(MID('latest 2024'!B67,SEARCH("knitting machines operated in night",'latest 2024'!B67)-2,2))
        )
    ),"-"
)</f>
        <v>-</v>
      </c>
      <c r="D67" s="176" t="str">
        <f>IFERROR(
    IF(ISNUMBER(VALUE(MID('latest 2024'!B67,SEARCH("dye machines operated in day",'latest 2024'!B67)-4,4))),
        VALUE(MID('latest 2024'!B67,SEARCH("dye machines operated in day",'latest 2024'!B67)-4,4)),
        IF(ISNUMBER(VALUE(MID('latest 2024'!B67,SEARCH("dye machines operated in day",'latest 2024'!B67)-3,3))),
            VALUE(MID('latest 2024'!B67,SEARCH("dye machines operated in day",'latest 2024'!B67)-3,3)),
            VALUE(MID('latest 2024'!B67,SEARCH("dye machines operated in day ",'latest 2024'!B67)-2,2))
        )
    ),"-"
)</f>
        <v>-</v>
      </c>
      <c r="E67" s="176" t="str">
        <f>IFERROR(
    IF(ISNUMBER(VALUE(MID('latest 2024'!B67,SEARCH("dye machines operated in night",'latest 2024'!B67)-4,4))),
        VALUE(MID('latest 2024'!B67,SEARCH("dye machines operated in night",'latest 2024'!B67)-4,4)),
        IF(ISNUMBER(VALUE(MID('latest 2024'!B67,SEARCH("dye machines operated in night",'latest 2024'!B67)-3,3))),
            VALUE(MID('latest 2024'!B67,SEARCH("dye machines operated in night",'latest 2024'!B67)-3,3)),
            VALUE(MID('latest 2024'!B67,SEARCH("dye machines operated in night",'latest 2024'!B67)-2,2))
        )
    ),"-"
)</f>
        <v>-</v>
      </c>
      <c r="F67" s="175" t="str">
        <f>IFERROR(
    IF(ISNUMBER(VALUE(MID('latest 2024'!B67,SEARCH("sample dye machine operated in day",'latest 2024'!B67)-4,4))),
        VALUE(MID('latest 2024'!B67,SEARCH("sample dye machine operated in day",'latest 2024'!B67)-4,4)),
        IF(ISNUMBER(VALUE(MID('latest 2024'!B67,SEARCH("sample dye machine operated in day",'latest 2024'!B67)-3,3))),
            VALUE(MID('latest 2024'!B67,SEARCH("sample dye machine operated in day",'latest 2024'!B67)-3,3)),
            VALUE(MID('latest 2024'!B67,SEARCH("sample dye machine operated in day",'latest 2024'!B67)-2,2))
        )
    ),"-"
)</f>
        <v>-</v>
      </c>
      <c r="G67" s="175" t="str">
        <f>IFERROR(
    IF(ISNUMBER(VALUE(MID('latest 2024'!B67,SEARCH("sample dye machine operated in night",'latest 2024'!B67)-4,4))),
        VALUE(MID('latest 2024'!B67,SEARCH("sample dye machine operated in night",'latest 2024'!B67)-4,4)),
        IF(ISNUMBER(VALUE(MID('latest 2024'!B67,SEARCH("sample dye machine operated in night",'latest 2024'!B67)-3,3))),
            VALUE(MID('latest 2024'!B67,SEARCH("sample dye machine operated in night",'latest 2024'!B67)-3,3)),
            VALUE(MID('latest 2024'!B67,SEARCH("sample dye machine operated in night",'latest 2024'!B67)-2,2))
        )
    ),"-"
)</f>
        <v>-</v>
      </c>
      <c r="H67" s="176" t="str">
        <f>IFERROR(
    IF(ISNUMBER(VALUE(MID('latest 2024'!B67,SEARCH("dryers operated in day",'latest 2024'!B67)-4,4))),
        VALUE(MID('latest 2024'!B67,SEARCH("dryers operated in day",'latest 2024'!B67)-4,4)),
        IF(ISNUMBER(VALUE(MID('latest 2024'!B67,SEARCH("dryers operated in day",'latest 2024'!B67)-3,3))),
            VALUE(MID('latest 2024'!B67,SEARCH("dryers operated in day",'latest 2024'!B67)-3,3)),
            VALUE(MID('latest 2024'!B67,SEARCH("dryers operated in day",'latest 2024'!B67)-2,2))
        )
    ),"-"
)</f>
        <v>-</v>
      </c>
      <c r="I67" s="176" t="str">
        <f>IFERROR(
    IF(ISNUMBER(VALUE(MID('latest 2024'!B67,SEARCH("dryers operated in night",'latest 2024'!B67)-4,4))),
        VALUE(MID('latest 2024'!B67,SEARCH("dryers operated in night",'latest 2024'!B67)-4,4)),
        IF(ISNUMBER(VALUE(MID('latest 2024'!B67,SEARCH("dryers operated in night",'latest 2024'!B67)-3,3))),
            VALUE(MID('latest 2024'!B67,SEARCH("dryers operated in night",'latest 2024'!B67)-3,3)),
            VALUE(MID('latest 2024'!B67,SEARCH("dryers operated in night",'latest 2024'!B67)-2,2))
        )
    ),"-"
)</f>
        <v>-</v>
      </c>
      <c r="J67" s="175" t="str">
        <f>IFERROR(
    IF(ISNUMBER(VALUE(MID('latest 2024'!B67,SEARCH("Presetting machines operated in day",'latest 2024'!B67)-4,4))),
        VALUE(MID('latest 2024'!B67,SEARCH("Presetting machines operated in day",'latest 2024'!B67)-4,4)),
        IF(ISNUMBER(VALUE(MID('latest 2024'!B67,SEARCH("Presetting machines operated in day",'latest 2024'!B67)-3,3))),
            VALUE(MID('latest 2024'!B67,SEARCH("Presetting machines operated in day",'latest 2024'!B67)-3,3)),
            VALUE(MID('latest 2024'!B67,SEARCH("Presetting machines operated in day",'latest 2024'!B67)-2,2))
        )
    ),"-"
)</f>
        <v>-</v>
      </c>
      <c r="K67" s="177" t="str">
        <f>IFERROR(
    IF(ISNUMBER(VALUE(MID('latest 2024'!B67,SEARCH("Presetting machines operated in night",'latest 2024'!B67)-4,4))),
        VALUE(MID('latest 2024'!B67,SEARCH("Presetting machines operated in night",'latest 2024'!B67)-4,4)),
        IF(ISNUMBER(VALUE(MID('latest 2024'!B67,SEARCH("Presetting machines operated in night",'latest 2024'!B67)-3,3))),
            VALUE(MID('latest 2024'!B67,SEARCH("Presetting machines operated in night",'latest 2024'!B67)-3,3)),
            VALUE(MID('latest 2024'!B67,SEARCH("Presetting machines operated in night",'latest 2024'!B67)-2,2))
        )
    ),"-"
)</f>
        <v>-</v>
      </c>
      <c r="L67" s="178" t="s">
        <v>739</v>
      </c>
      <c r="M67" s="178" t="s">
        <v>54</v>
      </c>
      <c r="N67" s="186" t="s">
        <v>750</v>
      </c>
      <c r="O67" s="179" t="s">
        <v>54</v>
      </c>
      <c r="P67" s="187" t="s">
        <v>747</v>
      </c>
      <c r="Q67" s="180" t="s">
        <v>54</v>
      </c>
      <c r="R67" s="186" t="s">
        <v>748</v>
      </c>
      <c r="S67" s="179" t="s">
        <v>54</v>
      </c>
      <c r="T67" s="180">
        <v>0</v>
      </c>
      <c r="U67" s="180" t="s">
        <v>54</v>
      </c>
      <c r="V67" s="181" t="s">
        <v>54</v>
      </c>
      <c r="W67" s="182" t="s">
        <v>703</v>
      </c>
      <c r="X67" s="251">
        <v>2376</v>
      </c>
      <c r="Y67" s="253">
        <v>0</v>
      </c>
      <c r="Z67" s="253">
        <v>0</v>
      </c>
      <c r="AA67" s="254"/>
      <c r="AB67" s="254"/>
      <c r="AC67" s="36">
        <f t="shared" ref="AC67:AC130" si="5">(X67*40.13)/325</f>
        <v>293.38116923076922</v>
      </c>
      <c r="AD67" s="39">
        <f t="shared" ref="AD67:AD130" si="6">(Y67/1000)*29.85</f>
        <v>0</v>
      </c>
      <c r="AE67" s="34">
        <f t="shared" ref="AE67:AE130" si="7">(Z67*165)/325</f>
        <v>0</v>
      </c>
      <c r="AF67" s="39">
        <f t="shared" ref="AF67:AF130" si="8">(Z67*0.9)*1.25</f>
        <v>0</v>
      </c>
      <c r="AG67" s="13">
        <f t="shared" ref="AG67:AG113" si="9">SUM(AC67:AF67)</f>
        <v>293.38116923076922</v>
      </c>
    </row>
    <row r="68" spans="1:33" s="3" customFormat="1" ht="45.75" customHeight="1">
      <c r="A68" s="174">
        <v>45377</v>
      </c>
      <c r="B68" s="175" t="str">
        <f>IFERROR(
    IF(ISNUMBER(VALUE(MID('latest 2024'!B68,SEARCH("knitting machines operated in day",'latest 2024'!B68)-4,4))),
        VALUE(MID('latest 2024'!B68,SEARCH("knitting machines operated in day",'latest 2024'!B68)-4,4)),
        IF(ISNUMBER(VALUE(MID('latest 2024'!B68,SEARCH("knitting machines operated in day",'latest 2024'!B68)-3,3))),
            VALUE(MID('latest 2024'!B68,SEARCH("knitting machines operated in day",'latest 2024'!B68)-3,3)),
            VALUE(MID('latest 2024'!B68,SEARCH("knitting machines operated in day",'latest 2024'!B68)-2,2))
        )
    ),"-"
)</f>
        <v>-</v>
      </c>
      <c r="C68" s="175" t="str">
        <f>IFERROR(
    IF(ISNUMBER(VALUE(MID('latest 2024'!B68,SEARCH("knitting machines operated in night",'latest 2024'!B68)-4,4))),
        VALUE(MID('latest 2024'!B68,SEARCH("knitting machines operated in night",'latest 2024'!B68)-4,4)),
        IF(ISNUMBER(VALUE(MID('latest 2024'!B68,SEARCH("knitting machines operated in night",'latest 2024'!B68)-3,3))),
            VALUE(MID('latest 2024'!B68,SEARCH("knitting machines operated in night",'latest 2024'!B68)-3,3)),
            VALUE(MID('latest 2024'!B68,SEARCH("knitting machines operated in night",'latest 2024'!B68)-2,2))
        )
    ),"-"
)</f>
        <v>-</v>
      </c>
      <c r="D68" s="176" t="str">
        <f>IFERROR(
    IF(ISNUMBER(VALUE(MID('latest 2024'!B68,SEARCH("dye machines operated in day",'latest 2024'!B68)-4,4))),
        VALUE(MID('latest 2024'!B68,SEARCH("dye machines operated in day",'latest 2024'!B68)-4,4)),
        IF(ISNUMBER(VALUE(MID('latest 2024'!B68,SEARCH("dye machines operated in day",'latest 2024'!B68)-3,3))),
            VALUE(MID('latest 2024'!B68,SEARCH("dye machines operated in day",'latest 2024'!B68)-3,3)),
            VALUE(MID('latest 2024'!B68,SEARCH("dye machines operated in day ",'latest 2024'!B68)-2,2))
        )
    ),"-"
)</f>
        <v>-</v>
      </c>
      <c r="E68" s="176" t="str">
        <f>IFERROR(
    IF(ISNUMBER(VALUE(MID('latest 2024'!B68,SEARCH("dye machines operated in night",'latest 2024'!B68)-4,4))),
        VALUE(MID('latest 2024'!B68,SEARCH("dye machines operated in night",'latest 2024'!B68)-4,4)),
        IF(ISNUMBER(VALUE(MID('latest 2024'!B68,SEARCH("dye machines operated in night",'latest 2024'!B68)-3,3))),
            VALUE(MID('latest 2024'!B68,SEARCH("dye machines operated in night",'latest 2024'!B68)-3,3)),
            VALUE(MID('latest 2024'!B68,SEARCH("dye machines operated in night",'latest 2024'!B68)-2,2))
        )
    ),"-"
)</f>
        <v>-</v>
      </c>
      <c r="F68" s="175" t="str">
        <f>IFERROR(
    IF(ISNUMBER(VALUE(MID('latest 2024'!B68,SEARCH("sample dye machine operated in day",'latest 2024'!B68)-4,4))),
        VALUE(MID('latest 2024'!B68,SEARCH("sample dye machine operated in day",'latest 2024'!B68)-4,4)),
        IF(ISNUMBER(VALUE(MID('latest 2024'!B68,SEARCH("sample dye machine operated in day",'latest 2024'!B68)-3,3))),
            VALUE(MID('latest 2024'!B68,SEARCH("sample dye machine operated in day",'latest 2024'!B68)-3,3)),
            VALUE(MID('latest 2024'!B68,SEARCH("sample dye machine operated in day",'latest 2024'!B68)-2,2))
        )
    ),"-"
)</f>
        <v>-</v>
      </c>
      <c r="G68" s="175" t="str">
        <f>IFERROR(
    IF(ISNUMBER(VALUE(MID('latest 2024'!B68,SEARCH("sample dye machine operated in night",'latest 2024'!B68)-4,4))),
        VALUE(MID('latest 2024'!B68,SEARCH("sample dye machine operated in night",'latest 2024'!B68)-4,4)),
        IF(ISNUMBER(VALUE(MID('latest 2024'!B68,SEARCH("sample dye machine operated in night",'latest 2024'!B68)-3,3))),
            VALUE(MID('latest 2024'!B68,SEARCH("sample dye machine operated in night",'latest 2024'!B68)-3,3)),
            VALUE(MID('latest 2024'!B68,SEARCH("sample dye machine operated in night",'latest 2024'!B68)-2,2))
        )
    ),"-"
)</f>
        <v>-</v>
      </c>
      <c r="H68" s="176" t="str">
        <f>IFERROR(
    IF(ISNUMBER(VALUE(MID('latest 2024'!B68,SEARCH("dryers operated in day",'latest 2024'!B68)-4,4))),
        VALUE(MID('latest 2024'!B68,SEARCH("dryers operated in day",'latest 2024'!B68)-4,4)),
        IF(ISNUMBER(VALUE(MID('latest 2024'!B68,SEARCH("dryers operated in day",'latest 2024'!B68)-3,3))),
            VALUE(MID('latest 2024'!B68,SEARCH("dryers operated in day",'latest 2024'!B68)-3,3)),
            VALUE(MID('latest 2024'!B68,SEARCH("dryers operated in day",'latest 2024'!B68)-2,2))
        )
    ),"-"
)</f>
        <v>-</v>
      </c>
      <c r="I68" s="176" t="str">
        <f>IFERROR(
    IF(ISNUMBER(VALUE(MID('latest 2024'!B68,SEARCH("dryers operated in night",'latest 2024'!B68)-4,4))),
        VALUE(MID('latest 2024'!B68,SEARCH("dryers operated in night",'latest 2024'!B68)-4,4)),
        IF(ISNUMBER(VALUE(MID('latest 2024'!B68,SEARCH("dryers operated in night",'latest 2024'!B68)-3,3))),
            VALUE(MID('latest 2024'!B68,SEARCH("dryers operated in night",'latest 2024'!B68)-3,3)),
            VALUE(MID('latest 2024'!B68,SEARCH("dryers operated in night",'latest 2024'!B68)-2,2))
        )
    ),"-"
)</f>
        <v>-</v>
      </c>
      <c r="J68" s="175" t="str">
        <f>IFERROR(
    IF(ISNUMBER(VALUE(MID('latest 2024'!B68,SEARCH("Presetting machines operated in day",'latest 2024'!B68)-4,4))),
        VALUE(MID('latest 2024'!B68,SEARCH("Presetting machines operated in day",'latest 2024'!B68)-4,4)),
        IF(ISNUMBER(VALUE(MID('latest 2024'!B68,SEARCH("Presetting machines operated in day",'latest 2024'!B68)-3,3))),
            VALUE(MID('latest 2024'!B68,SEARCH("Presetting machines operated in day",'latest 2024'!B68)-3,3)),
            VALUE(MID('latest 2024'!B68,SEARCH("Presetting machines operated in day",'latest 2024'!B68)-2,2))
        )
    ),"-"
)</f>
        <v>-</v>
      </c>
      <c r="K68" s="177" t="str">
        <f>IFERROR(
    IF(ISNUMBER(VALUE(MID('latest 2024'!B68,SEARCH("Presetting machines operated in night",'latest 2024'!B68)-4,4))),
        VALUE(MID('latest 2024'!B68,SEARCH("Presetting machines operated in night",'latest 2024'!B68)-4,4)),
        IF(ISNUMBER(VALUE(MID('latest 2024'!B68,SEARCH("Presetting machines operated in night",'latest 2024'!B68)-3,3))),
            VALUE(MID('latest 2024'!B68,SEARCH("Presetting machines operated in night",'latest 2024'!B68)-3,3)),
            VALUE(MID('latest 2024'!B68,SEARCH("Presetting machines operated in night",'latest 2024'!B68)-2,2))
        )
    ),"-"
)</f>
        <v>-</v>
      </c>
      <c r="L68" s="178" t="s">
        <v>54</v>
      </c>
      <c r="M68" s="178" t="s">
        <v>54</v>
      </c>
      <c r="N68" s="179" t="s">
        <v>54</v>
      </c>
      <c r="O68" s="179" t="s">
        <v>54</v>
      </c>
      <c r="P68" s="180" t="s">
        <v>54</v>
      </c>
      <c r="Q68" s="180" t="s">
        <v>54</v>
      </c>
      <c r="R68" s="179" t="s">
        <v>54</v>
      </c>
      <c r="S68" s="179" t="s">
        <v>54</v>
      </c>
      <c r="T68" s="180" t="s">
        <v>54</v>
      </c>
      <c r="U68" s="180" t="s">
        <v>54</v>
      </c>
      <c r="V68" s="181" t="s">
        <v>54</v>
      </c>
      <c r="W68" s="182" t="s">
        <v>28</v>
      </c>
      <c r="X68" s="251">
        <v>654</v>
      </c>
      <c r="Y68" s="253">
        <v>0</v>
      </c>
      <c r="Z68" s="253">
        <v>0</v>
      </c>
      <c r="AA68" s="254"/>
      <c r="AB68" s="254"/>
      <c r="AC68" s="36">
        <f t="shared" si="5"/>
        <v>80.753907692307692</v>
      </c>
      <c r="AD68" s="39">
        <f t="shared" si="6"/>
        <v>0</v>
      </c>
      <c r="AE68" s="34">
        <f t="shared" si="7"/>
        <v>0</v>
      </c>
      <c r="AF68" s="39">
        <f t="shared" si="8"/>
        <v>0</v>
      </c>
      <c r="AG68" s="13">
        <f t="shared" si="9"/>
        <v>80.753907692307692</v>
      </c>
    </row>
    <row r="69" spans="1:33" s="3" customFormat="1" ht="45.75" customHeight="1">
      <c r="A69" s="174">
        <v>45378</v>
      </c>
      <c r="B69" s="175" t="str">
        <f>IFERROR(
    IF(ISNUMBER(VALUE(MID('latest 2024'!B69,SEARCH("knitting machines operated in day",'latest 2024'!B69)-4,4))),
        VALUE(MID('latest 2024'!B69,SEARCH("knitting machines operated in day",'latest 2024'!B69)-4,4)),
        IF(ISNUMBER(VALUE(MID('latest 2024'!B69,SEARCH("knitting machines operated in day",'latest 2024'!B69)-3,3))),
            VALUE(MID('latest 2024'!B69,SEARCH("knitting machines operated in day",'latest 2024'!B69)-3,3)),
            VALUE(MID('latest 2024'!B69,SEARCH("knitting machines operated in day",'latest 2024'!B69)-2,2))
        )
    ),"-"
)</f>
        <v>-</v>
      </c>
      <c r="C69" s="175" t="str">
        <f>IFERROR(
    IF(ISNUMBER(VALUE(MID('latest 2024'!B69,SEARCH("knitting machines operated in night",'latest 2024'!B69)-4,4))),
        VALUE(MID('latest 2024'!B69,SEARCH("knitting machines operated in night",'latest 2024'!B69)-4,4)),
        IF(ISNUMBER(VALUE(MID('latest 2024'!B69,SEARCH("knitting machines operated in night",'latest 2024'!B69)-3,3))),
            VALUE(MID('latest 2024'!B69,SEARCH("knitting machines operated in night",'latest 2024'!B69)-3,3)),
            VALUE(MID('latest 2024'!B69,SEARCH("knitting machines operated in night",'latest 2024'!B69)-2,2))
        )
    ),"-"
)</f>
        <v>-</v>
      </c>
      <c r="D69" s="176" t="str">
        <f>IFERROR(
    IF(ISNUMBER(VALUE(MID('latest 2024'!B69,SEARCH("dye machines operated in day",'latest 2024'!B69)-4,4))),
        VALUE(MID('latest 2024'!B69,SEARCH("dye machines operated in day",'latest 2024'!B69)-4,4)),
        IF(ISNUMBER(VALUE(MID('latest 2024'!B69,SEARCH("dye machines operated in day",'latest 2024'!B69)-3,3))),
            VALUE(MID('latest 2024'!B69,SEARCH("dye machines operated in day",'latest 2024'!B69)-3,3)),
            VALUE(MID('latest 2024'!B69,SEARCH("dye machines operated in day ",'latest 2024'!B69)-2,2))
        )
    ),"-"
)</f>
        <v>-</v>
      </c>
      <c r="E69" s="176" t="str">
        <f>IFERROR(
    IF(ISNUMBER(VALUE(MID('latest 2024'!B69,SEARCH("dye machines operated in night",'latest 2024'!B69)-4,4))),
        VALUE(MID('latest 2024'!B69,SEARCH("dye machines operated in night",'latest 2024'!B69)-4,4)),
        IF(ISNUMBER(VALUE(MID('latest 2024'!B69,SEARCH("dye machines operated in night",'latest 2024'!B69)-3,3))),
            VALUE(MID('latest 2024'!B69,SEARCH("dye machines operated in night",'latest 2024'!B69)-3,3)),
            VALUE(MID('latest 2024'!B69,SEARCH("dye machines operated in night",'latest 2024'!B69)-2,2))
        )
    ),"-"
)</f>
        <v>-</v>
      </c>
      <c r="F69" s="175" t="str">
        <f>IFERROR(
    IF(ISNUMBER(VALUE(MID('latest 2024'!B69,SEARCH("sample dye machine operated in day",'latest 2024'!B69)-4,4))),
        VALUE(MID('latest 2024'!B69,SEARCH("sample dye machine operated in day",'latest 2024'!B69)-4,4)),
        IF(ISNUMBER(VALUE(MID('latest 2024'!B69,SEARCH("sample dye machine operated in day",'latest 2024'!B69)-3,3))),
            VALUE(MID('latest 2024'!B69,SEARCH("sample dye machine operated in day",'latest 2024'!B69)-3,3)),
            VALUE(MID('latest 2024'!B69,SEARCH("sample dye machine operated in day",'latest 2024'!B69)-2,2))
        )
    ),"-"
)</f>
        <v>-</v>
      </c>
      <c r="G69" s="175" t="str">
        <f>IFERROR(
    IF(ISNUMBER(VALUE(MID('latest 2024'!B69,SEARCH("sample dye machine operated in night",'latest 2024'!B69)-4,4))),
        VALUE(MID('latest 2024'!B69,SEARCH("sample dye machine operated in night",'latest 2024'!B69)-4,4)),
        IF(ISNUMBER(VALUE(MID('latest 2024'!B69,SEARCH("sample dye machine operated in night",'latest 2024'!B69)-3,3))),
            VALUE(MID('latest 2024'!B69,SEARCH("sample dye machine operated in night",'latest 2024'!B69)-3,3)),
            VALUE(MID('latest 2024'!B69,SEARCH("sample dye machine operated in night",'latest 2024'!B69)-2,2))
        )
    ),"-"
)</f>
        <v>-</v>
      </c>
      <c r="H69" s="176" t="str">
        <f>IFERROR(
    IF(ISNUMBER(VALUE(MID('latest 2024'!B69,SEARCH("dryers operated in day",'latest 2024'!B69)-4,4))),
        VALUE(MID('latest 2024'!B69,SEARCH("dryers operated in day",'latest 2024'!B69)-4,4)),
        IF(ISNUMBER(VALUE(MID('latest 2024'!B69,SEARCH("dryers operated in day",'latest 2024'!B69)-3,3))),
            VALUE(MID('latest 2024'!B69,SEARCH("dryers operated in day",'latest 2024'!B69)-3,3)),
            VALUE(MID('latest 2024'!B69,SEARCH("dryers operated in day",'latest 2024'!B69)-2,2))
        )
    ),"-"
)</f>
        <v>-</v>
      </c>
      <c r="I69" s="176" t="str">
        <f>IFERROR(
    IF(ISNUMBER(VALUE(MID('latest 2024'!B69,SEARCH("dryers operated in night",'latest 2024'!B69)-4,4))),
        VALUE(MID('latest 2024'!B69,SEARCH("dryers operated in night",'latest 2024'!B69)-4,4)),
        IF(ISNUMBER(VALUE(MID('latest 2024'!B69,SEARCH("dryers operated in night",'latest 2024'!B69)-3,3))),
            VALUE(MID('latest 2024'!B69,SEARCH("dryers operated in night",'latest 2024'!B69)-3,3)),
            VALUE(MID('latest 2024'!B69,SEARCH("dryers operated in night",'latest 2024'!B69)-2,2))
        )
    ),"-"
)</f>
        <v>-</v>
      </c>
      <c r="J69" s="175" t="str">
        <f>IFERROR(
    IF(ISNUMBER(VALUE(MID('latest 2024'!B69,SEARCH("Presetting machines operated in day",'latest 2024'!B69)-4,4))),
        VALUE(MID('latest 2024'!B69,SEARCH("Presetting machines operated in day",'latest 2024'!B69)-4,4)),
        IF(ISNUMBER(VALUE(MID('latest 2024'!B69,SEARCH("Presetting machines operated in day",'latest 2024'!B69)-3,3))),
            VALUE(MID('latest 2024'!B69,SEARCH("Presetting machines operated in day",'latest 2024'!B69)-3,3)),
            VALUE(MID('latest 2024'!B69,SEARCH("Presetting machines operated in day",'latest 2024'!B69)-2,2))
        )
    ),"-"
)</f>
        <v>-</v>
      </c>
      <c r="K69" s="177" t="str">
        <f>IFERROR(
    IF(ISNUMBER(VALUE(MID('latest 2024'!B69,SEARCH("Presetting machines operated in night",'latest 2024'!B69)-4,4))),
        VALUE(MID('latest 2024'!B69,SEARCH("Presetting machines operated in night",'latest 2024'!B69)-4,4)),
        IF(ISNUMBER(VALUE(MID('latest 2024'!B69,SEARCH("Presetting machines operated in night",'latest 2024'!B69)-3,3))),
            VALUE(MID('latest 2024'!B69,SEARCH("Presetting machines operated in night",'latest 2024'!B69)-3,3)),
            VALUE(MID('latest 2024'!B69,SEARCH("Presetting machines operated in night",'latest 2024'!B69)-2,2))
        )
    ),"-"
)</f>
        <v>-</v>
      </c>
      <c r="L69" s="178" t="s">
        <v>739</v>
      </c>
      <c r="M69" s="178" t="s">
        <v>54</v>
      </c>
      <c r="N69" s="186">
        <v>1</v>
      </c>
      <c r="O69" s="179" t="s">
        <v>54</v>
      </c>
      <c r="P69" s="187">
        <v>2</v>
      </c>
      <c r="Q69" s="180" t="s">
        <v>54</v>
      </c>
      <c r="R69" s="186">
        <v>1</v>
      </c>
      <c r="S69" s="179" t="s">
        <v>54</v>
      </c>
      <c r="T69" s="180">
        <v>0</v>
      </c>
      <c r="U69" s="180" t="s">
        <v>54</v>
      </c>
      <c r="V69" s="181" t="s">
        <v>54</v>
      </c>
      <c r="W69" s="182" t="s">
        <v>703</v>
      </c>
      <c r="X69" s="251">
        <v>3048</v>
      </c>
      <c r="Y69" s="253">
        <v>0</v>
      </c>
      <c r="Z69" s="253">
        <v>0</v>
      </c>
      <c r="AA69" s="254"/>
      <c r="AB69" s="254"/>
      <c r="AC69" s="36">
        <f t="shared" si="5"/>
        <v>376.35766153846157</v>
      </c>
      <c r="AD69" s="39">
        <f t="shared" si="6"/>
        <v>0</v>
      </c>
      <c r="AE69" s="34">
        <f t="shared" si="7"/>
        <v>0</v>
      </c>
      <c r="AF69" s="39">
        <f t="shared" si="8"/>
        <v>0</v>
      </c>
      <c r="AG69" s="13">
        <f t="shared" si="9"/>
        <v>376.35766153846157</v>
      </c>
    </row>
    <row r="70" spans="1:33" s="3" customFormat="1" ht="45.75" customHeight="1">
      <c r="A70" s="174">
        <v>45379</v>
      </c>
      <c r="B70" s="175" t="str">
        <f>IFERROR(
    IF(ISNUMBER(VALUE(MID('latest 2024'!B70,SEARCH("knitting machines operated in day",'latest 2024'!B70)-4,4))),
        VALUE(MID('latest 2024'!B70,SEARCH("knitting machines operated in day",'latest 2024'!B70)-4,4)),
        IF(ISNUMBER(VALUE(MID('latest 2024'!B70,SEARCH("knitting machines operated in day",'latest 2024'!B70)-3,3))),
            VALUE(MID('latest 2024'!B70,SEARCH("knitting machines operated in day",'latest 2024'!B70)-3,3)),
            VALUE(MID('latest 2024'!B70,SEARCH("knitting machines operated in day",'latest 2024'!B70)-2,2))
        )
    ),"-"
)</f>
        <v>-</v>
      </c>
      <c r="C70" s="175" t="str">
        <f>IFERROR(
    IF(ISNUMBER(VALUE(MID('latest 2024'!B70,SEARCH("knitting machines operated in night",'latest 2024'!B70)-4,4))),
        VALUE(MID('latest 2024'!B70,SEARCH("knitting machines operated in night",'latest 2024'!B70)-4,4)),
        IF(ISNUMBER(VALUE(MID('latest 2024'!B70,SEARCH("knitting machines operated in night",'latest 2024'!B70)-3,3))),
            VALUE(MID('latest 2024'!B70,SEARCH("knitting machines operated in night",'latest 2024'!B70)-3,3)),
            VALUE(MID('latest 2024'!B70,SEARCH("knitting machines operated in night",'latest 2024'!B70)-2,2))
        )
    ),"-"
)</f>
        <v>-</v>
      </c>
      <c r="D70" s="176" t="str">
        <f>IFERROR(
    IF(ISNUMBER(VALUE(MID('latest 2024'!B70,SEARCH("dye machines operated in day",'latest 2024'!B70)-4,4))),
        VALUE(MID('latest 2024'!B70,SEARCH("dye machines operated in day",'latest 2024'!B70)-4,4)),
        IF(ISNUMBER(VALUE(MID('latest 2024'!B70,SEARCH("dye machines operated in day",'latest 2024'!B70)-3,3))),
            VALUE(MID('latest 2024'!B70,SEARCH("dye machines operated in day",'latest 2024'!B70)-3,3)),
            VALUE(MID('latest 2024'!B70,SEARCH("dye machines operated in day ",'latest 2024'!B70)-2,2))
        )
    ),"-"
)</f>
        <v>-</v>
      </c>
      <c r="E70" s="176" t="str">
        <f>IFERROR(
    IF(ISNUMBER(VALUE(MID('latest 2024'!B70,SEARCH("dye machines operated in night",'latest 2024'!B70)-4,4))),
        VALUE(MID('latest 2024'!B70,SEARCH("dye machines operated in night",'latest 2024'!B70)-4,4)),
        IF(ISNUMBER(VALUE(MID('latest 2024'!B70,SEARCH("dye machines operated in night",'latest 2024'!B70)-3,3))),
            VALUE(MID('latest 2024'!B70,SEARCH("dye machines operated in night",'latest 2024'!B70)-3,3)),
            VALUE(MID('latest 2024'!B70,SEARCH("dye machines operated in night",'latest 2024'!B70)-2,2))
        )
    ),"-"
)</f>
        <v>-</v>
      </c>
      <c r="F70" s="175" t="str">
        <f>IFERROR(
    IF(ISNUMBER(VALUE(MID('latest 2024'!B70,SEARCH("sample dye machine operated in day",'latest 2024'!B70)-4,4))),
        VALUE(MID('latest 2024'!B70,SEARCH("sample dye machine operated in day",'latest 2024'!B70)-4,4)),
        IF(ISNUMBER(VALUE(MID('latest 2024'!B70,SEARCH("sample dye machine operated in day",'latest 2024'!B70)-3,3))),
            VALUE(MID('latest 2024'!B70,SEARCH("sample dye machine operated in day",'latest 2024'!B70)-3,3)),
            VALUE(MID('latest 2024'!B70,SEARCH("sample dye machine operated in day",'latest 2024'!B70)-2,2))
        )
    ),"-"
)</f>
        <v>-</v>
      </c>
      <c r="G70" s="175" t="str">
        <f>IFERROR(
    IF(ISNUMBER(VALUE(MID('latest 2024'!B70,SEARCH("sample dye machine operated in night",'latest 2024'!B70)-4,4))),
        VALUE(MID('latest 2024'!B70,SEARCH("sample dye machine operated in night",'latest 2024'!B70)-4,4)),
        IF(ISNUMBER(VALUE(MID('latest 2024'!B70,SEARCH("sample dye machine operated in night",'latest 2024'!B70)-3,3))),
            VALUE(MID('latest 2024'!B70,SEARCH("sample dye machine operated in night",'latest 2024'!B70)-3,3)),
            VALUE(MID('latest 2024'!B70,SEARCH("sample dye machine operated in night",'latest 2024'!B70)-2,2))
        )
    ),"-"
)</f>
        <v>-</v>
      </c>
      <c r="H70" s="176" t="str">
        <f>IFERROR(
    IF(ISNUMBER(VALUE(MID('latest 2024'!B70,SEARCH("dryers operated in day",'latest 2024'!B70)-4,4))),
        VALUE(MID('latest 2024'!B70,SEARCH("dryers operated in day",'latest 2024'!B70)-4,4)),
        IF(ISNUMBER(VALUE(MID('latest 2024'!B70,SEARCH("dryers operated in day",'latest 2024'!B70)-3,3))),
            VALUE(MID('latest 2024'!B70,SEARCH("dryers operated in day",'latest 2024'!B70)-3,3)),
            VALUE(MID('latest 2024'!B70,SEARCH("dryers operated in day",'latest 2024'!B70)-2,2))
        )
    ),"-"
)</f>
        <v>-</v>
      </c>
      <c r="I70" s="176" t="str">
        <f>IFERROR(
    IF(ISNUMBER(VALUE(MID('latest 2024'!B70,SEARCH("dryers operated in night",'latest 2024'!B70)-4,4))),
        VALUE(MID('latest 2024'!B70,SEARCH("dryers operated in night",'latest 2024'!B70)-4,4)),
        IF(ISNUMBER(VALUE(MID('latest 2024'!B70,SEARCH("dryers operated in night",'latest 2024'!B70)-3,3))),
            VALUE(MID('latest 2024'!B70,SEARCH("dryers operated in night",'latest 2024'!B70)-3,3)),
            VALUE(MID('latest 2024'!B70,SEARCH("dryers operated in night",'latest 2024'!B70)-2,2))
        )
    ),"-"
)</f>
        <v>-</v>
      </c>
      <c r="J70" s="175" t="str">
        <f>IFERROR(
    IF(ISNUMBER(VALUE(MID('latest 2024'!B70,SEARCH("Presetting machines operated in day",'latest 2024'!B70)-4,4))),
        VALUE(MID('latest 2024'!B70,SEARCH("Presetting machines operated in day",'latest 2024'!B70)-4,4)),
        IF(ISNUMBER(VALUE(MID('latest 2024'!B70,SEARCH("Presetting machines operated in day",'latest 2024'!B70)-3,3))),
            VALUE(MID('latest 2024'!B70,SEARCH("Presetting machines operated in day",'latest 2024'!B70)-3,3)),
            VALUE(MID('latest 2024'!B70,SEARCH("Presetting machines operated in day",'latest 2024'!B70)-2,2))
        )
    ),"-"
)</f>
        <v>-</v>
      </c>
      <c r="K70" s="177" t="str">
        <f>IFERROR(
    IF(ISNUMBER(VALUE(MID('latest 2024'!B70,SEARCH("Presetting machines operated in night",'latest 2024'!B70)-4,4))),
        VALUE(MID('latest 2024'!B70,SEARCH("Presetting machines operated in night",'latest 2024'!B70)-4,4)),
        IF(ISNUMBER(VALUE(MID('latest 2024'!B70,SEARCH("Presetting machines operated in night",'latest 2024'!B70)-3,3))),
            VALUE(MID('latest 2024'!B70,SEARCH("Presetting machines operated in night",'latest 2024'!B70)-3,3)),
            VALUE(MID('latest 2024'!B70,SEARCH("Presetting machines operated in night",'latest 2024'!B70)-2,2))
        )
    ),"-"
)</f>
        <v>-</v>
      </c>
      <c r="L70" s="178" t="s">
        <v>54</v>
      </c>
      <c r="M70" s="178" t="s">
        <v>54</v>
      </c>
      <c r="N70" s="179" t="s">
        <v>54</v>
      </c>
      <c r="O70" s="179" t="s">
        <v>54</v>
      </c>
      <c r="P70" s="180" t="s">
        <v>54</v>
      </c>
      <c r="Q70" s="180" t="s">
        <v>54</v>
      </c>
      <c r="R70" s="179" t="s">
        <v>54</v>
      </c>
      <c r="S70" s="179" t="s">
        <v>54</v>
      </c>
      <c r="T70" s="180" t="s">
        <v>54</v>
      </c>
      <c r="U70" s="180" t="s">
        <v>54</v>
      </c>
      <c r="V70" s="181" t="s">
        <v>54</v>
      </c>
      <c r="W70" s="182" t="s">
        <v>28</v>
      </c>
      <c r="X70" s="251">
        <v>713</v>
      </c>
      <c r="Y70" s="253">
        <v>0</v>
      </c>
      <c r="Z70" s="253">
        <v>0</v>
      </c>
      <c r="AA70" s="254"/>
      <c r="AB70" s="254"/>
      <c r="AC70" s="36">
        <f t="shared" si="5"/>
        <v>88.039046153846158</v>
      </c>
      <c r="AD70" s="39">
        <f t="shared" si="6"/>
        <v>0</v>
      </c>
      <c r="AE70" s="34">
        <f t="shared" si="7"/>
        <v>0</v>
      </c>
      <c r="AF70" s="39">
        <f t="shared" si="8"/>
        <v>0</v>
      </c>
      <c r="AG70" s="13">
        <f t="shared" si="9"/>
        <v>88.039046153846158</v>
      </c>
    </row>
    <row r="71" spans="1:33" s="3" customFormat="1" ht="45.75" customHeight="1">
      <c r="A71" s="174">
        <v>45380</v>
      </c>
      <c r="B71" s="175">
        <f>IFERROR(
    IF(ISNUMBER(VALUE(MID('latest 2024'!B71,SEARCH("knitting machines operated in day",'latest 2024'!B71)-4,4))),
        VALUE(MID('latest 2024'!B71,SEARCH("knitting machines operated in day",'latest 2024'!B71)-4,4)),
        IF(ISNUMBER(VALUE(MID('latest 2024'!B71,SEARCH("knitting machines operated in day",'latest 2024'!B71)-3,3))),
            VALUE(MID('latest 2024'!B71,SEARCH("knitting machines operated in day",'latest 2024'!B71)-3,3)),
            VALUE(MID('latest 2024'!B71,SEARCH("knitting machines operated in day",'latest 2024'!B71)-2,2))
        )
    ),"-"
)</f>
        <v>110</v>
      </c>
      <c r="C71" s="175">
        <f>IFERROR(
    IF(ISNUMBER(VALUE(MID('latest 2024'!B71,SEARCH("knitting machines operated in night",'latest 2024'!B71)-4,4))),
        VALUE(MID('latest 2024'!B71,SEARCH("knitting machines operated in night",'latest 2024'!B71)-4,4)),
        IF(ISNUMBER(VALUE(MID('latest 2024'!B71,SEARCH("knitting machines operated in night",'latest 2024'!B71)-3,3))),
            VALUE(MID('latest 2024'!B71,SEARCH("knitting machines operated in night",'latest 2024'!B71)-3,3)),
            VALUE(MID('latest 2024'!B71,SEARCH("knitting machines operated in night",'latest 2024'!B71)-2,2))
        )
    ),"-"
)</f>
        <v>118</v>
      </c>
      <c r="D71" s="176">
        <f>IFERROR(
    IF(ISNUMBER(VALUE(MID('latest 2024'!B71,SEARCH("dye machines operated in day",'latest 2024'!B71)-4,4))),
        VALUE(MID('latest 2024'!B71,SEARCH("dye machines operated in day",'latest 2024'!B71)-4,4)),
        IF(ISNUMBER(VALUE(MID('latest 2024'!B71,SEARCH("dye machines operated in day",'latest 2024'!B71)-3,3))),
            VALUE(MID('latest 2024'!B71,SEARCH("dye machines operated in day",'latest 2024'!B71)-3,3)),
            VALUE(MID('latest 2024'!B71,SEARCH("dye machines operated in day ",'latest 2024'!B71)-2,2))
        )
    ),"-"
)</f>
        <v>27</v>
      </c>
      <c r="E71" s="176">
        <f>IFERROR(
    IF(ISNUMBER(VALUE(MID('latest 2024'!B71,SEARCH("dye machines operated in night",'latest 2024'!B71)-4,4))),
        VALUE(MID('latest 2024'!B71,SEARCH("dye machines operated in night",'latest 2024'!B71)-4,4)),
        IF(ISNUMBER(VALUE(MID('latest 2024'!B71,SEARCH("dye machines operated in night",'latest 2024'!B71)-3,3))),
            VALUE(MID('latest 2024'!B71,SEARCH("dye machines operated in night",'latest 2024'!B71)-3,3)),
            VALUE(MID('latest 2024'!B71,SEARCH("dye machines operated in night",'latest 2024'!B71)-2,2))
        )
    ),"-"
)</f>
        <v>27</v>
      </c>
      <c r="F71" s="175" t="str">
        <f>IFERROR(
    IF(ISNUMBER(VALUE(MID('latest 2024'!B71,SEARCH("sample dye machine operated in day",'latest 2024'!B71)-4,4))),
        VALUE(MID('latest 2024'!B71,SEARCH("sample dye machine operated in day",'latest 2024'!B71)-4,4)),
        IF(ISNUMBER(VALUE(MID('latest 2024'!B71,SEARCH("sample dye machine operated in day",'latest 2024'!B71)-3,3))),
            VALUE(MID('latest 2024'!B71,SEARCH("sample dye machine operated in day",'latest 2024'!B71)-3,3)),
            VALUE(MID('latest 2024'!B71,SEARCH("sample dye machine operated in day",'latest 2024'!B71)-2,2))
        )
    ),"-"
)</f>
        <v>-</v>
      </c>
      <c r="G71" s="175" t="str">
        <f>IFERROR(
    IF(ISNUMBER(VALUE(MID('latest 2024'!B71,SEARCH("sample dye machine operated in night",'latest 2024'!B71)-4,4))),
        VALUE(MID('latest 2024'!B71,SEARCH("sample dye machine operated in night",'latest 2024'!B71)-4,4)),
        IF(ISNUMBER(VALUE(MID('latest 2024'!B71,SEARCH("sample dye machine operated in night",'latest 2024'!B71)-3,3))),
            VALUE(MID('latest 2024'!B71,SEARCH("sample dye machine operated in night",'latest 2024'!B71)-3,3)),
            VALUE(MID('latest 2024'!B71,SEARCH("sample dye machine operated in night",'latest 2024'!B71)-2,2))
        )
    ),"-"
)</f>
        <v>-</v>
      </c>
      <c r="H71" s="176">
        <f>IFERROR(
    IF(ISNUMBER(VALUE(MID('latest 2024'!B71,SEARCH("dryers operated in day",'latest 2024'!B71)-4,4))),
        VALUE(MID('latest 2024'!B71,SEARCH("dryers operated in day",'latest 2024'!B71)-4,4)),
        IF(ISNUMBER(VALUE(MID('latest 2024'!B71,SEARCH("dryers operated in day",'latest 2024'!B71)-3,3))),
            VALUE(MID('latest 2024'!B71,SEARCH("dryers operated in day",'latest 2024'!B71)-3,3)),
            VALUE(MID('latest 2024'!B71,SEARCH("dryers operated in day",'latest 2024'!B71)-2,2))
        )
    ),"-"
)</f>
        <v>10</v>
      </c>
      <c r="I71" s="176">
        <f>IFERROR(
    IF(ISNUMBER(VALUE(MID('latest 2024'!B71,SEARCH("dryers operated in night",'latest 2024'!B71)-4,4))),
        VALUE(MID('latest 2024'!B71,SEARCH("dryers operated in night",'latest 2024'!B71)-4,4)),
        IF(ISNUMBER(VALUE(MID('latest 2024'!B71,SEARCH("dryers operated in night",'latest 2024'!B71)-3,3))),
            VALUE(MID('latest 2024'!B71,SEARCH("dryers operated in night",'latest 2024'!B71)-3,3)),
            VALUE(MID('latest 2024'!B71,SEARCH("dryers operated in night",'latest 2024'!B71)-2,2))
        )
    ),"-"
)</f>
        <v>5</v>
      </c>
      <c r="J71" s="175">
        <f>IFERROR(
    IF(ISNUMBER(VALUE(MID('latest 2024'!B71,SEARCH("Presetting machines operated in day",'latest 2024'!B71)-4,4))),
        VALUE(MID('latest 2024'!B71,SEARCH("Presetting machines operated in day",'latest 2024'!B71)-4,4)),
        IF(ISNUMBER(VALUE(MID('latest 2024'!B71,SEARCH("Presetting machines operated in day",'latest 2024'!B71)-3,3))),
            VALUE(MID('latest 2024'!B71,SEARCH("Presetting machines operated in day",'latest 2024'!B71)-3,3)),
            VALUE(MID('latest 2024'!B71,SEARCH("Presetting machines operated in day",'latest 2024'!B71)-2,2))
        )
    ),"-"
)</f>
        <v>3</v>
      </c>
      <c r="K71" s="177">
        <f>IFERROR(
    IF(ISNUMBER(VALUE(MID('latest 2024'!B71,SEARCH("Presetting machines operated in night",'latest 2024'!B71)-4,4))),
        VALUE(MID('latest 2024'!B71,SEARCH("Presetting machines operated in night",'latest 2024'!B71)-4,4)),
        IF(ISNUMBER(VALUE(MID('latest 2024'!B71,SEARCH("Presetting machines operated in night",'latest 2024'!B71)-3,3))),
            VALUE(MID('latest 2024'!B71,SEARCH("Presetting machines operated in night",'latest 2024'!B71)-3,3)),
            VALUE(MID('latest 2024'!B71,SEARCH("Presetting machines operated in night",'latest 2024'!B71)-2,2))
        )
    ),"-"
)</f>
        <v>3</v>
      </c>
      <c r="L71" s="178" t="s">
        <v>751</v>
      </c>
      <c r="M71" s="178" t="s">
        <v>54</v>
      </c>
      <c r="N71" s="179">
        <v>1</v>
      </c>
      <c r="O71" s="179">
        <v>1</v>
      </c>
      <c r="P71" s="180">
        <v>6</v>
      </c>
      <c r="Q71" s="180">
        <v>5</v>
      </c>
      <c r="R71" s="179">
        <v>2</v>
      </c>
      <c r="S71" s="179">
        <v>2</v>
      </c>
      <c r="T71" s="180">
        <v>5</v>
      </c>
      <c r="U71" s="180">
        <v>5</v>
      </c>
      <c r="V71" s="181" t="s">
        <v>712</v>
      </c>
      <c r="W71" s="182" t="s">
        <v>703</v>
      </c>
      <c r="X71" s="251">
        <v>22217</v>
      </c>
      <c r="Y71" s="253" t="s">
        <v>54</v>
      </c>
      <c r="Z71" s="253">
        <v>602</v>
      </c>
      <c r="AA71" s="254"/>
      <c r="AB71" s="254"/>
      <c r="AC71" s="36">
        <f t="shared" si="5"/>
        <v>2743.2868000000003</v>
      </c>
      <c r="AD71" s="39" t="e">
        <f t="shared" si="6"/>
        <v>#VALUE!</v>
      </c>
      <c r="AE71" s="34">
        <f t="shared" si="7"/>
        <v>305.6307692307692</v>
      </c>
      <c r="AF71" s="39">
        <f t="shared" si="8"/>
        <v>677.25000000000011</v>
      </c>
      <c r="AG71" s="13" t="e">
        <f t="shared" si="9"/>
        <v>#VALUE!</v>
      </c>
    </row>
    <row r="72" spans="1:33" s="3" customFormat="1" ht="45.75" customHeight="1">
      <c r="A72" s="174">
        <v>45381</v>
      </c>
      <c r="B72" s="175">
        <f>IFERROR(
    IF(ISNUMBER(VALUE(MID('latest 2024'!B72,SEARCH("knitting machines operated in day",'latest 2024'!B72)-4,4))),
        VALUE(MID('latest 2024'!B72,SEARCH("knitting machines operated in day",'latest 2024'!B72)-4,4)),
        IF(ISNUMBER(VALUE(MID('latest 2024'!B72,SEARCH("knitting machines operated in day",'latest 2024'!B72)-3,3))),
            VALUE(MID('latest 2024'!B72,SEARCH("knitting machines operated in day",'latest 2024'!B72)-3,3)),
            VALUE(MID('latest 2024'!B72,SEARCH("knitting machines operated in day",'latest 2024'!B72)-2,2))
        )
    ),"-"
)</f>
        <v>98</v>
      </c>
      <c r="C72" s="175">
        <f>IFERROR(
    IF(ISNUMBER(VALUE(MID('latest 2024'!B72,SEARCH("knitting machines operated in night",'latest 2024'!B72)-4,4))),
        VALUE(MID('latest 2024'!B72,SEARCH("knitting machines operated in night",'latest 2024'!B72)-4,4)),
        IF(ISNUMBER(VALUE(MID('latest 2024'!B72,SEARCH("knitting machines operated in night",'latest 2024'!B72)-3,3))),
            VALUE(MID('latest 2024'!B72,SEARCH("knitting machines operated in night",'latest 2024'!B72)-3,3)),
            VALUE(MID('latest 2024'!B72,SEARCH("knitting machines operated in night",'latest 2024'!B72)-2,2))
        )
    ),"-"
)</f>
        <v>95</v>
      </c>
      <c r="D72" s="176">
        <f>IFERROR(
    IF(ISNUMBER(VALUE(MID('latest 2024'!B72,SEARCH("dye machines operated in day",'latest 2024'!B72)-4,4))),
        VALUE(MID('latest 2024'!B72,SEARCH("dye machines operated in day",'latest 2024'!B72)-4,4)),
        IF(ISNUMBER(VALUE(MID('latest 2024'!B72,SEARCH("dye machines operated in day",'latest 2024'!B72)-3,3))),
            VALUE(MID('latest 2024'!B72,SEARCH("dye machines operated in day",'latest 2024'!B72)-3,3)),
            VALUE(MID('latest 2024'!B72,SEARCH("dye machines operated in day ",'latest 2024'!B72)-2,2))
        )
    ),"-"
)</f>
        <v>26</v>
      </c>
      <c r="E72" s="176">
        <f>IFERROR(
    IF(ISNUMBER(VALUE(MID('latest 2024'!B72,SEARCH("dye machines operated in night",'latest 2024'!B72)-4,4))),
        VALUE(MID('latest 2024'!B72,SEARCH("dye machines operated in night",'latest 2024'!B72)-4,4)),
        IF(ISNUMBER(VALUE(MID('latest 2024'!B72,SEARCH("dye machines operated in night",'latest 2024'!B72)-3,3))),
            VALUE(MID('latest 2024'!B72,SEARCH("dye machines operated in night",'latest 2024'!B72)-3,3)),
            VALUE(MID('latest 2024'!B72,SEARCH("dye machines operated in night",'latest 2024'!B72)-2,2))
        )
    ),"-"
)</f>
        <v>27</v>
      </c>
      <c r="F72" s="175" t="str">
        <f>IFERROR(
    IF(ISNUMBER(VALUE(MID('latest 2024'!B72,SEARCH("sample dye machine operated in day",'latest 2024'!B72)-4,4))),
        VALUE(MID('latest 2024'!B72,SEARCH("sample dye machine operated in day",'latest 2024'!B72)-4,4)),
        IF(ISNUMBER(VALUE(MID('latest 2024'!B72,SEARCH("sample dye machine operated in day",'latest 2024'!B72)-3,3))),
            VALUE(MID('latest 2024'!B72,SEARCH("sample dye machine operated in day",'latest 2024'!B72)-3,3)),
            VALUE(MID('latest 2024'!B72,SEARCH("sample dye machine operated in day",'latest 2024'!B72)-2,2))
        )
    ),"-"
)</f>
        <v>-</v>
      </c>
      <c r="G72" s="175" t="str">
        <f>IFERROR(
    IF(ISNUMBER(VALUE(MID('latest 2024'!B72,SEARCH("sample dye machine operated in night",'latest 2024'!B72)-4,4))),
        VALUE(MID('latest 2024'!B72,SEARCH("sample dye machine operated in night",'latest 2024'!B72)-4,4)),
        IF(ISNUMBER(VALUE(MID('latest 2024'!B72,SEARCH("sample dye machine operated in night",'latest 2024'!B72)-3,3))),
            VALUE(MID('latest 2024'!B72,SEARCH("sample dye machine operated in night",'latest 2024'!B72)-3,3)),
            VALUE(MID('latest 2024'!B72,SEARCH("sample dye machine operated in night",'latest 2024'!B72)-2,2))
        )
    ),"-"
)</f>
        <v>-</v>
      </c>
      <c r="H72" s="176">
        <f>IFERROR(
    IF(ISNUMBER(VALUE(MID('latest 2024'!B72,SEARCH("dryers operated in day",'latest 2024'!B72)-4,4))),
        VALUE(MID('latest 2024'!B72,SEARCH("dryers operated in day",'latest 2024'!B72)-4,4)),
        IF(ISNUMBER(VALUE(MID('latest 2024'!B72,SEARCH("dryers operated in day",'latest 2024'!B72)-3,3))),
            VALUE(MID('latest 2024'!B72,SEARCH("dryers operated in day",'latest 2024'!B72)-3,3)),
            VALUE(MID('latest 2024'!B72,SEARCH("dryers operated in day",'latest 2024'!B72)-2,2))
        )
    ),"-"
)</f>
        <v>7</v>
      </c>
      <c r="I72" s="176">
        <f>IFERROR(
    IF(ISNUMBER(VALUE(MID('latest 2024'!B72,SEARCH("dryers operated in night",'latest 2024'!B72)-4,4))),
        VALUE(MID('latest 2024'!B72,SEARCH("dryers operated in night",'latest 2024'!B72)-4,4)),
        IF(ISNUMBER(VALUE(MID('latest 2024'!B72,SEARCH("dryers operated in night",'latest 2024'!B72)-3,3))),
            VALUE(MID('latest 2024'!B72,SEARCH("dryers operated in night",'latest 2024'!B72)-3,3)),
            VALUE(MID('latest 2024'!B72,SEARCH("dryers operated in night",'latest 2024'!B72)-2,2))
        )
    ),"-"
)</f>
        <v>8</v>
      </c>
      <c r="J72" s="175">
        <f>IFERROR(
    IF(ISNUMBER(VALUE(MID('latest 2024'!B72,SEARCH("Presetting machines operated in day",'latest 2024'!B72)-4,4))),
        VALUE(MID('latest 2024'!B72,SEARCH("Presetting machines operated in day",'latest 2024'!B72)-4,4)),
        IF(ISNUMBER(VALUE(MID('latest 2024'!B72,SEARCH("Presetting machines operated in day",'latest 2024'!B72)-3,3))),
            VALUE(MID('latest 2024'!B72,SEARCH("Presetting machines operated in day",'latest 2024'!B72)-3,3)),
            VALUE(MID('latest 2024'!B72,SEARCH("Presetting machines operated in day",'latest 2024'!B72)-2,2))
        )
    ),"-"
)</f>
        <v>3</v>
      </c>
      <c r="K72" s="177">
        <f>IFERROR(
    IF(ISNUMBER(VALUE(MID('latest 2024'!B72,SEARCH("Presetting machines operated in night",'latest 2024'!B72)-4,4))),
        VALUE(MID('latest 2024'!B72,SEARCH("Presetting machines operated in night",'latest 2024'!B72)-4,4)),
        IF(ISNUMBER(VALUE(MID('latest 2024'!B72,SEARCH("Presetting machines operated in night",'latest 2024'!B72)-3,3))),
            VALUE(MID('latest 2024'!B72,SEARCH("Presetting machines operated in night",'latest 2024'!B72)-3,3)),
            VALUE(MID('latest 2024'!B72,SEARCH("Presetting machines operated in night",'latest 2024'!B72)-2,2))
        )
    ),"-"
)</f>
        <v>3</v>
      </c>
      <c r="L72" s="178" t="s">
        <v>54</v>
      </c>
      <c r="M72" s="178" t="s">
        <v>54</v>
      </c>
      <c r="N72" s="179">
        <v>1</v>
      </c>
      <c r="O72" s="179">
        <v>1</v>
      </c>
      <c r="P72" s="180">
        <v>5</v>
      </c>
      <c r="Q72" s="180">
        <v>4</v>
      </c>
      <c r="R72" s="179">
        <v>2</v>
      </c>
      <c r="S72" s="179">
        <v>2</v>
      </c>
      <c r="T72" s="180">
        <v>5</v>
      </c>
      <c r="U72" s="180">
        <v>5</v>
      </c>
      <c r="V72" s="181" t="s">
        <v>712</v>
      </c>
      <c r="W72" s="182" t="s">
        <v>703</v>
      </c>
      <c r="X72" s="255">
        <v>22983</v>
      </c>
      <c r="Y72" s="253">
        <v>48498</v>
      </c>
      <c r="Z72" s="253">
        <v>535</v>
      </c>
      <c r="AA72" s="254"/>
      <c r="AB72" s="254"/>
      <c r="AC72" s="36">
        <f t="shared" si="5"/>
        <v>2837.8701230769234</v>
      </c>
      <c r="AD72" s="39">
        <f t="shared" si="6"/>
        <v>1447.6652999999999</v>
      </c>
      <c r="AE72" s="34">
        <f t="shared" si="7"/>
        <v>271.61538461538464</v>
      </c>
      <c r="AF72" s="39">
        <f t="shared" si="8"/>
        <v>601.875</v>
      </c>
      <c r="AG72" s="13">
        <f t="shared" si="9"/>
        <v>5159.0258076923083</v>
      </c>
    </row>
    <row r="73" spans="1:33" s="3" customFormat="1" ht="45.75" customHeight="1">
      <c r="A73" s="174">
        <v>45382</v>
      </c>
      <c r="B73" s="175">
        <f>IFERROR(
    IF(ISNUMBER(VALUE(MID('latest 2024'!B73,SEARCH("knitting machines operated in day",'latest 2024'!B73)-4,4))),
        VALUE(MID('latest 2024'!B73,SEARCH("knitting machines operated in day",'latest 2024'!B73)-4,4)),
        IF(ISNUMBER(VALUE(MID('latest 2024'!B73,SEARCH("knitting machines operated in day",'latest 2024'!B73)-3,3))),
            VALUE(MID('latest 2024'!B73,SEARCH("knitting machines operated in day",'latest 2024'!B73)-3,3)),
            VALUE(MID('latest 2024'!B73,SEARCH("knitting machines operated in day",'latest 2024'!B73)-2,2))
        )
    ),"-"
)</f>
        <v>89</v>
      </c>
      <c r="C73" s="175">
        <f>IFERROR(
    IF(ISNUMBER(VALUE(MID('latest 2024'!B73,SEARCH("knitting machines operated in night",'latest 2024'!B73)-4,4))),
        VALUE(MID('latest 2024'!B73,SEARCH("knitting machines operated in night",'latest 2024'!B73)-4,4)),
        IF(ISNUMBER(VALUE(MID('latest 2024'!B73,SEARCH("knitting machines operated in night",'latest 2024'!B73)-3,3))),
            VALUE(MID('latest 2024'!B73,SEARCH("knitting machines operated in night",'latest 2024'!B73)-3,3)),
            VALUE(MID('latest 2024'!B73,SEARCH("knitting machines operated in night",'latest 2024'!B73)-2,2))
        )
    ),"-"
)</f>
        <v>87</v>
      </c>
      <c r="D73" s="176">
        <f>IFERROR(
    IF(ISNUMBER(VALUE(MID('latest 2024'!B73,SEARCH("dye machines operated in day",'latest 2024'!B73)-4,4))),
        VALUE(MID('latest 2024'!B73,SEARCH("dye machines operated in day",'latest 2024'!B73)-4,4)),
        IF(ISNUMBER(VALUE(MID('latest 2024'!B73,SEARCH("dye machines operated in day",'latest 2024'!B73)-3,3))),
            VALUE(MID('latest 2024'!B73,SEARCH("dye machines operated in day",'latest 2024'!B73)-3,3)),
            VALUE(MID('latest 2024'!B73,SEARCH("dye machines operated in day ",'latest 2024'!B73)-2,2))
        )
    ),"-"
)</f>
        <v>27</v>
      </c>
      <c r="E73" s="176">
        <f>IFERROR(
    IF(ISNUMBER(VALUE(MID('latest 2024'!B73,SEARCH("dye machines operated in night",'latest 2024'!B73)-4,4))),
        VALUE(MID('latest 2024'!B73,SEARCH("dye machines operated in night",'latest 2024'!B73)-4,4)),
        IF(ISNUMBER(VALUE(MID('latest 2024'!B73,SEARCH("dye machines operated in night",'latest 2024'!B73)-3,3))),
            VALUE(MID('latest 2024'!B73,SEARCH("dye machines operated in night",'latest 2024'!B73)-3,3)),
            VALUE(MID('latest 2024'!B73,SEARCH("dye machines operated in night",'latest 2024'!B73)-2,2))
        )
    ),"-"
)</f>
        <v>28</v>
      </c>
      <c r="F73" s="175" t="str">
        <f>IFERROR(
    IF(ISNUMBER(VALUE(MID('latest 2024'!B73,SEARCH("sample dye machine operated in day",'latest 2024'!B73)-4,4))),
        VALUE(MID('latest 2024'!B73,SEARCH("sample dye machine operated in day",'latest 2024'!B73)-4,4)),
        IF(ISNUMBER(VALUE(MID('latest 2024'!B73,SEARCH("sample dye machine operated in day",'latest 2024'!B73)-3,3))),
            VALUE(MID('latest 2024'!B73,SEARCH("sample dye machine operated in day",'latest 2024'!B73)-3,3)),
            VALUE(MID('latest 2024'!B73,SEARCH("sample dye machine operated in day",'latest 2024'!B73)-2,2))
        )
    ),"-"
)</f>
        <v>-</v>
      </c>
      <c r="G73" s="175" t="str">
        <f>IFERROR(
    IF(ISNUMBER(VALUE(MID('latest 2024'!B73,SEARCH("sample dye machine operated in night",'latest 2024'!B73)-4,4))),
        VALUE(MID('latest 2024'!B73,SEARCH("sample dye machine operated in night",'latest 2024'!B73)-4,4)),
        IF(ISNUMBER(VALUE(MID('latest 2024'!B73,SEARCH("sample dye machine operated in night",'latest 2024'!B73)-3,3))),
            VALUE(MID('latest 2024'!B73,SEARCH("sample dye machine operated in night",'latest 2024'!B73)-3,3)),
            VALUE(MID('latest 2024'!B73,SEARCH("sample dye machine operated in night",'latest 2024'!B73)-2,2))
        )
    ),"-"
)</f>
        <v>-</v>
      </c>
      <c r="H73" s="176">
        <f>IFERROR(
    IF(ISNUMBER(VALUE(MID('latest 2024'!B73,SEARCH("dryers operated in day",'latest 2024'!B73)-4,4))),
        VALUE(MID('latest 2024'!B73,SEARCH("dryers operated in day",'latest 2024'!B73)-4,4)),
        IF(ISNUMBER(VALUE(MID('latest 2024'!B73,SEARCH("dryers operated in day",'latest 2024'!B73)-3,3))),
            VALUE(MID('latest 2024'!B73,SEARCH("dryers operated in day",'latest 2024'!B73)-3,3)),
            VALUE(MID('latest 2024'!B73,SEARCH("dryers operated in day",'latest 2024'!B73)-2,2))
        )
    ),"-"
)</f>
        <v>6</v>
      </c>
      <c r="I73" s="176">
        <f>IFERROR(
    IF(ISNUMBER(VALUE(MID('latest 2024'!B73,SEARCH("dryers operated in night",'latest 2024'!B73)-4,4))),
        VALUE(MID('latest 2024'!B73,SEARCH("dryers operated in night",'latest 2024'!B73)-4,4)),
        IF(ISNUMBER(VALUE(MID('latest 2024'!B73,SEARCH("dryers operated in night",'latest 2024'!B73)-3,3))),
            VALUE(MID('latest 2024'!B73,SEARCH("dryers operated in night",'latest 2024'!B73)-3,3)),
            VALUE(MID('latest 2024'!B73,SEARCH("dryers operated in night",'latest 2024'!B73)-2,2))
        )
    ),"-"
)</f>
        <v>8</v>
      </c>
      <c r="J73" s="175">
        <f>IFERROR(
    IF(ISNUMBER(VALUE(MID('latest 2024'!B73,SEARCH("Presetting machines operated in day",'latest 2024'!B73)-4,4))),
        VALUE(MID('latest 2024'!B73,SEARCH("Presetting machines operated in day",'latest 2024'!B73)-4,4)),
        IF(ISNUMBER(VALUE(MID('latest 2024'!B73,SEARCH("Presetting machines operated in day",'latest 2024'!B73)-3,3))),
            VALUE(MID('latest 2024'!B73,SEARCH("Presetting machines operated in day",'latest 2024'!B73)-3,3)),
            VALUE(MID('latest 2024'!B73,SEARCH("Presetting machines operated in day",'latest 2024'!B73)-2,2))
        )
    ),"-"
)</f>
        <v>3</v>
      </c>
      <c r="K73" s="177">
        <f>IFERROR(
    IF(ISNUMBER(VALUE(MID('latest 2024'!B73,SEARCH("Presetting machines operated in night",'latest 2024'!B73)-4,4))),
        VALUE(MID('latest 2024'!B73,SEARCH("Presetting machines operated in night",'latest 2024'!B73)-4,4)),
        IF(ISNUMBER(VALUE(MID('latest 2024'!B73,SEARCH("Presetting machines operated in night",'latest 2024'!B73)-3,3))),
            VALUE(MID('latest 2024'!B73,SEARCH("Presetting machines operated in night",'latest 2024'!B73)-3,3)),
            VALUE(MID('latest 2024'!B73,SEARCH("Presetting machines operated in night",'latest 2024'!B73)-2,2))
        )
    ),"-"
)</f>
        <v>3</v>
      </c>
      <c r="L73" s="178" t="s">
        <v>54</v>
      </c>
      <c r="M73" s="178" t="s">
        <v>54</v>
      </c>
      <c r="N73" s="179">
        <v>1</v>
      </c>
      <c r="O73" s="179">
        <v>1</v>
      </c>
      <c r="P73" s="180">
        <v>5</v>
      </c>
      <c r="Q73" s="180">
        <v>4</v>
      </c>
      <c r="R73" s="179">
        <v>2</v>
      </c>
      <c r="S73" s="179">
        <v>2</v>
      </c>
      <c r="T73" s="180">
        <v>5</v>
      </c>
      <c r="U73" s="180">
        <v>5</v>
      </c>
      <c r="V73" s="181" t="s">
        <v>712</v>
      </c>
      <c r="W73" s="182" t="s">
        <v>703</v>
      </c>
      <c r="X73" s="255">
        <v>24128</v>
      </c>
      <c r="Y73" s="253">
        <v>52470</v>
      </c>
      <c r="Z73" s="253">
        <v>656</v>
      </c>
      <c r="AA73" s="254"/>
      <c r="AB73" s="254"/>
      <c r="AC73" s="36">
        <f t="shared" si="5"/>
        <v>2979.2512000000002</v>
      </c>
      <c r="AD73" s="39">
        <f t="shared" si="6"/>
        <v>1566.2295000000001</v>
      </c>
      <c r="AE73" s="34">
        <f t="shared" si="7"/>
        <v>333.04615384615386</v>
      </c>
      <c r="AF73" s="39">
        <f t="shared" si="8"/>
        <v>738</v>
      </c>
      <c r="AG73" s="13">
        <f t="shared" si="9"/>
        <v>5616.5268538461542</v>
      </c>
    </row>
    <row r="74" spans="1:33" s="3" customFormat="1" ht="45.75" customHeight="1">
      <c r="A74" s="174">
        <v>45383</v>
      </c>
      <c r="B74" s="175">
        <f>IFERROR(
    IF(ISNUMBER(VALUE(MID('latest 2024'!B74,SEARCH("knitting machines operated in day",'latest 2024'!B74)-4,4))),
        VALUE(MID('latest 2024'!B74,SEARCH("knitting machines operated in day",'latest 2024'!B74)-4,4)),
        IF(ISNUMBER(VALUE(MID('latest 2024'!B74,SEARCH("knitting machines operated in day",'latest 2024'!B74)-3,3))),
            VALUE(MID('latest 2024'!B74,SEARCH("knitting machines operated in day",'latest 2024'!B74)-3,3)),
            VALUE(MID('latest 2024'!B74,SEARCH("knitting machines operated in day",'latest 2024'!B74)-2,2))
        )
    ),"-"
)</f>
        <v>100</v>
      </c>
      <c r="C74" s="175">
        <f>IFERROR(
    IF(ISNUMBER(VALUE(MID('latest 2024'!B74,SEARCH("knitting machines operated in night",'latest 2024'!B74)-4,4))),
        VALUE(MID('latest 2024'!B74,SEARCH("knitting machines operated in night",'latest 2024'!B74)-4,4)),
        IF(ISNUMBER(VALUE(MID('latest 2024'!B74,SEARCH("knitting machines operated in night",'latest 2024'!B74)-3,3))),
            VALUE(MID('latest 2024'!B74,SEARCH("knitting machines operated in night",'latest 2024'!B74)-3,3)),
            VALUE(MID('latest 2024'!B74,SEARCH("knitting machines operated in night",'latest 2024'!B74)-2,2))
        )
    ),"-"
)</f>
        <v>95</v>
      </c>
      <c r="D74" s="176">
        <f>IFERROR(
    IF(ISNUMBER(VALUE(MID('latest 2024'!B74,SEARCH("dye machines operated in day",'latest 2024'!B74)-4,4))),
        VALUE(MID('latest 2024'!B74,SEARCH("dye machines operated in day",'latest 2024'!B74)-4,4)),
        IF(ISNUMBER(VALUE(MID('latest 2024'!B74,SEARCH("dye machines operated in day",'latest 2024'!B74)-3,3))),
            VALUE(MID('latest 2024'!B74,SEARCH("dye machines operated in day",'latest 2024'!B74)-3,3)),
            VALUE(MID('latest 2024'!B74,SEARCH("dye machines operated in day ",'latest 2024'!B74)-2,2))
        )
    ),"-"
)</f>
        <v>28</v>
      </c>
      <c r="E74" s="176">
        <f>IFERROR(
    IF(ISNUMBER(VALUE(MID('latest 2024'!B74,SEARCH("dye machines operated in night",'latest 2024'!B74)-4,4))),
        VALUE(MID('latest 2024'!B74,SEARCH("dye machines operated in night",'latest 2024'!B74)-4,4)),
        IF(ISNUMBER(VALUE(MID('latest 2024'!B74,SEARCH("dye machines operated in night",'latest 2024'!B74)-3,3))),
            VALUE(MID('latest 2024'!B74,SEARCH("dye machines operated in night",'latest 2024'!B74)-3,3)),
            VALUE(MID('latest 2024'!B74,SEARCH("dye machines operated in night",'latest 2024'!B74)-2,2))
        )
    ),"-"
)</f>
        <v>30</v>
      </c>
      <c r="F74" s="175" t="str">
        <f>IFERROR(
    IF(ISNUMBER(VALUE(MID('latest 2024'!B74,SEARCH("sample dye machine operated in day",'latest 2024'!B74)-4,4))),
        VALUE(MID('latest 2024'!B74,SEARCH("sample dye machine operated in day",'latest 2024'!B74)-4,4)),
        IF(ISNUMBER(VALUE(MID('latest 2024'!B74,SEARCH("sample dye machine operated in day",'latest 2024'!B74)-3,3))),
            VALUE(MID('latest 2024'!B74,SEARCH("sample dye machine operated in day",'latest 2024'!B74)-3,3)),
            VALUE(MID('latest 2024'!B74,SEARCH("sample dye machine operated in day",'latest 2024'!B74)-2,2))
        )
    ),"-"
)</f>
        <v>-</v>
      </c>
      <c r="G74" s="175" t="str">
        <f>IFERROR(
    IF(ISNUMBER(VALUE(MID('latest 2024'!B74,SEARCH("sample dye machine operated in night",'latest 2024'!B74)-4,4))),
        VALUE(MID('latest 2024'!B74,SEARCH("sample dye machine operated in night",'latest 2024'!B74)-4,4)),
        IF(ISNUMBER(VALUE(MID('latest 2024'!B74,SEARCH("sample dye machine operated in night",'latest 2024'!B74)-3,3))),
            VALUE(MID('latest 2024'!B74,SEARCH("sample dye machine operated in night",'latest 2024'!B74)-3,3)),
            VALUE(MID('latest 2024'!B74,SEARCH("sample dye machine operated in night",'latest 2024'!B74)-2,2))
        )
    ),"-"
)</f>
        <v>-</v>
      </c>
      <c r="H74" s="176">
        <f>IFERROR(
    IF(ISNUMBER(VALUE(MID('latest 2024'!B74,SEARCH("dryers operated in day",'latest 2024'!B74)-4,4))),
        VALUE(MID('latest 2024'!B74,SEARCH("dryers operated in day",'latest 2024'!B74)-4,4)),
        IF(ISNUMBER(VALUE(MID('latest 2024'!B74,SEARCH("dryers operated in day",'latest 2024'!B74)-3,3))),
            VALUE(MID('latest 2024'!B74,SEARCH("dryers operated in day",'latest 2024'!B74)-3,3)),
            VALUE(MID('latest 2024'!B74,SEARCH("dryers operated in day",'latest 2024'!B74)-2,2))
        )
    ),"-"
)</f>
        <v>6</v>
      </c>
      <c r="I74" s="176">
        <f>IFERROR(
    IF(ISNUMBER(VALUE(MID('latest 2024'!B74,SEARCH("dryers operated in night",'latest 2024'!B74)-4,4))),
        VALUE(MID('latest 2024'!B74,SEARCH("dryers operated in night",'latest 2024'!B74)-4,4)),
        IF(ISNUMBER(VALUE(MID('latest 2024'!B74,SEARCH("dryers operated in night",'latest 2024'!B74)-3,3))),
            VALUE(MID('latest 2024'!B74,SEARCH("dryers operated in night",'latest 2024'!B74)-3,3)),
            VALUE(MID('latest 2024'!B74,SEARCH("dryers operated in night",'latest 2024'!B74)-2,2))
        )
    ),"-"
)</f>
        <v>8</v>
      </c>
      <c r="J74" s="175">
        <f>IFERROR(
    IF(ISNUMBER(VALUE(MID('latest 2024'!B74,SEARCH("Presetting machines operated in day",'latest 2024'!B74)-4,4))),
        VALUE(MID('latest 2024'!B74,SEARCH("Presetting machines operated in day",'latest 2024'!B74)-4,4)),
        IF(ISNUMBER(VALUE(MID('latest 2024'!B74,SEARCH("Presetting machines operated in day",'latest 2024'!B74)-3,3))),
            VALUE(MID('latest 2024'!B74,SEARCH("Presetting machines operated in day",'latest 2024'!B74)-3,3)),
            VALUE(MID('latest 2024'!B74,SEARCH("Presetting machines operated in day",'latest 2024'!B74)-2,2))
        )
    ),"-"
)</f>
        <v>3</v>
      </c>
      <c r="K74" s="177">
        <f>IFERROR(
    IF(ISNUMBER(VALUE(MID('latest 2024'!B74,SEARCH("Presetting machines operated in night",'latest 2024'!B74)-4,4))),
        VALUE(MID('latest 2024'!B74,SEARCH("Presetting machines operated in night",'latest 2024'!B74)-4,4)),
        IF(ISNUMBER(VALUE(MID('latest 2024'!B74,SEARCH("Presetting machines operated in night",'latest 2024'!B74)-3,3))),
            VALUE(MID('latest 2024'!B74,SEARCH("Presetting machines operated in night",'latest 2024'!B74)-3,3)),
            VALUE(MID('latest 2024'!B74,SEARCH("Presetting machines operated in night",'latest 2024'!B74)-2,2))
        )
    ),"-"
)</f>
        <v>3</v>
      </c>
      <c r="L74" s="178" t="s">
        <v>54</v>
      </c>
      <c r="M74" s="178" t="s">
        <v>54</v>
      </c>
      <c r="N74" s="186">
        <v>2</v>
      </c>
      <c r="O74" s="186" t="s">
        <v>752</v>
      </c>
      <c r="P74" s="180">
        <v>5</v>
      </c>
      <c r="Q74" s="180">
        <v>4</v>
      </c>
      <c r="R74" s="179">
        <v>2</v>
      </c>
      <c r="S74" s="179">
        <v>2</v>
      </c>
      <c r="T74" s="180">
        <v>5</v>
      </c>
      <c r="U74" s="180">
        <v>5</v>
      </c>
      <c r="V74" s="181" t="s">
        <v>712</v>
      </c>
      <c r="W74" s="182" t="s">
        <v>703</v>
      </c>
      <c r="X74" s="245">
        <v>23089</v>
      </c>
      <c r="Y74" s="245">
        <v>53512</v>
      </c>
      <c r="Z74" s="253">
        <v>678</v>
      </c>
      <c r="AA74" s="254"/>
      <c r="AB74" s="254"/>
      <c r="AC74" s="36">
        <f t="shared" si="5"/>
        <v>2850.9586769230773</v>
      </c>
      <c r="AD74" s="39">
        <f t="shared" si="6"/>
        <v>1597.3332</v>
      </c>
      <c r="AE74" s="34">
        <f t="shared" si="7"/>
        <v>344.21538461538461</v>
      </c>
      <c r="AF74" s="39">
        <f t="shared" si="8"/>
        <v>762.75</v>
      </c>
      <c r="AG74" s="13">
        <f t="shared" si="9"/>
        <v>5555.2572615384615</v>
      </c>
    </row>
    <row r="75" spans="1:33" s="3" customFormat="1" ht="45.75" customHeight="1">
      <c r="A75" s="174">
        <v>45384</v>
      </c>
      <c r="B75" s="175">
        <f>IFERROR(
    IF(ISNUMBER(VALUE(MID('latest 2024'!B75,SEARCH("knitting machines operated in day",'latest 2024'!B75)-4,4))),
        VALUE(MID('latest 2024'!B75,SEARCH("knitting machines operated in day",'latest 2024'!B75)-4,4)),
        IF(ISNUMBER(VALUE(MID('latest 2024'!B75,SEARCH("knitting machines operated in day",'latest 2024'!B75)-3,3))),
            VALUE(MID('latest 2024'!B75,SEARCH("knitting machines operated in day",'latest 2024'!B75)-3,3)),
            VALUE(MID('latest 2024'!B75,SEARCH("knitting machines operated in day",'latest 2024'!B75)-2,2))
        )
    ),"-"
)</f>
        <v>98</v>
      </c>
      <c r="C75" s="175">
        <f>IFERROR(
    IF(ISNUMBER(VALUE(MID('latest 2024'!B75,SEARCH("knitting machines operated in night",'latest 2024'!B75)-4,4))),
        VALUE(MID('latest 2024'!B75,SEARCH("knitting machines operated in night",'latest 2024'!B75)-4,4)),
        IF(ISNUMBER(VALUE(MID('latest 2024'!B75,SEARCH("knitting machines operated in night",'latest 2024'!B75)-3,3))),
            VALUE(MID('latest 2024'!B75,SEARCH("knitting machines operated in night",'latest 2024'!B75)-3,3)),
            VALUE(MID('latest 2024'!B75,SEARCH("knitting machines operated in night",'latest 2024'!B75)-2,2))
        )
    ),"-"
)</f>
        <v>94</v>
      </c>
      <c r="D75" s="176">
        <f>IFERROR(
    IF(ISNUMBER(VALUE(MID('latest 2024'!B75,SEARCH("dye machines operated in day",'latest 2024'!B75)-4,4))),
        VALUE(MID('latest 2024'!B75,SEARCH("dye machines operated in day",'latest 2024'!B75)-4,4)),
        IF(ISNUMBER(VALUE(MID('latest 2024'!B75,SEARCH("dye machines operated in day",'latest 2024'!B75)-3,3))),
            VALUE(MID('latest 2024'!B75,SEARCH("dye machines operated in day",'latest 2024'!B75)-3,3)),
            VALUE(MID('latest 2024'!B75,SEARCH("dye machines operated in day ",'latest 2024'!B75)-2,2))
        )
    ),"-"
)</f>
        <v>28</v>
      </c>
      <c r="E75" s="176">
        <f>IFERROR(
    IF(ISNUMBER(VALUE(MID('latest 2024'!B75,SEARCH("dye machines operated in night",'latest 2024'!B75)-4,4))),
        VALUE(MID('latest 2024'!B75,SEARCH("dye machines operated in night",'latest 2024'!B75)-4,4)),
        IF(ISNUMBER(VALUE(MID('latest 2024'!B75,SEARCH("dye machines operated in night",'latest 2024'!B75)-3,3))),
            VALUE(MID('latest 2024'!B75,SEARCH("dye machines operated in night",'latest 2024'!B75)-3,3)),
            VALUE(MID('latest 2024'!B75,SEARCH("dye machines operated in night",'latest 2024'!B75)-2,2))
        )
    ),"-"
)</f>
        <v>29</v>
      </c>
      <c r="F75" s="175" t="str">
        <f>IFERROR(
    IF(ISNUMBER(VALUE(MID('latest 2024'!B75,SEARCH("sample dye machine operated in day",'latest 2024'!B75)-4,4))),
        VALUE(MID('latest 2024'!B75,SEARCH("sample dye machine operated in day",'latest 2024'!B75)-4,4)),
        IF(ISNUMBER(VALUE(MID('latest 2024'!B75,SEARCH("sample dye machine operated in day",'latest 2024'!B75)-3,3))),
            VALUE(MID('latest 2024'!B75,SEARCH("sample dye machine operated in day",'latest 2024'!B75)-3,3)),
            VALUE(MID('latest 2024'!B75,SEARCH("sample dye machine operated in day",'latest 2024'!B75)-2,2))
        )
    ),"-"
)</f>
        <v>-</v>
      </c>
      <c r="G75" s="175" t="str">
        <f>IFERROR(
    IF(ISNUMBER(VALUE(MID('latest 2024'!B75,SEARCH("sample dye machine operated in night",'latest 2024'!B75)-4,4))),
        VALUE(MID('latest 2024'!B75,SEARCH("sample dye machine operated in night",'latest 2024'!B75)-4,4)),
        IF(ISNUMBER(VALUE(MID('latest 2024'!B75,SEARCH("sample dye machine operated in night",'latest 2024'!B75)-3,3))),
            VALUE(MID('latest 2024'!B75,SEARCH("sample dye machine operated in night",'latest 2024'!B75)-3,3)),
            VALUE(MID('latest 2024'!B75,SEARCH("sample dye machine operated in night",'latest 2024'!B75)-2,2))
        )
    ),"-"
)</f>
        <v>-</v>
      </c>
      <c r="H75" s="176">
        <f>IFERROR(
    IF(ISNUMBER(VALUE(MID('latest 2024'!B75,SEARCH("dryers operated in day",'latest 2024'!B75)-4,4))),
        VALUE(MID('latest 2024'!B75,SEARCH("dryers operated in day",'latest 2024'!B75)-4,4)),
        IF(ISNUMBER(VALUE(MID('latest 2024'!B75,SEARCH("dryers operated in day",'latest 2024'!B75)-3,3))),
            VALUE(MID('latest 2024'!B75,SEARCH("dryers operated in day",'latest 2024'!B75)-3,3)),
            VALUE(MID('latest 2024'!B75,SEARCH("dryers operated in day",'latest 2024'!B75)-2,2))
        )
    ),"-"
)</f>
        <v>8</v>
      </c>
      <c r="I75" s="176">
        <f>IFERROR(
    IF(ISNUMBER(VALUE(MID('latest 2024'!B75,SEARCH("dryers operated in night",'latest 2024'!B75)-4,4))),
        VALUE(MID('latest 2024'!B75,SEARCH("dryers operated in night",'latest 2024'!B75)-4,4)),
        IF(ISNUMBER(VALUE(MID('latest 2024'!B75,SEARCH("dryers operated in night",'latest 2024'!B75)-3,3))),
            VALUE(MID('latest 2024'!B75,SEARCH("dryers operated in night",'latest 2024'!B75)-3,3)),
            VALUE(MID('latest 2024'!B75,SEARCH("dryers operated in night",'latest 2024'!B75)-2,2))
        )
    ),"-"
)</f>
        <v>6</v>
      </c>
      <c r="J75" s="175">
        <f>IFERROR(
    IF(ISNUMBER(VALUE(MID('latest 2024'!B75,SEARCH("Presetting machines operated in day",'latest 2024'!B75)-4,4))),
        VALUE(MID('latest 2024'!B75,SEARCH("Presetting machines operated in day",'latest 2024'!B75)-4,4)),
        IF(ISNUMBER(VALUE(MID('latest 2024'!B75,SEARCH("Presetting machines operated in day",'latest 2024'!B75)-3,3))),
            VALUE(MID('latest 2024'!B75,SEARCH("Presetting machines operated in day",'latest 2024'!B75)-3,3)),
            VALUE(MID('latest 2024'!B75,SEARCH("Presetting machines operated in day",'latest 2024'!B75)-2,2))
        )
    ),"-"
)</f>
        <v>3</v>
      </c>
      <c r="K75" s="177">
        <f>IFERROR(
    IF(ISNUMBER(VALUE(MID('latest 2024'!B75,SEARCH("Presetting machines operated in night",'latest 2024'!B75)-4,4))),
        VALUE(MID('latest 2024'!B75,SEARCH("Presetting machines operated in night",'latest 2024'!B75)-4,4)),
        IF(ISNUMBER(VALUE(MID('latest 2024'!B75,SEARCH("Presetting machines operated in night",'latest 2024'!B75)-3,3))),
            VALUE(MID('latest 2024'!B75,SEARCH("Presetting machines operated in night",'latest 2024'!B75)-3,3)),
            VALUE(MID('latest 2024'!B75,SEARCH("Presetting machines operated in night",'latest 2024'!B75)-2,2))
        )
    ),"-"
)</f>
        <v>2</v>
      </c>
      <c r="L75" s="178" t="s">
        <v>54</v>
      </c>
      <c r="M75" s="178" t="s">
        <v>54</v>
      </c>
      <c r="N75" s="179">
        <v>3</v>
      </c>
      <c r="O75" s="179">
        <v>2</v>
      </c>
      <c r="P75" s="180">
        <v>5</v>
      </c>
      <c r="Q75" s="180">
        <v>4</v>
      </c>
      <c r="R75" s="179">
        <v>2</v>
      </c>
      <c r="S75" s="179">
        <v>2</v>
      </c>
      <c r="T75" s="180">
        <v>5</v>
      </c>
      <c r="U75" s="180">
        <v>5</v>
      </c>
      <c r="V75" s="181" t="s">
        <v>712</v>
      </c>
      <c r="W75" s="182" t="s">
        <v>703</v>
      </c>
      <c r="X75" s="256">
        <v>24137</v>
      </c>
      <c r="Y75" s="245">
        <v>52831</v>
      </c>
      <c r="Z75" s="245">
        <v>655</v>
      </c>
      <c r="AA75" s="81"/>
      <c r="AB75" s="81"/>
      <c r="AC75" s="36">
        <f t="shared" si="5"/>
        <v>2980.3624923076923</v>
      </c>
      <c r="AD75" s="39">
        <f t="shared" si="6"/>
        <v>1577.0053500000001</v>
      </c>
      <c r="AE75" s="34">
        <f t="shared" si="7"/>
        <v>332.53846153846155</v>
      </c>
      <c r="AF75" s="39">
        <f t="shared" si="8"/>
        <v>736.875</v>
      </c>
      <c r="AG75" s="13">
        <f t="shared" si="9"/>
        <v>5626.7813038461545</v>
      </c>
    </row>
    <row r="76" spans="1:33" s="3" customFormat="1" ht="45.75" customHeight="1">
      <c r="A76" s="174">
        <v>45385</v>
      </c>
      <c r="B76" s="175">
        <f>IFERROR(
    IF(ISNUMBER(VALUE(MID('latest 2024'!B76,SEARCH("knitting machines operated in day",'latest 2024'!B76)-4,4))),
        VALUE(MID('latest 2024'!B76,SEARCH("knitting machines operated in day",'latest 2024'!B76)-4,4)),
        IF(ISNUMBER(VALUE(MID('latest 2024'!B76,SEARCH("knitting machines operated in day",'latest 2024'!B76)-3,3))),
            VALUE(MID('latest 2024'!B76,SEARCH("knitting machines operated in day",'latest 2024'!B76)-3,3)),
            VALUE(MID('latest 2024'!B76,SEARCH("knitting machines operated in day",'latest 2024'!B76)-2,2))
        )
    ),"-"
)</f>
        <v>96</v>
      </c>
      <c r="C76" s="175">
        <f>IFERROR(
    IF(ISNUMBER(VALUE(MID('latest 2024'!B76,SEARCH("knitting machines operated in night",'latest 2024'!B76)-4,4))),
        VALUE(MID('latest 2024'!B76,SEARCH("knitting machines operated in night",'latest 2024'!B76)-4,4)),
        IF(ISNUMBER(VALUE(MID('latest 2024'!B76,SEARCH("knitting machines operated in night",'latest 2024'!B76)-3,3))),
            VALUE(MID('latest 2024'!B76,SEARCH("knitting machines operated in night",'latest 2024'!B76)-3,3)),
            VALUE(MID('latest 2024'!B76,SEARCH("knitting machines operated in night",'latest 2024'!B76)-2,2))
        )
    ),"-"
)</f>
        <v>92</v>
      </c>
      <c r="D76" s="176">
        <f>IFERROR(
    IF(ISNUMBER(VALUE(MID('latest 2024'!B76,SEARCH("dye machines operated in day",'latest 2024'!B76)-4,4))),
        VALUE(MID('latest 2024'!B76,SEARCH("dye machines operated in day",'latest 2024'!B76)-4,4)),
        IF(ISNUMBER(VALUE(MID('latest 2024'!B76,SEARCH("dye machines operated in day",'latest 2024'!B76)-3,3))),
            VALUE(MID('latest 2024'!B76,SEARCH("dye machines operated in day",'latest 2024'!B76)-3,3)),
            VALUE(MID('latest 2024'!B76,SEARCH("dye machines operated in day ",'latest 2024'!B76)-2,2))
        )
    ),"-"
)</f>
        <v>30</v>
      </c>
      <c r="E76" s="176">
        <f>IFERROR(
    IF(ISNUMBER(VALUE(MID('latest 2024'!B76,SEARCH("dye machines operated in night",'latest 2024'!B76)-4,4))),
        VALUE(MID('latest 2024'!B76,SEARCH("dye machines operated in night",'latest 2024'!B76)-4,4)),
        IF(ISNUMBER(VALUE(MID('latest 2024'!B76,SEARCH("dye machines operated in night",'latest 2024'!B76)-3,3))),
            VALUE(MID('latest 2024'!B76,SEARCH("dye machines operated in night",'latest 2024'!B76)-3,3)),
            VALUE(MID('latest 2024'!B76,SEARCH("dye machines operated in night",'latest 2024'!B76)-2,2))
        )
    ),"-"
)</f>
        <v>27</v>
      </c>
      <c r="F76" s="175" t="str">
        <f>IFERROR(
    IF(ISNUMBER(VALUE(MID('latest 2024'!B76,SEARCH("sample dye machine operated in day",'latest 2024'!B76)-4,4))),
        VALUE(MID('latest 2024'!B76,SEARCH("sample dye machine operated in day",'latest 2024'!B76)-4,4)),
        IF(ISNUMBER(VALUE(MID('latest 2024'!B76,SEARCH("sample dye machine operated in day",'latest 2024'!B76)-3,3))),
            VALUE(MID('latest 2024'!B76,SEARCH("sample dye machine operated in day",'latest 2024'!B76)-3,3)),
            VALUE(MID('latest 2024'!B76,SEARCH("sample dye machine operated in day",'latest 2024'!B76)-2,2))
        )
    ),"-"
)</f>
        <v>-</v>
      </c>
      <c r="G76" s="175" t="str">
        <f>IFERROR(
    IF(ISNUMBER(VALUE(MID('latest 2024'!B76,SEARCH("sample dye machine operated in night",'latest 2024'!B76)-4,4))),
        VALUE(MID('latest 2024'!B76,SEARCH("sample dye machine operated in night",'latest 2024'!B76)-4,4)),
        IF(ISNUMBER(VALUE(MID('latest 2024'!B76,SEARCH("sample dye machine operated in night",'latest 2024'!B76)-3,3))),
            VALUE(MID('latest 2024'!B76,SEARCH("sample dye machine operated in night",'latest 2024'!B76)-3,3)),
            VALUE(MID('latest 2024'!B76,SEARCH("sample dye machine operated in night",'latest 2024'!B76)-2,2))
        )
    ),"-"
)</f>
        <v>-</v>
      </c>
      <c r="H76" s="176">
        <f>IFERROR(
    IF(ISNUMBER(VALUE(MID('latest 2024'!B76,SEARCH("dryers operated in day",'latest 2024'!B76)-4,4))),
        VALUE(MID('latest 2024'!B76,SEARCH("dryers operated in day",'latest 2024'!B76)-4,4)),
        IF(ISNUMBER(VALUE(MID('latest 2024'!B76,SEARCH("dryers operated in day",'latest 2024'!B76)-3,3))),
            VALUE(MID('latest 2024'!B76,SEARCH("dryers operated in day",'latest 2024'!B76)-3,3)),
            VALUE(MID('latest 2024'!B76,SEARCH("dryers operated in day",'latest 2024'!B76)-2,2))
        )
    ),"-"
)</f>
        <v>7</v>
      </c>
      <c r="I76" s="176">
        <f>IFERROR(
    IF(ISNUMBER(VALUE(MID('latest 2024'!B76,SEARCH("dryers operated in night",'latest 2024'!B76)-4,4))),
        VALUE(MID('latest 2024'!B76,SEARCH("dryers operated in night",'latest 2024'!B76)-4,4)),
        IF(ISNUMBER(VALUE(MID('latest 2024'!B76,SEARCH("dryers operated in night",'latest 2024'!B76)-3,3))),
            VALUE(MID('latest 2024'!B76,SEARCH("dryers operated in night",'latest 2024'!B76)-3,3)),
            VALUE(MID('latest 2024'!B76,SEARCH("dryers operated in night",'latest 2024'!B76)-2,2))
        )
    ),"-"
)</f>
        <v>7</v>
      </c>
      <c r="J76" s="175">
        <f>IFERROR(
    IF(ISNUMBER(VALUE(MID('latest 2024'!B76,SEARCH("Presetting machines operated in day",'latest 2024'!B76)-4,4))),
        VALUE(MID('latest 2024'!B76,SEARCH("Presetting machines operated in day",'latest 2024'!B76)-4,4)),
        IF(ISNUMBER(VALUE(MID('latest 2024'!B76,SEARCH("Presetting machines operated in day",'latest 2024'!B76)-3,3))),
            VALUE(MID('latest 2024'!B76,SEARCH("Presetting machines operated in day",'latest 2024'!B76)-3,3)),
            VALUE(MID('latest 2024'!B76,SEARCH("Presetting machines operated in day",'latest 2024'!B76)-2,2))
        )
    ),"-"
)</f>
        <v>3</v>
      </c>
      <c r="K76" s="177">
        <f>IFERROR(
    IF(ISNUMBER(VALUE(MID('latest 2024'!B76,SEARCH("Presetting machines operated in night",'latest 2024'!B76)-4,4))),
        VALUE(MID('latest 2024'!B76,SEARCH("Presetting machines operated in night",'latest 2024'!B76)-4,4)),
        IF(ISNUMBER(VALUE(MID('latest 2024'!B76,SEARCH("Presetting machines operated in night",'latest 2024'!B76)-3,3))),
            VALUE(MID('latest 2024'!B76,SEARCH("Presetting machines operated in night",'latest 2024'!B76)-3,3)),
            VALUE(MID('latest 2024'!B76,SEARCH("Presetting machines operated in night",'latest 2024'!B76)-2,2))
        )
    ),"-"
)</f>
        <v>3</v>
      </c>
      <c r="L76" s="178" t="s">
        <v>54</v>
      </c>
      <c r="M76" s="178" t="s">
        <v>54</v>
      </c>
      <c r="N76" s="186">
        <v>3</v>
      </c>
      <c r="O76" s="186" t="s">
        <v>753</v>
      </c>
      <c r="P76" s="180">
        <v>5</v>
      </c>
      <c r="Q76" s="180">
        <v>4</v>
      </c>
      <c r="R76" s="179">
        <v>2</v>
      </c>
      <c r="S76" s="179">
        <v>2</v>
      </c>
      <c r="T76" s="180">
        <v>5</v>
      </c>
      <c r="U76" s="180">
        <v>5</v>
      </c>
      <c r="V76" s="181" t="s">
        <v>712</v>
      </c>
      <c r="W76" s="182" t="s">
        <v>703</v>
      </c>
      <c r="X76" s="255">
        <v>23741</v>
      </c>
      <c r="Y76" s="245">
        <v>50730</v>
      </c>
      <c r="Z76" s="253">
        <v>642</v>
      </c>
      <c r="AA76" s="254"/>
      <c r="AB76" s="254"/>
      <c r="AC76" s="36">
        <f t="shared" si="5"/>
        <v>2931.4656307692312</v>
      </c>
      <c r="AD76" s="39">
        <f t="shared" si="6"/>
        <v>1514.2905000000001</v>
      </c>
      <c r="AE76" s="34">
        <f t="shared" si="7"/>
        <v>325.93846153846152</v>
      </c>
      <c r="AF76" s="39">
        <f t="shared" si="8"/>
        <v>722.25000000000011</v>
      </c>
      <c r="AG76" s="13">
        <f t="shared" si="9"/>
        <v>5493.9445923076928</v>
      </c>
    </row>
    <row r="77" spans="1:33" s="3" customFormat="1" ht="45.75" customHeight="1">
      <c r="A77" s="174">
        <v>45386</v>
      </c>
      <c r="B77" s="175">
        <f>IFERROR(
    IF(ISNUMBER(VALUE(MID('latest 2024'!B77,SEARCH("knitting machines operated in day",'latest 2024'!B77)-4,4))),
        VALUE(MID('latest 2024'!B77,SEARCH("knitting machines operated in day",'latest 2024'!B77)-4,4)),
        IF(ISNUMBER(VALUE(MID('latest 2024'!B77,SEARCH("knitting machines operated in day",'latest 2024'!B77)-3,3))),
            VALUE(MID('latest 2024'!B77,SEARCH("knitting machines operated in day",'latest 2024'!B77)-3,3)),
            VALUE(MID('latest 2024'!B77,SEARCH("knitting machines operated in day",'latest 2024'!B77)-2,2))
        )
    ),"-"
)</f>
        <v>91</v>
      </c>
      <c r="C77" s="175">
        <f>IFERROR(
    IF(ISNUMBER(VALUE(MID('latest 2024'!B77,SEARCH("knitting machines operated in night",'latest 2024'!B77)-4,4))),
        VALUE(MID('latest 2024'!B77,SEARCH("knitting machines operated in night",'latest 2024'!B77)-4,4)),
        IF(ISNUMBER(VALUE(MID('latest 2024'!B77,SEARCH("knitting machines operated in night",'latest 2024'!B77)-3,3))),
            VALUE(MID('latest 2024'!B77,SEARCH("knitting machines operated in night",'latest 2024'!B77)-3,3)),
            VALUE(MID('latest 2024'!B77,SEARCH("knitting machines operated in night",'latest 2024'!B77)-2,2))
        )
    ),"-"
)</f>
        <v>93</v>
      </c>
      <c r="D77" s="176">
        <f>IFERROR(
    IF(ISNUMBER(VALUE(MID('latest 2024'!B77,SEARCH("dye machines operated in day",'latest 2024'!B77)-4,4))),
        VALUE(MID('latest 2024'!B77,SEARCH("dye machines operated in day",'latest 2024'!B77)-4,4)),
        IF(ISNUMBER(VALUE(MID('latest 2024'!B77,SEARCH("dye machines operated in day",'latest 2024'!B77)-3,3))),
            VALUE(MID('latest 2024'!B77,SEARCH("dye machines operated in day",'latest 2024'!B77)-3,3)),
            VALUE(MID('latest 2024'!B77,SEARCH("dye machines operated in day ",'latest 2024'!B77)-2,2))
        )
    ),"-"
)</f>
        <v>29</v>
      </c>
      <c r="E77" s="176">
        <f>IFERROR(
    IF(ISNUMBER(VALUE(MID('latest 2024'!B77,SEARCH("dye machines operated in night",'latest 2024'!B77)-4,4))),
        VALUE(MID('latest 2024'!B77,SEARCH("dye machines operated in night",'latest 2024'!B77)-4,4)),
        IF(ISNUMBER(VALUE(MID('latest 2024'!B77,SEARCH("dye machines operated in night",'latest 2024'!B77)-3,3))),
            VALUE(MID('latest 2024'!B77,SEARCH("dye machines operated in night",'latest 2024'!B77)-3,3)),
            VALUE(MID('latest 2024'!B77,SEARCH("dye machines operated in night",'latest 2024'!B77)-2,2))
        )
    ),"-"
)</f>
        <v>27</v>
      </c>
      <c r="F77" s="175" t="str">
        <f>IFERROR(
    IF(ISNUMBER(VALUE(MID('latest 2024'!B77,SEARCH("sample dye machine operated in day",'latest 2024'!B77)-4,4))),
        VALUE(MID('latest 2024'!B77,SEARCH("sample dye machine operated in day",'latest 2024'!B77)-4,4)),
        IF(ISNUMBER(VALUE(MID('latest 2024'!B77,SEARCH("sample dye machine operated in day",'latest 2024'!B77)-3,3))),
            VALUE(MID('latest 2024'!B77,SEARCH("sample dye machine operated in day",'latest 2024'!B77)-3,3)),
            VALUE(MID('latest 2024'!B77,SEARCH("sample dye machine operated in day",'latest 2024'!B77)-2,2))
        )
    ),"-"
)</f>
        <v>-</v>
      </c>
      <c r="G77" s="175" t="str">
        <f>IFERROR(
    IF(ISNUMBER(VALUE(MID('latest 2024'!B77,SEARCH("sample dye machine operated in night",'latest 2024'!B77)-4,4))),
        VALUE(MID('latest 2024'!B77,SEARCH("sample dye machine operated in night",'latest 2024'!B77)-4,4)),
        IF(ISNUMBER(VALUE(MID('latest 2024'!B77,SEARCH("sample dye machine operated in night",'latest 2024'!B77)-3,3))),
            VALUE(MID('latest 2024'!B77,SEARCH("sample dye machine operated in night",'latest 2024'!B77)-3,3)),
            VALUE(MID('latest 2024'!B77,SEARCH("sample dye machine operated in night",'latest 2024'!B77)-2,2))
        )
    ),"-"
)</f>
        <v>-</v>
      </c>
      <c r="H77" s="176">
        <f>IFERROR(
    IF(ISNUMBER(VALUE(MID('latest 2024'!B77,SEARCH("dryers operated in day",'latest 2024'!B77)-4,4))),
        VALUE(MID('latest 2024'!B77,SEARCH("dryers operated in day",'latest 2024'!B77)-4,4)),
        IF(ISNUMBER(VALUE(MID('latest 2024'!B77,SEARCH("dryers operated in day",'latest 2024'!B77)-3,3))),
            VALUE(MID('latest 2024'!B77,SEARCH("dryers operated in day",'latest 2024'!B77)-3,3)),
            VALUE(MID('latest 2024'!B77,SEARCH("dryers operated in day",'latest 2024'!B77)-2,2))
        )
    ),"-"
)</f>
        <v>12</v>
      </c>
      <c r="I77" s="176">
        <f>IFERROR(
    IF(ISNUMBER(VALUE(MID('latest 2024'!B77,SEARCH("dryers operated in night",'latest 2024'!B77)-4,4))),
        VALUE(MID('latest 2024'!B77,SEARCH("dryers operated in night",'latest 2024'!B77)-4,4)),
        IF(ISNUMBER(VALUE(MID('latest 2024'!B77,SEARCH("dryers operated in night",'latest 2024'!B77)-3,3))),
            VALUE(MID('latest 2024'!B77,SEARCH("dryers operated in night",'latest 2024'!B77)-3,3)),
            VALUE(MID('latest 2024'!B77,SEARCH("dryers operated in night",'latest 2024'!B77)-2,2))
        )
    ),"-"
)</f>
        <v>9</v>
      </c>
      <c r="J77" s="175">
        <f>IFERROR(
    IF(ISNUMBER(VALUE(MID('latest 2024'!B77,SEARCH("Presetting machines operated in day",'latest 2024'!B77)-4,4))),
        VALUE(MID('latest 2024'!B77,SEARCH("Presetting machines operated in day",'latest 2024'!B77)-4,4)),
        IF(ISNUMBER(VALUE(MID('latest 2024'!B77,SEARCH("Presetting machines operated in day",'latest 2024'!B77)-3,3))),
            VALUE(MID('latest 2024'!B77,SEARCH("Presetting machines operated in day",'latest 2024'!B77)-3,3)),
            VALUE(MID('latest 2024'!B77,SEARCH("Presetting machines operated in day",'latest 2024'!B77)-2,2))
        )
    ),"-"
)</f>
        <v>3</v>
      </c>
      <c r="K77" s="177">
        <f>IFERROR(
    IF(ISNUMBER(VALUE(MID('latest 2024'!B77,SEARCH("Presetting machines operated in night",'latest 2024'!B77)-4,4))),
        VALUE(MID('latest 2024'!B77,SEARCH("Presetting machines operated in night",'latest 2024'!B77)-4,4)),
        IF(ISNUMBER(VALUE(MID('latest 2024'!B77,SEARCH("Presetting machines operated in night",'latest 2024'!B77)-3,3))),
            VALUE(MID('latest 2024'!B77,SEARCH("Presetting machines operated in night",'latest 2024'!B77)-3,3)),
            VALUE(MID('latest 2024'!B77,SEARCH("Presetting machines operated in night",'latest 2024'!B77)-2,2))
        )
    ),"-"
)</f>
        <v>2</v>
      </c>
      <c r="L77" s="178" t="s">
        <v>54</v>
      </c>
      <c r="M77" s="178" t="s">
        <v>54</v>
      </c>
      <c r="N77" s="179">
        <v>3</v>
      </c>
      <c r="O77" s="179">
        <v>2</v>
      </c>
      <c r="P77" s="180">
        <v>5</v>
      </c>
      <c r="Q77" s="180">
        <v>4</v>
      </c>
      <c r="R77" s="179">
        <v>2</v>
      </c>
      <c r="S77" s="179">
        <v>2</v>
      </c>
      <c r="T77" s="180">
        <v>5</v>
      </c>
      <c r="U77" s="180">
        <v>5</v>
      </c>
      <c r="V77" s="181" t="s">
        <v>712</v>
      </c>
      <c r="W77" s="182" t="s">
        <v>703</v>
      </c>
      <c r="X77" s="255">
        <v>22959</v>
      </c>
      <c r="Y77" s="245">
        <v>52042</v>
      </c>
      <c r="Z77" s="253">
        <v>614</v>
      </c>
      <c r="AA77" s="254"/>
      <c r="AB77" s="254"/>
      <c r="AC77" s="36">
        <f t="shared" si="5"/>
        <v>2834.9066769230772</v>
      </c>
      <c r="AD77" s="39">
        <f t="shared" si="6"/>
        <v>1553.4537</v>
      </c>
      <c r="AE77" s="34">
        <f t="shared" si="7"/>
        <v>311.72307692307692</v>
      </c>
      <c r="AF77" s="39">
        <f t="shared" si="8"/>
        <v>690.75</v>
      </c>
      <c r="AG77" s="13">
        <f t="shared" si="9"/>
        <v>5390.833453846155</v>
      </c>
    </row>
    <row r="78" spans="1:33" s="3" customFormat="1" ht="45.75" customHeight="1">
      <c r="A78" s="174">
        <v>45387</v>
      </c>
      <c r="B78" s="175">
        <f>IFERROR(
    IF(ISNUMBER(VALUE(MID('latest 2024'!B78,SEARCH("knitting machines operated in day",'latest 2024'!B78)-4,4))),
        VALUE(MID('latest 2024'!B78,SEARCH("knitting machines operated in day",'latest 2024'!B78)-4,4)),
        IF(ISNUMBER(VALUE(MID('latest 2024'!B78,SEARCH("knitting machines operated in day",'latest 2024'!B78)-3,3))),
            VALUE(MID('latest 2024'!B78,SEARCH("knitting machines operated in day",'latest 2024'!B78)-3,3)),
            VALUE(MID('latest 2024'!B78,SEARCH("knitting machines operated in day",'latest 2024'!B78)-2,2))
        )
    ),"-"
)</f>
        <v>64</v>
      </c>
      <c r="C78" s="175">
        <f>IFERROR(
    IF(ISNUMBER(VALUE(MID('latest 2024'!B78,SEARCH("knitting machines operated in night",'latest 2024'!B78)-4,4))),
        VALUE(MID('latest 2024'!B78,SEARCH("knitting machines operated in night",'latest 2024'!B78)-4,4)),
        IF(ISNUMBER(VALUE(MID('latest 2024'!B78,SEARCH("knitting machines operated in night",'latest 2024'!B78)-3,3))),
            VALUE(MID('latest 2024'!B78,SEARCH("knitting machines operated in night",'latest 2024'!B78)-3,3)),
            VALUE(MID('latest 2024'!B78,SEARCH("knitting machines operated in night",'latest 2024'!B78)-2,2))
        )
    ),"-"
)</f>
        <v>61</v>
      </c>
      <c r="D78" s="176">
        <f>IFERROR(
    IF(ISNUMBER(VALUE(MID('latest 2024'!B78,SEARCH("dye machines operated in day",'latest 2024'!B78)-4,4))),
        VALUE(MID('latest 2024'!B78,SEARCH("dye machines operated in day",'latest 2024'!B78)-4,4)),
        IF(ISNUMBER(VALUE(MID('latest 2024'!B78,SEARCH("dye machines operated in day",'latest 2024'!B78)-3,3))),
            VALUE(MID('latest 2024'!B78,SEARCH("dye machines operated in day",'latest 2024'!B78)-3,3)),
            VALUE(MID('latest 2024'!B78,SEARCH("dye machines operated in day ",'latest 2024'!B78)-2,2))
        )
    ),"-"
)</f>
        <v>20</v>
      </c>
      <c r="E78" s="176">
        <f>IFERROR(
    IF(ISNUMBER(VALUE(MID('latest 2024'!B78,SEARCH("dye machines operated in night",'latest 2024'!B78)-4,4))),
        VALUE(MID('latest 2024'!B78,SEARCH("dye machines operated in night",'latest 2024'!B78)-4,4)),
        IF(ISNUMBER(VALUE(MID('latest 2024'!B78,SEARCH("dye machines operated in night",'latest 2024'!B78)-3,3))),
            VALUE(MID('latest 2024'!B78,SEARCH("dye machines operated in night",'latest 2024'!B78)-3,3)),
            VALUE(MID('latest 2024'!B78,SEARCH("dye machines operated in night",'latest 2024'!B78)-2,2))
        )
    ),"-"
)</f>
        <v>14</v>
      </c>
      <c r="F78" s="175" t="str">
        <f>IFERROR(
    IF(ISNUMBER(VALUE(MID('latest 2024'!B78,SEARCH("sample dye machine operated in day",'latest 2024'!B78)-4,4))),
        VALUE(MID('latest 2024'!B78,SEARCH("sample dye machine operated in day",'latest 2024'!B78)-4,4)),
        IF(ISNUMBER(VALUE(MID('latest 2024'!B78,SEARCH("sample dye machine operated in day",'latest 2024'!B78)-3,3))),
            VALUE(MID('latest 2024'!B78,SEARCH("sample dye machine operated in day",'latest 2024'!B78)-3,3)),
            VALUE(MID('latest 2024'!B78,SEARCH("sample dye machine operated in day",'latest 2024'!B78)-2,2))
        )
    ),"-"
)</f>
        <v>-</v>
      </c>
      <c r="G78" s="175" t="str">
        <f>IFERROR(
    IF(ISNUMBER(VALUE(MID('latest 2024'!B78,SEARCH("sample dye machine operated in night",'latest 2024'!B78)-4,4))),
        VALUE(MID('latest 2024'!B78,SEARCH("sample dye machine operated in night",'latest 2024'!B78)-4,4)),
        IF(ISNUMBER(VALUE(MID('latest 2024'!B78,SEARCH("sample dye machine operated in night",'latest 2024'!B78)-3,3))),
            VALUE(MID('latest 2024'!B78,SEARCH("sample dye machine operated in night",'latest 2024'!B78)-3,3)),
            VALUE(MID('latest 2024'!B78,SEARCH("sample dye machine operated in night",'latest 2024'!B78)-2,2))
        )
    ),"-"
)</f>
        <v>-</v>
      </c>
      <c r="H78" s="176">
        <f>IFERROR(
    IF(ISNUMBER(VALUE(MID('latest 2024'!B78,SEARCH("dryers operated in day",'latest 2024'!B78)-4,4))),
        VALUE(MID('latest 2024'!B78,SEARCH("dryers operated in day",'latest 2024'!B78)-4,4)),
        IF(ISNUMBER(VALUE(MID('latest 2024'!B78,SEARCH("dryers operated in day",'latest 2024'!B78)-3,3))),
            VALUE(MID('latest 2024'!B78,SEARCH("dryers operated in day",'latest 2024'!B78)-3,3)),
            VALUE(MID('latest 2024'!B78,SEARCH("dryers operated in day",'latest 2024'!B78)-2,2))
        )
    ),"-"
)</f>
        <v>8</v>
      </c>
      <c r="I78" s="176">
        <f>IFERROR(
    IF(ISNUMBER(VALUE(MID('latest 2024'!B78,SEARCH("dryers operated in night",'latest 2024'!B78)-4,4))),
        VALUE(MID('latest 2024'!B78,SEARCH("dryers operated in night",'latest 2024'!B78)-4,4)),
        IF(ISNUMBER(VALUE(MID('latest 2024'!B78,SEARCH("dryers operated in night",'latest 2024'!B78)-3,3))),
            VALUE(MID('latest 2024'!B78,SEARCH("dryers operated in night",'latest 2024'!B78)-3,3)),
            VALUE(MID('latest 2024'!B78,SEARCH("dryers operated in night",'latest 2024'!B78)-2,2))
        )
    ),"-"
)</f>
        <v>8</v>
      </c>
      <c r="J78" s="175">
        <f>IFERROR(
    IF(ISNUMBER(VALUE(MID('latest 2024'!B78,SEARCH("Presetting machines operated in day",'latest 2024'!B78)-4,4))),
        VALUE(MID('latest 2024'!B78,SEARCH("Presetting machines operated in day",'latest 2024'!B78)-4,4)),
        IF(ISNUMBER(VALUE(MID('latest 2024'!B78,SEARCH("Presetting machines operated in day",'latest 2024'!B78)-3,3))),
            VALUE(MID('latest 2024'!B78,SEARCH("Presetting machines operated in day",'latest 2024'!B78)-3,3)),
            VALUE(MID('latest 2024'!B78,SEARCH("Presetting machines operated in day",'latest 2024'!B78)-2,2))
        )
    ),"-"
)</f>
        <v>3</v>
      </c>
      <c r="K78" s="177">
        <f>IFERROR(
    IF(ISNUMBER(VALUE(MID('latest 2024'!B78,SEARCH("Presetting machines operated in night",'latest 2024'!B78)-4,4))),
        VALUE(MID('latest 2024'!B78,SEARCH("Presetting machines operated in night",'latest 2024'!B78)-4,4)),
        IF(ISNUMBER(VALUE(MID('latest 2024'!B78,SEARCH("Presetting machines operated in night",'latest 2024'!B78)-3,3))),
            VALUE(MID('latest 2024'!B78,SEARCH("Presetting machines operated in night",'latest 2024'!B78)-3,3)),
            VALUE(MID('latest 2024'!B78,SEARCH("Presetting machines operated in night",'latest 2024'!B78)-2,2))
        )
    ),"-"
)</f>
        <v>3</v>
      </c>
      <c r="L78" s="178" t="s">
        <v>54</v>
      </c>
      <c r="M78" s="178" t="s">
        <v>54</v>
      </c>
      <c r="N78" s="179">
        <v>3</v>
      </c>
      <c r="O78" s="179">
        <v>2</v>
      </c>
      <c r="P78" s="180">
        <v>5</v>
      </c>
      <c r="Q78" s="180">
        <v>4</v>
      </c>
      <c r="R78" s="179">
        <v>2</v>
      </c>
      <c r="S78" s="179">
        <v>2</v>
      </c>
      <c r="T78" s="180">
        <v>5</v>
      </c>
      <c r="U78" s="180">
        <v>5</v>
      </c>
      <c r="V78" s="181" t="s">
        <v>712</v>
      </c>
      <c r="W78" s="182" t="s">
        <v>703</v>
      </c>
      <c r="X78" s="251">
        <v>23506</v>
      </c>
      <c r="Y78" s="251">
        <v>51071</v>
      </c>
      <c r="Z78" s="251">
        <v>639</v>
      </c>
      <c r="AA78" s="34"/>
      <c r="AB78" s="34"/>
      <c r="AC78" s="36">
        <f t="shared" si="5"/>
        <v>2902.448553846154</v>
      </c>
      <c r="AD78" s="39">
        <f t="shared" si="6"/>
        <v>1524.4693500000001</v>
      </c>
      <c r="AE78" s="34">
        <f t="shared" si="7"/>
        <v>324.4153846153846</v>
      </c>
      <c r="AF78" s="39">
        <f t="shared" si="8"/>
        <v>718.875</v>
      </c>
      <c r="AG78" s="13">
        <f t="shared" si="9"/>
        <v>5470.2082884615393</v>
      </c>
    </row>
    <row r="79" spans="1:33" s="3" customFormat="1" ht="45.75" customHeight="1">
      <c r="A79" s="174">
        <v>45388</v>
      </c>
      <c r="B79" s="175">
        <f>IFERROR(
    IF(ISNUMBER(VALUE(MID('latest 2024'!B79,SEARCH("knitting machines operated in day",'latest 2024'!B79)-4,4))),
        VALUE(MID('latest 2024'!B79,SEARCH("knitting machines operated in day",'latest 2024'!B79)-4,4)),
        IF(ISNUMBER(VALUE(MID('latest 2024'!B79,SEARCH("knitting machines operated in day",'latest 2024'!B79)-3,3))),
            VALUE(MID('latest 2024'!B79,SEARCH("knitting machines operated in day",'latest 2024'!B79)-3,3)),
            VALUE(MID('latest 2024'!B79,SEARCH("knitting machines operated in day",'latest 2024'!B79)-2,2))
        )
    ),"-"
)</f>
        <v>92</v>
      </c>
      <c r="C79" s="175">
        <f>IFERROR(
    IF(ISNUMBER(VALUE(MID('latest 2024'!B79,SEARCH("knitting machines operated in night",'latest 2024'!B79)-4,4))),
        VALUE(MID('latest 2024'!B79,SEARCH("knitting machines operated in night",'latest 2024'!B79)-4,4)),
        IF(ISNUMBER(VALUE(MID('latest 2024'!B79,SEARCH("knitting machines operated in night",'latest 2024'!B79)-3,3))),
            VALUE(MID('latest 2024'!B79,SEARCH("knitting machines operated in night",'latest 2024'!B79)-3,3)),
            VALUE(MID('latest 2024'!B79,SEARCH("knitting machines operated in night",'latest 2024'!B79)-2,2))
        )
    ),"-"
)</f>
        <v>92</v>
      </c>
      <c r="D79" s="176">
        <f>IFERROR(
    IF(ISNUMBER(VALUE(MID('latest 2024'!B79,SEARCH("dye machines operated in day",'latest 2024'!B79)-4,4))),
        VALUE(MID('latest 2024'!B79,SEARCH("dye machines operated in day",'latest 2024'!B79)-4,4)),
        IF(ISNUMBER(VALUE(MID('latest 2024'!B79,SEARCH("dye machines operated in day",'latest 2024'!B79)-3,3))),
            VALUE(MID('latest 2024'!B79,SEARCH("dye machines operated in day",'latest 2024'!B79)-3,3)),
            VALUE(MID('latest 2024'!B79,SEARCH("dye machines operated in day ",'latest 2024'!B79)-2,2))
        )
    ),"-"
)</f>
        <v>20</v>
      </c>
      <c r="E79" s="176">
        <f>IFERROR(
    IF(ISNUMBER(VALUE(MID('latest 2024'!B79,SEARCH("dye machines operated in night",'latest 2024'!B79)-4,4))),
        VALUE(MID('latest 2024'!B79,SEARCH("dye machines operated in night",'latest 2024'!B79)-4,4)),
        IF(ISNUMBER(VALUE(MID('latest 2024'!B79,SEARCH("dye machines operated in night",'latest 2024'!B79)-3,3))),
            VALUE(MID('latest 2024'!B79,SEARCH("dye machines operated in night",'latest 2024'!B79)-3,3)),
            VALUE(MID('latest 2024'!B79,SEARCH("dye machines operated in night",'latest 2024'!B79)-2,2))
        )
    ),"-"
)</f>
        <v>19</v>
      </c>
      <c r="F79" s="175" t="str">
        <f>IFERROR(
    IF(ISNUMBER(VALUE(MID('latest 2024'!B79,SEARCH("sample dye machine operated in day",'latest 2024'!B79)-4,4))),
        VALUE(MID('latest 2024'!B79,SEARCH("sample dye machine operated in day",'latest 2024'!B79)-4,4)),
        IF(ISNUMBER(VALUE(MID('latest 2024'!B79,SEARCH("sample dye machine operated in day",'latest 2024'!B79)-3,3))),
            VALUE(MID('latest 2024'!B79,SEARCH("sample dye machine operated in day",'latest 2024'!B79)-3,3)),
            VALUE(MID('latest 2024'!B79,SEARCH("sample dye machine operated in day",'latest 2024'!B79)-2,2))
        )
    ),"-"
)</f>
        <v>-</v>
      </c>
      <c r="G79" s="175" t="str">
        <f>IFERROR(
    IF(ISNUMBER(VALUE(MID('latest 2024'!B79,SEARCH("sample dye machine operated in night",'latest 2024'!B79)-4,4))),
        VALUE(MID('latest 2024'!B79,SEARCH("sample dye machine operated in night",'latest 2024'!B79)-4,4)),
        IF(ISNUMBER(VALUE(MID('latest 2024'!B79,SEARCH("sample dye machine operated in night",'latest 2024'!B79)-3,3))),
            VALUE(MID('latest 2024'!B79,SEARCH("sample dye machine operated in night",'latest 2024'!B79)-3,3)),
            VALUE(MID('latest 2024'!B79,SEARCH("sample dye machine operated in night",'latest 2024'!B79)-2,2))
        )
    ),"-"
)</f>
        <v>-</v>
      </c>
      <c r="H79" s="176">
        <f>IFERROR(
    IF(ISNUMBER(VALUE(MID('latest 2024'!B79,SEARCH("dryers operated in day",'latest 2024'!B79)-4,4))),
        VALUE(MID('latest 2024'!B79,SEARCH("dryers operated in day",'latest 2024'!B79)-4,4)),
        IF(ISNUMBER(VALUE(MID('latest 2024'!B79,SEARCH("dryers operated in day",'latest 2024'!B79)-3,3))),
            VALUE(MID('latest 2024'!B79,SEARCH("dryers operated in day",'latest 2024'!B79)-3,3)),
            VALUE(MID('latest 2024'!B79,SEARCH("dryers operated in day",'latest 2024'!B79)-2,2))
        )
    ),"-"
)</f>
        <v>8</v>
      </c>
      <c r="I79" s="176">
        <f>IFERROR(
    IF(ISNUMBER(VALUE(MID('latest 2024'!B79,SEARCH("dryers operated in night",'latest 2024'!B79)-4,4))),
        VALUE(MID('latest 2024'!B79,SEARCH("dryers operated in night",'latest 2024'!B79)-4,4)),
        IF(ISNUMBER(VALUE(MID('latest 2024'!B79,SEARCH("dryers operated in night",'latest 2024'!B79)-3,3))),
            VALUE(MID('latest 2024'!B79,SEARCH("dryers operated in night",'latest 2024'!B79)-3,3)),
            VALUE(MID('latest 2024'!B79,SEARCH("dryers operated in night",'latest 2024'!B79)-2,2))
        )
    ),"-"
)</f>
        <v>8</v>
      </c>
      <c r="J79" s="175">
        <f>IFERROR(
    IF(ISNUMBER(VALUE(MID('latest 2024'!B79,SEARCH("Presetting machines operated in day",'latest 2024'!B79)-4,4))),
        VALUE(MID('latest 2024'!B79,SEARCH("Presetting machines operated in day",'latest 2024'!B79)-4,4)),
        IF(ISNUMBER(VALUE(MID('latest 2024'!B79,SEARCH("Presetting machines operated in day",'latest 2024'!B79)-3,3))),
            VALUE(MID('latest 2024'!B79,SEARCH("Presetting machines operated in day",'latest 2024'!B79)-3,3)),
            VALUE(MID('latest 2024'!B79,SEARCH("Presetting machines operated in day",'latest 2024'!B79)-2,2))
        )
    ),"-"
)</f>
        <v>3</v>
      </c>
      <c r="K79" s="177">
        <f>IFERROR(
    IF(ISNUMBER(VALUE(MID('latest 2024'!B79,SEARCH("Presetting machines operated in night",'latest 2024'!B79)-4,4))),
        VALUE(MID('latest 2024'!B79,SEARCH("Presetting machines operated in night",'latest 2024'!B79)-4,4)),
        IF(ISNUMBER(VALUE(MID('latest 2024'!B79,SEARCH("Presetting machines operated in night",'latest 2024'!B79)-3,3))),
            VALUE(MID('latest 2024'!B79,SEARCH("Presetting machines operated in night",'latest 2024'!B79)-3,3)),
            VALUE(MID('latest 2024'!B79,SEARCH("Presetting machines operated in night",'latest 2024'!B79)-2,2))
        )
    ),"-"
)</f>
        <v>3</v>
      </c>
      <c r="L79" s="178" t="s">
        <v>54</v>
      </c>
      <c r="M79" s="178" t="s">
        <v>54</v>
      </c>
      <c r="N79" s="179">
        <v>1</v>
      </c>
      <c r="O79" s="179">
        <v>1</v>
      </c>
      <c r="P79" s="180">
        <v>4</v>
      </c>
      <c r="Q79" s="180">
        <v>4</v>
      </c>
      <c r="R79" s="179">
        <v>2</v>
      </c>
      <c r="S79" s="179">
        <v>2</v>
      </c>
      <c r="T79" s="180">
        <v>5</v>
      </c>
      <c r="U79" s="180">
        <v>5</v>
      </c>
      <c r="V79" s="181" t="s">
        <v>712</v>
      </c>
      <c r="W79" s="182" t="s">
        <v>703</v>
      </c>
      <c r="X79" s="251">
        <v>23583</v>
      </c>
      <c r="Y79" s="251">
        <v>49569</v>
      </c>
      <c r="Z79" s="251">
        <v>604</v>
      </c>
      <c r="AA79" s="34"/>
      <c r="AB79" s="34"/>
      <c r="AC79" s="36">
        <f t="shared" si="5"/>
        <v>2911.956276923077</v>
      </c>
      <c r="AD79" s="39">
        <f t="shared" si="6"/>
        <v>1479.6346500000002</v>
      </c>
      <c r="AE79" s="34">
        <f t="shared" si="7"/>
        <v>306.64615384615382</v>
      </c>
      <c r="AF79" s="39">
        <f t="shared" si="8"/>
        <v>679.5</v>
      </c>
      <c r="AG79" s="13">
        <f t="shared" si="9"/>
        <v>5377.7370807692305</v>
      </c>
    </row>
    <row r="80" spans="1:33" s="3" customFormat="1" ht="45.75" customHeight="1">
      <c r="A80" s="174">
        <v>45389</v>
      </c>
      <c r="B80" s="175">
        <f>IFERROR(
    IF(ISNUMBER(VALUE(MID('latest 2024'!B80,SEARCH("knitting machines operated in day",'latest 2024'!B80)-4,4))),
        VALUE(MID('latest 2024'!B80,SEARCH("knitting machines operated in day",'latest 2024'!B80)-4,4)),
        IF(ISNUMBER(VALUE(MID('latest 2024'!B80,SEARCH("knitting machines operated in day",'latest 2024'!B80)-3,3))),
            VALUE(MID('latest 2024'!B80,SEARCH("knitting machines operated in day",'latest 2024'!B80)-3,3)),
            VALUE(MID('latest 2024'!B80,SEARCH("knitting machines operated in day",'latest 2024'!B80)-2,2))
        )
    ),"-"
)</f>
        <v>76</v>
      </c>
      <c r="C80" s="175">
        <f>IFERROR(
    IF(ISNUMBER(VALUE(MID('latest 2024'!B80,SEARCH("knitting machines operated in night",'latest 2024'!B80)-4,4))),
        VALUE(MID('latest 2024'!B80,SEARCH("knitting machines operated in night",'latest 2024'!B80)-4,4)),
        IF(ISNUMBER(VALUE(MID('latest 2024'!B80,SEARCH("knitting machines operated in night",'latest 2024'!B80)-3,3))),
            VALUE(MID('latest 2024'!B80,SEARCH("knitting machines operated in night",'latest 2024'!B80)-3,3)),
            VALUE(MID('latest 2024'!B80,SEARCH("knitting machines operated in night",'latest 2024'!B80)-2,2))
        )
    ),"-"
)</f>
        <v>64</v>
      </c>
      <c r="D80" s="176">
        <f>IFERROR(
    IF(ISNUMBER(VALUE(MID('latest 2024'!B80,SEARCH("dye machines operated in day",'latest 2024'!B80)-4,4))),
        VALUE(MID('latest 2024'!B80,SEARCH("dye machines operated in day",'latest 2024'!B80)-4,4)),
        IF(ISNUMBER(VALUE(MID('latest 2024'!B80,SEARCH("dye machines operated in day",'latest 2024'!B80)-3,3))),
            VALUE(MID('latest 2024'!B80,SEARCH("dye machines operated in day",'latest 2024'!B80)-3,3)),
            VALUE(MID('latest 2024'!B80,SEARCH("dye machines operated in day ",'latest 2024'!B80)-2,2))
        )
    ),"-"
)</f>
        <v>18</v>
      </c>
      <c r="E80" s="176">
        <f>IFERROR(
    IF(ISNUMBER(VALUE(MID('latest 2024'!B80,SEARCH("dye machines operated in night",'latest 2024'!B80)-4,4))),
        VALUE(MID('latest 2024'!B80,SEARCH("dye machines operated in night",'latest 2024'!B80)-4,4)),
        IF(ISNUMBER(VALUE(MID('latest 2024'!B80,SEARCH("dye machines operated in night",'latest 2024'!B80)-3,3))),
            VALUE(MID('latest 2024'!B80,SEARCH("dye machines operated in night",'latest 2024'!B80)-3,3)),
            VALUE(MID('latest 2024'!B80,SEARCH("dye machines operated in night",'latest 2024'!B80)-2,2))
        )
    ),"-"
)</f>
        <v>10</v>
      </c>
      <c r="F80" s="175" t="str">
        <f>IFERROR(
    IF(ISNUMBER(VALUE(MID('latest 2024'!B80,SEARCH("sample dye machine operated in day",'latest 2024'!B80)-4,4))),
        VALUE(MID('latest 2024'!B80,SEARCH("sample dye machine operated in day",'latest 2024'!B80)-4,4)),
        IF(ISNUMBER(VALUE(MID('latest 2024'!B80,SEARCH("sample dye machine operated in day",'latest 2024'!B80)-3,3))),
            VALUE(MID('latest 2024'!B80,SEARCH("sample dye machine operated in day",'latest 2024'!B80)-3,3)),
            VALUE(MID('latest 2024'!B80,SEARCH("sample dye machine operated in day",'latest 2024'!B80)-2,2))
        )
    ),"-"
)</f>
        <v>-</v>
      </c>
      <c r="G80" s="175" t="str">
        <f>IFERROR(
    IF(ISNUMBER(VALUE(MID('latest 2024'!B80,SEARCH("sample dye machine operated in night",'latest 2024'!B80)-4,4))),
        VALUE(MID('latest 2024'!B80,SEARCH("sample dye machine operated in night",'latest 2024'!B80)-4,4)),
        IF(ISNUMBER(VALUE(MID('latest 2024'!B80,SEARCH("sample dye machine operated in night",'latest 2024'!B80)-3,3))),
            VALUE(MID('latest 2024'!B80,SEARCH("sample dye machine operated in night",'latest 2024'!B80)-3,3)),
            VALUE(MID('latest 2024'!B80,SEARCH("sample dye machine operated in night",'latest 2024'!B80)-2,2))
        )
    ),"-"
)</f>
        <v>-</v>
      </c>
      <c r="H80" s="176">
        <f>IFERROR(
    IF(ISNUMBER(VALUE(MID('latest 2024'!B80,SEARCH("dryers operated in day",'latest 2024'!B80)-4,4))),
        VALUE(MID('latest 2024'!B80,SEARCH("dryers operated in day",'latest 2024'!B80)-4,4)),
        IF(ISNUMBER(VALUE(MID('latest 2024'!B80,SEARCH("dryers operated in day",'latest 2024'!B80)-3,3))),
            VALUE(MID('latest 2024'!B80,SEARCH("dryers operated in day",'latest 2024'!B80)-3,3)),
            VALUE(MID('latest 2024'!B80,SEARCH("dryers operated in day",'latest 2024'!B80)-2,2))
        )
    ),"-"
)</f>
        <v>5</v>
      </c>
      <c r="I80" s="176">
        <f>IFERROR(
    IF(ISNUMBER(VALUE(MID('latest 2024'!B80,SEARCH("dryers operated in night",'latest 2024'!B80)-4,4))),
        VALUE(MID('latest 2024'!B80,SEARCH("dryers operated in night",'latest 2024'!B80)-4,4)),
        IF(ISNUMBER(VALUE(MID('latest 2024'!B80,SEARCH("dryers operated in night",'latest 2024'!B80)-3,3))),
            VALUE(MID('latest 2024'!B80,SEARCH("dryers operated in night",'latest 2024'!B80)-3,3)),
            VALUE(MID('latest 2024'!B80,SEARCH("dryers operated in night",'latest 2024'!B80)-2,2))
        )
    ),"-"
)</f>
        <v>7</v>
      </c>
      <c r="J80" s="175">
        <f>IFERROR(
    IF(ISNUMBER(VALUE(MID('latest 2024'!B80,SEARCH("Presetting machines operated in day",'latest 2024'!B80)-4,4))),
        VALUE(MID('latest 2024'!B80,SEARCH("Presetting machines operated in day",'latest 2024'!B80)-4,4)),
        IF(ISNUMBER(VALUE(MID('latest 2024'!B80,SEARCH("Presetting machines operated in day",'latest 2024'!B80)-3,3))),
            VALUE(MID('latest 2024'!B80,SEARCH("Presetting machines operated in day",'latest 2024'!B80)-3,3)),
            VALUE(MID('latest 2024'!B80,SEARCH("Presetting machines operated in day",'latest 2024'!B80)-2,2))
        )
    ),"-"
)</f>
        <v>3</v>
      </c>
      <c r="K80" s="177">
        <f>IFERROR(
    IF(ISNUMBER(VALUE(MID('latest 2024'!B80,SEARCH("Presetting machines operated in night",'latest 2024'!B80)-4,4))),
        VALUE(MID('latest 2024'!B80,SEARCH("Presetting machines operated in night",'latest 2024'!B80)-4,4)),
        IF(ISNUMBER(VALUE(MID('latest 2024'!B80,SEARCH("Presetting machines operated in night",'latest 2024'!B80)-3,3))),
            VALUE(MID('latest 2024'!B80,SEARCH("Presetting machines operated in night",'latest 2024'!B80)-3,3)),
            VALUE(MID('latest 2024'!B80,SEARCH("Presetting machines operated in night",'latest 2024'!B80)-2,2))
        )
    ),"-"
)</f>
        <v>3</v>
      </c>
      <c r="L80" s="178" t="s">
        <v>54</v>
      </c>
      <c r="M80" s="178" t="s">
        <v>54</v>
      </c>
      <c r="N80" s="186">
        <v>1</v>
      </c>
      <c r="O80" s="186" t="s">
        <v>754</v>
      </c>
      <c r="P80" s="180">
        <v>4</v>
      </c>
      <c r="Q80" s="180">
        <v>4</v>
      </c>
      <c r="R80" s="179">
        <v>2</v>
      </c>
      <c r="S80" s="179">
        <v>2</v>
      </c>
      <c r="T80" s="180">
        <v>5</v>
      </c>
      <c r="U80" s="180">
        <v>5</v>
      </c>
      <c r="V80" s="181" t="s">
        <v>712</v>
      </c>
      <c r="W80" s="182" t="s">
        <v>703</v>
      </c>
      <c r="X80" s="251">
        <v>22123</v>
      </c>
      <c r="Y80" s="251">
        <v>43050</v>
      </c>
      <c r="Z80" s="251">
        <v>503</v>
      </c>
      <c r="AA80" s="34"/>
      <c r="AB80" s="34"/>
      <c r="AC80" s="36">
        <f t="shared" si="5"/>
        <v>2731.6799692307695</v>
      </c>
      <c r="AD80" s="39">
        <f t="shared" si="6"/>
        <v>1285.0425</v>
      </c>
      <c r="AE80" s="34">
        <f t="shared" si="7"/>
        <v>255.36923076923077</v>
      </c>
      <c r="AF80" s="39">
        <f t="shared" si="8"/>
        <v>565.875</v>
      </c>
      <c r="AG80" s="13">
        <f t="shared" si="9"/>
        <v>4837.9666999999999</v>
      </c>
    </row>
    <row r="81" spans="1:33" s="3" customFormat="1" ht="45.75" customHeight="1">
      <c r="A81" s="174">
        <v>45390</v>
      </c>
      <c r="B81" s="175" t="str">
        <f>IFERROR(
    IF(ISNUMBER(VALUE(MID('latest 2024'!B81,SEARCH("knitting machines operated in day",'latest 2024'!B81)-4,4))),
        VALUE(MID('latest 2024'!B81,SEARCH("knitting machines operated in day",'latest 2024'!B81)-4,4)),
        IF(ISNUMBER(VALUE(MID('latest 2024'!B81,SEARCH("knitting machines operated in day",'latest 2024'!B81)-3,3))),
            VALUE(MID('latest 2024'!B81,SEARCH("knitting machines operated in day",'latest 2024'!B81)-3,3)),
            VALUE(MID('latest 2024'!B81,SEARCH("knitting machines operated in day",'latest 2024'!B81)-2,2))
        )
    ),"-"
)</f>
        <v>-</v>
      </c>
      <c r="C81" s="175" t="str">
        <f>IFERROR(
    IF(ISNUMBER(VALUE(MID('latest 2024'!B81,SEARCH("knitting machines operated in night",'latest 2024'!B81)-4,4))),
        VALUE(MID('latest 2024'!B81,SEARCH("knitting machines operated in night",'latest 2024'!B81)-4,4)),
        IF(ISNUMBER(VALUE(MID('latest 2024'!B81,SEARCH("knitting machines operated in night",'latest 2024'!B81)-3,3))),
            VALUE(MID('latest 2024'!B81,SEARCH("knitting machines operated in night",'latest 2024'!B81)-3,3)),
            VALUE(MID('latest 2024'!B81,SEARCH("knitting machines operated in night",'latest 2024'!B81)-2,2))
        )
    ),"-"
)</f>
        <v>-</v>
      </c>
      <c r="D81" s="176" t="str">
        <f>IFERROR(
    IF(ISNUMBER(VALUE(MID('latest 2024'!B81,SEARCH("dye machines operated in day",'latest 2024'!B81)-4,4))),
        VALUE(MID('latest 2024'!B81,SEARCH("dye machines operated in day",'latest 2024'!B81)-4,4)),
        IF(ISNUMBER(VALUE(MID('latest 2024'!B81,SEARCH("dye machines operated in day",'latest 2024'!B81)-3,3))),
            VALUE(MID('latest 2024'!B81,SEARCH("dye machines operated in day",'latest 2024'!B81)-3,3)),
            VALUE(MID('latest 2024'!B81,SEARCH("dye machines operated in day ",'latest 2024'!B81)-2,2))
        )
    ),"-"
)</f>
        <v>-</v>
      </c>
      <c r="E81" s="176" t="str">
        <f>IFERROR(
    IF(ISNUMBER(VALUE(MID('latest 2024'!B81,SEARCH("dye machines operated in night",'latest 2024'!B81)-4,4))),
        VALUE(MID('latest 2024'!B81,SEARCH("dye machines operated in night",'latest 2024'!B81)-4,4)),
        IF(ISNUMBER(VALUE(MID('latest 2024'!B81,SEARCH("dye machines operated in night",'latest 2024'!B81)-3,3))),
            VALUE(MID('latest 2024'!B81,SEARCH("dye machines operated in night",'latest 2024'!B81)-3,3)),
            VALUE(MID('latest 2024'!B81,SEARCH("dye machines operated in night",'latest 2024'!B81)-2,2))
        )
    ),"-"
)</f>
        <v>-</v>
      </c>
      <c r="F81" s="175" t="str">
        <f>IFERROR(
    IF(ISNUMBER(VALUE(MID('latest 2024'!B81,SEARCH("sample dye machine operated in day",'latest 2024'!B81)-4,4))),
        VALUE(MID('latest 2024'!B81,SEARCH("sample dye machine operated in day",'latest 2024'!B81)-4,4)),
        IF(ISNUMBER(VALUE(MID('latest 2024'!B81,SEARCH("sample dye machine operated in day",'latest 2024'!B81)-3,3))),
            VALUE(MID('latest 2024'!B81,SEARCH("sample dye machine operated in day",'latest 2024'!B81)-3,3)),
            VALUE(MID('latest 2024'!B81,SEARCH("sample dye machine operated in day",'latest 2024'!B81)-2,2))
        )
    ),"-"
)</f>
        <v>-</v>
      </c>
      <c r="G81" s="175" t="str">
        <f>IFERROR(
    IF(ISNUMBER(VALUE(MID('latest 2024'!B81,SEARCH("sample dye machine operated in night",'latest 2024'!B81)-4,4))),
        VALUE(MID('latest 2024'!B81,SEARCH("sample dye machine operated in night",'latest 2024'!B81)-4,4)),
        IF(ISNUMBER(VALUE(MID('latest 2024'!B81,SEARCH("sample dye machine operated in night",'latest 2024'!B81)-3,3))),
            VALUE(MID('latest 2024'!B81,SEARCH("sample dye machine operated in night",'latest 2024'!B81)-3,3)),
            VALUE(MID('latest 2024'!B81,SEARCH("sample dye machine operated in night",'latest 2024'!B81)-2,2))
        )
    ),"-"
)</f>
        <v>-</v>
      </c>
      <c r="H81" s="176" t="str">
        <f>IFERROR(
    IF(ISNUMBER(VALUE(MID('latest 2024'!B81,SEARCH("dryers operated in day",'latest 2024'!B81)-4,4))),
        VALUE(MID('latest 2024'!B81,SEARCH("dryers operated in day",'latest 2024'!B81)-4,4)),
        IF(ISNUMBER(VALUE(MID('latest 2024'!B81,SEARCH("dryers operated in day",'latest 2024'!B81)-3,3))),
            VALUE(MID('latest 2024'!B81,SEARCH("dryers operated in day",'latest 2024'!B81)-3,3)),
            VALUE(MID('latest 2024'!B81,SEARCH("dryers operated in day",'latest 2024'!B81)-2,2))
        )
    ),"-"
)</f>
        <v>-</v>
      </c>
      <c r="I81" s="176" t="str">
        <f>IFERROR(
    IF(ISNUMBER(VALUE(MID('latest 2024'!B81,SEARCH("dryers operated in night",'latest 2024'!B81)-4,4))),
        VALUE(MID('latest 2024'!B81,SEARCH("dryers operated in night",'latest 2024'!B81)-4,4)),
        IF(ISNUMBER(VALUE(MID('latest 2024'!B81,SEARCH("dryers operated in night",'latest 2024'!B81)-3,3))),
            VALUE(MID('latest 2024'!B81,SEARCH("dryers operated in night",'latest 2024'!B81)-3,3)),
            VALUE(MID('latest 2024'!B81,SEARCH("dryers operated in night",'latest 2024'!B81)-2,2))
        )
    ),"-"
)</f>
        <v>-</v>
      </c>
      <c r="J81" s="175" t="str">
        <f>IFERROR(
    IF(ISNUMBER(VALUE(MID('latest 2024'!B81,SEARCH("Presetting machines operated in day",'latest 2024'!B81)-4,4))),
        VALUE(MID('latest 2024'!B81,SEARCH("Presetting machines operated in day",'latest 2024'!B81)-4,4)),
        IF(ISNUMBER(VALUE(MID('latest 2024'!B81,SEARCH("Presetting machines operated in day",'latest 2024'!B81)-3,3))),
            VALUE(MID('latest 2024'!B81,SEARCH("Presetting machines operated in day",'latest 2024'!B81)-3,3)),
            VALUE(MID('latest 2024'!B81,SEARCH("Presetting machines operated in day",'latest 2024'!B81)-2,2))
        )
    ),"-"
)</f>
        <v>-</v>
      </c>
      <c r="K81" s="177" t="str">
        <f>IFERROR(
    IF(ISNUMBER(VALUE(MID('latest 2024'!B81,SEARCH("Presetting machines operated in night",'latest 2024'!B81)-4,4))),
        VALUE(MID('latest 2024'!B81,SEARCH("Presetting machines operated in night",'latest 2024'!B81)-4,4)),
        IF(ISNUMBER(VALUE(MID('latest 2024'!B81,SEARCH("Presetting machines operated in night",'latest 2024'!B81)-3,3))),
            VALUE(MID('latest 2024'!B81,SEARCH("Presetting machines operated in night",'latest 2024'!B81)-3,3)),
            VALUE(MID('latest 2024'!B81,SEARCH("Presetting machines operated in night",'latest 2024'!B81)-2,2))
        )
    ),"-"
)</f>
        <v>-</v>
      </c>
      <c r="L81" s="178" t="s">
        <v>755</v>
      </c>
      <c r="M81" s="178" t="s">
        <v>54</v>
      </c>
      <c r="N81" s="179">
        <v>2</v>
      </c>
      <c r="O81" s="179" t="s">
        <v>54</v>
      </c>
      <c r="P81" s="180">
        <v>1</v>
      </c>
      <c r="Q81" s="180" t="s">
        <v>54</v>
      </c>
      <c r="R81" s="179">
        <v>1</v>
      </c>
      <c r="S81" s="179" t="s">
        <v>54</v>
      </c>
      <c r="T81" s="187" t="s">
        <v>756</v>
      </c>
      <c r="U81" s="180" t="s">
        <v>54</v>
      </c>
      <c r="V81" s="181" t="s">
        <v>757</v>
      </c>
      <c r="W81" s="182" t="s">
        <v>703</v>
      </c>
      <c r="X81" s="251">
        <v>3638</v>
      </c>
      <c r="Y81" s="253">
        <v>0</v>
      </c>
      <c r="Z81" s="253">
        <v>75</v>
      </c>
      <c r="AA81" s="254"/>
      <c r="AB81" s="254"/>
      <c r="AC81" s="36">
        <f t="shared" si="5"/>
        <v>449.20904615384615</v>
      </c>
      <c r="AD81" s="39">
        <f t="shared" si="6"/>
        <v>0</v>
      </c>
      <c r="AE81" s="34">
        <f t="shared" si="7"/>
        <v>38.07692307692308</v>
      </c>
      <c r="AF81" s="39">
        <f t="shared" si="8"/>
        <v>84.375</v>
      </c>
      <c r="AG81" s="13">
        <f t="shared" si="9"/>
        <v>571.6609692307693</v>
      </c>
    </row>
    <row r="82" spans="1:33" s="3" customFormat="1" ht="45.75" customHeight="1">
      <c r="A82" s="174">
        <v>45391</v>
      </c>
      <c r="B82" s="175" t="str">
        <f>IFERROR(
    IF(ISNUMBER(VALUE(MID('latest 2024'!B82,SEARCH("knitting machines operated in day",'latest 2024'!B82)-4,4))),
        VALUE(MID('latest 2024'!B82,SEARCH("knitting machines operated in day",'latest 2024'!B82)-4,4)),
        IF(ISNUMBER(VALUE(MID('latest 2024'!B82,SEARCH("knitting machines operated in day",'latest 2024'!B82)-3,3))),
            VALUE(MID('latest 2024'!B82,SEARCH("knitting machines operated in day",'latest 2024'!B82)-3,3)),
            VALUE(MID('latest 2024'!B82,SEARCH("knitting machines operated in day",'latest 2024'!B82)-2,2))
        )
    ),"-"
)</f>
        <v>-</v>
      </c>
      <c r="C82" s="175" t="str">
        <f>IFERROR(
    IF(ISNUMBER(VALUE(MID('latest 2024'!B82,SEARCH("knitting machines operated in night",'latest 2024'!B82)-4,4))),
        VALUE(MID('latest 2024'!B82,SEARCH("knitting machines operated in night",'latest 2024'!B82)-4,4)),
        IF(ISNUMBER(VALUE(MID('latest 2024'!B82,SEARCH("knitting machines operated in night",'latest 2024'!B82)-3,3))),
            VALUE(MID('latest 2024'!B82,SEARCH("knitting machines operated in night",'latest 2024'!B82)-3,3)),
            VALUE(MID('latest 2024'!B82,SEARCH("knitting machines operated in night",'latest 2024'!B82)-2,2))
        )
    ),"-"
)</f>
        <v>-</v>
      </c>
      <c r="D82" s="176" t="str">
        <f>IFERROR(
    IF(ISNUMBER(VALUE(MID('latest 2024'!B82,SEARCH("dye machines operated in day",'latest 2024'!B82)-4,4))),
        VALUE(MID('latest 2024'!B82,SEARCH("dye machines operated in day",'latest 2024'!B82)-4,4)),
        IF(ISNUMBER(VALUE(MID('latest 2024'!B82,SEARCH("dye machines operated in day",'latest 2024'!B82)-3,3))),
            VALUE(MID('latest 2024'!B82,SEARCH("dye machines operated in day",'latest 2024'!B82)-3,3)),
            VALUE(MID('latest 2024'!B82,SEARCH("dye machines operated in day ",'latest 2024'!B82)-2,2))
        )
    ),"-"
)</f>
        <v>-</v>
      </c>
      <c r="E82" s="176" t="str">
        <f>IFERROR(
    IF(ISNUMBER(VALUE(MID('latest 2024'!B82,SEARCH("dye machines operated in night",'latest 2024'!B82)-4,4))),
        VALUE(MID('latest 2024'!B82,SEARCH("dye machines operated in night",'latest 2024'!B82)-4,4)),
        IF(ISNUMBER(VALUE(MID('latest 2024'!B82,SEARCH("dye machines operated in night",'latest 2024'!B82)-3,3))),
            VALUE(MID('latest 2024'!B82,SEARCH("dye machines operated in night",'latest 2024'!B82)-3,3)),
            VALUE(MID('latest 2024'!B82,SEARCH("dye machines operated in night",'latest 2024'!B82)-2,2))
        )
    ),"-"
)</f>
        <v>-</v>
      </c>
      <c r="F82" s="175" t="str">
        <f>IFERROR(
    IF(ISNUMBER(VALUE(MID('latest 2024'!B82,SEARCH("sample dye machine operated in day",'latest 2024'!B82)-4,4))),
        VALUE(MID('latest 2024'!B82,SEARCH("sample dye machine operated in day",'latest 2024'!B82)-4,4)),
        IF(ISNUMBER(VALUE(MID('latest 2024'!B82,SEARCH("sample dye machine operated in day",'latest 2024'!B82)-3,3))),
            VALUE(MID('latest 2024'!B82,SEARCH("sample dye machine operated in day",'latest 2024'!B82)-3,3)),
            VALUE(MID('latest 2024'!B82,SEARCH("sample dye machine operated in day",'latest 2024'!B82)-2,2))
        )
    ),"-"
)</f>
        <v>-</v>
      </c>
      <c r="G82" s="175" t="str">
        <f>IFERROR(
    IF(ISNUMBER(VALUE(MID('latest 2024'!B82,SEARCH("sample dye machine operated in night",'latest 2024'!B82)-4,4))),
        VALUE(MID('latest 2024'!B82,SEARCH("sample dye machine operated in night",'latest 2024'!B82)-4,4)),
        IF(ISNUMBER(VALUE(MID('latest 2024'!B82,SEARCH("sample dye machine operated in night",'latest 2024'!B82)-3,3))),
            VALUE(MID('latest 2024'!B82,SEARCH("sample dye machine operated in night",'latest 2024'!B82)-3,3)),
            VALUE(MID('latest 2024'!B82,SEARCH("sample dye machine operated in night",'latest 2024'!B82)-2,2))
        )
    ),"-"
)</f>
        <v>-</v>
      </c>
      <c r="H82" s="176" t="str">
        <f>IFERROR(
    IF(ISNUMBER(VALUE(MID('latest 2024'!B82,SEARCH("dryers operated in day",'latest 2024'!B82)-4,4))),
        VALUE(MID('latest 2024'!B82,SEARCH("dryers operated in day",'latest 2024'!B82)-4,4)),
        IF(ISNUMBER(VALUE(MID('latest 2024'!B82,SEARCH("dryers operated in day",'latest 2024'!B82)-3,3))),
            VALUE(MID('latest 2024'!B82,SEARCH("dryers operated in day",'latest 2024'!B82)-3,3)),
            VALUE(MID('latest 2024'!B82,SEARCH("dryers operated in day",'latest 2024'!B82)-2,2))
        )
    ),"-"
)</f>
        <v>-</v>
      </c>
      <c r="I82" s="176" t="str">
        <f>IFERROR(
    IF(ISNUMBER(VALUE(MID('latest 2024'!B82,SEARCH("dryers operated in night",'latest 2024'!B82)-4,4))),
        VALUE(MID('latest 2024'!B82,SEARCH("dryers operated in night",'latest 2024'!B82)-4,4)),
        IF(ISNUMBER(VALUE(MID('latest 2024'!B82,SEARCH("dryers operated in night",'latest 2024'!B82)-3,3))),
            VALUE(MID('latest 2024'!B82,SEARCH("dryers operated in night",'latest 2024'!B82)-3,3)),
            VALUE(MID('latest 2024'!B82,SEARCH("dryers operated in night",'latest 2024'!B82)-2,2))
        )
    ),"-"
)</f>
        <v>-</v>
      </c>
      <c r="J82" s="175" t="str">
        <f>IFERROR(
    IF(ISNUMBER(VALUE(MID('latest 2024'!B82,SEARCH("Presetting machines operated in day",'latest 2024'!B82)-4,4))),
        VALUE(MID('latest 2024'!B82,SEARCH("Presetting machines operated in day",'latest 2024'!B82)-4,4)),
        IF(ISNUMBER(VALUE(MID('latest 2024'!B82,SEARCH("Presetting machines operated in day",'latest 2024'!B82)-3,3))),
            VALUE(MID('latest 2024'!B82,SEARCH("Presetting machines operated in day",'latest 2024'!B82)-3,3)),
            VALUE(MID('latest 2024'!B82,SEARCH("Presetting machines operated in day",'latest 2024'!B82)-2,2))
        )
    ),"-"
)</f>
        <v>-</v>
      </c>
      <c r="K82" s="177" t="str">
        <f>IFERROR(
    IF(ISNUMBER(VALUE(MID('latest 2024'!B82,SEARCH("Presetting machines operated in night",'latest 2024'!B82)-4,4))),
        VALUE(MID('latest 2024'!B82,SEARCH("Presetting machines operated in night",'latest 2024'!B82)-4,4)),
        IF(ISNUMBER(VALUE(MID('latest 2024'!B82,SEARCH("Presetting machines operated in night",'latest 2024'!B82)-3,3))),
            VALUE(MID('latest 2024'!B82,SEARCH("Presetting machines operated in night",'latest 2024'!B82)-3,3)),
            VALUE(MID('latest 2024'!B82,SEARCH("Presetting machines operated in night",'latest 2024'!B82)-2,2))
        )
    ),"-"
)</f>
        <v>-</v>
      </c>
      <c r="L82" s="178" t="s">
        <v>54</v>
      </c>
      <c r="M82" s="178" t="s">
        <v>54</v>
      </c>
      <c r="N82" s="179" t="s">
        <v>54</v>
      </c>
      <c r="O82" s="179" t="s">
        <v>54</v>
      </c>
      <c r="P82" s="180" t="s">
        <v>54</v>
      </c>
      <c r="Q82" s="180" t="s">
        <v>54</v>
      </c>
      <c r="R82" s="179" t="s">
        <v>54</v>
      </c>
      <c r="S82" s="179" t="s">
        <v>54</v>
      </c>
      <c r="T82" s="180" t="s">
        <v>54</v>
      </c>
      <c r="U82" s="180" t="s">
        <v>54</v>
      </c>
      <c r="V82" s="181" t="s">
        <v>54</v>
      </c>
      <c r="W82" s="182" t="s">
        <v>28</v>
      </c>
      <c r="X82" s="251">
        <v>2285</v>
      </c>
      <c r="Y82" s="253">
        <v>0</v>
      </c>
      <c r="Z82" s="253">
        <v>0</v>
      </c>
      <c r="AA82" s="254"/>
      <c r="AB82" s="254"/>
      <c r="AC82" s="36">
        <f t="shared" si="5"/>
        <v>282.14476923076921</v>
      </c>
      <c r="AD82" s="39">
        <f t="shared" si="6"/>
        <v>0</v>
      </c>
      <c r="AE82" s="34">
        <f t="shared" si="7"/>
        <v>0</v>
      </c>
      <c r="AF82" s="39">
        <f t="shared" si="8"/>
        <v>0</v>
      </c>
      <c r="AG82" s="13">
        <f t="shared" si="9"/>
        <v>282.14476923076921</v>
      </c>
    </row>
    <row r="83" spans="1:33" s="3" customFormat="1" ht="45.75" customHeight="1">
      <c r="A83" s="174">
        <v>45392</v>
      </c>
      <c r="B83" s="175" t="str">
        <f>IFERROR(
    IF(ISNUMBER(VALUE(MID('latest 2024'!B83,SEARCH("knitting machines operated in day",'latest 2024'!B83)-4,4))),
        VALUE(MID('latest 2024'!B83,SEARCH("knitting machines operated in day",'latest 2024'!B83)-4,4)),
        IF(ISNUMBER(VALUE(MID('latest 2024'!B83,SEARCH("knitting machines operated in day",'latest 2024'!B83)-3,3))),
            VALUE(MID('latest 2024'!B83,SEARCH("knitting machines operated in day",'latest 2024'!B83)-3,3)),
            VALUE(MID('latest 2024'!B83,SEARCH("knitting machines operated in day",'latest 2024'!B83)-2,2))
        )
    ),"-"
)</f>
        <v>-</v>
      </c>
      <c r="C83" s="175" t="str">
        <f>IFERROR(
    IF(ISNUMBER(VALUE(MID('latest 2024'!B83,SEARCH("knitting machines operated in night",'latest 2024'!B83)-4,4))),
        VALUE(MID('latest 2024'!B83,SEARCH("knitting machines operated in night",'latest 2024'!B83)-4,4)),
        IF(ISNUMBER(VALUE(MID('latest 2024'!B83,SEARCH("knitting machines operated in night",'latest 2024'!B83)-3,3))),
            VALUE(MID('latest 2024'!B83,SEARCH("knitting machines operated in night",'latest 2024'!B83)-3,3)),
            VALUE(MID('latest 2024'!B83,SEARCH("knitting machines operated in night",'latest 2024'!B83)-2,2))
        )
    ),"-"
)</f>
        <v>-</v>
      </c>
      <c r="D83" s="176" t="str">
        <f>IFERROR(
    IF(ISNUMBER(VALUE(MID('latest 2024'!B83,SEARCH("dye machines operated in day",'latest 2024'!B83)-4,4))),
        VALUE(MID('latest 2024'!B83,SEARCH("dye machines operated in day",'latest 2024'!B83)-4,4)),
        IF(ISNUMBER(VALUE(MID('latest 2024'!B83,SEARCH("dye machines operated in day",'latest 2024'!B83)-3,3))),
            VALUE(MID('latest 2024'!B83,SEARCH("dye machines operated in day",'latest 2024'!B83)-3,3)),
            VALUE(MID('latest 2024'!B83,SEARCH("dye machines operated in day ",'latest 2024'!B83)-2,2))
        )
    ),"-"
)</f>
        <v>-</v>
      </c>
      <c r="E83" s="176" t="str">
        <f>IFERROR(
    IF(ISNUMBER(VALUE(MID('latest 2024'!B83,SEARCH("dye machines operated in night",'latest 2024'!B83)-4,4))),
        VALUE(MID('latest 2024'!B83,SEARCH("dye machines operated in night",'latest 2024'!B83)-4,4)),
        IF(ISNUMBER(VALUE(MID('latest 2024'!B83,SEARCH("dye machines operated in night",'latest 2024'!B83)-3,3))),
            VALUE(MID('latest 2024'!B83,SEARCH("dye machines operated in night",'latest 2024'!B83)-3,3)),
            VALUE(MID('latest 2024'!B83,SEARCH("dye machines operated in night",'latest 2024'!B83)-2,2))
        )
    ),"-"
)</f>
        <v>-</v>
      </c>
      <c r="F83" s="175" t="str">
        <f>IFERROR(
    IF(ISNUMBER(VALUE(MID('latest 2024'!B83,SEARCH("sample dye machine operated in day",'latest 2024'!B83)-4,4))),
        VALUE(MID('latest 2024'!B83,SEARCH("sample dye machine operated in day",'latest 2024'!B83)-4,4)),
        IF(ISNUMBER(VALUE(MID('latest 2024'!B83,SEARCH("sample dye machine operated in day",'latest 2024'!B83)-3,3))),
            VALUE(MID('latest 2024'!B83,SEARCH("sample dye machine operated in day",'latest 2024'!B83)-3,3)),
            VALUE(MID('latest 2024'!B83,SEARCH("sample dye machine operated in day",'latest 2024'!B83)-2,2))
        )
    ),"-"
)</f>
        <v>-</v>
      </c>
      <c r="G83" s="175" t="str">
        <f>IFERROR(
    IF(ISNUMBER(VALUE(MID('latest 2024'!B83,SEARCH("sample dye machine operated in night",'latest 2024'!B83)-4,4))),
        VALUE(MID('latest 2024'!B83,SEARCH("sample dye machine operated in night",'latest 2024'!B83)-4,4)),
        IF(ISNUMBER(VALUE(MID('latest 2024'!B83,SEARCH("sample dye machine operated in night",'latest 2024'!B83)-3,3))),
            VALUE(MID('latest 2024'!B83,SEARCH("sample dye machine operated in night",'latest 2024'!B83)-3,3)),
            VALUE(MID('latest 2024'!B83,SEARCH("sample dye machine operated in night",'latest 2024'!B83)-2,2))
        )
    ),"-"
)</f>
        <v>-</v>
      </c>
      <c r="H83" s="176" t="str">
        <f>IFERROR(
    IF(ISNUMBER(VALUE(MID('latest 2024'!B83,SEARCH("dryers operated in day",'latest 2024'!B83)-4,4))),
        VALUE(MID('latest 2024'!B83,SEARCH("dryers operated in day",'latest 2024'!B83)-4,4)),
        IF(ISNUMBER(VALUE(MID('latest 2024'!B83,SEARCH("dryers operated in day",'latest 2024'!B83)-3,3))),
            VALUE(MID('latest 2024'!B83,SEARCH("dryers operated in day",'latest 2024'!B83)-3,3)),
            VALUE(MID('latest 2024'!B83,SEARCH("dryers operated in day",'latest 2024'!B83)-2,2))
        )
    ),"-"
)</f>
        <v>-</v>
      </c>
      <c r="I83" s="176" t="str">
        <f>IFERROR(
    IF(ISNUMBER(VALUE(MID('latest 2024'!B83,SEARCH("dryers operated in night",'latest 2024'!B83)-4,4))),
        VALUE(MID('latest 2024'!B83,SEARCH("dryers operated in night",'latest 2024'!B83)-4,4)),
        IF(ISNUMBER(VALUE(MID('latest 2024'!B83,SEARCH("dryers operated in night",'latest 2024'!B83)-3,3))),
            VALUE(MID('latest 2024'!B83,SEARCH("dryers operated in night",'latest 2024'!B83)-3,3)),
            VALUE(MID('latest 2024'!B83,SEARCH("dryers operated in night",'latest 2024'!B83)-2,2))
        )
    ),"-"
)</f>
        <v>-</v>
      </c>
      <c r="J83" s="175" t="str">
        <f>IFERROR(
    IF(ISNUMBER(VALUE(MID('latest 2024'!B83,SEARCH("Presetting machines operated in day",'latest 2024'!B83)-4,4))),
        VALUE(MID('latest 2024'!B83,SEARCH("Presetting machines operated in day",'latest 2024'!B83)-4,4)),
        IF(ISNUMBER(VALUE(MID('latest 2024'!B83,SEARCH("Presetting machines operated in day",'latest 2024'!B83)-3,3))),
            VALUE(MID('latest 2024'!B83,SEARCH("Presetting machines operated in day",'latest 2024'!B83)-3,3)),
            VALUE(MID('latest 2024'!B83,SEARCH("Presetting machines operated in day",'latest 2024'!B83)-2,2))
        )
    ),"-"
)</f>
        <v>-</v>
      </c>
      <c r="K83" s="177" t="str">
        <f>IFERROR(
    IF(ISNUMBER(VALUE(MID('latest 2024'!B83,SEARCH("Presetting machines operated in night",'latest 2024'!B83)-4,4))),
        VALUE(MID('latest 2024'!B83,SEARCH("Presetting machines operated in night",'latest 2024'!B83)-4,4)),
        IF(ISNUMBER(VALUE(MID('latest 2024'!B83,SEARCH("Presetting machines operated in night",'latest 2024'!B83)-3,3))),
            VALUE(MID('latest 2024'!B83,SEARCH("Presetting machines operated in night",'latest 2024'!B83)-3,3)),
            VALUE(MID('latest 2024'!B83,SEARCH("Presetting machines operated in night",'latest 2024'!B83)-2,2))
        )
    ),"-"
)</f>
        <v>-</v>
      </c>
      <c r="L83" s="178" t="s">
        <v>54</v>
      </c>
      <c r="M83" s="178" t="s">
        <v>54</v>
      </c>
      <c r="N83" s="179" t="s">
        <v>54</v>
      </c>
      <c r="O83" s="179" t="s">
        <v>54</v>
      </c>
      <c r="P83" s="180" t="s">
        <v>54</v>
      </c>
      <c r="Q83" s="180" t="s">
        <v>54</v>
      </c>
      <c r="R83" s="179" t="s">
        <v>54</v>
      </c>
      <c r="S83" s="179" t="s">
        <v>54</v>
      </c>
      <c r="T83" s="180" t="s">
        <v>54</v>
      </c>
      <c r="U83" s="180" t="s">
        <v>54</v>
      </c>
      <c r="V83" s="181" t="s">
        <v>54</v>
      </c>
      <c r="W83" s="182" t="s">
        <v>28</v>
      </c>
      <c r="X83" s="251" t="s">
        <v>54</v>
      </c>
      <c r="Y83" s="253">
        <v>0</v>
      </c>
      <c r="Z83" s="253">
        <v>0</v>
      </c>
      <c r="AA83" s="254"/>
      <c r="AB83" s="254"/>
      <c r="AC83" s="36" t="e">
        <f t="shared" si="5"/>
        <v>#VALUE!</v>
      </c>
      <c r="AD83" s="39">
        <f t="shared" si="6"/>
        <v>0</v>
      </c>
      <c r="AE83" s="34">
        <f t="shared" si="7"/>
        <v>0</v>
      </c>
      <c r="AF83" s="39">
        <f t="shared" si="8"/>
        <v>0</v>
      </c>
      <c r="AG83" s="13" t="e">
        <f t="shared" si="9"/>
        <v>#VALUE!</v>
      </c>
    </row>
    <row r="84" spans="1:33" s="3" customFormat="1" ht="45.75" customHeight="1">
      <c r="A84" s="174">
        <v>45393</v>
      </c>
      <c r="B84" s="175" t="str">
        <f>IFERROR(
    IF(ISNUMBER(VALUE(MID('latest 2024'!B84,SEARCH("knitting machines operated in day",'latest 2024'!B84)-4,4))),
        VALUE(MID('latest 2024'!B84,SEARCH("knitting machines operated in day",'latest 2024'!B84)-4,4)),
        IF(ISNUMBER(VALUE(MID('latest 2024'!B84,SEARCH("knitting machines operated in day",'latest 2024'!B84)-3,3))),
            VALUE(MID('latest 2024'!B84,SEARCH("knitting machines operated in day",'latest 2024'!B84)-3,3)),
            VALUE(MID('latest 2024'!B84,SEARCH("knitting machines operated in day",'latest 2024'!B84)-2,2))
        )
    ),"-"
)</f>
        <v>-</v>
      </c>
      <c r="C84" s="175" t="str">
        <f>IFERROR(
    IF(ISNUMBER(VALUE(MID('latest 2024'!B84,SEARCH("knitting machines operated in night",'latest 2024'!B84)-4,4))),
        VALUE(MID('latest 2024'!B84,SEARCH("knitting machines operated in night",'latest 2024'!B84)-4,4)),
        IF(ISNUMBER(VALUE(MID('latest 2024'!B84,SEARCH("knitting machines operated in night",'latest 2024'!B84)-3,3))),
            VALUE(MID('latest 2024'!B84,SEARCH("knitting machines operated in night",'latest 2024'!B84)-3,3)),
            VALUE(MID('latest 2024'!B84,SEARCH("knitting machines operated in night",'latest 2024'!B84)-2,2))
        )
    ),"-"
)</f>
        <v>-</v>
      </c>
      <c r="D84" s="176" t="str">
        <f>IFERROR(
    IF(ISNUMBER(VALUE(MID('latest 2024'!B84,SEARCH("dye machines operated in day",'latest 2024'!B84)-4,4))),
        VALUE(MID('latest 2024'!B84,SEARCH("dye machines operated in day",'latest 2024'!B84)-4,4)),
        IF(ISNUMBER(VALUE(MID('latest 2024'!B84,SEARCH("dye machines operated in day",'latest 2024'!B84)-3,3))),
            VALUE(MID('latest 2024'!B84,SEARCH("dye machines operated in day",'latest 2024'!B84)-3,3)),
            VALUE(MID('latest 2024'!B84,SEARCH("dye machines operated in day ",'latest 2024'!B84)-2,2))
        )
    ),"-"
)</f>
        <v>-</v>
      </c>
      <c r="E84" s="176" t="str">
        <f>IFERROR(
    IF(ISNUMBER(VALUE(MID('latest 2024'!B84,SEARCH("dye machines operated in night",'latest 2024'!B84)-4,4))),
        VALUE(MID('latest 2024'!B84,SEARCH("dye machines operated in night",'latest 2024'!B84)-4,4)),
        IF(ISNUMBER(VALUE(MID('latest 2024'!B84,SEARCH("dye machines operated in night",'latest 2024'!B84)-3,3))),
            VALUE(MID('latest 2024'!B84,SEARCH("dye machines operated in night",'latest 2024'!B84)-3,3)),
            VALUE(MID('latest 2024'!B84,SEARCH("dye machines operated in night",'latest 2024'!B84)-2,2))
        )
    ),"-"
)</f>
        <v>-</v>
      </c>
      <c r="F84" s="175" t="str">
        <f>IFERROR(
    IF(ISNUMBER(VALUE(MID('latest 2024'!B84,SEARCH("sample dye machine operated in day",'latest 2024'!B84)-4,4))),
        VALUE(MID('latest 2024'!B84,SEARCH("sample dye machine operated in day",'latest 2024'!B84)-4,4)),
        IF(ISNUMBER(VALUE(MID('latest 2024'!B84,SEARCH("sample dye machine operated in day",'latest 2024'!B84)-3,3))),
            VALUE(MID('latest 2024'!B84,SEARCH("sample dye machine operated in day",'latest 2024'!B84)-3,3)),
            VALUE(MID('latest 2024'!B84,SEARCH("sample dye machine operated in day",'latest 2024'!B84)-2,2))
        )
    ),"-"
)</f>
        <v>-</v>
      </c>
      <c r="G84" s="175" t="str">
        <f>IFERROR(
    IF(ISNUMBER(VALUE(MID('latest 2024'!B84,SEARCH("sample dye machine operated in night",'latest 2024'!B84)-4,4))),
        VALUE(MID('latest 2024'!B84,SEARCH("sample dye machine operated in night",'latest 2024'!B84)-4,4)),
        IF(ISNUMBER(VALUE(MID('latest 2024'!B84,SEARCH("sample dye machine operated in night",'latest 2024'!B84)-3,3))),
            VALUE(MID('latest 2024'!B84,SEARCH("sample dye machine operated in night",'latest 2024'!B84)-3,3)),
            VALUE(MID('latest 2024'!B84,SEARCH("sample dye machine operated in night",'latest 2024'!B84)-2,2))
        )
    ),"-"
)</f>
        <v>-</v>
      </c>
      <c r="H84" s="176" t="str">
        <f>IFERROR(
    IF(ISNUMBER(VALUE(MID('latest 2024'!B84,SEARCH("dryers operated in day",'latest 2024'!B84)-4,4))),
        VALUE(MID('latest 2024'!B84,SEARCH("dryers operated in day",'latest 2024'!B84)-4,4)),
        IF(ISNUMBER(VALUE(MID('latest 2024'!B84,SEARCH("dryers operated in day",'latest 2024'!B84)-3,3))),
            VALUE(MID('latest 2024'!B84,SEARCH("dryers operated in day",'latest 2024'!B84)-3,3)),
            VALUE(MID('latest 2024'!B84,SEARCH("dryers operated in day",'latest 2024'!B84)-2,2))
        )
    ),"-"
)</f>
        <v>-</v>
      </c>
      <c r="I84" s="176" t="str">
        <f>IFERROR(
    IF(ISNUMBER(VALUE(MID('latest 2024'!B84,SEARCH("dryers operated in night",'latest 2024'!B84)-4,4))),
        VALUE(MID('latest 2024'!B84,SEARCH("dryers operated in night",'latest 2024'!B84)-4,4)),
        IF(ISNUMBER(VALUE(MID('latest 2024'!B84,SEARCH("dryers operated in night",'latest 2024'!B84)-3,3))),
            VALUE(MID('latest 2024'!B84,SEARCH("dryers operated in night",'latest 2024'!B84)-3,3)),
            VALUE(MID('latest 2024'!B84,SEARCH("dryers operated in night",'latest 2024'!B84)-2,2))
        )
    ),"-"
)</f>
        <v>-</v>
      </c>
      <c r="J84" s="175" t="str">
        <f>IFERROR(
    IF(ISNUMBER(VALUE(MID('latest 2024'!B84,SEARCH("Presetting machines operated in day",'latest 2024'!B84)-4,4))),
        VALUE(MID('latest 2024'!B84,SEARCH("Presetting machines operated in day",'latest 2024'!B84)-4,4)),
        IF(ISNUMBER(VALUE(MID('latest 2024'!B84,SEARCH("Presetting machines operated in day",'latest 2024'!B84)-3,3))),
            VALUE(MID('latest 2024'!B84,SEARCH("Presetting machines operated in day",'latest 2024'!B84)-3,3)),
            VALUE(MID('latest 2024'!B84,SEARCH("Presetting machines operated in day",'latest 2024'!B84)-2,2))
        )
    ),"-"
)</f>
        <v>-</v>
      </c>
      <c r="K84" s="177" t="str">
        <f>IFERROR(
    IF(ISNUMBER(VALUE(MID('latest 2024'!B84,SEARCH("Presetting machines operated in night",'latest 2024'!B84)-4,4))),
        VALUE(MID('latest 2024'!B84,SEARCH("Presetting machines operated in night",'latest 2024'!B84)-4,4)),
        IF(ISNUMBER(VALUE(MID('latest 2024'!B84,SEARCH("Presetting machines operated in night",'latest 2024'!B84)-3,3))),
            VALUE(MID('latest 2024'!B84,SEARCH("Presetting machines operated in night",'latest 2024'!B84)-3,3)),
            VALUE(MID('latest 2024'!B84,SEARCH("Presetting machines operated in night",'latest 2024'!B84)-2,2))
        )
    ),"-"
)</f>
        <v>-</v>
      </c>
      <c r="L84" s="178" t="s">
        <v>54</v>
      </c>
      <c r="M84" s="178" t="s">
        <v>54</v>
      </c>
      <c r="N84" s="179" t="s">
        <v>54</v>
      </c>
      <c r="O84" s="179" t="s">
        <v>54</v>
      </c>
      <c r="P84" s="180" t="s">
        <v>54</v>
      </c>
      <c r="Q84" s="180" t="s">
        <v>54</v>
      </c>
      <c r="R84" s="179" t="s">
        <v>54</v>
      </c>
      <c r="S84" s="179" t="s">
        <v>54</v>
      </c>
      <c r="T84" s="180" t="s">
        <v>54</v>
      </c>
      <c r="U84" s="180" t="s">
        <v>54</v>
      </c>
      <c r="V84" s="181" t="s">
        <v>54</v>
      </c>
      <c r="W84" s="182" t="s">
        <v>28</v>
      </c>
      <c r="X84" s="251" t="s">
        <v>54</v>
      </c>
      <c r="Y84" s="253">
        <v>0</v>
      </c>
      <c r="Z84" s="253">
        <v>0</v>
      </c>
      <c r="AA84" s="254"/>
      <c r="AB84" s="254"/>
      <c r="AC84" s="36" t="e">
        <f t="shared" si="5"/>
        <v>#VALUE!</v>
      </c>
      <c r="AD84" s="39">
        <f t="shared" si="6"/>
        <v>0</v>
      </c>
      <c r="AE84" s="34">
        <f t="shared" si="7"/>
        <v>0</v>
      </c>
      <c r="AF84" s="39">
        <f t="shared" si="8"/>
        <v>0</v>
      </c>
      <c r="AG84" s="13" t="e">
        <f t="shared" si="9"/>
        <v>#VALUE!</v>
      </c>
    </row>
    <row r="85" spans="1:33" s="3" customFormat="1" ht="45.75" customHeight="1">
      <c r="A85" s="174">
        <v>45394</v>
      </c>
      <c r="B85" s="175" t="str">
        <f>IFERROR(
    IF(ISNUMBER(VALUE(MID('latest 2024'!B85,SEARCH("knitting machines operated in day",'latest 2024'!B85)-4,4))),
        VALUE(MID('latest 2024'!B85,SEARCH("knitting machines operated in day",'latest 2024'!B85)-4,4)),
        IF(ISNUMBER(VALUE(MID('latest 2024'!B85,SEARCH("knitting machines operated in day",'latest 2024'!B85)-3,3))),
            VALUE(MID('latest 2024'!B85,SEARCH("knitting machines operated in day",'latest 2024'!B85)-3,3)),
            VALUE(MID('latest 2024'!B85,SEARCH("knitting machines operated in day",'latest 2024'!B85)-2,2))
        )
    ),"-"
)</f>
        <v>-</v>
      </c>
      <c r="C85" s="175" t="str">
        <f>IFERROR(
    IF(ISNUMBER(VALUE(MID('latest 2024'!B85,SEARCH("knitting machines operated in night",'latest 2024'!B85)-4,4))),
        VALUE(MID('latest 2024'!B85,SEARCH("knitting machines operated in night",'latest 2024'!B85)-4,4)),
        IF(ISNUMBER(VALUE(MID('latest 2024'!B85,SEARCH("knitting machines operated in night",'latest 2024'!B85)-3,3))),
            VALUE(MID('latest 2024'!B85,SEARCH("knitting machines operated in night",'latest 2024'!B85)-3,3)),
            VALUE(MID('latest 2024'!B85,SEARCH("knitting machines operated in night",'latest 2024'!B85)-2,2))
        )
    ),"-"
)</f>
        <v>-</v>
      </c>
      <c r="D85" s="176" t="str">
        <f>IFERROR(
    IF(ISNUMBER(VALUE(MID('latest 2024'!B85,SEARCH("dye machines operated in day",'latest 2024'!B85)-4,4))),
        VALUE(MID('latest 2024'!B85,SEARCH("dye machines operated in day",'latest 2024'!B85)-4,4)),
        IF(ISNUMBER(VALUE(MID('latest 2024'!B85,SEARCH("dye machines operated in day",'latest 2024'!B85)-3,3))),
            VALUE(MID('latest 2024'!B85,SEARCH("dye machines operated in day",'latest 2024'!B85)-3,3)),
            VALUE(MID('latest 2024'!B85,SEARCH("dye machines operated in day ",'latest 2024'!B85)-2,2))
        )
    ),"-"
)</f>
        <v>-</v>
      </c>
      <c r="E85" s="176" t="str">
        <f>IFERROR(
    IF(ISNUMBER(VALUE(MID('latest 2024'!B85,SEARCH("dye machines operated in night",'latest 2024'!B85)-4,4))),
        VALUE(MID('latest 2024'!B85,SEARCH("dye machines operated in night",'latest 2024'!B85)-4,4)),
        IF(ISNUMBER(VALUE(MID('latest 2024'!B85,SEARCH("dye machines operated in night",'latest 2024'!B85)-3,3))),
            VALUE(MID('latest 2024'!B85,SEARCH("dye machines operated in night",'latest 2024'!B85)-3,3)),
            VALUE(MID('latest 2024'!B85,SEARCH("dye machines operated in night",'latest 2024'!B85)-2,2))
        )
    ),"-"
)</f>
        <v>-</v>
      </c>
      <c r="F85" s="175" t="str">
        <f>IFERROR(
    IF(ISNUMBER(VALUE(MID('latest 2024'!B85,SEARCH("sample dye machine operated in day",'latest 2024'!B85)-4,4))),
        VALUE(MID('latest 2024'!B85,SEARCH("sample dye machine operated in day",'latest 2024'!B85)-4,4)),
        IF(ISNUMBER(VALUE(MID('latest 2024'!B85,SEARCH("sample dye machine operated in day",'latest 2024'!B85)-3,3))),
            VALUE(MID('latest 2024'!B85,SEARCH("sample dye machine operated in day",'latest 2024'!B85)-3,3)),
            VALUE(MID('latest 2024'!B85,SEARCH("sample dye machine operated in day",'latest 2024'!B85)-2,2))
        )
    ),"-"
)</f>
        <v>-</v>
      </c>
      <c r="G85" s="175" t="str">
        <f>IFERROR(
    IF(ISNUMBER(VALUE(MID('latest 2024'!B85,SEARCH("sample dye machine operated in night",'latest 2024'!B85)-4,4))),
        VALUE(MID('latest 2024'!B85,SEARCH("sample dye machine operated in night",'latest 2024'!B85)-4,4)),
        IF(ISNUMBER(VALUE(MID('latest 2024'!B85,SEARCH("sample dye machine operated in night",'latest 2024'!B85)-3,3))),
            VALUE(MID('latest 2024'!B85,SEARCH("sample dye machine operated in night",'latest 2024'!B85)-3,3)),
            VALUE(MID('latest 2024'!B85,SEARCH("sample dye machine operated in night",'latest 2024'!B85)-2,2))
        )
    ),"-"
)</f>
        <v>-</v>
      </c>
      <c r="H85" s="176" t="str">
        <f>IFERROR(
    IF(ISNUMBER(VALUE(MID('latest 2024'!B85,SEARCH("dryers operated in day",'latest 2024'!B85)-4,4))),
        VALUE(MID('latest 2024'!B85,SEARCH("dryers operated in day",'latest 2024'!B85)-4,4)),
        IF(ISNUMBER(VALUE(MID('latest 2024'!B85,SEARCH("dryers operated in day",'latest 2024'!B85)-3,3))),
            VALUE(MID('latest 2024'!B85,SEARCH("dryers operated in day",'latest 2024'!B85)-3,3)),
            VALUE(MID('latest 2024'!B85,SEARCH("dryers operated in day",'latest 2024'!B85)-2,2))
        )
    ),"-"
)</f>
        <v>-</v>
      </c>
      <c r="I85" s="176" t="str">
        <f>IFERROR(
    IF(ISNUMBER(VALUE(MID('latest 2024'!B85,SEARCH("dryers operated in night",'latest 2024'!B85)-4,4))),
        VALUE(MID('latest 2024'!B85,SEARCH("dryers operated in night",'latest 2024'!B85)-4,4)),
        IF(ISNUMBER(VALUE(MID('latest 2024'!B85,SEARCH("dryers operated in night",'latest 2024'!B85)-3,3))),
            VALUE(MID('latest 2024'!B85,SEARCH("dryers operated in night",'latest 2024'!B85)-3,3)),
            VALUE(MID('latest 2024'!B85,SEARCH("dryers operated in night",'latest 2024'!B85)-2,2))
        )
    ),"-"
)</f>
        <v>-</v>
      </c>
      <c r="J85" s="175" t="str">
        <f>IFERROR(
    IF(ISNUMBER(VALUE(MID('latest 2024'!B85,SEARCH("Presetting machines operated in day",'latest 2024'!B85)-4,4))),
        VALUE(MID('latest 2024'!B85,SEARCH("Presetting machines operated in day",'latest 2024'!B85)-4,4)),
        IF(ISNUMBER(VALUE(MID('latest 2024'!B85,SEARCH("Presetting machines operated in day",'latest 2024'!B85)-3,3))),
            VALUE(MID('latest 2024'!B85,SEARCH("Presetting machines operated in day",'latest 2024'!B85)-3,3)),
            VALUE(MID('latest 2024'!B85,SEARCH("Presetting machines operated in day",'latest 2024'!B85)-2,2))
        )
    ),"-"
)</f>
        <v>-</v>
      </c>
      <c r="K85" s="177" t="str">
        <f>IFERROR(
    IF(ISNUMBER(VALUE(MID('latest 2024'!B85,SEARCH("Presetting machines operated in night",'latest 2024'!B85)-4,4))),
        VALUE(MID('latest 2024'!B85,SEARCH("Presetting machines operated in night",'latest 2024'!B85)-4,4)),
        IF(ISNUMBER(VALUE(MID('latest 2024'!B85,SEARCH("Presetting machines operated in night",'latest 2024'!B85)-3,3))),
            VALUE(MID('latest 2024'!B85,SEARCH("Presetting machines operated in night",'latest 2024'!B85)-3,3)),
            VALUE(MID('latest 2024'!B85,SEARCH("Presetting machines operated in night",'latest 2024'!B85)-2,2))
        )
    ),"-"
)</f>
        <v>-</v>
      </c>
      <c r="L85" s="178" t="s">
        <v>54</v>
      </c>
      <c r="M85" s="178" t="s">
        <v>54</v>
      </c>
      <c r="N85" s="179" t="s">
        <v>54</v>
      </c>
      <c r="O85" s="179" t="s">
        <v>54</v>
      </c>
      <c r="P85" s="180" t="s">
        <v>54</v>
      </c>
      <c r="Q85" s="180" t="s">
        <v>54</v>
      </c>
      <c r="R85" s="179" t="s">
        <v>54</v>
      </c>
      <c r="S85" s="179" t="s">
        <v>54</v>
      </c>
      <c r="T85" s="180" t="s">
        <v>54</v>
      </c>
      <c r="U85" s="180" t="s">
        <v>54</v>
      </c>
      <c r="V85" s="181" t="s">
        <v>54</v>
      </c>
      <c r="W85" s="182" t="s">
        <v>28</v>
      </c>
      <c r="X85" s="251" t="s">
        <v>54</v>
      </c>
      <c r="Y85" s="253">
        <v>0</v>
      </c>
      <c r="Z85" s="253">
        <v>0</v>
      </c>
      <c r="AA85" s="254"/>
      <c r="AB85" s="254"/>
      <c r="AC85" s="36" t="e">
        <f t="shared" si="5"/>
        <v>#VALUE!</v>
      </c>
      <c r="AD85" s="39">
        <f t="shared" si="6"/>
        <v>0</v>
      </c>
      <c r="AE85" s="34">
        <f t="shared" si="7"/>
        <v>0</v>
      </c>
      <c r="AF85" s="39">
        <f t="shared" si="8"/>
        <v>0</v>
      </c>
      <c r="AG85" s="13" t="e">
        <f t="shared" si="9"/>
        <v>#VALUE!</v>
      </c>
    </row>
    <row r="86" spans="1:33" s="3" customFormat="1" ht="45.75" customHeight="1">
      <c r="A86" s="174">
        <v>45395</v>
      </c>
      <c r="B86" s="175" t="str">
        <f>IFERROR(
    IF(ISNUMBER(VALUE(MID('latest 2024'!B86,SEARCH("knitting machines operated in day",'latest 2024'!B86)-4,4))),
        VALUE(MID('latest 2024'!B86,SEARCH("knitting machines operated in day",'latest 2024'!B86)-4,4)),
        IF(ISNUMBER(VALUE(MID('latest 2024'!B86,SEARCH("knitting machines operated in day",'latest 2024'!B86)-3,3))),
            VALUE(MID('latest 2024'!B86,SEARCH("knitting machines operated in day",'latest 2024'!B86)-3,3)),
            VALUE(MID('latest 2024'!B86,SEARCH("knitting machines operated in day",'latest 2024'!B86)-2,2))
        )
    ),"-"
)</f>
        <v>-</v>
      </c>
      <c r="C86" s="175" t="str">
        <f>IFERROR(
    IF(ISNUMBER(VALUE(MID('latest 2024'!B86,SEARCH("knitting machines operated in night",'latest 2024'!B86)-4,4))),
        VALUE(MID('latest 2024'!B86,SEARCH("knitting machines operated in night",'latest 2024'!B86)-4,4)),
        IF(ISNUMBER(VALUE(MID('latest 2024'!B86,SEARCH("knitting machines operated in night",'latest 2024'!B86)-3,3))),
            VALUE(MID('latest 2024'!B86,SEARCH("knitting machines operated in night",'latest 2024'!B86)-3,3)),
            VALUE(MID('latest 2024'!B86,SEARCH("knitting machines operated in night",'latest 2024'!B86)-2,2))
        )
    ),"-"
)</f>
        <v>-</v>
      </c>
      <c r="D86" s="176" t="str">
        <f>IFERROR(
    IF(ISNUMBER(VALUE(MID('latest 2024'!B86,SEARCH("dye machines operated in day",'latest 2024'!B86)-4,4))),
        VALUE(MID('latest 2024'!B86,SEARCH("dye machines operated in day",'latest 2024'!B86)-4,4)),
        IF(ISNUMBER(VALUE(MID('latest 2024'!B86,SEARCH("dye machines operated in day",'latest 2024'!B86)-3,3))),
            VALUE(MID('latest 2024'!B86,SEARCH("dye machines operated in day",'latest 2024'!B86)-3,3)),
            VALUE(MID('latest 2024'!B86,SEARCH("dye machines operated in day ",'latest 2024'!B86)-2,2))
        )
    ),"-"
)</f>
        <v>-</v>
      </c>
      <c r="E86" s="176" t="str">
        <f>IFERROR(
    IF(ISNUMBER(VALUE(MID('latest 2024'!B86,SEARCH("dye machines operated in night",'latest 2024'!B86)-4,4))),
        VALUE(MID('latest 2024'!B86,SEARCH("dye machines operated in night",'latest 2024'!B86)-4,4)),
        IF(ISNUMBER(VALUE(MID('latest 2024'!B86,SEARCH("dye machines operated in night",'latest 2024'!B86)-3,3))),
            VALUE(MID('latest 2024'!B86,SEARCH("dye machines operated in night",'latest 2024'!B86)-3,3)),
            VALUE(MID('latest 2024'!B86,SEARCH("dye machines operated in night",'latest 2024'!B86)-2,2))
        )
    ),"-"
)</f>
        <v>-</v>
      </c>
      <c r="F86" s="175" t="str">
        <f>IFERROR(
    IF(ISNUMBER(VALUE(MID('latest 2024'!B86,SEARCH("sample dye machine operated in day",'latest 2024'!B86)-4,4))),
        VALUE(MID('latest 2024'!B86,SEARCH("sample dye machine operated in day",'latest 2024'!B86)-4,4)),
        IF(ISNUMBER(VALUE(MID('latest 2024'!B86,SEARCH("sample dye machine operated in day",'latest 2024'!B86)-3,3))),
            VALUE(MID('latest 2024'!B86,SEARCH("sample dye machine operated in day",'latest 2024'!B86)-3,3)),
            VALUE(MID('latest 2024'!B86,SEARCH("sample dye machine operated in day",'latest 2024'!B86)-2,2))
        )
    ),"-"
)</f>
        <v>-</v>
      </c>
      <c r="G86" s="175" t="str">
        <f>IFERROR(
    IF(ISNUMBER(VALUE(MID('latest 2024'!B86,SEARCH("sample dye machine operated in night",'latest 2024'!B86)-4,4))),
        VALUE(MID('latest 2024'!B86,SEARCH("sample dye machine operated in night",'latest 2024'!B86)-4,4)),
        IF(ISNUMBER(VALUE(MID('latest 2024'!B86,SEARCH("sample dye machine operated in night",'latest 2024'!B86)-3,3))),
            VALUE(MID('latest 2024'!B86,SEARCH("sample dye machine operated in night",'latest 2024'!B86)-3,3)),
            VALUE(MID('latest 2024'!B86,SEARCH("sample dye machine operated in night",'latest 2024'!B86)-2,2))
        )
    ),"-"
)</f>
        <v>-</v>
      </c>
      <c r="H86" s="176" t="str">
        <f>IFERROR(
    IF(ISNUMBER(VALUE(MID('latest 2024'!B86,SEARCH("dryers operated in day",'latest 2024'!B86)-4,4))),
        VALUE(MID('latest 2024'!B86,SEARCH("dryers operated in day",'latest 2024'!B86)-4,4)),
        IF(ISNUMBER(VALUE(MID('latest 2024'!B86,SEARCH("dryers operated in day",'latest 2024'!B86)-3,3))),
            VALUE(MID('latest 2024'!B86,SEARCH("dryers operated in day",'latest 2024'!B86)-3,3)),
            VALUE(MID('latest 2024'!B86,SEARCH("dryers operated in day",'latest 2024'!B86)-2,2))
        )
    ),"-"
)</f>
        <v>-</v>
      </c>
      <c r="I86" s="176" t="str">
        <f>IFERROR(
    IF(ISNUMBER(VALUE(MID('latest 2024'!B86,SEARCH("dryers operated in night",'latest 2024'!B86)-4,4))),
        VALUE(MID('latest 2024'!B86,SEARCH("dryers operated in night",'latest 2024'!B86)-4,4)),
        IF(ISNUMBER(VALUE(MID('latest 2024'!B86,SEARCH("dryers operated in night",'latest 2024'!B86)-3,3))),
            VALUE(MID('latest 2024'!B86,SEARCH("dryers operated in night",'latest 2024'!B86)-3,3)),
            VALUE(MID('latest 2024'!B86,SEARCH("dryers operated in night",'latest 2024'!B86)-2,2))
        )
    ),"-"
)</f>
        <v>-</v>
      </c>
      <c r="J86" s="175" t="str">
        <f>IFERROR(
    IF(ISNUMBER(VALUE(MID('latest 2024'!B86,SEARCH("Presetting machines operated in day",'latest 2024'!B86)-4,4))),
        VALUE(MID('latest 2024'!B86,SEARCH("Presetting machines operated in day",'latest 2024'!B86)-4,4)),
        IF(ISNUMBER(VALUE(MID('latest 2024'!B86,SEARCH("Presetting machines operated in day",'latest 2024'!B86)-3,3))),
            VALUE(MID('latest 2024'!B86,SEARCH("Presetting machines operated in day",'latest 2024'!B86)-3,3)),
            VALUE(MID('latest 2024'!B86,SEARCH("Presetting machines operated in day",'latest 2024'!B86)-2,2))
        )
    ),"-"
)</f>
        <v>-</v>
      </c>
      <c r="K86" s="177" t="str">
        <f>IFERROR(
    IF(ISNUMBER(VALUE(MID('latest 2024'!B86,SEARCH("Presetting machines operated in night",'latest 2024'!B86)-4,4))),
        VALUE(MID('latest 2024'!B86,SEARCH("Presetting machines operated in night",'latest 2024'!B86)-4,4)),
        IF(ISNUMBER(VALUE(MID('latest 2024'!B86,SEARCH("Presetting machines operated in night",'latest 2024'!B86)-3,3))),
            VALUE(MID('latest 2024'!B86,SEARCH("Presetting machines operated in night",'latest 2024'!B86)-3,3)),
            VALUE(MID('latest 2024'!B86,SEARCH("Presetting machines operated in night",'latest 2024'!B86)-2,2))
        )
    ),"-"
)</f>
        <v>-</v>
      </c>
      <c r="L86" s="178" t="s">
        <v>54</v>
      </c>
      <c r="M86" s="178" t="s">
        <v>54</v>
      </c>
      <c r="N86" s="179" t="s">
        <v>54</v>
      </c>
      <c r="O86" s="179" t="s">
        <v>54</v>
      </c>
      <c r="P86" s="180" t="s">
        <v>54</v>
      </c>
      <c r="Q86" s="180" t="s">
        <v>54</v>
      </c>
      <c r="R86" s="179" t="s">
        <v>54</v>
      </c>
      <c r="S86" s="179" t="s">
        <v>54</v>
      </c>
      <c r="T86" s="180" t="s">
        <v>54</v>
      </c>
      <c r="U86" s="180" t="s">
        <v>54</v>
      </c>
      <c r="V86" s="181" t="s">
        <v>54</v>
      </c>
      <c r="W86" s="182" t="s">
        <v>28</v>
      </c>
      <c r="X86" s="251" t="s">
        <v>54</v>
      </c>
      <c r="Y86" s="253">
        <v>0</v>
      </c>
      <c r="Z86" s="253">
        <v>0</v>
      </c>
      <c r="AA86" s="254"/>
      <c r="AB86" s="254"/>
      <c r="AC86" s="36" t="e">
        <f t="shared" si="5"/>
        <v>#VALUE!</v>
      </c>
      <c r="AD86" s="39">
        <f t="shared" si="6"/>
        <v>0</v>
      </c>
      <c r="AE86" s="34">
        <f t="shared" si="7"/>
        <v>0</v>
      </c>
      <c r="AF86" s="39">
        <f t="shared" si="8"/>
        <v>0</v>
      </c>
      <c r="AG86" s="13" t="e">
        <f t="shared" si="9"/>
        <v>#VALUE!</v>
      </c>
    </row>
    <row r="87" spans="1:33" s="3" customFormat="1" ht="45.75" customHeight="1">
      <c r="A87" s="174">
        <v>45396</v>
      </c>
      <c r="B87" s="175" t="str">
        <f>IFERROR(
    IF(ISNUMBER(VALUE(MID('latest 2024'!B87,SEARCH("knitting machines operated in day",'latest 2024'!B87)-4,4))),
        VALUE(MID('latest 2024'!B87,SEARCH("knitting machines operated in day",'latest 2024'!B87)-4,4)),
        IF(ISNUMBER(VALUE(MID('latest 2024'!B87,SEARCH("knitting machines operated in day",'latest 2024'!B87)-3,3))),
            VALUE(MID('latest 2024'!B87,SEARCH("knitting machines operated in day",'latest 2024'!B87)-3,3)),
            VALUE(MID('latest 2024'!B87,SEARCH("knitting machines operated in day",'latest 2024'!B87)-2,2))
        )
    ),"-"
)</f>
        <v>-</v>
      </c>
      <c r="C87" s="175" t="str">
        <f>IFERROR(
    IF(ISNUMBER(VALUE(MID('latest 2024'!B87,SEARCH("knitting machines operated in night",'latest 2024'!B87)-4,4))),
        VALUE(MID('latest 2024'!B87,SEARCH("knitting machines operated in night",'latest 2024'!B87)-4,4)),
        IF(ISNUMBER(VALUE(MID('latest 2024'!B87,SEARCH("knitting machines operated in night",'latest 2024'!B87)-3,3))),
            VALUE(MID('latest 2024'!B87,SEARCH("knitting machines operated in night",'latest 2024'!B87)-3,3)),
            VALUE(MID('latest 2024'!B87,SEARCH("knitting machines operated in night",'latest 2024'!B87)-2,2))
        )
    ),"-"
)</f>
        <v>-</v>
      </c>
      <c r="D87" s="176" t="str">
        <f>IFERROR(
    IF(ISNUMBER(VALUE(MID('latest 2024'!B87,SEARCH("dye machines operated in day",'latest 2024'!B87)-4,4))),
        VALUE(MID('latest 2024'!B87,SEARCH("dye machines operated in day",'latest 2024'!B87)-4,4)),
        IF(ISNUMBER(VALUE(MID('latest 2024'!B87,SEARCH("dye machines operated in day",'latest 2024'!B87)-3,3))),
            VALUE(MID('latest 2024'!B87,SEARCH("dye machines operated in day",'latest 2024'!B87)-3,3)),
            VALUE(MID('latest 2024'!B87,SEARCH("dye machines operated in day ",'latest 2024'!B87)-2,2))
        )
    ),"-"
)</f>
        <v>-</v>
      </c>
      <c r="E87" s="176" t="str">
        <f>IFERROR(
    IF(ISNUMBER(VALUE(MID('latest 2024'!B87,SEARCH("dye machines operated in night",'latest 2024'!B87)-4,4))),
        VALUE(MID('latest 2024'!B87,SEARCH("dye machines operated in night",'latest 2024'!B87)-4,4)),
        IF(ISNUMBER(VALUE(MID('latest 2024'!B87,SEARCH("dye machines operated in night",'latest 2024'!B87)-3,3))),
            VALUE(MID('latest 2024'!B87,SEARCH("dye machines operated in night",'latest 2024'!B87)-3,3)),
            VALUE(MID('latest 2024'!B87,SEARCH("dye machines operated in night",'latest 2024'!B87)-2,2))
        )
    ),"-"
)</f>
        <v>-</v>
      </c>
      <c r="F87" s="175" t="str">
        <f>IFERROR(
    IF(ISNUMBER(VALUE(MID('latest 2024'!B87,SEARCH("sample dye machine operated in day",'latest 2024'!B87)-4,4))),
        VALUE(MID('latest 2024'!B87,SEARCH("sample dye machine operated in day",'latest 2024'!B87)-4,4)),
        IF(ISNUMBER(VALUE(MID('latest 2024'!B87,SEARCH("sample dye machine operated in day",'latest 2024'!B87)-3,3))),
            VALUE(MID('latest 2024'!B87,SEARCH("sample dye machine operated in day",'latest 2024'!B87)-3,3)),
            VALUE(MID('latest 2024'!B87,SEARCH("sample dye machine operated in day",'latest 2024'!B87)-2,2))
        )
    ),"-"
)</f>
        <v>-</v>
      </c>
      <c r="G87" s="175" t="str">
        <f>IFERROR(
    IF(ISNUMBER(VALUE(MID('latest 2024'!B87,SEARCH("sample dye machine operated in night",'latest 2024'!B87)-4,4))),
        VALUE(MID('latest 2024'!B87,SEARCH("sample dye machine operated in night",'latest 2024'!B87)-4,4)),
        IF(ISNUMBER(VALUE(MID('latest 2024'!B87,SEARCH("sample dye machine operated in night",'latest 2024'!B87)-3,3))),
            VALUE(MID('latest 2024'!B87,SEARCH("sample dye machine operated in night",'latest 2024'!B87)-3,3)),
            VALUE(MID('latest 2024'!B87,SEARCH("sample dye machine operated in night",'latest 2024'!B87)-2,2))
        )
    ),"-"
)</f>
        <v>-</v>
      </c>
      <c r="H87" s="176" t="str">
        <f>IFERROR(
    IF(ISNUMBER(VALUE(MID('latest 2024'!B87,SEARCH("dryers operated in day",'latest 2024'!B87)-4,4))),
        VALUE(MID('latest 2024'!B87,SEARCH("dryers operated in day",'latest 2024'!B87)-4,4)),
        IF(ISNUMBER(VALUE(MID('latest 2024'!B87,SEARCH("dryers operated in day",'latest 2024'!B87)-3,3))),
            VALUE(MID('latest 2024'!B87,SEARCH("dryers operated in day",'latest 2024'!B87)-3,3)),
            VALUE(MID('latest 2024'!B87,SEARCH("dryers operated in day",'latest 2024'!B87)-2,2))
        )
    ),"-"
)</f>
        <v>-</v>
      </c>
      <c r="I87" s="176" t="str">
        <f>IFERROR(
    IF(ISNUMBER(VALUE(MID('latest 2024'!B87,SEARCH("dryers operated in night",'latest 2024'!B87)-4,4))),
        VALUE(MID('latest 2024'!B87,SEARCH("dryers operated in night",'latest 2024'!B87)-4,4)),
        IF(ISNUMBER(VALUE(MID('latest 2024'!B87,SEARCH("dryers operated in night",'latest 2024'!B87)-3,3))),
            VALUE(MID('latest 2024'!B87,SEARCH("dryers operated in night",'latest 2024'!B87)-3,3)),
            VALUE(MID('latest 2024'!B87,SEARCH("dryers operated in night",'latest 2024'!B87)-2,2))
        )
    ),"-"
)</f>
        <v>-</v>
      </c>
      <c r="J87" s="175" t="str">
        <f>IFERROR(
    IF(ISNUMBER(VALUE(MID('latest 2024'!B87,SEARCH("Presetting machines operated in day",'latest 2024'!B87)-4,4))),
        VALUE(MID('latest 2024'!B87,SEARCH("Presetting machines operated in day",'latest 2024'!B87)-4,4)),
        IF(ISNUMBER(VALUE(MID('latest 2024'!B87,SEARCH("Presetting machines operated in day",'latest 2024'!B87)-3,3))),
            VALUE(MID('latest 2024'!B87,SEARCH("Presetting machines operated in day",'latest 2024'!B87)-3,3)),
            VALUE(MID('latest 2024'!B87,SEARCH("Presetting machines operated in day",'latest 2024'!B87)-2,2))
        )
    ),"-"
)</f>
        <v>-</v>
      </c>
      <c r="K87" s="177" t="str">
        <f>IFERROR(
    IF(ISNUMBER(VALUE(MID('latest 2024'!B87,SEARCH("Presetting machines operated in night",'latest 2024'!B87)-4,4))),
        VALUE(MID('latest 2024'!B87,SEARCH("Presetting machines operated in night",'latest 2024'!B87)-4,4)),
        IF(ISNUMBER(VALUE(MID('latest 2024'!B87,SEARCH("Presetting machines operated in night",'latest 2024'!B87)-3,3))),
            VALUE(MID('latest 2024'!B87,SEARCH("Presetting machines operated in night",'latest 2024'!B87)-3,3)),
            VALUE(MID('latest 2024'!B87,SEARCH("Presetting machines operated in night",'latest 2024'!B87)-2,2))
        )
    ),"-"
)</f>
        <v>-</v>
      </c>
      <c r="L87" s="178" t="s">
        <v>54</v>
      </c>
      <c r="M87" s="178" t="s">
        <v>54</v>
      </c>
      <c r="N87" s="179" t="s">
        <v>54</v>
      </c>
      <c r="O87" s="179" t="s">
        <v>54</v>
      </c>
      <c r="P87" s="180" t="s">
        <v>54</v>
      </c>
      <c r="Q87" s="180" t="s">
        <v>54</v>
      </c>
      <c r="R87" s="179" t="s">
        <v>54</v>
      </c>
      <c r="S87" s="179" t="s">
        <v>54</v>
      </c>
      <c r="T87" s="180" t="s">
        <v>54</v>
      </c>
      <c r="U87" s="180" t="s">
        <v>54</v>
      </c>
      <c r="V87" s="181" t="s">
        <v>54</v>
      </c>
      <c r="W87" s="182" t="s">
        <v>28</v>
      </c>
      <c r="X87" s="251" t="s">
        <v>54</v>
      </c>
      <c r="Y87" s="253">
        <v>0</v>
      </c>
      <c r="Z87" s="253">
        <v>0</v>
      </c>
      <c r="AA87" s="254"/>
      <c r="AB87" s="254"/>
      <c r="AC87" s="36" t="e">
        <f t="shared" si="5"/>
        <v>#VALUE!</v>
      </c>
      <c r="AD87" s="39">
        <f t="shared" si="6"/>
        <v>0</v>
      </c>
      <c r="AE87" s="34">
        <f t="shared" si="7"/>
        <v>0</v>
      </c>
      <c r="AF87" s="39">
        <f t="shared" si="8"/>
        <v>0</v>
      </c>
      <c r="AG87" s="13" t="e">
        <f t="shared" si="9"/>
        <v>#VALUE!</v>
      </c>
    </row>
    <row r="88" spans="1:33" s="3" customFormat="1" ht="45.75" customHeight="1">
      <c r="A88" s="174">
        <v>45397</v>
      </c>
      <c r="B88" s="175" t="str">
        <f>IFERROR(
    IF(ISNUMBER(VALUE(MID('latest 2024'!B88,SEARCH("knitting machines operated in day",'latest 2024'!B88)-4,4))),
        VALUE(MID('latest 2024'!B88,SEARCH("knitting machines operated in day",'latest 2024'!B88)-4,4)),
        IF(ISNUMBER(VALUE(MID('latest 2024'!B88,SEARCH("knitting machines operated in day",'latest 2024'!B88)-3,3))),
            VALUE(MID('latest 2024'!B88,SEARCH("knitting machines operated in day",'latest 2024'!B88)-3,3)),
            VALUE(MID('latest 2024'!B88,SEARCH("knitting machines operated in day",'latest 2024'!B88)-2,2))
        )
    ),"-"
)</f>
        <v>-</v>
      </c>
      <c r="C88" s="175" t="str">
        <f>IFERROR(
    IF(ISNUMBER(VALUE(MID('latest 2024'!B88,SEARCH("knitting machines operated in night",'latest 2024'!B88)-4,4))),
        VALUE(MID('latest 2024'!B88,SEARCH("knitting machines operated in night",'latest 2024'!B88)-4,4)),
        IF(ISNUMBER(VALUE(MID('latest 2024'!B88,SEARCH("knitting machines operated in night",'latest 2024'!B88)-3,3))),
            VALUE(MID('latest 2024'!B88,SEARCH("knitting machines operated in night",'latest 2024'!B88)-3,3)),
            VALUE(MID('latest 2024'!B88,SEARCH("knitting machines operated in night",'latest 2024'!B88)-2,2))
        )
    ),"-"
)</f>
        <v>-</v>
      </c>
      <c r="D88" s="176" t="str">
        <f>IFERROR(
    IF(ISNUMBER(VALUE(MID('latest 2024'!B88,SEARCH("dye machines operated in day",'latest 2024'!B88)-4,4))),
        VALUE(MID('latest 2024'!B88,SEARCH("dye machines operated in day",'latest 2024'!B88)-4,4)),
        IF(ISNUMBER(VALUE(MID('latest 2024'!B88,SEARCH("dye machines operated in day",'latest 2024'!B88)-3,3))),
            VALUE(MID('latest 2024'!B88,SEARCH("dye machines operated in day",'latest 2024'!B88)-3,3)),
            VALUE(MID('latest 2024'!B88,SEARCH("dye machines operated in day ",'latest 2024'!B88)-2,2))
        )
    ),"-"
)</f>
        <v>-</v>
      </c>
      <c r="E88" s="176" t="str">
        <f>IFERROR(
    IF(ISNUMBER(VALUE(MID('latest 2024'!B88,SEARCH("dye machines operated in night",'latest 2024'!B88)-4,4))),
        VALUE(MID('latest 2024'!B88,SEARCH("dye machines operated in night",'latest 2024'!B88)-4,4)),
        IF(ISNUMBER(VALUE(MID('latest 2024'!B88,SEARCH("dye machines operated in night",'latest 2024'!B88)-3,3))),
            VALUE(MID('latest 2024'!B88,SEARCH("dye machines operated in night",'latest 2024'!B88)-3,3)),
            VALUE(MID('latest 2024'!B88,SEARCH("dye machines operated in night",'latest 2024'!B88)-2,2))
        )
    ),"-"
)</f>
        <v>-</v>
      </c>
      <c r="F88" s="175" t="str">
        <f>IFERROR(
    IF(ISNUMBER(VALUE(MID('latest 2024'!B88,SEARCH("sample dye machine operated in day",'latest 2024'!B88)-4,4))),
        VALUE(MID('latest 2024'!B88,SEARCH("sample dye machine operated in day",'latest 2024'!B88)-4,4)),
        IF(ISNUMBER(VALUE(MID('latest 2024'!B88,SEARCH("sample dye machine operated in day",'latest 2024'!B88)-3,3))),
            VALUE(MID('latest 2024'!B88,SEARCH("sample dye machine operated in day",'latest 2024'!B88)-3,3)),
            VALUE(MID('latest 2024'!B88,SEARCH("sample dye machine operated in day",'latest 2024'!B88)-2,2))
        )
    ),"-"
)</f>
        <v>-</v>
      </c>
      <c r="G88" s="175" t="str">
        <f>IFERROR(
    IF(ISNUMBER(VALUE(MID('latest 2024'!B88,SEARCH("sample dye machine operated in night",'latest 2024'!B88)-4,4))),
        VALUE(MID('latest 2024'!B88,SEARCH("sample dye machine operated in night",'latest 2024'!B88)-4,4)),
        IF(ISNUMBER(VALUE(MID('latest 2024'!B88,SEARCH("sample dye machine operated in night",'latest 2024'!B88)-3,3))),
            VALUE(MID('latest 2024'!B88,SEARCH("sample dye machine operated in night",'latest 2024'!B88)-3,3)),
            VALUE(MID('latest 2024'!B88,SEARCH("sample dye machine operated in night",'latest 2024'!B88)-2,2))
        )
    ),"-"
)</f>
        <v>-</v>
      </c>
      <c r="H88" s="176" t="str">
        <f>IFERROR(
    IF(ISNUMBER(VALUE(MID('latest 2024'!B88,SEARCH("dryers operated in day",'latest 2024'!B88)-4,4))),
        VALUE(MID('latest 2024'!B88,SEARCH("dryers operated in day",'latest 2024'!B88)-4,4)),
        IF(ISNUMBER(VALUE(MID('latest 2024'!B88,SEARCH("dryers operated in day",'latest 2024'!B88)-3,3))),
            VALUE(MID('latest 2024'!B88,SEARCH("dryers operated in day",'latest 2024'!B88)-3,3)),
            VALUE(MID('latest 2024'!B88,SEARCH("dryers operated in day",'latest 2024'!B88)-2,2))
        )
    ),"-"
)</f>
        <v>-</v>
      </c>
      <c r="I88" s="176" t="str">
        <f>IFERROR(
    IF(ISNUMBER(VALUE(MID('latest 2024'!B88,SEARCH("dryers operated in night",'latest 2024'!B88)-4,4))),
        VALUE(MID('latest 2024'!B88,SEARCH("dryers operated in night",'latest 2024'!B88)-4,4)),
        IF(ISNUMBER(VALUE(MID('latest 2024'!B88,SEARCH("dryers operated in night",'latest 2024'!B88)-3,3))),
            VALUE(MID('latest 2024'!B88,SEARCH("dryers operated in night",'latest 2024'!B88)-3,3)),
            VALUE(MID('latest 2024'!B88,SEARCH("dryers operated in night",'latest 2024'!B88)-2,2))
        )
    ),"-"
)</f>
        <v>-</v>
      </c>
      <c r="J88" s="175" t="str">
        <f>IFERROR(
    IF(ISNUMBER(VALUE(MID('latest 2024'!B88,SEARCH("Presetting machines operated in day",'latest 2024'!B88)-4,4))),
        VALUE(MID('latest 2024'!B88,SEARCH("Presetting machines operated in day",'latest 2024'!B88)-4,4)),
        IF(ISNUMBER(VALUE(MID('latest 2024'!B88,SEARCH("Presetting machines operated in day",'latest 2024'!B88)-3,3))),
            VALUE(MID('latest 2024'!B88,SEARCH("Presetting machines operated in day",'latest 2024'!B88)-3,3)),
            VALUE(MID('latest 2024'!B88,SEARCH("Presetting machines operated in day",'latest 2024'!B88)-2,2))
        )
    ),"-"
)</f>
        <v>-</v>
      </c>
      <c r="K88" s="177" t="str">
        <f>IFERROR(
    IF(ISNUMBER(VALUE(MID('latest 2024'!B88,SEARCH("Presetting machines operated in night",'latest 2024'!B88)-4,4))),
        VALUE(MID('latest 2024'!B88,SEARCH("Presetting machines operated in night",'latest 2024'!B88)-4,4)),
        IF(ISNUMBER(VALUE(MID('latest 2024'!B88,SEARCH("Presetting machines operated in night",'latest 2024'!B88)-3,3))),
            VALUE(MID('latest 2024'!B88,SEARCH("Presetting machines operated in night",'latest 2024'!B88)-3,3)),
            VALUE(MID('latest 2024'!B88,SEARCH("Presetting machines operated in night",'latest 2024'!B88)-2,2))
        )
    ),"-"
)</f>
        <v>-</v>
      </c>
      <c r="L88" s="178" t="s">
        <v>739</v>
      </c>
      <c r="M88" s="178" t="s">
        <v>54</v>
      </c>
      <c r="N88" s="186" t="s">
        <v>746</v>
      </c>
      <c r="O88" s="179" t="s">
        <v>54</v>
      </c>
      <c r="P88" s="187" t="s">
        <v>758</v>
      </c>
      <c r="Q88" s="180" t="s">
        <v>54</v>
      </c>
      <c r="R88" s="186" t="s">
        <v>748</v>
      </c>
      <c r="S88" s="179" t="s">
        <v>54</v>
      </c>
      <c r="T88" s="180">
        <v>0</v>
      </c>
      <c r="U88" s="180" t="s">
        <v>54</v>
      </c>
      <c r="V88" s="181" t="s">
        <v>54</v>
      </c>
      <c r="W88" s="182" t="s">
        <v>703</v>
      </c>
      <c r="X88" s="251">
        <v>1645</v>
      </c>
      <c r="Y88" s="253">
        <v>0</v>
      </c>
      <c r="Z88" s="253">
        <v>0</v>
      </c>
      <c r="AA88" s="254"/>
      <c r="AB88" s="254"/>
      <c r="AC88" s="36">
        <f t="shared" si="5"/>
        <v>203.11953846153847</v>
      </c>
      <c r="AD88" s="39">
        <f t="shared" si="6"/>
        <v>0</v>
      </c>
      <c r="AE88" s="34">
        <f t="shared" si="7"/>
        <v>0</v>
      </c>
      <c r="AF88" s="39">
        <f t="shared" si="8"/>
        <v>0</v>
      </c>
      <c r="AG88" s="13">
        <f>SUM(AC88:AF88)</f>
        <v>203.11953846153847</v>
      </c>
    </row>
    <row r="89" spans="1:33" s="3" customFormat="1" ht="45.75" customHeight="1">
      <c r="A89" s="174">
        <v>45398</v>
      </c>
      <c r="B89" s="175" t="str">
        <f>IFERROR(
    IF(ISNUMBER(VALUE(MID('latest 2024'!B89,SEARCH("knitting machines operated in day",'latest 2024'!B89)-4,4))),
        VALUE(MID('latest 2024'!B89,SEARCH("knitting machines operated in day",'latest 2024'!B89)-4,4)),
        IF(ISNUMBER(VALUE(MID('latest 2024'!B89,SEARCH("knitting machines operated in day",'latest 2024'!B89)-3,3))),
            VALUE(MID('latest 2024'!B89,SEARCH("knitting machines operated in day",'latest 2024'!B89)-3,3)),
            VALUE(MID('latest 2024'!B89,SEARCH("knitting machines operated in day",'latest 2024'!B89)-2,2))
        )
    ),"-"
)</f>
        <v>-</v>
      </c>
      <c r="C89" s="175" t="str">
        <f>IFERROR(
    IF(ISNUMBER(VALUE(MID('latest 2024'!B89,SEARCH("knitting machines operated in night",'latest 2024'!B89)-4,4))),
        VALUE(MID('latest 2024'!B89,SEARCH("knitting machines operated in night",'latest 2024'!B89)-4,4)),
        IF(ISNUMBER(VALUE(MID('latest 2024'!B89,SEARCH("knitting machines operated in night",'latest 2024'!B89)-3,3))),
            VALUE(MID('latest 2024'!B89,SEARCH("knitting machines operated in night",'latest 2024'!B89)-3,3)),
            VALUE(MID('latest 2024'!B89,SEARCH("knitting machines operated in night",'latest 2024'!B89)-2,2))
        )
    ),"-"
)</f>
        <v>-</v>
      </c>
      <c r="D89" s="176" t="str">
        <f>IFERROR(
    IF(ISNUMBER(VALUE(MID('latest 2024'!B89,SEARCH("dye machines operated in day",'latest 2024'!B89)-4,4))),
        VALUE(MID('latest 2024'!B89,SEARCH("dye machines operated in day",'latest 2024'!B89)-4,4)),
        IF(ISNUMBER(VALUE(MID('latest 2024'!B89,SEARCH("dye machines operated in day",'latest 2024'!B89)-3,3))),
            VALUE(MID('latest 2024'!B89,SEARCH("dye machines operated in day",'latest 2024'!B89)-3,3)),
            VALUE(MID('latest 2024'!B89,SEARCH("dye machines operated in day ",'latest 2024'!B89)-2,2))
        )
    ),"-"
)</f>
        <v>-</v>
      </c>
      <c r="E89" s="176" t="str">
        <f>IFERROR(
    IF(ISNUMBER(VALUE(MID('latest 2024'!B89,SEARCH("dye machines operated in night",'latest 2024'!B89)-4,4))),
        VALUE(MID('latest 2024'!B89,SEARCH("dye machines operated in night",'latest 2024'!B89)-4,4)),
        IF(ISNUMBER(VALUE(MID('latest 2024'!B89,SEARCH("dye machines operated in night",'latest 2024'!B89)-3,3))),
            VALUE(MID('latest 2024'!B89,SEARCH("dye machines operated in night",'latest 2024'!B89)-3,3)),
            VALUE(MID('latest 2024'!B89,SEARCH("dye machines operated in night",'latest 2024'!B89)-2,2))
        )
    ),"-"
)</f>
        <v>-</v>
      </c>
      <c r="F89" s="175" t="str">
        <f>IFERROR(
    IF(ISNUMBER(VALUE(MID('latest 2024'!B89,SEARCH("sample dye machine operated in day",'latest 2024'!B89)-4,4))),
        VALUE(MID('latest 2024'!B89,SEARCH("sample dye machine operated in day",'latest 2024'!B89)-4,4)),
        IF(ISNUMBER(VALUE(MID('latest 2024'!B89,SEARCH("sample dye machine operated in day",'latest 2024'!B89)-3,3))),
            VALUE(MID('latest 2024'!B89,SEARCH("sample dye machine operated in day",'latest 2024'!B89)-3,3)),
            VALUE(MID('latest 2024'!B89,SEARCH("sample dye machine operated in day",'latest 2024'!B89)-2,2))
        )
    ),"-"
)</f>
        <v>-</v>
      </c>
      <c r="G89" s="175" t="str">
        <f>IFERROR(
    IF(ISNUMBER(VALUE(MID('latest 2024'!B89,SEARCH("sample dye machine operated in night",'latest 2024'!B89)-4,4))),
        VALUE(MID('latest 2024'!B89,SEARCH("sample dye machine operated in night",'latest 2024'!B89)-4,4)),
        IF(ISNUMBER(VALUE(MID('latest 2024'!B89,SEARCH("sample dye machine operated in night",'latest 2024'!B89)-3,3))),
            VALUE(MID('latest 2024'!B89,SEARCH("sample dye machine operated in night",'latest 2024'!B89)-3,3)),
            VALUE(MID('latest 2024'!B89,SEARCH("sample dye machine operated in night",'latest 2024'!B89)-2,2))
        )
    ),"-"
)</f>
        <v>-</v>
      </c>
      <c r="H89" s="176" t="str">
        <f>IFERROR(
    IF(ISNUMBER(VALUE(MID('latest 2024'!B89,SEARCH("dryers operated in day",'latest 2024'!B89)-4,4))),
        VALUE(MID('latest 2024'!B89,SEARCH("dryers operated in day",'latest 2024'!B89)-4,4)),
        IF(ISNUMBER(VALUE(MID('latest 2024'!B89,SEARCH("dryers operated in day",'latest 2024'!B89)-3,3))),
            VALUE(MID('latest 2024'!B89,SEARCH("dryers operated in day",'latest 2024'!B89)-3,3)),
            VALUE(MID('latest 2024'!B89,SEARCH("dryers operated in day",'latest 2024'!B89)-2,2))
        )
    ),"-"
)</f>
        <v>-</v>
      </c>
      <c r="I89" s="176" t="str">
        <f>IFERROR(
    IF(ISNUMBER(VALUE(MID('latest 2024'!B89,SEARCH("dryers operated in night",'latest 2024'!B89)-4,4))),
        VALUE(MID('latest 2024'!B89,SEARCH("dryers operated in night",'latest 2024'!B89)-4,4)),
        IF(ISNUMBER(VALUE(MID('latest 2024'!B89,SEARCH("dryers operated in night",'latest 2024'!B89)-3,3))),
            VALUE(MID('latest 2024'!B89,SEARCH("dryers operated in night",'latest 2024'!B89)-3,3)),
            VALUE(MID('latest 2024'!B89,SEARCH("dryers operated in night",'latest 2024'!B89)-2,2))
        )
    ),"-"
)</f>
        <v>-</v>
      </c>
      <c r="J89" s="175" t="str">
        <f>IFERROR(
    IF(ISNUMBER(VALUE(MID('latest 2024'!B89,SEARCH("Presetting machines operated in day",'latest 2024'!B89)-4,4))),
        VALUE(MID('latest 2024'!B89,SEARCH("Presetting machines operated in day",'latest 2024'!B89)-4,4)),
        IF(ISNUMBER(VALUE(MID('latest 2024'!B89,SEARCH("Presetting machines operated in day",'latest 2024'!B89)-3,3))),
            VALUE(MID('latest 2024'!B89,SEARCH("Presetting machines operated in day",'latest 2024'!B89)-3,3)),
            VALUE(MID('latest 2024'!B89,SEARCH("Presetting machines operated in day",'latest 2024'!B89)-2,2))
        )
    ),"-"
)</f>
        <v>-</v>
      </c>
      <c r="K89" s="177" t="str">
        <f>IFERROR(
    IF(ISNUMBER(VALUE(MID('latest 2024'!B89,SEARCH("Presetting machines operated in night",'latest 2024'!B89)-4,4))),
        VALUE(MID('latest 2024'!B89,SEARCH("Presetting machines operated in night",'latest 2024'!B89)-4,4)),
        IF(ISNUMBER(VALUE(MID('latest 2024'!B89,SEARCH("Presetting machines operated in night",'latest 2024'!B89)-3,3))),
            VALUE(MID('latest 2024'!B89,SEARCH("Presetting machines operated in night",'latest 2024'!B89)-3,3)),
            VALUE(MID('latest 2024'!B89,SEARCH("Presetting machines operated in night",'latest 2024'!B89)-2,2))
        )
    ),"-"
)</f>
        <v>-</v>
      </c>
      <c r="L89" s="178" t="s">
        <v>54</v>
      </c>
      <c r="M89" s="178" t="s">
        <v>54</v>
      </c>
      <c r="N89" s="179" t="s">
        <v>54</v>
      </c>
      <c r="O89" s="179" t="s">
        <v>54</v>
      </c>
      <c r="P89" s="180" t="s">
        <v>54</v>
      </c>
      <c r="Q89" s="180" t="s">
        <v>54</v>
      </c>
      <c r="R89" s="179" t="s">
        <v>54</v>
      </c>
      <c r="S89" s="179" t="s">
        <v>54</v>
      </c>
      <c r="T89" s="180" t="s">
        <v>54</v>
      </c>
      <c r="U89" s="180" t="s">
        <v>54</v>
      </c>
      <c r="V89" s="181" t="s">
        <v>54</v>
      </c>
      <c r="W89" s="182" t="s">
        <v>28</v>
      </c>
      <c r="X89" s="257">
        <v>614</v>
      </c>
      <c r="Y89" s="253">
        <v>0</v>
      </c>
      <c r="Z89" s="253">
        <v>0</v>
      </c>
      <c r="AA89" s="254"/>
      <c r="AB89" s="254"/>
      <c r="AC89" s="36">
        <f t="shared" si="5"/>
        <v>75.814830769230781</v>
      </c>
      <c r="AD89" s="39">
        <f t="shared" si="6"/>
        <v>0</v>
      </c>
      <c r="AE89" s="34">
        <f t="shared" si="7"/>
        <v>0</v>
      </c>
      <c r="AF89" s="39">
        <f t="shared" si="8"/>
        <v>0</v>
      </c>
      <c r="AG89" s="13">
        <f t="shared" si="9"/>
        <v>75.814830769230781</v>
      </c>
    </row>
    <row r="90" spans="1:33" s="3" customFormat="1" ht="45.75" customHeight="1">
      <c r="A90" s="174">
        <v>45399</v>
      </c>
      <c r="B90" s="175" t="str">
        <f>IFERROR(
    IF(ISNUMBER(VALUE(MID('latest 2024'!B90,SEARCH("knitting machines operated in day",'latest 2024'!B90)-4,4))),
        VALUE(MID('latest 2024'!B90,SEARCH("knitting machines operated in day",'latest 2024'!B90)-4,4)),
        IF(ISNUMBER(VALUE(MID('latest 2024'!B90,SEARCH("knitting machines operated in day",'latest 2024'!B90)-3,3))),
            VALUE(MID('latest 2024'!B90,SEARCH("knitting machines operated in day",'latest 2024'!B90)-3,3)),
            VALUE(MID('latest 2024'!B90,SEARCH("knitting machines operated in day",'latest 2024'!B90)-2,2))
        )
    ),"-"
)</f>
        <v>-</v>
      </c>
      <c r="C90" s="183" t="s">
        <v>759</v>
      </c>
      <c r="D90" s="176" t="str">
        <f>IFERROR(
    IF(ISNUMBER(VALUE(MID('latest 2024'!B90,SEARCH("dye machines operated in day",'latest 2024'!B90)-4,4))),
        VALUE(MID('latest 2024'!B90,SEARCH("dye machines operated in day",'latest 2024'!B90)-4,4)),
        IF(ISNUMBER(VALUE(MID('latest 2024'!B90,SEARCH("dye machines operated in day",'latest 2024'!B90)-3,3))),
            VALUE(MID('latest 2024'!B90,SEARCH("dye machines operated in day",'latest 2024'!B90)-3,3)),
            VALUE(MID('latest 2024'!B90,SEARCH("dye machines operated in day ",'latest 2024'!B90)-2,2))
        )
    ),"-"
)</f>
        <v>-</v>
      </c>
      <c r="E90" s="176" t="str">
        <f>IFERROR(
    IF(ISNUMBER(VALUE(MID('latest 2024'!B90,SEARCH("dye machines operated in night",'latest 2024'!B90)-4,4))),
        VALUE(MID('latest 2024'!B90,SEARCH("dye machines operated in night",'latest 2024'!B90)-4,4)),
        IF(ISNUMBER(VALUE(MID('latest 2024'!B90,SEARCH("dye machines operated in night",'latest 2024'!B90)-3,3))),
            VALUE(MID('latest 2024'!B90,SEARCH("dye machines operated in night",'latest 2024'!B90)-3,3)),
            VALUE(MID('latest 2024'!B90,SEARCH("dye machines operated in night",'latest 2024'!B90)-2,2))
        )
    ),"-"
)</f>
        <v>-</v>
      </c>
      <c r="F90" s="175" t="str">
        <f>IFERROR(
    IF(ISNUMBER(VALUE(MID('latest 2024'!B90,SEARCH("sample dye machine operated in day",'latest 2024'!B90)-4,4))),
        VALUE(MID('latest 2024'!B90,SEARCH("sample dye machine operated in day",'latest 2024'!B90)-4,4)),
        IF(ISNUMBER(VALUE(MID('latest 2024'!B90,SEARCH("sample dye machine operated in day",'latest 2024'!B90)-3,3))),
            VALUE(MID('latest 2024'!B90,SEARCH("sample dye machine operated in day",'latest 2024'!B90)-3,3)),
            VALUE(MID('latest 2024'!B90,SEARCH("sample dye machine operated in day",'latest 2024'!B90)-2,2))
        )
    ),"-"
)</f>
        <v>-</v>
      </c>
      <c r="G90" s="175" t="str">
        <f>IFERROR(
    IF(ISNUMBER(VALUE(MID('latest 2024'!B90,SEARCH("sample dye machine operated in night",'latest 2024'!B90)-4,4))),
        VALUE(MID('latest 2024'!B90,SEARCH("sample dye machine operated in night",'latest 2024'!B90)-4,4)),
        IF(ISNUMBER(VALUE(MID('latest 2024'!B90,SEARCH("sample dye machine operated in night",'latest 2024'!B90)-3,3))),
            VALUE(MID('latest 2024'!B90,SEARCH("sample dye machine operated in night",'latest 2024'!B90)-3,3)),
            VALUE(MID('latest 2024'!B90,SEARCH("sample dye machine operated in night",'latest 2024'!B90)-2,2))
        )
    ),"-"
)</f>
        <v>-</v>
      </c>
      <c r="H90" s="176" t="str">
        <f>IFERROR(
    IF(ISNUMBER(VALUE(MID('latest 2024'!B90,SEARCH("dryers operated in day",'latest 2024'!B90)-4,4))),
        VALUE(MID('latest 2024'!B90,SEARCH("dryers operated in day",'latest 2024'!B90)-4,4)),
        IF(ISNUMBER(VALUE(MID('latest 2024'!B90,SEARCH("dryers operated in day",'latest 2024'!B90)-3,3))),
            VALUE(MID('latest 2024'!B90,SEARCH("dryers operated in day",'latest 2024'!B90)-3,3)),
            VALUE(MID('latest 2024'!B90,SEARCH("dryers operated in day",'latest 2024'!B90)-2,2))
        )
    ),"-"
)</f>
        <v>-</v>
      </c>
      <c r="I90" s="176" t="str">
        <f>IFERROR(
    IF(ISNUMBER(VALUE(MID('latest 2024'!B90,SEARCH("dryers operated in night",'latest 2024'!B90)-4,4))),
        VALUE(MID('latest 2024'!B90,SEARCH("dryers operated in night",'latest 2024'!B90)-4,4)),
        IF(ISNUMBER(VALUE(MID('latest 2024'!B90,SEARCH("dryers operated in night",'latest 2024'!B90)-3,3))),
            VALUE(MID('latest 2024'!B90,SEARCH("dryers operated in night",'latest 2024'!B90)-3,3)),
            VALUE(MID('latest 2024'!B90,SEARCH("dryers operated in night",'latest 2024'!B90)-2,2))
        )
    ),"-"
)</f>
        <v>-</v>
      </c>
      <c r="J90" s="175" t="str">
        <f>IFERROR(
    IF(ISNUMBER(VALUE(MID('latest 2024'!B90,SEARCH("Presetting machines operated in day",'latest 2024'!B90)-4,4))),
        VALUE(MID('latest 2024'!B90,SEARCH("Presetting machines operated in day",'latest 2024'!B90)-4,4)),
        IF(ISNUMBER(VALUE(MID('latest 2024'!B90,SEARCH("Presetting machines operated in day",'latest 2024'!B90)-3,3))),
            VALUE(MID('latest 2024'!B90,SEARCH("Presetting machines operated in day",'latest 2024'!B90)-3,3)),
            VALUE(MID('latest 2024'!B90,SEARCH("Presetting machines operated in day",'latest 2024'!B90)-2,2))
        )
    ),"-"
)</f>
        <v>-</v>
      </c>
      <c r="K90" s="177" t="str">
        <f>IFERROR(
    IF(ISNUMBER(VALUE(MID('latest 2024'!B90,SEARCH("Presetting machines operated in night",'latest 2024'!B90)-4,4))),
        VALUE(MID('latest 2024'!B90,SEARCH("Presetting machines operated in night",'latest 2024'!B90)-4,4)),
        IF(ISNUMBER(VALUE(MID('latest 2024'!B90,SEARCH("Presetting machines operated in night",'latest 2024'!B90)-3,3))),
            VALUE(MID('latest 2024'!B90,SEARCH("Presetting machines operated in night",'latest 2024'!B90)-3,3)),
            VALUE(MID('latest 2024'!B90,SEARCH("Presetting machines operated in night",'latest 2024'!B90)-2,2))
        )
    ),"-"
)</f>
        <v>-</v>
      </c>
      <c r="L90" s="178" t="s">
        <v>54</v>
      </c>
      <c r="M90" s="178" t="s">
        <v>54</v>
      </c>
      <c r="N90" s="179" t="s">
        <v>54</v>
      </c>
      <c r="O90" s="186" t="s">
        <v>760</v>
      </c>
      <c r="P90" s="180" t="s">
        <v>54</v>
      </c>
      <c r="Q90" s="187" t="s">
        <v>761</v>
      </c>
      <c r="R90" s="179" t="s">
        <v>54</v>
      </c>
      <c r="S90" s="186" t="s">
        <v>762</v>
      </c>
      <c r="T90" s="180" t="s">
        <v>54</v>
      </c>
      <c r="U90" s="187" t="s">
        <v>763</v>
      </c>
      <c r="V90" s="184" t="s">
        <v>764</v>
      </c>
      <c r="W90" s="182" t="s">
        <v>703</v>
      </c>
      <c r="X90" s="251">
        <v>7724</v>
      </c>
      <c r="Y90" s="245">
        <v>14828</v>
      </c>
      <c r="Z90" s="253">
        <v>41</v>
      </c>
      <c r="AA90" s="254"/>
      <c r="AB90" s="254"/>
      <c r="AC90" s="36">
        <f t="shared" si="5"/>
        <v>953.73575384615378</v>
      </c>
      <c r="AD90" s="39">
        <f t="shared" si="6"/>
        <v>442.61579999999998</v>
      </c>
      <c r="AE90" s="34">
        <f t="shared" si="7"/>
        <v>20.815384615384616</v>
      </c>
      <c r="AF90" s="39">
        <f t="shared" si="8"/>
        <v>46.125</v>
      </c>
      <c r="AG90" s="13">
        <f t="shared" si="9"/>
        <v>1463.2919384615384</v>
      </c>
    </row>
    <row r="91" spans="1:33" s="3" customFormat="1" ht="45.75" customHeight="1">
      <c r="A91" s="174">
        <v>45400</v>
      </c>
      <c r="B91" s="175">
        <f>IFERROR(
    IF(ISNUMBER(VALUE(MID('latest 2024'!B91,SEARCH("knitting machines operated in day",'latest 2024'!B91)-4,4))),
        VALUE(MID('latest 2024'!B91,SEARCH("knitting machines operated in day",'latest 2024'!B91)-4,4)),
        IF(ISNUMBER(VALUE(MID('latest 2024'!B91,SEARCH("knitting machines operated in day",'latest 2024'!B91)-3,3))),
            VALUE(MID('latest 2024'!B91,SEARCH("knitting machines operated in day",'latest 2024'!B91)-3,3)),
            VALUE(MID('latest 2024'!B91,SEARCH("knitting machines operated in day",'latest 2024'!B91)-2,2))
        )
    ),"-"
)</f>
        <v>78</v>
      </c>
      <c r="C91" s="175">
        <f>IFERROR(
    IF(ISNUMBER(VALUE(MID('latest 2024'!B91,SEARCH("knitting machines operated in night",'latest 2024'!B91)-4,4))),
        VALUE(MID('latest 2024'!B91,SEARCH("knitting machines operated in night",'latest 2024'!B91)-4,4)),
        IF(ISNUMBER(VALUE(MID('latest 2024'!B91,SEARCH("knitting machines operated in night",'latest 2024'!B91)-3,3))),
            VALUE(MID('latest 2024'!B91,SEARCH("knitting machines operated in night",'latest 2024'!B91)-3,3)),
            VALUE(MID('latest 2024'!B91,SEARCH("knitting machines operated in night",'latest 2024'!B91)-2,2))
        )
    ),"-"
)</f>
        <v>85</v>
      </c>
      <c r="D91" s="176">
        <f>IFERROR(
    IF(ISNUMBER(VALUE(MID('latest 2024'!B91,SEARCH("bulk dye machines operated in day",'latest 2024'!B91)-4,4))),
        VALUE(MID('latest 2024'!B91,SEARCH("bulk dye machines operated in day",'latest 2024'!B91)-4,4)),
        IF(ISNUMBER(VALUE(MID('latest 2024'!B91,SEARCH("bulk dye machines operated in day",'latest 2024'!B91)-3,3))),
            VALUE(MID('latest 2024'!B91,SEARCH("bulk dye machines operated in day",'latest 2024'!B91)-3,3)),
            VALUE(MID('latest 2024'!B91,SEARCH("bulk dye machines operated in day ",'latest 2024'!B91)-2,2))
        )
    ),"-"
)</f>
        <v>18</v>
      </c>
      <c r="E91" s="176">
        <f>IFERROR(
    IF(ISNUMBER(VALUE(MID('latest 2024'!B91,SEARCH("bulk dye machines operated in night",'latest 2024'!B91)-4,4))),
        VALUE(MID('latest 2024'!B91,SEARCH("bulk dye machines operated in night",'latest 2024'!B91)-4,4)),
        IF(ISNUMBER(VALUE(MID('latest 2024'!B91,SEARCH("bulk dye machines operated in night",'latest 2024'!B91)-3,3))),
            VALUE(MID('latest 2024'!B91,SEARCH("bulk dye machines operated in night",'latest 2024'!B91)-3,3)),
            VALUE(MID('latest 2024'!B91,SEARCH("bulk dye machines operated in night",'latest 2024'!B91)-2,2))
        )
    ),"-"
)</f>
        <v>18</v>
      </c>
      <c r="F91" s="175">
        <f>IFERROR(
    IF(ISNUMBER(VALUE(MID('latest 2024'!B91,SEARCH("sample dye machine operated in day",'latest 2024'!B91)-4,4))),
        VALUE(MID('latest 2024'!B91,SEARCH("sample dye machine operated in day",'latest 2024'!B91)-4,4)),
        IF(ISNUMBER(VALUE(MID('latest 2024'!B91,SEARCH("sample dye machine operated in day",'latest 2024'!B91)-3,3))),
            VALUE(MID('latest 2024'!B91,SEARCH("sample dye machine operated in day",'latest 2024'!B91)-3,3)),
            VALUE(MID('latest 2024'!B91,SEARCH("sample dye machine operated in day",'latest 2024'!B91)-2,2))
        )
    ),"-"
)</f>
        <v>5</v>
      </c>
      <c r="G91" s="175">
        <f>IFERROR(
    IF(ISNUMBER(VALUE(MID('latest 2024'!B91,SEARCH("sample dye machine operated in night",'latest 2024'!B91)-4,4))),
        VALUE(MID('latest 2024'!B91,SEARCH("sample dye machine operated in night",'latest 2024'!B91)-4,4)),
        IF(ISNUMBER(VALUE(MID('latest 2024'!B91,SEARCH("sample dye machine operated in night",'latest 2024'!B91)-3,3))),
            VALUE(MID('latest 2024'!B91,SEARCH("sample dye machine operated in night",'latest 2024'!B91)-3,3)),
            VALUE(MID('latest 2024'!B91,SEARCH("sample dye machine operated in night",'latest 2024'!B91)-2,2))
        )
    ),"-"
)</f>
        <v>9</v>
      </c>
      <c r="H91" s="176">
        <f>IFERROR(
    IF(ISNUMBER(VALUE(MID('latest 2024'!B91,SEARCH("dryers operated in day",'latest 2024'!B91)-4,4))),
        VALUE(MID('latest 2024'!B91,SEARCH("dryers operated in day",'latest 2024'!B91)-4,4)),
        IF(ISNUMBER(VALUE(MID('latest 2024'!B91,SEARCH("dryers operated in day",'latest 2024'!B91)-3,3))),
            VALUE(MID('latest 2024'!B91,SEARCH("dryers operated in day",'latest 2024'!B91)-3,3)),
            VALUE(MID('latest 2024'!B91,SEARCH("dryers operated in day",'latest 2024'!B91)-2,2))
        )
    ),"-"
)</f>
        <v>5</v>
      </c>
      <c r="I91" s="176">
        <f>IFERROR(
    IF(ISNUMBER(VALUE(MID('latest 2024'!B91,SEARCH("dryers operated in night",'latest 2024'!B91)-4,4))),
        VALUE(MID('latest 2024'!B91,SEARCH("dryers operated in night",'latest 2024'!B91)-4,4)),
        IF(ISNUMBER(VALUE(MID('latest 2024'!B91,SEARCH("dryers operated in night",'latest 2024'!B91)-3,3))),
            VALUE(MID('latest 2024'!B91,SEARCH("dryers operated in night",'latest 2024'!B91)-3,3)),
            VALUE(MID('latest 2024'!B91,SEARCH("dryers operated in night",'latest 2024'!B91)-2,2))
        )
    ),"-"
)</f>
        <v>7</v>
      </c>
      <c r="J91" s="175">
        <f>IFERROR(
    IF(ISNUMBER(VALUE(MID('latest 2024'!B91,SEARCH("Presetting machines operated in day",'latest 2024'!B91)-4,4))),
        VALUE(MID('latest 2024'!B91,SEARCH("Presetting machines operated in day",'latest 2024'!B91)-4,4)),
        IF(ISNUMBER(VALUE(MID('latest 2024'!B91,SEARCH("Presetting machines operated in day",'latest 2024'!B91)-3,3))),
            VALUE(MID('latest 2024'!B91,SEARCH("Presetting machines operated in day",'latest 2024'!B91)-3,3)),
            VALUE(MID('latest 2024'!B91,SEARCH("Presetting machines operated in day",'latest 2024'!B91)-2,2))
        )
    ),"-"
)</f>
        <v>2</v>
      </c>
      <c r="K91" s="177">
        <f>IFERROR(
    IF(ISNUMBER(VALUE(MID('latest 2024'!B91,SEARCH("Presetting machines operated in night",'latest 2024'!B91)-4,4))),
        VALUE(MID('latest 2024'!B91,SEARCH("Presetting machines operated in night",'latest 2024'!B91)-4,4)),
        IF(ISNUMBER(VALUE(MID('latest 2024'!B91,SEARCH("Presetting machines operated in night",'latest 2024'!B91)-3,3))),
            VALUE(MID('latest 2024'!B91,SEARCH("Presetting machines operated in night",'latest 2024'!B91)-3,3)),
            VALUE(MID('latest 2024'!B91,SEARCH("Presetting machines operated in night",'latest 2024'!B91)-2,2))
        )
    ),"-"
)</f>
        <v>3</v>
      </c>
      <c r="L91" s="178" t="s">
        <v>54</v>
      </c>
      <c r="M91" s="178" t="s">
        <v>54</v>
      </c>
      <c r="N91" s="179">
        <v>2</v>
      </c>
      <c r="O91" s="179">
        <v>1</v>
      </c>
      <c r="P91" s="180">
        <v>5</v>
      </c>
      <c r="Q91" s="180">
        <v>5</v>
      </c>
      <c r="R91" s="179">
        <v>2</v>
      </c>
      <c r="S91" s="179">
        <v>2</v>
      </c>
      <c r="T91" s="180">
        <v>6</v>
      </c>
      <c r="U91" s="180">
        <v>6</v>
      </c>
      <c r="V91" s="184" t="s">
        <v>765</v>
      </c>
      <c r="W91" s="182" t="s">
        <v>703</v>
      </c>
      <c r="X91" s="245">
        <v>24466</v>
      </c>
      <c r="Y91" s="245">
        <v>47025</v>
      </c>
      <c r="Z91" s="253">
        <v>618</v>
      </c>
      <c r="AA91" s="254"/>
      <c r="AB91" s="254"/>
      <c r="AC91" s="36">
        <f t="shared" si="5"/>
        <v>3020.9864000000002</v>
      </c>
      <c r="AD91" s="39">
        <f t="shared" si="6"/>
        <v>1403.69625</v>
      </c>
      <c r="AE91" s="34">
        <f t="shared" si="7"/>
        <v>313.75384615384615</v>
      </c>
      <c r="AF91" s="39">
        <f t="shared" si="8"/>
        <v>695.25</v>
      </c>
      <c r="AG91" s="13">
        <f t="shared" si="9"/>
        <v>5433.6864961538467</v>
      </c>
    </row>
    <row r="92" spans="1:33" s="3" customFormat="1" ht="45.75" customHeight="1">
      <c r="A92" s="174">
        <v>45401</v>
      </c>
      <c r="B92" s="175">
        <f>IFERROR(
    IF(ISNUMBER(VALUE(MID('latest 2024'!B92,SEARCH("knitting machines operated in day",'latest 2024'!B92)-4,4))),
        VALUE(MID('latest 2024'!B92,SEARCH("knitting machines operated in day",'latest 2024'!B92)-4,4)),
        IF(ISNUMBER(VALUE(MID('latest 2024'!B92,SEARCH("knitting machines operated in day",'latest 2024'!B92)-3,3))),
            VALUE(MID('latest 2024'!B92,SEARCH("knitting machines operated in day",'latest 2024'!B92)-3,3)),
            VALUE(MID('latest 2024'!B92,SEARCH("knitting machines operated in day",'latest 2024'!B92)-2,2))
        )
    ),"-"
)</f>
        <v>90</v>
      </c>
      <c r="C92" s="175">
        <f>IFERROR(
    IF(ISNUMBER(VALUE(MID('latest 2024'!B92,SEARCH("knitting machines operated in night",'latest 2024'!B92)-4,4))),
        VALUE(MID('latest 2024'!B92,SEARCH("knitting machines operated in night",'latest 2024'!B92)-4,4)),
        IF(ISNUMBER(VALUE(MID('latest 2024'!B92,SEARCH("knitting machines operated in night",'latest 2024'!B92)-3,3))),
            VALUE(MID('latest 2024'!B92,SEARCH("knitting machines operated in night",'latest 2024'!B92)-3,3)),
            VALUE(MID('latest 2024'!B92,SEARCH("knitting machines operated in night",'latest 2024'!B92)-2,2))
        )
    ),"-"
)</f>
        <v>95</v>
      </c>
      <c r="D92" s="176">
        <f>IFERROR(
    IF(ISNUMBER(VALUE(MID('latest 2024'!B92,SEARCH("bulk dye machines operated in day",'latest 2024'!B92)-4,4))),
        VALUE(MID('latest 2024'!B92,SEARCH("bulk dye machines operated in day",'latest 2024'!B92)-4,4)),
        IF(ISNUMBER(VALUE(MID('latest 2024'!B92,SEARCH("bulk dye machines operated in day",'latest 2024'!B92)-3,3))),
            VALUE(MID('latest 2024'!B92,SEARCH("bulk dye machines operated in day",'latest 2024'!B92)-3,3)),
            VALUE(MID('latest 2024'!B92,SEARCH("bulk dye machines operated in day ",'latest 2024'!B92)-2,2))
        )
    ),"-"
)</f>
        <v>20</v>
      </c>
      <c r="E92" s="176">
        <f>IFERROR(
    IF(ISNUMBER(VALUE(MID('latest 2024'!B92,SEARCH("bulk dye machines operated in night",'latest 2024'!B92)-4,4))),
        VALUE(MID('latest 2024'!B92,SEARCH("bulk dye machines operated in night",'latest 2024'!B92)-4,4)),
        IF(ISNUMBER(VALUE(MID('latest 2024'!B92,SEARCH("bulk dye machines operated in night",'latest 2024'!B92)-3,3))),
            VALUE(MID('latest 2024'!B92,SEARCH("bulk dye machines operated in night",'latest 2024'!B92)-3,3)),
            VALUE(MID('latest 2024'!B92,SEARCH("bulk dye machines operated in night",'latest 2024'!B92)-2,2))
        )
    ),"-"
)</f>
        <v>16</v>
      </c>
      <c r="F92" s="175">
        <f>IFERROR(
    IF(ISNUMBER(VALUE(MID('latest 2024'!B92,SEARCH("sample dye machine operated in day",'latest 2024'!B92)-4,4))),
        VALUE(MID('latest 2024'!B92,SEARCH("sample dye machine operated in day",'latest 2024'!B92)-4,4)),
        IF(ISNUMBER(VALUE(MID('latest 2024'!B92,SEARCH("sample dye machine operated in day",'latest 2024'!B92)-3,3))),
            VALUE(MID('latest 2024'!B92,SEARCH("sample dye machine operated in day",'latest 2024'!B92)-3,3)),
            VALUE(MID('latest 2024'!B92,SEARCH("sample dye machine operated in day",'latest 2024'!B92)-2,2))
        )
    ),"-"
)</f>
        <v>9</v>
      </c>
      <c r="G92" s="175">
        <f>IFERROR(
    IF(ISNUMBER(VALUE(MID('latest 2024'!B92,SEARCH("sample dye machine operated in night",'latest 2024'!B92)-4,4))),
        VALUE(MID('latest 2024'!B92,SEARCH("sample dye machine operated in night",'latest 2024'!B92)-4,4)),
        IF(ISNUMBER(VALUE(MID('latest 2024'!B92,SEARCH("sample dye machine operated in night",'latest 2024'!B92)-3,3))),
            VALUE(MID('latest 2024'!B92,SEARCH("sample dye machine operated in night",'latest 2024'!B92)-3,3)),
            VALUE(MID('latest 2024'!B92,SEARCH("sample dye machine operated in night",'latest 2024'!B92)-2,2))
        )
    ),"-"
)</f>
        <v>9</v>
      </c>
      <c r="H92" s="176">
        <f>IFERROR(
    IF(ISNUMBER(VALUE(MID('latest 2024'!B92,SEARCH("dryers operated in day",'latest 2024'!B92)-4,4))),
        VALUE(MID('latest 2024'!B92,SEARCH("dryers operated in day",'latest 2024'!B92)-4,4)),
        IF(ISNUMBER(VALUE(MID('latest 2024'!B92,SEARCH("dryers operated in day",'latest 2024'!B92)-3,3))),
            VALUE(MID('latest 2024'!B92,SEARCH("dryers operated in day",'latest 2024'!B92)-3,3)),
            VALUE(MID('latest 2024'!B92,SEARCH("dryers operated in day",'latest 2024'!B92)-2,2))
        )
    ),"-"
)</f>
        <v>8</v>
      </c>
      <c r="I92" s="176">
        <f>IFERROR(
    IF(ISNUMBER(VALUE(MID('latest 2024'!B92,SEARCH("dryers operated in night",'latest 2024'!B92)-4,4))),
        VALUE(MID('latest 2024'!B92,SEARCH("dryers operated in night",'latest 2024'!B92)-4,4)),
        IF(ISNUMBER(VALUE(MID('latest 2024'!B92,SEARCH("dryers operated in night",'latest 2024'!B92)-3,3))),
            VALUE(MID('latest 2024'!B92,SEARCH("dryers operated in night",'latest 2024'!B92)-3,3)),
            VALUE(MID('latest 2024'!B92,SEARCH("dryers operated in night",'latest 2024'!B92)-2,2))
        )
    ),"-"
)</f>
        <v>8</v>
      </c>
      <c r="J92" s="175">
        <f>IFERROR(
    IF(ISNUMBER(VALUE(MID('latest 2024'!B92,SEARCH("Presetting machines operated in day",'latest 2024'!B92)-4,4))),
        VALUE(MID('latest 2024'!B92,SEARCH("Presetting machines operated in day",'latest 2024'!B92)-4,4)),
        IF(ISNUMBER(VALUE(MID('latest 2024'!B92,SEARCH("Presetting machines operated in day",'latest 2024'!B92)-3,3))),
            VALUE(MID('latest 2024'!B92,SEARCH("Presetting machines operated in day",'latest 2024'!B92)-3,3)),
            VALUE(MID('latest 2024'!B92,SEARCH("Presetting machines operated in day",'latest 2024'!B92)-2,2))
        )
    ),"-"
)</f>
        <v>3</v>
      </c>
      <c r="K92" s="177">
        <f>IFERROR(
    IF(ISNUMBER(VALUE(MID('latest 2024'!B92,SEARCH("Presetting machines operated in night",'latest 2024'!B92)-4,4))),
        VALUE(MID('latest 2024'!B92,SEARCH("Presetting machines operated in night",'latest 2024'!B92)-4,4)),
        IF(ISNUMBER(VALUE(MID('latest 2024'!B92,SEARCH("Presetting machines operated in night",'latest 2024'!B92)-3,3))),
            VALUE(MID('latest 2024'!B92,SEARCH("Presetting machines operated in night",'latest 2024'!B92)-3,3)),
            VALUE(MID('latest 2024'!B92,SEARCH("Presetting machines operated in night",'latest 2024'!B92)-2,2))
        )
    ),"-"
)</f>
        <v>3</v>
      </c>
      <c r="L92" s="178" t="s">
        <v>54</v>
      </c>
      <c r="M92" s="178" t="s">
        <v>54</v>
      </c>
      <c r="N92" s="179">
        <v>2</v>
      </c>
      <c r="O92" s="179">
        <v>1</v>
      </c>
      <c r="P92" s="180">
        <v>6</v>
      </c>
      <c r="Q92" s="180">
        <v>6</v>
      </c>
      <c r="R92" s="179">
        <v>2</v>
      </c>
      <c r="S92" s="179">
        <v>2</v>
      </c>
      <c r="T92" s="180">
        <v>6</v>
      </c>
      <c r="U92" s="180">
        <v>6</v>
      </c>
      <c r="V92" s="184" t="s">
        <v>765</v>
      </c>
      <c r="W92" s="182" t="s">
        <v>703</v>
      </c>
      <c r="X92" s="245">
        <v>26527</v>
      </c>
      <c r="Y92" s="245">
        <v>40136</v>
      </c>
      <c r="Z92" s="253">
        <v>480</v>
      </c>
      <c r="AA92" s="254"/>
      <c r="AB92" s="254"/>
      <c r="AC92" s="36">
        <f t="shared" si="5"/>
        <v>3275.4723384615386</v>
      </c>
      <c r="AD92" s="39">
        <f t="shared" si="6"/>
        <v>1198.0596</v>
      </c>
      <c r="AE92" s="34">
        <f t="shared" si="7"/>
        <v>243.69230769230768</v>
      </c>
      <c r="AF92" s="39">
        <f t="shared" si="8"/>
        <v>540</v>
      </c>
      <c r="AG92" s="13">
        <f t="shared" si="9"/>
        <v>5257.2242461538463</v>
      </c>
    </row>
    <row r="93" spans="1:33" s="3" customFormat="1" ht="45.75" customHeight="1">
      <c r="A93" s="174">
        <v>45402</v>
      </c>
      <c r="B93" s="175">
        <f>IFERROR(
    IF(ISNUMBER(VALUE(MID('latest 2024'!B93,SEARCH("knitting machines operated in day",'latest 2024'!B93)-4,4))),
        VALUE(MID('latest 2024'!B93,SEARCH("knitting machines operated in day",'latest 2024'!B93)-4,4)),
        IF(ISNUMBER(VALUE(MID('latest 2024'!B93,SEARCH("knitting machines operated in day",'latest 2024'!B93)-3,3))),
            VALUE(MID('latest 2024'!B93,SEARCH("knitting machines operated in day",'latest 2024'!B93)-3,3)),
            VALUE(MID('latest 2024'!B93,SEARCH("knitting machines operated in day",'latest 2024'!B93)-2,2))
        )
    ),"-"
)</f>
        <v>85</v>
      </c>
      <c r="C93" s="175">
        <f>IFERROR(
    IF(ISNUMBER(VALUE(MID('latest 2024'!B93,SEARCH("knitting machines operated in night",'latest 2024'!B93)-4,4))),
        VALUE(MID('latest 2024'!B93,SEARCH("knitting machines operated in night",'latest 2024'!B93)-4,4)),
        IF(ISNUMBER(VALUE(MID('latest 2024'!B93,SEARCH("knitting machines operated in night",'latest 2024'!B93)-3,3))),
            VALUE(MID('latest 2024'!B93,SEARCH("knitting machines operated in night",'latest 2024'!B93)-3,3)),
            VALUE(MID('latest 2024'!B93,SEARCH("knitting machines operated in night",'latest 2024'!B93)-2,2))
        )
    ),"-"
)</f>
        <v>90</v>
      </c>
      <c r="D93" s="176">
        <f>IFERROR(
    IF(ISNUMBER(VALUE(MID('latest 2024'!B93,SEARCH("bulk dye machines operated in day",'latest 2024'!B93)-4,4))),
        VALUE(MID('latest 2024'!B93,SEARCH("bulk dye machines operated in day",'latest 2024'!B93)-4,4)),
        IF(ISNUMBER(VALUE(MID('latest 2024'!B93,SEARCH("bulk dye machines operated in day",'latest 2024'!B93)-3,3))),
            VALUE(MID('latest 2024'!B93,SEARCH("bulk dye machines operated in day",'latest 2024'!B93)-3,3)),
            VALUE(MID('latest 2024'!B93,SEARCH("bulk dye machines operated in day ",'latest 2024'!B93)-2,2))
        )
    ),"-"
)</f>
        <v>15</v>
      </c>
      <c r="E93" s="176">
        <f>IFERROR(
    IF(ISNUMBER(VALUE(MID('latest 2024'!B93,SEARCH("bulk dye machines operated in night",'latest 2024'!B93)-4,4))),
        VALUE(MID('latest 2024'!B93,SEARCH("bulk dye machines operated in night",'latest 2024'!B93)-4,4)),
        IF(ISNUMBER(VALUE(MID('latest 2024'!B93,SEARCH("bulk dye machines operated in night",'latest 2024'!B93)-3,3))),
            VALUE(MID('latest 2024'!B93,SEARCH("bulk dye machines operated in night",'latest 2024'!B93)-3,3)),
            VALUE(MID('latest 2024'!B93,SEARCH("bulk dye machines operated in night",'latest 2024'!B93)-2,2))
        )
    ),"-"
)</f>
        <v>16</v>
      </c>
      <c r="F93" s="175">
        <f>IFERROR(
    IF(ISNUMBER(VALUE(MID('latest 2024'!B93,SEARCH("sample dye machine operated in day",'latest 2024'!B93)-4,4))),
        VALUE(MID('latest 2024'!B93,SEARCH("sample dye machine operated in day",'latest 2024'!B93)-4,4)),
        IF(ISNUMBER(VALUE(MID('latest 2024'!B93,SEARCH("sample dye machine operated in day",'latest 2024'!B93)-3,3))),
            VALUE(MID('latest 2024'!B93,SEARCH("sample dye machine operated in day",'latest 2024'!B93)-3,3)),
            VALUE(MID('latest 2024'!B93,SEARCH("sample dye machine operated in day",'latest 2024'!B93)-2,2))
        )
    ),"-"
)</f>
        <v>10</v>
      </c>
      <c r="G93" s="175">
        <f>IFERROR(
    IF(ISNUMBER(VALUE(MID('latest 2024'!B93,SEARCH("sample dye machine operated in night",'latest 2024'!B93)-4,4))),
        VALUE(MID('latest 2024'!B93,SEARCH("sample dye machine operated in night",'latest 2024'!B93)-4,4)),
        IF(ISNUMBER(VALUE(MID('latest 2024'!B93,SEARCH("sample dye machine operated in night",'latest 2024'!B93)-3,3))),
            VALUE(MID('latest 2024'!B93,SEARCH("sample dye machine operated in night",'latest 2024'!B93)-3,3)),
            VALUE(MID('latest 2024'!B93,SEARCH("sample dye machine operated in night",'latest 2024'!B93)-2,2))
        )
    ),"-"
)</f>
        <v>9</v>
      </c>
      <c r="H93" s="176">
        <f>IFERROR(
    IF(ISNUMBER(VALUE(MID('latest 2024'!B93,SEARCH("dryers operated in day",'latest 2024'!B93)-4,4))),
        VALUE(MID('latest 2024'!B93,SEARCH("dryers operated in day",'latest 2024'!B93)-4,4)),
        IF(ISNUMBER(VALUE(MID('latest 2024'!B93,SEARCH("dryers operated in day",'latest 2024'!B93)-3,3))),
            VALUE(MID('latest 2024'!B93,SEARCH("dryers operated in day",'latest 2024'!B93)-3,3)),
            VALUE(MID('latest 2024'!B93,SEARCH("dryers operated in day",'latest 2024'!B93)-2,2))
        )
    ),"-"
)</f>
        <v>9</v>
      </c>
      <c r="I93" s="176">
        <f>IFERROR(
    IF(ISNUMBER(VALUE(MID('latest 2024'!B93,SEARCH("dryers operated in night",'latest 2024'!B93)-4,4))),
        VALUE(MID('latest 2024'!B93,SEARCH("dryers operated in night",'latest 2024'!B93)-4,4)),
        IF(ISNUMBER(VALUE(MID('latest 2024'!B93,SEARCH("dryers operated in night",'latest 2024'!B93)-3,3))),
            VALUE(MID('latest 2024'!B93,SEARCH("dryers operated in night",'latest 2024'!B93)-3,3)),
            VALUE(MID('latest 2024'!B93,SEARCH("dryers operated in night",'latest 2024'!B93)-2,2))
        )
    ),"-"
)</f>
        <v>8</v>
      </c>
      <c r="J93" s="175">
        <f>IFERROR(
    IF(ISNUMBER(VALUE(MID('latest 2024'!B93,SEARCH("Presetting machines operated in day",'latest 2024'!B93)-4,4))),
        VALUE(MID('latest 2024'!B93,SEARCH("Presetting machines operated in day",'latest 2024'!B93)-4,4)),
        IF(ISNUMBER(VALUE(MID('latest 2024'!B93,SEARCH("Presetting machines operated in day",'latest 2024'!B93)-3,3))),
            VALUE(MID('latest 2024'!B93,SEARCH("Presetting machines operated in day",'latest 2024'!B93)-3,3)),
            VALUE(MID('latest 2024'!B93,SEARCH("Presetting machines operated in day",'latest 2024'!B93)-2,2))
        )
    ),"-"
)</f>
        <v>3</v>
      </c>
      <c r="K93" s="177">
        <f>IFERROR(
    IF(ISNUMBER(VALUE(MID('latest 2024'!B93,SEARCH("Presetting machines operated in night",'latest 2024'!B93)-4,4))),
        VALUE(MID('latest 2024'!B93,SEARCH("Presetting machines operated in night",'latest 2024'!B93)-4,4)),
        IF(ISNUMBER(VALUE(MID('latest 2024'!B93,SEARCH("Presetting machines operated in night",'latest 2024'!B93)-3,3))),
            VALUE(MID('latest 2024'!B93,SEARCH("Presetting machines operated in night",'latest 2024'!B93)-3,3)),
            VALUE(MID('latest 2024'!B93,SEARCH("Presetting machines operated in night",'latest 2024'!B93)-2,2))
        )
    ),"-"
)</f>
        <v>3</v>
      </c>
      <c r="L93" s="178" t="s">
        <v>54</v>
      </c>
      <c r="M93" s="178" t="s">
        <v>54</v>
      </c>
      <c r="N93" s="179">
        <v>2</v>
      </c>
      <c r="O93" s="179">
        <v>1</v>
      </c>
      <c r="P93" s="180">
        <v>5</v>
      </c>
      <c r="Q93" s="180">
        <v>5</v>
      </c>
      <c r="R93" s="179">
        <v>3</v>
      </c>
      <c r="S93" s="179">
        <v>2</v>
      </c>
      <c r="T93" s="180">
        <v>6</v>
      </c>
      <c r="U93" s="180">
        <v>6</v>
      </c>
      <c r="V93" s="184" t="s">
        <v>765</v>
      </c>
      <c r="W93" s="182" t="s">
        <v>703</v>
      </c>
      <c r="X93" s="245">
        <v>25625</v>
      </c>
      <c r="Y93" s="245">
        <v>43184</v>
      </c>
      <c r="Z93" s="253">
        <v>499</v>
      </c>
      <c r="AA93" s="254"/>
      <c r="AB93" s="254"/>
      <c r="AC93" s="36">
        <f t="shared" si="5"/>
        <v>3164.0961538461543</v>
      </c>
      <c r="AD93" s="39">
        <f t="shared" si="6"/>
        <v>1289.0424</v>
      </c>
      <c r="AE93" s="34">
        <f t="shared" si="7"/>
        <v>253.33846153846153</v>
      </c>
      <c r="AF93" s="39">
        <f t="shared" si="8"/>
        <v>561.375</v>
      </c>
      <c r="AG93" s="13">
        <f t="shared" si="9"/>
        <v>5267.8520153846157</v>
      </c>
    </row>
    <row r="94" spans="1:33" s="3" customFormat="1" ht="45.75" customHeight="1">
      <c r="A94" s="174">
        <v>45403</v>
      </c>
      <c r="B94" s="175">
        <f>IFERROR(
    IF(ISNUMBER(VALUE(MID('latest 2024'!B94,SEARCH("knitting machines operated in day",'latest 2024'!B94)-4,4))),
        VALUE(MID('latest 2024'!B94,SEARCH("knitting machines operated in day",'latest 2024'!B94)-4,4)),
        IF(ISNUMBER(VALUE(MID('latest 2024'!B94,SEARCH("knitting machines operated in day",'latest 2024'!B94)-3,3))),
            VALUE(MID('latest 2024'!B94,SEARCH("knitting machines operated in day",'latest 2024'!B94)-3,3)),
            VALUE(MID('latest 2024'!B94,SEARCH("knitting machines operated in day",'latest 2024'!B94)-2,2))
        )
    ),"-"
)</f>
        <v>90</v>
      </c>
      <c r="C94" s="175">
        <f>IFERROR(
    IF(ISNUMBER(VALUE(MID('latest 2024'!B94,SEARCH("knitting machines operated in night",'latest 2024'!B94)-4,4))),
        VALUE(MID('latest 2024'!B94,SEARCH("knitting machines operated in night",'latest 2024'!B94)-4,4)),
        IF(ISNUMBER(VALUE(MID('latest 2024'!B94,SEARCH("knitting machines operated in night",'latest 2024'!B94)-3,3))),
            VALUE(MID('latest 2024'!B94,SEARCH("knitting machines operated in night",'latest 2024'!B94)-3,3)),
            VALUE(MID('latest 2024'!B94,SEARCH("knitting machines operated in night",'latest 2024'!B94)-2,2))
        )
    ),"-"
)</f>
        <v>90</v>
      </c>
      <c r="D94" s="176">
        <f>IFERROR(
    IF(ISNUMBER(VALUE(MID('latest 2024'!B94,SEARCH("bulk dye machines operated in day",'latest 2024'!B94)-4,4))),
        VALUE(MID('latest 2024'!B94,SEARCH("bulk dye machines operated in day",'latest 2024'!B94)-4,4)),
        IF(ISNUMBER(VALUE(MID('latest 2024'!B94,SEARCH("bulk dye machines operated in day",'latest 2024'!B94)-3,3))),
            VALUE(MID('latest 2024'!B94,SEARCH("bulk dye machines operated in day",'latest 2024'!B94)-3,3)),
            VALUE(MID('latest 2024'!B94,SEARCH("bulk dye machines operated in day ",'latest 2024'!B94)-2,2))
        )
    ),"-"
)</f>
        <v>15</v>
      </c>
      <c r="E94" s="176">
        <f>IFERROR(
    IF(ISNUMBER(VALUE(MID('latest 2024'!B94,SEARCH("bulk dye machines operated in night",'latest 2024'!B94)-4,4))),
        VALUE(MID('latest 2024'!B94,SEARCH("bulk dye machines operated in night",'latest 2024'!B94)-4,4)),
        IF(ISNUMBER(VALUE(MID('latest 2024'!B94,SEARCH("bulk dye machines operated in night",'latest 2024'!B94)-3,3))),
            VALUE(MID('latest 2024'!B94,SEARCH("bulk dye machines operated in night",'latest 2024'!B94)-3,3)),
            VALUE(MID('latest 2024'!B94,SEARCH("bulk dye machines operated in night",'latest 2024'!B94)-2,2))
        )
    ),"-"
)</f>
        <v>18</v>
      </c>
      <c r="F94" s="175">
        <f>IFERROR(
    IF(ISNUMBER(VALUE(MID('latest 2024'!B94,SEARCH("sample dye machine operated in day",'latest 2024'!B94)-4,4))),
        VALUE(MID('latest 2024'!B94,SEARCH("sample dye machine operated in day",'latest 2024'!B94)-4,4)),
        IF(ISNUMBER(VALUE(MID('latest 2024'!B94,SEARCH("sample dye machine operated in day",'latest 2024'!B94)-3,3))),
            VALUE(MID('latest 2024'!B94,SEARCH("sample dye machine operated in day",'latest 2024'!B94)-3,3)),
            VALUE(MID('latest 2024'!B94,SEARCH("sample dye machine operated in day",'latest 2024'!B94)-2,2))
        )
    ),"-"
)</f>
        <v>10</v>
      </c>
      <c r="G94" s="175">
        <f>IFERROR(
    IF(ISNUMBER(VALUE(MID('latest 2024'!B94,SEARCH("sample dye machine operated in night",'latest 2024'!B94)-4,4))),
        VALUE(MID('latest 2024'!B94,SEARCH("sample dye machine operated in night",'latest 2024'!B94)-4,4)),
        IF(ISNUMBER(VALUE(MID('latest 2024'!B94,SEARCH("sample dye machine operated in night",'latest 2024'!B94)-3,3))),
            VALUE(MID('latest 2024'!B94,SEARCH("sample dye machine operated in night",'latest 2024'!B94)-3,3)),
            VALUE(MID('latest 2024'!B94,SEARCH("sample dye machine operated in night",'latest 2024'!B94)-2,2))
        )
    ),"-"
)</f>
        <v>8</v>
      </c>
      <c r="H94" s="176">
        <f>IFERROR(
    IF(ISNUMBER(VALUE(MID('latest 2024'!B94,SEARCH("dryers operated in day",'latest 2024'!B94)-4,4))),
        VALUE(MID('latest 2024'!B94,SEARCH("dryers operated in day",'latest 2024'!B94)-4,4)),
        IF(ISNUMBER(VALUE(MID('latest 2024'!B94,SEARCH("dryers operated in day",'latest 2024'!B94)-3,3))),
            VALUE(MID('latest 2024'!B94,SEARCH("dryers operated in day",'latest 2024'!B94)-3,3)),
            VALUE(MID('latest 2024'!B94,SEARCH("dryers operated in day",'latest 2024'!B94)-2,2))
        )
    ),"-"
)</f>
        <v>9</v>
      </c>
      <c r="I94" s="176">
        <f>IFERROR(
    IF(ISNUMBER(VALUE(MID('latest 2024'!B94,SEARCH("dryers operated in night",'latest 2024'!B94)-4,4))),
        VALUE(MID('latest 2024'!B94,SEARCH("dryers operated in night",'latest 2024'!B94)-4,4)),
        IF(ISNUMBER(VALUE(MID('latest 2024'!B94,SEARCH("dryers operated in night",'latest 2024'!B94)-3,3))),
            VALUE(MID('latest 2024'!B94,SEARCH("dryers operated in night",'latest 2024'!B94)-3,3)),
            VALUE(MID('latest 2024'!B94,SEARCH("dryers operated in night",'latest 2024'!B94)-2,2))
        )
    ),"-"
)</f>
        <v>9</v>
      </c>
      <c r="J94" s="175">
        <f>IFERROR(
    IF(ISNUMBER(VALUE(MID('latest 2024'!B94,SEARCH("Presetting machines operated in day",'latest 2024'!B94)-4,4))),
        VALUE(MID('latest 2024'!B94,SEARCH("Presetting machines operated in day",'latest 2024'!B94)-4,4)),
        IF(ISNUMBER(VALUE(MID('latest 2024'!B94,SEARCH("Presetting machines operated in day",'latest 2024'!B94)-3,3))),
            VALUE(MID('latest 2024'!B94,SEARCH("Presetting machines operated in day",'latest 2024'!B94)-3,3)),
            VALUE(MID('latest 2024'!B94,SEARCH("Presetting machines operated in day",'latest 2024'!B94)-2,2))
        )
    ),"-"
)</f>
        <v>3</v>
      </c>
      <c r="K94" s="177">
        <f>IFERROR(
    IF(ISNUMBER(VALUE(MID('latest 2024'!B94,SEARCH("Presetting machines operated in night",'latest 2024'!B94)-4,4))),
        VALUE(MID('latest 2024'!B94,SEARCH("Presetting machines operated in night",'latest 2024'!B94)-4,4)),
        IF(ISNUMBER(VALUE(MID('latest 2024'!B94,SEARCH("Presetting machines operated in night",'latest 2024'!B94)-3,3))),
            VALUE(MID('latest 2024'!B94,SEARCH("Presetting machines operated in night",'latest 2024'!B94)-3,3)),
            VALUE(MID('latest 2024'!B94,SEARCH("Presetting machines operated in night",'latest 2024'!B94)-2,2))
        )
    ),"-"
)</f>
        <v>3</v>
      </c>
      <c r="L94" s="178" t="s">
        <v>54</v>
      </c>
      <c r="M94" s="178" t="s">
        <v>54</v>
      </c>
      <c r="N94" s="179">
        <v>2</v>
      </c>
      <c r="O94" s="179">
        <v>2</v>
      </c>
      <c r="P94" s="180">
        <v>5</v>
      </c>
      <c r="Q94" s="180">
        <v>5</v>
      </c>
      <c r="R94" s="179">
        <v>2</v>
      </c>
      <c r="S94" s="179">
        <v>2</v>
      </c>
      <c r="T94" s="180">
        <v>6</v>
      </c>
      <c r="U94" s="180">
        <v>6</v>
      </c>
      <c r="V94" s="184" t="s">
        <v>765</v>
      </c>
      <c r="W94" s="182" t="s">
        <v>703</v>
      </c>
      <c r="X94" s="245">
        <v>25481</v>
      </c>
      <c r="Y94" s="245">
        <v>50339</v>
      </c>
      <c r="Z94" s="253">
        <v>610</v>
      </c>
      <c r="AA94" s="254"/>
      <c r="AB94" s="254"/>
      <c r="AC94" s="36">
        <f t="shared" si="5"/>
        <v>3146.3154769230769</v>
      </c>
      <c r="AD94" s="39">
        <f t="shared" si="6"/>
        <v>1502.61915</v>
      </c>
      <c r="AE94" s="34">
        <f t="shared" si="7"/>
        <v>309.69230769230768</v>
      </c>
      <c r="AF94" s="39">
        <f t="shared" si="8"/>
        <v>686.25</v>
      </c>
      <c r="AG94" s="13">
        <f t="shared" si="9"/>
        <v>5644.8769346153849</v>
      </c>
    </row>
    <row r="95" spans="1:33" s="3" customFormat="1" ht="45.75" customHeight="1">
      <c r="A95" s="174">
        <v>45404</v>
      </c>
      <c r="B95" s="175">
        <f>IFERROR(
    IF(ISNUMBER(VALUE(MID('latest 2024'!B95,SEARCH("knitting machines operated in day",'latest 2024'!B95)-4,4))),
        VALUE(MID('latest 2024'!B95,SEARCH("knitting machines operated in day",'latest 2024'!B95)-4,4)),
        IF(ISNUMBER(VALUE(MID('latest 2024'!B95,SEARCH("knitting machines operated in day",'latest 2024'!B95)-3,3))),
            VALUE(MID('latest 2024'!B95,SEARCH("knitting machines operated in day",'latest 2024'!B95)-3,3)),
            VALUE(MID('latest 2024'!B95,SEARCH("knitting machines operated in day",'latest 2024'!B95)-2,2))
        )
    ),"-"
)</f>
        <v>78</v>
      </c>
      <c r="C95" s="175">
        <f>IFERROR(
    IF(ISNUMBER(VALUE(MID('latest 2024'!B95,SEARCH("knitting machines operated in night",'latest 2024'!B95)-4,4))),
        VALUE(MID('latest 2024'!B95,SEARCH("knitting machines operated in night",'latest 2024'!B95)-4,4)),
        IF(ISNUMBER(VALUE(MID('latest 2024'!B95,SEARCH("knitting machines operated in night",'latest 2024'!B95)-3,3))),
            VALUE(MID('latest 2024'!B95,SEARCH("knitting machines operated in night",'latest 2024'!B95)-3,3)),
            VALUE(MID('latest 2024'!B95,SEARCH("knitting machines operated in night",'latest 2024'!B95)-2,2))
        )
    ),"-"
)</f>
        <v>85</v>
      </c>
      <c r="D95" s="176">
        <f>IFERROR(
    IF(ISNUMBER(VALUE(MID('latest 2024'!B95,SEARCH("bulk dye machines operated in day",'latest 2024'!B95)-4,4))),
        VALUE(MID('latest 2024'!B95,SEARCH("bulk dye machines operated in day",'latest 2024'!B95)-4,4)),
        IF(ISNUMBER(VALUE(MID('latest 2024'!B95,SEARCH("bulk dye machines operated in day",'latest 2024'!B95)-3,3))),
            VALUE(MID('latest 2024'!B95,SEARCH("bulk dye machines operated in day",'latest 2024'!B95)-3,3)),
            VALUE(MID('latest 2024'!B95,SEARCH("bulk dye machines operated in day ",'latest 2024'!B95)-2,2))
        )
    ),"-"
)</f>
        <v>20</v>
      </c>
      <c r="E95" s="176">
        <f>IFERROR(
    IF(ISNUMBER(VALUE(MID('latest 2024'!B95,SEARCH("bulk dye machines operated in night",'latest 2024'!B95)-4,4))),
        VALUE(MID('latest 2024'!B95,SEARCH("bulk dye machines operated in night",'latest 2024'!B95)-4,4)),
        IF(ISNUMBER(VALUE(MID('latest 2024'!B95,SEARCH("bulk dye machines operated in night",'latest 2024'!B95)-3,3))),
            VALUE(MID('latest 2024'!B95,SEARCH("bulk dye machines operated in night",'latest 2024'!B95)-3,3)),
            VALUE(MID('latest 2024'!B95,SEARCH("bulk dye machines operated in night",'latest 2024'!B95)-2,2))
        )
    ),"-"
)</f>
        <v>15</v>
      </c>
      <c r="F95" s="175">
        <f>IFERROR(
    IF(ISNUMBER(VALUE(MID('latest 2024'!B95,SEARCH("sample dye machine operated in day",'latest 2024'!B95)-4,4))),
        VALUE(MID('latest 2024'!B95,SEARCH("sample dye machine operated in day",'latest 2024'!B95)-4,4)),
        IF(ISNUMBER(VALUE(MID('latest 2024'!B95,SEARCH("sample dye machine operated in day",'latest 2024'!B95)-3,3))),
            VALUE(MID('latest 2024'!B95,SEARCH("sample dye machine operated in day",'latest 2024'!B95)-3,3)),
            VALUE(MID('latest 2024'!B95,SEARCH("sample dye machine operated in day",'latest 2024'!B95)-2,2))
        )
    ),"-"
)</f>
        <v>10</v>
      </c>
      <c r="G95" s="175">
        <f>IFERROR(
    IF(ISNUMBER(VALUE(MID('latest 2024'!B95,SEARCH("sample dye machine operated in night",'latest 2024'!B95)-4,4))),
        VALUE(MID('latest 2024'!B95,SEARCH("sample dye machine operated in night",'latest 2024'!B95)-4,4)),
        IF(ISNUMBER(VALUE(MID('latest 2024'!B95,SEARCH("sample dye machine operated in night",'latest 2024'!B95)-3,3))),
            VALUE(MID('latest 2024'!B95,SEARCH("sample dye machine operated in night",'latest 2024'!B95)-3,3)),
            VALUE(MID('latest 2024'!B95,SEARCH("sample dye machine operated in night",'latest 2024'!B95)-2,2))
        )
    ),"-"
)</f>
        <v>10</v>
      </c>
      <c r="H95" s="176">
        <f>IFERROR(
    IF(ISNUMBER(VALUE(MID('latest 2024'!B95,SEARCH("dryers operated in day",'latest 2024'!B95)-4,4))),
        VALUE(MID('latest 2024'!B95,SEARCH("dryers operated in day",'latest 2024'!B95)-4,4)),
        IF(ISNUMBER(VALUE(MID('latest 2024'!B95,SEARCH("dryers operated in day",'latest 2024'!B95)-3,3))),
            VALUE(MID('latest 2024'!B95,SEARCH("dryers operated in day",'latest 2024'!B95)-3,3)),
            VALUE(MID('latest 2024'!B95,SEARCH("dryers operated in day",'latest 2024'!B95)-2,2))
        )
    ),"-"
)</f>
        <v>6</v>
      </c>
      <c r="I95" s="176">
        <f>IFERROR(
    IF(ISNUMBER(VALUE(MID('latest 2024'!B95,SEARCH("dryers operated in night",'latest 2024'!B95)-4,4))),
        VALUE(MID('latest 2024'!B95,SEARCH("dryers operated in night",'latest 2024'!B95)-4,4)),
        IF(ISNUMBER(VALUE(MID('latest 2024'!B95,SEARCH("dryers operated in night",'latest 2024'!B95)-3,3))),
            VALUE(MID('latest 2024'!B95,SEARCH("dryers operated in night",'latest 2024'!B95)-3,3)),
            VALUE(MID('latest 2024'!B95,SEARCH("dryers operated in night",'latest 2024'!B95)-2,2))
        )
    ),"-"
)</f>
        <v>8</v>
      </c>
      <c r="J95" s="175">
        <f>IFERROR(
    IF(ISNUMBER(VALUE(MID('latest 2024'!B95,SEARCH("Presetting machines operated in day",'latest 2024'!B95)-4,4))),
        VALUE(MID('latest 2024'!B95,SEARCH("Presetting machines operated in day",'latest 2024'!B95)-4,4)),
        IF(ISNUMBER(VALUE(MID('latest 2024'!B95,SEARCH("Presetting machines operated in day",'latest 2024'!B95)-3,3))),
            VALUE(MID('latest 2024'!B95,SEARCH("Presetting machines operated in day",'latest 2024'!B95)-3,3)),
            VALUE(MID('latest 2024'!B95,SEARCH("Presetting machines operated in day",'latest 2024'!B95)-2,2))
        )
    ),"-"
)</f>
        <v>1</v>
      </c>
      <c r="K95" s="177">
        <f>IFERROR(
    IF(ISNUMBER(VALUE(MID('latest 2024'!B95,SEARCH("Presetting machines operated in night",'latest 2024'!B95)-4,4))),
        VALUE(MID('latest 2024'!B95,SEARCH("Presetting machines operated in night",'latest 2024'!B95)-4,4)),
        IF(ISNUMBER(VALUE(MID('latest 2024'!B95,SEARCH("Presetting machines operated in night",'latest 2024'!B95)-3,3))),
            VALUE(MID('latest 2024'!B95,SEARCH("Presetting machines operated in night",'latest 2024'!B95)-3,3)),
            VALUE(MID('latest 2024'!B95,SEARCH("Presetting machines operated in night",'latest 2024'!B95)-2,2))
        )
    ),"-"
)</f>
        <v>1</v>
      </c>
      <c r="L95" s="178" t="s">
        <v>54</v>
      </c>
      <c r="M95" s="178" t="s">
        <v>54</v>
      </c>
      <c r="N95" s="179">
        <v>3</v>
      </c>
      <c r="O95" s="179">
        <v>2</v>
      </c>
      <c r="P95" s="180">
        <v>6</v>
      </c>
      <c r="Q95" s="180">
        <v>5</v>
      </c>
      <c r="R95" s="179">
        <v>2</v>
      </c>
      <c r="S95" s="179">
        <v>2</v>
      </c>
      <c r="T95" s="180">
        <v>6</v>
      </c>
      <c r="U95" s="180">
        <v>6</v>
      </c>
      <c r="V95" s="184" t="s">
        <v>765</v>
      </c>
      <c r="W95" s="182" t="s">
        <v>703</v>
      </c>
      <c r="X95" s="251">
        <v>24947</v>
      </c>
      <c r="Y95" s="251">
        <v>43877</v>
      </c>
      <c r="Z95" s="253">
        <v>502</v>
      </c>
      <c r="AA95" s="254"/>
      <c r="AB95" s="254"/>
      <c r="AC95" s="36">
        <f t="shared" si="5"/>
        <v>3080.3788000000004</v>
      </c>
      <c r="AD95" s="39">
        <f t="shared" si="6"/>
        <v>1309.7284500000001</v>
      </c>
      <c r="AE95" s="34">
        <f t="shared" si="7"/>
        <v>254.86153846153846</v>
      </c>
      <c r="AF95" s="39">
        <f t="shared" si="8"/>
        <v>564.75</v>
      </c>
      <c r="AG95" s="13">
        <f t="shared" si="9"/>
        <v>5209.7187884615396</v>
      </c>
    </row>
    <row r="96" spans="1:33" s="3" customFormat="1" ht="45.75" customHeight="1">
      <c r="A96" s="174">
        <v>45405</v>
      </c>
      <c r="B96" s="175" t="str">
        <f>IFERROR(
    IF(ISNUMBER(VALUE(MID('latest 2024'!B96,SEARCH("knitting machines operated in day",'latest 2024'!B96)-4,4))),
        VALUE(MID('latest 2024'!B96,SEARCH("knitting machines operated in day",'latest 2024'!B96)-4,4)),
        IF(ISNUMBER(VALUE(MID('latest 2024'!B96,SEARCH("knitting machines operated in day",'latest 2024'!B96)-3,3))),
            VALUE(MID('latest 2024'!B96,SEARCH("knitting machines operated in day",'latest 2024'!B96)-3,3)),
            VALUE(MID('latest 2024'!B96,SEARCH("knitting machines operated in day",'latest 2024'!B96)-2,2))
        )
    ),"-"
)</f>
        <v>-</v>
      </c>
      <c r="C96" s="175" t="str">
        <f>IFERROR(
    IF(ISNUMBER(VALUE(MID('latest 2024'!B96,SEARCH("knitting machines operated in night",'latest 2024'!B96)-4,4))),
        VALUE(MID('latest 2024'!B96,SEARCH("knitting machines operated in night",'latest 2024'!B96)-4,4)),
        IF(ISNUMBER(VALUE(MID('latest 2024'!B96,SEARCH("knitting machines operated in night",'latest 2024'!B96)-3,3))),
            VALUE(MID('latest 2024'!B96,SEARCH("knitting machines operated in night",'latest 2024'!B96)-3,3)),
            VALUE(MID('latest 2024'!B96,SEARCH("knitting machines operated in night",'latest 2024'!B96)-2,2))
        )
    ),"-"
)</f>
        <v>-</v>
      </c>
      <c r="D96" s="176" t="str">
        <f>IFERROR(
    IF(ISNUMBER(VALUE(MID('latest 2024'!B96,SEARCH("bulk dye machines operated in day",'latest 2024'!B96)-4,4))),
        VALUE(MID('latest 2024'!B96,SEARCH("bulk dye machines operated in day",'latest 2024'!B96)-4,4)),
        IF(ISNUMBER(VALUE(MID('latest 2024'!B96,SEARCH("bulk dye machines operated in day",'latest 2024'!B96)-3,3))),
            VALUE(MID('latest 2024'!B96,SEARCH("bulk dye machines operated in day",'latest 2024'!B96)-3,3)),
            VALUE(MID('latest 2024'!B96,SEARCH("bulk dye machines operated in day ",'latest 2024'!B96)-2,2))
        )
    ),"-"
)</f>
        <v>-</v>
      </c>
      <c r="E96" s="176" t="str">
        <f>IFERROR(
    IF(ISNUMBER(VALUE(MID('latest 2024'!B96,SEARCH("bulk dye machines operated in night",'latest 2024'!B96)-4,4))),
        VALUE(MID('latest 2024'!B96,SEARCH("bulk dye machines operated in night",'latest 2024'!B96)-4,4)),
        IF(ISNUMBER(VALUE(MID('latest 2024'!B96,SEARCH("bulk dye machines operated in night",'latest 2024'!B96)-3,3))),
            VALUE(MID('latest 2024'!B96,SEARCH("bulk dye machines operated in night",'latest 2024'!B96)-3,3)),
            VALUE(MID('latest 2024'!B96,SEARCH("bulk dye machines operated in night",'latest 2024'!B96)-2,2))
        )
    ),"-"
)</f>
        <v>-</v>
      </c>
      <c r="F96" s="175" t="str">
        <f>IFERROR(
    IF(ISNUMBER(VALUE(MID('latest 2024'!B96,SEARCH("sample dye machine operated in day",'latest 2024'!B96)-4,4))),
        VALUE(MID('latest 2024'!B96,SEARCH("sample dye machine operated in day",'latest 2024'!B96)-4,4)),
        IF(ISNUMBER(VALUE(MID('latest 2024'!B96,SEARCH("sample dye machine operated in day",'latest 2024'!B96)-3,3))),
            VALUE(MID('latest 2024'!B96,SEARCH("sample dye machine operated in day",'latest 2024'!B96)-3,3)),
            VALUE(MID('latest 2024'!B96,SEARCH("sample dye machine operated in day",'latest 2024'!B96)-2,2))
        )
    ),"-"
)</f>
        <v>-</v>
      </c>
      <c r="G96" s="175" t="str">
        <f>IFERROR(
    IF(ISNUMBER(VALUE(MID('latest 2024'!B96,SEARCH("sample dye machine operated in night",'latest 2024'!B96)-4,4))),
        VALUE(MID('latest 2024'!B96,SEARCH("sample dye machine operated in night",'latest 2024'!B96)-4,4)),
        IF(ISNUMBER(VALUE(MID('latest 2024'!B96,SEARCH("sample dye machine operated in night",'latest 2024'!B96)-3,3))),
            VALUE(MID('latest 2024'!B96,SEARCH("sample dye machine operated in night",'latest 2024'!B96)-3,3)),
            VALUE(MID('latest 2024'!B96,SEARCH("sample dye machine operated in night",'latest 2024'!B96)-2,2))
        )
    ),"-"
)</f>
        <v>-</v>
      </c>
      <c r="H96" s="176" t="str">
        <f>IFERROR(
    IF(ISNUMBER(VALUE(MID('latest 2024'!B96,SEARCH("dryers operated in day",'latest 2024'!B96)-4,4))),
        VALUE(MID('latest 2024'!B96,SEARCH("dryers operated in day",'latest 2024'!B96)-4,4)),
        IF(ISNUMBER(VALUE(MID('latest 2024'!B96,SEARCH("dryers operated in day",'latest 2024'!B96)-3,3))),
            VALUE(MID('latest 2024'!B96,SEARCH("dryers operated in day",'latest 2024'!B96)-3,3)),
            VALUE(MID('latest 2024'!B96,SEARCH("dryers operated in day",'latest 2024'!B96)-2,2))
        )
    ),"-"
)</f>
        <v>-</v>
      </c>
      <c r="I96" s="176" t="str">
        <f>IFERROR(
    IF(ISNUMBER(VALUE(MID('latest 2024'!B96,SEARCH("dryers operated in night",'latest 2024'!B96)-4,4))),
        VALUE(MID('latest 2024'!B96,SEARCH("dryers operated in night",'latest 2024'!B96)-4,4)),
        IF(ISNUMBER(VALUE(MID('latest 2024'!B96,SEARCH("dryers operated in night",'latest 2024'!B96)-3,3))),
            VALUE(MID('latest 2024'!B96,SEARCH("dryers operated in night",'latest 2024'!B96)-3,3)),
            VALUE(MID('latest 2024'!B96,SEARCH("dryers operated in night",'latest 2024'!B96)-2,2))
        )
    ),"-"
)</f>
        <v>-</v>
      </c>
      <c r="J96" s="175" t="str">
        <f>IFERROR(
    IF(ISNUMBER(VALUE(MID('latest 2024'!B96,SEARCH("Presetting machines operated in day",'latest 2024'!B96)-4,4))),
        VALUE(MID('latest 2024'!B96,SEARCH("Presetting machines operated in day",'latest 2024'!B96)-4,4)),
        IF(ISNUMBER(VALUE(MID('latest 2024'!B96,SEARCH("Presetting machines operated in day",'latest 2024'!B96)-3,3))),
            VALUE(MID('latest 2024'!B96,SEARCH("Presetting machines operated in day",'latest 2024'!B96)-3,3)),
            VALUE(MID('latest 2024'!B96,SEARCH("Presetting machines operated in day",'latest 2024'!B96)-2,2))
        )
    ),"-"
)</f>
        <v>-</v>
      </c>
      <c r="K96" s="177" t="str">
        <f>IFERROR(
    IF(ISNUMBER(VALUE(MID('latest 2024'!B96,SEARCH("Presetting machines operated in night",'latest 2024'!B96)-4,4))),
        VALUE(MID('latest 2024'!B96,SEARCH("Presetting machines operated in night",'latest 2024'!B96)-4,4)),
        IF(ISNUMBER(VALUE(MID('latest 2024'!B96,SEARCH("Presetting machines operated in night",'latest 2024'!B96)-3,3))),
            VALUE(MID('latest 2024'!B96,SEARCH("Presetting machines operated in night",'latest 2024'!B96)-3,3)),
            VALUE(MID('latest 2024'!B96,SEARCH("Presetting machines operated in night",'latest 2024'!B96)-2,2))
        )
    ),"-"
)</f>
        <v>-</v>
      </c>
      <c r="L96" s="178" t="s">
        <v>54</v>
      </c>
      <c r="M96" s="178" t="s">
        <v>54</v>
      </c>
      <c r="N96" s="179" t="s">
        <v>54</v>
      </c>
      <c r="O96" s="179" t="s">
        <v>54</v>
      </c>
      <c r="P96" s="180" t="s">
        <v>54</v>
      </c>
      <c r="Q96" s="180" t="s">
        <v>54</v>
      </c>
      <c r="R96" s="179" t="s">
        <v>54</v>
      </c>
      <c r="S96" s="179" t="s">
        <v>54</v>
      </c>
      <c r="T96" s="180" t="s">
        <v>54</v>
      </c>
      <c r="U96" s="180" t="s">
        <v>54</v>
      </c>
      <c r="V96" s="181" t="s">
        <v>54</v>
      </c>
      <c r="W96" s="182" t="s">
        <v>28</v>
      </c>
      <c r="X96" s="251">
        <v>613</v>
      </c>
      <c r="Y96" s="253">
        <v>0</v>
      </c>
      <c r="Z96" s="253">
        <v>0</v>
      </c>
      <c r="AA96" s="254"/>
      <c r="AB96" s="254"/>
      <c r="AC96" s="36">
        <f t="shared" si="5"/>
        <v>75.691353846153859</v>
      </c>
      <c r="AD96" s="39">
        <f t="shared" si="6"/>
        <v>0</v>
      </c>
      <c r="AE96" s="34">
        <f t="shared" si="7"/>
        <v>0</v>
      </c>
      <c r="AF96" s="39">
        <f t="shared" si="8"/>
        <v>0</v>
      </c>
      <c r="AG96" s="13">
        <f t="shared" si="9"/>
        <v>75.691353846153859</v>
      </c>
    </row>
    <row r="97" spans="1:33" s="3" customFormat="1" ht="45.75" customHeight="1">
      <c r="A97" s="174">
        <v>45406</v>
      </c>
      <c r="B97" s="175">
        <f>IFERROR(
    IF(ISNUMBER(VALUE(MID('latest 2024'!B97,SEARCH("knitting machines operated in day",'latest 2024'!B97)-4,4))),
        VALUE(MID('latest 2024'!B97,SEARCH("knitting machines operated in day",'latest 2024'!B97)-4,4)),
        IF(ISNUMBER(VALUE(MID('latest 2024'!B97,SEARCH("knitting machines operated in day",'latest 2024'!B97)-3,3))),
            VALUE(MID('latest 2024'!B97,SEARCH("knitting machines operated in day",'latest 2024'!B97)-3,3)),
            VALUE(MID('latest 2024'!B97,SEARCH("knitting machines operated in day",'latest 2024'!B97)-2,2))
        )
    ),"-"
)</f>
        <v>65</v>
      </c>
      <c r="C97" s="175">
        <f>IFERROR(
    IF(ISNUMBER(VALUE(MID('latest 2024'!B97,SEARCH("knitting machines operated in night",'latest 2024'!B97)-4,4))),
        VALUE(MID('latest 2024'!B97,SEARCH("knitting machines operated in night",'latest 2024'!B97)-4,4)),
        IF(ISNUMBER(VALUE(MID('latest 2024'!B97,SEARCH("knitting machines operated in night",'latest 2024'!B97)-3,3))),
            VALUE(MID('latest 2024'!B97,SEARCH("knitting machines operated in night",'latest 2024'!B97)-3,3)),
            VALUE(MID('latest 2024'!B97,SEARCH("knitting machines operated in night",'latest 2024'!B97)-2,2))
        )
    ),"-"
)</f>
        <v>72</v>
      </c>
      <c r="D97" s="176">
        <f>IFERROR(
    IF(ISNUMBER(VALUE(MID('latest 2024'!B97,SEARCH("bulk dye machines operated in day",'latest 2024'!B97)-4,4))),
        VALUE(MID('latest 2024'!B97,SEARCH("bulk dye machines operated in day",'latest 2024'!B97)-4,4)),
        IF(ISNUMBER(VALUE(MID('latest 2024'!B97,SEARCH("bulk dye machines operated in day",'latest 2024'!B97)-3,3))),
            VALUE(MID('latest 2024'!B97,SEARCH("bulk dye machines operated in day",'latest 2024'!B97)-3,3)),
            VALUE(MID('latest 2024'!B97,SEARCH("bulk dye machines operated in day ",'latest 2024'!B97)-2,2))
        )
    ),"-"
)</f>
        <v>19</v>
      </c>
      <c r="E97" s="176">
        <f>IFERROR(
    IF(ISNUMBER(VALUE(MID('latest 2024'!B97,SEARCH("bulk dye machines operated in night",'latest 2024'!B97)-4,4))),
        VALUE(MID('latest 2024'!B97,SEARCH("bulk dye machines operated in night",'latest 2024'!B97)-4,4)),
        IF(ISNUMBER(VALUE(MID('latest 2024'!B97,SEARCH("bulk dye machines operated in night",'latest 2024'!B97)-3,3))),
            VALUE(MID('latest 2024'!B97,SEARCH("bulk dye machines operated in night",'latest 2024'!B97)-3,3)),
            VALUE(MID('latest 2024'!B97,SEARCH("bulk dye machines operated in night",'latest 2024'!B97)-2,2))
        )
    ),"-"
)</f>
        <v>18</v>
      </c>
      <c r="F97" s="175">
        <f>IFERROR(
    IF(ISNUMBER(VALUE(MID('latest 2024'!B97,SEARCH("sample dye machine operated in day",'latest 2024'!B97)-4,4))),
        VALUE(MID('latest 2024'!B97,SEARCH("sample dye machine operated in day",'latest 2024'!B97)-4,4)),
        IF(ISNUMBER(VALUE(MID('latest 2024'!B97,SEARCH("sample dye machine operated in day",'latest 2024'!B97)-3,3))),
            VALUE(MID('latest 2024'!B97,SEARCH("sample dye machine operated in day",'latest 2024'!B97)-3,3)),
            VALUE(MID('latest 2024'!B97,SEARCH("sample dye machine operated in day",'latest 2024'!B97)-2,2))
        )
    ),"-"
)</f>
        <v>10</v>
      </c>
      <c r="G97" s="175">
        <f>IFERROR(
    IF(ISNUMBER(VALUE(MID('latest 2024'!B97,SEARCH("sample dye machine operated in night",'latest 2024'!B97)-4,4))),
        VALUE(MID('latest 2024'!B97,SEARCH("sample dye machine operated in night",'latest 2024'!B97)-4,4)),
        IF(ISNUMBER(VALUE(MID('latest 2024'!B97,SEARCH("sample dye machine operated in night",'latest 2024'!B97)-3,3))),
            VALUE(MID('latest 2024'!B97,SEARCH("sample dye machine operated in night",'latest 2024'!B97)-3,3)),
            VALUE(MID('latest 2024'!B97,SEARCH("sample dye machine operated in night",'latest 2024'!B97)-2,2))
        )
    ),"-"
)</f>
        <v>10</v>
      </c>
      <c r="H97" s="176">
        <f>IFERROR(
    IF(ISNUMBER(VALUE(MID('latest 2024'!B97,SEARCH("dryers operated in day",'latest 2024'!B97)-4,4))),
        VALUE(MID('latest 2024'!B97,SEARCH("dryers operated in day",'latest 2024'!B97)-4,4)),
        IF(ISNUMBER(VALUE(MID('latest 2024'!B97,SEARCH("dryers operated in day",'latest 2024'!B97)-3,3))),
            VALUE(MID('latest 2024'!B97,SEARCH("dryers operated in day",'latest 2024'!B97)-3,3)),
            VALUE(MID('latest 2024'!B97,SEARCH("dryers operated in day",'latest 2024'!B97)-2,2))
        )
    ),"-"
)</f>
        <v>5</v>
      </c>
      <c r="I97" s="176">
        <f>IFERROR(
    IF(ISNUMBER(VALUE(MID('latest 2024'!B97,SEARCH("dryers operated in night",'latest 2024'!B97)-4,4))),
        VALUE(MID('latest 2024'!B97,SEARCH("dryers operated in night",'latest 2024'!B97)-4,4)),
        IF(ISNUMBER(VALUE(MID('latest 2024'!B97,SEARCH("dryers operated in night",'latest 2024'!B97)-3,3))),
            VALUE(MID('latest 2024'!B97,SEARCH("dryers operated in night",'latest 2024'!B97)-3,3)),
            VALUE(MID('latest 2024'!B97,SEARCH("dryers operated in night",'latest 2024'!B97)-2,2))
        )
    ),"-"
)</f>
        <v>6</v>
      </c>
      <c r="J97" s="175">
        <f>IFERROR(
    IF(ISNUMBER(VALUE(MID('latest 2024'!B97,SEARCH("Presetting machines operated in day",'latest 2024'!B97)-4,4))),
        VALUE(MID('latest 2024'!B97,SEARCH("Presetting machines operated in day",'latest 2024'!B97)-4,4)),
        IF(ISNUMBER(VALUE(MID('latest 2024'!B97,SEARCH("Presetting machines operated in day",'latest 2024'!B97)-3,3))),
            VALUE(MID('latest 2024'!B97,SEARCH("Presetting machines operated in day",'latest 2024'!B97)-3,3)),
            VALUE(MID('latest 2024'!B97,SEARCH("Presetting machines operated in day",'latest 2024'!B97)-2,2))
        )
    ),"-"
)</f>
        <v>3</v>
      </c>
      <c r="K97" s="177">
        <f>IFERROR(
    IF(ISNUMBER(VALUE(MID('latest 2024'!B97,SEARCH("Presetting machines operated in night",'latest 2024'!B97)-4,4))),
        VALUE(MID('latest 2024'!B97,SEARCH("Presetting machines operated in night",'latest 2024'!B97)-4,4)),
        IF(ISNUMBER(VALUE(MID('latest 2024'!B97,SEARCH("Presetting machines operated in night",'latest 2024'!B97)-3,3))),
            VALUE(MID('latest 2024'!B97,SEARCH("Presetting machines operated in night",'latest 2024'!B97)-3,3)),
            VALUE(MID('latest 2024'!B97,SEARCH("Presetting machines operated in night",'latest 2024'!B97)-2,2))
        )
    ),"-"
)</f>
        <v>1</v>
      </c>
      <c r="L97" s="178" t="s">
        <v>725</v>
      </c>
      <c r="M97" s="178" t="s">
        <v>54</v>
      </c>
      <c r="N97" s="179">
        <v>3</v>
      </c>
      <c r="O97" s="179">
        <v>2</v>
      </c>
      <c r="P97" s="187">
        <v>6</v>
      </c>
      <c r="Q97" s="187" t="s">
        <v>766</v>
      </c>
      <c r="R97" s="179">
        <v>2</v>
      </c>
      <c r="S97" s="179">
        <v>2</v>
      </c>
      <c r="T97" s="180">
        <v>6</v>
      </c>
      <c r="U97" s="180">
        <v>6</v>
      </c>
      <c r="V97" s="184" t="s">
        <v>765</v>
      </c>
      <c r="W97" s="182" t="s">
        <v>703</v>
      </c>
      <c r="X97" s="251">
        <v>22653</v>
      </c>
      <c r="Y97" s="251">
        <v>47315</v>
      </c>
      <c r="Z97" s="253">
        <v>591</v>
      </c>
      <c r="AA97" s="254"/>
      <c r="AB97" s="254"/>
      <c r="AC97" s="36">
        <f t="shared" si="5"/>
        <v>2797.1227384615386</v>
      </c>
      <c r="AD97" s="39">
        <f t="shared" si="6"/>
        <v>1412.35275</v>
      </c>
      <c r="AE97" s="34">
        <f t="shared" si="7"/>
        <v>300.04615384615386</v>
      </c>
      <c r="AF97" s="39">
        <f t="shared" si="8"/>
        <v>664.875</v>
      </c>
      <c r="AG97" s="13">
        <f t="shared" si="9"/>
        <v>5174.3966423076927</v>
      </c>
    </row>
    <row r="98" spans="1:33" s="3" customFormat="1" ht="45.75" customHeight="1">
      <c r="A98" s="174">
        <v>45407</v>
      </c>
      <c r="B98" s="175">
        <f>IFERROR(
    IF(ISNUMBER(VALUE(MID('latest 2024'!B98,SEARCH("knitting machines operated in day",'latest 2024'!B98)-4,4))),
        VALUE(MID('latest 2024'!B98,SEARCH("knitting machines operated in day",'latest 2024'!B98)-4,4)),
        IF(ISNUMBER(VALUE(MID('latest 2024'!B98,SEARCH("knitting machines operated in day",'latest 2024'!B98)-3,3))),
            VALUE(MID('latest 2024'!B98,SEARCH("knitting machines operated in day",'latest 2024'!B98)-3,3)),
            VALUE(MID('latest 2024'!B98,SEARCH("knitting machines operated in day",'latest 2024'!B98)-2,2))
        )
    ),"-"
)</f>
        <v>75</v>
      </c>
      <c r="C98" s="175">
        <f>IFERROR(
    IF(ISNUMBER(VALUE(MID('latest 2024'!B98,SEARCH("knitting machines operated in night",'latest 2024'!B98)-4,4))),
        VALUE(MID('latest 2024'!B98,SEARCH("knitting machines operated in night",'latest 2024'!B98)-4,4)),
        IF(ISNUMBER(VALUE(MID('latest 2024'!B98,SEARCH("knitting machines operated in night",'latest 2024'!B98)-3,3))),
            VALUE(MID('latest 2024'!B98,SEARCH("knitting machines operated in night",'latest 2024'!B98)-3,3)),
            VALUE(MID('latest 2024'!B98,SEARCH("knitting machines operated in night",'latest 2024'!B98)-2,2))
        )
    ),"-"
)</f>
        <v>76</v>
      </c>
      <c r="D98" s="176">
        <f>IFERROR(
    IF(ISNUMBER(VALUE(MID('latest 2024'!B98,SEARCH("bulk dye machines operated in day",'latest 2024'!B98)-4,4))),
        VALUE(MID('latest 2024'!B98,SEARCH("bulk dye machines operated in day",'latest 2024'!B98)-4,4)),
        IF(ISNUMBER(VALUE(MID('latest 2024'!B98,SEARCH("bulk dye machines operated in day",'latest 2024'!B98)-3,3))),
            VALUE(MID('latest 2024'!B98,SEARCH("bulk dye machines operated in day",'latest 2024'!B98)-3,3)),
            VALUE(MID('latest 2024'!B98,SEARCH("bulk dye machines operated in day ",'latest 2024'!B98)-2,2))
        )
    ),"-"
)</f>
        <v>19</v>
      </c>
      <c r="E98" s="176">
        <f>IFERROR(
    IF(ISNUMBER(VALUE(MID('latest 2024'!B98,SEARCH("bulk dye machines operated in night",'latest 2024'!B98)-4,4))),
        VALUE(MID('latest 2024'!B98,SEARCH("bulk dye machines operated in night",'latest 2024'!B98)-4,4)),
        IF(ISNUMBER(VALUE(MID('latest 2024'!B98,SEARCH("bulk dye machines operated in night",'latest 2024'!B98)-3,3))),
            VALUE(MID('latest 2024'!B98,SEARCH("bulk dye machines operated in night",'latest 2024'!B98)-3,3)),
            VALUE(MID('latest 2024'!B98,SEARCH("bulk dye machines operated in night",'latest 2024'!B98)-2,2))
        )
    ),"-"
)</f>
        <v>17</v>
      </c>
      <c r="F98" s="175">
        <f>IFERROR(
    IF(ISNUMBER(VALUE(MID('latest 2024'!B98,SEARCH("sample dye machine operated in day",'latest 2024'!B98)-4,4))),
        VALUE(MID('latest 2024'!B98,SEARCH("sample dye machine operated in day",'latest 2024'!B98)-4,4)),
        IF(ISNUMBER(VALUE(MID('latest 2024'!B98,SEARCH("sample dye machine operated in day",'latest 2024'!B98)-3,3))),
            VALUE(MID('latest 2024'!B98,SEARCH("sample dye machine operated in day",'latest 2024'!B98)-3,3)),
            VALUE(MID('latest 2024'!B98,SEARCH("sample dye machine operated in day",'latest 2024'!B98)-2,2))
        )
    ),"-"
)</f>
        <v>10</v>
      </c>
      <c r="G98" s="175">
        <f>IFERROR(
    IF(ISNUMBER(VALUE(MID('latest 2024'!B98,SEARCH("sample dye machine operated in night",'latest 2024'!B98)-4,4))),
        VALUE(MID('latest 2024'!B98,SEARCH("sample dye machine operated in night",'latest 2024'!B98)-4,4)),
        IF(ISNUMBER(VALUE(MID('latest 2024'!B98,SEARCH("sample dye machine operated in night",'latest 2024'!B98)-3,3))),
            VALUE(MID('latest 2024'!B98,SEARCH("sample dye machine operated in night",'latest 2024'!B98)-3,3)),
            VALUE(MID('latest 2024'!B98,SEARCH("sample dye machine operated in night",'latest 2024'!B98)-2,2))
        )
    ),"-"
)</f>
        <v>10</v>
      </c>
      <c r="H98" s="176">
        <f>IFERROR(
    IF(ISNUMBER(VALUE(MID('latest 2024'!B98,SEARCH("dryers operated in day",'latest 2024'!B98)-4,4))),
        VALUE(MID('latest 2024'!B98,SEARCH("dryers operated in day",'latest 2024'!B98)-4,4)),
        IF(ISNUMBER(VALUE(MID('latest 2024'!B98,SEARCH("dryers operated in day",'latest 2024'!B98)-3,3))),
            VALUE(MID('latest 2024'!B98,SEARCH("dryers operated in day",'latest 2024'!B98)-3,3)),
            VALUE(MID('latest 2024'!B98,SEARCH("dryers operated in day",'latest 2024'!B98)-2,2))
        )
    ),"-"
)</f>
        <v>6</v>
      </c>
      <c r="I98" s="176">
        <f>IFERROR(
    IF(ISNUMBER(VALUE(MID('latest 2024'!B98,SEARCH("dryers operated in night",'latest 2024'!B98)-4,4))),
        VALUE(MID('latest 2024'!B98,SEARCH("dryers operated in night",'latest 2024'!B98)-4,4)),
        IF(ISNUMBER(VALUE(MID('latest 2024'!B98,SEARCH("dryers operated in night",'latest 2024'!B98)-3,3))),
            VALUE(MID('latest 2024'!B98,SEARCH("dryers operated in night",'latest 2024'!B98)-3,3)),
            VALUE(MID('latest 2024'!B98,SEARCH("dryers operated in night",'latest 2024'!B98)-2,2))
        )
    ),"-"
)</f>
        <v>5</v>
      </c>
      <c r="J98" s="175">
        <f>IFERROR(
    IF(ISNUMBER(VALUE(MID('latest 2024'!B98,SEARCH("Presetting machines operated in day",'latest 2024'!B98)-4,4))),
        VALUE(MID('latest 2024'!B98,SEARCH("Presetting machines operated in day",'latest 2024'!B98)-4,4)),
        IF(ISNUMBER(VALUE(MID('latest 2024'!B98,SEARCH("Presetting machines operated in day",'latest 2024'!B98)-3,3))),
            VALUE(MID('latest 2024'!B98,SEARCH("Presetting machines operated in day",'latest 2024'!B98)-3,3)),
            VALUE(MID('latest 2024'!B98,SEARCH("Presetting machines operated in day",'latest 2024'!B98)-2,2))
        )
    ),"-"
)</f>
        <v>3</v>
      </c>
      <c r="K98" s="177">
        <f>IFERROR(
    IF(ISNUMBER(VALUE(MID('latest 2024'!B98,SEARCH("Presetting machines operated in night",'latest 2024'!B98)-4,4))),
        VALUE(MID('latest 2024'!B98,SEARCH("Presetting machines operated in night",'latest 2024'!B98)-4,4)),
        IF(ISNUMBER(VALUE(MID('latest 2024'!B98,SEARCH("Presetting machines operated in night",'latest 2024'!B98)-3,3))),
            VALUE(MID('latest 2024'!B98,SEARCH("Presetting machines operated in night",'latest 2024'!B98)-3,3)),
            VALUE(MID('latest 2024'!B98,SEARCH("Presetting machines operated in night",'latest 2024'!B98)-2,2))
        )
    ),"-"
)</f>
        <v>3</v>
      </c>
      <c r="L98" s="178" t="s">
        <v>54</v>
      </c>
      <c r="M98" s="178" t="s">
        <v>54</v>
      </c>
      <c r="N98" s="179">
        <v>3</v>
      </c>
      <c r="O98" s="179">
        <v>2</v>
      </c>
      <c r="P98" s="180">
        <v>5</v>
      </c>
      <c r="Q98" s="180">
        <v>4</v>
      </c>
      <c r="R98" s="179">
        <v>2</v>
      </c>
      <c r="S98" s="179">
        <v>2</v>
      </c>
      <c r="T98" s="180">
        <v>6</v>
      </c>
      <c r="U98" s="180">
        <v>6</v>
      </c>
      <c r="V98" s="184" t="s">
        <v>765</v>
      </c>
      <c r="W98" s="182" t="s">
        <v>703</v>
      </c>
      <c r="X98" s="245">
        <v>25107</v>
      </c>
      <c r="Y98" s="245">
        <v>56359</v>
      </c>
      <c r="Z98" s="253">
        <v>649</v>
      </c>
      <c r="AA98" s="254"/>
      <c r="AB98" s="254"/>
      <c r="AC98" s="36">
        <f t="shared" si="5"/>
        <v>3100.1351076923079</v>
      </c>
      <c r="AD98" s="39">
        <f t="shared" si="6"/>
        <v>1682.3161500000001</v>
      </c>
      <c r="AE98" s="34">
        <f t="shared" si="7"/>
        <v>329.49230769230769</v>
      </c>
      <c r="AF98" s="39">
        <f t="shared" si="8"/>
        <v>730.125</v>
      </c>
      <c r="AG98" s="13">
        <f t="shared" si="9"/>
        <v>5842.0685653846158</v>
      </c>
    </row>
    <row r="99" spans="1:33" s="3" customFormat="1" ht="45.75" customHeight="1">
      <c r="A99" s="174">
        <v>45408</v>
      </c>
      <c r="B99" s="175">
        <f>IFERROR(
    IF(ISNUMBER(VALUE(MID('latest 2024'!B99,SEARCH("knitting machines operated in day",'latest 2024'!B99)-4,4))),
        VALUE(MID('latest 2024'!B99,SEARCH("knitting machines operated in day",'latest 2024'!B99)-4,4)),
        IF(ISNUMBER(VALUE(MID('latest 2024'!B99,SEARCH("knitting machines operated in day",'latest 2024'!B99)-3,3))),
            VALUE(MID('latest 2024'!B99,SEARCH("knitting machines operated in day",'latest 2024'!B99)-3,3)),
            VALUE(MID('latest 2024'!B99,SEARCH("knitting machines operated in day",'latest 2024'!B99)-2,2))
        )
    ),"-"
)</f>
        <v>79</v>
      </c>
      <c r="C99" s="175">
        <f>IFERROR(
    IF(ISNUMBER(VALUE(MID('latest 2024'!B99,SEARCH("knitting machines operated in night",'latest 2024'!B99)-4,4))),
        VALUE(MID('latest 2024'!B99,SEARCH("knitting machines operated in night",'latest 2024'!B99)-4,4)),
        IF(ISNUMBER(VALUE(MID('latest 2024'!B99,SEARCH("knitting machines operated in night",'latest 2024'!B99)-3,3))),
            VALUE(MID('latest 2024'!B99,SEARCH("knitting machines operated in night",'latest 2024'!B99)-3,3)),
            VALUE(MID('latest 2024'!B99,SEARCH("knitting machines operated in night",'latest 2024'!B99)-2,2))
        )
    ),"-"
)</f>
        <v>86</v>
      </c>
      <c r="D99" s="176">
        <f>IFERROR(
    IF(ISNUMBER(VALUE(MID('latest 2024'!B99,SEARCH("bulk dye machines operated in day",'latest 2024'!B99)-4,4))),
        VALUE(MID('latest 2024'!B99,SEARCH("bulk dye machines operated in day",'latest 2024'!B99)-4,4)),
        IF(ISNUMBER(VALUE(MID('latest 2024'!B99,SEARCH("bulk dye machines operated in day",'latest 2024'!B99)-3,3))),
            VALUE(MID('latest 2024'!B99,SEARCH("bulk dye machines operated in day",'latest 2024'!B99)-3,3)),
            VALUE(MID('latest 2024'!B99,SEARCH("bulk dye machines operated in day ",'latest 2024'!B99)-2,2))
        )
    ),"-"
)</f>
        <v>19</v>
      </c>
      <c r="E99" s="176">
        <f>IFERROR(
    IF(ISNUMBER(VALUE(MID('latest 2024'!B99,SEARCH("bulk dye machines operated in night",'latest 2024'!B99)-4,4))),
        VALUE(MID('latest 2024'!B99,SEARCH("bulk dye machines operated in night",'latest 2024'!B99)-4,4)),
        IF(ISNUMBER(VALUE(MID('latest 2024'!B99,SEARCH("bulk dye machines operated in night",'latest 2024'!B99)-3,3))),
            VALUE(MID('latest 2024'!B99,SEARCH("bulk dye machines operated in night",'latest 2024'!B99)-3,3)),
            VALUE(MID('latest 2024'!B99,SEARCH("bulk dye machines operated in night",'latest 2024'!B99)-2,2))
        )
    ),"-"
)</f>
        <v>18</v>
      </c>
      <c r="F99" s="175">
        <f>IFERROR(
    IF(ISNUMBER(VALUE(MID('latest 2024'!B99,SEARCH("sample dye machine operated in day",'latest 2024'!B99)-4,4))),
        VALUE(MID('latest 2024'!B99,SEARCH("sample dye machine operated in day",'latest 2024'!B99)-4,4)),
        IF(ISNUMBER(VALUE(MID('latest 2024'!B99,SEARCH("sample dye machine operated in day",'latest 2024'!B99)-3,3))),
            VALUE(MID('latest 2024'!B99,SEARCH("sample dye machine operated in day",'latest 2024'!B99)-3,3)),
            VALUE(MID('latest 2024'!B99,SEARCH("sample dye machine operated in day",'latest 2024'!B99)-2,2))
        )
    ),"-"
)</f>
        <v>10</v>
      </c>
      <c r="G99" s="175">
        <f>IFERROR(
    IF(ISNUMBER(VALUE(MID('latest 2024'!B99,SEARCH("sample dye machine operated in night",'latest 2024'!B99)-4,4))),
        VALUE(MID('latest 2024'!B99,SEARCH("sample dye machine operated in night",'latest 2024'!B99)-4,4)),
        IF(ISNUMBER(VALUE(MID('latest 2024'!B99,SEARCH("sample dye machine operated in night",'latest 2024'!B99)-3,3))),
            VALUE(MID('latest 2024'!B99,SEARCH("sample dye machine operated in night",'latest 2024'!B99)-3,3)),
            VALUE(MID('latest 2024'!B99,SEARCH("sample dye machine operated in night",'latest 2024'!B99)-2,2))
        )
    ),"-"
)</f>
        <v>10</v>
      </c>
      <c r="H99" s="176">
        <f>IFERROR(
    IF(ISNUMBER(VALUE(MID('latest 2024'!B99,SEARCH("dryers operated in day",'latest 2024'!B99)-4,4))),
        VALUE(MID('latest 2024'!B99,SEARCH("dryers operated in day",'latest 2024'!B99)-4,4)),
        IF(ISNUMBER(VALUE(MID('latest 2024'!B99,SEARCH("dryers operated in day",'latest 2024'!B99)-3,3))),
            VALUE(MID('latest 2024'!B99,SEARCH("dryers operated in day",'latest 2024'!B99)-3,3)),
            VALUE(MID('latest 2024'!B99,SEARCH("dryers operated in day",'latest 2024'!B99)-2,2))
        )
    ),"-"
)</f>
        <v>5</v>
      </c>
      <c r="I99" s="176">
        <f>IFERROR(
    IF(ISNUMBER(VALUE(MID('latest 2024'!B99,SEARCH("dryers operated in night",'latest 2024'!B99)-4,4))),
        VALUE(MID('latest 2024'!B99,SEARCH("dryers operated in night",'latest 2024'!B99)-4,4)),
        IF(ISNUMBER(VALUE(MID('latest 2024'!B99,SEARCH("dryers operated in night",'latest 2024'!B99)-3,3))),
            VALUE(MID('latest 2024'!B99,SEARCH("dryers operated in night",'latest 2024'!B99)-3,3)),
            VALUE(MID('latest 2024'!B99,SEARCH("dryers operated in night",'latest 2024'!B99)-2,2))
        )
    ),"-"
)</f>
        <v>6</v>
      </c>
      <c r="J99" s="175">
        <f>IFERROR(
    IF(ISNUMBER(VALUE(MID('latest 2024'!B99,SEARCH("Presetting machines operated in day",'latest 2024'!B99)-4,4))),
        VALUE(MID('latest 2024'!B99,SEARCH("Presetting machines operated in day",'latest 2024'!B99)-4,4)),
        IF(ISNUMBER(VALUE(MID('latest 2024'!B99,SEARCH("Presetting machines operated in day",'latest 2024'!B99)-3,3))),
            VALUE(MID('latest 2024'!B99,SEARCH("Presetting machines operated in day",'latest 2024'!B99)-3,3)),
            VALUE(MID('latest 2024'!B99,SEARCH("Presetting machines operated in day",'latest 2024'!B99)-2,2))
        )
    ),"-"
)</f>
        <v>3</v>
      </c>
      <c r="K99" s="177">
        <f>IFERROR(
    IF(ISNUMBER(VALUE(MID('latest 2024'!B99,SEARCH("Presetting machines operated in night",'latest 2024'!B99)-4,4))),
        VALUE(MID('latest 2024'!B99,SEARCH("Presetting machines operated in night",'latest 2024'!B99)-4,4)),
        IF(ISNUMBER(VALUE(MID('latest 2024'!B99,SEARCH("Presetting machines operated in night",'latest 2024'!B99)-3,3))),
            VALUE(MID('latest 2024'!B99,SEARCH("Presetting machines operated in night",'latest 2024'!B99)-3,3)),
            VALUE(MID('latest 2024'!B99,SEARCH("Presetting machines operated in night",'latest 2024'!B99)-2,2))
        )
    ),"-"
)</f>
        <v>3</v>
      </c>
      <c r="L99" s="178" t="s">
        <v>54</v>
      </c>
      <c r="M99" s="178" t="s">
        <v>54</v>
      </c>
      <c r="N99" s="179">
        <v>3</v>
      </c>
      <c r="O99" s="179">
        <v>2</v>
      </c>
      <c r="P99" s="180">
        <v>5</v>
      </c>
      <c r="Q99" s="180">
        <v>4</v>
      </c>
      <c r="R99" s="179">
        <v>3</v>
      </c>
      <c r="S99" s="179">
        <v>3</v>
      </c>
      <c r="T99" s="180">
        <v>6</v>
      </c>
      <c r="U99" s="180">
        <v>6</v>
      </c>
      <c r="V99" s="184" t="s">
        <v>765</v>
      </c>
      <c r="W99" s="182" t="s">
        <v>703</v>
      </c>
      <c r="X99" s="251">
        <v>25983</v>
      </c>
      <c r="Y99" s="245">
        <v>50246</v>
      </c>
      <c r="Z99" s="253">
        <v>663</v>
      </c>
      <c r="AA99" s="254"/>
      <c r="AB99" s="254"/>
      <c r="AC99" s="34">
        <f t="shared" si="5"/>
        <v>3208.3008923076923</v>
      </c>
      <c r="AD99" s="39">
        <f t="shared" si="6"/>
        <v>1499.8431</v>
      </c>
      <c r="AE99" s="34">
        <f t="shared" si="7"/>
        <v>336.6</v>
      </c>
      <c r="AF99" s="39">
        <f t="shared" si="8"/>
        <v>745.875</v>
      </c>
      <c r="AG99" s="6">
        <f t="shared" si="9"/>
        <v>5790.6189923076927</v>
      </c>
    </row>
    <row r="100" spans="1:33" s="3" customFormat="1" ht="45.75" customHeight="1">
      <c r="A100" s="174">
        <v>45409</v>
      </c>
      <c r="B100" s="175">
        <f>IFERROR(
    IF(ISNUMBER(VALUE(MID('latest 2024'!B100,SEARCH("knitting machines operated in day",'latest 2024'!B100)-4,4))),
        VALUE(MID('latest 2024'!B100,SEARCH("knitting machines operated in day",'latest 2024'!B100)-4,4)),
        IF(ISNUMBER(VALUE(MID('latest 2024'!B100,SEARCH("knitting machines operated in day",'latest 2024'!B100)-3,3))),
            VALUE(MID('latest 2024'!B100,SEARCH("knitting machines operated in day",'latest 2024'!B100)-3,3)),
            VALUE(MID('latest 2024'!B100,SEARCH("knitting machines operated in day",'latest 2024'!B100)-2,2))
        )
    ),"-"
)</f>
        <v>98</v>
      </c>
      <c r="C100" s="175">
        <f>IFERROR(
    IF(ISNUMBER(VALUE(MID('latest 2024'!B100,SEARCH("knitting machines operated in night",'latest 2024'!B100)-4,4))),
        VALUE(MID('latest 2024'!B100,SEARCH("knitting machines operated in night",'latest 2024'!B100)-4,4)),
        IF(ISNUMBER(VALUE(MID('latest 2024'!B100,SEARCH("knitting machines operated in night",'latest 2024'!B100)-3,3))),
            VALUE(MID('latest 2024'!B100,SEARCH("knitting machines operated in night",'latest 2024'!B100)-3,3)),
            VALUE(MID('latest 2024'!B100,SEARCH("knitting machines operated in night",'latest 2024'!B100)-2,2))
        )
    ),"-"
)</f>
        <v>96</v>
      </c>
      <c r="D100" s="176">
        <f>IFERROR(
    IF(ISNUMBER(VALUE(MID('latest 2024'!B100,SEARCH("bulk dye machines operated in day",'latest 2024'!B100)-4,4))),
        VALUE(MID('latest 2024'!B100,SEARCH("bulk dye machines operated in day",'latest 2024'!B100)-4,4)),
        IF(ISNUMBER(VALUE(MID('latest 2024'!B100,SEARCH("bulk dye machines operated in day",'latest 2024'!B100)-3,3))),
            VALUE(MID('latest 2024'!B100,SEARCH("bulk dye machines operated in day",'latest 2024'!B100)-3,3)),
            VALUE(MID('latest 2024'!B100,SEARCH("bulk dye machines operated in day ",'latest 2024'!B100)-2,2))
        )
    ),"-"
)</f>
        <v>17</v>
      </c>
      <c r="E100" s="176">
        <f>IFERROR(
    IF(ISNUMBER(VALUE(MID('latest 2024'!B100,SEARCH("bulk dye machines operated in night",'latest 2024'!B100)-4,4))),
        VALUE(MID('latest 2024'!B100,SEARCH("bulk dye machines operated in night",'latest 2024'!B100)-4,4)),
        IF(ISNUMBER(VALUE(MID('latest 2024'!B100,SEARCH("bulk dye machines operated in night",'latest 2024'!B100)-3,3))),
            VALUE(MID('latest 2024'!B100,SEARCH("bulk dye machines operated in night",'latest 2024'!B100)-3,3)),
            VALUE(MID('latest 2024'!B100,SEARCH("bulk dye machines operated in night",'latest 2024'!B100)-2,2))
        )
    ),"-"
)</f>
        <v>19</v>
      </c>
      <c r="F100" s="175">
        <f>IFERROR(
    IF(ISNUMBER(VALUE(MID('latest 2024'!B100,SEARCH("sample dye machine operated in day",'latest 2024'!B100)-4,4))),
        VALUE(MID('latest 2024'!B100,SEARCH("sample dye machine operated in day",'latest 2024'!B100)-4,4)),
        IF(ISNUMBER(VALUE(MID('latest 2024'!B100,SEARCH("sample dye machine operated in day",'latest 2024'!B100)-3,3))),
            VALUE(MID('latest 2024'!B100,SEARCH("sample dye machine operated in day",'latest 2024'!B100)-3,3)),
            VALUE(MID('latest 2024'!B100,SEARCH("sample dye machine operated in day",'latest 2024'!B100)-2,2))
        )
    ),"-"
)</f>
        <v>10</v>
      </c>
      <c r="G100" s="175">
        <f>IFERROR(
    IF(ISNUMBER(VALUE(MID('latest 2024'!B100,SEARCH("sample dye machine operated in night",'latest 2024'!B100)-4,4))),
        VALUE(MID('latest 2024'!B100,SEARCH("sample dye machine operated in night",'latest 2024'!B100)-4,4)),
        IF(ISNUMBER(VALUE(MID('latest 2024'!B100,SEARCH("sample dye machine operated in night",'latest 2024'!B100)-3,3))),
            VALUE(MID('latest 2024'!B100,SEARCH("sample dye machine operated in night",'latest 2024'!B100)-3,3)),
            VALUE(MID('latest 2024'!B100,SEARCH("sample dye machine operated in night",'latest 2024'!B100)-2,2))
        )
    ),"-"
)</f>
        <v>10</v>
      </c>
      <c r="H100" s="176">
        <f>IFERROR(
    IF(ISNUMBER(VALUE(MID('latest 2024'!B100,SEARCH("dryers operated in day",'latest 2024'!B100)-4,4))),
        VALUE(MID('latest 2024'!B100,SEARCH("dryers operated in day",'latest 2024'!B100)-4,4)),
        IF(ISNUMBER(VALUE(MID('latest 2024'!B100,SEARCH("dryers operated in day",'latest 2024'!B100)-3,3))),
            VALUE(MID('latest 2024'!B100,SEARCH("dryers operated in day",'latest 2024'!B100)-3,3)),
            VALUE(MID('latest 2024'!B100,SEARCH("dryers operated in day",'latest 2024'!B100)-2,2))
        )
    ),"-"
)</f>
        <v>8</v>
      </c>
      <c r="I100" s="176">
        <f>IFERROR(
    IF(ISNUMBER(VALUE(MID('latest 2024'!B100,SEARCH("dryers operated in night",'latest 2024'!B100)-4,4))),
        VALUE(MID('latest 2024'!B100,SEARCH("dryers operated in night",'latest 2024'!B100)-4,4)),
        IF(ISNUMBER(VALUE(MID('latest 2024'!B100,SEARCH("dryers operated in night",'latest 2024'!B100)-3,3))),
            VALUE(MID('latest 2024'!B100,SEARCH("dryers operated in night",'latest 2024'!B100)-3,3)),
            VALUE(MID('latest 2024'!B100,SEARCH("dryers operated in night",'latest 2024'!B100)-2,2))
        )
    ),"-"
)</f>
        <v>8</v>
      </c>
      <c r="J100" s="175">
        <f>IFERROR(
    IF(ISNUMBER(VALUE(MID('latest 2024'!B100,SEARCH("Presetting machines operated in day",'latest 2024'!B100)-4,4))),
        VALUE(MID('latest 2024'!B100,SEARCH("Presetting machines operated in day",'latest 2024'!B100)-4,4)),
        IF(ISNUMBER(VALUE(MID('latest 2024'!B100,SEARCH("Presetting machines operated in day",'latest 2024'!B100)-3,3))),
            VALUE(MID('latest 2024'!B100,SEARCH("Presetting machines operated in day",'latest 2024'!B100)-3,3)),
            VALUE(MID('latest 2024'!B100,SEARCH("Presetting machines operated in day",'latest 2024'!B100)-2,2))
        )
    ),"-"
)</f>
        <v>3</v>
      </c>
      <c r="K100" s="177">
        <f>IFERROR(
    IF(ISNUMBER(VALUE(MID('latest 2024'!B100,SEARCH("Presetting machines operated in night",'latest 2024'!B100)-4,4))),
        VALUE(MID('latest 2024'!B100,SEARCH("Presetting machines operated in night",'latest 2024'!B100)-4,4)),
        IF(ISNUMBER(VALUE(MID('latest 2024'!B100,SEARCH("Presetting machines operated in night",'latest 2024'!B100)-3,3))),
            VALUE(MID('latest 2024'!B100,SEARCH("Presetting machines operated in night",'latest 2024'!B100)-3,3)),
            VALUE(MID('latest 2024'!B100,SEARCH("Presetting machines operated in night",'latest 2024'!B100)-2,2))
        )
    ),"-"
)</f>
        <v>3</v>
      </c>
      <c r="L100" s="178" t="s">
        <v>54</v>
      </c>
      <c r="M100" s="178" t="s">
        <v>54</v>
      </c>
      <c r="N100" s="179">
        <v>2</v>
      </c>
      <c r="O100" s="179">
        <v>1</v>
      </c>
      <c r="P100" s="180">
        <v>4</v>
      </c>
      <c r="Q100" s="180">
        <v>4</v>
      </c>
      <c r="R100" s="179">
        <v>3</v>
      </c>
      <c r="S100" s="179">
        <v>3</v>
      </c>
      <c r="T100" s="180">
        <v>6</v>
      </c>
      <c r="U100" s="180">
        <v>6</v>
      </c>
      <c r="V100" s="184" t="s">
        <v>765</v>
      </c>
      <c r="W100" s="182" t="s">
        <v>703</v>
      </c>
      <c r="X100" s="245">
        <v>25016</v>
      </c>
      <c r="Y100" s="245">
        <v>50619</v>
      </c>
      <c r="Z100" s="253">
        <v>642</v>
      </c>
      <c r="AA100" s="254"/>
      <c r="AB100" s="254"/>
      <c r="AC100" s="34">
        <f t="shared" si="5"/>
        <v>3088.8987076923081</v>
      </c>
      <c r="AD100" s="39">
        <f t="shared" si="6"/>
        <v>1510.9771500000002</v>
      </c>
      <c r="AE100" s="34">
        <f t="shared" si="7"/>
        <v>325.93846153846152</v>
      </c>
      <c r="AF100" s="39">
        <f t="shared" si="8"/>
        <v>722.25000000000011</v>
      </c>
      <c r="AG100" s="6">
        <f t="shared" si="9"/>
        <v>5648.0643192307698</v>
      </c>
    </row>
    <row r="101" spans="1:33" s="3" customFormat="1" ht="45.75" customHeight="1">
      <c r="A101" s="174">
        <v>45410</v>
      </c>
      <c r="B101" s="175">
        <f>IFERROR(
    IF(ISNUMBER(VALUE(MID('latest 2024'!B101,SEARCH("knitting machines operated in day",'latest 2024'!B101)-4,4))),
        VALUE(MID('latest 2024'!B101,SEARCH("knitting machines operated in day",'latest 2024'!B101)-4,4)),
        IF(ISNUMBER(VALUE(MID('latest 2024'!B101,SEARCH("knitting machines operated in day",'latest 2024'!B101)-3,3))),
            VALUE(MID('latest 2024'!B101,SEARCH("knitting machines operated in day",'latest 2024'!B101)-3,3)),
            VALUE(MID('latest 2024'!B101,SEARCH("knitting machines operated in day",'latest 2024'!B101)-2,2))
        )
    ),"-"
)</f>
        <v>108</v>
      </c>
      <c r="C101" s="175">
        <f>IFERROR(
    IF(ISNUMBER(VALUE(MID('latest 2024'!B101,SEARCH("knitting machines operated in night",'latest 2024'!B101)-4,4))),
        VALUE(MID('latest 2024'!B101,SEARCH("knitting machines operated in night",'latest 2024'!B101)-4,4)),
        IF(ISNUMBER(VALUE(MID('latest 2024'!B101,SEARCH("knitting machines operated in night",'latest 2024'!B101)-3,3))),
            VALUE(MID('latest 2024'!B101,SEARCH("knitting machines operated in night",'latest 2024'!B101)-3,3)),
            VALUE(MID('latest 2024'!B101,SEARCH("knitting machines operated in night",'latest 2024'!B101)-2,2))
        )
    ),"-"
)</f>
        <v>105</v>
      </c>
      <c r="D101" s="176">
        <f>IFERROR(
    IF(ISNUMBER(VALUE(MID('latest 2024'!B101,SEARCH("bulk dye machines operated in day",'latest 2024'!B101)-4,4))),
        VALUE(MID('latest 2024'!B101,SEARCH("bulk dye machines operated in day",'latest 2024'!B101)-4,4)),
        IF(ISNUMBER(VALUE(MID('latest 2024'!B101,SEARCH("bulk dye machines operated in day",'latest 2024'!B101)-3,3))),
            VALUE(MID('latest 2024'!B101,SEARCH("bulk dye machines operated in day",'latest 2024'!B101)-3,3)),
            VALUE(MID('latest 2024'!B101,SEARCH("bulk dye machines operated in day ",'latest 2024'!B101)-2,2))
        )
    ),"-"
)</f>
        <v>16</v>
      </c>
      <c r="E101" s="176">
        <f>IFERROR(
    IF(ISNUMBER(VALUE(MID('latest 2024'!B101,SEARCH("bulk dye machines operated in night",'latest 2024'!B101)-4,4))),
        VALUE(MID('latest 2024'!B101,SEARCH("bulk dye machines operated in night",'latest 2024'!B101)-4,4)),
        IF(ISNUMBER(VALUE(MID('latest 2024'!B101,SEARCH("bulk dye machines operated in night",'latest 2024'!B101)-3,3))),
            VALUE(MID('latest 2024'!B101,SEARCH("bulk dye machines operated in night",'latest 2024'!B101)-3,3)),
            VALUE(MID('latest 2024'!B101,SEARCH("bulk dye machines operated in night",'latest 2024'!B101)-2,2))
        )
    ),"-"
)</f>
        <v>19</v>
      </c>
      <c r="F101" s="175">
        <f>IFERROR(
    IF(ISNUMBER(VALUE(MID('latest 2024'!B101,SEARCH("sample dye machine operated in day",'latest 2024'!B101)-4,4))),
        VALUE(MID('latest 2024'!B101,SEARCH("sample dye machine operated in day",'latest 2024'!B101)-4,4)),
        IF(ISNUMBER(VALUE(MID('latest 2024'!B101,SEARCH("sample dye machine operated in day",'latest 2024'!B101)-3,3))),
            VALUE(MID('latest 2024'!B101,SEARCH("sample dye machine operated in day",'latest 2024'!B101)-3,3)),
            VALUE(MID('latest 2024'!B101,SEARCH("sample dye machine operated in day",'latest 2024'!B101)-2,2))
        )
    ),"-"
)</f>
        <v>9</v>
      </c>
      <c r="G101" s="175">
        <f>IFERROR(
    IF(ISNUMBER(VALUE(MID('latest 2024'!B101,SEARCH("sample dye machine operated in night",'latest 2024'!B101)-4,4))),
        VALUE(MID('latest 2024'!B101,SEARCH("sample dye machine operated in night",'latest 2024'!B101)-4,4)),
        IF(ISNUMBER(VALUE(MID('latest 2024'!B101,SEARCH("sample dye machine operated in night",'latest 2024'!B101)-3,3))),
            VALUE(MID('latest 2024'!B101,SEARCH("sample dye machine operated in night",'latest 2024'!B101)-3,3)),
            VALUE(MID('latest 2024'!B101,SEARCH("sample dye machine operated in night",'latest 2024'!B101)-2,2))
        )
    ),"-"
)</f>
        <v>10</v>
      </c>
      <c r="H101" s="176">
        <f>IFERROR(
    IF(ISNUMBER(VALUE(MID('latest 2024'!B101,SEARCH("dryers operated in day",'latest 2024'!B101)-4,4))),
        VALUE(MID('latest 2024'!B101,SEARCH("dryers operated in day",'latest 2024'!B101)-4,4)),
        IF(ISNUMBER(VALUE(MID('latest 2024'!B101,SEARCH("dryers operated in day",'latest 2024'!B101)-3,3))),
            VALUE(MID('latest 2024'!B101,SEARCH("dryers operated in day",'latest 2024'!B101)-3,3)),
            VALUE(MID('latest 2024'!B101,SEARCH("dryers operated in day",'latest 2024'!B101)-2,2))
        )
    ),"-"
)</f>
        <v>9</v>
      </c>
      <c r="I101" s="176">
        <f>IFERROR(
    IF(ISNUMBER(VALUE(MID('latest 2024'!B101,SEARCH("dryers operated in night",'latest 2024'!B101)-4,4))),
        VALUE(MID('latest 2024'!B101,SEARCH("dryers operated in night",'latest 2024'!B101)-4,4)),
        IF(ISNUMBER(VALUE(MID('latest 2024'!B101,SEARCH("dryers operated in night",'latest 2024'!B101)-3,3))),
            VALUE(MID('latest 2024'!B101,SEARCH("dryers operated in night",'latest 2024'!B101)-3,3)),
            VALUE(MID('latest 2024'!B101,SEARCH("dryers operated in night",'latest 2024'!B101)-2,2))
        )
    ),"-"
)</f>
        <v>9</v>
      </c>
      <c r="J101" s="175">
        <f>IFERROR(
    IF(ISNUMBER(VALUE(MID('latest 2024'!B101,SEARCH("Presetting machines operated in day",'latest 2024'!B101)-4,4))),
        VALUE(MID('latest 2024'!B101,SEARCH("Presetting machines operated in day",'latest 2024'!B101)-4,4)),
        IF(ISNUMBER(VALUE(MID('latest 2024'!B101,SEARCH("Presetting machines operated in day",'latest 2024'!B101)-3,3))),
            VALUE(MID('latest 2024'!B101,SEARCH("Presetting machines operated in day",'latest 2024'!B101)-3,3)),
            VALUE(MID('latest 2024'!B101,SEARCH("Presetting machines operated in day",'latest 2024'!B101)-2,2))
        )
    ),"-"
)</f>
        <v>3</v>
      </c>
      <c r="K101" s="177">
        <f>IFERROR(
    IF(ISNUMBER(VALUE(MID('latest 2024'!B101,SEARCH("Presetting machines operated in night",'latest 2024'!B101)-4,4))),
        VALUE(MID('latest 2024'!B101,SEARCH("Presetting machines operated in night",'latest 2024'!B101)-4,4)),
        IF(ISNUMBER(VALUE(MID('latest 2024'!B101,SEARCH("Presetting machines operated in night",'latest 2024'!B101)-3,3))),
            VALUE(MID('latest 2024'!B101,SEARCH("Presetting machines operated in night",'latest 2024'!B101)-3,3)),
            VALUE(MID('latest 2024'!B101,SEARCH("Presetting machines operated in night",'latest 2024'!B101)-2,2))
        )
    ),"-"
)</f>
        <v>3</v>
      </c>
      <c r="L101" s="178" t="s">
        <v>54</v>
      </c>
      <c r="M101" s="178" t="s">
        <v>54</v>
      </c>
      <c r="N101" s="179">
        <v>2</v>
      </c>
      <c r="O101" s="179">
        <v>2</v>
      </c>
      <c r="P101" s="180">
        <v>4</v>
      </c>
      <c r="Q101" s="180">
        <v>4</v>
      </c>
      <c r="R101" s="179">
        <v>3</v>
      </c>
      <c r="S101" s="179">
        <v>3</v>
      </c>
      <c r="T101" s="180">
        <v>6</v>
      </c>
      <c r="U101" s="180">
        <v>6</v>
      </c>
      <c r="V101" s="184" t="s">
        <v>765</v>
      </c>
      <c r="W101" s="182" t="s">
        <v>703</v>
      </c>
      <c r="X101" s="245">
        <v>25377</v>
      </c>
      <c r="Y101" s="245">
        <v>49240</v>
      </c>
      <c r="Z101" s="245">
        <v>632</v>
      </c>
      <c r="AA101" s="81"/>
      <c r="AB101" s="81"/>
      <c r="AC101" s="34">
        <f t="shared" si="5"/>
        <v>3133.4738769230771</v>
      </c>
      <c r="AD101" s="39">
        <f t="shared" si="6"/>
        <v>1469.8140000000001</v>
      </c>
      <c r="AE101" s="34">
        <f t="shared" si="7"/>
        <v>320.86153846153849</v>
      </c>
      <c r="AF101" s="39">
        <f t="shared" si="8"/>
        <v>711.00000000000011</v>
      </c>
      <c r="AG101" s="6">
        <f t="shared" si="9"/>
        <v>5635.1494153846161</v>
      </c>
    </row>
    <row r="102" spans="1:33" s="3" customFormat="1" ht="45.75" customHeight="1">
      <c r="A102" s="174">
        <v>45411</v>
      </c>
      <c r="B102" s="175">
        <f>IFERROR(
    IF(ISNUMBER(VALUE(MID('latest 2024'!B102,SEARCH("knitting machines operated in day",'latest 2024'!B102)-4,4))),
        VALUE(MID('latest 2024'!B102,SEARCH("knitting machines operated in day",'latest 2024'!B102)-4,4)),
        IF(ISNUMBER(VALUE(MID('latest 2024'!B102,SEARCH("knitting machines operated in day",'latest 2024'!B102)-3,3))),
            VALUE(MID('latest 2024'!B102,SEARCH("knitting machines operated in day",'latest 2024'!B102)-3,3)),
            VALUE(MID('latest 2024'!B102,SEARCH("knitting machines operated in day",'latest 2024'!B102)-2,2))
        )
    ),"-"
)</f>
        <v>128</v>
      </c>
      <c r="C102" s="175">
        <f>IFERROR(
    IF(ISNUMBER(VALUE(MID('latest 2024'!B102,SEARCH("knitting machines operated in night",'latest 2024'!B102)-4,4))),
        VALUE(MID('latest 2024'!B102,SEARCH("knitting machines operated in night",'latest 2024'!B102)-4,4)),
        IF(ISNUMBER(VALUE(MID('latest 2024'!B102,SEARCH("knitting machines operated in night",'latest 2024'!B102)-3,3))),
            VALUE(MID('latest 2024'!B102,SEARCH("knitting machines operated in night",'latest 2024'!B102)-3,3)),
            VALUE(MID('latest 2024'!B102,SEARCH("knitting machines operated in night",'latest 2024'!B102)-2,2))
        )
    ),"-"
)</f>
        <v>115</v>
      </c>
      <c r="D102" s="176">
        <f>IFERROR(
    IF(ISNUMBER(VALUE(MID('latest 2024'!B102,SEARCH("bulk dye machines operated in day",'latest 2024'!B102)-4,4))),
        VALUE(MID('latest 2024'!B102,SEARCH("bulk dye machines operated in day",'latest 2024'!B102)-4,4)),
        IF(ISNUMBER(VALUE(MID('latest 2024'!B102,SEARCH("bulk dye machines operated in day",'latest 2024'!B102)-3,3))),
            VALUE(MID('latest 2024'!B102,SEARCH("bulk dye machines operated in day",'latest 2024'!B102)-3,3)),
            VALUE(MID('latest 2024'!B102,SEARCH("bulk dye machines operated in day ",'latest 2024'!B102)-2,2))
        )
    ),"-"
)</f>
        <v>15</v>
      </c>
      <c r="E102" s="176">
        <f>IFERROR(
    IF(ISNUMBER(VALUE(MID('latest 2024'!B102,SEARCH("bulk dye machines operated in night",'latest 2024'!B102)-4,4))),
        VALUE(MID('latest 2024'!B102,SEARCH("bulk dye machines operated in night",'latest 2024'!B102)-4,4)),
        IF(ISNUMBER(VALUE(MID('latest 2024'!B102,SEARCH("bulk dye machines operated in night",'latest 2024'!B102)-3,3))),
            VALUE(MID('latest 2024'!B102,SEARCH("bulk dye machines operated in night",'latest 2024'!B102)-3,3)),
            VALUE(MID('latest 2024'!B102,SEARCH("bulk dye machines operated in night",'latest 2024'!B102)-2,2))
        )
    ),"-"
)</f>
        <v>17</v>
      </c>
      <c r="F102" s="175">
        <f>IFERROR(
    IF(ISNUMBER(VALUE(MID('latest 2024'!B102,SEARCH("sample dye machine operated in day",'latest 2024'!B102)-4,4))),
        VALUE(MID('latest 2024'!B102,SEARCH("sample dye machine operated in day",'latest 2024'!B102)-4,4)),
        IF(ISNUMBER(VALUE(MID('latest 2024'!B102,SEARCH("sample dye machine operated in day",'latest 2024'!B102)-3,3))),
            VALUE(MID('latest 2024'!B102,SEARCH("sample dye machine operated in day",'latest 2024'!B102)-3,3)),
            VALUE(MID('latest 2024'!B102,SEARCH("sample dye machine operated in day",'latest 2024'!B102)-2,2))
        )
    ),"-"
)</f>
        <v>10</v>
      </c>
      <c r="G102" s="175">
        <f>IFERROR(
    IF(ISNUMBER(VALUE(MID('latest 2024'!B102,SEARCH("sample dye machine operated in night",'latest 2024'!B102)-4,4))),
        VALUE(MID('latest 2024'!B102,SEARCH("sample dye machine operated in night",'latest 2024'!B102)-4,4)),
        IF(ISNUMBER(VALUE(MID('latest 2024'!B102,SEARCH("sample dye machine operated in night",'latest 2024'!B102)-3,3))),
            VALUE(MID('latest 2024'!B102,SEARCH("sample dye machine operated in night",'latest 2024'!B102)-3,3)),
            VALUE(MID('latest 2024'!B102,SEARCH("sample dye machine operated in night",'latest 2024'!B102)-2,2))
        )
    ),"-"
)</f>
        <v>10</v>
      </c>
      <c r="H102" s="176">
        <f>IFERROR(
    IF(ISNUMBER(VALUE(MID('latest 2024'!B102,SEARCH("dryers operated in day",'latest 2024'!B102)-4,4))),
        VALUE(MID('latest 2024'!B102,SEARCH("dryers operated in day",'latest 2024'!B102)-4,4)),
        IF(ISNUMBER(VALUE(MID('latest 2024'!B102,SEARCH("dryers operated in day",'latest 2024'!B102)-3,3))),
            VALUE(MID('latest 2024'!B102,SEARCH("dryers operated in day",'latest 2024'!B102)-3,3)),
            VALUE(MID('latest 2024'!B102,SEARCH("dryers operated in day",'latest 2024'!B102)-2,2))
        )
    ),"-"
)</f>
        <v>5</v>
      </c>
      <c r="I102" s="176">
        <f>IFERROR(
    IF(ISNUMBER(VALUE(MID('latest 2024'!B102,SEARCH("dryers operated in night",'latest 2024'!B102)-4,4))),
        VALUE(MID('latest 2024'!B102,SEARCH("dryers operated in night",'latest 2024'!B102)-4,4)),
        IF(ISNUMBER(VALUE(MID('latest 2024'!B102,SEARCH("dryers operated in night",'latest 2024'!B102)-3,3))),
            VALUE(MID('latest 2024'!B102,SEARCH("dryers operated in night",'latest 2024'!B102)-3,3)),
            VALUE(MID('latest 2024'!B102,SEARCH("dryers operated in night",'latest 2024'!B102)-2,2))
        )
    ),"-"
)</f>
        <v>9</v>
      </c>
      <c r="J102" s="175">
        <f>IFERROR(
    IF(ISNUMBER(VALUE(MID('latest 2024'!B102,SEARCH("Presetting machines operated in day",'latest 2024'!B102)-4,4))),
        VALUE(MID('latest 2024'!B102,SEARCH("Presetting machines operated in day",'latest 2024'!B102)-4,4)),
        IF(ISNUMBER(VALUE(MID('latest 2024'!B102,SEARCH("Presetting machines operated in day",'latest 2024'!B102)-3,3))),
            VALUE(MID('latest 2024'!B102,SEARCH("Presetting machines operated in day",'latest 2024'!B102)-3,3)),
            VALUE(MID('latest 2024'!B102,SEARCH("Presetting machines operated in day",'latest 2024'!B102)-2,2))
        )
    ),"-"
)</f>
        <v>2</v>
      </c>
      <c r="K102" s="177">
        <f>IFERROR(
    IF(ISNUMBER(VALUE(MID('latest 2024'!B102,SEARCH("Presetting machines operated in night",'latest 2024'!B102)-4,4))),
        VALUE(MID('latest 2024'!B102,SEARCH("Presetting machines operated in night",'latest 2024'!B102)-4,4)),
        IF(ISNUMBER(VALUE(MID('latest 2024'!B102,SEARCH("Presetting machines operated in night",'latest 2024'!B102)-3,3))),
            VALUE(MID('latest 2024'!B102,SEARCH("Presetting machines operated in night",'latest 2024'!B102)-3,3)),
            VALUE(MID('latest 2024'!B102,SEARCH("Presetting machines operated in night",'latest 2024'!B102)-2,2))
        )
    ),"-"
)</f>
        <v>3</v>
      </c>
      <c r="L102" s="178" t="s">
        <v>54</v>
      </c>
      <c r="M102" s="178" t="s">
        <v>54</v>
      </c>
      <c r="N102" s="179">
        <v>3</v>
      </c>
      <c r="O102" s="179">
        <v>2</v>
      </c>
      <c r="P102" s="180">
        <v>6</v>
      </c>
      <c r="Q102" s="180">
        <v>4</v>
      </c>
      <c r="R102" s="179">
        <v>3</v>
      </c>
      <c r="S102" s="179">
        <v>3</v>
      </c>
      <c r="T102" s="180">
        <v>6</v>
      </c>
      <c r="U102" s="180">
        <v>6</v>
      </c>
      <c r="V102" s="184" t="s">
        <v>767</v>
      </c>
      <c r="W102" s="182" t="s">
        <v>703</v>
      </c>
      <c r="X102" s="245">
        <v>25553</v>
      </c>
      <c r="Y102" s="245">
        <v>53371</v>
      </c>
      <c r="Z102" s="253">
        <v>689</v>
      </c>
      <c r="AA102" s="254"/>
      <c r="AB102" s="254"/>
      <c r="AC102" s="34">
        <f t="shared" si="5"/>
        <v>3155.2058153846156</v>
      </c>
      <c r="AD102" s="39">
        <f t="shared" si="6"/>
        <v>1593.12435</v>
      </c>
      <c r="AE102" s="34">
        <f t="shared" si="7"/>
        <v>349.8</v>
      </c>
      <c r="AF102" s="39">
        <f t="shared" si="8"/>
        <v>775.125</v>
      </c>
      <c r="AG102" s="6">
        <f t="shared" si="9"/>
        <v>5873.2551653846158</v>
      </c>
    </row>
    <row r="103" spans="1:33" s="3" customFormat="1" ht="45.75" customHeight="1">
      <c r="A103" s="174">
        <v>45412</v>
      </c>
      <c r="B103" s="175">
        <f>IFERROR(
    IF(ISNUMBER(VALUE(MID('latest 2024'!B103,SEARCH("knitting machines operated in day",'latest 2024'!B103)-4,4))),
        VALUE(MID('latest 2024'!B103,SEARCH("knitting machines operated in day",'latest 2024'!B103)-4,4)),
        IF(ISNUMBER(VALUE(MID('latest 2024'!B103,SEARCH("knitting machines operated in day",'latest 2024'!B103)-3,3))),
            VALUE(MID('latest 2024'!B103,SEARCH("knitting machines operated in day",'latest 2024'!B103)-3,3)),
            VALUE(MID('latest 2024'!B103,SEARCH("knitting machines operated in day",'latest 2024'!B103)-2,2))
        )
    ),"-"
)</f>
        <v>122</v>
      </c>
      <c r="C103" s="175">
        <f>IFERROR(
    IF(ISNUMBER(VALUE(MID('latest 2024'!B103,SEARCH("knitting machines operated in night",'latest 2024'!B103)-4,4))),
        VALUE(MID('latest 2024'!B103,SEARCH("knitting machines operated in night",'latest 2024'!B103)-4,4)),
        IF(ISNUMBER(VALUE(MID('latest 2024'!B103,SEARCH("knitting machines operated in night",'latest 2024'!B103)-3,3))),
            VALUE(MID('latest 2024'!B103,SEARCH("knitting machines operated in night",'latest 2024'!B103)-3,3)),
            VALUE(MID('latest 2024'!B103,SEARCH("knitting machines operated in night",'latest 2024'!B103)-2,2))
        )
    ),"-"
)</f>
        <v>110</v>
      </c>
      <c r="D103" s="176">
        <f>IFERROR(
    IF(ISNUMBER(VALUE(MID('latest 2024'!B103,SEARCH("bulk dye machines operated in day",'latest 2024'!B103)-4,4))),
        VALUE(MID('latest 2024'!B103,SEARCH("bulk dye machines operated in day",'latest 2024'!B103)-4,4)),
        IF(ISNUMBER(VALUE(MID('latest 2024'!B103,SEARCH("bulk dye machines operated in day",'latest 2024'!B103)-3,3))),
            VALUE(MID('latest 2024'!B103,SEARCH("bulk dye machines operated in day",'latest 2024'!B103)-3,3)),
            VALUE(MID('latest 2024'!B103,SEARCH("bulk dye machines operated in day ",'latest 2024'!B103)-2,2))
        )
    ),"-"
)</f>
        <v>17</v>
      </c>
      <c r="E103" s="176">
        <f>IFERROR(
    IF(ISNUMBER(VALUE(MID('latest 2024'!B103,SEARCH("bulk dye machines operated in night",'latest 2024'!B103)-4,4))),
        VALUE(MID('latest 2024'!B103,SEARCH("bulk dye machines operated in night",'latest 2024'!B103)-4,4)),
        IF(ISNUMBER(VALUE(MID('latest 2024'!B103,SEARCH("bulk dye machines operated in night",'latest 2024'!B103)-3,3))),
            VALUE(MID('latest 2024'!B103,SEARCH("bulk dye machines operated in night",'latest 2024'!B103)-3,3)),
            VALUE(MID('latest 2024'!B103,SEARCH("bulk dye machines operated in night",'latest 2024'!B103)-2,2))
        )
    ),"-"
)</f>
        <v>19</v>
      </c>
      <c r="F103" s="175">
        <f>IFERROR(
    IF(ISNUMBER(VALUE(MID('latest 2024'!B103,SEARCH("sample dye machine operated in day",'latest 2024'!B103)-4,4))),
        VALUE(MID('latest 2024'!B103,SEARCH("sample dye machine operated in day",'latest 2024'!B103)-4,4)),
        IF(ISNUMBER(VALUE(MID('latest 2024'!B103,SEARCH("sample dye machine operated in day",'latest 2024'!B103)-3,3))),
            VALUE(MID('latest 2024'!B103,SEARCH("sample dye machine operated in day",'latest 2024'!B103)-3,3)),
            VALUE(MID('latest 2024'!B103,SEARCH("sample dye machine operated in day",'latest 2024'!B103)-2,2))
        )
    ),"-"
)</f>
        <v>10</v>
      </c>
      <c r="G103" s="175">
        <f>IFERROR(
    IF(ISNUMBER(VALUE(MID('latest 2024'!B103,SEARCH("sample dye machine operated in night",'latest 2024'!B103)-4,4))),
        VALUE(MID('latest 2024'!B103,SEARCH("sample dye machine operated in night",'latest 2024'!B103)-4,4)),
        IF(ISNUMBER(VALUE(MID('latest 2024'!B103,SEARCH("sample dye machine operated in night",'latest 2024'!B103)-3,3))),
            VALUE(MID('latest 2024'!B103,SEARCH("sample dye machine operated in night",'latest 2024'!B103)-3,3)),
            VALUE(MID('latest 2024'!B103,SEARCH("sample dye machine operated in night",'latest 2024'!B103)-2,2))
        )
    ),"-"
)</f>
        <v>10</v>
      </c>
      <c r="H103" s="176">
        <f>IFERROR(
    IF(ISNUMBER(VALUE(MID('latest 2024'!B103,SEARCH("dryers operated in day",'latest 2024'!B103)-4,4))),
        VALUE(MID('latest 2024'!B103,SEARCH("dryers operated in day",'latest 2024'!B103)-4,4)),
        IF(ISNUMBER(VALUE(MID('latest 2024'!B103,SEARCH("dryers operated in day",'latest 2024'!B103)-3,3))),
            VALUE(MID('latest 2024'!B103,SEARCH("dryers operated in day",'latest 2024'!B103)-3,3)),
            VALUE(MID('latest 2024'!B103,SEARCH("dryers operated in day",'latest 2024'!B103)-2,2))
        )
    ),"-"
)</f>
        <v>5</v>
      </c>
      <c r="I103" s="176">
        <f>IFERROR(
    IF(ISNUMBER(VALUE(MID('latest 2024'!B103,SEARCH("dryers operated in night",'latest 2024'!B103)-4,4))),
        VALUE(MID('latest 2024'!B103,SEARCH("dryers operated in night",'latest 2024'!B103)-4,4)),
        IF(ISNUMBER(VALUE(MID('latest 2024'!B103,SEARCH("dryers operated in night",'latest 2024'!B103)-3,3))),
            VALUE(MID('latest 2024'!B103,SEARCH("dryers operated in night",'latest 2024'!B103)-3,3)),
            VALUE(MID('latest 2024'!B103,SEARCH("dryers operated in night",'latest 2024'!B103)-2,2))
        )
    ),"-"
)</f>
        <v>9</v>
      </c>
      <c r="J103" s="175">
        <f>IFERROR(
    IF(ISNUMBER(VALUE(MID('latest 2024'!B103,SEARCH("Presetting machines operated in day",'latest 2024'!B103)-4,4))),
        VALUE(MID('latest 2024'!B103,SEARCH("Presetting machines operated in day",'latest 2024'!B103)-4,4)),
        IF(ISNUMBER(VALUE(MID('latest 2024'!B103,SEARCH("Presetting machines operated in day",'latest 2024'!B103)-3,3))),
            VALUE(MID('latest 2024'!B103,SEARCH("Presetting machines operated in day",'latest 2024'!B103)-3,3)),
            VALUE(MID('latest 2024'!B103,SEARCH("Presetting machines operated in day",'latest 2024'!B103)-2,2))
        )
    ),"-"
)</f>
        <v>2</v>
      </c>
      <c r="K103" s="177">
        <f>IFERROR(
    IF(ISNUMBER(VALUE(MID('latest 2024'!B103,SEARCH("Presetting machines operated in night",'latest 2024'!B103)-4,4))),
        VALUE(MID('latest 2024'!B103,SEARCH("Presetting machines operated in night",'latest 2024'!B103)-4,4)),
        IF(ISNUMBER(VALUE(MID('latest 2024'!B103,SEARCH("Presetting machines operated in night",'latest 2024'!B103)-3,3))),
            VALUE(MID('latest 2024'!B103,SEARCH("Presetting machines operated in night",'latest 2024'!B103)-3,3)),
            VALUE(MID('latest 2024'!B103,SEARCH("Presetting machines operated in night",'latest 2024'!B103)-2,2))
        )
    ),"-"
)</f>
        <v>3</v>
      </c>
      <c r="L103" s="178" t="s">
        <v>54</v>
      </c>
      <c r="M103" s="178" t="s">
        <v>54</v>
      </c>
      <c r="N103" s="179">
        <v>3</v>
      </c>
      <c r="O103" s="179">
        <v>2</v>
      </c>
      <c r="P103" s="180">
        <v>5</v>
      </c>
      <c r="Q103" s="180">
        <v>4</v>
      </c>
      <c r="R103" s="179">
        <v>3</v>
      </c>
      <c r="S103" s="179">
        <v>3</v>
      </c>
      <c r="T103" s="180">
        <v>6</v>
      </c>
      <c r="U103" s="180">
        <v>6</v>
      </c>
      <c r="V103" s="184" t="s">
        <v>765</v>
      </c>
      <c r="W103" s="182" t="s">
        <v>703</v>
      </c>
      <c r="X103" s="245">
        <v>26272</v>
      </c>
      <c r="Y103" s="245">
        <v>48164</v>
      </c>
      <c r="Z103" s="245">
        <v>587</v>
      </c>
      <c r="AA103" s="81"/>
      <c r="AB103" s="81"/>
      <c r="AC103" s="34">
        <f t="shared" si="5"/>
        <v>3243.9857230769235</v>
      </c>
      <c r="AD103" s="39">
        <f t="shared" si="6"/>
        <v>1437.6954000000001</v>
      </c>
      <c r="AE103" s="34">
        <f t="shared" si="7"/>
        <v>298.01538461538462</v>
      </c>
      <c r="AF103" s="39">
        <f t="shared" si="8"/>
        <v>660.37500000000011</v>
      </c>
      <c r="AG103" s="6">
        <f t="shared" si="9"/>
        <v>5640.0715076923079</v>
      </c>
    </row>
    <row r="104" spans="1:33" s="3" customFormat="1" ht="45.75" customHeight="1">
      <c r="A104" s="174">
        <v>45413</v>
      </c>
      <c r="B104" s="175">
        <f>IFERROR(
    IF(ISNUMBER(VALUE(MID('latest 2024'!B104,SEARCH("knitting machines operated in day",'latest 2024'!B104)-4,4))),
        VALUE(MID('latest 2024'!B104,SEARCH("knitting machines operated in day",'latest 2024'!B104)-4,4)),
        IF(ISNUMBER(VALUE(MID('latest 2024'!B104,SEARCH("knitting machines operated in day",'latest 2024'!B104)-3,3))),
            VALUE(MID('latest 2024'!B104,SEARCH("knitting machines operated in day",'latest 2024'!B104)-3,3)),
            VALUE(MID('latest 2024'!B104,SEARCH("knitting machines operated in day",'latest 2024'!B104)-2,2))
        )
    ),"-"
)</f>
        <v>0</v>
      </c>
      <c r="C104" s="175">
        <f>IFERROR(
    IF(ISNUMBER(VALUE(MID('latest 2024'!B104,SEARCH("knitting machines operated in night",'latest 2024'!B104)-4,4))),
        VALUE(MID('latest 2024'!B104,SEARCH("knitting machines operated in night",'latest 2024'!B104)-4,4)),
        IF(ISNUMBER(VALUE(MID('latest 2024'!B104,SEARCH("knitting machines operated in night",'latest 2024'!B104)-3,3))),
            VALUE(MID('latest 2024'!B104,SEARCH("knitting machines operated in night",'latest 2024'!B104)-3,3)),
            VALUE(MID('latest 2024'!B104,SEARCH("knitting machines operated in night",'latest 2024'!B104)-2,2))
        )
    ),"-"
)</f>
        <v>0</v>
      </c>
      <c r="D104" s="176">
        <v>6</v>
      </c>
      <c r="E104" s="176">
        <f>IFERROR(
    IF(ISNUMBER(VALUE(MID('latest 2024'!B104,SEARCH("bulk dye machines operated in night",'latest 2024'!B104)-4,4))),
        VALUE(MID('latest 2024'!B104,SEARCH("bulk dye machines operated in night",'latest 2024'!B104)-4,4)),
        IF(ISNUMBER(VALUE(MID('latest 2024'!B104,SEARCH("bulk dye machines operated in night",'latest 2024'!B104)-3,3))),
            VALUE(MID('latest 2024'!B104,SEARCH("bulk dye machines operated in night",'latest 2024'!B104)-3,3)),
            VALUE(MID('latest 2024'!B104,SEARCH("bulk dye machines operated in night",'latest 2024'!B104)-2,2))
        )
    ),"-"
)</f>
        <v>6</v>
      </c>
      <c r="F104" s="175">
        <f>IFERROR(
    IF(ISNUMBER(VALUE(MID('latest 2024'!B104,SEARCH("sample dye machine operated in day",'latest 2024'!B104)-4,4))),
        VALUE(MID('latest 2024'!B104,SEARCH("sample dye machine operated in day",'latest 2024'!B104)-4,4)),
        IF(ISNUMBER(VALUE(MID('latest 2024'!B104,SEARCH("sample dye machine operated in day",'latest 2024'!B104)-3,3))),
            VALUE(MID('latest 2024'!B104,SEARCH("sample dye machine operated in day",'latest 2024'!B104)-3,3)),
            VALUE(MID('latest 2024'!B104,SEARCH("sample dye machine operated in day",'latest 2024'!B104)-2,2))
        )
    ),"-"
)</f>
        <v>8</v>
      </c>
      <c r="G104" s="175">
        <f>IFERROR(
    IF(ISNUMBER(VALUE(MID('latest 2024'!B104,SEARCH("sample dye machine operated in night",'latest 2024'!B104)-4,4))),
        VALUE(MID('latest 2024'!B104,SEARCH("sample dye machine operated in night",'latest 2024'!B104)-4,4)),
        IF(ISNUMBER(VALUE(MID('latest 2024'!B104,SEARCH("sample dye machine operated in night",'latest 2024'!B104)-3,3))),
            VALUE(MID('latest 2024'!B104,SEARCH("sample dye machine operated in night",'latest 2024'!B104)-3,3)),
            VALUE(MID('latest 2024'!B104,SEARCH("sample dye machine operated in night",'latest 2024'!B104)-2,2))
        )
    ),"-"
)</f>
        <v>7</v>
      </c>
      <c r="H104" s="176">
        <f>IFERROR(
    IF(ISNUMBER(VALUE(MID('latest 2024'!B104,SEARCH("dryers operated in day",'latest 2024'!B104)-4,4))),
        VALUE(MID('latest 2024'!B104,SEARCH("dryers operated in day",'latest 2024'!B104)-4,4)),
        IF(ISNUMBER(VALUE(MID('latest 2024'!B104,SEARCH("dryers operated in day",'latest 2024'!B104)-3,3))),
            VALUE(MID('latest 2024'!B104,SEARCH("dryers operated in day",'latest 2024'!B104)-3,3)),
            VALUE(MID('latest 2024'!B104,SEARCH("dryers operated in day",'latest 2024'!B104)-2,2))
        )
    ),"-"
)</f>
        <v>4</v>
      </c>
      <c r="I104" s="176">
        <f>IFERROR(
    IF(ISNUMBER(VALUE(MID('latest 2024'!B104,SEARCH("dryers operated in night",'latest 2024'!B104)-4,4))),
        VALUE(MID('latest 2024'!B104,SEARCH("dryers operated in night",'latest 2024'!B104)-4,4)),
        IF(ISNUMBER(VALUE(MID('latest 2024'!B104,SEARCH("dryers operated in night",'latest 2024'!B104)-3,3))),
            VALUE(MID('latest 2024'!B104,SEARCH("dryers operated in night",'latest 2024'!B104)-3,3)),
            VALUE(MID('latest 2024'!B104,SEARCH("dryers operated in night",'latest 2024'!B104)-2,2))
        )
    ),"-"
)</f>
        <v>4</v>
      </c>
      <c r="J104" s="175">
        <f>IFERROR(
    IF(ISNUMBER(VALUE(MID('latest 2024'!B104,SEARCH("Presetting machines operated in day",'latest 2024'!B104)-4,4))),
        VALUE(MID('latest 2024'!B104,SEARCH("Presetting machines operated in day",'latest 2024'!B104)-4,4)),
        IF(ISNUMBER(VALUE(MID('latest 2024'!B104,SEARCH("Presetting machines operated in day",'latest 2024'!B104)-3,3))),
            VALUE(MID('latest 2024'!B104,SEARCH("Presetting machines operated in day",'latest 2024'!B104)-3,3)),
            VALUE(MID('latest 2024'!B104,SEARCH("Presetting machines operated in day",'latest 2024'!B104)-2,2))
        )
    ),"-"
)</f>
        <v>1</v>
      </c>
      <c r="K104" s="177">
        <f>IFERROR(
    IF(ISNUMBER(VALUE(MID('latest 2024'!B104,SEARCH("Presetting machines operated in night",'latest 2024'!B104)-4,4))),
        VALUE(MID('latest 2024'!B104,SEARCH("Presetting machines operated in night",'latest 2024'!B104)-4,4)),
        IF(ISNUMBER(VALUE(MID('latest 2024'!B104,SEARCH("Presetting machines operated in night",'latest 2024'!B104)-3,3))),
            VALUE(MID('latest 2024'!B104,SEARCH("Presetting machines operated in night",'latest 2024'!B104)-3,3)),
            VALUE(MID('latest 2024'!B104,SEARCH("Presetting machines operated in night",'latest 2024'!B104)-2,2))
        )
    ),"-"
)</f>
        <v>3</v>
      </c>
      <c r="L104" s="178" t="s">
        <v>54</v>
      </c>
      <c r="M104" s="178" t="s">
        <v>54</v>
      </c>
      <c r="N104" s="179">
        <v>1</v>
      </c>
      <c r="O104" s="179">
        <v>1</v>
      </c>
      <c r="P104" s="180">
        <v>4</v>
      </c>
      <c r="Q104" s="180">
        <v>3</v>
      </c>
      <c r="R104" s="179">
        <v>3</v>
      </c>
      <c r="S104" s="179">
        <v>3</v>
      </c>
      <c r="T104" s="180">
        <v>0</v>
      </c>
      <c r="U104" s="180">
        <v>0</v>
      </c>
      <c r="V104" s="184" t="s">
        <v>768</v>
      </c>
      <c r="W104" s="182" t="s">
        <v>703</v>
      </c>
      <c r="X104" s="245">
        <v>8926</v>
      </c>
      <c r="Y104" s="245">
        <v>42084</v>
      </c>
      <c r="Z104" s="245">
        <v>291</v>
      </c>
      <c r="AA104" s="81"/>
      <c r="AB104" s="81"/>
      <c r="AC104" s="34">
        <f t="shared" si="5"/>
        <v>1102.1550153846154</v>
      </c>
      <c r="AD104" s="39">
        <f t="shared" si="6"/>
        <v>1256.2074000000002</v>
      </c>
      <c r="AE104" s="34">
        <f t="shared" si="7"/>
        <v>147.73846153846154</v>
      </c>
      <c r="AF104" s="39">
        <f t="shared" si="8"/>
        <v>327.37500000000006</v>
      </c>
      <c r="AG104" s="6">
        <f t="shared" si="9"/>
        <v>2833.4758769230775</v>
      </c>
    </row>
    <row r="105" spans="1:33" s="3" customFormat="1" ht="45.75" customHeight="1">
      <c r="A105" s="174">
        <v>45414</v>
      </c>
      <c r="B105" s="175">
        <f>IFERROR(
    IF(ISNUMBER(VALUE(MID('latest 2024'!B105,SEARCH("knitting machines operated in day",'latest 2024'!B105)-4,4))),
        VALUE(MID('latest 2024'!B105,SEARCH("knitting machines operated in day",'latest 2024'!B105)-4,4)),
        IF(ISNUMBER(VALUE(MID('latest 2024'!B105,SEARCH("knitting machines operated in day",'latest 2024'!B105)-3,3))),
            VALUE(MID('latest 2024'!B105,SEARCH("knitting machines operated in day",'latest 2024'!B105)-3,3)),
            VALUE(MID('latest 2024'!B105,SEARCH("knitting machines operated in day",'latest 2024'!B105)-2,2))
        )
    ),"-"
)</f>
        <v>0</v>
      </c>
      <c r="C105" s="175">
        <f>IFERROR(
    IF(ISNUMBER(VALUE(MID('latest 2024'!B105,SEARCH("knitting machines operated in night",'latest 2024'!B105)-4,4))),
        VALUE(MID('latest 2024'!B105,SEARCH("knitting machines operated in night",'latest 2024'!B105)-4,4)),
        IF(ISNUMBER(VALUE(MID('latest 2024'!B105,SEARCH("knitting machines operated in night",'latest 2024'!B105)-3,3))),
            VALUE(MID('latest 2024'!B105,SEARCH("knitting machines operated in night",'latest 2024'!B105)-3,3)),
            VALUE(MID('latest 2024'!B105,SEARCH("knitting machines operated in night",'latest 2024'!B105)-2,2))
        )
    ),"-"
)</f>
        <v>0</v>
      </c>
      <c r="D105" s="176">
        <f>IFERROR(
    IF(ISNUMBER(VALUE(MID('latest 2024'!B105,SEARCH("bulk dye machines operated in day",'latest 2024'!B105)-4,4))),
        VALUE(MID('latest 2024'!B105,SEARCH("bulk dye machines operated in day",'latest 2024'!B105)-4,4)),
        IF(ISNUMBER(VALUE(MID('latest 2024'!B105,SEARCH("bulk dye machines operated in day",'latest 2024'!B105)-3,3))),
            VALUE(MID('latest 2024'!B105,SEARCH("bulk dye machines operated in day",'latest 2024'!B105)-3,3)),
            VALUE(MID('latest 2024'!B105,SEARCH("bulk dye machines operated in day ",'latest 2024'!B105)-2,2))
        )
    ),"-"
)</f>
        <v>21</v>
      </c>
      <c r="E105" s="176">
        <f>IFERROR(
    IF(ISNUMBER(VALUE(MID('latest 2024'!B105,SEARCH("bulk dye machines operated in night",'latest 2024'!B105)-4,4))),
        VALUE(MID('latest 2024'!B105,SEARCH("bulk dye machines operated in night",'latest 2024'!B105)-4,4)),
        IF(ISNUMBER(VALUE(MID('latest 2024'!B105,SEARCH("bulk dye machines operated in night",'latest 2024'!B105)-3,3))),
            VALUE(MID('latest 2024'!B105,SEARCH("bulk dye machines operated in night",'latest 2024'!B105)-3,3)),
            VALUE(MID('latest 2024'!B105,SEARCH("bulk dye machines operated in night",'latest 2024'!B105)-2,2))
        )
    ),"-"
)</f>
        <v>20</v>
      </c>
      <c r="F105" s="175">
        <f>IFERROR(
    IF(ISNUMBER(VALUE(MID('latest 2024'!B105,SEARCH("sample dye machine operated in day",'latest 2024'!B105)-4,4))),
        VALUE(MID('latest 2024'!B105,SEARCH("sample dye machine operated in day",'latest 2024'!B105)-4,4)),
        IF(ISNUMBER(VALUE(MID('latest 2024'!B105,SEARCH("sample dye machine operated in day",'latest 2024'!B105)-3,3))),
            VALUE(MID('latest 2024'!B105,SEARCH("sample dye machine operated in day",'latest 2024'!B105)-3,3)),
            VALUE(MID('latest 2024'!B105,SEARCH("sample dye machine operated in day",'latest 2024'!B105)-2,2))
        )
    ),"-"
)</f>
        <v>7</v>
      </c>
      <c r="G105" s="175">
        <f>IFERROR(
    IF(ISNUMBER(VALUE(MID('latest 2024'!B105,SEARCH("sample dye machine operated in night",'latest 2024'!B105)-4,4))),
        VALUE(MID('latest 2024'!B105,SEARCH("sample dye machine operated in night",'latest 2024'!B105)-4,4)),
        IF(ISNUMBER(VALUE(MID('latest 2024'!B105,SEARCH("sample dye machine operated in night",'latest 2024'!B105)-3,3))),
            VALUE(MID('latest 2024'!B105,SEARCH("sample dye machine operated in night",'latest 2024'!B105)-3,3)),
            VALUE(MID('latest 2024'!B105,SEARCH("sample dye machine operated in night",'latest 2024'!B105)-2,2))
        )
    ),"-"
)</f>
        <v>9</v>
      </c>
      <c r="H105" s="176">
        <f>IFERROR(
    IF(ISNUMBER(VALUE(MID('latest 2024'!B105,SEARCH("dryers operated in day",'latest 2024'!B105)-4,4))),
        VALUE(MID('latest 2024'!B105,SEARCH("dryers operated in day",'latest 2024'!B105)-4,4)),
        IF(ISNUMBER(VALUE(MID('latest 2024'!B105,SEARCH("dryers operated in day",'latest 2024'!B105)-3,3))),
            VALUE(MID('latest 2024'!B105,SEARCH("dryers operated in day",'latest 2024'!B105)-3,3)),
            VALUE(MID('latest 2024'!B105,SEARCH("dryers operated in day",'latest 2024'!B105)-2,2))
        )
    ),"-"
)</f>
        <v>9</v>
      </c>
      <c r="I105" s="176">
        <f>IFERROR(
    IF(ISNUMBER(VALUE(MID('latest 2024'!B105,SEARCH("dryers operated in night",'latest 2024'!B105)-4,4))),
        VALUE(MID('latest 2024'!B105,SEARCH("dryers operated in night",'latest 2024'!B105)-4,4)),
        IF(ISNUMBER(VALUE(MID('latest 2024'!B105,SEARCH("dryers operated in night",'latest 2024'!B105)-3,3))),
            VALUE(MID('latest 2024'!B105,SEARCH("dryers operated in night",'latest 2024'!B105)-3,3)),
            VALUE(MID('latest 2024'!B105,SEARCH("dryers operated in night",'latest 2024'!B105)-2,2))
        )
    ),"-"
)</f>
        <v>5</v>
      </c>
      <c r="J105" s="175">
        <f>IFERROR(
    IF(ISNUMBER(VALUE(MID('latest 2024'!B105,SEARCH("Presetting machines operated in day",'latest 2024'!B105)-4,4))),
        VALUE(MID('latest 2024'!B105,SEARCH("Presetting machines operated in day",'latest 2024'!B105)-4,4)),
        IF(ISNUMBER(VALUE(MID('latest 2024'!B105,SEARCH("Presetting machines operated in day",'latest 2024'!B105)-3,3))),
            VALUE(MID('latest 2024'!B105,SEARCH("Presetting machines operated in day",'latest 2024'!B105)-3,3)),
            VALUE(MID('latest 2024'!B105,SEARCH("Presetting machines operated in day",'latest 2024'!B105)-2,2))
        )
    ),"-"
)</f>
        <v>1</v>
      </c>
      <c r="K105" s="177">
        <f>IFERROR(
    IF(ISNUMBER(VALUE(MID('latest 2024'!B105,SEARCH("Presetting machines operated in night",'latest 2024'!B105)-4,4))),
        VALUE(MID('latest 2024'!B105,SEARCH("Presetting machines operated in night",'latest 2024'!B105)-4,4)),
        IF(ISNUMBER(VALUE(MID('latest 2024'!B105,SEARCH("Presetting machines operated in night",'latest 2024'!B105)-3,3))),
            VALUE(MID('latest 2024'!B105,SEARCH("Presetting machines operated in night",'latest 2024'!B105)-3,3)),
            VALUE(MID('latest 2024'!B105,SEARCH("Presetting machines operated in night",'latest 2024'!B105)-2,2))
        )
    ),"-"
)</f>
        <v>2</v>
      </c>
      <c r="L105" s="178" t="s">
        <v>54</v>
      </c>
      <c r="M105" s="178" t="s">
        <v>54</v>
      </c>
      <c r="N105" s="179">
        <v>1</v>
      </c>
      <c r="O105" s="179">
        <v>2</v>
      </c>
      <c r="P105" s="180">
        <v>0</v>
      </c>
      <c r="Q105" s="180">
        <v>4</v>
      </c>
      <c r="R105" s="179">
        <v>1</v>
      </c>
      <c r="S105" s="186" t="s">
        <v>769</v>
      </c>
      <c r="T105" s="180">
        <v>0</v>
      </c>
      <c r="U105" s="180">
        <v>0</v>
      </c>
      <c r="V105" s="184" t="s">
        <v>770</v>
      </c>
      <c r="W105" s="182" t="s">
        <v>703</v>
      </c>
      <c r="X105" s="245">
        <v>8849</v>
      </c>
      <c r="Y105" s="245">
        <v>56353</v>
      </c>
      <c r="Z105" s="253">
        <v>687</v>
      </c>
      <c r="AA105" s="254"/>
      <c r="AB105" s="254"/>
      <c r="AC105" s="34">
        <f t="shared" si="5"/>
        <v>1092.6472923076924</v>
      </c>
      <c r="AD105" s="39">
        <f t="shared" si="6"/>
        <v>1682.13705</v>
      </c>
      <c r="AE105" s="34">
        <f t="shared" si="7"/>
        <v>348.78461538461539</v>
      </c>
      <c r="AF105" s="39">
        <f t="shared" si="8"/>
        <v>772.87500000000011</v>
      </c>
      <c r="AG105" s="6">
        <f t="shared" si="9"/>
        <v>3896.4439576923078</v>
      </c>
    </row>
    <row r="106" spans="1:33" s="3" customFormat="1" ht="45.75" customHeight="1">
      <c r="A106" s="174">
        <v>45415</v>
      </c>
      <c r="B106" s="175">
        <f>IFERROR(
    IF(ISNUMBER(VALUE(MID('latest 2024'!B106,SEARCH("knitting machines operated in day",'latest 2024'!B106)-4,4))),
        VALUE(MID('latest 2024'!B106,SEARCH("knitting machines operated in day",'latest 2024'!B106)-4,4)),
        IF(ISNUMBER(VALUE(MID('latest 2024'!B106,SEARCH("knitting machines operated in day",'latest 2024'!B106)-3,3))),
            VALUE(MID('latest 2024'!B106,SEARCH("knitting machines operated in day",'latest 2024'!B106)-3,3)),
            VALUE(MID('latest 2024'!B106,SEARCH("knitting machines operated in day",'latest 2024'!B106)-2,2))
        )
    ),"-"
)</f>
        <v>77</v>
      </c>
      <c r="C106" s="175">
        <f>IFERROR(
    IF(ISNUMBER(VALUE(MID('latest 2024'!B106,SEARCH("knitting machines operated in night",'latest 2024'!B106)-4,4))),
        VALUE(MID('latest 2024'!B106,SEARCH("knitting machines operated in night",'latest 2024'!B106)-4,4)),
        IF(ISNUMBER(VALUE(MID('latest 2024'!B106,SEARCH("knitting machines operated in night",'latest 2024'!B106)-3,3))),
            VALUE(MID('latest 2024'!B106,SEARCH("knitting machines operated in night",'latest 2024'!B106)-3,3)),
            VALUE(MID('latest 2024'!B106,SEARCH("knitting machines operated in night",'latest 2024'!B106)-2,2))
        )
    ),"-"
)</f>
        <v>118</v>
      </c>
      <c r="D106" s="176">
        <f>IFERROR(
    IF(ISNUMBER(VALUE(MID('latest 2024'!B106,SEARCH("bulk dye machines operated in day",'latest 2024'!B106)-4,4))),
        VALUE(MID('latest 2024'!B106,SEARCH("bulk dye machines operated in day",'latest 2024'!B106)-4,4)),
        IF(ISNUMBER(VALUE(MID('latest 2024'!B106,SEARCH("bulk dye machines operated in day",'latest 2024'!B106)-3,3))),
            VALUE(MID('latest 2024'!B106,SEARCH("bulk dye machines operated in day",'latest 2024'!B106)-3,3)),
            VALUE(MID('latest 2024'!B106,SEARCH("bulk dye machines operated in day ",'latest 2024'!B106)-2,2))
        )
    ),"-"
)</f>
        <v>21</v>
      </c>
      <c r="E106" s="176">
        <f>IFERROR(
    IF(ISNUMBER(VALUE(MID('latest 2024'!B106,SEARCH("bulk dye machines operated in night",'latest 2024'!B106)-4,4))),
        VALUE(MID('latest 2024'!B106,SEARCH("bulk dye machines operated in night",'latest 2024'!B106)-4,4)),
        IF(ISNUMBER(VALUE(MID('latest 2024'!B106,SEARCH("bulk dye machines operated in night",'latest 2024'!B106)-3,3))),
            VALUE(MID('latest 2024'!B106,SEARCH("bulk dye machines operated in night",'latest 2024'!B106)-3,3)),
            VALUE(MID('latest 2024'!B106,SEARCH("bulk dye machines operated in night",'latest 2024'!B106)-2,2))
        )
    ),"-"
)</f>
        <v>20</v>
      </c>
      <c r="F106" s="175">
        <f>IFERROR(
    IF(ISNUMBER(VALUE(MID('latest 2024'!B106,SEARCH("sample dye machine operated in day",'latest 2024'!B106)-4,4))),
        VALUE(MID('latest 2024'!B106,SEARCH("sample dye machine operated in day",'latest 2024'!B106)-4,4)),
        IF(ISNUMBER(VALUE(MID('latest 2024'!B106,SEARCH("sample dye machine operated in day",'latest 2024'!B106)-3,3))),
            VALUE(MID('latest 2024'!B106,SEARCH("sample dye machine operated in day",'latest 2024'!B106)-3,3)),
            VALUE(MID('latest 2024'!B106,SEARCH("sample dye machine operated in day",'latest 2024'!B106)-2,2))
        )
    ),"-"
)</f>
        <v>10</v>
      </c>
      <c r="G106" s="175">
        <f>IFERROR(
    IF(ISNUMBER(VALUE(MID('latest 2024'!B106,SEARCH("sample dye machine operated in night",'latest 2024'!B106)-4,4))),
        VALUE(MID('latest 2024'!B106,SEARCH("sample dye machine operated in night",'latest 2024'!B106)-4,4)),
        IF(ISNUMBER(VALUE(MID('latest 2024'!B106,SEARCH("sample dye machine operated in night",'latest 2024'!B106)-3,3))),
            VALUE(MID('latest 2024'!B106,SEARCH("sample dye machine operated in night",'latest 2024'!B106)-3,3)),
            VALUE(MID('latest 2024'!B106,SEARCH("sample dye machine operated in night",'latest 2024'!B106)-2,2))
        )
    ),"-"
)</f>
        <v>10</v>
      </c>
      <c r="H106" s="176">
        <f>IFERROR(
    IF(ISNUMBER(VALUE(MID('latest 2024'!B106,SEARCH("dryers operated in day",'latest 2024'!B106)-4,4))),
        VALUE(MID('latest 2024'!B106,SEARCH("dryers operated in day",'latest 2024'!B106)-4,4)),
        IF(ISNUMBER(VALUE(MID('latest 2024'!B106,SEARCH("dryers operated in day",'latest 2024'!B106)-3,3))),
            VALUE(MID('latest 2024'!B106,SEARCH("dryers operated in day",'latest 2024'!B106)-3,3)),
            VALUE(MID('latest 2024'!B106,SEARCH("dryers operated in day",'latest 2024'!B106)-2,2))
        )
    ),"-"
)</f>
        <v>6</v>
      </c>
      <c r="I106" s="176">
        <f>IFERROR(
    IF(ISNUMBER(VALUE(MID('latest 2024'!B106,SEARCH("dryers operated in night",'latest 2024'!B106)-4,4))),
        VALUE(MID('latest 2024'!B106,SEARCH("dryers operated in night",'latest 2024'!B106)-4,4)),
        IF(ISNUMBER(VALUE(MID('latest 2024'!B106,SEARCH("dryers operated in night",'latest 2024'!B106)-3,3))),
            VALUE(MID('latest 2024'!B106,SEARCH("dryers operated in night",'latest 2024'!B106)-3,3)),
            VALUE(MID('latest 2024'!B106,SEARCH("dryers operated in night",'latest 2024'!B106)-2,2))
        )
    ),"-"
)</f>
        <v>6</v>
      </c>
      <c r="J106" s="175">
        <f>IFERROR(
    IF(ISNUMBER(VALUE(MID('latest 2024'!B106,SEARCH("Presetting machines operated in day",'latest 2024'!B106)-4,4))),
        VALUE(MID('latest 2024'!B106,SEARCH("Presetting machines operated in day",'latest 2024'!B106)-4,4)),
        IF(ISNUMBER(VALUE(MID('latest 2024'!B106,SEARCH("Presetting machines operated in day",'latest 2024'!B106)-3,3))),
            VALUE(MID('latest 2024'!B106,SEARCH("Presetting machines operated in day",'latest 2024'!B106)-3,3)),
            VALUE(MID('latest 2024'!B106,SEARCH("Presetting machines operated in day",'latest 2024'!B106)-2,2))
        )
    ),"-"
)</f>
        <v>2</v>
      </c>
      <c r="K106" s="177">
        <f>IFERROR(
    IF(ISNUMBER(VALUE(MID('latest 2024'!B106,SEARCH("Presetting machines operated in night",'latest 2024'!B106)-4,4))),
        VALUE(MID('latest 2024'!B106,SEARCH("Presetting machines operated in night",'latest 2024'!B106)-4,4)),
        IF(ISNUMBER(VALUE(MID('latest 2024'!B106,SEARCH("Presetting machines operated in night",'latest 2024'!B106)-3,3))),
            VALUE(MID('latest 2024'!B106,SEARCH("Presetting machines operated in night",'latest 2024'!B106)-3,3)),
            VALUE(MID('latest 2024'!B106,SEARCH("Presetting machines operated in night",'latest 2024'!B106)-2,2))
        )
    ),"-"
)</f>
        <v>2</v>
      </c>
      <c r="L106" s="178" t="s">
        <v>54</v>
      </c>
      <c r="M106" s="178" t="s">
        <v>54</v>
      </c>
      <c r="N106" s="179">
        <v>2</v>
      </c>
      <c r="O106" s="179">
        <v>2</v>
      </c>
      <c r="P106" s="180">
        <v>4</v>
      </c>
      <c r="Q106" s="180">
        <v>4</v>
      </c>
      <c r="R106" s="179">
        <v>3</v>
      </c>
      <c r="S106" s="179">
        <v>3</v>
      </c>
      <c r="T106" s="180">
        <v>6</v>
      </c>
      <c r="U106" s="180">
        <v>6</v>
      </c>
      <c r="V106" s="184" t="s">
        <v>765</v>
      </c>
      <c r="W106" s="182" t="s">
        <v>703</v>
      </c>
      <c r="X106" s="251">
        <v>26638</v>
      </c>
      <c r="Y106" s="251">
        <v>53977</v>
      </c>
      <c r="Z106" s="253">
        <v>803</v>
      </c>
      <c r="AA106" s="254"/>
      <c r="AB106" s="254"/>
      <c r="AC106" s="34">
        <f t="shared" si="5"/>
        <v>3289.1782769230776</v>
      </c>
      <c r="AD106" s="39">
        <f t="shared" si="6"/>
        <v>1611.21345</v>
      </c>
      <c r="AE106" s="34">
        <f t="shared" si="7"/>
        <v>407.67692307692306</v>
      </c>
      <c r="AF106" s="39">
        <f t="shared" si="8"/>
        <v>903.375</v>
      </c>
      <c r="AG106" s="6">
        <f t="shared" si="9"/>
        <v>6211.4436500000011</v>
      </c>
    </row>
    <row r="107" spans="1:33" s="3" customFormat="1" ht="45.75" customHeight="1">
      <c r="A107" s="174">
        <v>45416</v>
      </c>
      <c r="B107" s="175">
        <f>IFERROR(
    IF(ISNUMBER(VALUE(MID('latest 2024'!B107,SEARCH("knitting machines operated in day",'latest 2024'!B107)-4,4))),
        VALUE(MID('latest 2024'!B107,SEARCH("knitting machines operated in day",'latest 2024'!B107)-4,4)),
        IF(ISNUMBER(VALUE(MID('latest 2024'!B107,SEARCH("knitting machines operated in day",'latest 2024'!B107)-3,3))),
            VALUE(MID('latest 2024'!B107,SEARCH("knitting machines operated in day",'latest 2024'!B107)-3,3)),
            VALUE(MID('latest 2024'!B107,SEARCH("knitting machines operated in day",'latest 2024'!B107)-2,2))
        )
    ),"-"
)</f>
        <v>115</v>
      </c>
      <c r="C107" s="175">
        <f>IFERROR(
    IF(ISNUMBER(VALUE(MID('latest 2024'!B107,SEARCH("knitting machines operated in night",'latest 2024'!B107)-4,4))),
        VALUE(MID('latest 2024'!B107,SEARCH("knitting machines operated in night",'latest 2024'!B107)-4,4)),
        IF(ISNUMBER(VALUE(MID('latest 2024'!B107,SEARCH("knitting machines operated in night",'latest 2024'!B107)-3,3))),
            VALUE(MID('latest 2024'!B107,SEARCH("knitting machines operated in night",'latest 2024'!B107)-3,3)),
            VALUE(MID('latest 2024'!B107,SEARCH("knitting machines operated in night",'latest 2024'!B107)-2,2))
        )
    ),"-"
)</f>
        <v>118</v>
      </c>
      <c r="D107" s="176">
        <f>IFERROR(
    IF(ISNUMBER(VALUE(MID('latest 2024'!B107,SEARCH("bulk dye machines operated in day",'latest 2024'!B107)-4,4))),
        VALUE(MID('latest 2024'!B107,SEARCH("bulk dye machines operated in day",'latest 2024'!B107)-4,4)),
        IF(ISNUMBER(VALUE(MID('latest 2024'!B107,SEARCH("bulk dye machines operated in day",'latest 2024'!B107)-3,3))),
            VALUE(MID('latest 2024'!B107,SEARCH("bulk dye machines operated in day",'latest 2024'!B107)-3,3)),
            VALUE(MID('latest 2024'!B107,SEARCH("bulk dye machines operated in day ",'latest 2024'!B107)-2,2))
        )
    ),"-"
)</f>
        <v>21</v>
      </c>
      <c r="E107" s="176">
        <f>IFERROR(
    IF(ISNUMBER(VALUE(MID('latest 2024'!B107,SEARCH("bulk dye machines operated in night",'latest 2024'!B107)-4,4))),
        VALUE(MID('latest 2024'!B107,SEARCH("bulk dye machines operated in night",'latest 2024'!B107)-4,4)),
        IF(ISNUMBER(VALUE(MID('latest 2024'!B107,SEARCH("bulk dye machines operated in night",'latest 2024'!B107)-3,3))),
            VALUE(MID('latest 2024'!B107,SEARCH("bulk dye machines operated in night",'latest 2024'!B107)-3,3)),
            VALUE(MID('latest 2024'!B107,SEARCH("bulk dye machines operated in night",'latest 2024'!B107)-2,2))
        )
    ),"-"
)</f>
        <v>20</v>
      </c>
      <c r="F107" s="175">
        <f>IFERROR(
    IF(ISNUMBER(VALUE(MID('latest 2024'!B107,SEARCH("sample dye machine operated in day",'latest 2024'!B107)-4,4))),
        VALUE(MID('latest 2024'!B107,SEARCH("sample dye machine operated in day",'latest 2024'!B107)-4,4)),
        IF(ISNUMBER(VALUE(MID('latest 2024'!B107,SEARCH("sample dye machine operated in day",'latest 2024'!B107)-3,3))),
            VALUE(MID('latest 2024'!B107,SEARCH("sample dye machine operated in day",'latest 2024'!B107)-3,3)),
            VALUE(MID('latest 2024'!B107,SEARCH("sample dye machine operated in day",'latest 2024'!B107)-2,2))
        )
    ),"-"
)</f>
        <v>10</v>
      </c>
      <c r="G107" s="175">
        <f>IFERROR(
    IF(ISNUMBER(VALUE(MID('latest 2024'!B107,SEARCH("sample dye machine operated in night",'latest 2024'!B107)-4,4))),
        VALUE(MID('latest 2024'!B107,SEARCH("sample dye machine operated in night",'latest 2024'!B107)-4,4)),
        IF(ISNUMBER(VALUE(MID('latest 2024'!B107,SEARCH("sample dye machine operated in night",'latest 2024'!B107)-3,3))),
            VALUE(MID('latest 2024'!B107,SEARCH("sample dye machine operated in night",'latest 2024'!B107)-3,3)),
            VALUE(MID('latest 2024'!B107,SEARCH("sample dye machine operated in night",'latest 2024'!B107)-2,2))
        )
    ),"-"
)</f>
        <v>10</v>
      </c>
      <c r="H107" s="176">
        <f>IFERROR(
    IF(ISNUMBER(VALUE(MID('latest 2024'!B107,SEARCH("dryers operated in day",'latest 2024'!B107)-4,4))),
        VALUE(MID('latest 2024'!B107,SEARCH("dryers operated in day",'latest 2024'!B107)-4,4)),
        IF(ISNUMBER(VALUE(MID('latest 2024'!B107,SEARCH("dryers operated in day",'latest 2024'!B107)-3,3))),
            VALUE(MID('latest 2024'!B107,SEARCH("dryers operated in day",'latest 2024'!B107)-3,3)),
            VALUE(MID('latest 2024'!B107,SEARCH("dryers operated in day",'latest 2024'!B107)-2,2))
        )
    ),"-"
)</f>
        <v>8</v>
      </c>
      <c r="I107" s="176">
        <f>IFERROR(
    IF(ISNUMBER(VALUE(MID('latest 2024'!B107,SEARCH("dryers operated in night",'latest 2024'!B107)-4,4))),
        VALUE(MID('latest 2024'!B107,SEARCH("dryers operated in night",'latest 2024'!B107)-4,4)),
        IF(ISNUMBER(VALUE(MID('latest 2024'!B107,SEARCH("dryers operated in night",'latest 2024'!B107)-3,3))),
            VALUE(MID('latest 2024'!B107,SEARCH("dryers operated in night",'latest 2024'!B107)-3,3)),
            VALUE(MID('latest 2024'!B107,SEARCH("dryers operated in night",'latest 2024'!B107)-2,2))
        )
    ),"-"
)</f>
        <v>6</v>
      </c>
      <c r="J107" s="175">
        <f>IFERROR(
    IF(ISNUMBER(VALUE(MID('latest 2024'!B107,SEARCH("Presetting machines operated in day",'latest 2024'!B107)-4,4))),
        VALUE(MID('latest 2024'!B107,SEARCH("Presetting machines operated in day",'latest 2024'!B107)-4,4)),
        IF(ISNUMBER(VALUE(MID('latest 2024'!B107,SEARCH("Presetting machines operated in day",'latest 2024'!B107)-3,3))),
            VALUE(MID('latest 2024'!B107,SEARCH("Presetting machines operated in day",'latest 2024'!B107)-3,3)),
            VALUE(MID('latest 2024'!B107,SEARCH("Presetting machines operated in day",'latest 2024'!B107)-2,2))
        )
    ),"-"
)</f>
        <v>3</v>
      </c>
      <c r="K107" s="177">
        <f>IFERROR(
    IF(ISNUMBER(VALUE(MID('latest 2024'!B107,SEARCH("Presetting machines operated in night",'latest 2024'!B107)-4,4))),
        VALUE(MID('latest 2024'!B107,SEARCH("Presetting machines operated in night",'latest 2024'!B107)-4,4)),
        IF(ISNUMBER(VALUE(MID('latest 2024'!B107,SEARCH("Presetting machines operated in night",'latest 2024'!B107)-3,3))),
            VALUE(MID('latest 2024'!B107,SEARCH("Presetting machines operated in night",'latest 2024'!B107)-3,3)),
            VALUE(MID('latest 2024'!B107,SEARCH("Presetting machines operated in night",'latest 2024'!B107)-2,2))
        )
    ),"-"
)</f>
        <v>3</v>
      </c>
      <c r="L107" s="178" t="s">
        <v>54</v>
      </c>
      <c r="M107" s="178" t="s">
        <v>54</v>
      </c>
      <c r="N107" s="179">
        <v>2</v>
      </c>
      <c r="O107" s="179">
        <v>2</v>
      </c>
      <c r="P107" s="180">
        <v>5</v>
      </c>
      <c r="Q107" s="180">
        <v>4</v>
      </c>
      <c r="R107" s="179">
        <v>3</v>
      </c>
      <c r="S107" s="179">
        <v>3</v>
      </c>
      <c r="T107" s="180">
        <v>6</v>
      </c>
      <c r="U107" s="180">
        <v>6</v>
      </c>
      <c r="V107" s="184" t="s">
        <v>765</v>
      </c>
      <c r="W107" s="182" t="s">
        <v>703</v>
      </c>
      <c r="X107" s="251">
        <v>26460</v>
      </c>
      <c r="Y107" s="251">
        <v>49929</v>
      </c>
      <c r="Z107" s="253">
        <v>697</v>
      </c>
      <c r="AA107" s="254"/>
      <c r="AB107" s="254"/>
      <c r="AC107" s="34">
        <f t="shared" si="5"/>
        <v>3267.1993846153846</v>
      </c>
      <c r="AD107" s="39">
        <f t="shared" si="6"/>
        <v>1490.3806500000001</v>
      </c>
      <c r="AE107" s="34">
        <f t="shared" si="7"/>
        <v>353.86153846153849</v>
      </c>
      <c r="AF107" s="39">
        <f t="shared" si="8"/>
        <v>784.12500000000011</v>
      </c>
      <c r="AG107" s="6">
        <f t="shared" si="9"/>
        <v>5895.5665730769233</v>
      </c>
    </row>
    <row r="108" spans="1:33" s="3" customFormat="1" ht="45.75" customHeight="1">
      <c r="A108" s="174">
        <v>45417</v>
      </c>
      <c r="B108" s="175">
        <f>IFERROR(
    IF(ISNUMBER(VALUE(MID('latest 2024'!B108,SEARCH("knitting machines operated in day",'latest 2024'!B108)-4,4))),
        VALUE(MID('latest 2024'!B108,SEARCH("knitting machines operated in day",'latest 2024'!B108)-4,4)),
        IF(ISNUMBER(VALUE(MID('latest 2024'!B108,SEARCH("knitting machines operated in day",'latest 2024'!B108)-3,3))),
            VALUE(MID('latest 2024'!B108,SEARCH("knitting machines operated in day",'latest 2024'!B108)-3,3)),
            VALUE(MID('latest 2024'!B108,SEARCH("knitting machines operated in day",'latest 2024'!B108)-2,2))
        )
    ),"-"
)</f>
        <v>105</v>
      </c>
      <c r="C108" s="175">
        <f>IFERROR(
    IF(ISNUMBER(VALUE(MID('latest 2024'!B108,SEARCH("knitting machines operated in night",'latest 2024'!B108)-4,4))),
        VALUE(MID('latest 2024'!B108,SEARCH("knitting machines operated in night",'latest 2024'!B108)-4,4)),
        IF(ISNUMBER(VALUE(MID('latest 2024'!B108,SEARCH("knitting machines operated in night",'latest 2024'!B108)-3,3))),
            VALUE(MID('latest 2024'!B108,SEARCH("knitting machines operated in night",'latest 2024'!B108)-3,3)),
            VALUE(MID('latest 2024'!B108,SEARCH("knitting machines operated in night",'latest 2024'!B108)-2,2))
        )
    ),"-"
)</f>
        <v>102</v>
      </c>
      <c r="D108" s="176">
        <f>IFERROR(
    IF(ISNUMBER(VALUE(MID('latest 2024'!B108,SEARCH("bulk dye machines operated in day",'latest 2024'!B108)-4,4))),
        VALUE(MID('latest 2024'!B108,SEARCH("bulk dye machines operated in day",'latest 2024'!B108)-4,4)),
        IF(ISNUMBER(VALUE(MID('latest 2024'!B108,SEARCH("bulk dye machines operated in day",'latest 2024'!B108)-3,3))),
            VALUE(MID('latest 2024'!B108,SEARCH("bulk dye machines operated in day",'latest 2024'!B108)-3,3)),
            VALUE(MID('latest 2024'!B108,SEARCH("bulk dye machines operated in day ",'latest 2024'!B108)-2,2))
        )
    ),"-"
)</f>
        <v>28</v>
      </c>
      <c r="E108" s="176">
        <f>IFERROR(
    IF(ISNUMBER(VALUE(MID('latest 2024'!B108,SEARCH("bulk dye machines operated in night",'latest 2024'!B108)-4,4))),
        VALUE(MID('latest 2024'!B108,SEARCH("bulk dye machines operated in night",'latest 2024'!B108)-4,4)),
        IF(ISNUMBER(VALUE(MID('latest 2024'!B108,SEARCH("bulk dye machines operated in night",'latest 2024'!B108)-3,3))),
            VALUE(MID('latest 2024'!B108,SEARCH("bulk dye machines operated in night",'latest 2024'!B108)-3,3)),
            VALUE(MID('latest 2024'!B108,SEARCH("bulk dye machines operated in night",'latest 2024'!B108)-2,2))
        )
    ),"-"
)</f>
        <v>20</v>
      </c>
      <c r="F108" s="175">
        <f>IFERROR(
    IF(ISNUMBER(VALUE(MID('latest 2024'!B108,SEARCH("sample dye machine operated in day",'latest 2024'!B108)-4,4))),
        VALUE(MID('latest 2024'!B108,SEARCH("sample dye machine operated in day",'latest 2024'!B108)-4,4)),
        IF(ISNUMBER(VALUE(MID('latest 2024'!B108,SEARCH("sample dye machine operated in day",'latest 2024'!B108)-3,3))),
            VALUE(MID('latest 2024'!B108,SEARCH("sample dye machine operated in day",'latest 2024'!B108)-3,3)),
            VALUE(MID('latest 2024'!B108,SEARCH("sample dye machine operated in day",'latest 2024'!B108)-2,2))
        )
    ),"-"
)</f>
        <v>10</v>
      </c>
      <c r="G108" s="175">
        <f>IFERROR(
    IF(ISNUMBER(VALUE(MID('latest 2024'!B108,SEARCH("sample dye machine operated in night",'latest 2024'!B108)-4,4))),
        VALUE(MID('latest 2024'!B108,SEARCH("sample dye machine operated in night",'latest 2024'!B108)-4,4)),
        IF(ISNUMBER(VALUE(MID('latest 2024'!B108,SEARCH("sample dye machine operated in night",'latest 2024'!B108)-3,3))),
            VALUE(MID('latest 2024'!B108,SEARCH("sample dye machine operated in night",'latest 2024'!B108)-3,3)),
            VALUE(MID('latest 2024'!B108,SEARCH("sample dye machine operated in night",'latest 2024'!B108)-2,2))
        )
    ),"-"
)</f>
        <v>10</v>
      </c>
      <c r="H108" s="176">
        <f>IFERROR(
    IF(ISNUMBER(VALUE(MID('latest 2024'!B108,SEARCH("dryers operated in day",'latest 2024'!B108)-4,4))),
        VALUE(MID('latest 2024'!B108,SEARCH("dryers operated in day",'latest 2024'!B108)-4,4)),
        IF(ISNUMBER(VALUE(MID('latest 2024'!B108,SEARCH("dryers operated in day",'latest 2024'!B108)-3,3))),
            VALUE(MID('latest 2024'!B108,SEARCH("dryers operated in day",'latest 2024'!B108)-3,3)),
            VALUE(MID('latest 2024'!B108,SEARCH("dryers operated in day",'latest 2024'!B108)-2,2))
        )
    ),"-"
)</f>
        <v>8</v>
      </c>
      <c r="I108" s="176">
        <f>IFERROR(
    IF(ISNUMBER(VALUE(MID('latest 2024'!B108,SEARCH("dryers operated in night",'latest 2024'!B108)-4,4))),
        VALUE(MID('latest 2024'!B108,SEARCH("dryers operated in night",'latest 2024'!B108)-4,4)),
        IF(ISNUMBER(VALUE(MID('latest 2024'!B108,SEARCH("dryers operated in night",'latest 2024'!B108)-3,3))),
            VALUE(MID('latest 2024'!B108,SEARCH("dryers operated in night",'latest 2024'!B108)-3,3)),
            VALUE(MID('latest 2024'!B108,SEARCH("dryers operated in night",'latest 2024'!B108)-2,2))
        )
    ),"-"
)</f>
        <v>7</v>
      </c>
      <c r="J108" s="175">
        <f>IFERROR(
    IF(ISNUMBER(VALUE(MID('latest 2024'!B108,SEARCH("Presetting machines operated in day",'latest 2024'!B108)-4,4))),
        VALUE(MID('latest 2024'!B108,SEARCH("Presetting machines operated in day",'latest 2024'!B108)-4,4)),
        IF(ISNUMBER(VALUE(MID('latest 2024'!B108,SEARCH("Presetting machines operated in day",'latest 2024'!B108)-3,3))),
            VALUE(MID('latest 2024'!B108,SEARCH("Presetting machines operated in day",'latest 2024'!B108)-3,3)),
            VALUE(MID('latest 2024'!B108,SEARCH("Presetting machines operated in day",'latest 2024'!B108)-2,2))
        )
    ),"-"
)</f>
        <v>3</v>
      </c>
      <c r="K108" s="177">
        <f>IFERROR(
    IF(ISNUMBER(VALUE(MID('latest 2024'!B108,SEARCH("Presetting machines operated in night",'latest 2024'!B108)-4,4))),
        VALUE(MID('latest 2024'!B108,SEARCH("Presetting machines operated in night",'latest 2024'!B108)-4,4)),
        IF(ISNUMBER(VALUE(MID('latest 2024'!B108,SEARCH("Presetting machines operated in night",'latest 2024'!B108)-3,3))),
            VALUE(MID('latest 2024'!B108,SEARCH("Presetting machines operated in night",'latest 2024'!B108)-3,3)),
            VALUE(MID('latest 2024'!B108,SEARCH("Presetting machines operated in night",'latest 2024'!B108)-2,2))
        )
    ),"-"
)</f>
        <v>3</v>
      </c>
      <c r="L108" s="178" t="s">
        <v>54</v>
      </c>
      <c r="M108" s="178" t="s">
        <v>54</v>
      </c>
      <c r="N108" s="179">
        <v>2</v>
      </c>
      <c r="O108" s="179">
        <v>2</v>
      </c>
      <c r="P108" s="180">
        <v>5</v>
      </c>
      <c r="Q108" s="180">
        <v>4</v>
      </c>
      <c r="R108" s="179">
        <v>3</v>
      </c>
      <c r="S108" s="179">
        <v>3</v>
      </c>
      <c r="T108" s="187" t="s">
        <v>771</v>
      </c>
      <c r="U108" s="180">
        <v>5</v>
      </c>
      <c r="V108" s="184" t="s">
        <v>772</v>
      </c>
      <c r="W108" s="182" t="s">
        <v>703</v>
      </c>
      <c r="X108" s="251">
        <v>25776</v>
      </c>
      <c r="Y108" s="251">
        <v>57766</v>
      </c>
      <c r="Z108" s="253">
        <v>796</v>
      </c>
      <c r="AA108" s="254"/>
      <c r="AB108" s="254"/>
      <c r="AC108" s="34">
        <f t="shared" si="5"/>
        <v>3182.7411692307696</v>
      </c>
      <c r="AD108" s="39">
        <f t="shared" si="6"/>
        <v>1724.3151</v>
      </c>
      <c r="AE108" s="34">
        <f t="shared" si="7"/>
        <v>404.12307692307695</v>
      </c>
      <c r="AF108" s="39">
        <f t="shared" si="8"/>
        <v>895.5</v>
      </c>
      <c r="AG108" s="6">
        <f t="shared" si="9"/>
        <v>6206.6793461538464</v>
      </c>
    </row>
    <row r="109" spans="1:33" s="3" customFormat="1" ht="45.75" customHeight="1">
      <c r="A109" s="174">
        <v>45418</v>
      </c>
      <c r="B109" s="175">
        <f>IFERROR(
    IF(ISNUMBER(VALUE(MID('latest 2024'!B109,SEARCH("knitting machines operated in day",'latest 2024'!B109)-4,4))),
        VALUE(MID('latest 2024'!B109,SEARCH("knitting machines operated in day",'latest 2024'!B109)-4,4)),
        IF(ISNUMBER(VALUE(MID('latest 2024'!B109,SEARCH("knitting machines operated in day",'latest 2024'!B109)-3,3))),
            VALUE(MID('latest 2024'!B109,SEARCH("knitting machines operated in day",'latest 2024'!B109)-3,3)),
            VALUE(MID('latest 2024'!B109,SEARCH("knitting machines operated in day",'latest 2024'!B109)-2,2))
        )
    ),"-"
)</f>
        <v>100</v>
      </c>
      <c r="C109" s="175">
        <f>IFERROR(
    IF(ISNUMBER(VALUE(MID('latest 2024'!B109,SEARCH("knitting machines operated in night",'latest 2024'!B109)-4,4))),
        VALUE(MID('latest 2024'!B109,SEARCH("knitting machines operated in night",'latest 2024'!B109)-4,4)),
        IF(ISNUMBER(VALUE(MID('latest 2024'!B109,SEARCH("knitting machines operated in night",'latest 2024'!B109)-3,3))),
            VALUE(MID('latest 2024'!B109,SEARCH("knitting machines operated in night",'latest 2024'!B109)-3,3)),
            VALUE(MID('latest 2024'!B109,SEARCH("knitting machines operated in night",'latest 2024'!B109)-2,2))
        )
    ),"-"
)</f>
        <v>107</v>
      </c>
      <c r="D109" s="176">
        <f>IFERROR(
    IF(ISNUMBER(VALUE(MID('latest 2024'!B109,SEARCH("bulk dye machines operated in day",'latest 2024'!B109)-4,4))),
        VALUE(MID('latest 2024'!B109,SEARCH("bulk dye machines operated in day",'latest 2024'!B109)-4,4)),
        IF(ISNUMBER(VALUE(MID('latest 2024'!B109,SEARCH("bulk dye machines operated in day",'latest 2024'!B109)-3,3))),
            VALUE(MID('latest 2024'!B109,SEARCH("bulk dye machines operated in day",'latest 2024'!B109)-3,3)),
            VALUE(MID('latest 2024'!B109,SEARCH("bulk dye machines operated in day ",'latest 2024'!B109)-2,2))
        )
    ),"-"
)</f>
        <v>22</v>
      </c>
      <c r="E109" s="176">
        <f>IFERROR(
    IF(ISNUMBER(VALUE(MID('latest 2024'!B109,SEARCH("bulk dye machines operated in night",'latest 2024'!B109)-4,4))),
        VALUE(MID('latest 2024'!B109,SEARCH("bulk dye machines operated in night",'latest 2024'!B109)-4,4)),
        IF(ISNUMBER(VALUE(MID('latest 2024'!B109,SEARCH("bulk dye machines operated in night",'latest 2024'!B109)-3,3))),
            VALUE(MID('latest 2024'!B109,SEARCH("bulk dye machines operated in night",'latest 2024'!B109)-3,3)),
            VALUE(MID('latest 2024'!B109,SEARCH("bulk dye machines operated in night",'latest 2024'!B109)-2,2))
        )
    ),"-"
)</f>
        <v>23</v>
      </c>
      <c r="F109" s="175">
        <f>IFERROR(
    IF(ISNUMBER(VALUE(MID('latest 2024'!B109,SEARCH("sample dye machine operated in day",'latest 2024'!B109)-4,4))),
        VALUE(MID('latest 2024'!B109,SEARCH("sample dye machine operated in day",'latest 2024'!B109)-4,4)),
        IF(ISNUMBER(VALUE(MID('latest 2024'!B109,SEARCH("sample dye machine operated in day",'latest 2024'!B109)-3,3))),
            VALUE(MID('latest 2024'!B109,SEARCH("sample dye machine operated in day",'latest 2024'!B109)-3,3)),
            VALUE(MID('latest 2024'!B109,SEARCH("sample dye machine operated in day",'latest 2024'!B109)-2,2))
        )
    ),"-"
)</f>
        <v>10</v>
      </c>
      <c r="G109" s="175">
        <f>IFERROR(
    IF(ISNUMBER(VALUE(MID('latest 2024'!B109,SEARCH("sample dye machine operated in night",'latest 2024'!B109)-4,4))),
        VALUE(MID('latest 2024'!B109,SEARCH("sample dye machine operated in night",'latest 2024'!B109)-4,4)),
        IF(ISNUMBER(VALUE(MID('latest 2024'!B109,SEARCH("sample dye machine operated in night",'latest 2024'!B109)-3,3))),
            VALUE(MID('latest 2024'!B109,SEARCH("sample dye machine operated in night",'latest 2024'!B109)-3,3)),
            VALUE(MID('latest 2024'!B109,SEARCH("sample dye machine operated in night",'latest 2024'!B109)-2,2))
        )
    ),"-"
)</f>
        <v>10</v>
      </c>
      <c r="H109" s="176">
        <f>IFERROR(
    IF(ISNUMBER(VALUE(MID('latest 2024'!B109,SEARCH("dryers operated in day",'latest 2024'!B109)-4,4))),
        VALUE(MID('latest 2024'!B109,SEARCH("dryers operated in day",'latest 2024'!B109)-4,4)),
        IF(ISNUMBER(VALUE(MID('latest 2024'!B109,SEARCH("dryers operated in day",'latest 2024'!B109)-3,3))),
            VALUE(MID('latest 2024'!B109,SEARCH("dryers operated in day",'latest 2024'!B109)-3,3)),
            VALUE(MID('latest 2024'!B109,SEARCH("dryers operated in day",'latest 2024'!B109)-2,2))
        )
    ),"-"
)</f>
        <v>8</v>
      </c>
      <c r="I109" s="176">
        <f>IFERROR(
    IF(ISNUMBER(VALUE(MID('latest 2024'!B109,SEARCH("dryers operated in night",'latest 2024'!B109)-4,4))),
        VALUE(MID('latest 2024'!B109,SEARCH("dryers operated in night",'latest 2024'!B109)-4,4)),
        IF(ISNUMBER(VALUE(MID('latest 2024'!B109,SEARCH("dryers operated in night",'latest 2024'!B109)-3,3))),
            VALUE(MID('latest 2024'!B109,SEARCH("dryers operated in night",'latest 2024'!B109)-3,3)),
            VALUE(MID('latest 2024'!B109,SEARCH("dryers operated in night",'latest 2024'!B109)-2,2))
        )
    ),"-"
)</f>
        <v>7</v>
      </c>
      <c r="J109" s="175">
        <f>IFERROR(
    IF(ISNUMBER(VALUE(MID('latest 2024'!B109,SEARCH("Presetting machines operated in day",'latest 2024'!B109)-4,4))),
        VALUE(MID('latest 2024'!B109,SEARCH("Presetting machines operated in day",'latest 2024'!B109)-4,4)),
        IF(ISNUMBER(VALUE(MID('latest 2024'!B109,SEARCH("Presetting machines operated in day",'latest 2024'!B109)-3,3))),
            VALUE(MID('latest 2024'!B109,SEARCH("Presetting machines operated in day",'latest 2024'!B109)-3,3)),
            VALUE(MID('latest 2024'!B109,SEARCH("Presetting machines operated in day",'latest 2024'!B109)-2,2))
        )
    ),"-"
)</f>
        <v>3</v>
      </c>
      <c r="K109" s="177">
        <f>IFERROR(
    IF(ISNUMBER(VALUE(MID('latest 2024'!B109,SEARCH("Presetting machines operated in night",'latest 2024'!B109)-4,4))),
        VALUE(MID('latest 2024'!B109,SEARCH("Presetting machines operated in night",'latest 2024'!B109)-4,4)),
        IF(ISNUMBER(VALUE(MID('latest 2024'!B109,SEARCH("Presetting machines operated in night",'latest 2024'!B109)-3,3))),
            VALUE(MID('latest 2024'!B109,SEARCH("Presetting machines operated in night",'latest 2024'!B109)-3,3)),
            VALUE(MID('latest 2024'!B109,SEARCH("Presetting machines operated in night",'latest 2024'!B109)-2,2))
        )
    ),"-"
)</f>
        <v>3</v>
      </c>
      <c r="L109" s="178" t="s">
        <v>54</v>
      </c>
      <c r="M109" s="178" t="s">
        <v>54</v>
      </c>
      <c r="N109" s="179">
        <v>3</v>
      </c>
      <c r="O109" s="179">
        <v>2</v>
      </c>
      <c r="P109" s="180">
        <v>5</v>
      </c>
      <c r="Q109" s="180">
        <v>4</v>
      </c>
      <c r="R109" s="179">
        <v>3</v>
      </c>
      <c r="S109" s="179">
        <v>3</v>
      </c>
      <c r="T109" s="180">
        <v>6</v>
      </c>
      <c r="U109" s="180">
        <v>6</v>
      </c>
      <c r="V109" s="184" t="s">
        <v>773</v>
      </c>
      <c r="W109" s="182" t="s">
        <v>703</v>
      </c>
      <c r="X109" s="256">
        <v>26015</v>
      </c>
      <c r="Y109" s="251">
        <v>60148</v>
      </c>
      <c r="Z109" s="253">
        <v>853</v>
      </c>
      <c r="AA109" s="254"/>
      <c r="AB109" s="254"/>
      <c r="AC109" s="34">
        <f t="shared" si="5"/>
        <v>3212.2521538461542</v>
      </c>
      <c r="AD109" s="39">
        <f t="shared" si="6"/>
        <v>1795.4178000000002</v>
      </c>
      <c r="AE109" s="34">
        <f t="shared" si="7"/>
        <v>433.06153846153848</v>
      </c>
      <c r="AF109" s="39">
        <f t="shared" si="8"/>
        <v>959.625</v>
      </c>
      <c r="AG109" s="6">
        <f t="shared" si="9"/>
        <v>6400.3564923076929</v>
      </c>
    </row>
    <row r="110" spans="1:33" s="3" customFormat="1" ht="45.75" customHeight="1">
      <c r="A110" s="174">
        <v>45419</v>
      </c>
      <c r="B110" s="175">
        <f>IFERROR(
    IF(ISNUMBER(VALUE(MID('latest 2024'!B110,SEARCH("knitting machines operated in day",'latest 2024'!B110)-4,4))),
        VALUE(MID('latest 2024'!B110,SEARCH("knitting machines operated in day",'latest 2024'!B110)-4,4)),
        IF(ISNUMBER(VALUE(MID('latest 2024'!B110,SEARCH("knitting machines operated in day",'latest 2024'!B110)-3,3))),
            VALUE(MID('latest 2024'!B110,SEARCH("knitting machines operated in day",'latest 2024'!B110)-3,3)),
            VALUE(MID('latest 2024'!B110,SEARCH("knitting machines operated in day",'latest 2024'!B110)-2,2))
        )
    ),"-"
)</f>
        <v>106</v>
      </c>
      <c r="C110" s="175" t="s">
        <v>54</v>
      </c>
      <c r="D110" s="176">
        <f>IFERROR(
    IF(ISNUMBER(VALUE(MID('latest 2024'!B110,SEARCH("bulk dye machines operated in day",'latest 2024'!B110)-4,4))),
        VALUE(MID('latest 2024'!B110,SEARCH("bulk dye machines operated in day",'latest 2024'!B110)-4,4)),
        IF(ISNUMBER(VALUE(MID('latest 2024'!B110,SEARCH("bulk dye machines operated in day",'latest 2024'!B110)-3,3))),
            VALUE(MID('latest 2024'!B110,SEARCH("bulk dye machines operated in day",'latest 2024'!B110)-3,3)),
            VALUE(MID('latest 2024'!B110,SEARCH("bulk dye machines operated in day ",'latest 2024'!B110)-2,2))
        )
    ),"-"
)</f>
        <v>21</v>
      </c>
      <c r="E110" s="176" t="s">
        <v>54</v>
      </c>
      <c r="F110" s="175">
        <f>IFERROR(
    IF(ISNUMBER(VALUE(MID('latest 2024'!B110,SEARCH("sample dye machine operated in day",'latest 2024'!B110)-4,4))),
        VALUE(MID('latest 2024'!B110,SEARCH("sample dye machine operated in day",'latest 2024'!B110)-4,4)),
        IF(ISNUMBER(VALUE(MID('latest 2024'!B110,SEARCH("sample dye machine operated in day",'latest 2024'!B110)-3,3))),
            VALUE(MID('latest 2024'!B110,SEARCH("sample dye machine operated in day",'latest 2024'!B110)-3,3)),
            VALUE(MID('latest 2024'!B110,SEARCH("sample dye machine operated in day",'latest 2024'!B110)-2,2))
        )
    ),"-"
)</f>
        <v>10</v>
      </c>
      <c r="G110" s="175" t="s">
        <v>54</v>
      </c>
      <c r="H110" s="176">
        <f>IFERROR(
    IF(ISNUMBER(VALUE(MID('latest 2024'!B110,SEARCH("dryers operated in day",'latest 2024'!B110)-4,4))),
        VALUE(MID('latest 2024'!B110,SEARCH("dryers operated in day",'latest 2024'!B110)-4,4)),
        IF(ISNUMBER(VALUE(MID('latest 2024'!B110,SEARCH("dryers operated in day",'latest 2024'!B110)-3,3))),
            VALUE(MID('latest 2024'!B110,SEARCH("dryers operated in day",'latest 2024'!B110)-3,3)),
            VALUE(MID('latest 2024'!B110,SEARCH("dryers operated in day",'latest 2024'!B110)-2,2))
        )
    ),"-"
)</f>
        <v>6</v>
      </c>
      <c r="I110" s="176" t="s">
        <v>54</v>
      </c>
      <c r="J110" s="175">
        <f>IFERROR(
    IF(ISNUMBER(VALUE(MID('latest 2024'!B110,SEARCH("Presetting machines operated in day",'latest 2024'!B110)-4,4))),
        VALUE(MID('latest 2024'!B110,SEARCH("Presetting machines operated in day",'latest 2024'!B110)-4,4)),
        IF(ISNUMBER(VALUE(MID('latest 2024'!B110,SEARCH("Presetting machines operated in day",'latest 2024'!B110)-3,3))),
            VALUE(MID('latest 2024'!B110,SEARCH("Presetting machines operated in day",'latest 2024'!B110)-3,3)),
            VALUE(MID('latest 2024'!B110,SEARCH("Presetting machines operated in day",'latest 2024'!B110)-2,2))
        )
    ),"-"
)</f>
        <v>2</v>
      </c>
      <c r="K110" s="177" t="s">
        <v>54</v>
      </c>
      <c r="L110" s="178" t="s">
        <v>54</v>
      </c>
      <c r="M110" s="178" t="s">
        <v>54</v>
      </c>
      <c r="N110" s="179">
        <v>3</v>
      </c>
      <c r="O110" s="179">
        <v>2</v>
      </c>
      <c r="P110" s="180">
        <v>5</v>
      </c>
      <c r="Q110" s="180">
        <v>4</v>
      </c>
      <c r="R110" s="179">
        <v>3</v>
      </c>
      <c r="S110" s="179">
        <v>2</v>
      </c>
      <c r="T110" s="180">
        <v>6</v>
      </c>
      <c r="U110" s="180">
        <v>6</v>
      </c>
      <c r="V110" s="184" t="s">
        <v>774</v>
      </c>
      <c r="W110" s="182" t="s">
        <v>703</v>
      </c>
      <c r="X110" s="256">
        <v>26128</v>
      </c>
      <c r="Y110" s="251">
        <v>57002</v>
      </c>
      <c r="Z110" s="253">
        <v>807</v>
      </c>
      <c r="AA110" s="254"/>
      <c r="AB110" s="254"/>
      <c r="AC110" s="34">
        <f t="shared" si="5"/>
        <v>3226.2050461538461</v>
      </c>
      <c r="AD110" s="39">
        <f t="shared" si="6"/>
        <v>1701.5097000000001</v>
      </c>
      <c r="AE110" s="34">
        <f t="shared" si="7"/>
        <v>409.7076923076923</v>
      </c>
      <c r="AF110" s="39">
        <f t="shared" si="8"/>
        <v>907.87500000000011</v>
      </c>
      <c r="AG110" s="6">
        <f t="shared" si="9"/>
        <v>6245.2974384615381</v>
      </c>
    </row>
    <row r="111" spans="1:33" s="3" customFormat="1" ht="45.75" customHeight="1">
      <c r="A111" s="174">
        <v>45420</v>
      </c>
      <c r="B111" s="175">
        <f>IFERROR(
    IF(ISNUMBER(VALUE(MID('latest 2024'!B111,SEARCH("knitting machines operated in day",'latest 2024'!B111)-4,4))),
        VALUE(MID('latest 2024'!B111,SEARCH("knitting machines operated in day",'latest 2024'!B111)-4,4)),
        IF(ISNUMBER(VALUE(MID('latest 2024'!B111,SEARCH("knitting machines operated in day",'latest 2024'!B111)-3,3))),
            VALUE(MID('latest 2024'!B111,SEARCH("knitting machines operated in day",'latest 2024'!B111)-3,3)),
            VALUE(MID('latest 2024'!B111,SEARCH("knitting machines operated in day",'latest 2024'!B111)-2,2))
        )
    ),"-"
)</f>
        <v>102</v>
      </c>
      <c r="C111" s="175">
        <f>IFERROR(
    IF(ISNUMBER(VALUE(MID('latest 2024'!B111,SEARCH("knitting machines operated in night",'latest 2024'!B111)-4,4))),
        VALUE(MID('latest 2024'!B111,SEARCH("knitting machines operated in night",'latest 2024'!B111)-4,4)),
        IF(ISNUMBER(VALUE(MID('latest 2024'!B111,SEARCH("knitting machines operated in night",'latest 2024'!B111)-3,3))),
            VALUE(MID('latest 2024'!B111,SEARCH("knitting machines operated in night",'latest 2024'!B111)-3,3)),
            VALUE(MID('latest 2024'!B111,SEARCH("knitting machines operated in night",'latest 2024'!B111)-2,2))
        )
    ),"-"
)</f>
        <v>100</v>
      </c>
      <c r="D111" s="176">
        <f>IFERROR(
    IF(ISNUMBER(VALUE(MID('latest 2024'!B111,SEARCH("bulk dye machines operated in day",'latest 2024'!B111)-4,4))),
        VALUE(MID('latest 2024'!B111,SEARCH("bulk dye machines operated in day",'latest 2024'!B111)-4,4)),
        IF(ISNUMBER(VALUE(MID('latest 2024'!B111,SEARCH("bulk dye machines operated in day",'latest 2024'!B111)-3,3))),
            VALUE(MID('latest 2024'!B111,SEARCH("bulk dye machines operated in day",'latest 2024'!B111)-3,3)),
            VALUE(MID('latest 2024'!B111,SEARCH("bulk dye machines operated in day ",'latest 2024'!B111)-2,2))
        )
    ),"-"
)</f>
        <v>22</v>
      </c>
      <c r="E111" s="176">
        <f>IFERROR(
    IF(ISNUMBER(VALUE(MID('latest 2024'!B111,SEARCH("bulk dye machines operated in night",'latest 2024'!B111)-4,4))),
        VALUE(MID('latest 2024'!B111,SEARCH("bulk dye machines operated in night",'latest 2024'!B111)-4,4)),
        IF(ISNUMBER(VALUE(MID('latest 2024'!B111,SEARCH("bulk dye machines operated in night",'latest 2024'!B111)-3,3))),
            VALUE(MID('latest 2024'!B111,SEARCH("bulk dye machines operated in night",'latest 2024'!B111)-3,3)),
            VALUE(MID('latest 2024'!B111,SEARCH("bulk dye machines operated in night",'latest 2024'!B111)-2,2))
        )
    ),"-"
)</f>
        <v>22</v>
      </c>
      <c r="F111" s="175">
        <f>IFERROR(
    IF(ISNUMBER(VALUE(MID('latest 2024'!B111,SEARCH("sample dye machine operated in day",'latest 2024'!B111)-4,4))),
        VALUE(MID('latest 2024'!B111,SEARCH("sample dye machine operated in day",'latest 2024'!B111)-4,4)),
        IF(ISNUMBER(VALUE(MID('latest 2024'!B111,SEARCH("sample dye machine operated in day",'latest 2024'!B111)-3,3))),
            VALUE(MID('latest 2024'!B111,SEARCH("sample dye machine operated in day",'latest 2024'!B111)-3,3)),
            VALUE(MID('latest 2024'!B111,SEARCH("sample dye machine operated in day",'latest 2024'!B111)-2,2))
        )
    ),"-"
)</f>
        <v>9</v>
      </c>
      <c r="G111" s="175">
        <f>IFERROR(
    IF(ISNUMBER(VALUE(MID('latest 2024'!B111,SEARCH("sample dye machine operated in night",'latest 2024'!B111)-4,4))),
        VALUE(MID('latest 2024'!B111,SEARCH("sample dye machine operated in night",'latest 2024'!B111)-4,4)),
        IF(ISNUMBER(VALUE(MID('latest 2024'!B111,SEARCH("sample dye machine operated in night",'latest 2024'!B111)-3,3))),
            VALUE(MID('latest 2024'!B111,SEARCH("sample dye machine operated in night",'latest 2024'!B111)-3,3)),
            VALUE(MID('latest 2024'!B111,SEARCH("sample dye machine operated in night",'latest 2024'!B111)-2,2))
        )
    ),"-"
)</f>
        <v>10</v>
      </c>
      <c r="H111" s="176">
        <f>IFERROR(
    IF(ISNUMBER(VALUE(MID('latest 2024'!B111,SEARCH("dryers operated in day",'latest 2024'!B111)-4,4))),
        VALUE(MID('latest 2024'!B111,SEARCH("dryers operated in day",'latest 2024'!B111)-4,4)),
        IF(ISNUMBER(VALUE(MID('latest 2024'!B111,SEARCH("dryers operated in day",'latest 2024'!B111)-3,3))),
            VALUE(MID('latest 2024'!B111,SEARCH("dryers operated in day",'latest 2024'!B111)-3,3)),
            VALUE(MID('latest 2024'!B111,SEARCH("dryers operated in day",'latest 2024'!B111)-2,2))
        )
    ),"-"
)</f>
        <v>9</v>
      </c>
      <c r="I111" s="176">
        <f>IFERROR(
    IF(ISNUMBER(VALUE(MID('latest 2024'!B111,SEARCH("dryers operated in night",'latest 2024'!B111)-4,4))),
        VALUE(MID('latest 2024'!B111,SEARCH("dryers operated in night",'latest 2024'!B111)-4,4)),
        IF(ISNUMBER(VALUE(MID('latest 2024'!B111,SEARCH("dryers operated in night",'latest 2024'!B111)-3,3))),
            VALUE(MID('latest 2024'!B111,SEARCH("dryers operated in night",'latest 2024'!B111)-3,3)),
            VALUE(MID('latest 2024'!B111,SEARCH("dryers operated in night",'latest 2024'!B111)-2,2))
        )
    ),"-"
)</f>
        <v>9</v>
      </c>
      <c r="J111" s="175">
        <f>IFERROR(
    IF(ISNUMBER(VALUE(MID('latest 2024'!B111,SEARCH("Presetting machines operated in day",'latest 2024'!B111)-4,4))),
        VALUE(MID('latest 2024'!B111,SEARCH("Presetting machines operated in day",'latest 2024'!B111)-4,4)),
        IF(ISNUMBER(VALUE(MID('latest 2024'!B111,SEARCH("Presetting machines operated in day",'latest 2024'!B111)-3,3))),
            VALUE(MID('latest 2024'!B111,SEARCH("Presetting machines operated in day",'latest 2024'!B111)-3,3)),
            VALUE(MID('latest 2024'!B111,SEARCH("Presetting machines operated in day",'latest 2024'!B111)-2,2))
        )
    ),"-"
)</f>
        <v>3</v>
      </c>
      <c r="K111" s="177">
        <f>IFERROR(
    IF(ISNUMBER(VALUE(MID('latest 2024'!B111,SEARCH("Presetting machines operated in night",'latest 2024'!B111)-4,4))),
        VALUE(MID('latest 2024'!B111,SEARCH("Presetting machines operated in night",'latest 2024'!B111)-4,4)),
        IF(ISNUMBER(VALUE(MID('latest 2024'!B111,SEARCH("Presetting machines operated in night",'latest 2024'!B111)-3,3))),
            VALUE(MID('latest 2024'!B111,SEARCH("Presetting machines operated in night",'latest 2024'!B111)-3,3)),
            VALUE(MID('latest 2024'!B111,SEARCH("Presetting machines operated in night",'latest 2024'!B111)-2,2))
        )
    ),"-"
)</f>
        <v>3</v>
      </c>
      <c r="L111" s="178" t="s">
        <v>54</v>
      </c>
      <c r="M111" s="178" t="s">
        <v>54</v>
      </c>
      <c r="N111" s="179">
        <v>3</v>
      </c>
      <c r="O111" s="179">
        <v>2</v>
      </c>
      <c r="P111" s="180">
        <v>5</v>
      </c>
      <c r="Q111" s="180">
        <v>4</v>
      </c>
      <c r="R111" s="179">
        <v>2</v>
      </c>
      <c r="S111" s="179">
        <v>2</v>
      </c>
      <c r="T111" s="180">
        <v>6</v>
      </c>
      <c r="U111" s="180">
        <v>6</v>
      </c>
      <c r="V111" s="184" t="s">
        <v>773</v>
      </c>
      <c r="W111" s="182" t="s">
        <v>703</v>
      </c>
      <c r="X111" s="256">
        <v>23659</v>
      </c>
      <c r="Y111" s="245">
        <v>60138</v>
      </c>
      <c r="Z111" s="253">
        <v>825</v>
      </c>
      <c r="AA111" s="254"/>
      <c r="AB111" s="254"/>
      <c r="AC111" s="34">
        <f t="shared" si="5"/>
        <v>2921.3405230769231</v>
      </c>
      <c r="AD111" s="39">
        <f t="shared" si="6"/>
        <v>1795.1193000000001</v>
      </c>
      <c r="AE111" s="34">
        <f t="shared" si="7"/>
        <v>418.84615384615387</v>
      </c>
      <c r="AF111" s="39">
        <f t="shared" si="8"/>
        <v>928.125</v>
      </c>
      <c r="AG111" s="6">
        <f t="shared" si="9"/>
        <v>6063.4309769230777</v>
      </c>
    </row>
    <row r="112" spans="1:33" s="3" customFormat="1" ht="45.75" customHeight="1">
      <c r="A112" s="174">
        <v>45421</v>
      </c>
      <c r="B112" s="242">
        <f>IFERROR(
    IF(ISNUMBER(VALUE(MID('latest 2024'!B112,SEARCH("knitting machines operated in day",'latest 2024'!B112)-4,4))),
        VALUE(MID('latest 2024'!B112,SEARCH("knitting machines operated in day",'latest 2024'!B112)-4,4)),
        IF(ISNUMBER(VALUE(MID('latest 2024'!B112,SEARCH("knitting machines operated in day",'latest 2024'!B112)-3,3))),
            VALUE(MID('latest 2024'!B112,SEARCH("knitting machines operated in day",'latest 2024'!B112)-3,3)),
            VALUE(MID('latest 2024'!B112,SEARCH("knitting machines operated in day",'latest 2024'!B112)-2,2))
        )
    ),"-"
)</f>
        <v>105</v>
      </c>
      <c r="C112" s="175">
        <f>IFERROR(
    IF(ISNUMBER(VALUE(MID('latest 2024'!B112,SEARCH("knitting machines operated in night",'latest 2024'!B112)-4,4))),
        VALUE(MID('latest 2024'!B112,SEARCH("knitting machines operated in night",'latest 2024'!B112)-4,4)),
        IF(ISNUMBER(VALUE(MID('latest 2024'!B112,SEARCH("knitting machines operated in night",'latest 2024'!B112)-3,3))),
            VALUE(MID('latest 2024'!B112,SEARCH("knitting machines operated in night",'latest 2024'!B112)-3,3)),
            VALUE(MID('latest 2024'!B112,SEARCH("knitting machines operated in night",'latest 2024'!B112)-2,2))
        )
    ),"-"
)</f>
        <v>128</v>
      </c>
      <c r="D112" s="176">
        <f>IFERROR(
    IF(ISNUMBER(VALUE(MID('latest 2024'!B112,SEARCH("bulk dye machines operated in day",'latest 2024'!B112)-4,4))),
        VALUE(MID('latest 2024'!B112,SEARCH("bulk dye machines operated in day",'latest 2024'!B112)-4,4)),
        IF(ISNUMBER(VALUE(MID('latest 2024'!B112,SEARCH("bulk dye machines operated in day",'latest 2024'!B112)-3,3))),
            VALUE(MID('latest 2024'!B112,SEARCH("bulk dye machines operated in day",'latest 2024'!B112)-3,3)),
            VALUE(MID('latest 2024'!B112,SEARCH("bulk dye machines operated in day ",'latest 2024'!B112)-2,2))
        )
    ),"-"
)</f>
        <v>24</v>
      </c>
      <c r="E112" s="176">
        <f>IFERROR(
    IF(ISNUMBER(VALUE(MID('latest 2024'!B112,SEARCH("bulk dye machines operated in night",'latest 2024'!B112)-4,4))),
        VALUE(MID('latest 2024'!B112,SEARCH("bulk dye machines operated in night",'latest 2024'!B112)-4,4)),
        IF(ISNUMBER(VALUE(MID('latest 2024'!B112,SEARCH("bulk dye machines operated in night",'latest 2024'!B112)-3,3))),
            VALUE(MID('latest 2024'!B112,SEARCH("bulk dye machines operated in night",'latest 2024'!B112)-3,3)),
            VALUE(MID('latest 2024'!B112,SEARCH("bulk dye machines operated in night",'latest 2024'!B112)-2,2))
        )
    ),"-"
)</f>
        <v>22</v>
      </c>
      <c r="F112" s="175">
        <f>IFERROR(
    IF(ISNUMBER(VALUE(MID('latest 2024'!B112,SEARCH("sample dye machine operated in day",'latest 2024'!B112)-4,4))),
        VALUE(MID('latest 2024'!B112,SEARCH("sample dye machine operated in day",'latest 2024'!B112)-4,4)),
        IF(ISNUMBER(VALUE(MID('latest 2024'!B112,SEARCH("sample dye machine operated in day",'latest 2024'!B112)-3,3))),
            VALUE(MID('latest 2024'!B112,SEARCH("sample dye machine operated in day",'latest 2024'!B112)-3,3)),
            VALUE(MID('latest 2024'!B112,SEARCH("sample dye machine operated in day",'latest 2024'!B112)-2,2))
        )
    ),"-"
)</f>
        <v>10</v>
      </c>
      <c r="G112" s="175">
        <f>IFERROR(
    IF(ISNUMBER(VALUE(MID('latest 2024'!B112,SEARCH("sample dye machine operated in night",'latest 2024'!B112)-4,4))),
        VALUE(MID('latest 2024'!B112,SEARCH("sample dye machine operated in night",'latest 2024'!B112)-4,4)),
        IF(ISNUMBER(VALUE(MID('latest 2024'!B112,SEARCH("sample dye machine operated in night",'latest 2024'!B112)-3,3))),
            VALUE(MID('latest 2024'!B112,SEARCH("sample dye machine operated in night",'latest 2024'!B112)-3,3)),
            VALUE(MID('latest 2024'!B112,SEARCH("sample dye machine operated in night",'latest 2024'!B112)-2,2))
        )
    ),"-"
)</f>
        <v>10</v>
      </c>
      <c r="H112" s="176">
        <f>IFERROR(
    IF(ISNUMBER(VALUE(MID('latest 2024'!B112,SEARCH("dryers operated in day",'latest 2024'!B112)-4,4))),
        VALUE(MID('latest 2024'!B112,SEARCH("dryers operated in day",'latest 2024'!B112)-4,4)),
        IF(ISNUMBER(VALUE(MID('latest 2024'!B112,SEARCH("dryers operated in day",'latest 2024'!B112)-3,3))),
            VALUE(MID('latest 2024'!B112,SEARCH("dryers operated in day",'latest 2024'!B112)-3,3)),
            VALUE(MID('latest 2024'!B112,SEARCH("dryers operated in day",'latest 2024'!B112)-2,2))
        )
    ),"-"
)</f>
        <v>9</v>
      </c>
      <c r="I112" s="176">
        <f>IFERROR(
    IF(ISNUMBER(VALUE(MID('latest 2024'!B112,SEARCH("dryers operated in night",'latest 2024'!B112)-4,4))),
        VALUE(MID('latest 2024'!B112,SEARCH("dryers operated in night",'latest 2024'!B112)-4,4)),
        IF(ISNUMBER(VALUE(MID('latest 2024'!B112,SEARCH("dryers operated in night",'latest 2024'!B112)-3,3))),
            VALUE(MID('latest 2024'!B112,SEARCH("dryers operated in night",'latest 2024'!B112)-3,3)),
            VALUE(MID('latest 2024'!B112,SEARCH("dryers operated in night",'latest 2024'!B112)-2,2))
        )
    ),"-"
)</f>
        <v>8</v>
      </c>
      <c r="J112" s="175">
        <f>IFERROR(
    IF(ISNUMBER(VALUE(MID('latest 2024'!B112,SEARCH("Presetting machines operated in day",'latest 2024'!B112)-4,4))),
        VALUE(MID('latest 2024'!B112,SEARCH("Presetting machines operated in day",'latest 2024'!B112)-4,4)),
        IF(ISNUMBER(VALUE(MID('latest 2024'!B112,SEARCH("Presetting machines operated in day",'latest 2024'!B112)-3,3))),
            VALUE(MID('latest 2024'!B112,SEARCH("Presetting machines operated in day",'latest 2024'!B112)-3,3)),
            VALUE(MID('latest 2024'!B112,SEARCH("Presetting machines operated in day",'latest 2024'!B112)-2,2))
        )
    ),"-"
)</f>
        <v>3</v>
      </c>
      <c r="K112" s="177">
        <f>IFERROR(
    IF(ISNUMBER(VALUE(MID('latest 2024'!B112,SEARCH("Presetting machines operated in night",'latest 2024'!B112)-4,4))),
        VALUE(MID('latest 2024'!B112,SEARCH("Presetting machines operated in night",'latest 2024'!B112)-4,4)),
        IF(ISNUMBER(VALUE(MID('latest 2024'!B112,SEARCH("Presetting machines operated in night",'latest 2024'!B112)-3,3))),
            VALUE(MID('latest 2024'!B112,SEARCH("Presetting machines operated in night",'latest 2024'!B112)-3,3)),
            VALUE(MID('latest 2024'!B112,SEARCH("Presetting machines operated in night",'latest 2024'!B112)-2,2))
        )
    ),"-"
)</f>
        <v>4</v>
      </c>
      <c r="L112" s="178" t="s">
        <v>54</v>
      </c>
      <c r="M112" s="178" t="s">
        <v>54</v>
      </c>
      <c r="N112" s="179">
        <v>3</v>
      </c>
      <c r="O112" s="179">
        <v>2</v>
      </c>
      <c r="P112" s="180">
        <v>4</v>
      </c>
      <c r="Q112" s="180">
        <v>4</v>
      </c>
      <c r="R112" s="179">
        <v>2</v>
      </c>
      <c r="S112" s="179">
        <v>2</v>
      </c>
      <c r="T112" s="180">
        <v>6</v>
      </c>
      <c r="U112" s="180">
        <v>6</v>
      </c>
      <c r="V112" s="184" t="s">
        <v>773</v>
      </c>
      <c r="W112" s="182" t="s">
        <v>703</v>
      </c>
      <c r="X112" s="245">
        <v>26179</v>
      </c>
      <c r="Y112" s="245">
        <v>68014</v>
      </c>
      <c r="Z112" s="253">
        <v>911</v>
      </c>
      <c r="AA112" s="254"/>
      <c r="AB112" s="254"/>
      <c r="AC112" s="34">
        <f t="shared" si="5"/>
        <v>3232.5023692307691</v>
      </c>
      <c r="AD112" s="39">
        <f t="shared" si="6"/>
        <v>2030.2178999999999</v>
      </c>
      <c r="AE112" s="34">
        <f t="shared" si="7"/>
        <v>462.50769230769231</v>
      </c>
      <c r="AF112" s="39">
        <f t="shared" si="8"/>
        <v>1024.875</v>
      </c>
      <c r="AG112" s="6">
        <f t="shared" si="9"/>
        <v>6750.1029615384614</v>
      </c>
    </row>
    <row r="113" spans="1:33" s="3" customFormat="1" ht="45.75" customHeight="1">
      <c r="A113" s="174">
        <v>45422</v>
      </c>
      <c r="B113" s="243">
        <f>IFERROR(
    IF(ISNUMBER(VALUE(MID('latest 2024'!B113,SEARCH("knitting machines operated in day",'latest 2024'!B113)-4,4))),
        VALUE(MID('latest 2024'!B113,SEARCH("knitting machines operated in day",'latest 2024'!B113)-4,4)),
        IF(ISNUMBER(VALUE(MID('latest 2024'!B113,SEARCH("knitting machines operated in day",'latest 2024'!B113)-3,3))),
            VALUE(MID('latest 2024'!B113,SEARCH("knitting machines operated in day",'latest 2024'!B113)-3,3)),
            VALUE(MID('latest 2024'!B113,SEARCH("knitting machines operated in day",'latest 2024'!B113)-2,2))
        )
    ),"-"
)</f>
        <v>115</v>
      </c>
      <c r="C113" s="175">
        <f>IFERROR(
    IF(ISNUMBER(VALUE(MID('latest 2024'!B113,SEARCH("knitting machines operated in night",'latest 2024'!B113)-4,4))),
        VALUE(MID('latest 2024'!B113,SEARCH("knitting machines operated in night",'latest 2024'!B113)-4,4)),
        IF(ISNUMBER(VALUE(MID('latest 2024'!B113,SEARCH("knitting machines operated in night",'latest 2024'!B113)-3,3))),
            VALUE(MID('latest 2024'!B113,SEARCH("knitting machines operated in night",'latest 2024'!B113)-3,3)),
            VALUE(MID('latest 2024'!B113,SEARCH("knitting machines operated in night",'latest 2024'!B113)-2,2))
        )
    ),"-"
)</f>
        <v>129</v>
      </c>
      <c r="D113" s="176">
        <f>IFERROR(
    IF(ISNUMBER(VALUE(MID('latest 2024'!B113,SEARCH("bulk dye machines operated in day",'latest 2024'!B113)-4,4))),
        VALUE(MID('latest 2024'!B113,SEARCH("bulk dye machines operated in day",'latest 2024'!B113)-4,4)),
        IF(ISNUMBER(VALUE(MID('latest 2024'!B113,SEARCH("bulk dye machines operated in day",'latest 2024'!B113)-3,3))),
            VALUE(MID('latest 2024'!B113,SEARCH("bulk dye machines operated in day",'latest 2024'!B113)-3,3)),
            VALUE(MID('latest 2024'!B113,SEARCH("bulk dye machines operated in day ",'latest 2024'!B113)-2,2))
        )
    ),"-"
)</f>
        <v>27</v>
      </c>
      <c r="E113" s="176">
        <f>IFERROR(
    IF(ISNUMBER(VALUE(MID('latest 2024'!B113,SEARCH("bulk dye machines operated in night",'latest 2024'!B113)-4,4))),
        VALUE(MID('latest 2024'!B113,SEARCH("bulk dye machines operated in night",'latest 2024'!B113)-4,4)),
        IF(ISNUMBER(VALUE(MID('latest 2024'!B113,SEARCH("bulk dye machines operated in night",'latest 2024'!B113)-3,3))),
            VALUE(MID('latest 2024'!B113,SEARCH("bulk dye machines operated in night",'latest 2024'!B113)-3,3)),
            VALUE(MID('latest 2024'!B113,SEARCH("bulk dye machines operated in night",'latest 2024'!B113)-2,2))
        )
    ),"-"
)</f>
        <v>28</v>
      </c>
      <c r="F113" s="175">
        <f>IFERROR(
    IF(ISNUMBER(VALUE(MID('latest 2024'!B113,SEARCH("sample dye machine operated in day",'latest 2024'!B113)-4,4))),
        VALUE(MID('latest 2024'!B113,SEARCH("sample dye machine operated in day",'latest 2024'!B113)-4,4)),
        IF(ISNUMBER(VALUE(MID('latest 2024'!B113,SEARCH("sample dye machine operated in day",'latest 2024'!B113)-3,3))),
            VALUE(MID('latest 2024'!B113,SEARCH("sample dye machine operated in day",'latest 2024'!B113)-3,3)),
            VALUE(MID('latest 2024'!B113,SEARCH("sample dye machine operated in day",'latest 2024'!B113)-2,2))
        )
    ),"-"
)</f>
        <v>10</v>
      </c>
      <c r="G113" s="175">
        <f>IFERROR(
    IF(ISNUMBER(VALUE(MID('latest 2024'!B113,SEARCH("sample dye machine operated in night",'latest 2024'!B113)-4,4))),
        VALUE(MID('latest 2024'!B113,SEARCH("sample dye machine operated in night",'latest 2024'!B113)-4,4)),
        IF(ISNUMBER(VALUE(MID('latest 2024'!B113,SEARCH("sample dye machine operated in night",'latest 2024'!B113)-3,3))),
            VALUE(MID('latest 2024'!B113,SEARCH("sample dye machine operated in night",'latest 2024'!B113)-3,3)),
            VALUE(MID('latest 2024'!B113,SEARCH("sample dye machine operated in night",'latest 2024'!B113)-2,2))
        )
    ),"-"
)</f>
        <v>9</v>
      </c>
      <c r="H113" s="176">
        <f>IFERROR(
    IF(ISNUMBER(VALUE(MID('latest 2024'!B113,SEARCH("dryers operated in day",'latest 2024'!B113)-4,4))),
        VALUE(MID('latest 2024'!B113,SEARCH("dryers operated in day",'latest 2024'!B113)-4,4)),
        IF(ISNUMBER(VALUE(MID('latest 2024'!B113,SEARCH("dryers operated in day",'latest 2024'!B113)-3,3))),
            VALUE(MID('latest 2024'!B113,SEARCH("dryers operated in day",'latest 2024'!B113)-3,3)),
            VALUE(MID('latest 2024'!B113,SEARCH("dryers operated in day",'latest 2024'!B113)-2,2))
        )
    ),"-"
)</f>
        <v>7</v>
      </c>
      <c r="I113" s="176">
        <f>IFERROR(
    IF(ISNUMBER(VALUE(MID('latest 2024'!B113,SEARCH("dryers operated in night",'latest 2024'!B113)-4,4))),
        VALUE(MID('latest 2024'!B113,SEARCH("dryers operated in night",'latest 2024'!B113)-4,4)),
        IF(ISNUMBER(VALUE(MID('latest 2024'!B113,SEARCH("dryers operated in night",'latest 2024'!B113)-3,3))),
            VALUE(MID('latest 2024'!B113,SEARCH("dryers operated in night",'latest 2024'!B113)-3,3)),
            VALUE(MID('latest 2024'!B113,SEARCH("dryers operated in night",'latest 2024'!B113)-2,2))
        )
    ),"-"
)</f>
        <v>7</v>
      </c>
      <c r="J113" s="175">
        <f>IFERROR(
    IF(ISNUMBER(VALUE(MID('latest 2024'!B113,SEARCH("Presetting machines operated in day",'latest 2024'!B113)-4,4))),
        VALUE(MID('latest 2024'!B113,SEARCH("Presetting machines operated in day",'latest 2024'!B113)-4,4)),
        IF(ISNUMBER(VALUE(MID('latest 2024'!B113,SEARCH("Presetting machines operated in day",'latest 2024'!B113)-3,3))),
            VALUE(MID('latest 2024'!B113,SEARCH("Presetting machines operated in day",'latest 2024'!B113)-3,3)),
            VALUE(MID('latest 2024'!B113,SEARCH("Presetting machines operated in day",'latest 2024'!B113)-2,2))
        )
    ),"-"
)</f>
        <v>3</v>
      </c>
      <c r="K113" s="177">
        <f>IFERROR(
    IF(ISNUMBER(VALUE(MID('latest 2024'!B113,SEARCH("Presetting machines operated in night",'latest 2024'!B113)-4,4))),
        VALUE(MID('latest 2024'!B113,SEARCH("Presetting machines operated in night",'latest 2024'!B113)-4,4)),
        IF(ISNUMBER(VALUE(MID('latest 2024'!B113,SEARCH("Presetting machines operated in night",'latest 2024'!B113)-3,3))),
            VALUE(MID('latest 2024'!B113,SEARCH("Presetting machines operated in night",'latest 2024'!B113)-3,3)),
            VALUE(MID('latest 2024'!B113,SEARCH("Presetting machines operated in night",'latest 2024'!B113)-2,2))
        )
    ),"-"
)</f>
        <v>2</v>
      </c>
      <c r="L113" s="178" t="s">
        <v>54</v>
      </c>
      <c r="M113" s="178" t="s">
        <v>54</v>
      </c>
      <c r="N113" s="179">
        <v>3</v>
      </c>
      <c r="O113" s="179">
        <v>2</v>
      </c>
      <c r="P113" s="180">
        <v>5</v>
      </c>
      <c r="Q113" s="180">
        <v>4</v>
      </c>
      <c r="R113" s="179">
        <v>2</v>
      </c>
      <c r="S113" s="179">
        <v>2</v>
      </c>
      <c r="T113" s="180">
        <v>6</v>
      </c>
      <c r="U113" s="180">
        <v>6</v>
      </c>
      <c r="V113" s="184" t="s">
        <v>773</v>
      </c>
      <c r="W113" s="182" t="s">
        <v>703</v>
      </c>
      <c r="X113" s="258">
        <v>26346.37</v>
      </c>
      <c r="Y113" s="245">
        <v>64610</v>
      </c>
      <c r="Z113" s="253">
        <v>887</v>
      </c>
      <c r="AA113" s="254"/>
      <c r="AB113" s="254"/>
      <c r="AC113" s="34">
        <f t="shared" si="5"/>
        <v>3253.1687018461539</v>
      </c>
      <c r="AD113" s="39">
        <f t="shared" si="6"/>
        <v>1928.6085</v>
      </c>
      <c r="AE113" s="34">
        <f t="shared" si="7"/>
        <v>450.32307692307694</v>
      </c>
      <c r="AF113" s="39">
        <f t="shared" si="8"/>
        <v>997.87500000000011</v>
      </c>
      <c r="AG113" s="6">
        <f t="shared" si="9"/>
        <v>6629.9752787692305</v>
      </c>
    </row>
    <row r="114" spans="1:33" s="3" customFormat="1" ht="45.75" customHeight="1">
      <c r="A114" s="174">
        <v>45423</v>
      </c>
      <c r="B114" s="175">
        <f>IFERROR(
    IF(ISNUMBER(VALUE(MID('latest 2024'!B114,SEARCH("knitting machines operated in day",'latest 2024'!B114)-4,4))),
        VALUE(MID('latest 2024'!B114,SEARCH("knitting machines operated in day",'latest 2024'!B114)-4,4)),
        IF(ISNUMBER(VALUE(MID('latest 2024'!B114,SEARCH("knitting machines operated in day",'latest 2024'!B114)-3,3))),
            VALUE(MID('latest 2024'!B114,SEARCH("knitting machines operated in day",'latest 2024'!B114)-3,3)),
            VALUE(MID('latest 2024'!B114,SEARCH("knitting machines operated in day",'latest 2024'!B114)-2,2))
        )
    ),"-"
)</f>
        <v>121</v>
      </c>
      <c r="C114" s="175">
        <f>IFERROR(
    IF(ISNUMBER(VALUE(MID('latest 2024'!B114,SEARCH("knitting machines operated in night",'latest 2024'!B114)-4,4))),
        VALUE(MID('latest 2024'!B114,SEARCH("knitting machines operated in night",'latest 2024'!B114)-4,4)),
        IF(ISNUMBER(VALUE(MID('latest 2024'!B114,SEARCH("knitting machines operated in night",'latest 2024'!B114)-3,3))),
            VALUE(MID('latest 2024'!B114,SEARCH("knitting machines operated in night",'latest 2024'!B114)-3,3)),
            VALUE(MID('latest 2024'!B114,SEARCH("knitting machines operated in night",'latest 2024'!B114)-2,2))
        )
    ),"-"
)</f>
        <v>120</v>
      </c>
      <c r="D114" s="176">
        <f>IFERROR(
    IF(ISNUMBER(VALUE(MID('latest 2024'!B114,SEARCH("bulk dye machines operated in day",'latest 2024'!B114)-4,4))),
        VALUE(MID('latest 2024'!B114,SEARCH("bulk dye machines operated in day",'latest 2024'!B114)-4,4)),
        IF(ISNUMBER(VALUE(MID('latest 2024'!B114,SEARCH("bulk dye machines operated in day",'latest 2024'!B114)-3,3))),
            VALUE(MID('latest 2024'!B114,SEARCH("bulk dye machines operated in day",'latest 2024'!B114)-3,3)),
            VALUE(MID('latest 2024'!B114,SEARCH("bulk dye machines operated in day ",'latest 2024'!B114)-2,2))
        )
    ),"-"
)</f>
        <v>25</v>
      </c>
      <c r="E114" s="176">
        <f>IFERROR(
    IF(ISNUMBER(VALUE(MID('latest 2024'!B114,SEARCH("bulk dye machines operated in night",'latest 2024'!B114)-4,4))),
        VALUE(MID('latest 2024'!B114,SEARCH("bulk dye machines operated in night",'latest 2024'!B114)-4,4)),
        IF(ISNUMBER(VALUE(MID('latest 2024'!B114,SEARCH("bulk dye machines operated in night",'latest 2024'!B114)-3,3))),
            VALUE(MID('latest 2024'!B114,SEARCH("bulk dye machines operated in night",'latest 2024'!B114)-3,3)),
            VALUE(MID('latest 2024'!B114,SEARCH("bulk dye machines operated in night",'latest 2024'!B114)-2,2))
        )
    ),"-"
)</f>
        <v>26</v>
      </c>
      <c r="F114" s="175">
        <f>IFERROR(
    IF(ISNUMBER(VALUE(MID('latest 2024'!B114,SEARCH("sample dye machine operated in day",'latest 2024'!B114)-4,4))),
        VALUE(MID('latest 2024'!B114,SEARCH("sample dye machine operated in day",'latest 2024'!B114)-4,4)),
        IF(ISNUMBER(VALUE(MID('latest 2024'!B114,SEARCH("sample dye machine operated in day",'latest 2024'!B114)-3,3))),
            VALUE(MID('latest 2024'!B114,SEARCH("sample dye machine operated in day",'latest 2024'!B114)-3,3)),
            VALUE(MID('latest 2024'!B114,SEARCH("sample dye machine operated in day",'latest 2024'!B114)-2,2))
        )
    ),"-"
)</f>
        <v>10</v>
      </c>
      <c r="G114" s="175">
        <f>IFERROR(
    IF(ISNUMBER(VALUE(MID('latest 2024'!B114,SEARCH("sample dye machine operated in night",'latest 2024'!B114)-4,4))),
        VALUE(MID('latest 2024'!B114,SEARCH("sample dye machine operated in night",'latest 2024'!B114)-4,4)),
        IF(ISNUMBER(VALUE(MID('latest 2024'!B114,SEARCH("sample dye machine operated in night",'latest 2024'!B114)-3,3))),
            VALUE(MID('latest 2024'!B114,SEARCH("sample dye machine operated in night",'latest 2024'!B114)-3,3)),
            VALUE(MID('latest 2024'!B114,SEARCH("sample dye machine operated in night",'latest 2024'!B114)-2,2))
        )
    ),"-"
)</f>
        <v>9</v>
      </c>
      <c r="H114" s="176">
        <f>IFERROR(
    IF(ISNUMBER(VALUE(MID('latest 2024'!B114,SEARCH("dryers operated in day",'latest 2024'!B114)-4,4))),
        VALUE(MID('latest 2024'!B114,SEARCH("dryers operated in day",'latest 2024'!B114)-4,4)),
        IF(ISNUMBER(VALUE(MID('latest 2024'!B114,SEARCH("dryers operated in day",'latest 2024'!B114)-3,3))),
            VALUE(MID('latest 2024'!B114,SEARCH("dryers operated in day",'latest 2024'!B114)-3,3)),
            VALUE(MID('latest 2024'!B114,SEARCH("dryers operated in day",'latest 2024'!B114)-2,2))
        )
    ),"-"
)</f>
        <v>7</v>
      </c>
      <c r="I114" s="176">
        <f>IFERROR(
    IF(ISNUMBER(VALUE(MID('latest 2024'!B114,SEARCH("dryers operated in night",'latest 2024'!B114)-4,4))),
        VALUE(MID('latest 2024'!B114,SEARCH("dryers operated in night",'latest 2024'!B114)-4,4)),
        IF(ISNUMBER(VALUE(MID('latest 2024'!B114,SEARCH("dryers operated in night",'latest 2024'!B114)-3,3))),
            VALUE(MID('latest 2024'!B114,SEARCH("dryers operated in night",'latest 2024'!B114)-3,3)),
            VALUE(MID('latest 2024'!B114,SEARCH("dryers operated in night",'latest 2024'!B114)-2,2))
        )
    ),"-"
)</f>
        <v>7</v>
      </c>
      <c r="J114" s="175">
        <f>IFERROR(
    IF(ISNUMBER(VALUE(MID('latest 2024'!B114,SEARCH("Presetting machines operated in day",'latest 2024'!B114)-4,4))),
        VALUE(MID('latest 2024'!B114,SEARCH("Presetting machines operated in day",'latest 2024'!B114)-4,4)),
        IF(ISNUMBER(VALUE(MID('latest 2024'!B114,SEARCH("Presetting machines operated in day",'latest 2024'!B114)-3,3))),
            VALUE(MID('latest 2024'!B114,SEARCH("Presetting machines operated in day",'latest 2024'!B114)-3,3)),
            VALUE(MID('latest 2024'!B114,SEARCH("Presetting machines operated in day",'latest 2024'!B114)-2,2))
        )
    ),"-"
)</f>
        <v>3</v>
      </c>
      <c r="K114" s="177">
        <f>IFERROR(
    IF(ISNUMBER(VALUE(MID('latest 2024'!B114,SEARCH("Presetting machines operated in night",'latest 2024'!B114)-4,4))),
        VALUE(MID('latest 2024'!B114,SEARCH("Presetting machines operated in night",'latest 2024'!B114)-4,4)),
        IF(ISNUMBER(VALUE(MID('latest 2024'!B114,SEARCH("Presetting machines operated in night",'latest 2024'!B114)-3,3))),
            VALUE(MID('latest 2024'!B114,SEARCH("Presetting machines operated in night",'latest 2024'!B114)-3,3)),
            VALUE(MID('latest 2024'!B114,SEARCH("Presetting machines operated in night",'latest 2024'!B114)-2,2))
        )
    ),"-"
)</f>
        <v>2</v>
      </c>
      <c r="L114" s="178" t="s">
        <v>54</v>
      </c>
      <c r="M114" s="178" t="s">
        <v>54</v>
      </c>
      <c r="N114" s="179">
        <v>2</v>
      </c>
      <c r="O114" s="179">
        <v>2</v>
      </c>
      <c r="P114" s="180">
        <v>4</v>
      </c>
      <c r="Q114" s="180">
        <v>4</v>
      </c>
      <c r="R114" s="179">
        <v>3</v>
      </c>
      <c r="S114" s="179">
        <v>3</v>
      </c>
      <c r="T114" s="180">
        <v>6</v>
      </c>
      <c r="U114" s="180">
        <v>6</v>
      </c>
      <c r="V114" s="184" t="s">
        <v>773</v>
      </c>
      <c r="W114" s="182" t="s">
        <v>703</v>
      </c>
      <c r="X114" s="258">
        <v>25968.44</v>
      </c>
      <c r="Y114" s="245">
        <v>67862</v>
      </c>
      <c r="Z114" s="253">
        <v>939</v>
      </c>
      <c r="AA114" s="254"/>
      <c r="AB114" s="254"/>
      <c r="AC114" s="34">
        <f t="shared" si="5"/>
        <v>3206.503068307692</v>
      </c>
      <c r="AD114" s="39">
        <f t="shared" si="6"/>
        <v>2025.6806999999999</v>
      </c>
      <c r="AE114" s="34">
        <f t="shared" si="7"/>
        <v>476.72307692307692</v>
      </c>
      <c r="AF114" s="39">
        <f t="shared" si="8"/>
        <v>1056.375</v>
      </c>
      <c r="AG114" s="6">
        <f>SUM(AC114:AF114)</f>
        <v>6765.2818452307692</v>
      </c>
    </row>
    <row r="115" spans="1:33" s="3" customFormat="1" ht="45.75" customHeight="1">
      <c r="A115" s="174">
        <v>45424</v>
      </c>
      <c r="B115" s="175">
        <f>IFERROR(
    IF(ISNUMBER(VALUE(MID('latest 2024'!B115,SEARCH("knitting machines operated in day",'latest 2024'!B115)-4,4))),
        VALUE(MID('latest 2024'!B115,SEARCH("knitting machines operated in day",'latest 2024'!B115)-4,4)),
        IF(ISNUMBER(VALUE(MID('latest 2024'!B115,SEARCH("knitting machines operated in day",'latest 2024'!B115)-3,3))),
            VALUE(MID('latest 2024'!B115,SEARCH("knitting machines operated in day",'latest 2024'!B115)-3,3)),
            VALUE(MID('latest 2024'!B115,SEARCH("knitting machines operated in day",'latest 2024'!B115)-2,2))
        )
    ),"-"
)</f>
        <v>118</v>
      </c>
      <c r="C115" s="175">
        <f>IFERROR(
    IF(ISNUMBER(VALUE(MID('latest 2024'!B115,SEARCH("knitting machines operated in night",'latest 2024'!B115)-4,4))),
        VALUE(MID('latest 2024'!B115,SEARCH("knitting machines operated in night",'latest 2024'!B115)-4,4)),
        IF(ISNUMBER(VALUE(MID('latest 2024'!B115,SEARCH("knitting machines operated in night",'latest 2024'!B115)-3,3))),
            VALUE(MID('latest 2024'!B115,SEARCH("knitting machines operated in night",'latest 2024'!B115)-3,3)),
            VALUE(MID('latest 2024'!B115,SEARCH("knitting machines operated in night",'latest 2024'!B115)-2,2))
        )
    ),"-"
)</f>
        <v>121</v>
      </c>
      <c r="D115" s="176">
        <f>IFERROR(
    IF(ISNUMBER(VALUE(MID('latest 2024'!B115,SEARCH("bulk dye machines operated in day",'latest 2024'!B115)-4,4))),
        VALUE(MID('latest 2024'!B115,SEARCH("bulk dye machines operated in day",'latest 2024'!B115)-4,4)),
        IF(ISNUMBER(VALUE(MID('latest 2024'!B115,SEARCH("bulk dye machines operated in day",'latest 2024'!B115)-3,3))),
            VALUE(MID('latest 2024'!B115,SEARCH("bulk dye machines operated in day",'latest 2024'!B115)-3,3)),
            VALUE(MID('latest 2024'!B115,SEARCH("bulk dye machines operated in day ",'latest 2024'!B115)-2,2))
        )
    ),"-"
)</f>
        <v>23</v>
      </c>
      <c r="E115" s="176">
        <f>IFERROR(
    IF(ISNUMBER(VALUE(MID('latest 2024'!B115,SEARCH("bulk dye machines operated in night",'latest 2024'!B115)-4,4))),
        VALUE(MID('latest 2024'!B115,SEARCH("bulk dye machines operated in night",'latest 2024'!B115)-4,4)),
        IF(ISNUMBER(VALUE(MID('latest 2024'!B115,SEARCH("bulk dye machines operated in night",'latest 2024'!B115)-3,3))),
            VALUE(MID('latest 2024'!B115,SEARCH("bulk dye machines operated in night",'latest 2024'!B115)-3,3)),
            VALUE(MID('latest 2024'!B115,SEARCH("bulk dye machines operated in night",'latest 2024'!B115)-2,2))
        )
    ),"-"
)</f>
        <v>24</v>
      </c>
      <c r="F115" s="175">
        <f>IFERROR(
    IF(ISNUMBER(VALUE(MID('latest 2024'!B115,SEARCH("sample dye machine operated in day",'latest 2024'!B115)-4,4))),
        VALUE(MID('latest 2024'!B115,SEARCH("sample dye machine operated in day",'latest 2024'!B115)-4,4)),
        IF(ISNUMBER(VALUE(MID('latest 2024'!B115,SEARCH("sample dye machine operated in day",'latest 2024'!B115)-3,3))),
            VALUE(MID('latest 2024'!B115,SEARCH("sample dye machine operated in day",'latest 2024'!B115)-3,3)),
            VALUE(MID('latest 2024'!B115,SEARCH("sample dye machine operated in day",'latest 2024'!B115)-2,2))
        )
    ),"-"
)</f>
        <v>10</v>
      </c>
      <c r="G115" s="175">
        <f>IFERROR(
    IF(ISNUMBER(VALUE(MID('latest 2024'!B115,SEARCH("sample dye machine operated in night",'latest 2024'!B115)-4,4))),
        VALUE(MID('latest 2024'!B115,SEARCH("sample dye machine operated in night",'latest 2024'!B115)-4,4)),
        IF(ISNUMBER(VALUE(MID('latest 2024'!B115,SEARCH("sample dye machine operated in night",'latest 2024'!B115)-3,3))),
            VALUE(MID('latest 2024'!B115,SEARCH("sample dye machine operated in night",'latest 2024'!B115)-3,3)),
            VALUE(MID('latest 2024'!B115,SEARCH("sample dye machine operated in night",'latest 2024'!B115)-2,2))
        )
    ),"-"
)</f>
        <v>10</v>
      </c>
      <c r="H115" s="176">
        <f>IFERROR(
    IF(ISNUMBER(VALUE(MID('latest 2024'!B115,SEARCH("dryers operated in day",'latest 2024'!B115)-4,4))),
        VALUE(MID('latest 2024'!B115,SEARCH("dryers operated in day",'latest 2024'!B115)-4,4)),
        IF(ISNUMBER(VALUE(MID('latest 2024'!B115,SEARCH("dryers operated in day",'latest 2024'!B115)-3,3))),
            VALUE(MID('latest 2024'!B115,SEARCH("dryers operated in day",'latest 2024'!B115)-3,3)),
            VALUE(MID('latest 2024'!B115,SEARCH("dryers operated in day",'latest 2024'!B115)-2,2))
        )
    ),"-"
)</f>
        <v>8</v>
      </c>
      <c r="I115" s="176">
        <f>IFERROR(
    IF(ISNUMBER(VALUE(MID('latest 2024'!B115,SEARCH("dryers operated in night",'latest 2024'!B115)-4,4))),
        VALUE(MID('latest 2024'!B115,SEARCH("dryers operated in night",'latest 2024'!B115)-4,4)),
        IF(ISNUMBER(VALUE(MID('latest 2024'!B115,SEARCH("dryers operated in night",'latest 2024'!B115)-3,3))),
            VALUE(MID('latest 2024'!B115,SEARCH("dryers operated in night",'latest 2024'!B115)-3,3)),
            VALUE(MID('latest 2024'!B115,SEARCH("dryers operated in night",'latest 2024'!B115)-2,2))
        )
    ),"-"
)</f>
        <v>8</v>
      </c>
      <c r="J115" s="175">
        <f>IFERROR(
    IF(ISNUMBER(VALUE(MID('latest 2024'!B115,SEARCH("Presetting machines operated in day",'latest 2024'!B115)-4,4))),
        VALUE(MID('latest 2024'!B115,SEARCH("Presetting machines operated in day",'latest 2024'!B115)-4,4)),
        IF(ISNUMBER(VALUE(MID('latest 2024'!B115,SEARCH("Presetting machines operated in day",'latest 2024'!B115)-3,3))),
            VALUE(MID('latest 2024'!B115,SEARCH("Presetting machines operated in day",'latest 2024'!B115)-3,3)),
            VALUE(MID('latest 2024'!B115,SEARCH("Presetting machines operated in day",'latest 2024'!B115)-2,2))
        )
    ),"-"
)</f>
        <v>2</v>
      </c>
      <c r="K115" s="177">
        <f>IFERROR(
    IF(ISNUMBER(VALUE(MID('latest 2024'!B115,SEARCH("Presetting machines operated in night",'latest 2024'!B115)-4,4))),
        VALUE(MID('latest 2024'!B115,SEARCH("Presetting machines operated in night",'latest 2024'!B115)-4,4)),
        IF(ISNUMBER(VALUE(MID('latest 2024'!B115,SEARCH("Presetting machines operated in night",'latest 2024'!B115)-3,3))),
            VALUE(MID('latest 2024'!B115,SEARCH("Presetting machines operated in night",'latest 2024'!B115)-3,3)),
            VALUE(MID('latest 2024'!B115,SEARCH("Presetting machines operated in night",'latest 2024'!B115)-2,2))
        )
    ),"-"
)</f>
        <v>2</v>
      </c>
      <c r="L115" s="178" t="s">
        <v>54</v>
      </c>
      <c r="M115" s="178" t="s">
        <v>54</v>
      </c>
      <c r="N115" s="186" t="s">
        <v>775</v>
      </c>
      <c r="O115" s="186" t="s">
        <v>776</v>
      </c>
      <c r="P115" s="180">
        <v>4</v>
      </c>
      <c r="Q115" s="180">
        <v>4</v>
      </c>
      <c r="R115" s="179">
        <v>3</v>
      </c>
      <c r="S115" s="179">
        <v>3</v>
      </c>
      <c r="T115" s="180">
        <v>6</v>
      </c>
      <c r="U115" s="180">
        <v>6</v>
      </c>
      <c r="V115" s="184" t="s">
        <v>773</v>
      </c>
      <c r="W115" s="182" t="s">
        <v>703</v>
      </c>
      <c r="X115" s="258">
        <v>25161.37</v>
      </c>
      <c r="Y115" s="245">
        <v>67295</v>
      </c>
      <c r="Z115" s="259">
        <v>869</v>
      </c>
      <c r="AA115" s="254"/>
      <c r="AB115" s="254"/>
      <c r="AC115" s="34">
        <f t="shared" si="5"/>
        <v>3106.8485479999999</v>
      </c>
      <c r="AD115" s="39">
        <f t="shared" si="6"/>
        <v>2008.75575</v>
      </c>
      <c r="AE115" s="34">
        <f t="shared" si="7"/>
        <v>441.18461538461537</v>
      </c>
      <c r="AF115" s="39">
        <f t="shared" si="8"/>
        <v>977.625</v>
      </c>
      <c r="AG115" s="6">
        <f>SUM(AC115:AF115)</f>
        <v>6534.4139133846156</v>
      </c>
    </row>
    <row r="116" spans="1:33" s="3" customFormat="1" ht="45.75" customHeight="1">
      <c r="A116" s="174">
        <v>45425</v>
      </c>
      <c r="B116" s="175">
        <f>IFERROR(
    IF(ISNUMBER(VALUE(MID('latest 2024'!B116,SEARCH("knitting machines operated in day",'latest 2024'!B116)-4,4))),
        VALUE(MID('latest 2024'!B116,SEARCH("knitting machines operated in day",'latest 2024'!B116)-4,4)),
        IF(ISNUMBER(VALUE(MID('latest 2024'!B116,SEARCH("knitting machines operated in day",'latest 2024'!B116)-3,3))),
            VALUE(MID('latest 2024'!B116,SEARCH("knitting machines operated in day",'latest 2024'!B116)-3,3)),
            VALUE(MID('latest 2024'!B116,SEARCH("knitting machines operated in day",'latest 2024'!B116)-2,2))
        )
    ),"-"
)</f>
        <v>118</v>
      </c>
      <c r="C116" s="175">
        <f>IFERROR(
    IF(ISNUMBER(VALUE(MID('latest 2024'!B116,SEARCH("knitting machines operated in night",'latest 2024'!B116)-4,4))),
        VALUE(MID('latest 2024'!B116,SEARCH("knitting machines operated in night",'latest 2024'!B116)-4,4)),
        IF(ISNUMBER(VALUE(MID('latest 2024'!B116,SEARCH("knitting machines operated in night",'latest 2024'!B116)-3,3))),
            VALUE(MID('latest 2024'!B116,SEARCH("knitting machines operated in night",'latest 2024'!B116)-3,3)),
            VALUE(MID('latest 2024'!B116,SEARCH("knitting machines operated in night",'latest 2024'!B116)-2,2))
        )
    ),"-"
)</f>
        <v>120</v>
      </c>
      <c r="D116" s="176">
        <f>IFERROR(
    IF(ISNUMBER(VALUE(MID('latest 2024'!B116,SEARCH("bulk dye machines operated in day",'latest 2024'!B116)-4,4))),
        VALUE(MID('latest 2024'!B116,SEARCH("bulk dye machines operated in day",'latest 2024'!B116)-4,4)),
        IF(ISNUMBER(VALUE(MID('latest 2024'!B116,SEARCH("bulk dye machines operated in day",'latest 2024'!B116)-3,3))),
            VALUE(MID('latest 2024'!B116,SEARCH("bulk dye machines operated in day",'latest 2024'!B116)-3,3)),
            VALUE(MID('latest 2024'!B116,SEARCH("bulk dye machines operated in day ",'latest 2024'!B116)-2,2))
        )
    ),"-"
)</f>
        <v>24</v>
      </c>
      <c r="E116" s="176">
        <f>IFERROR(
    IF(ISNUMBER(VALUE(MID('latest 2024'!B116,SEARCH("bulk dye machines operated in night",'latest 2024'!B116)-4,4))),
        VALUE(MID('latest 2024'!B116,SEARCH("bulk dye machines operated in night",'latest 2024'!B116)-4,4)),
        IF(ISNUMBER(VALUE(MID('latest 2024'!B116,SEARCH("bulk dye machines operated in night",'latest 2024'!B116)-3,3))),
            VALUE(MID('latest 2024'!B116,SEARCH("bulk dye machines operated in night",'latest 2024'!B116)-3,3)),
            VALUE(MID('latest 2024'!B116,SEARCH("bulk dye machines operated in night",'latest 2024'!B116)-2,2))
        )
    ),"-"
)</f>
        <v>25</v>
      </c>
      <c r="F116" s="175">
        <f>IFERROR(
    IF(ISNUMBER(VALUE(MID('latest 2024'!B116,SEARCH("sample dye machine operated in day",'latest 2024'!B116)-4,4))),
        VALUE(MID('latest 2024'!B116,SEARCH("sample dye machine operated in day",'latest 2024'!B116)-4,4)),
        IF(ISNUMBER(VALUE(MID('latest 2024'!B116,SEARCH("sample dye machine operated in day",'latest 2024'!B116)-3,3))),
            VALUE(MID('latest 2024'!B116,SEARCH("sample dye machine operated in day",'latest 2024'!B116)-3,3)),
            VALUE(MID('latest 2024'!B116,SEARCH("sample dye machine operated in day",'latest 2024'!B116)-2,2))
        )
    ),"-"
)</f>
        <v>10</v>
      </c>
      <c r="G116" s="175">
        <f>IFERROR(
    IF(ISNUMBER(VALUE(MID('latest 2024'!B116,SEARCH("sample dye machine operated in night",'latest 2024'!B116)-4,4))),
        VALUE(MID('latest 2024'!B116,SEARCH("sample dye machine operated in night",'latest 2024'!B116)-4,4)),
        IF(ISNUMBER(VALUE(MID('latest 2024'!B116,SEARCH("sample dye machine operated in night",'latest 2024'!B116)-3,3))),
            VALUE(MID('latest 2024'!B116,SEARCH("sample dye machine operated in night",'latest 2024'!B116)-3,3)),
            VALUE(MID('latest 2024'!B116,SEARCH("sample dye machine operated in night",'latest 2024'!B116)-2,2))
        )
    ),"-"
)</f>
        <v>10</v>
      </c>
      <c r="H116" s="176">
        <f>IFERROR(
    IF(ISNUMBER(VALUE(MID('latest 2024'!B116,SEARCH("dryers operated in day",'latest 2024'!B116)-4,4))),
        VALUE(MID('latest 2024'!B116,SEARCH("dryers operated in day",'latest 2024'!B116)-4,4)),
        IF(ISNUMBER(VALUE(MID('latest 2024'!B116,SEARCH("dryers operated in day",'latest 2024'!B116)-3,3))),
            VALUE(MID('latest 2024'!B116,SEARCH("dryers operated in day",'latest 2024'!B116)-3,3)),
            VALUE(MID('latest 2024'!B116,SEARCH("dryers operated in day",'latest 2024'!B116)-2,2))
        )
    ),"-"
)</f>
        <v>8</v>
      </c>
      <c r="I116" s="176">
        <f>IFERROR(
    IF(ISNUMBER(VALUE(MID('latest 2024'!B116,SEARCH("dryers operated in night",'latest 2024'!B116)-4,4))),
        VALUE(MID('latest 2024'!B116,SEARCH("dryers operated in night",'latest 2024'!B116)-4,4)),
        IF(ISNUMBER(VALUE(MID('latest 2024'!B116,SEARCH("dryers operated in night",'latest 2024'!B116)-3,3))),
            VALUE(MID('latest 2024'!B116,SEARCH("dryers operated in night",'latest 2024'!B116)-3,3)),
            VALUE(MID('latest 2024'!B116,SEARCH("dryers operated in night",'latest 2024'!B116)-2,2))
        )
    ),"-"
)</f>
        <v>8</v>
      </c>
      <c r="J116" s="175">
        <f>IFERROR(
    IF(ISNUMBER(VALUE(MID('latest 2024'!B116,SEARCH("Presetting machines operated in day",'latest 2024'!B116)-4,4))),
        VALUE(MID('latest 2024'!B116,SEARCH("Presetting machines operated in day",'latest 2024'!B116)-4,4)),
        IF(ISNUMBER(VALUE(MID('latest 2024'!B116,SEARCH("Presetting machines operated in day",'latest 2024'!B116)-3,3))),
            VALUE(MID('latest 2024'!B116,SEARCH("Presetting machines operated in day",'latest 2024'!B116)-3,3)),
            VALUE(MID('latest 2024'!B116,SEARCH("Presetting machines operated in day",'latest 2024'!B116)-2,2))
        )
    ),"-"
)</f>
        <v>2</v>
      </c>
      <c r="K116" s="177">
        <f>IFERROR(
    IF(ISNUMBER(VALUE(MID('latest 2024'!B116,SEARCH("Presetting machines operated in night",'latest 2024'!B116)-4,4))),
        VALUE(MID('latest 2024'!B116,SEARCH("Presetting machines operated in night",'latest 2024'!B116)-4,4)),
        IF(ISNUMBER(VALUE(MID('latest 2024'!B116,SEARCH("Presetting machines operated in night",'latest 2024'!B116)-3,3))),
            VALUE(MID('latest 2024'!B116,SEARCH("Presetting machines operated in night",'latest 2024'!B116)-3,3)),
            VALUE(MID('latest 2024'!B116,SEARCH("Presetting machines operated in night",'latest 2024'!B116)-2,2))
        )
    ),"-"
)</f>
        <v>2</v>
      </c>
      <c r="L116" s="178" t="s">
        <v>54</v>
      </c>
      <c r="M116" s="178" t="s">
        <v>54</v>
      </c>
      <c r="N116" s="179">
        <v>3</v>
      </c>
      <c r="O116" s="186" t="s">
        <v>777</v>
      </c>
      <c r="P116" s="180">
        <v>5</v>
      </c>
      <c r="Q116" s="180">
        <v>4</v>
      </c>
      <c r="R116" s="179">
        <v>3</v>
      </c>
      <c r="S116" s="179">
        <v>3</v>
      </c>
      <c r="T116" s="180">
        <v>6</v>
      </c>
      <c r="U116" s="180">
        <v>6</v>
      </c>
      <c r="V116" s="184" t="s">
        <v>773</v>
      </c>
      <c r="W116" s="182" t="s">
        <v>703</v>
      </c>
      <c r="X116" s="251">
        <v>26200</v>
      </c>
      <c r="Y116" s="251">
        <v>59827</v>
      </c>
      <c r="Z116" s="259">
        <v>824</v>
      </c>
      <c r="AA116" s="254"/>
      <c r="AB116" s="254"/>
      <c r="AC116" s="34">
        <f t="shared" si="5"/>
        <v>3235.0953846153848</v>
      </c>
      <c r="AD116" s="39">
        <f t="shared" si="6"/>
        <v>1785.8359500000001</v>
      </c>
      <c r="AE116" s="61">
        <f t="shared" si="7"/>
        <v>418.33846153846156</v>
      </c>
      <c r="AF116" s="39">
        <f t="shared" si="8"/>
        <v>927</v>
      </c>
      <c r="AG116" s="6">
        <f t="shared" ref="AG116:AG179" si="10">SUM(AC116:AF116)</f>
        <v>6366.2697961538461</v>
      </c>
    </row>
    <row r="117" spans="1:33" s="3" customFormat="1" ht="45.75" customHeight="1">
      <c r="A117" s="174">
        <v>45426</v>
      </c>
      <c r="B117" s="175">
        <f>IFERROR(
    IF(ISNUMBER(VALUE(MID('latest 2024'!B117,SEARCH("knitting machines operated in day",'latest 2024'!B117)-4,4))),
        VALUE(MID('latest 2024'!B117,SEARCH("knitting machines operated in day",'latest 2024'!B117)-4,4)),
        IF(ISNUMBER(VALUE(MID('latest 2024'!B117,SEARCH("knitting machines operated in day",'latest 2024'!B117)-3,3))),
            VALUE(MID('latest 2024'!B117,SEARCH("knitting machines operated in day",'latest 2024'!B117)-3,3)),
            VALUE(MID('latest 2024'!B117,SEARCH("knitting machines operated in day",'latest 2024'!B117)-2,2))
        )
    ),"-"
)</f>
        <v>106</v>
      </c>
      <c r="C117" s="175">
        <f>IFERROR(
    IF(ISNUMBER(VALUE(MID('latest 2024'!B117,SEARCH("knitting machines operated in night",'latest 2024'!B117)-4,4))),
        VALUE(MID('latest 2024'!B117,SEARCH("knitting machines operated in night",'latest 2024'!B117)-4,4)),
        IF(ISNUMBER(VALUE(MID('latest 2024'!B117,SEARCH("knitting machines operated in night",'latest 2024'!B117)-3,3))),
            VALUE(MID('latest 2024'!B117,SEARCH("knitting machines operated in night",'latest 2024'!B117)-3,3)),
            VALUE(MID('latest 2024'!B117,SEARCH("knitting machines operated in night",'latest 2024'!B117)-2,2))
        )
    ),"-"
)</f>
        <v>116</v>
      </c>
      <c r="D117" s="176">
        <f>IFERROR(
    IF(ISNUMBER(VALUE(MID('latest 2024'!B117,SEARCH("bulk dye machines operated in day",'latest 2024'!B117)-4,4))),
        VALUE(MID('latest 2024'!B117,SEARCH("bulk dye machines operated in day",'latest 2024'!B117)-4,4)),
        IF(ISNUMBER(VALUE(MID('latest 2024'!B117,SEARCH("bulk dye machines operated in day",'latest 2024'!B117)-3,3))),
            VALUE(MID('latest 2024'!B117,SEARCH("bulk dye machines operated in day",'latest 2024'!B117)-3,3)),
            VALUE(MID('latest 2024'!B117,SEARCH("bulk dye machines operated in day ",'latest 2024'!B117)-2,2))
        )
    ),"-"
)</f>
        <v>26</v>
      </c>
      <c r="E117" s="176">
        <f>IFERROR(
    IF(ISNUMBER(VALUE(MID('latest 2024'!B117,SEARCH("bulk dye machines operated in night",'latest 2024'!B117)-4,4))),
        VALUE(MID('latest 2024'!B117,SEARCH("bulk dye machines operated in night",'latest 2024'!B117)-4,4)),
        IF(ISNUMBER(VALUE(MID('latest 2024'!B117,SEARCH("bulk dye machines operated in night",'latest 2024'!B117)-3,3))),
            VALUE(MID('latest 2024'!B117,SEARCH("bulk dye machines operated in night",'latest 2024'!B117)-3,3)),
            VALUE(MID('latest 2024'!B117,SEARCH("bulk dye machines operated in night",'latest 2024'!B117)-2,2))
        )
    ),"-"
)</f>
        <v>26</v>
      </c>
      <c r="F117" s="175">
        <f>IFERROR(
    IF(ISNUMBER(VALUE(MID('latest 2024'!B117,SEARCH("sample dye machine operated in day",'latest 2024'!B117)-4,4))),
        VALUE(MID('latest 2024'!B117,SEARCH("sample dye machine operated in day",'latest 2024'!B117)-4,4)),
        IF(ISNUMBER(VALUE(MID('latest 2024'!B117,SEARCH("sample dye machine operated in day",'latest 2024'!B117)-3,3))),
            VALUE(MID('latest 2024'!B117,SEARCH("sample dye machine operated in day",'latest 2024'!B117)-3,3)),
            VALUE(MID('latest 2024'!B117,SEARCH("sample dye machine operated in day",'latest 2024'!B117)-2,2))
        )
    ),"-"
)</f>
        <v>9</v>
      </c>
      <c r="G117" s="175">
        <f>IFERROR(
    IF(ISNUMBER(VALUE(MID('latest 2024'!B117,SEARCH("sample dye machine operated in night",'latest 2024'!B117)-4,4))),
        VALUE(MID('latest 2024'!B117,SEARCH("sample dye machine operated in night",'latest 2024'!B117)-4,4)),
        IF(ISNUMBER(VALUE(MID('latest 2024'!B117,SEARCH("sample dye machine operated in night",'latest 2024'!B117)-3,3))),
            VALUE(MID('latest 2024'!B117,SEARCH("sample dye machine operated in night",'latest 2024'!B117)-3,3)),
            VALUE(MID('latest 2024'!B117,SEARCH("sample dye machine operated in night",'latest 2024'!B117)-2,2))
        )
    ),"-"
)</f>
        <v>10</v>
      </c>
      <c r="H117" s="176">
        <f>IFERROR(
    IF(ISNUMBER(VALUE(MID('latest 2024'!B117,SEARCH("dryers operated in day",'latest 2024'!B117)-4,4))),
        VALUE(MID('latest 2024'!B117,SEARCH("dryers operated in day",'latest 2024'!B117)-4,4)),
        IF(ISNUMBER(VALUE(MID('latest 2024'!B117,SEARCH("dryers operated in day",'latest 2024'!B117)-3,3))),
            VALUE(MID('latest 2024'!B117,SEARCH("dryers operated in day",'latest 2024'!B117)-3,3)),
            VALUE(MID('latest 2024'!B117,SEARCH("dryers operated in day",'latest 2024'!B117)-2,2))
        )
    ),"-"
)</f>
        <v>7</v>
      </c>
      <c r="I117" s="176">
        <f>IFERROR(
    IF(ISNUMBER(VALUE(MID('latest 2024'!B117,SEARCH("dryers operated in night",'latest 2024'!B117)-4,4))),
        VALUE(MID('latest 2024'!B117,SEARCH("dryers operated in night",'latest 2024'!B117)-4,4)),
        IF(ISNUMBER(VALUE(MID('latest 2024'!B117,SEARCH("dryers operated in night",'latest 2024'!B117)-3,3))),
            VALUE(MID('latest 2024'!B117,SEARCH("dryers operated in night",'latest 2024'!B117)-3,3)),
            VALUE(MID('latest 2024'!B117,SEARCH("dryers operated in night",'latest 2024'!B117)-2,2))
        )
    ),"-"
)</f>
        <v>10</v>
      </c>
      <c r="J117" s="175">
        <f>IFERROR(
    IF(ISNUMBER(VALUE(MID('latest 2024'!B117,SEARCH("Presetting machines operated in day",'latest 2024'!B117)-4,4))),
        VALUE(MID('latest 2024'!B117,SEARCH("Presetting machines operated in day",'latest 2024'!B117)-4,4)),
        IF(ISNUMBER(VALUE(MID('latest 2024'!B117,SEARCH("Presetting machines operated in day",'latest 2024'!B117)-3,3))),
            VALUE(MID('latest 2024'!B117,SEARCH("Presetting machines operated in day",'latest 2024'!B117)-3,3)),
            VALUE(MID('latest 2024'!B117,SEARCH("Presetting machines operated in day",'latest 2024'!B117)-2,2))
        )
    ),"-"
)</f>
        <v>2</v>
      </c>
      <c r="K117" s="177">
        <f>IFERROR(
    IF(ISNUMBER(VALUE(MID('latest 2024'!B117,SEARCH("Presetting machines operated in night",'latest 2024'!B117)-4,4))),
        VALUE(MID('latest 2024'!B117,SEARCH("Presetting machines operated in night",'latest 2024'!B117)-4,4)),
        IF(ISNUMBER(VALUE(MID('latest 2024'!B117,SEARCH("Presetting machines operated in night",'latest 2024'!B117)-3,3))),
            VALUE(MID('latest 2024'!B117,SEARCH("Presetting machines operated in night",'latest 2024'!B117)-3,3)),
            VALUE(MID('latest 2024'!B117,SEARCH("Presetting machines operated in night",'latest 2024'!B117)-2,2))
        )
    ),"-"
)</f>
        <v>3</v>
      </c>
      <c r="L117" s="178" t="s">
        <v>54</v>
      </c>
      <c r="M117" s="178" t="s">
        <v>54</v>
      </c>
      <c r="N117" s="179">
        <v>3</v>
      </c>
      <c r="O117" s="186" t="s">
        <v>775</v>
      </c>
      <c r="P117" s="180">
        <v>5</v>
      </c>
      <c r="Q117" s="180">
        <v>4</v>
      </c>
      <c r="R117" s="179">
        <v>3</v>
      </c>
      <c r="S117" s="179">
        <v>3</v>
      </c>
      <c r="T117" s="180">
        <v>6</v>
      </c>
      <c r="U117" s="180">
        <v>6</v>
      </c>
      <c r="V117" s="184" t="s">
        <v>773</v>
      </c>
      <c r="W117" s="182" t="s">
        <v>703</v>
      </c>
      <c r="X117" s="251">
        <v>25694</v>
      </c>
      <c r="Y117" s="251">
        <v>63017</v>
      </c>
      <c r="Z117" s="253">
        <v>811</v>
      </c>
      <c r="AA117" s="254"/>
      <c r="AB117" s="254"/>
      <c r="AC117" s="34">
        <f t="shared" si="5"/>
        <v>3172.616061538462</v>
      </c>
      <c r="AD117" s="17">
        <f t="shared" si="6"/>
        <v>1881.0574500000002</v>
      </c>
      <c r="AE117" s="61">
        <f t="shared" si="7"/>
        <v>411.73846153846154</v>
      </c>
      <c r="AF117" s="39">
        <f t="shared" si="8"/>
        <v>912.375</v>
      </c>
      <c r="AG117" s="6">
        <f t="shared" si="10"/>
        <v>6377.7869730769235</v>
      </c>
    </row>
    <row r="118" spans="1:33" s="3" customFormat="1" ht="45.75" customHeight="1">
      <c r="A118" s="174">
        <v>45427</v>
      </c>
      <c r="B118" s="175">
        <f>IFERROR(
    IF(ISNUMBER(VALUE(MID('latest 2024'!B118,SEARCH("knitting machines operated in day",'latest 2024'!B118)-4,4))),
        VALUE(MID('latest 2024'!B118,SEARCH("knitting machines operated in day",'latest 2024'!B118)-4,4)),
        IF(ISNUMBER(VALUE(MID('latest 2024'!B118,SEARCH("knitting machines operated in day",'latest 2024'!B118)-3,3))),
            VALUE(MID('latest 2024'!B118,SEARCH("knitting machines operated in day",'latest 2024'!B118)-3,3)),
            VALUE(MID('latest 2024'!B118,SEARCH("knitting machines operated in day",'latest 2024'!B118)-2,2))
        )
    ),"-"
)</f>
        <v>109</v>
      </c>
      <c r="C118" s="175">
        <f>IFERROR(
    IF(ISNUMBER(VALUE(MID('latest 2024'!B118,SEARCH("knitting machines operated in night",'latest 2024'!B118)-4,4))),
        VALUE(MID('latest 2024'!B118,SEARCH("knitting machines operated in night",'latest 2024'!B118)-4,4)),
        IF(ISNUMBER(VALUE(MID('latest 2024'!B118,SEARCH("knitting machines operated in night",'latest 2024'!B118)-3,3))),
            VALUE(MID('latest 2024'!B118,SEARCH("knitting machines operated in night",'latest 2024'!B118)-3,3)),
            VALUE(MID('latest 2024'!B118,SEARCH("knitting machines operated in night",'latest 2024'!B118)-2,2))
        )
    ),"-"
)</f>
        <v>104</v>
      </c>
      <c r="D118" s="176">
        <f>IFERROR(
    IF(ISNUMBER(VALUE(MID('latest 2024'!B118,SEARCH("bulk dye machines operated in day",'latest 2024'!B118)-4,4))),
        VALUE(MID('latest 2024'!B118,SEARCH("bulk dye machines operated in day",'latest 2024'!B118)-4,4)),
        IF(ISNUMBER(VALUE(MID('latest 2024'!B118,SEARCH("bulk dye machines operated in day",'latest 2024'!B118)-3,3))),
            VALUE(MID('latest 2024'!B118,SEARCH("bulk dye machines operated in day",'latest 2024'!B118)-3,3)),
            VALUE(MID('latest 2024'!B118,SEARCH("bulk dye machines operated in day ",'latest 2024'!B118)-2,2))
        )
    ),"-"
)</f>
        <v>25</v>
      </c>
      <c r="E118" s="176">
        <f>IFERROR(
    IF(ISNUMBER(VALUE(MID('latest 2024'!B118,SEARCH("bulk dye machines operated in night",'latest 2024'!B118)-4,4))),
        VALUE(MID('latest 2024'!B118,SEARCH("bulk dye machines operated in night",'latest 2024'!B118)-4,4)),
        IF(ISNUMBER(VALUE(MID('latest 2024'!B118,SEARCH("bulk dye machines operated in night",'latest 2024'!B118)-3,3))),
            VALUE(MID('latest 2024'!B118,SEARCH("bulk dye machines operated in night",'latest 2024'!B118)-3,3)),
            VALUE(MID('latest 2024'!B118,SEARCH("bulk dye machines operated in night",'latest 2024'!B118)-2,2))
        )
    ),"-"
)</f>
        <v>26</v>
      </c>
      <c r="F118" s="175">
        <f>IFERROR(
    IF(ISNUMBER(VALUE(MID('latest 2024'!B118,SEARCH("sample dye machine operated in day",'latest 2024'!B118)-4,4))),
        VALUE(MID('latest 2024'!B118,SEARCH("sample dye machine operated in day",'latest 2024'!B118)-4,4)),
        IF(ISNUMBER(VALUE(MID('latest 2024'!B118,SEARCH("sample dye machine operated in day",'latest 2024'!B118)-3,3))),
            VALUE(MID('latest 2024'!B118,SEARCH("sample dye machine operated in day",'latest 2024'!B118)-3,3)),
            VALUE(MID('latest 2024'!B118,SEARCH("sample dye machine operated in day",'latest 2024'!B118)-2,2))
        )
    ),"-"
)</f>
        <v>9</v>
      </c>
      <c r="G118" s="175">
        <f>IFERROR(
    IF(ISNUMBER(VALUE(MID('latest 2024'!B118,SEARCH("sample dye machine operated in night",'latest 2024'!B118)-4,4))),
        VALUE(MID('latest 2024'!B118,SEARCH("sample dye machine operated in night",'latest 2024'!B118)-4,4)),
        IF(ISNUMBER(VALUE(MID('latest 2024'!B118,SEARCH("sample dye machine operated in night",'latest 2024'!B118)-3,3))),
            VALUE(MID('latest 2024'!B118,SEARCH("sample dye machine operated in night",'latest 2024'!B118)-3,3)),
            VALUE(MID('latest 2024'!B118,SEARCH("sample dye machine operated in night",'latest 2024'!B118)-2,2))
        )
    ),"-"
)</f>
        <v>9</v>
      </c>
      <c r="H118" s="176">
        <f>IFERROR(
    IF(ISNUMBER(VALUE(MID('latest 2024'!B118,SEARCH("dryers operated in day",'latest 2024'!B118)-4,4))),
        VALUE(MID('latest 2024'!B118,SEARCH("dryers operated in day",'latest 2024'!B118)-4,4)),
        IF(ISNUMBER(VALUE(MID('latest 2024'!B118,SEARCH("dryers operated in day",'latest 2024'!B118)-3,3))),
            VALUE(MID('latest 2024'!B118,SEARCH("dryers operated in day",'latest 2024'!B118)-3,3)),
            VALUE(MID('latest 2024'!B118,SEARCH("dryers operated in day",'latest 2024'!B118)-2,2))
        )
    ),"-"
)</f>
        <v>5</v>
      </c>
      <c r="I118" s="176">
        <f>IFERROR(
    IF(ISNUMBER(VALUE(MID('latest 2024'!B118,SEARCH("dryers operated in night",'latest 2024'!B118)-4,4))),
        VALUE(MID('latest 2024'!B118,SEARCH("dryers operated in night",'latest 2024'!B118)-4,4)),
        IF(ISNUMBER(VALUE(MID('latest 2024'!B118,SEARCH("dryers operated in night",'latest 2024'!B118)-3,3))),
            VALUE(MID('latest 2024'!B118,SEARCH("dryers operated in night",'latest 2024'!B118)-3,3)),
            VALUE(MID('latest 2024'!B118,SEARCH("dryers operated in night",'latest 2024'!B118)-2,2))
        )
    ),"-"
)</f>
        <v>8</v>
      </c>
      <c r="J118" s="175">
        <f>IFERROR(
    IF(ISNUMBER(VALUE(MID('latest 2024'!B118,SEARCH("Presetting machines operated in day",'latest 2024'!B118)-4,4))),
        VALUE(MID('latest 2024'!B118,SEARCH("Presetting machines operated in day",'latest 2024'!B118)-4,4)),
        IF(ISNUMBER(VALUE(MID('latest 2024'!B118,SEARCH("Presetting machines operated in day",'latest 2024'!B118)-3,3))),
            VALUE(MID('latest 2024'!B118,SEARCH("Presetting machines operated in day",'latest 2024'!B118)-3,3)),
            VALUE(MID('latest 2024'!B118,SEARCH("Presetting machines operated in day",'latest 2024'!B118)-2,2))
        )
    ),"-"
)</f>
        <v>3</v>
      </c>
      <c r="K118" s="177">
        <f>IFERROR(
    IF(ISNUMBER(VALUE(MID('latest 2024'!B118,SEARCH("Presetting machines operated in night",'latest 2024'!B118)-4,4))),
        VALUE(MID('latest 2024'!B118,SEARCH("Presetting machines operated in night",'latest 2024'!B118)-4,4)),
        IF(ISNUMBER(VALUE(MID('latest 2024'!B118,SEARCH("Presetting machines operated in night",'latest 2024'!B118)-3,3))),
            VALUE(MID('latest 2024'!B118,SEARCH("Presetting machines operated in night",'latest 2024'!B118)-3,3)),
            VALUE(MID('latest 2024'!B118,SEARCH("Presetting machines operated in night",'latest 2024'!B118)-2,2))
        )
    ),"-"
)</f>
        <v>3</v>
      </c>
      <c r="L118" s="178" t="s">
        <v>778</v>
      </c>
      <c r="M118" s="178" t="s">
        <v>54</v>
      </c>
      <c r="N118" s="179">
        <v>3</v>
      </c>
      <c r="O118" s="179">
        <v>2</v>
      </c>
      <c r="P118" s="180">
        <v>5</v>
      </c>
      <c r="Q118" s="180">
        <v>4</v>
      </c>
      <c r="R118" s="179">
        <v>3</v>
      </c>
      <c r="S118" s="179">
        <v>3</v>
      </c>
      <c r="T118" s="180">
        <v>6</v>
      </c>
      <c r="U118" s="180">
        <v>6</v>
      </c>
      <c r="V118" s="184" t="s">
        <v>773</v>
      </c>
      <c r="W118" s="182" t="s">
        <v>703</v>
      </c>
      <c r="X118" s="245">
        <v>25435</v>
      </c>
      <c r="Y118" s="245">
        <v>64658</v>
      </c>
      <c r="Z118" s="253">
        <v>848</v>
      </c>
      <c r="AA118" s="254"/>
      <c r="AB118" s="254"/>
      <c r="AC118" s="34">
        <f t="shared" si="5"/>
        <v>3140.6355384615385</v>
      </c>
      <c r="AD118" s="51">
        <f t="shared" si="6"/>
        <v>1930.0413000000001</v>
      </c>
      <c r="AE118" s="34">
        <f t="shared" si="7"/>
        <v>430.52307692307693</v>
      </c>
      <c r="AF118" s="15">
        <f t="shared" si="8"/>
        <v>954</v>
      </c>
      <c r="AG118" s="6">
        <f t="shared" si="10"/>
        <v>6455.1999153846155</v>
      </c>
    </row>
    <row r="119" spans="1:33" s="3" customFormat="1" ht="45.75" customHeight="1">
      <c r="A119" s="174">
        <v>45428</v>
      </c>
      <c r="B119" s="183" t="s">
        <v>779</v>
      </c>
      <c r="C119" s="183" t="s">
        <v>780</v>
      </c>
      <c r="D119" s="176">
        <f>IFERROR(
    IF(ISNUMBER(VALUE(MID('latest 2024'!B119,SEARCH("bulk dye machines operated in day",'latest 2024'!B119)-4,4))),
        VALUE(MID('latest 2024'!B119,SEARCH("bulk dye machines operated in day",'latest 2024'!B119)-4,4)),
        IF(ISNUMBER(VALUE(MID('latest 2024'!B119,SEARCH("bulk dye machines operated in day",'latest 2024'!B119)-3,3))),
            VALUE(MID('latest 2024'!B119,SEARCH("bulk dye machines operated in day",'latest 2024'!B119)-3,3)),
            VALUE(MID('latest 2024'!B119,SEARCH("bulk dye machines operated in day ",'latest 2024'!B119)-2,2))
        )
    ),"-"
)</f>
        <v>23</v>
      </c>
      <c r="E119" s="176">
        <f>IFERROR(
    IF(ISNUMBER(VALUE(MID('latest 2024'!B119,SEARCH("bulk dye machines operated in night",'latest 2024'!B119)-4,4))),
        VALUE(MID('latest 2024'!B119,SEARCH("bulk dye machines operated in night",'latest 2024'!B119)-4,4)),
        IF(ISNUMBER(VALUE(MID('latest 2024'!B119,SEARCH("bulk dye machines operated in night",'latest 2024'!B119)-3,3))),
            VALUE(MID('latest 2024'!B119,SEARCH("bulk dye machines operated in night",'latest 2024'!B119)-3,3)),
            VALUE(MID('latest 2024'!B119,SEARCH("bulk dye machines operated in night",'latest 2024'!B119)-2,2))
        )
    ),"-"
)</f>
        <v>16</v>
      </c>
      <c r="F119" s="175">
        <f>IFERROR(
    IF(ISNUMBER(VALUE(MID('latest 2024'!B119,SEARCH("sample dye machine operated in day",'latest 2024'!B119)-4,4))),
        VALUE(MID('latest 2024'!B119,SEARCH("sample dye machine operated in day",'latest 2024'!B119)-4,4)),
        IF(ISNUMBER(VALUE(MID('latest 2024'!B119,SEARCH("sample dye machine operated in day",'latest 2024'!B119)-3,3))),
            VALUE(MID('latest 2024'!B119,SEARCH("sample dye machine operated in day",'latest 2024'!B119)-3,3)),
            VALUE(MID('latest 2024'!B119,SEARCH("sample dye machine operated in day",'latest 2024'!B119)-2,2))
        )
    ),"-"
)</f>
        <v>10</v>
      </c>
      <c r="G119" s="175">
        <f>IFERROR(
    IF(ISNUMBER(VALUE(MID('latest 2024'!B119,SEARCH("sample dye machine operated in night",'latest 2024'!B119)-4,4))),
        VALUE(MID('latest 2024'!B119,SEARCH("sample dye machine operated in night",'latest 2024'!B119)-4,4)),
        IF(ISNUMBER(VALUE(MID('latest 2024'!B119,SEARCH("sample dye machine operated in night",'latest 2024'!B119)-3,3))),
            VALUE(MID('latest 2024'!B119,SEARCH("sample dye machine operated in night",'latest 2024'!B119)-3,3)),
            VALUE(MID('latest 2024'!B119,SEARCH("sample dye machine operated in night",'latest 2024'!B119)-2,2))
        )
    ),"-"
)</f>
        <v>9</v>
      </c>
      <c r="H119" s="176">
        <f>IFERROR(
    IF(ISNUMBER(VALUE(MID('latest 2024'!B119,SEARCH("dryers operated in day",'latest 2024'!B119)-4,4))),
        VALUE(MID('latest 2024'!B119,SEARCH("dryers operated in day",'latest 2024'!B119)-4,4)),
        IF(ISNUMBER(VALUE(MID('latest 2024'!B119,SEARCH("dryers operated in day",'latest 2024'!B119)-3,3))),
            VALUE(MID('latest 2024'!B119,SEARCH("dryers operated in day",'latest 2024'!B119)-3,3)),
            VALUE(MID('latest 2024'!B119,SEARCH("dryers operated in day",'latest 2024'!B119)-2,2))
        )
    ),"-"
)</f>
        <v>8</v>
      </c>
      <c r="I119" s="176">
        <f>IFERROR(
    IF(ISNUMBER(VALUE(MID('latest 2024'!B119,SEARCH("dryers operated in night",'latest 2024'!B119)-4,4))),
        VALUE(MID('latest 2024'!B119,SEARCH("dryers operated in night",'latest 2024'!B119)-4,4)),
        IF(ISNUMBER(VALUE(MID('latest 2024'!B119,SEARCH("dryers operated in night",'latest 2024'!B119)-3,3))),
            VALUE(MID('latest 2024'!B119,SEARCH("dryers operated in night",'latest 2024'!B119)-3,3)),
            VALUE(MID('latest 2024'!B119,SEARCH("dryers operated in night",'latest 2024'!B119)-2,2))
        )
    ),"-"
)</f>
        <v>9</v>
      </c>
      <c r="J119" s="175">
        <f>IFERROR(
    IF(ISNUMBER(VALUE(MID('latest 2024'!B119,SEARCH("Presetting machines operated in day",'latest 2024'!B119)-4,4))),
        VALUE(MID('latest 2024'!B119,SEARCH("Presetting machines operated in day",'latest 2024'!B119)-4,4)),
        IF(ISNUMBER(VALUE(MID('latest 2024'!B119,SEARCH("Presetting machines operated in day",'latest 2024'!B119)-3,3))),
            VALUE(MID('latest 2024'!B119,SEARCH("Presetting machines operated in day",'latest 2024'!B119)-3,3)),
            VALUE(MID('latest 2024'!B119,SEARCH("Presetting machines operated in day",'latest 2024'!B119)-2,2))
        )
    ),"-"
)</f>
        <v>2</v>
      </c>
      <c r="K119" s="177">
        <f>IFERROR(
    IF(ISNUMBER(VALUE(MID('latest 2024'!B119,SEARCH("Presetting machines operated in night",'latest 2024'!B119)-4,4))),
        VALUE(MID('latest 2024'!B119,SEARCH("Presetting machines operated in night",'latest 2024'!B119)-4,4)),
        IF(ISNUMBER(VALUE(MID('latest 2024'!B119,SEARCH("Presetting machines operated in night",'latest 2024'!B119)-3,3))),
            VALUE(MID('latest 2024'!B119,SEARCH("Presetting machines operated in night",'latest 2024'!B119)-3,3)),
            VALUE(MID('latest 2024'!B119,SEARCH("Presetting machines operated in night",'latest 2024'!B119)-2,2))
        )
    ),"-"
)</f>
        <v>3</v>
      </c>
      <c r="L119" s="178" t="s">
        <v>779</v>
      </c>
      <c r="M119" s="178" t="s">
        <v>54</v>
      </c>
      <c r="N119" s="179">
        <v>2</v>
      </c>
      <c r="O119" s="179">
        <v>1</v>
      </c>
      <c r="P119" s="180">
        <v>3</v>
      </c>
      <c r="Q119" s="180">
        <v>2</v>
      </c>
      <c r="R119" s="179">
        <v>1</v>
      </c>
      <c r="S119" s="179">
        <v>1</v>
      </c>
      <c r="T119" s="180">
        <v>2</v>
      </c>
      <c r="U119" s="187" t="s">
        <v>781</v>
      </c>
      <c r="V119" s="184" t="s">
        <v>782</v>
      </c>
      <c r="W119" s="182" t="s">
        <v>703</v>
      </c>
      <c r="X119" s="256">
        <v>12259</v>
      </c>
      <c r="Y119" s="245">
        <v>58060</v>
      </c>
      <c r="Z119" s="253">
        <v>801</v>
      </c>
      <c r="AA119" s="254"/>
      <c r="AB119" s="254"/>
      <c r="AC119" s="34">
        <f t="shared" si="5"/>
        <v>1513.7036000000001</v>
      </c>
      <c r="AD119" s="51">
        <f t="shared" si="6"/>
        <v>1733.0910000000001</v>
      </c>
      <c r="AE119" s="34">
        <f t="shared" si="7"/>
        <v>406.66153846153844</v>
      </c>
      <c r="AF119" s="51">
        <f t="shared" si="8"/>
        <v>901.125</v>
      </c>
      <c r="AG119" s="6">
        <f t="shared" si="10"/>
        <v>4554.581138461539</v>
      </c>
    </row>
    <row r="120" spans="1:33" s="3" customFormat="1" ht="45.75" customHeight="1">
      <c r="A120" s="174">
        <v>45429</v>
      </c>
      <c r="B120" s="183" t="s">
        <v>783</v>
      </c>
      <c r="C120" s="175">
        <f>IFERROR(
    IF(ISNUMBER(VALUE(MID('latest 2024'!B120,SEARCH("knitting machines operated in night",'latest 2024'!B120)-4,4))),
        VALUE(MID('latest 2024'!B120,SEARCH("knitting machines operated in night",'latest 2024'!B120)-4,4)),
        IF(ISNUMBER(VALUE(MID('latest 2024'!B120,SEARCH("knitting machines operated in night",'latest 2024'!B120)-3,3))),
            VALUE(MID('latest 2024'!B120,SEARCH("knitting machines operated in night",'latest 2024'!B120)-3,3)),
            VALUE(MID('latest 2024'!B120,SEARCH("knitting machines operated in night",'latest 2024'!B120)-2,2))
        )
    ),"-"
)</f>
        <v>0</v>
      </c>
      <c r="D120" s="176">
        <f>IFERROR(
    IF(ISNUMBER(VALUE(MID('latest 2024'!B120,SEARCH("bulk dye machines operated in day",'latest 2024'!B120)-4,4))),
        VALUE(MID('latest 2024'!B120,SEARCH("bulk dye machines operated in day",'latest 2024'!B120)-4,4)),
        IF(ISNUMBER(VALUE(MID('latest 2024'!B120,SEARCH("bulk dye machines operated in day",'latest 2024'!B120)-3,3))),
            VALUE(MID('latest 2024'!B120,SEARCH("bulk dye machines operated in day",'latest 2024'!B120)-3,3)),
            VALUE(MID('latest 2024'!B120,SEARCH("bulk dye machines operated in day ",'latest 2024'!B120)-2,2))
        )
    ),"-"
)</f>
        <v>6</v>
      </c>
      <c r="E120" s="176">
        <f>IFERROR(
    IF(ISNUMBER(VALUE(MID('latest 2024'!B120,SEARCH("bulk dye machines operated in night",'latest 2024'!B120)-4,4))),
        VALUE(MID('latest 2024'!B120,SEARCH("bulk dye machines operated in night",'latest 2024'!B120)-4,4)),
        IF(ISNUMBER(VALUE(MID('latest 2024'!B120,SEARCH("bulk dye machines operated in night",'latest 2024'!B120)-3,3))),
            VALUE(MID('latest 2024'!B120,SEARCH("bulk dye machines operated in night",'latest 2024'!B120)-3,3)),
            VALUE(MID('latest 2024'!B120,SEARCH("bulk dye machines operated in night",'latest 2024'!B120)-2,2))
        )
    ),"-"
)</f>
        <v>6</v>
      </c>
      <c r="F120" s="175">
        <f>IFERROR(
    IF(ISNUMBER(VALUE(MID('latest 2024'!B120,SEARCH("sample dye machine operated in day",'latest 2024'!B120)-4,4))),
        VALUE(MID('latest 2024'!B120,SEARCH("sample dye machine operated in day",'latest 2024'!B120)-4,4)),
        IF(ISNUMBER(VALUE(MID('latest 2024'!B120,SEARCH("sample dye machine operated in day",'latest 2024'!B120)-3,3))),
            VALUE(MID('latest 2024'!B120,SEARCH("sample dye machine operated in day",'latest 2024'!B120)-3,3)),
            VALUE(MID('latest 2024'!B120,SEARCH("sample dye machine operated in day",'latest 2024'!B120)-2,2))
        )
    ),"-"
)</f>
        <v>8</v>
      </c>
      <c r="G120" s="175">
        <f>IFERROR(
    IF(ISNUMBER(VALUE(MID('latest 2024'!B120,SEARCH("sample dye machine operated in night",'latest 2024'!B120)-4,4))),
        VALUE(MID('latest 2024'!B120,SEARCH("sample dye machine operated in night",'latest 2024'!B120)-4,4)),
        IF(ISNUMBER(VALUE(MID('latest 2024'!B120,SEARCH("sample dye machine operated in night",'latest 2024'!B120)-3,3))),
            VALUE(MID('latest 2024'!B120,SEARCH("sample dye machine operated in night",'latest 2024'!B120)-3,3)),
            VALUE(MID('latest 2024'!B120,SEARCH("sample dye machine operated in night",'latest 2024'!B120)-2,2))
        )
    ),"-"
)</f>
        <v>6</v>
      </c>
      <c r="H120" s="176">
        <f>IFERROR(
    IF(ISNUMBER(VALUE(MID('latest 2024'!B120,SEARCH("dryers operated in day",'latest 2024'!B120)-4,4))),
        VALUE(MID('latest 2024'!B120,SEARCH("dryers operated in day",'latest 2024'!B120)-4,4)),
        IF(ISNUMBER(VALUE(MID('latest 2024'!B120,SEARCH("dryers operated in day",'latest 2024'!B120)-3,3))),
            VALUE(MID('latest 2024'!B120,SEARCH("dryers operated in day",'latest 2024'!B120)-3,3)),
            VALUE(MID('latest 2024'!B120,SEARCH("dryers operated in day",'latest 2024'!B120)-2,2))
        )
    ),"-"
)</f>
        <v>5</v>
      </c>
      <c r="I120" s="176">
        <f>IFERROR(
    IF(ISNUMBER(VALUE(MID('latest 2024'!B120,SEARCH("dryers operated in night",'latest 2024'!B120)-4,4))),
        VALUE(MID('latest 2024'!B120,SEARCH("dryers operated in night",'latest 2024'!B120)-4,4)),
        IF(ISNUMBER(VALUE(MID('latest 2024'!B120,SEARCH("dryers operated in night",'latest 2024'!B120)-3,3))),
            VALUE(MID('latest 2024'!B120,SEARCH("dryers operated in night",'latest 2024'!B120)-3,3)),
            VALUE(MID('latest 2024'!B120,SEARCH("dryers operated in night",'latest 2024'!B120)-2,2))
        )
    ),"-"
)</f>
        <v>3</v>
      </c>
      <c r="J120" s="175">
        <f>IFERROR(
    IF(ISNUMBER(VALUE(MID('latest 2024'!B120,SEARCH("Presetting machines operated in day",'latest 2024'!B120)-4,4))),
        VALUE(MID('latest 2024'!B120,SEARCH("Presetting machines operated in day",'latest 2024'!B120)-4,4)),
        IF(ISNUMBER(VALUE(MID('latest 2024'!B120,SEARCH("Presetting machines operated in day",'latest 2024'!B120)-3,3))),
            VALUE(MID('latest 2024'!B120,SEARCH("Presetting machines operated in day",'latest 2024'!B120)-3,3)),
            VALUE(MID('latest 2024'!B120,SEARCH("Presetting machines operated in day",'latest 2024'!B120)-2,2))
        )
    ),"-"
)</f>
        <v>0</v>
      </c>
      <c r="K120" s="177">
        <f>IFERROR(
    IF(ISNUMBER(VALUE(MID('latest 2024'!B120,SEARCH("Presetting machines operated in night",'latest 2024'!B120)-4,4))),
        VALUE(MID('latest 2024'!B120,SEARCH("Presetting machines operated in night",'latest 2024'!B120)-4,4)),
        IF(ISNUMBER(VALUE(MID('latest 2024'!B120,SEARCH("Presetting machines operated in night",'latest 2024'!B120)-3,3))),
            VALUE(MID('latest 2024'!B120,SEARCH("Presetting machines operated in night",'latest 2024'!B120)-3,3)),
            VALUE(MID('latest 2024'!B120,SEARCH("Presetting machines operated in night",'latest 2024'!B120)-2,2))
        )
    ),"-"
)</f>
        <v>0</v>
      </c>
      <c r="L120" s="178" t="s">
        <v>54</v>
      </c>
      <c r="M120" s="178" t="s">
        <v>54</v>
      </c>
      <c r="N120" s="179">
        <v>1</v>
      </c>
      <c r="O120" s="179">
        <v>1</v>
      </c>
      <c r="P120" s="180">
        <v>2</v>
      </c>
      <c r="Q120" s="180">
        <v>3</v>
      </c>
      <c r="R120" s="179">
        <v>1</v>
      </c>
      <c r="S120" s="186" t="s">
        <v>784</v>
      </c>
      <c r="T120" s="187" t="s">
        <v>785</v>
      </c>
      <c r="U120" s="180">
        <v>0</v>
      </c>
      <c r="V120" s="184" t="s">
        <v>786</v>
      </c>
      <c r="W120" s="182" t="s">
        <v>703</v>
      </c>
      <c r="X120" s="258">
        <v>8003.83</v>
      </c>
      <c r="Y120" s="245">
        <v>27914</v>
      </c>
      <c r="Z120" s="253">
        <v>243</v>
      </c>
      <c r="AA120" s="254"/>
      <c r="AB120" s="254"/>
      <c r="AC120" s="34">
        <f t="shared" si="5"/>
        <v>988.28830123076932</v>
      </c>
      <c r="AD120" s="51">
        <f t="shared" si="6"/>
        <v>833.23290000000009</v>
      </c>
      <c r="AE120" s="34">
        <f t="shared" si="7"/>
        <v>123.36923076923077</v>
      </c>
      <c r="AF120" s="51">
        <f t="shared" si="8"/>
        <v>273.375</v>
      </c>
      <c r="AG120" s="6">
        <f t="shared" si="10"/>
        <v>2218.2654320000001</v>
      </c>
    </row>
    <row r="121" spans="1:33" s="3" customFormat="1" ht="45.75" customHeight="1">
      <c r="A121" s="174">
        <v>45430</v>
      </c>
      <c r="B121" s="175">
        <v>0</v>
      </c>
      <c r="C121" s="175">
        <f>IFERROR(
    IF(ISNUMBER(VALUE(MID('latest 2024'!B121,SEARCH("knitting machines operated in night",'latest 2024'!B121)-4,4))),
        VALUE(MID('latest 2024'!B121,SEARCH("knitting machines operated in night",'latest 2024'!B121)-4,4)),
        IF(ISNUMBER(VALUE(MID('latest 2024'!B121,SEARCH("knitting machines operated in night",'latest 2024'!B121)-3,3))),
            VALUE(MID('latest 2024'!B121,SEARCH("knitting machines operated in night",'latest 2024'!B121)-3,3)),
            VALUE(MID('latest 2024'!B121,SEARCH("knitting machines operated in night",'latest 2024'!B121)-2,2))
        )
    ),"-"
)</f>
        <v>0</v>
      </c>
      <c r="D121" s="176">
        <f>IFERROR(
    IF(ISNUMBER(VALUE(MID('latest 2024'!B121,SEARCH("bulk dye machines operated in day",'latest 2024'!B121)-4,4))),
        VALUE(MID('latest 2024'!B121,SEARCH("bulk dye machines operated in day",'latest 2024'!B121)-4,4)),
        IF(ISNUMBER(VALUE(MID('latest 2024'!B121,SEARCH("bulk dye machines operated in day",'latest 2024'!B121)-3,3))),
            VALUE(MID('latest 2024'!B121,SEARCH("bulk dye machines operated in day",'latest 2024'!B121)-3,3)),
            VALUE(MID('latest 2024'!B121,SEARCH("bulk dye machines operated in day ",'latest 2024'!B121)-2,2))
        )
    ),"-"
)</f>
        <v>6</v>
      </c>
      <c r="E121" s="176">
        <f>IFERROR(
    IF(ISNUMBER(VALUE(MID('latest 2024'!B121,SEARCH("bulk dye machines operated in night",'latest 2024'!B121)-4,4))),
        VALUE(MID('latest 2024'!B121,SEARCH("bulk dye machines operated in night",'latest 2024'!B121)-4,4)),
        IF(ISNUMBER(VALUE(MID('latest 2024'!B121,SEARCH("bulk dye machines operated in night",'latest 2024'!B121)-3,3))),
            VALUE(MID('latest 2024'!B121,SEARCH("bulk dye machines operated in night",'latest 2024'!B121)-3,3)),
            VALUE(MID('latest 2024'!B121,SEARCH("bulk dye machines operated in night",'latest 2024'!B121)-2,2))
        )
    ),"-"
)</f>
        <v>0</v>
      </c>
      <c r="F121" s="175">
        <f>IFERROR(
    IF(ISNUMBER(VALUE(MID('latest 2024'!B121,SEARCH("sample dye machine operated in day",'latest 2024'!B121)-4,4))),
        VALUE(MID('latest 2024'!B121,SEARCH("sample dye machine operated in day",'latest 2024'!B121)-4,4)),
        IF(ISNUMBER(VALUE(MID('latest 2024'!B121,SEARCH("sample dye machine operated in day",'latest 2024'!B121)-3,3))),
            VALUE(MID('latest 2024'!B121,SEARCH("sample dye machine operated in day",'latest 2024'!B121)-3,3)),
            VALUE(MID('latest 2024'!B121,SEARCH("sample dye machine operated in day",'latest 2024'!B121)-2,2))
        )
    ),"-"
)</f>
        <v>5</v>
      </c>
      <c r="G121" s="175">
        <f>IFERROR(
    IF(ISNUMBER(VALUE(MID('latest 2024'!B121,SEARCH("sample dye machine operated in night",'latest 2024'!B121)-4,4))),
        VALUE(MID('latest 2024'!B121,SEARCH("sample dye machine operated in night",'latest 2024'!B121)-4,4)),
        IF(ISNUMBER(VALUE(MID('latest 2024'!B121,SEARCH("sample dye machine operated in night",'latest 2024'!B121)-3,3))),
            VALUE(MID('latest 2024'!B121,SEARCH("sample dye machine operated in night",'latest 2024'!B121)-3,3)),
            VALUE(MID('latest 2024'!B121,SEARCH("sample dye machine operated in night",'latest 2024'!B121)-2,2))
        )
    ),"-"
)</f>
        <v>0</v>
      </c>
      <c r="H121" s="176">
        <f>IFERROR(
    IF(ISNUMBER(VALUE(MID('latest 2024'!B121,SEARCH("dryers operated in day",'latest 2024'!B121)-4,4))),
        VALUE(MID('latest 2024'!B121,SEARCH("dryers operated in day",'latest 2024'!B121)-4,4)),
        IF(ISNUMBER(VALUE(MID('latest 2024'!B121,SEARCH("dryers operated in day",'latest 2024'!B121)-3,3))),
            VALUE(MID('latest 2024'!B121,SEARCH("dryers operated in day",'latest 2024'!B121)-3,3)),
            VALUE(MID('latest 2024'!B121,SEARCH("dryers operated in day",'latest 2024'!B121)-2,2))
        )
    ),"-"
)</f>
        <v>2</v>
      </c>
      <c r="I121" s="176">
        <f>IFERROR(
    IF(ISNUMBER(VALUE(MID('latest 2024'!B121,SEARCH("dryers operated in night",'latest 2024'!B121)-4,4))),
        VALUE(MID('latest 2024'!B121,SEARCH("dryers operated in night",'latest 2024'!B121)-4,4)),
        IF(ISNUMBER(VALUE(MID('latest 2024'!B121,SEARCH("dryers operated in night",'latest 2024'!B121)-3,3))),
            VALUE(MID('latest 2024'!B121,SEARCH("dryers operated in night",'latest 2024'!B121)-3,3)),
            VALUE(MID('latest 2024'!B121,SEARCH("dryers operated in night",'latest 2024'!B121)-2,2))
        )
    ),"-"
)</f>
        <v>0</v>
      </c>
      <c r="J121" s="175">
        <f>IFERROR(
    IF(ISNUMBER(VALUE(MID('latest 2024'!B121,SEARCH("Presetting machines operated in day",'latest 2024'!B121)-4,4))),
        VALUE(MID('latest 2024'!B121,SEARCH("Presetting machines operated in day",'latest 2024'!B121)-4,4)),
        IF(ISNUMBER(VALUE(MID('latest 2024'!B121,SEARCH("Presetting machines operated in day",'latest 2024'!B121)-3,3))),
            VALUE(MID('latest 2024'!B121,SEARCH("Presetting machines operated in day",'latest 2024'!B121)-3,3)),
            VALUE(MID('latest 2024'!B121,SEARCH("Presetting machines operated in day",'latest 2024'!B121)-2,2))
        )
    ),"-"
)</f>
        <v>1</v>
      </c>
      <c r="K121" s="177">
        <f>IFERROR(
    IF(ISNUMBER(VALUE(MID('latest 2024'!B121,SEARCH("Presetting machines operated in night",'latest 2024'!B121)-4,4))),
        VALUE(MID('latest 2024'!B121,SEARCH("Presetting machines operated in night",'latest 2024'!B121)-4,4)),
        IF(ISNUMBER(VALUE(MID('latest 2024'!B121,SEARCH("Presetting machines operated in night",'latest 2024'!B121)-3,3))),
            VALUE(MID('latest 2024'!B121,SEARCH("Presetting machines operated in night",'latest 2024'!B121)-3,3)),
            VALUE(MID('latest 2024'!B121,SEARCH("Presetting machines operated in night",'latest 2024'!B121)-2,2))
        )
    ),"-"
)</f>
        <v>0</v>
      </c>
      <c r="L121" s="178" t="s">
        <v>54</v>
      </c>
      <c r="M121" s="178" t="s">
        <v>54</v>
      </c>
      <c r="N121" s="179">
        <v>1</v>
      </c>
      <c r="O121" s="179">
        <v>0</v>
      </c>
      <c r="P121" s="180">
        <v>0</v>
      </c>
      <c r="Q121" s="180">
        <v>0</v>
      </c>
      <c r="R121" s="179">
        <v>1</v>
      </c>
      <c r="S121" s="179">
        <v>0</v>
      </c>
      <c r="T121" s="180">
        <v>0</v>
      </c>
      <c r="U121" s="180">
        <v>0</v>
      </c>
      <c r="V121" s="184" t="s">
        <v>787</v>
      </c>
      <c r="W121" s="182" t="s">
        <v>703</v>
      </c>
      <c r="X121" s="258">
        <v>4321.76</v>
      </c>
      <c r="Y121" s="245">
        <v>20602</v>
      </c>
      <c r="Z121" s="253">
        <v>157</v>
      </c>
      <c r="AA121" s="254"/>
      <c r="AB121" s="254"/>
      <c r="AC121" s="34">
        <f t="shared" si="5"/>
        <v>533.63762707692308</v>
      </c>
      <c r="AD121" s="51">
        <f t="shared" si="6"/>
        <v>614.96969999999999</v>
      </c>
      <c r="AE121" s="34">
        <f t="shared" si="7"/>
        <v>79.707692307692312</v>
      </c>
      <c r="AF121" s="51">
        <f t="shared" si="8"/>
        <v>176.625</v>
      </c>
      <c r="AG121" s="6">
        <f>SUM(AC121:AF121)</f>
        <v>1404.9400193846152</v>
      </c>
    </row>
    <row r="122" spans="1:33" s="3" customFormat="1" ht="45.75" customHeight="1">
      <c r="A122" s="174">
        <v>45431</v>
      </c>
      <c r="B122" s="175" t="str">
        <f>IFERROR(
    IF(ISNUMBER(VALUE(MID('latest 2024'!B122,SEARCH("knitting machines operated in day",'latest 2024'!B122)-4,4))),
        VALUE(MID('latest 2024'!B122,SEARCH("knitting machines operated in day",'latest 2024'!B122)-4,4)),
        IF(ISNUMBER(VALUE(MID('latest 2024'!B122,SEARCH("knitting machines operated in day",'latest 2024'!B122)-3,3))),
            VALUE(MID('latest 2024'!B122,SEARCH("knitting machines operated in day",'latest 2024'!B122)-3,3)),
            VALUE(MID('latest 2024'!B122,SEARCH("knitting machines operated in day",'latest 2024'!B122)-2,2))
        )
    ),"-"
)</f>
        <v>-</v>
      </c>
      <c r="C122" s="175" t="str">
        <f>IFERROR(
    IF(ISNUMBER(VALUE(MID('latest 2024'!B122,SEARCH("knitting machines operated in night",'latest 2024'!B122)-4,4))),
        VALUE(MID('latest 2024'!B122,SEARCH("knitting machines operated in night",'latest 2024'!B122)-4,4)),
        IF(ISNUMBER(VALUE(MID('latest 2024'!B122,SEARCH("knitting machines operated in night",'latest 2024'!B122)-3,3))),
            VALUE(MID('latest 2024'!B122,SEARCH("knitting machines operated in night",'latest 2024'!B122)-3,3)),
            VALUE(MID('latest 2024'!B122,SEARCH("knitting machines operated in night",'latest 2024'!B122)-2,2))
        )
    ),"-"
)</f>
        <v>-</v>
      </c>
      <c r="D122" s="176" t="str">
        <f>IFERROR(
    IF(ISNUMBER(VALUE(MID('latest 2024'!B122,SEARCH("bulk dye machines operated in day",'latest 2024'!B122)-4,4))),
        VALUE(MID('latest 2024'!B122,SEARCH("bulk dye machines operated in day",'latest 2024'!B122)-4,4)),
        IF(ISNUMBER(VALUE(MID('latest 2024'!B122,SEARCH("bulk dye machines operated in day",'latest 2024'!B122)-3,3))),
            VALUE(MID('latest 2024'!B122,SEARCH("bulk dye machines operated in day",'latest 2024'!B122)-3,3)),
            VALUE(MID('latest 2024'!B122,SEARCH("bulk dye machines operated in day ",'latest 2024'!B122)-2,2))
        )
    ),"-"
)</f>
        <v>-</v>
      </c>
      <c r="E122" s="176" t="str">
        <f>IFERROR(
    IF(ISNUMBER(VALUE(MID('latest 2024'!B122,SEARCH("bulk dye machines operated in night",'latest 2024'!B122)-4,4))),
        VALUE(MID('latest 2024'!B122,SEARCH("bulk dye machines operated in night",'latest 2024'!B122)-4,4)),
        IF(ISNUMBER(VALUE(MID('latest 2024'!B122,SEARCH("bulk dye machines operated in night",'latest 2024'!B122)-3,3))),
            VALUE(MID('latest 2024'!B122,SEARCH("bulk dye machines operated in night",'latest 2024'!B122)-3,3)),
            VALUE(MID('latest 2024'!B122,SEARCH("bulk dye machines operated in night",'latest 2024'!B122)-2,2))
        )
    ),"-"
)</f>
        <v>-</v>
      </c>
      <c r="F122" s="175" t="str">
        <f>IFERROR(
    IF(ISNUMBER(VALUE(MID('latest 2024'!B122,SEARCH("sample dye machine operated in day",'latest 2024'!B122)-4,4))),
        VALUE(MID('latest 2024'!B122,SEARCH("sample dye machine operated in day",'latest 2024'!B122)-4,4)),
        IF(ISNUMBER(VALUE(MID('latest 2024'!B122,SEARCH("sample dye machine operated in day",'latest 2024'!B122)-3,3))),
            VALUE(MID('latest 2024'!B122,SEARCH("sample dye machine operated in day",'latest 2024'!B122)-3,3)),
            VALUE(MID('latest 2024'!B122,SEARCH("sample dye machine operated in day",'latest 2024'!B122)-2,2))
        )
    ),"-"
)</f>
        <v>-</v>
      </c>
      <c r="G122" s="175" t="str">
        <f>IFERROR(
    IF(ISNUMBER(VALUE(MID('latest 2024'!B122,SEARCH("sample dye machine operated in night",'latest 2024'!B122)-4,4))),
        VALUE(MID('latest 2024'!B122,SEARCH("sample dye machine operated in night",'latest 2024'!B122)-4,4)),
        IF(ISNUMBER(VALUE(MID('latest 2024'!B122,SEARCH("sample dye machine operated in night",'latest 2024'!B122)-3,3))),
            VALUE(MID('latest 2024'!B122,SEARCH("sample dye machine operated in night",'latest 2024'!B122)-3,3)),
            VALUE(MID('latest 2024'!B122,SEARCH("sample dye machine operated in night",'latest 2024'!B122)-2,2))
        )
    ),"-"
)</f>
        <v>-</v>
      </c>
      <c r="H122" s="176" t="str">
        <f>IFERROR(
    IF(ISNUMBER(VALUE(MID('latest 2024'!B122,SEARCH("dryers operated in day",'latest 2024'!B122)-4,4))),
        VALUE(MID('latest 2024'!B122,SEARCH("dryers operated in day",'latest 2024'!B122)-4,4)),
        IF(ISNUMBER(VALUE(MID('latest 2024'!B122,SEARCH("dryers operated in day",'latest 2024'!B122)-3,3))),
            VALUE(MID('latest 2024'!B122,SEARCH("dryers operated in day",'latest 2024'!B122)-3,3)),
            VALUE(MID('latest 2024'!B122,SEARCH("dryers operated in day",'latest 2024'!B122)-2,2))
        )
    ),"-"
)</f>
        <v>-</v>
      </c>
      <c r="I122" s="176" t="str">
        <f>IFERROR(
    IF(ISNUMBER(VALUE(MID('latest 2024'!B122,SEARCH("dryers operated in night",'latest 2024'!B122)-4,4))),
        VALUE(MID('latest 2024'!B122,SEARCH("dryers operated in night",'latest 2024'!B122)-4,4)),
        IF(ISNUMBER(VALUE(MID('latest 2024'!B122,SEARCH("dryers operated in night",'latest 2024'!B122)-3,3))),
            VALUE(MID('latest 2024'!B122,SEARCH("dryers operated in night",'latest 2024'!B122)-3,3)),
            VALUE(MID('latest 2024'!B122,SEARCH("dryers operated in night",'latest 2024'!B122)-2,2))
        )
    ),"-"
)</f>
        <v>-</v>
      </c>
      <c r="J122" s="175" t="str">
        <f>IFERROR(
    IF(ISNUMBER(VALUE(MID('latest 2024'!B122,SEARCH("Presetting machines operated in day",'latest 2024'!B122)-4,4))),
        VALUE(MID('latest 2024'!B122,SEARCH("Presetting machines operated in day",'latest 2024'!B122)-4,4)),
        IF(ISNUMBER(VALUE(MID('latest 2024'!B122,SEARCH("Presetting machines operated in day",'latest 2024'!B122)-3,3))),
            VALUE(MID('latest 2024'!B122,SEARCH("Presetting machines operated in day",'latest 2024'!B122)-3,3)),
            VALUE(MID('latest 2024'!B122,SEARCH("Presetting machines operated in day",'latest 2024'!B122)-2,2))
        )
    ),"-"
)</f>
        <v>-</v>
      </c>
      <c r="K122" s="177" t="str">
        <f>IFERROR(
    IF(ISNUMBER(VALUE(MID('latest 2024'!B122,SEARCH("Presetting machines operated in night",'latest 2024'!B122)-4,4))),
        VALUE(MID('latest 2024'!B122,SEARCH("Presetting machines operated in night",'latest 2024'!B122)-4,4)),
        IF(ISNUMBER(VALUE(MID('latest 2024'!B122,SEARCH("Presetting machines operated in night",'latest 2024'!B122)-3,3))),
            VALUE(MID('latest 2024'!B122,SEARCH("Presetting machines operated in night",'latest 2024'!B122)-3,3)),
            VALUE(MID('latest 2024'!B122,SEARCH("Presetting machines operated in night",'latest 2024'!B122)-2,2))
        )
    ),"-"
)</f>
        <v>-</v>
      </c>
      <c r="L122" s="178" t="s">
        <v>54</v>
      </c>
      <c r="M122" s="178" t="s">
        <v>54</v>
      </c>
      <c r="N122" s="179" t="s">
        <v>54</v>
      </c>
      <c r="O122" s="179" t="s">
        <v>54</v>
      </c>
      <c r="P122" s="180" t="s">
        <v>54</v>
      </c>
      <c r="Q122" s="180" t="s">
        <v>54</v>
      </c>
      <c r="R122" s="179" t="s">
        <v>54</v>
      </c>
      <c r="S122" s="179" t="s">
        <v>54</v>
      </c>
      <c r="T122" s="180" t="s">
        <v>54</v>
      </c>
      <c r="U122" s="180" t="s">
        <v>54</v>
      </c>
      <c r="V122" s="181" t="s">
        <v>54</v>
      </c>
      <c r="W122" s="182" t="s">
        <v>28</v>
      </c>
      <c r="X122" s="253">
        <v>873.10400000000004</v>
      </c>
      <c r="Y122" s="253">
        <v>650</v>
      </c>
      <c r="Z122" s="253">
        <v>4</v>
      </c>
      <c r="AA122" s="254"/>
      <c r="AB122" s="254"/>
      <c r="AC122" s="34">
        <f t="shared" si="5"/>
        <v>107.80819544615385</v>
      </c>
      <c r="AD122" s="65">
        <f t="shared" si="6"/>
        <v>19.4025</v>
      </c>
      <c r="AE122" s="34">
        <f t="shared" si="7"/>
        <v>2.0307692307692307</v>
      </c>
      <c r="AF122" s="65">
        <f t="shared" si="8"/>
        <v>4.5</v>
      </c>
      <c r="AG122" s="6">
        <f>SUM(AC122:AF122)</f>
        <v>133.74146467692307</v>
      </c>
    </row>
    <row r="123" spans="1:33" s="3" customFormat="1" ht="45.75" customHeight="1">
      <c r="A123" s="174">
        <v>45432</v>
      </c>
      <c r="B123" s="175">
        <f>IFERROR(
    IF(ISNUMBER(VALUE(MID('latest 2024'!B123,SEARCH("knitting machines operated in day",'latest 2024'!B123)-4,4))),
        VALUE(MID('latest 2024'!B123,SEARCH("knitting machines operated in day",'latest 2024'!B123)-4,4)),
        IF(ISNUMBER(VALUE(MID('latest 2024'!B123,SEARCH("knitting machines operated in day",'latest 2024'!B123)-3,3))),
            VALUE(MID('latest 2024'!B123,SEARCH("knitting machines operated in day",'latest 2024'!B123)-3,3)),
            VALUE(MID('latest 2024'!B123,SEARCH("knitting machines operated in day",'latest 2024'!B123)-2,2))
        )
    ),"-"
)</f>
        <v>0</v>
      </c>
      <c r="C123" s="175">
        <f>IFERROR(
    IF(ISNUMBER(VALUE(MID('latest 2024'!B123,SEARCH("knitting machines operated in night",'latest 2024'!B123)-4,4))),
        VALUE(MID('latest 2024'!B123,SEARCH("knitting machines operated in night",'latest 2024'!B123)-4,4)),
        IF(ISNUMBER(VALUE(MID('latest 2024'!B123,SEARCH("knitting machines operated in night",'latest 2024'!B123)-3,3))),
            VALUE(MID('latest 2024'!B123,SEARCH("knitting machines operated in night",'latest 2024'!B123)-3,3)),
            VALUE(MID('latest 2024'!B123,SEARCH("knitting machines operated in night",'latest 2024'!B123)-2,2))
        )
    ),"-"
)</f>
        <v>0</v>
      </c>
      <c r="D123" s="178" t="s">
        <v>788</v>
      </c>
      <c r="E123" s="178" t="s">
        <v>783</v>
      </c>
      <c r="F123" s="175">
        <f>IFERROR(
    IF(ISNUMBER(VALUE(MID('latest 2024'!B123,SEARCH("sample dye machine operated in day",'latest 2024'!B123)-4,4))),
        VALUE(MID('latest 2024'!B123,SEARCH("sample dye machine operated in day",'latest 2024'!B123)-4,4)),
        IF(ISNUMBER(VALUE(MID('latest 2024'!B123,SEARCH("sample dye machine operated in day",'latest 2024'!B123)-3,3))),
            VALUE(MID('latest 2024'!B123,SEARCH("sample dye machine operated in day",'latest 2024'!B123)-3,3)),
            VALUE(MID('latest 2024'!B123,SEARCH("sample dye machine operated in day",'latest 2024'!B123)-2,2))
        )
    ),"-"
)</f>
        <v>2</v>
      </c>
      <c r="G123" s="175">
        <f>IFERROR(
    IF(ISNUMBER(VALUE(MID('latest 2024'!B123,SEARCH("sample dye machine operated in night",'latest 2024'!B123)-4,4))),
        VALUE(MID('latest 2024'!B123,SEARCH("sample dye machine operated in night",'latest 2024'!B123)-4,4)),
        IF(ISNUMBER(VALUE(MID('latest 2024'!B123,SEARCH("sample dye machine operated in night",'latest 2024'!B123)-3,3))),
            VALUE(MID('latest 2024'!B123,SEARCH("sample dye machine operated in night",'latest 2024'!B123)-3,3)),
            VALUE(MID('latest 2024'!B123,SEARCH("sample dye machine operated in night",'latest 2024'!B123)-2,2))
        )
    ),"-"
)</f>
        <v>1</v>
      </c>
      <c r="H123" s="176">
        <f>IFERROR(
    IF(ISNUMBER(VALUE(MID('latest 2024'!B123,SEARCH("dryers operated in day",'latest 2024'!B123)-4,4))),
        VALUE(MID('latest 2024'!B123,SEARCH("dryers operated in day",'latest 2024'!B123)-4,4)),
        IF(ISNUMBER(VALUE(MID('latest 2024'!B123,SEARCH("dryers operated in day",'latest 2024'!B123)-3,3))),
            VALUE(MID('latest 2024'!B123,SEARCH("dryers operated in day",'latest 2024'!B123)-3,3)),
            VALUE(MID('latest 2024'!B123,SEARCH("dryers operated in day",'latest 2024'!B123)-2,2))
        )
    ),"-"
)</f>
        <v>0</v>
      </c>
      <c r="I123" s="176">
        <f>IFERROR(
    IF(ISNUMBER(VALUE(MID('latest 2024'!B123,SEARCH("dryers operated in night",'latest 2024'!B123)-4,4))),
        VALUE(MID('latest 2024'!B123,SEARCH("dryers operated in night",'latest 2024'!B123)-4,4)),
        IF(ISNUMBER(VALUE(MID('latest 2024'!B123,SEARCH("dryers operated in night",'latest 2024'!B123)-3,3))),
            VALUE(MID('latest 2024'!B123,SEARCH("dryers operated in night",'latest 2024'!B123)-3,3)),
            VALUE(MID('latest 2024'!B123,SEARCH("dryers operated in night",'latest 2024'!B123)-2,2))
        )
    ),"-"
)</f>
        <v>0</v>
      </c>
      <c r="J123" s="175">
        <f>IFERROR(
    IF(ISNUMBER(VALUE(MID('latest 2024'!B123,SEARCH("Presetting machines operated in day",'latest 2024'!B123)-4,4))),
        VALUE(MID('latest 2024'!B123,SEARCH("Presetting machines operated in day",'latest 2024'!B123)-4,4)),
        IF(ISNUMBER(VALUE(MID('latest 2024'!B123,SEARCH("Presetting machines operated in day",'latest 2024'!B123)-3,3))),
            VALUE(MID('latest 2024'!B123,SEARCH("Presetting machines operated in day",'latest 2024'!B123)-3,3)),
            VALUE(MID('latest 2024'!B123,SEARCH("Presetting machines operated in day",'latest 2024'!B123)-2,2))
        )
    ),"-"
)</f>
        <v>0</v>
      </c>
      <c r="K123" s="177">
        <f>IFERROR(
    IF(ISNUMBER(VALUE(MID('latest 2024'!B123,SEARCH("Presetting machines operated in night",'latest 2024'!B123)-4,4))),
        VALUE(MID('latest 2024'!B123,SEARCH("Presetting machines operated in night",'latest 2024'!B123)-4,4)),
        IF(ISNUMBER(VALUE(MID('latest 2024'!B123,SEARCH("Presetting machines operated in night",'latest 2024'!B123)-3,3))),
            VALUE(MID('latest 2024'!B123,SEARCH("Presetting machines operated in night",'latest 2024'!B123)-3,3)),
            VALUE(MID('latest 2024'!B123,SEARCH("Presetting machines operated in night",'latest 2024'!B123)-2,2))
        )
    ),"-"
)</f>
        <v>0</v>
      </c>
      <c r="L123" s="178" t="s">
        <v>54</v>
      </c>
      <c r="M123" s="178" t="s">
        <v>54</v>
      </c>
      <c r="N123" s="179">
        <v>1</v>
      </c>
      <c r="O123" s="179" t="s">
        <v>783</v>
      </c>
      <c r="P123" s="180" t="s">
        <v>789</v>
      </c>
      <c r="Q123" s="180">
        <v>0</v>
      </c>
      <c r="R123" s="186" t="s">
        <v>784</v>
      </c>
      <c r="S123" s="179" t="s">
        <v>783</v>
      </c>
      <c r="T123" s="180">
        <v>0</v>
      </c>
      <c r="U123" s="180">
        <v>0</v>
      </c>
      <c r="V123" s="184" t="s">
        <v>790</v>
      </c>
      <c r="W123" s="182" t="s">
        <v>703</v>
      </c>
      <c r="X123" s="245">
        <v>3790</v>
      </c>
      <c r="Y123" s="245">
        <v>24546</v>
      </c>
      <c r="Z123" s="245">
        <v>103</v>
      </c>
      <c r="AA123" s="81"/>
      <c r="AB123" s="81"/>
      <c r="AC123" s="34">
        <f t="shared" si="5"/>
        <v>467.97753846153847</v>
      </c>
      <c r="AD123" s="51">
        <f t="shared" si="6"/>
        <v>732.69810000000007</v>
      </c>
      <c r="AE123" s="34">
        <f t="shared" si="7"/>
        <v>52.292307692307695</v>
      </c>
      <c r="AF123" s="51">
        <f t="shared" si="8"/>
        <v>115.875</v>
      </c>
      <c r="AG123" s="6">
        <f t="shared" si="10"/>
        <v>1368.8429461538462</v>
      </c>
    </row>
    <row r="124" spans="1:33" s="3" customFormat="1" ht="45.75" customHeight="1">
      <c r="A124" s="174">
        <v>45433</v>
      </c>
      <c r="B124" s="183" t="s">
        <v>713</v>
      </c>
      <c r="C124" s="175">
        <f>IFERROR(
    IF(ISNUMBER(VALUE(MID('latest 2024'!B124,SEARCH("knitting machines operated in night",'latest 2024'!B124)-4,4))),
        VALUE(MID('latest 2024'!B124,SEARCH("knitting machines operated in night",'latest 2024'!B124)-4,4)),
        IF(ISNUMBER(VALUE(MID('latest 2024'!B124,SEARCH("knitting machines operated in night",'latest 2024'!B124)-3,3))),
            VALUE(MID('latest 2024'!B124,SEARCH("knitting machines operated in night",'latest 2024'!B124)-3,3)),
            VALUE(MID('latest 2024'!B124,SEARCH("knitting machines operated in night",'latest 2024'!B124)-2,2))
        )
    ),"-"
)</f>
        <v>8</v>
      </c>
      <c r="D124" s="176">
        <f>IFERROR(
    IF(ISNUMBER(VALUE(MID('latest 2024'!B124,SEARCH("bulk dye machines operated in day",'latest 2024'!B124)-4,4))),
        VALUE(MID('latest 2024'!B124,SEARCH("bulk dye machines operated in day",'latest 2024'!B124)-4,4)),
        IF(ISNUMBER(VALUE(MID('latest 2024'!B124,SEARCH("bulk dye machines operated in day",'latest 2024'!B124)-3,3))),
            VALUE(MID('latest 2024'!B124,SEARCH("bulk dye machines operated in day",'latest 2024'!B124)-3,3)),
            VALUE(MID('latest 2024'!B124,SEARCH("bulk dye machines operated in day ",'latest 2024'!B124)-2,2))
        )
    ),"-"
)</f>
        <v>2</v>
      </c>
      <c r="E124" s="176">
        <f>IFERROR(
    IF(ISNUMBER(VALUE(MID('latest 2024'!B124,SEARCH("bulk dye machines operated in night",'latest 2024'!B124)-4,4))),
        VALUE(MID('latest 2024'!B124,SEARCH("bulk dye machines operated in night",'latest 2024'!B124)-4,4)),
        IF(ISNUMBER(VALUE(MID('latest 2024'!B124,SEARCH("bulk dye machines operated in night",'latest 2024'!B124)-3,3))),
            VALUE(MID('latest 2024'!B124,SEARCH("bulk dye machines operated in night",'latest 2024'!B124)-3,3)),
            VALUE(MID('latest 2024'!B124,SEARCH("bulk dye machines operated in night",'latest 2024'!B124)-2,2))
        )
    ),"-"
)</f>
        <v>2</v>
      </c>
      <c r="F124" s="175">
        <f>IFERROR(
    IF(ISNUMBER(VALUE(MID('latest 2024'!B124,SEARCH("sample dye machine operated in day",'latest 2024'!B124)-4,4))),
        VALUE(MID('latest 2024'!B124,SEARCH("sample dye machine operated in day",'latest 2024'!B124)-4,4)),
        IF(ISNUMBER(VALUE(MID('latest 2024'!B124,SEARCH("sample dye machine operated in day",'latest 2024'!B124)-3,3))),
            VALUE(MID('latest 2024'!B124,SEARCH("sample dye machine operated in day",'latest 2024'!B124)-3,3)),
            VALUE(MID('latest 2024'!B124,SEARCH("sample dye machine operated in day",'latest 2024'!B124)-2,2))
        )
    ),"-"
)</f>
        <v>4</v>
      </c>
      <c r="G124" s="175">
        <f>IFERROR(
    IF(ISNUMBER(VALUE(MID('latest 2024'!B124,SEARCH("sample dye machine operated in night",'latest 2024'!B124)-4,4))),
        VALUE(MID('latest 2024'!B124,SEARCH("sample dye machine operated in night",'latest 2024'!B124)-4,4)),
        IF(ISNUMBER(VALUE(MID('latest 2024'!B124,SEARCH("sample dye machine operated in night",'latest 2024'!B124)-3,3))),
            VALUE(MID('latest 2024'!B124,SEARCH("sample dye machine operated in night",'latest 2024'!B124)-3,3)),
            VALUE(MID('latest 2024'!B124,SEARCH("sample dye machine operated in night",'latest 2024'!B124)-2,2))
        )
    ),"-"
)</f>
        <v>4</v>
      </c>
      <c r="H124" s="176">
        <f>IFERROR(
    IF(ISNUMBER(VALUE(MID('latest 2024'!B124,SEARCH("dryers operated in day",'latest 2024'!B124)-4,4))),
        VALUE(MID('latest 2024'!B124,SEARCH("dryers operated in day",'latest 2024'!B124)-4,4)),
        IF(ISNUMBER(VALUE(MID('latest 2024'!B124,SEARCH("dryers operated in day",'latest 2024'!B124)-3,3))),
            VALUE(MID('latest 2024'!B124,SEARCH("dryers operated in day",'latest 2024'!B124)-3,3)),
            VALUE(MID('latest 2024'!B124,SEARCH("dryers operated in day",'latest 2024'!B124)-2,2))
        )
    ),"-"
)</f>
        <v>1</v>
      </c>
      <c r="I124" s="176">
        <f>IFERROR(
    IF(ISNUMBER(VALUE(MID('latest 2024'!B124,SEARCH("dryers operated in night",'latest 2024'!B124)-4,4))),
        VALUE(MID('latest 2024'!B124,SEARCH("dryers operated in night",'latest 2024'!B124)-4,4)),
        IF(ISNUMBER(VALUE(MID('latest 2024'!B124,SEARCH("dryers operated in night",'latest 2024'!B124)-3,3))),
            VALUE(MID('latest 2024'!B124,SEARCH("dryers operated in night",'latest 2024'!B124)-3,3)),
            VALUE(MID('latest 2024'!B124,SEARCH("dryers operated in night",'latest 2024'!B124)-2,2))
        )
    ),"-"
)</f>
        <v>1</v>
      </c>
      <c r="J124" s="175">
        <f>IFERROR(
    IF(ISNUMBER(VALUE(MID('latest 2024'!B124,SEARCH("Presetting machines operated in day",'latest 2024'!B124)-4,4))),
        VALUE(MID('latest 2024'!B124,SEARCH("Presetting machines operated in day",'latest 2024'!B124)-4,4)),
        IF(ISNUMBER(VALUE(MID('latest 2024'!B124,SEARCH("Presetting machines operated in day",'latest 2024'!B124)-3,3))),
            VALUE(MID('latest 2024'!B124,SEARCH("Presetting machines operated in day",'latest 2024'!B124)-3,3)),
            VALUE(MID('latest 2024'!B124,SEARCH("Presetting machines operated in day",'latest 2024'!B124)-2,2))
        )
    ),"-"
)</f>
        <v>0</v>
      </c>
      <c r="K124" s="177">
        <f>IFERROR(
    IF(ISNUMBER(VALUE(MID('latest 2024'!B124,SEARCH("Presetting machines operated in night",'latest 2024'!B124)-4,4))),
        VALUE(MID('latest 2024'!B124,SEARCH("Presetting machines operated in night",'latest 2024'!B124)-4,4)),
        IF(ISNUMBER(VALUE(MID('latest 2024'!B124,SEARCH("Presetting machines operated in night",'latest 2024'!B124)-3,3))),
            VALUE(MID('latest 2024'!B124,SEARCH("Presetting machines operated in night",'latest 2024'!B124)-3,3)),
            VALUE(MID('latest 2024'!B124,SEARCH("Presetting machines operated in night",'latest 2024'!B124)-2,2))
        )
    ),"-"
)</f>
        <v>0</v>
      </c>
      <c r="L124" s="178" t="s">
        <v>54</v>
      </c>
      <c r="M124" s="178" t="s">
        <v>54</v>
      </c>
      <c r="N124" s="179">
        <v>2</v>
      </c>
      <c r="O124" s="179">
        <v>1</v>
      </c>
      <c r="P124" s="180">
        <v>2</v>
      </c>
      <c r="Q124" s="180">
        <v>2</v>
      </c>
      <c r="R124" s="179">
        <v>1</v>
      </c>
      <c r="S124" s="179">
        <v>1</v>
      </c>
      <c r="T124" s="180">
        <v>1</v>
      </c>
      <c r="U124" s="180">
        <v>1</v>
      </c>
      <c r="V124" s="184" t="s">
        <v>791</v>
      </c>
      <c r="W124" s="182" t="s">
        <v>703</v>
      </c>
      <c r="X124" s="245">
        <v>5606</v>
      </c>
      <c r="Y124" s="245">
        <v>19631</v>
      </c>
      <c r="Z124" s="245">
        <v>131</v>
      </c>
      <c r="AA124" s="81"/>
      <c r="AB124" s="81"/>
      <c r="AC124" s="48">
        <f t="shared" si="5"/>
        <v>692.21163076923085</v>
      </c>
      <c r="AD124" s="55">
        <f t="shared" si="6"/>
        <v>585.98535000000004</v>
      </c>
      <c r="AE124" s="48">
        <f t="shared" si="7"/>
        <v>66.507692307692309</v>
      </c>
      <c r="AF124" s="55">
        <f t="shared" si="8"/>
        <v>147.375</v>
      </c>
      <c r="AG124" s="69">
        <f t="shared" si="10"/>
        <v>1492.079673076923</v>
      </c>
    </row>
    <row r="125" spans="1:33" s="3" customFormat="1" ht="45.75" customHeight="1">
      <c r="A125" s="174">
        <v>45434</v>
      </c>
      <c r="B125" s="183" t="s">
        <v>792</v>
      </c>
      <c r="C125" s="175">
        <f>IFERROR(
    IF(ISNUMBER(VALUE(MID('latest 2024'!B125,SEARCH("knitting machines operated in night",'latest 2024'!B125)-4,4))),
        VALUE(MID('latest 2024'!B125,SEARCH("knitting machines operated in night",'latest 2024'!B125)-4,4)),
        IF(ISNUMBER(VALUE(MID('latest 2024'!B125,SEARCH("knitting machines operated in night",'latest 2024'!B125)-3,3))),
            VALUE(MID('latest 2024'!B125,SEARCH("knitting machines operated in night",'latest 2024'!B125)-3,3)),
            VALUE(MID('latest 2024'!B125,SEARCH("knitting machines operated in night",'latest 2024'!B125)-2,2))
        )
    ),"-"
)</f>
        <v>12</v>
      </c>
      <c r="D125" s="176">
        <f>IFERROR(
    IF(ISNUMBER(VALUE(MID('latest 2024'!B125,SEARCH("bulk dye machines operated in day",'latest 2024'!B125)-4,4))),
        VALUE(MID('latest 2024'!B125,SEARCH("bulk dye machines operated in day",'latest 2024'!B125)-4,4)),
        IF(ISNUMBER(VALUE(MID('latest 2024'!B125,SEARCH("bulk dye machines operated in day",'latest 2024'!B125)-3,3))),
            VALUE(MID('latest 2024'!B125,SEARCH("bulk dye machines operated in day",'latest 2024'!B125)-3,3)),
            VALUE(MID('latest 2024'!B125,SEARCH("bulk dye machines operated in day ",'latest 2024'!B125)-2,2))
        )
    ),"-"
)</f>
        <v>2</v>
      </c>
      <c r="E125" s="176">
        <f>IFERROR(
    IF(ISNUMBER(VALUE(MID('latest 2024'!B125,SEARCH("bulk dye machines operated in night",'latest 2024'!B125)-4,4))),
        VALUE(MID('latest 2024'!B125,SEARCH("bulk dye machines operated in night",'latest 2024'!B125)-4,4)),
        IF(ISNUMBER(VALUE(MID('latest 2024'!B125,SEARCH("bulk dye machines operated in night",'latest 2024'!B125)-3,3))),
            VALUE(MID('latest 2024'!B125,SEARCH("bulk dye machines operated in night",'latest 2024'!B125)-3,3)),
            VALUE(MID('latest 2024'!B125,SEARCH("bulk dye machines operated in night",'latest 2024'!B125)-2,2))
        )
    ),"-"
)</f>
        <v>1</v>
      </c>
      <c r="F125" s="175">
        <f>IFERROR(
    IF(ISNUMBER(VALUE(MID('latest 2024'!B125,SEARCH("sample dye machine operated in day",'latest 2024'!B125)-4,4))),
        VALUE(MID('latest 2024'!B125,SEARCH("sample dye machine operated in day",'latest 2024'!B125)-4,4)),
        IF(ISNUMBER(VALUE(MID('latest 2024'!B125,SEARCH("sample dye machine operated in day",'latest 2024'!B125)-3,3))),
            VALUE(MID('latest 2024'!B125,SEARCH("sample dye machine operated in day",'latest 2024'!B125)-3,3)),
            VALUE(MID('latest 2024'!B125,SEARCH("sample dye machine operated in day",'latest 2024'!B125)-2,2))
        )
    ),"-"
)</f>
        <v>4</v>
      </c>
      <c r="G125" s="175">
        <f>IFERROR(
    IF(ISNUMBER(VALUE(MID('latest 2024'!B125,SEARCH("sample dye machine operated in night",'latest 2024'!B125)-4,4))),
        VALUE(MID('latest 2024'!B125,SEARCH("sample dye machine operated in night",'latest 2024'!B125)-4,4)),
        IF(ISNUMBER(VALUE(MID('latest 2024'!B125,SEARCH("sample dye machine operated in night",'latest 2024'!B125)-3,3))),
            VALUE(MID('latest 2024'!B125,SEARCH("sample dye machine operated in night",'latest 2024'!B125)-3,3)),
            VALUE(MID('latest 2024'!B125,SEARCH("sample dye machine operated in night",'latest 2024'!B125)-2,2))
        )
    ),"-"
)</f>
        <v>3</v>
      </c>
      <c r="H125" s="176">
        <f>IFERROR(
    IF(ISNUMBER(VALUE(MID('latest 2024'!B125,SEARCH("dryers operated in day",'latest 2024'!B125)-4,4))),
        VALUE(MID('latest 2024'!B125,SEARCH("dryers operated in day",'latest 2024'!B125)-4,4)),
        IF(ISNUMBER(VALUE(MID('latest 2024'!B125,SEARCH("dryers operated in day",'latest 2024'!B125)-3,3))),
            VALUE(MID('latest 2024'!B125,SEARCH("dryers operated in day",'latest 2024'!B125)-3,3)),
            VALUE(MID('latest 2024'!B125,SEARCH("dryers operated in day",'latest 2024'!B125)-2,2))
        )
    ),"-"
)</f>
        <v>0</v>
      </c>
      <c r="I125" s="176">
        <f>IFERROR(
    IF(ISNUMBER(VALUE(MID('latest 2024'!B125,SEARCH("dryers operated in night",'latest 2024'!B125)-4,4))),
        VALUE(MID('latest 2024'!B125,SEARCH("dryers operated in night",'latest 2024'!B125)-4,4)),
        IF(ISNUMBER(VALUE(MID('latest 2024'!B125,SEARCH("dryers operated in night",'latest 2024'!B125)-3,3))),
            VALUE(MID('latest 2024'!B125,SEARCH("dryers operated in night",'latest 2024'!B125)-3,3)),
            VALUE(MID('latest 2024'!B125,SEARCH("dryers operated in night",'latest 2024'!B125)-2,2))
        )
    ),"-"
)</f>
        <v>1</v>
      </c>
      <c r="J125" s="175">
        <f>IFERROR(
    IF(ISNUMBER(VALUE(MID('latest 2024'!B125,SEARCH("Presetting machines operated in day",'latest 2024'!B125)-4,4))),
        VALUE(MID('latest 2024'!B125,SEARCH("Presetting machines operated in day",'latest 2024'!B125)-4,4)),
        IF(ISNUMBER(VALUE(MID('latest 2024'!B125,SEARCH("Presetting machines operated in day",'latest 2024'!B125)-3,3))),
            VALUE(MID('latest 2024'!B125,SEARCH("Presetting machines operated in day",'latest 2024'!B125)-3,3)),
            VALUE(MID('latest 2024'!B125,SEARCH("Presetting machines operated in day",'latest 2024'!B125)-2,2))
        )
    ),"-"
)</f>
        <v>0</v>
      </c>
      <c r="K125" s="177">
        <f>IFERROR(
    IF(ISNUMBER(VALUE(MID('latest 2024'!B125,SEARCH("Presetting machines operated in night",'latest 2024'!B125)-4,4))),
        VALUE(MID('latest 2024'!B125,SEARCH("Presetting machines operated in night",'latest 2024'!B125)-4,4)),
        IF(ISNUMBER(VALUE(MID('latest 2024'!B125,SEARCH("Presetting machines operated in night",'latest 2024'!B125)-3,3))),
            VALUE(MID('latest 2024'!B125,SEARCH("Presetting machines operated in night",'latest 2024'!B125)-3,3)),
            VALUE(MID('latest 2024'!B125,SEARCH("Presetting machines operated in night",'latest 2024'!B125)-2,2))
        )
    ),"-"
)</f>
        <v>0</v>
      </c>
      <c r="L125" s="178" t="s">
        <v>54</v>
      </c>
      <c r="M125" s="178" t="s">
        <v>54</v>
      </c>
      <c r="N125" s="179">
        <v>2</v>
      </c>
      <c r="O125" s="179">
        <v>1</v>
      </c>
      <c r="P125" s="180">
        <v>4</v>
      </c>
      <c r="Q125" s="180">
        <v>2</v>
      </c>
      <c r="R125" s="186" t="s">
        <v>793</v>
      </c>
      <c r="S125" s="179">
        <v>1</v>
      </c>
      <c r="T125" s="187" t="s">
        <v>794</v>
      </c>
      <c r="U125" s="187" t="s">
        <v>795</v>
      </c>
      <c r="V125" s="184" t="s">
        <v>796</v>
      </c>
      <c r="W125" s="182" t="s">
        <v>703</v>
      </c>
      <c r="X125" s="245">
        <v>9346</v>
      </c>
      <c r="Y125" s="245">
        <v>20654</v>
      </c>
      <c r="Z125" s="245">
        <v>120</v>
      </c>
      <c r="AA125" s="81"/>
      <c r="AB125" s="81"/>
      <c r="AC125" s="34">
        <f t="shared" si="5"/>
        <v>1154.0153230769231</v>
      </c>
      <c r="AD125" s="51">
        <f t="shared" si="6"/>
        <v>616.52190000000007</v>
      </c>
      <c r="AE125" s="34">
        <f t="shared" si="7"/>
        <v>60.92307692307692</v>
      </c>
      <c r="AF125" s="51">
        <f t="shared" si="8"/>
        <v>135</v>
      </c>
      <c r="AG125" s="6">
        <f t="shared" si="10"/>
        <v>1966.4603</v>
      </c>
    </row>
    <row r="126" spans="1:33" s="3" customFormat="1" ht="45.75" customHeight="1">
      <c r="A126" s="174">
        <v>45435</v>
      </c>
      <c r="B126" s="175" t="str">
        <f>IFERROR(
    IF(ISNUMBER(VALUE(MID('latest 2024'!B126,SEARCH("knitting machines operated in day",'latest 2024'!B126)-4,4))),
        VALUE(MID('latest 2024'!B126,SEARCH("knitting machines operated in day",'latest 2024'!B126)-4,4)),
        IF(ISNUMBER(VALUE(MID('latest 2024'!B126,SEARCH("knitting machines operated in day",'latest 2024'!B126)-3,3))),
            VALUE(MID('latest 2024'!B126,SEARCH("knitting machines operated in day",'latest 2024'!B126)-3,3)),
            VALUE(MID('latest 2024'!B126,SEARCH("knitting machines operated in day",'latest 2024'!B126)-2,2))
        )
    ),"-"
)</f>
        <v>-</v>
      </c>
      <c r="C126" s="175" t="str">
        <f>IFERROR(
    IF(ISNUMBER(VALUE(MID('latest 2024'!B126,SEARCH("knitting machines operated in night",'latest 2024'!B126)-4,4))),
        VALUE(MID('latest 2024'!B126,SEARCH("knitting machines operated in night",'latest 2024'!B126)-4,4)),
        IF(ISNUMBER(VALUE(MID('latest 2024'!B126,SEARCH("knitting machines operated in night",'latest 2024'!B126)-3,3))),
            VALUE(MID('latest 2024'!B126,SEARCH("knitting machines operated in night",'latest 2024'!B126)-3,3)),
            VALUE(MID('latest 2024'!B126,SEARCH("knitting machines operated in night",'latest 2024'!B126)-2,2))
        )
    ),"-"
)</f>
        <v>-</v>
      </c>
      <c r="D126" s="176" t="str">
        <f>IFERROR(
    IF(ISNUMBER(VALUE(MID('latest 2024'!B126,SEARCH("bulk dye machines operated in day",'latest 2024'!B126)-4,4))),
        VALUE(MID('latest 2024'!B126,SEARCH("bulk dye machines operated in day",'latest 2024'!B126)-4,4)),
        IF(ISNUMBER(VALUE(MID('latest 2024'!B126,SEARCH("bulk dye machines operated in day",'latest 2024'!B126)-3,3))),
            VALUE(MID('latest 2024'!B126,SEARCH("bulk dye machines operated in day",'latest 2024'!B126)-3,3)),
            VALUE(MID('latest 2024'!B126,SEARCH("bulk dye machines operated in day ",'latest 2024'!B126)-2,2))
        )
    ),"-"
)</f>
        <v>-</v>
      </c>
      <c r="E126" s="176" t="str">
        <f>IFERROR(
    IF(ISNUMBER(VALUE(MID('latest 2024'!B126,SEARCH("bulk dye machines operated in night",'latest 2024'!B126)-4,4))),
        VALUE(MID('latest 2024'!B126,SEARCH("bulk dye machines operated in night",'latest 2024'!B126)-4,4)),
        IF(ISNUMBER(VALUE(MID('latest 2024'!B126,SEARCH("bulk dye machines operated in night",'latest 2024'!B126)-3,3))),
            VALUE(MID('latest 2024'!B126,SEARCH("bulk dye machines operated in night",'latest 2024'!B126)-3,3)),
            VALUE(MID('latest 2024'!B126,SEARCH("bulk dye machines operated in night",'latest 2024'!B126)-2,2))
        )
    ),"-"
)</f>
        <v>-</v>
      </c>
      <c r="F126" s="175" t="str">
        <f>IFERROR(
    IF(ISNUMBER(VALUE(MID('latest 2024'!B126,SEARCH("sample dye machine operated in day",'latest 2024'!B126)-4,4))),
        VALUE(MID('latest 2024'!B126,SEARCH("sample dye machine operated in day",'latest 2024'!B126)-4,4)),
        IF(ISNUMBER(VALUE(MID('latest 2024'!B126,SEARCH("sample dye machine operated in day",'latest 2024'!B126)-3,3))),
            VALUE(MID('latest 2024'!B126,SEARCH("sample dye machine operated in day",'latest 2024'!B126)-3,3)),
            VALUE(MID('latest 2024'!B126,SEARCH("sample dye machine operated in day",'latest 2024'!B126)-2,2))
        )
    ),"-"
)</f>
        <v>-</v>
      </c>
      <c r="G126" s="175" t="str">
        <f>IFERROR(
    IF(ISNUMBER(VALUE(MID('latest 2024'!B126,SEARCH("sample dye machine operated in night",'latest 2024'!B126)-4,4))),
        VALUE(MID('latest 2024'!B126,SEARCH("sample dye machine operated in night",'latest 2024'!B126)-4,4)),
        IF(ISNUMBER(VALUE(MID('latest 2024'!B126,SEARCH("sample dye machine operated in night",'latest 2024'!B126)-3,3))),
            VALUE(MID('latest 2024'!B126,SEARCH("sample dye machine operated in night",'latest 2024'!B126)-3,3)),
            VALUE(MID('latest 2024'!B126,SEARCH("sample dye machine operated in night",'latest 2024'!B126)-2,2))
        )
    ),"-"
)</f>
        <v>-</v>
      </c>
      <c r="H126" s="176" t="str">
        <f>IFERROR(
    IF(ISNUMBER(VALUE(MID('latest 2024'!B126,SEARCH("dryers operated in day",'latest 2024'!B126)-4,4))),
        VALUE(MID('latest 2024'!B126,SEARCH("dryers operated in day",'latest 2024'!B126)-4,4)),
        IF(ISNUMBER(VALUE(MID('latest 2024'!B126,SEARCH("dryers operated in day",'latest 2024'!B126)-3,3))),
            VALUE(MID('latest 2024'!B126,SEARCH("dryers operated in day",'latest 2024'!B126)-3,3)),
            VALUE(MID('latest 2024'!B126,SEARCH("dryers operated in day",'latest 2024'!B126)-2,2))
        )
    ),"-"
)</f>
        <v>-</v>
      </c>
      <c r="I126" s="176" t="str">
        <f>IFERROR(
    IF(ISNUMBER(VALUE(MID('latest 2024'!B126,SEARCH("dryers operated in night",'latest 2024'!B126)-4,4))),
        VALUE(MID('latest 2024'!B126,SEARCH("dryers operated in night",'latest 2024'!B126)-4,4)),
        IF(ISNUMBER(VALUE(MID('latest 2024'!B126,SEARCH("dryers operated in night",'latest 2024'!B126)-3,3))),
            VALUE(MID('latest 2024'!B126,SEARCH("dryers operated in night",'latest 2024'!B126)-3,3)),
            VALUE(MID('latest 2024'!B126,SEARCH("dryers operated in night",'latest 2024'!B126)-2,2))
        )
    ),"-"
)</f>
        <v>-</v>
      </c>
      <c r="J126" s="175" t="str">
        <f>IFERROR(
    IF(ISNUMBER(VALUE(MID('latest 2024'!B126,SEARCH("Presetting machines operated in day",'latest 2024'!B126)-4,4))),
        VALUE(MID('latest 2024'!B126,SEARCH("Presetting machines operated in day",'latest 2024'!B126)-4,4)),
        IF(ISNUMBER(VALUE(MID('latest 2024'!B126,SEARCH("Presetting machines operated in day",'latest 2024'!B126)-3,3))),
            VALUE(MID('latest 2024'!B126,SEARCH("Presetting machines operated in day",'latest 2024'!B126)-3,3)),
            VALUE(MID('latest 2024'!B126,SEARCH("Presetting machines operated in day",'latest 2024'!B126)-2,2))
        )
    ),"-"
)</f>
        <v>-</v>
      </c>
      <c r="K126" s="177" t="str">
        <f>IFERROR(
    IF(ISNUMBER(VALUE(MID('latest 2024'!B126,SEARCH("Presetting machines operated in night",'latest 2024'!B126)-4,4))),
        VALUE(MID('latest 2024'!B126,SEARCH("Presetting machines operated in night",'latest 2024'!B126)-4,4)),
        IF(ISNUMBER(VALUE(MID('latest 2024'!B126,SEARCH("Presetting machines operated in night",'latest 2024'!B126)-3,3))),
            VALUE(MID('latest 2024'!B126,SEARCH("Presetting machines operated in night",'latest 2024'!B126)-3,3)),
            VALUE(MID('latest 2024'!B126,SEARCH("Presetting machines operated in night",'latest 2024'!B126)-2,2))
        )
    ),"-"
)</f>
        <v>-</v>
      </c>
      <c r="L126" s="178" t="s">
        <v>54</v>
      </c>
      <c r="M126" s="178" t="s">
        <v>54</v>
      </c>
      <c r="N126" s="179" t="s">
        <v>54</v>
      </c>
      <c r="O126" s="179" t="s">
        <v>54</v>
      </c>
      <c r="P126" s="180" t="s">
        <v>54</v>
      </c>
      <c r="Q126" s="180" t="s">
        <v>54</v>
      </c>
      <c r="R126" s="179" t="s">
        <v>54</v>
      </c>
      <c r="S126" s="179" t="s">
        <v>54</v>
      </c>
      <c r="T126" s="180" t="s">
        <v>54</v>
      </c>
      <c r="U126" s="180" t="s">
        <v>54</v>
      </c>
      <c r="V126" s="181" t="s">
        <v>54</v>
      </c>
      <c r="W126" s="185" t="s">
        <v>797</v>
      </c>
      <c r="X126" s="245">
        <v>1106</v>
      </c>
      <c r="Y126" s="245" t="s">
        <v>418</v>
      </c>
      <c r="Z126" s="245">
        <v>2</v>
      </c>
      <c r="AA126" s="81"/>
      <c r="AB126" s="81"/>
      <c r="AC126" s="34">
        <f t="shared" si="5"/>
        <v>136.56547692307694</v>
      </c>
      <c r="AD126" s="65" t="e">
        <f t="shared" si="6"/>
        <v>#VALUE!</v>
      </c>
      <c r="AE126" s="34">
        <f t="shared" si="7"/>
        <v>1.0153846153846153</v>
      </c>
      <c r="AF126" s="65">
        <f t="shared" si="8"/>
        <v>2.25</v>
      </c>
      <c r="AG126" s="6" t="e">
        <f t="shared" si="10"/>
        <v>#VALUE!</v>
      </c>
    </row>
    <row r="127" spans="1:33" s="3" customFormat="1" ht="45.75" customHeight="1">
      <c r="A127" s="174">
        <v>45436</v>
      </c>
      <c r="B127" s="175" t="str">
        <f>IFERROR(
    IF(ISNUMBER(VALUE(MID('latest 2024'!B127,SEARCH("knitting machines operated in day",'latest 2024'!B127)-4,4))),
        VALUE(MID('latest 2024'!B127,SEARCH("knitting machines operated in day",'latest 2024'!B127)-4,4)),
        IF(ISNUMBER(VALUE(MID('latest 2024'!B127,SEARCH("knitting machines operated in day",'latest 2024'!B127)-3,3))),
            VALUE(MID('latest 2024'!B127,SEARCH("knitting machines operated in day",'latest 2024'!B127)-3,3)),
            VALUE(MID('latest 2024'!B127,SEARCH("knitting machines operated in day",'latest 2024'!B127)-2,2))
        )
    ),"-"
)</f>
        <v>-</v>
      </c>
      <c r="C127" s="175" t="str">
        <f>IFERROR(
    IF(ISNUMBER(VALUE(MID('latest 2024'!B127,SEARCH("knitting machines operated in night",'latest 2024'!B127)-4,4))),
        VALUE(MID('latest 2024'!B127,SEARCH("knitting machines operated in night",'latest 2024'!B127)-4,4)),
        IF(ISNUMBER(VALUE(MID('latest 2024'!B127,SEARCH("knitting machines operated in night",'latest 2024'!B127)-3,3))),
            VALUE(MID('latest 2024'!B127,SEARCH("knitting machines operated in night",'latest 2024'!B127)-3,3)),
            VALUE(MID('latest 2024'!B127,SEARCH("knitting machines operated in night",'latest 2024'!B127)-2,2))
        )
    ),"-"
)</f>
        <v>-</v>
      </c>
      <c r="D127" s="176" t="str">
        <f>IFERROR(
    IF(ISNUMBER(VALUE(MID('latest 2024'!B127,SEARCH("bulk dye machines operated in day",'latest 2024'!B127)-4,4))),
        VALUE(MID('latest 2024'!B127,SEARCH("bulk dye machines operated in day",'latest 2024'!B127)-4,4)),
        IF(ISNUMBER(VALUE(MID('latest 2024'!B127,SEARCH("bulk dye machines operated in day",'latest 2024'!B127)-3,3))),
            VALUE(MID('latest 2024'!B127,SEARCH("bulk dye machines operated in day",'latest 2024'!B127)-3,3)),
            VALUE(MID('latest 2024'!B127,SEARCH("bulk dye machines operated in day ",'latest 2024'!B127)-2,2))
        )
    ),"-"
)</f>
        <v>-</v>
      </c>
      <c r="E127" s="176" t="str">
        <f>IFERROR(
    IF(ISNUMBER(VALUE(MID('latest 2024'!B127,SEARCH("bulk dye machines operated in night",'latest 2024'!B127)-4,4))),
        VALUE(MID('latest 2024'!B127,SEARCH("bulk dye machines operated in night",'latest 2024'!B127)-4,4)),
        IF(ISNUMBER(VALUE(MID('latest 2024'!B127,SEARCH("bulk dye machines operated in night",'latest 2024'!B127)-3,3))),
            VALUE(MID('latest 2024'!B127,SEARCH("bulk dye machines operated in night",'latest 2024'!B127)-3,3)),
            VALUE(MID('latest 2024'!B127,SEARCH("bulk dye machines operated in night",'latest 2024'!B127)-2,2))
        )
    ),"-"
)</f>
        <v>-</v>
      </c>
      <c r="F127" s="175" t="str">
        <f>IFERROR(
    IF(ISNUMBER(VALUE(MID('latest 2024'!B127,SEARCH("sample dye machine operated in day",'latest 2024'!B127)-4,4))),
        VALUE(MID('latest 2024'!B127,SEARCH("sample dye machine operated in day",'latest 2024'!B127)-4,4)),
        IF(ISNUMBER(VALUE(MID('latest 2024'!B127,SEARCH("sample dye machine operated in day",'latest 2024'!B127)-3,3))),
            VALUE(MID('latest 2024'!B127,SEARCH("sample dye machine operated in day",'latest 2024'!B127)-3,3)),
            VALUE(MID('latest 2024'!B127,SEARCH("sample dye machine operated in day",'latest 2024'!B127)-2,2))
        )
    ),"-"
)</f>
        <v>-</v>
      </c>
      <c r="G127" s="175" t="str">
        <f>IFERROR(
    IF(ISNUMBER(VALUE(MID('latest 2024'!B127,SEARCH("sample dye machine operated in night",'latest 2024'!B127)-4,4))),
        VALUE(MID('latest 2024'!B127,SEARCH("sample dye machine operated in night",'latest 2024'!B127)-4,4)),
        IF(ISNUMBER(VALUE(MID('latest 2024'!B127,SEARCH("sample dye machine operated in night",'latest 2024'!B127)-3,3))),
            VALUE(MID('latest 2024'!B127,SEARCH("sample dye machine operated in night",'latest 2024'!B127)-3,3)),
            VALUE(MID('latest 2024'!B127,SEARCH("sample dye machine operated in night",'latest 2024'!B127)-2,2))
        )
    ),"-"
)</f>
        <v>-</v>
      </c>
      <c r="H127" s="176" t="str">
        <f>IFERROR(
    IF(ISNUMBER(VALUE(MID('latest 2024'!B127,SEARCH("dryers operated in day",'latest 2024'!B127)-4,4))),
        VALUE(MID('latest 2024'!B127,SEARCH("dryers operated in day",'latest 2024'!B127)-4,4)),
        IF(ISNUMBER(VALUE(MID('latest 2024'!B127,SEARCH("dryers operated in day",'latest 2024'!B127)-3,3))),
            VALUE(MID('latest 2024'!B127,SEARCH("dryers operated in day",'latest 2024'!B127)-3,3)),
            VALUE(MID('latest 2024'!B127,SEARCH("dryers operated in day",'latest 2024'!B127)-2,2))
        )
    ),"-"
)</f>
        <v>-</v>
      </c>
      <c r="I127" s="176" t="str">
        <f>IFERROR(
    IF(ISNUMBER(VALUE(MID('latest 2024'!B127,SEARCH("dryers operated in night",'latest 2024'!B127)-4,4))),
        VALUE(MID('latest 2024'!B127,SEARCH("dryers operated in night",'latest 2024'!B127)-4,4)),
        IF(ISNUMBER(VALUE(MID('latest 2024'!B127,SEARCH("dryers operated in night",'latest 2024'!B127)-3,3))),
            VALUE(MID('latest 2024'!B127,SEARCH("dryers operated in night",'latest 2024'!B127)-3,3)),
            VALUE(MID('latest 2024'!B127,SEARCH("dryers operated in night",'latest 2024'!B127)-2,2))
        )
    ),"-"
)</f>
        <v>-</v>
      </c>
      <c r="J127" s="175" t="str">
        <f>IFERROR(
    IF(ISNUMBER(VALUE(MID('latest 2024'!B127,SEARCH("Presetting machines operated in day",'latest 2024'!B127)-4,4))),
        VALUE(MID('latest 2024'!B127,SEARCH("Presetting machines operated in day",'latest 2024'!B127)-4,4)),
        IF(ISNUMBER(VALUE(MID('latest 2024'!B127,SEARCH("Presetting machines operated in day",'latest 2024'!B127)-3,3))),
            VALUE(MID('latest 2024'!B127,SEARCH("Presetting machines operated in day",'latest 2024'!B127)-3,3)),
            VALUE(MID('latest 2024'!B127,SEARCH("Presetting machines operated in day",'latest 2024'!B127)-2,2))
        )
    ),"-"
)</f>
        <v>-</v>
      </c>
      <c r="K127" s="177" t="str">
        <f>IFERROR(
    IF(ISNUMBER(VALUE(MID('latest 2024'!B127,SEARCH("Presetting machines operated in night",'latest 2024'!B127)-4,4))),
        VALUE(MID('latest 2024'!B127,SEARCH("Presetting machines operated in night",'latest 2024'!B127)-4,4)),
        IF(ISNUMBER(VALUE(MID('latest 2024'!B127,SEARCH("Presetting machines operated in night",'latest 2024'!B127)-3,3))),
            VALUE(MID('latest 2024'!B127,SEARCH("Presetting machines operated in night",'latest 2024'!B127)-3,3)),
            VALUE(MID('latest 2024'!B127,SEARCH("Presetting machines operated in night",'latest 2024'!B127)-2,2))
        )
    ),"-"
)</f>
        <v>-</v>
      </c>
      <c r="L127" s="178" t="s">
        <v>54</v>
      </c>
      <c r="M127" s="178" t="s">
        <v>54</v>
      </c>
      <c r="N127" s="179" t="s">
        <v>54</v>
      </c>
      <c r="O127" s="179" t="s">
        <v>54</v>
      </c>
      <c r="P127" s="180" t="s">
        <v>54</v>
      </c>
      <c r="Q127" s="180" t="s">
        <v>54</v>
      </c>
      <c r="R127" s="179" t="s">
        <v>54</v>
      </c>
      <c r="S127" s="179" t="s">
        <v>54</v>
      </c>
      <c r="T127" s="180" t="s">
        <v>54</v>
      </c>
      <c r="U127" s="180" t="s">
        <v>54</v>
      </c>
      <c r="V127" s="181" t="s">
        <v>54</v>
      </c>
      <c r="W127" s="182" t="s">
        <v>28</v>
      </c>
      <c r="X127" s="245" t="s">
        <v>54</v>
      </c>
      <c r="Y127" s="245" t="s">
        <v>54</v>
      </c>
      <c r="Z127" s="245" t="s">
        <v>54</v>
      </c>
      <c r="AA127" s="81"/>
      <c r="AB127" s="81"/>
      <c r="AC127" s="34" t="e">
        <f t="shared" si="5"/>
        <v>#VALUE!</v>
      </c>
      <c r="AD127" s="65" t="e">
        <f t="shared" si="6"/>
        <v>#VALUE!</v>
      </c>
      <c r="AE127" s="34" t="e">
        <f t="shared" si="7"/>
        <v>#VALUE!</v>
      </c>
      <c r="AF127" s="65" t="e">
        <f t="shared" si="8"/>
        <v>#VALUE!</v>
      </c>
      <c r="AG127" s="6" t="e">
        <f t="shared" si="10"/>
        <v>#VALUE!</v>
      </c>
    </row>
    <row r="128" spans="1:33" s="3" customFormat="1" ht="45.75" customHeight="1">
      <c r="A128" s="174">
        <v>45437</v>
      </c>
      <c r="B128" s="175">
        <f>IFERROR(
    IF(ISNUMBER(VALUE(MID('latest 2024'!B128,SEARCH("knitting machines for 12Hrs in day",'latest 2024'!B128)-4,4))),
        VALUE(MID('latest 2024'!B128,SEARCH("knitting machines for 12Hrs in day",'latest 2024'!B128)-4,4)),
        IF(ISNUMBER(VALUE(MID('latest 2024'!B128,SEARCH("knitting machines for 12Hrs in day",'latest 2024'!B128)-3,3))),
            VALUE(MID('latest 2024'!B128,SEARCH("knitting machines for 12Hrs in day",'latest 2024'!B128)-3,3)),
            VALUE(MID('latest 2024'!B128,SEARCH("knitting machines for 12Hrs in day",'latest 2024'!B128)-2,2))
        )
    ),"-"
)</f>
        <v>104</v>
      </c>
      <c r="C128" s="175">
        <f>IFERROR(
    IF(ISNUMBER(VALUE(MID('latest 2024'!B128,SEARCH("knitting machines operated in night",'latest 2024'!B128)-4,4))),
        VALUE(MID('latest 2024'!B128,SEARCH("knitting machines operated in night",'latest 2024'!B128)-4,4)),
        IF(ISNUMBER(VALUE(MID('latest 2024'!B128,SEARCH("knitting machines operated in night",'latest 2024'!B128)-3,3))),
            VALUE(MID('latest 2024'!B128,SEARCH("knitting machines operated in night",'latest 2024'!B128)-3,3)),
            VALUE(MID('latest 2024'!B128,SEARCH("knitting machines operated in night",'latest 2024'!B128)-2,2))
        )
    ),"-"
)</f>
        <v>116</v>
      </c>
      <c r="D128" s="176">
        <f>IFERROR(
    IF(ISNUMBER(VALUE(MID('latest 2024'!B128,SEARCH("bulk dye machines operated in day",'latest 2024'!B128)-4,4))),
        VALUE(MID('latest 2024'!B128,SEARCH("bulk dye machines operated in day",'latest 2024'!B128)-4,4)),
        IF(ISNUMBER(VALUE(MID('latest 2024'!B128,SEARCH("bulk dye machines operated in day",'latest 2024'!B128)-3,3))),
            VALUE(MID('latest 2024'!B128,SEARCH("bulk dye machines operated in day",'latest 2024'!B128)-3,3)),
            VALUE(MID('latest 2024'!B128,SEARCH("bulk dye machines operated in day ",'latest 2024'!B128)-2,2))
        )
    ),"-"
)</f>
        <v>21</v>
      </c>
      <c r="E128" s="176">
        <f>IFERROR(
    IF(ISNUMBER(VALUE(MID('latest 2024'!B128,SEARCH("bulk dye machines operated in night",'latest 2024'!B128)-4,4))),
        VALUE(MID('latest 2024'!B128,SEARCH("bulk dye machines operated in night",'latest 2024'!B128)-4,4)),
        IF(ISNUMBER(VALUE(MID('latest 2024'!B128,SEARCH("bulk dye machines operated in night",'latest 2024'!B128)-3,3))),
            VALUE(MID('latest 2024'!B128,SEARCH("bulk dye machines operated in night",'latest 2024'!B128)-3,3)),
            VALUE(MID('latest 2024'!B128,SEARCH("bulk dye machines operated in night",'latest 2024'!B128)-2,2))
        )
    ),"-"
)</f>
        <v>22</v>
      </c>
      <c r="F128" s="175">
        <f>IFERROR(
    IF(ISNUMBER(VALUE(MID('latest 2024'!B128,SEARCH("sample dye machine operated in day",'latest 2024'!B128)-4,4))),
        VALUE(MID('latest 2024'!B128,SEARCH("sample dye machine operated in day",'latest 2024'!B128)-4,4)),
        IF(ISNUMBER(VALUE(MID('latest 2024'!B128,SEARCH("sample dye machine operated in day",'latest 2024'!B128)-3,3))),
            VALUE(MID('latest 2024'!B128,SEARCH("sample dye machine operated in day",'latest 2024'!B128)-3,3)),
            VALUE(MID('latest 2024'!B128,SEARCH("sample dye machine operated in day",'latest 2024'!B128)-2,2))
        )
    ),"-"
)</f>
        <v>9</v>
      </c>
      <c r="G128" s="175">
        <f>IFERROR(
    IF(ISNUMBER(VALUE(MID('latest 2024'!B128,SEARCH("sample dye machine operated in night",'latest 2024'!B128)-4,4))),
        VALUE(MID('latest 2024'!B128,SEARCH("sample dye machine operated in night",'latest 2024'!B128)-4,4)),
        IF(ISNUMBER(VALUE(MID('latest 2024'!B128,SEARCH("sample dye machine operated in night",'latest 2024'!B128)-3,3))),
            VALUE(MID('latest 2024'!B128,SEARCH("sample dye machine operated in night",'latest 2024'!B128)-3,3)),
            VALUE(MID('latest 2024'!B128,SEARCH("sample dye machine operated in night",'latest 2024'!B128)-2,2))
        )
    ),"-"
)</f>
        <v>7</v>
      </c>
      <c r="H128" s="176">
        <f>IFERROR(
    IF(ISNUMBER(VALUE(MID('latest 2024'!B128,SEARCH("dryers operated in day",'latest 2024'!B128)-4,4))),
        VALUE(MID('latest 2024'!B128,SEARCH("dryers operated in day",'latest 2024'!B128)-4,4)),
        IF(ISNUMBER(VALUE(MID('latest 2024'!B128,SEARCH("dryers operated in day",'latest 2024'!B128)-3,3))),
            VALUE(MID('latest 2024'!B128,SEARCH("dryers operated in day",'latest 2024'!B128)-3,3)),
            VALUE(MID('latest 2024'!B128,SEARCH("dryers operated in day",'latest 2024'!B128)-2,2))
        )
    ),"-"
)</f>
        <v>1</v>
      </c>
      <c r="I128" s="176">
        <f>IFERROR(
    IF(ISNUMBER(VALUE(MID('latest 2024'!B128,SEARCH("dryers operated in night",'latest 2024'!B128)-4,4))),
        VALUE(MID('latest 2024'!B128,SEARCH("dryers operated in night",'latest 2024'!B128)-4,4)),
        IF(ISNUMBER(VALUE(MID('latest 2024'!B128,SEARCH("dryers operated in night",'latest 2024'!B128)-3,3))),
            VALUE(MID('latest 2024'!B128,SEARCH("dryers operated in night",'latest 2024'!B128)-3,3)),
            VALUE(MID('latest 2024'!B128,SEARCH("dryers operated in night",'latest 2024'!B128)-2,2))
        )
    ),"-"
)</f>
        <v>8</v>
      </c>
      <c r="J128" s="175">
        <f>IFERROR(
    IF(ISNUMBER(VALUE(MID('latest 2024'!B128,SEARCH("Presetting machines operated in day",'latest 2024'!B128)-4,4))),
        VALUE(MID('latest 2024'!B128,SEARCH("Presetting machines operated in day",'latest 2024'!B128)-4,4)),
        IF(ISNUMBER(VALUE(MID('latest 2024'!B128,SEARCH("Presetting machines operated in day",'latest 2024'!B128)-3,3))),
            VALUE(MID('latest 2024'!B128,SEARCH("Presetting machines operated in day",'latest 2024'!B128)-3,3)),
            VALUE(MID('latest 2024'!B128,SEARCH("Presetting machines operated in day",'latest 2024'!B128)-2,2))
        )
    ),"-"
)</f>
        <v>2</v>
      </c>
      <c r="K128" s="177">
        <f>IFERROR(
    IF(ISNUMBER(VALUE(MID('latest 2024'!B128,SEARCH("Presetting machines operated in night",'latest 2024'!B128)-4,4))),
        VALUE(MID('latest 2024'!B128,SEARCH("Presetting machines operated in night",'latest 2024'!B128)-4,4)),
        IF(ISNUMBER(VALUE(MID('latest 2024'!B128,SEARCH("Presetting machines operated in night",'latest 2024'!B128)-3,3))),
            VALUE(MID('latest 2024'!B128,SEARCH("Presetting machines operated in night",'latest 2024'!B128)-3,3)),
            VALUE(MID('latest 2024'!B128,SEARCH("Presetting machines operated in night",'latest 2024'!B128)-2,2))
        )
    ),"-"
)</f>
        <v>1</v>
      </c>
      <c r="L128" s="178" t="s">
        <v>54</v>
      </c>
      <c r="M128" s="178" t="s">
        <v>54</v>
      </c>
      <c r="N128" s="179">
        <v>2</v>
      </c>
      <c r="O128" s="179">
        <v>2</v>
      </c>
      <c r="P128" s="180">
        <v>4</v>
      </c>
      <c r="Q128" s="180">
        <v>4</v>
      </c>
      <c r="R128" s="179">
        <v>2</v>
      </c>
      <c r="S128" s="179">
        <v>2</v>
      </c>
      <c r="T128" s="180">
        <v>6</v>
      </c>
      <c r="U128" s="180">
        <v>6</v>
      </c>
      <c r="V128" s="184" t="s">
        <v>798</v>
      </c>
      <c r="W128" s="182" t="s">
        <v>703</v>
      </c>
      <c r="X128" s="245">
        <v>19680</v>
      </c>
      <c r="Y128" s="245">
        <v>53458</v>
      </c>
      <c r="Z128" s="245">
        <v>729</v>
      </c>
      <c r="AA128" s="81"/>
      <c r="AB128" s="81"/>
      <c r="AC128" s="71">
        <f t="shared" si="5"/>
        <v>2430.025846153846</v>
      </c>
      <c r="AD128" s="74">
        <f t="shared" si="6"/>
        <v>1595.7212999999999</v>
      </c>
      <c r="AE128" s="71">
        <f t="shared" si="7"/>
        <v>370.10769230769233</v>
      </c>
      <c r="AF128" s="74">
        <f t="shared" si="8"/>
        <v>820.125</v>
      </c>
      <c r="AG128" s="72">
        <f t="shared" si="10"/>
        <v>5215.9798384615387</v>
      </c>
    </row>
    <row r="129" spans="1:33" s="3" customFormat="1" ht="45.75" customHeight="1">
      <c r="A129" s="174">
        <v>45438</v>
      </c>
      <c r="B129" s="175">
        <f>IFERROR(
    IF(ISNUMBER(VALUE(MID('latest 2024'!B129,SEARCH("knitting machines for 12Hrs in day",'latest 2024'!B129)-4,4))),
        VALUE(MID('latest 2024'!B129,SEARCH("knitting machines for 12Hrs in day",'latest 2024'!B129)-4,4)),
        IF(ISNUMBER(VALUE(MID('latest 2024'!B129,SEARCH("knitting machines for 12Hrs in day",'latest 2024'!B129)-3,3))),
            VALUE(MID('latest 2024'!B129,SEARCH("knitting machines for 12Hrs in day",'latest 2024'!B129)-3,3)),
            VALUE(MID('latest 2024'!B129,SEARCH("knitting machines for 12Hrs in day",'latest 2024'!B129)-2,2))
        )
    ),"-"
)</f>
        <v>92</v>
      </c>
      <c r="C129" s="175">
        <f>IFERROR(
    IF(ISNUMBER(VALUE(MID('latest 2024'!B129,SEARCH("knitting machines operated in night",'latest 2024'!B129)-4,4))),
        VALUE(MID('latest 2024'!B129,SEARCH("knitting machines operated in night",'latest 2024'!B129)-4,4)),
        IF(ISNUMBER(VALUE(MID('latest 2024'!B129,SEARCH("knitting machines operated in night",'latest 2024'!B129)-3,3))),
            VALUE(MID('latest 2024'!B129,SEARCH("knitting machines operated in night",'latest 2024'!B129)-3,3)),
            VALUE(MID('latest 2024'!B129,SEARCH("knitting machines operated in night",'latest 2024'!B129)-2,2))
        )
    ),"-"
)</f>
        <v>120</v>
      </c>
      <c r="D129" s="176">
        <f>IFERROR(
    IF(ISNUMBER(VALUE(MID('latest 2024'!B129,SEARCH("bulk dye machines operated in day",'latest 2024'!B129)-4,4))),
        VALUE(MID('latest 2024'!B129,SEARCH("bulk dye machines operated in day",'latest 2024'!B129)-4,4)),
        IF(ISNUMBER(VALUE(MID('latest 2024'!B129,SEARCH("bulk dye machines operated in day",'latest 2024'!B129)-3,3))),
            VALUE(MID('latest 2024'!B129,SEARCH("bulk dye machines operated in day",'latest 2024'!B129)-3,3)),
            VALUE(MID('latest 2024'!B129,SEARCH("bulk dye machines operated in day ",'latest 2024'!B129)-2,2))
        )
    ),"-"
)</f>
        <v>22</v>
      </c>
      <c r="E129" s="176">
        <f>IFERROR(
    IF(ISNUMBER(VALUE(MID('latest 2024'!B129,SEARCH("bulk dye machines operated in night",'latest 2024'!B129)-4,4))),
        VALUE(MID('latest 2024'!B129,SEARCH("bulk dye machines operated in night",'latest 2024'!B129)-4,4)),
        IF(ISNUMBER(VALUE(MID('latest 2024'!B129,SEARCH("bulk dye machines operated in night",'latest 2024'!B129)-3,3))),
            VALUE(MID('latest 2024'!B129,SEARCH("bulk dye machines operated in night",'latest 2024'!B129)-3,3)),
            VALUE(MID('latest 2024'!B129,SEARCH("bulk dye machines operated in night",'latest 2024'!B129)-2,2))
        )
    ),"-"
)</f>
        <v>24</v>
      </c>
      <c r="F129" s="175">
        <f>IFERROR(
    IF(ISNUMBER(VALUE(MID('latest 2024'!B129,SEARCH("sample dye machine operated in day",'latest 2024'!B129)-4,4))),
        VALUE(MID('latest 2024'!B129,SEARCH("sample dye machine operated in day",'latest 2024'!B129)-4,4)),
        IF(ISNUMBER(VALUE(MID('latest 2024'!B129,SEARCH("sample dye machine operated in day",'latest 2024'!B129)-3,3))),
            VALUE(MID('latest 2024'!B129,SEARCH("sample dye machine operated in day",'latest 2024'!B129)-3,3)),
            VALUE(MID('latest 2024'!B129,SEARCH("sample dye machine operated in day",'latest 2024'!B129)-2,2))
        )
    ),"-"
)</f>
        <v>9</v>
      </c>
      <c r="G129" s="175">
        <f>IFERROR(
    IF(ISNUMBER(VALUE(MID('latest 2024'!B129,SEARCH("sample dye machine operated in night",'latest 2024'!B129)-4,4))),
        VALUE(MID('latest 2024'!B129,SEARCH("sample dye machine operated in night",'latest 2024'!B129)-4,4)),
        IF(ISNUMBER(VALUE(MID('latest 2024'!B129,SEARCH("sample dye machine operated in night",'latest 2024'!B129)-3,3))),
            VALUE(MID('latest 2024'!B129,SEARCH("sample dye machine operated in night",'latest 2024'!B129)-3,3)),
            VALUE(MID('latest 2024'!B129,SEARCH("sample dye machine operated in night",'latest 2024'!B129)-2,2))
        )
    ),"-"
)</f>
        <v>7</v>
      </c>
      <c r="H129" s="176">
        <f>IFERROR(
    IF(ISNUMBER(VALUE(MID('latest 2024'!B129,SEARCH("dryers operated in day",'latest 2024'!B129)-4,4))),
        VALUE(MID('latest 2024'!B129,SEARCH("dryers operated in day",'latest 2024'!B129)-4,4)),
        IF(ISNUMBER(VALUE(MID('latest 2024'!B129,SEARCH("dryers operated in day",'latest 2024'!B129)-3,3))),
            VALUE(MID('latest 2024'!B129,SEARCH("dryers operated in day",'latest 2024'!B129)-3,3)),
            VALUE(MID('latest 2024'!B129,SEARCH("dryers operated in day",'latest 2024'!B129)-2,2))
        )
    ),"-"
)</f>
        <v>5</v>
      </c>
      <c r="I129" s="176">
        <f>IFERROR(
    IF(ISNUMBER(VALUE(MID('latest 2024'!B129,SEARCH("dryers operated in night",'latest 2024'!B129)-4,4))),
        VALUE(MID('latest 2024'!B129,SEARCH("dryers operated in night",'latest 2024'!B129)-4,4)),
        IF(ISNUMBER(VALUE(MID('latest 2024'!B129,SEARCH("dryers operated in night",'latest 2024'!B129)-3,3))),
            VALUE(MID('latest 2024'!B129,SEARCH("dryers operated in night",'latest 2024'!B129)-3,3)),
            VALUE(MID('latest 2024'!B129,SEARCH("dryers operated in night",'latest 2024'!B129)-2,2))
        )
    ),"-"
)</f>
        <v>6</v>
      </c>
      <c r="J129" s="175">
        <f>IFERROR(
    IF(ISNUMBER(VALUE(MID('latest 2024'!B129,SEARCH("Presetting machines operated in day",'latest 2024'!B129)-4,4))),
        VALUE(MID('latest 2024'!B129,SEARCH("Presetting machines operated in day",'latest 2024'!B129)-4,4)),
        IF(ISNUMBER(VALUE(MID('latest 2024'!B129,SEARCH("Presetting machines operated in day",'latest 2024'!B129)-3,3))),
            VALUE(MID('latest 2024'!B129,SEARCH("Presetting machines operated in day",'latest 2024'!B129)-3,3)),
            VALUE(MID('latest 2024'!B129,SEARCH("Presetting machines operated in day",'latest 2024'!B129)-2,2))
        )
    ),"-"
)</f>
        <v>2</v>
      </c>
      <c r="K129" s="177">
        <f>IFERROR(
    IF(ISNUMBER(VALUE(MID('latest 2024'!B129,SEARCH("Presetting machines operated in night",'latest 2024'!B129)-4,4))),
        VALUE(MID('latest 2024'!B129,SEARCH("Presetting machines operated in night",'latest 2024'!B129)-4,4)),
        IF(ISNUMBER(VALUE(MID('latest 2024'!B129,SEARCH("Presetting machines operated in night",'latest 2024'!B129)-3,3))),
            VALUE(MID('latest 2024'!B129,SEARCH("Presetting machines operated in night",'latest 2024'!B129)-3,3)),
            VALUE(MID('latest 2024'!B129,SEARCH("Presetting machines operated in night",'latest 2024'!B129)-2,2))
        )
    ),"-"
)</f>
        <v>2</v>
      </c>
      <c r="L129" s="178" t="s">
        <v>54</v>
      </c>
      <c r="M129" s="178" t="s">
        <v>54</v>
      </c>
      <c r="N129" s="179">
        <v>2</v>
      </c>
      <c r="O129" s="179">
        <v>2</v>
      </c>
      <c r="P129" s="180">
        <v>4</v>
      </c>
      <c r="Q129" s="180">
        <v>4</v>
      </c>
      <c r="R129" s="179">
        <v>2</v>
      </c>
      <c r="S129" s="179">
        <v>2</v>
      </c>
      <c r="T129" s="180">
        <v>6</v>
      </c>
      <c r="U129" s="180">
        <v>6</v>
      </c>
      <c r="V129" s="184" t="s">
        <v>798</v>
      </c>
      <c r="W129" s="182" t="s">
        <v>703</v>
      </c>
      <c r="X129" s="245">
        <v>24950</v>
      </c>
      <c r="Y129" s="245">
        <v>62437</v>
      </c>
      <c r="Z129" s="245">
        <v>823</v>
      </c>
      <c r="AA129" s="81"/>
      <c r="AB129" s="81"/>
      <c r="AC129" s="34">
        <f t="shared" si="5"/>
        <v>3080.749230769231</v>
      </c>
      <c r="AD129" s="51">
        <f t="shared" si="6"/>
        <v>1863.7444499999999</v>
      </c>
      <c r="AE129" s="34">
        <f t="shared" si="7"/>
        <v>417.83076923076925</v>
      </c>
      <c r="AF129" s="51">
        <f t="shared" si="8"/>
        <v>925.875</v>
      </c>
      <c r="AG129" s="6">
        <f t="shared" si="10"/>
        <v>6288.1994500000001</v>
      </c>
    </row>
    <row r="130" spans="1:33" s="3" customFormat="1" ht="45.75" customHeight="1">
      <c r="A130" s="174">
        <v>45439</v>
      </c>
      <c r="B130" s="175">
        <f>IFERROR(
    IF(ISNUMBER(VALUE(MID('latest 2024'!B130,SEARCH("knitting machines for 12Hrs in day",'latest 2024'!B130)-4,4))),
        VALUE(MID('latest 2024'!B130,SEARCH("knitting machines for 12Hrs in day",'latest 2024'!B130)-4,4)),
        IF(ISNUMBER(VALUE(MID('latest 2024'!B130,SEARCH("knitting machines for 12Hrs in day",'latest 2024'!B130)-3,3))),
            VALUE(MID('latest 2024'!B130,SEARCH("knitting machines for 12Hrs in day",'latest 2024'!B130)-3,3)),
            VALUE(MID('latest 2024'!B130,SEARCH("knitting machines for 12Hrs in day",'latest 2024'!B130)-2,2))
        )
    ),"-"
)</f>
        <v>106</v>
      </c>
      <c r="C130" s="175">
        <f>IFERROR(
    IF(ISNUMBER(VALUE(MID('latest 2024'!B130,SEARCH("knitting machines operated in night",'latest 2024'!B130)-4,4))),
        VALUE(MID('latest 2024'!B130,SEARCH("knitting machines operated in night",'latest 2024'!B130)-4,4)),
        IF(ISNUMBER(VALUE(MID('latest 2024'!B130,SEARCH("knitting machines operated in night",'latest 2024'!B130)-3,3))),
            VALUE(MID('latest 2024'!B130,SEARCH("knitting machines operated in night",'latest 2024'!B130)-3,3)),
            VALUE(MID('latest 2024'!B130,SEARCH("knitting machines operated in night",'latest 2024'!B130)-2,2))
        )
    ),"-"
)</f>
        <v>114</v>
      </c>
      <c r="D130" s="176">
        <f>IFERROR(
    IF(ISNUMBER(VALUE(MID('latest 2024'!B130,SEARCH("bulk dye machines operated in day",'latest 2024'!B130)-4,4))),
        VALUE(MID('latest 2024'!B130,SEARCH("bulk dye machines operated in day",'latest 2024'!B130)-4,4)),
        IF(ISNUMBER(VALUE(MID('latest 2024'!B130,SEARCH("bulk dye machines operated in day",'latest 2024'!B130)-3,3))),
            VALUE(MID('latest 2024'!B130,SEARCH("bulk dye machines operated in day",'latest 2024'!B130)-3,3)),
            VALUE(MID('latest 2024'!B130,SEARCH("bulk dye machines operated in day ",'latest 2024'!B130)-2,2))
        )
    ),"-"
)</f>
        <v>23</v>
      </c>
      <c r="E130" s="176">
        <f>IFERROR(
    IF(ISNUMBER(VALUE(MID('latest 2024'!B130,SEARCH("bulk dye machines operated in night",'latest 2024'!B130)-4,4))),
        VALUE(MID('latest 2024'!B130,SEARCH("bulk dye machines operated in night",'latest 2024'!B130)-4,4)),
        IF(ISNUMBER(VALUE(MID('latest 2024'!B130,SEARCH("bulk dye machines operated in night",'latest 2024'!B130)-3,3))),
            VALUE(MID('latest 2024'!B130,SEARCH("bulk dye machines operated in night",'latest 2024'!B130)-3,3)),
            VALUE(MID('latest 2024'!B130,SEARCH("bulk dye machines operated in night",'latest 2024'!B130)-2,2))
        )
    ),"-"
)</f>
        <v>23</v>
      </c>
      <c r="F130" s="175">
        <f>IFERROR(
    IF(ISNUMBER(VALUE(MID('latest 2024'!B130,SEARCH("sample dye machine operated in day",'latest 2024'!B130)-4,4))),
        VALUE(MID('latest 2024'!B130,SEARCH("sample dye machine operated in day",'latest 2024'!B130)-4,4)),
        IF(ISNUMBER(VALUE(MID('latest 2024'!B130,SEARCH("sample dye machine operated in day",'latest 2024'!B130)-3,3))),
            VALUE(MID('latest 2024'!B130,SEARCH("sample dye machine operated in day",'latest 2024'!B130)-3,3)),
            VALUE(MID('latest 2024'!B130,SEARCH("sample dye machine operated in day",'latest 2024'!B130)-2,2))
        )
    ),"-"
)</f>
        <v>7</v>
      </c>
      <c r="G130" s="175">
        <f>IFERROR(
    IF(ISNUMBER(VALUE(MID('latest 2024'!B130,SEARCH("sample dye machine operated in night",'latest 2024'!B130)-4,4))),
        VALUE(MID('latest 2024'!B130,SEARCH("sample dye machine operated in night",'latest 2024'!B130)-4,4)),
        IF(ISNUMBER(VALUE(MID('latest 2024'!B130,SEARCH("sample dye machine operated in night",'latest 2024'!B130)-3,3))),
            VALUE(MID('latest 2024'!B130,SEARCH("sample dye machine operated in night",'latest 2024'!B130)-3,3)),
            VALUE(MID('latest 2024'!B130,SEARCH("sample dye machine operated in night",'latest 2024'!B130)-2,2))
        )
    ),"-"
)</f>
        <v>9</v>
      </c>
      <c r="H130" s="176">
        <f>IFERROR(
    IF(ISNUMBER(VALUE(MID('latest 2024'!B130,SEARCH("dryers operated in day",'latest 2024'!B130)-4,4))),
        VALUE(MID('latest 2024'!B130,SEARCH("dryers operated in day",'latest 2024'!B130)-4,4)),
        IF(ISNUMBER(VALUE(MID('latest 2024'!B130,SEARCH("dryers operated in day",'latest 2024'!B130)-3,3))),
            VALUE(MID('latest 2024'!B130,SEARCH("dryers operated in day",'latest 2024'!B130)-3,3)),
            VALUE(MID('latest 2024'!B130,SEARCH("dryers operated in day",'latest 2024'!B130)-2,2))
        )
    ),"-"
)</f>
        <v>12</v>
      </c>
      <c r="I130" s="176">
        <f>IFERROR(
    IF(ISNUMBER(VALUE(MID('latest 2024'!B130,SEARCH("dryers operated in night",'latest 2024'!B130)-4,4))),
        VALUE(MID('latest 2024'!B130,SEARCH("dryers operated in night",'latest 2024'!B130)-4,4)),
        IF(ISNUMBER(VALUE(MID('latest 2024'!B130,SEARCH("dryers operated in night",'latest 2024'!B130)-3,3))),
            VALUE(MID('latest 2024'!B130,SEARCH("dryers operated in night",'latest 2024'!B130)-3,3)),
            VALUE(MID('latest 2024'!B130,SEARCH("dryers operated in night",'latest 2024'!B130)-2,2))
        )
    ),"-"
)</f>
        <v>12</v>
      </c>
      <c r="J130" s="175">
        <f>IFERROR(
    IF(ISNUMBER(VALUE(MID('latest 2024'!B130,SEARCH("Presetting machines operated in day",'latest 2024'!B130)-4,4))),
        VALUE(MID('latest 2024'!B130,SEARCH("Presetting machines operated in day",'latest 2024'!B130)-4,4)),
        IF(ISNUMBER(VALUE(MID('latest 2024'!B130,SEARCH("Presetting machines operated in day",'latest 2024'!B130)-3,3))),
            VALUE(MID('latest 2024'!B130,SEARCH("Presetting machines operated in day",'latest 2024'!B130)-3,3)),
            VALUE(MID('latest 2024'!B130,SEARCH("Presetting machines operated in day",'latest 2024'!B130)-2,2))
        )
    ),"-"
)</f>
        <v>3</v>
      </c>
      <c r="K130" s="177">
        <f>IFERROR(
    IF(ISNUMBER(VALUE(MID('latest 2024'!B130,SEARCH("Presetting machines operated in night",'latest 2024'!B130)-4,4))),
        VALUE(MID('latest 2024'!B130,SEARCH("Presetting machines operated in night",'latest 2024'!B130)-4,4)),
        IF(ISNUMBER(VALUE(MID('latest 2024'!B130,SEARCH("Presetting machines operated in night",'latest 2024'!B130)-3,3))),
            VALUE(MID('latest 2024'!B130,SEARCH("Presetting machines operated in night",'latest 2024'!B130)-3,3)),
            VALUE(MID('latest 2024'!B130,SEARCH("Presetting machines operated in night",'latest 2024'!B130)-2,2))
        )
    ),"-"
)</f>
        <v>3</v>
      </c>
      <c r="L130" s="178" t="s">
        <v>54</v>
      </c>
      <c r="M130" s="178" t="s">
        <v>54</v>
      </c>
      <c r="N130" s="179">
        <v>3</v>
      </c>
      <c r="O130" s="179">
        <v>2</v>
      </c>
      <c r="P130" s="180">
        <v>5</v>
      </c>
      <c r="Q130" s="180">
        <v>4</v>
      </c>
      <c r="R130" s="179">
        <v>2</v>
      </c>
      <c r="S130" s="179">
        <v>2</v>
      </c>
      <c r="T130" s="180">
        <v>6</v>
      </c>
      <c r="U130" s="180">
        <v>6</v>
      </c>
      <c r="V130" s="181" t="s">
        <v>712</v>
      </c>
      <c r="W130" s="182" t="s">
        <v>703</v>
      </c>
      <c r="X130" s="245">
        <v>25389</v>
      </c>
      <c r="Y130" s="245">
        <v>59301</v>
      </c>
      <c r="Z130" s="245">
        <v>763</v>
      </c>
      <c r="AA130" s="81"/>
      <c r="AB130" s="81"/>
      <c r="AC130" s="34">
        <f t="shared" si="5"/>
        <v>3134.9556000000002</v>
      </c>
      <c r="AD130" s="51">
        <f t="shared" si="6"/>
        <v>1770.1348500000001</v>
      </c>
      <c r="AE130" s="34">
        <f t="shared" si="7"/>
        <v>387.3692307692308</v>
      </c>
      <c r="AF130" s="51">
        <f t="shared" si="8"/>
        <v>858.375</v>
      </c>
      <c r="AG130" s="6">
        <f t="shared" si="10"/>
        <v>6150.8346807692315</v>
      </c>
    </row>
    <row r="131" spans="1:33" s="3" customFormat="1" ht="45.75" customHeight="1">
      <c r="A131" s="174">
        <v>45440</v>
      </c>
      <c r="B131" s="175">
        <f>IFERROR(
    IF(ISNUMBER(VALUE(MID('latest 2024'!B131,SEARCH("knitting machines for 12Hrs in day",'latest 2024'!B131)-4,4))),
        VALUE(MID('latest 2024'!B131,SEARCH("knitting machines for 12Hrs in day",'latest 2024'!B131)-4,4)),
        IF(ISNUMBER(VALUE(MID('latest 2024'!B131,SEARCH("knitting machines for 12Hrs in day",'latest 2024'!B131)-3,3))),
            VALUE(MID('latest 2024'!B131,SEARCH("knitting machines for 12Hrs in day",'latest 2024'!B131)-3,3)),
            VALUE(MID('latest 2024'!B131,SEARCH("knitting machines for 12Hrs in day",'latest 2024'!B131)-2,2))
        )
    ),"-"
)</f>
        <v>110</v>
      </c>
      <c r="C131" s="175">
        <f>IFERROR(
    IF(ISNUMBER(VALUE(MID('latest 2024'!B131,SEARCH("knitting machines operated in night",'latest 2024'!B131)-4,4))),
        VALUE(MID('latest 2024'!B131,SEARCH("knitting machines operated in night",'latest 2024'!B131)-4,4)),
        IF(ISNUMBER(VALUE(MID('latest 2024'!B131,SEARCH("knitting machines operated in night",'latest 2024'!B131)-3,3))),
            VALUE(MID('latest 2024'!B131,SEARCH("knitting machines operated in night",'latest 2024'!B131)-3,3)),
            VALUE(MID('latest 2024'!B131,SEARCH("knitting machines operated in night",'latest 2024'!B131)-2,2))
        )
    ),"-"
)</f>
        <v>104</v>
      </c>
      <c r="D131" s="176">
        <f>IFERROR(
    IF(ISNUMBER(VALUE(MID('latest 2024'!B131,SEARCH("bulk dye machines operated in day",'latest 2024'!B131)-4,4))),
        VALUE(MID('latest 2024'!B131,SEARCH("bulk dye machines operated in day",'latest 2024'!B131)-4,4)),
        IF(ISNUMBER(VALUE(MID('latest 2024'!B131,SEARCH("bulk dye machines operated in day",'latest 2024'!B131)-3,3))),
            VALUE(MID('latest 2024'!B131,SEARCH("bulk dye machines operated in day",'latest 2024'!B131)-3,3)),
            VALUE(MID('latest 2024'!B131,SEARCH("bulk dye machines operated in day ",'latest 2024'!B131)-2,2))
        )
    ),"-"
)</f>
        <v>23</v>
      </c>
      <c r="E131" s="176">
        <f>IFERROR(
    IF(ISNUMBER(VALUE(MID('latest 2024'!B131,SEARCH("bulk dye machines operated in night",'latest 2024'!B131)-4,4))),
        VALUE(MID('latest 2024'!B131,SEARCH("bulk dye machines operated in night",'latest 2024'!B131)-4,4)),
        IF(ISNUMBER(VALUE(MID('latest 2024'!B131,SEARCH("bulk dye machines operated in night",'latest 2024'!B131)-3,3))),
            VALUE(MID('latest 2024'!B131,SEARCH("bulk dye machines operated in night",'latest 2024'!B131)-3,3)),
            VALUE(MID('latest 2024'!B131,SEARCH("bulk dye machines operated in night",'latest 2024'!B131)-2,2))
        )
    ),"-"
)</f>
        <v>25</v>
      </c>
      <c r="F131" s="175">
        <f>IFERROR(
    IF(ISNUMBER(VALUE(MID('latest 2024'!B131,SEARCH("sample dye machine operated in day",'latest 2024'!B131)-4,4))),
        VALUE(MID('latest 2024'!B131,SEARCH("sample dye machine operated in day",'latest 2024'!B131)-4,4)),
        IF(ISNUMBER(VALUE(MID('latest 2024'!B131,SEARCH("sample dye machine operated in day",'latest 2024'!B131)-3,3))),
            VALUE(MID('latest 2024'!B131,SEARCH("sample dye machine operated in day",'latest 2024'!B131)-3,3)),
            VALUE(MID('latest 2024'!B131,SEARCH("sample dye machine operated in day",'latest 2024'!B131)-2,2))
        )
    ),"-"
)</f>
        <v>8</v>
      </c>
      <c r="G131" s="175">
        <f>IFERROR(
    IF(ISNUMBER(VALUE(MID('latest 2024'!B131,SEARCH("sample dye machine operated in night",'latest 2024'!B131)-4,4))),
        VALUE(MID('latest 2024'!B131,SEARCH("sample dye machine operated in night",'latest 2024'!B131)-4,4)),
        IF(ISNUMBER(VALUE(MID('latest 2024'!B131,SEARCH("sample dye machine operated in night",'latest 2024'!B131)-3,3))),
            VALUE(MID('latest 2024'!B131,SEARCH("sample dye machine operated in night",'latest 2024'!B131)-3,3)),
            VALUE(MID('latest 2024'!B131,SEARCH("sample dye machine operated in night",'latest 2024'!B131)-2,2))
        )
    ),"-"
)</f>
        <v>8</v>
      </c>
      <c r="H131" s="176">
        <f>IFERROR(
    IF(ISNUMBER(VALUE(MID('latest 2024'!B131,SEARCH("dryers operated in day",'latest 2024'!B131)-4,4))),
        VALUE(MID('latest 2024'!B131,SEARCH("dryers operated in day",'latest 2024'!B131)-4,4)),
        IF(ISNUMBER(VALUE(MID('latest 2024'!B131,SEARCH("dryers operated in day",'latest 2024'!B131)-3,3))),
            VALUE(MID('latest 2024'!B131,SEARCH("dryers operated in day",'latest 2024'!B131)-3,3)),
            VALUE(MID('latest 2024'!B131,SEARCH("dryers operated in day",'latest 2024'!B131)-2,2))
        )
    ),"-"
)</f>
        <v>8</v>
      </c>
      <c r="I131" s="176">
        <f>IFERROR(
    IF(ISNUMBER(VALUE(MID('latest 2024'!B131,SEARCH("dryers operated in night",'latest 2024'!B131)-4,4))),
        VALUE(MID('latest 2024'!B131,SEARCH("dryers operated in night",'latest 2024'!B131)-4,4)),
        IF(ISNUMBER(VALUE(MID('latest 2024'!B131,SEARCH("dryers operated in night",'latest 2024'!B131)-3,3))),
            VALUE(MID('latest 2024'!B131,SEARCH("dryers operated in night",'latest 2024'!B131)-3,3)),
            VALUE(MID('latest 2024'!B131,SEARCH("dryers operated in night",'latest 2024'!B131)-2,2))
        )
    ),"-"
)</f>
        <v>5</v>
      </c>
      <c r="J131" s="175">
        <f>IFERROR(
    IF(ISNUMBER(VALUE(MID('latest 2024'!B131,SEARCH("Presetting machines operated in day",'latest 2024'!B131)-4,4))),
        VALUE(MID('latest 2024'!B131,SEARCH("Presetting machines operated in day",'latest 2024'!B131)-4,4)),
        IF(ISNUMBER(VALUE(MID('latest 2024'!B131,SEARCH("Presetting machines operated in day",'latest 2024'!B131)-3,3))),
            VALUE(MID('latest 2024'!B131,SEARCH("Presetting machines operated in day",'latest 2024'!B131)-3,3)),
            VALUE(MID('latest 2024'!B131,SEARCH("Presetting machines operated in day",'latest 2024'!B131)-2,2))
        )
    ),"-"
)</f>
        <v>3</v>
      </c>
      <c r="K131" s="177">
        <f>IFERROR(
    IF(ISNUMBER(VALUE(MID('latest 2024'!B131,SEARCH("Presetting machines operated in night",'latest 2024'!B131)-4,4))),
        VALUE(MID('latest 2024'!B131,SEARCH("Presetting machines operated in night",'latest 2024'!B131)-4,4)),
        IF(ISNUMBER(VALUE(MID('latest 2024'!B131,SEARCH("Presetting machines operated in night",'latest 2024'!B131)-3,3))),
            VALUE(MID('latest 2024'!B131,SEARCH("Presetting machines operated in night",'latest 2024'!B131)-3,3)),
            VALUE(MID('latest 2024'!B131,SEARCH("Presetting machines operated in night",'latest 2024'!B131)-2,2))
        )
    ),"-"
)</f>
        <v>3</v>
      </c>
      <c r="L131" s="178" t="s">
        <v>54</v>
      </c>
      <c r="M131" s="178" t="s">
        <v>54</v>
      </c>
      <c r="N131" s="179">
        <v>3</v>
      </c>
      <c r="O131" s="179">
        <v>2</v>
      </c>
      <c r="P131" s="180">
        <v>6</v>
      </c>
      <c r="Q131" s="180">
        <v>4</v>
      </c>
      <c r="R131" s="179">
        <v>2</v>
      </c>
      <c r="S131" s="179">
        <v>2</v>
      </c>
      <c r="T131" s="180">
        <v>6</v>
      </c>
      <c r="U131" s="180">
        <v>6</v>
      </c>
      <c r="V131" s="181" t="s">
        <v>712</v>
      </c>
      <c r="W131" s="182" t="s">
        <v>703</v>
      </c>
      <c r="X131" s="245">
        <v>26216</v>
      </c>
      <c r="Y131" s="245">
        <v>66751</v>
      </c>
      <c r="Z131" s="245">
        <v>844</v>
      </c>
      <c r="AA131" s="81"/>
      <c r="AB131" s="81"/>
      <c r="AC131" s="71">
        <f t="shared" ref="AC131:AC163" si="11">(X131*40.13)/325</f>
        <v>3237.0710153846157</v>
      </c>
      <c r="AD131" s="51">
        <f t="shared" ref="AD131:AD149" si="12">(Y131/1000)*29.85</f>
        <v>1992.5173500000003</v>
      </c>
      <c r="AE131" s="71">
        <f t="shared" ref="AE131:AE164" si="13">(Z131*165)/325</f>
        <v>428.49230769230769</v>
      </c>
      <c r="AF131" s="74">
        <f t="shared" ref="AF131:AF164" si="14">(Z131*0.9)*1.25</f>
        <v>949.5</v>
      </c>
      <c r="AG131" s="72">
        <f>SUM(AC131:AF131)</f>
        <v>6607.5806730769236</v>
      </c>
    </row>
    <row r="132" spans="1:33" s="3" customFormat="1" ht="45.75" customHeight="1">
      <c r="A132" s="174">
        <v>45441</v>
      </c>
      <c r="B132" s="175">
        <f>IFERROR(
    IF(ISNUMBER(VALUE(MID('latest 2024'!B132,SEARCH("knitting machines for 12Hrs in day",'latest 2024'!B132)-4,4))),
        VALUE(MID('latest 2024'!B132,SEARCH("knitting machines for 12Hrs in day",'latest 2024'!B132)-4,4)),
        IF(ISNUMBER(VALUE(MID('latest 2024'!B132,SEARCH("knitting machines for 12Hrs in day",'latest 2024'!B132)-3,3))),
            VALUE(MID('latest 2024'!B132,SEARCH("knitting machines for 12Hrs in day",'latest 2024'!B132)-3,3)),
            VALUE(MID('latest 2024'!B132,SEARCH("knitting machines for 12Hrs in day",'latest 2024'!B132)-2,2))
        )
    ),"-"
)</f>
        <v>114</v>
      </c>
      <c r="C132" s="175">
        <f>IFERROR(
    IF(ISNUMBER(VALUE(MID('latest 2024'!B132,SEARCH("knitting machines operated in night",'latest 2024'!B132)-4,4))),
        VALUE(MID('latest 2024'!B132,SEARCH("knitting machines operated in night",'latest 2024'!B132)-4,4)),
        IF(ISNUMBER(VALUE(MID('latest 2024'!B132,SEARCH("knitting machines operated in night",'latest 2024'!B132)-3,3))),
            VALUE(MID('latest 2024'!B132,SEARCH("knitting machines operated in night",'latest 2024'!B132)-3,3)),
            VALUE(MID('latest 2024'!B132,SEARCH("knitting machines operated in night",'latest 2024'!B132)-2,2))
        )
    ),"-"
)</f>
        <v>100</v>
      </c>
      <c r="D132" s="176">
        <f>IFERROR(
    IF(ISNUMBER(VALUE(MID('latest 2024'!B132,SEARCH("bulk dye machines operated in day",'latest 2024'!B132)-4,4))),
        VALUE(MID('latest 2024'!B132,SEARCH("bulk dye machines operated in day",'latest 2024'!B132)-4,4)),
        IF(ISNUMBER(VALUE(MID('latest 2024'!B132,SEARCH("bulk dye machines operated in day",'latest 2024'!B132)-3,3))),
            VALUE(MID('latest 2024'!B132,SEARCH("bulk dye machines operated in day",'latest 2024'!B132)-3,3)),
            VALUE(MID('latest 2024'!B132,SEARCH("bulk dye machines operated in day ",'latest 2024'!B132)-2,2))
        )
    ),"-"
)</f>
        <v>25</v>
      </c>
      <c r="E132" s="176">
        <f>IFERROR(
    IF(ISNUMBER(VALUE(MID('latest 2024'!B132,SEARCH("bulk dye machines operated in night",'latest 2024'!B132)-4,4))),
        VALUE(MID('latest 2024'!B132,SEARCH("bulk dye machines operated in night",'latest 2024'!B132)-4,4)),
        IF(ISNUMBER(VALUE(MID('latest 2024'!B132,SEARCH("bulk dye machines operated in night",'latest 2024'!B132)-3,3))),
            VALUE(MID('latest 2024'!B132,SEARCH("bulk dye machines operated in night",'latest 2024'!B132)-3,3)),
            VALUE(MID('latest 2024'!B132,SEARCH("bulk dye machines operated in night",'latest 2024'!B132)-2,2))
        )
    ),"-"
)</f>
        <v>23</v>
      </c>
      <c r="F132" s="175">
        <f>IFERROR(
    IF(ISNUMBER(VALUE(MID('latest 2024'!B132,SEARCH("sample dye machine operated in day",'latest 2024'!B132)-4,4))),
        VALUE(MID('latest 2024'!B132,SEARCH("sample dye machine operated in day",'latest 2024'!B132)-4,4)),
        IF(ISNUMBER(VALUE(MID('latest 2024'!B132,SEARCH("sample dye machine operated in day",'latest 2024'!B132)-3,3))),
            VALUE(MID('latest 2024'!B132,SEARCH("sample dye machine operated in day",'latest 2024'!B132)-3,3)),
            VALUE(MID('latest 2024'!B132,SEARCH("sample dye machine operated in day",'latest 2024'!B132)-2,2))
        )
    ),"-"
)</f>
        <v>8</v>
      </c>
      <c r="G132" s="175">
        <f>IFERROR(
    IF(ISNUMBER(VALUE(MID('latest 2024'!B132,SEARCH("sample dye machine operated in night",'latest 2024'!B132)-4,4))),
        VALUE(MID('latest 2024'!B132,SEARCH("sample dye machine operated in night",'latest 2024'!B132)-4,4)),
        IF(ISNUMBER(VALUE(MID('latest 2024'!B132,SEARCH("sample dye machine operated in night",'latest 2024'!B132)-3,3))),
            VALUE(MID('latest 2024'!B132,SEARCH("sample dye machine operated in night",'latest 2024'!B132)-3,3)),
            VALUE(MID('latest 2024'!B132,SEARCH("sample dye machine operated in night",'latest 2024'!B132)-2,2))
        )
    ),"-"
)</f>
        <v>10</v>
      </c>
      <c r="H132" s="176">
        <f>IFERROR(
    IF(ISNUMBER(VALUE(MID('latest 2024'!B132,SEARCH("dryers operated in day",'latest 2024'!B132)-4,4))),
        VALUE(MID('latest 2024'!B132,SEARCH("dryers operated in day",'latest 2024'!B132)-4,4)),
        IF(ISNUMBER(VALUE(MID('latest 2024'!B132,SEARCH("dryers operated in day",'latest 2024'!B132)-3,3))),
            VALUE(MID('latest 2024'!B132,SEARCH("dryers operated in day",'latest 2024'!B132)-3,3)),
            VALUE(MID('latest 2024'!B132,SEARCH("dryers operated in day",'latest 2024'!B132)-2,2))
        )
    ),"-"
)</f>
        <v>8</v>
      </c>
      <c r="I132" s="176">
        <f>IFERROR(
    IF(ISNUMBER(VALUE(MID('latest 2024'!B132,SEARCH("dryers operated in night",'latest 2024'!B132)-4,4))),
        VALUE(MID('latest 2024'!B132,SEARCH("dryers operated in night",'latest 2024'!B132)-4,4)),
        IF(ISNUMBER(VALUE(MID('latest 2024'!B132,SEARCH("dryers operated in night",'latest 2024'!B132)-3,3))),
            VALUE(MID('latest 2024'!B132,SEARCH("dryers operated in night",'latest 2024'!B132)-3,3)),
            VALUE(MID('latest 2024'!B132,SEARCH("dryers operated in night",'latest 2024'!B132)-2,2))
        )
    ),"-"
)</f>
        <v>9</v>
      </c>
      <c r="J132" s="175">
        <f>IFERROR(
    IF(ISNUMBER(VALUE(MID('latest 2024'!B132,SEARCH("Presetting machines operated in day",'latest 2024'!B132)-4,4))),
        VALUE(MID('latest 2024'!B132,SEARCH("Presetting machines operated in day",'latest 2024'!B132)-4,4)),
        IF(ISNUMBER(VALUE(MID('latest 2024'!B132,SEARCH("Presetting machines operated in day",'latest 2024'!B132)-3,3))),
            VALUE(MID('latest 2024'!B132,SEARCH("Presetting machines operated in day",'latest 2024'!B132)-3,3)),
            VALUE(MID('latest 2024'!B132,SEARCH("Presetting machines operated in day",'latest 2024'!B132)-2,2))
        )
    ),"-"
)</f>
        <v>3</v>
      </c>
      <c r="K132" s="177">
        <f>IFERROR(
    IF(ISNUMBER(VALUE(MID('latest 2024'!B132,SEARCH("Presetting machines operated in night",'latest 2024'!B132)-4,4))),
        VALUE(MID('latest 2024'!B132,SEARCH("Presetting machines operated in night",'latest 2024'!B132)-4,4)),
        IF(ISNUMBER(VALUE(MID('latest 2024'!B132,SEARCH("Presetting machines operated in night",'latest 2024'!B132)-3,3))),
            VALUE(MID('latest 2024'!B132,SEARCH("Presetting machines operated in night",'latest 2024'!B132)-3,3)),
            VALUE(MID('latest 2024'!B132,SEARCH("Presetting machines operated in night",'latest 2024'!B132)-2,2))
        )
    ),"-"
)</f>
        <v>4</v>
      </c>
      <c r="L132" s="178" t="s">
        <v>54</v>
      </c>
      <c r="M132" s="178" t="s">
        <v>54</v>
      </c>
      <c r="N132" s="179">
        <v>3</v>
      </c>
      <c r="O132" s="179">
        <v>2</v>
      </c>
      <c r="P132" s="180">
        <v>5</v>
      </c>
      <c r="Q132" s="180">
        <v>4</v>
      </c>
      <c r="R132" s="179">
        <v>3</v>
      </c>
      <c r="S132" s="179">
        <v>3</v>
      </c>
      <c r="T132" s="180">
        <v>6</v>
      </c>
      <c r="U132" s="180">
        <v>6</v>
      </c>
      <c r="V132" s="181" t="s">
        <v>712</v>
      </c>
      <c r="W132" s="182" t="s">
        <v>703</v>
      </c>
      <c r="X132" s="245">
        <v>26564</v>
      </c>
      <c r="Y132" s="245">
        <v>69801</v>
      </c>
      <c r="Z132" s="245">
        <v>877</v>
      </c>
      <c r="AA132" s="81"/>
      <c r="AB132" s="81"/>
      <c r="AC132" s="71">
        <f t="shared" si="11"/>
        <v>3280.0409846153848</v>
      </c>
      <c r="AD132" s="51">
        <f t="shared" si="12"/>
        <v>2083.5598500000001</v>
      </c>
      <c r="AE132" s="71">
        <f t="shared" si="13"/>
        <v>445.24615384615385</v>
      </c>
      <c r="AF132" s="74">
        <f t="shared" si="14"/>
        <v>986.62500000000011</v>
      </c>
      <c r="AG132" s="72">
        <f t="shared" ref="AG132:AG133" si="15">SUM(AC132:AF132)</f>
        <v>6795.4719884615388</v>
      </c>
    </row>
    <row r="133" spans="1:33" s="3" customFormat="1" ht="45.75" customHeight="1">
      <c r="A133" s="174">
        <v>45442</v>
      </c>
      <c r="B133" s="175">
        <f>IFERROR(
    IF(ISNUMBER(VALUE(MID('latest 2024'!B133,SEARCH("knitting machines for 12Hrs in day",'latest 2024'!B133)-4,4))),
        VALUE(MID('latest 2024'!B133,SEARCH("knitting machines for 12Hrs in day",'latest 2024'!B133)-4,4)),
        IF(ISNUMBER(VALUE(MID('latest 2024'!B133,SEARCH("knitting machines for 12Hrs in day",'latest 2024'!B133)-3,3))),
            VALUE(MID('latest 2024'!B133,SEARCH("knitting machines for 12Hrs in day",'latest 2024'!B133)-3,3)),
            VALUE(MID('latest 2024'!B133,SEARCH("knitting machines for 12Hrs in day",'latest 2024'!B133)-2,2))
        )
    ),"-"
)</f>
        <v>114</v>
      </c>
      <c r="C133" s="175">
        <f>IFERROR(
    IF(ISNUMBER(VALUE(MID('latest 2024'!B133,SEARCH("knitting machines operated in night",'latest 2024'!B133)-4,4))),
        VALUE(MID('latest 2024'!B133,SEARCH("knitting machines operated in night",'latest 2024'!B133)-4,4)),
        IF(ISNUMBER(VALUE(MID('latest 2024'!B133,SEARCH("knitting machines operated in night",'latest 2024'!B133)-3,3))),
            VALUE(MID('latest 2024'!B133,SEARCH("knitting machines operated in night",'latest 2024'!B133)-3,3)),
            VALUE(MID('latest 2024'!B133,SEARCH("knitting machines operated in night",'latest 2024'!B133)-2,2))
        )
    ),"-"
)</f>
        <v>127</v>
      </c>
      <c r="D133" s="176">
        <f>IFERROR(
    IF(ISNUMBER(VALUE(MID('latest 2024'!B133,SEARCH("bulk dye machines operated in day",'latest 2024'!B133)-4,4))),
        VALUE(MID('latest 2024'!B133,SEARCH("bulk dye machines operated in day",'latest 2024'!B133)-4,4)),
        IF(ISNUMBER(VALUE(MID('latest 2024'!B133,SEARCH("bulk dye machines operated in day",'latest 2024'!B133)-3,3))),
            VALUE(MID('latest 2024'!B133,SEARCH("bulk dye machines operated in day",'latest 2024'!B133)-3,3)),
            VALUE(MID('latest 2024'!B133,SEARCH("bulk dye machines operated in day ",'latest 2024'!B133)-2,2))
        )
    ),"-"
)</f>
        <v>23</v>
      </c>
      <c r="E133" s="176">
        <f>IFERROR(
    IF(ISNUMBER(VALUE(MID('latest 2024'!B133,SEARCH("bulk dye machines operated in night",'latest 2024'!B133)-4,4))),
        VALUE(MID('latest 2024'!B133,SEARCH("bulk dye machines operated in night",'latest 2024'!B133)-4,4)),
        IF(ISNUMBER(VALUE(MID('latest 2024'!B133,SEARCH("bulk dye machines operated in night",'latest 2024'!B133)-3,3))),
            VALUE(MID('latest 2024'!B133,SEARCH("bulk dye machines operated in night",'latest 2024'!B133)-3,3)),
            VALUE(MID('latest 2024'!B133,SEARCH("bulk dye machines operated in night",'latest 2024'!B133)-2,2))
        )
    ),"-"
)</f>
        <v>25</v>
      </c>
      <c r="F133" s="175">
        <f>IFERROR(
    IF(ISNUMBER(VALUE(MID('latest 2024'!B133,SEARCH("sample dye machine operated in day",'latest 2024'!B133)-4,4))),
        VALUE(MID('latest 2024'!B133,SEARCH("sample dye machine operated in day",'latest 2024'!B133)-4,4)),
        IF(ISNUMBER(VALUE(MID('latest 2024'!B133,SEARCH("sample dye machine operated in day",'latest 2024'!B133)-3,3))),
            VALUE(MID('latest 2024'!B133,SEARCH("sample dye machine operated in day",'latest 2024'!B133)-3,3)),
            VALUE(MID('latest 2024'!B133,SEARCH("sample dye machine operated in day",'latest 2024'!B133)-2,2))
        )
    ),"-"
)</f>
        <v>8</v>
      </c>
      <c r="G133" s="175">
        <f>IFERROR(
    IF(ISNUMBER(VALUE(MID('latest 2024'!B133,SEARCH("sample dye machine operated in night",'latest 2024'!B133)-4,4))),
        VALUE(MID('latest 2024'!B133,SEARCH("sample dye machine operated in night",'latest 2024'!B133)-4,4)),
        IF(ISNUMBER(VALUE(MID('latest 2024'!B133,SEARCH("sample dye machine operated in night",'latest 2024'!B133)-3,3))),
            VALUE(MID('latest 2024'!B133,SEARCH("sample dye machine operated in night",'latest 2024'!B133)-3,3)),
            VALUE(MID('latest 2024'!B133,SEARCH("sample dye machine operated in night",'latest 2024'!B133)-2,2))
        )
    ),"-"
)</f>
        <v>9</v>
      </c>
      <c r="H133" s="176">
        <f>IFERROR(
    IF(ISNUMBER(VALUE(MID('latest 2024'!B133,SEARCH("dryers operated in day",'latest 2024'!B133)-4,4))),
        VALUE(MID('latest 2024'!B133,SEARCH("dryers operated in day",'latest 2024'!B133)-4,4)),
        IF(ISNUMBER(VALUE(MID('latest 2024'!B133,SEARCH("dryers operated in day",'latest 2024'!B133)-3,3))),
            VALUE(MID('latest 2024'!B133,SEARCH("dryers operated in day",'latest 2024'!B133)-3,3)),
            VALUE(MID('latest 2024'!B133,SEARCH("dryers operated in day",'latest 2024'!B133)-2,2))
        )
    ),"-"
)</f>
        <v>8</v>
      </c>
      <c r="I133" s="176">
        <f>IFERROR(
    IF(ISNUMBER(VALUE(MID('latest 2024'!B133,SEARCH("dryers operated in night",'latest 2024'!B133)-4,4))),
        VALUE(MID('latest 2024'!B133,SEARCH("dryers operated in night",'latest 2024'!B133)-4,4)),
        IF(ISNUMBER(VALUE(MID('latest 2024'!B133,SEARCH("dryers operated in night",'latest 2024'!B133)-3,3))),
            VALUE(MID('latest 2024'!B133,SEARCH("dryers operated in night",'latest 2024'!B133)-3,3)),
            VALUE(MID('latest 2024'!B133,SEARCH("dryers operated in night",'latest 2024'!B133)-2,2))
        )
    ),"-"
)</f>
        <v>12</v>
      </c>
      <c r="J133" s="175">
        <f>IFERROR(
    IF(ISNUMBER(VALUE(MID('latest 2024'!B133,SEARCH("Presetting machines operated in day",'latest 2024'!B133)-4,4))),
        VALUE(MID('latest 2024'!B133,SEARCH("Presetting machines operated in day",'latest 2024'!B133)-4,4)),
        IF(ISNUMBER(VALUE(MID('latest 2024'!B133,SEARCH("Presetting machines operated in day",'latest 2024'!B133)-3,3))),
            VALUE(MID('latest 2024'!B133,SEARCH("Presetting machines operated in day",'latest 2024'!B133)-3,3)),
            VALUE(MID('latest 2024'!B133,SEARCH("Presetting machines operated in day",'latest 2024'!B133)-2,2))
        )
    ),"-"
)</f>
        <v>3</v>
      </c>
      <c r="K133" s="177">
        <f>IFERROR(
    IF(ISNUMBER(VALUE(MID('latest 2024'!B133,SEARCH("Presetting machines operated in night",'latest 2024'!B133)-4,4))),
        VALUE(MID('latest 2024'!B133,SEARCH("Presetting machines operated in night",'latest 2024'!B133)-4,4)),
        IF(ISNUMBER(VALUE(MID('latest 2024'!B133,SEARCH("Presetting machines operated in night",'latest 2024'!B133)-3,3))),
            VALUE(MID('latest 2024'!B133,SEARCH("Presetting machines operated in night",'latest 2024'!B133)-3,3)),
            VALUE(MID('latest 2024'!B133,SEARCH("Presetting machines operated in night",'latest 2024'!B133)-2,2))
        )
    ),"-"
)</f>
        <v>2</v>
      </c>
      <c r="L133" s="178" t="s">
        <v>54</v>
      </c>
      <c r="M133" s="178" t="s">
        <v>54</v>
      </c>
      <c r="N133" s="179">
        <v>3</v>
      </c>
      <c r="O133" s="179">
        <v>2</v>
      </c>
      <c r="P133" s="180">
        <v>5</v>
      </c>
      <c r="Q133" s="180">
        <v>4</v>
      </c>
      <c r="R133" s="179">
        <v>3</v>
      </c>
      <c r="S133" s="179">
        <v>3</v>
      </c>
      <c r="T133" s="180">
        <v>6</v>
      </c>
      <c r="U133" s="180">
        <v>6</v>
      </c>
      <c r="V133" s="181" t="s">
        <v>712</v>
      </c>
      <c r="W133" s="182" t="s">
        <v>703</v>
      </c>
      <c r="X133" s="245">
        <v>26644</v>
      </c>
      <c r="Y133" s="245">
        <v>67422</v>
      </c>
      <c r="Z133" s="245">
        <v>847</v>
      </c>
      <c r="AA133" s="81"/>
      <c r="AB133" s="81"/>
      <c r="AC133" s="71">
        <f t="shared" si="11"/>
        <v>3289.9191384615383</v>
      </c>
      <c r="AD133" s="51">
        <f t="shared" si="12"/>
        <v>2012.5467000000001</v>
      </c>
      <c r="AE133" s="71">
        <f t="shared" si="13"/>
        <v>430.01538461538462</v>
      </c>
      <c r="AF133" s="74">
        <f t="shared" si="14"/>
        <v>952.87500000000011</v>
      </c>
      <c r="AG133" s="72">
        <f t="shared" si="15"/>
        <v>6685.356223076923</v>
      </c>
    </row>
    <row r="134" spans="1:33" s="3" customFormat="1" ht="45.75" customHeight="1">
      <c r="A134" s="174">
        <v>45443</v>
      </c>
      <c r="B134" s="175">
        <f>IFERROR(
    IF(ISNUMBER(VALUE(MID('latest 2024'!B134,SEARCH("knitting machines for 12Hrs in day",'latest 2024'!B134)-4,4))),
        VALUE(MID('latest 2024'!B134,SEARCH("knitting machines for 12Hrs in day",'latest 2024'!B134)-4,4)),
        IF(ISNUMBER(VALUE(MID('latest 2024'!B134,SEARCH("knitting machines for 12Hrs in day",'latest 2024'!B134)-3,3))),
            VALUE(MID('latest 2024'!B134,SEARCH("knitting machines for 12Hrs in day",'latest 2024'!B134)-3,3)),
            VALUE(MID('latest 2024'!B134,SEARCH("knitting machines for 12Hrs in day",'latest 2024'!B134)-2,2))
        )
    ),"-"
)</f>
        <v>135</v>
      </c>
      <c r="C134" s="175">
        <f>IFERROR(
    IF(ISNUMBER(VALUE(MID('latest 2024'!B134,SEARCH("knitting machines operated in night",'latest 2024'!B134)-4,4))),
        VALUE(MID('latest 2024'!B134,SEARCH("knitting machines operated in night",'latest 2024'!B134)-4,4)),
        IF(ISNUMBER(VALUE(MID('latest 2024'!B134,SEARCH("knitting machines operated in night",'latest 2024'!B134)-3,3))),
            VALUE(MID('latest 2024'!B134,SEARCH("knitting machines operated in night",'latest 2024'!B134)-3,3)),
            VALUE(MID('latest 2024'!B134,SEARCH("knitting machines operated in night",'latest 2024'!B134)-2,2))
        )
    ),"-"
)</f>
        <v>135</v>
      </c>
      <c r="D134" s="176">
        <f>IFERROR(
    IF(ISNUMBER(VALUE(MID('latest 2024'!B134,SEARCH("bulk dye machines operated in day",'latest 2024'!B134)-4,4))),
        VALUE(MID('latest 2024'!B134,SEARCH("bulk dye machines operated in day",'latest 2024'!B134)-4,4)),
        IF(ISNUMBER(VALUE(MID('latest 2024'!B134,SEARCH("bulk dye machines operated in day",'latest 2024'!B134)-3,3))),
            VALUE(MID('latest 2024'!B134,SEARCH("bulk dye machines operated in day",'latest 2024'!B134)-3,3)),
            VALUE(MID('latest 2024'!B134,SEARCH("bulk dye machines operated in day ",'latest 2024'!B134)-2,2))
        )
    ),"-"
)</f>
        <v>23</v>
      </c>
      <c r="E134" s="176">
        <f>IFERROR(
    IF(ISNUMBER(VALUE(MID('latest 2024'!B134,SEARCH("bulk dye machines operated in night",'latest 2024'!B134)-4,4))),
        VALUE(MID('latest 2024'!B134,SEARCH("bulk dye machines operated in night",'latest 2024'!B134)-4,4)),
        IF(ISNUMBER(VALUE(MID('latest 2024'!B134,SEARCH("bulk dye machines operated in night",'latest 2024'!B134)-3,3))),
            VALUE(MID('latest 2024'!B134,SEARCH("bulk dye machines operated in night",'latest 2024'!B134)-3,3)),
            VALUE(MID('latest 2024'!B134,SEARCH("bulk dye machines operated in night",'latest 2024'!B134)-2,2))
        )
    ),"-"
)</f>
        <v>25</v>
      </c>
      <c r="F134" s="175">
        <f>IFERROR(
    IF(ISNUMBER(VALUE(MID('latest 2024'!B134,SEARCH("sample dye machine operated in day",'latest 2024'!B134)-4,4))),
        VALUE(MID('latest 2024'!B134,SEARCH("sample dye machine operated in day",'latest 2024'!B134)-4,4)),
        IF(ISNUMBER(VALUE(MID('latest 2024'!B134,SEARCH("sample dye machine operated in day",'latest 2024'!B134)-3,3))),
            VALUE(MID('latest 2024'!B134,SEARCH("sample dye machine operated in day",'latest 2024'!B134)-3,3)),
            VALUE(MID('latest 2024'!B134,SEARCH("sample dye machine operated in day",'latest 2024'!B134)-2,2))
        )
    ),"-"
)</f>
        <v>10</v>
      </c>
      <c r="G134" s="175">
        <f>IFERROR(
    IF(ISNUMBER(VALUE(MID('latest 2024'!B134,SEARCH("sample dye machine operated in night",'latest 2024'!B134)-4,4))),
        VALUE(MID('latest 2024'!B134,SEARCH("sample dye machine operated in night",'latest 2024'!B134)-4,4)),
        IF(ISNUMBER(VALUE(MID('latest 2024'!B134,SEARCH("sample dye machine operated in night",'latest 2024'!B134)-3,3))),
            VALUE(MID('latest 2024'!B134,SEARCH("sample dye machine operated in night",'latest 2024'!B134)-3,3)),
            VALUE(MID('latest 2024'!B134,SEARCH("sample dye machine operated in night",'latest 2024'!B134)-2,2))
        )
    ),"-"
)</f>
        <v>9</v>
      </c>
      <c r="H134" s="176">
        <f>IFERROR(
    IF(ISNUMBER(VALUE(MID('latest 2024'!B134,SEARCH("dryers operated in day",'latest 2024'!B134)-4,4))),
        VALUE(MID('latest 2024'!B134,SEARCH("dryers operated in day",'latest 2024'!B134)-4,4)),
        IF(ISNUMBER(VALUE(MID('latest 2024'!B134,SEARCH("dryers operated in day",'latest 2024'!B134)-3,3))),
            VALUE(MID('latest 2024'!B134,SEARCH("dryers operated in day",'latest 2024'!B134)-3,3)),
            VALUE(MID('latest 2024'!B134,SEARCH("dryers operated in day",'latest 2024'!B134)-2,2))
        )
    ),"-"
)</f>
        <v>8</v>
      </c>
      <c r="I134" s="176">
        <f>IFERROR(
    IF(ISNUMBER(VALUE(MID('latest 2024'!B134,SEARCH("dryers operated in night",'latest 2024'!B134)-4,4))),
        VALUE(MID('latest 2024'!B134,SEARCH("dryers operated in night",'latest 2024'!B134)-4,4)),
        IF(ISNUMBER(VALUE(MID('latest 2024'!B134,SEARCH("dryers operated in night",'latest 2024'!B134)-3,3))),
            VALUE(MID('latest 2024'!B134,SEARCH("dryers operated in night",'latest 2024'!B134)-3,3)),
            VALUE(MID('latest 2024'!B134,SEARCH("dryers operated in night",'latest 2024'!B134)-2,2))
        )
    ),"-"
)</f>
        <v>10</v>
      </c>
      <c r="J134" s="175">
        <f>IFERROR(
    IF(ISNUMBER(VALUE(MID('latest 2024'!B134,SEARCH("Presetting machines operated in day",'latest 2024'!B134)-4,4))),
        VALUE(MID('latest 2024'!B134,SEARCH("Presetting machines operated in day",'latest 2024'!B134)-4,4)),
        IF(ISNUMBER(VALUE(MID('latest 2024'!B134,SEARCH("Presetting machines operated in day",'latest 2024'!B134)-3,3))),
            VALUE(MID('latest 2024'!B134,SEARCH("Presetting machines operated in day",'latest 2024'!B134)-3,3)),
            VALUE(MID('latest 2024'!B134,SEARCH("Presetting machines operated in day",'latest 2024'!B134)-2,2))
        )
    ),"-"
)</f>
        <v>2</v>
      </c>
      <c r="K134" s="177">
        <f>IFERROR(
    IF(ISNUMBER(VALUE(MID('latest 2024'!B134,SEARCH("Presetting machines operated in night",'latest 2024'!B134)-4,4))),
        VALUE(MID('latest 2024'!B134,SEARCH("Presetting machines operated in night",'latest 2024'!B134)-4,4)),
        IF(ISNUMBER(VALUE(MID('latest 2024'!B134,SEARCH("Presetting machines operated in night",'latest 2024'!B134)-3,3))),
            VALUE(MID('latest 2024'!B134,SEARCH("Presetting machines operated in night",'latest 2024'!B134)-3,3)),
            VALUE(MID('latest 2024'!B134,SEARCH("Presetting machines operated in night",'latest 2024'!B134)-2,2))
        )
    ),"-"
)</f>
        <v>3</v>
      </c>
      <c r="L134" s="178" t="s">
        <v>54</v>
      </c>
      <c r="M134" s="178" t="s">
        <v>54</v>
      </c>
      <c r="N134" s="179">
        <v>3</v>
      </c>
      <c r="O134" s="179">
        <v>2</v>
      </c>
      <c r="P134" s="180">
        <v>5</v>
      </c>
      <c r="Q134" s="180">
        <v>3</v>
      </c>
      <c r="R134" s="179">
        <v>3</v>
      </c>
      <c r="S134" s="179">
        <v>3</v>
      </c>
      <c r="T134" s="180">
        <v>6</v>
      </c>
      <c r="U134" s="180">
        <v>6</v>
      </c>
      <c r="V134" s="181" t="s">
        <v>712</v>
      </c>
      <c r="W134" s="182" t="s">
        <v>703</v>
      </c>
      <c r="X134" s="245">
        <v>26782</v>
      </c>
      <c r="Y134" s="245">
        <v>62840</v>
      </c>
      <c r="Z134" s="245">
        <v>822</v>
      </c>
      <c r="AA134" s="81"/>
      <c r="AB134" s="81"/>
      <c r="AC134" s="34">
        <f t="shared" si="11"/>
        <v>3306.9589538461541</v>
      </c>
      <c r="AD134" s="51">
        <f t="shared" si="12"/>
        <v>1875.7740000000001</v>
      </c>
      <c r="AE134" s="34">
        <f t="shared" si="13"/>
        <v>417.32307692307694</v>
      </c>
      <c r="AF134" s="51">
        <f t="shared" si="14"/>
        <v>924.75000000000011</v>
      </c>
      <c r="AG134" s="6">
        <f t="shared" si="10"/>
        <v>6524.8060307692313</v>
      </c>
    </row>
    <row r="135" spans="1:33" s="3" customFormat="1" ht="45.75" customHeight="1">
      <c r="A135" s="174">
        <v>45444</v>
      </c>
      <c r="B135" s="175">
        <f>IFERROR(
    IF(ISNUMBER(VALUE(MID('latest 2024'!B135,SEARCH("knitting machines for 12Hrs in day",'latest 2024'!B135)-4,4))),
        VALUE(MID('latest 2024'!B135,SEARCH("knitting machines for 12Hrs in day",'latest 2024'!B135)-4,4)),
        IF(ISNUMBER(VALUE(MID('latest 2024'!B135,SEARCH("knitting machines for 12Hrs in day",'latest 2024'!B135)-3,3))),
            VALUE(MID('latest 2024'!B135,SEARCH("knitting machines for 12Hrs in day",'latest 2024'!B135)-3,3)),
            VALUE(MID('latest 2024'!B135,SEARCH("knitting machines for 12Hrs in day",'latest 2024'!B135)-2,2))
        )
    ),"-"
)</f>
        <v>133</v>
      </c>
      <c r="C135" s="175">
        <f>IFERROR(
    IF(ISNUMBER(VALUE(MID('latest 2024'!B135,SEARCH("knitting machines operated in night",'latest 2024'!B135)-4,4))),
        VALUE(MID('latest 2024'!B135,SEARCH("knitting machines operated in night",'latest 2024'!B135)-4,4)),
        IF(ISNUMBER(VALUE(MID('latest 2024'!B135,SEARCH("knitting machines operated in night",'latest 2024'!B135)-3,3))),
            VALUE(MID('latest 2024'!B135,SEARCH("knitting machines operated in night",'latest 2024'!B135)-3,3)),
            VALUE(MID('latest 2024'!B135,SEARCH("knitting machines operated in night",'latest 2024'!B135)-2,2))
        )
    ),"-"
)</f>
        <v>134</v>
      </c>
      <c r="D135" s="176">
        <f>IFERROR(
    IF(ISNUMBER(VALUE(MID('latest 2024'!B135,SEARCH("bulk dye machines operated in day",'latest 2024'!B135)-4,4))),
        VALUE(MID('latest 2024'!B135,SEARCH("bulk dye machines operated in day",'latest 2024'!B135)-4,4)),
        IF(ISNUMBER(VALUE(MID('latest 2024'!B135,SEARCH("bulk dye machines operated in day",'latest 2024'!B135)-3,3))),
            VALUE(MID('latest 2024'!B135,SEARCH("bulk dye machines operated in day",'latest 2024'!B135)-3,3)),
            VALUE(MID('latest 2024'!B135,SEARCH("bulk dye machines operated in day ",'latest 2024'!B135)-2,2))
        )
    ),"-"
)</f>
        <v>24</v>
      </c>
      <c r="E135" s="176">
        <f>IFERROR(
    IF(ISNUMBER(VALUE(MID('latest 2024'!B135,SEARCH("bulk dye machines operated in night",'latest 2024'!B135)-4,4))),
        VALUE(MID('latest 2024'!B135,SEARCH("bulk dye machines operated in night",'latest 2024'!B135)-4,4)),
        IF(ISNUMBER(VALUE(MID('latest 2024'!B135,SEARCH("bulk dye machines operated in night",'latest 2024'!B135)-3,3))),
            VALUE(MID('latest 2024'!B135,SEARCH("bulk dye machines operated in night",'latest 2024'!B135)-3,3)),
            VALUE(MID('latest 2024'!B135,SEARCH("bulk dye machines operated in night",'latest 2024'!B135)-2,2))
        )
    ),"-"
)</f>
        <v>27</v>
      </c>
      <c r="F135" s="175">
        <f>IFERROR(
    IF(ISNUMBER(VALUE(MID('latest 2024'!B135,SEARCH("sample dye machine operated in day",'latest 2024'!B135)-4,4))),
        VALUE(MID('latest 2024'!B135,SEARCH("sample dye machine operated in day",'latest 2024'!B135)-4,4)),
        IF(ISNUMBER(VALUE(MID('latest 2024'!B135,SEARCH("sample dye machine operated in day",'latest 2024'!B135)-3,3))),
            VALUE(MID('latest 2024'!B135,SEARCH("sample dye machine operated in day",'latest 2024'!B135)-3,3)),
            VALUE(MID('latest 2024'!B135,SEARCH("sample dye machine operated in day",'latest 2024'!B135)-2,2))
        )
    ),"-"
)</f>
        <v>10</v>
      </c>
      <c r="G135" s="175">
        <f>IFERROR(
    IF(ISNUMBER(VALUE(MID('latest 2024'!B135,SEARCH("sample dye machine operated in night",'latest 2024'!B135)-4,4))),
        VALUE(MID('latest 2024'!B135,SEARCH("sample dye machine operated in night",'latest 2024'!B135)-4,4)),
        IF(ISNUMBER(VALUE(MID('latest 2024'!B135,SEARCH("sample dye machine operated in night",'latest 2024'!B135)-3,3))),
            VALUE(MID('latest 2024'!B135,SEARCH("sample dye machine operated in night",'latest 2024'!B135)-3,3)),
            VALUE(MID('latest 2024'!B135,SEARCH("sample dye machine operated in night",'latest 2024'!B135)-2,2))
        )
    ),"-"
)</f>
        <v>9</v>
      </c>
      <c r="H135" s="176">
        <f>IFERROR(
    IF(ISNUMBER(VALUE(MID('latest 2024'!B135,SEARCH("dryers operated in day",'latest 2024'!B135)-4,4))),
        VALUE(MID('latest 2024'!B135,SEARCH("dryers operated in day",'latest 2024'!B135)-4,4)),
        IF(ISNUMBER(VALUE(MID('latest 2024'!B135,SEARCH("dryers operated in day",'latest 2024'!B135)-3,3))),
            VALUE(MID('latest 2024'!B135,SEARCH("dryers operated in day",'latest 2024'!B135)-3,3)),
            VALUE(MID('latest 2024'!B135,SEARCH("dryers operated in day",'latest 2024'!B135)-2,2))
        )
    ),"-"
)</f>
        <v>6</v>
      </c>
      <c r="I135" s="176">
        <f>IFERROR(
    IF(ISNUMBER(VALUE(MID('latest 2024'!B135,SEARCH("dryers operated in night",'latest 2024'!B135)-4,4))),
        VALUE(MID('latest 2024'!B135,SEARCH("dryers operated in night",'latest 2024'!B135)-4,4)),
        IF(ISNUMBER(VALUE(MID('latest 2024'!B135,SEARCH("dryers operated in night",'latest 2024'!B135)-3,3))),
            VALUE(MID('latest 2024'!B135,SEARCH("dryers operated in night",'latest 2024'!B135)-3,3)),
            VALUE(MID('latest 2024'!B135,SEARCH("dryers operated in night",'latest 2024'!B135)-2,2))
        )
    ),"-"
)</f>
        <v>7</v>
      </c>
      <c r="J135" s="175">
        <f>IFERROR(
    IF(ISNUMBER(VALUE(MID('latest 2024'!B135,SEARCH("Presetting machines operated in day",'latest 2024'!B135)-4,4))),
        VALUE(MID('latest 2024'!B135,SEARCH("Presetting machines operated in day",'latest 2024'!B135)-4,4)),
        IF(ISNUMBER(VALUE(MID('latest 2024'!B135,SEARCH("Presetting machines operated in day",'latest 2024'!B135)-3,3))),
            VALUE(MID('latest 2024'!B135,SEARCH("Presetting machines operated in day",'latest 2024'!B135)-3,3)),
            VALUE(MID('latest 2024'!B135,SEARCH("Presetting machines operated in day",'latest 2024'!B135)-2,2))
        )
    ),"-"
)</f>
        <v>3</v>
      </c>
      <c r="K135" s="177">
        <f>IFERROR(
    IF(ISNUMBER(VALUE(MID('latest 2024'!B135,SEARCH("Presetting machines operated in night",'latest 2024'!B135)-4,4))),
        VALUE(MID('latest 2024'!B135,SEARCH("Presetting machines operated in night",'latest 2024'!B135)-4,4)),
        IF(ISNUMBER(VALUE(MID('latest 2024'!B135,SEARCH("Presetting machines operated in night",'latest 2024'!B135)-3,3))),
            VALUE(MID('latest 2024'!B135,SEARCH("Presetting machines operated in night",'latest 2024'!B135)-3,3)),
            VALUE(MID('latest 2024'!B135,SEARCH("Presetting machines operated in night",'latest 2024'!B135)-2,2))
        )
    ),"-"
)</f>
        <v>3</v>
      </c>
      <c r="L135" s="178" t="s">
        <v>54</v>
      </c>
      <c r="M135" s="178" t="s">
        <v>54</v>
      </c>
      <c r="N135" s="179">
        <v>2</v>
      </c>
      <c r="O135" s="179">
        <v>2</v>
      </c>
      <c r="P135" s="180">
        <v>4</v>
      </c>
      <c r="Q135" s="180">
        <v>4</v>
      </c>
      <c r="R135" s="179">
        <v>3</v>
      </c>
      <c r="S135" s="179">
        <v>3</v>
      </c>
      <c r="T135" s="180">
        <v>6</v>
      </c>
      <c r="U135" s="180">
        <v>6</v>
      </c>
      <c r="V135" s="181" t="s">
        <v>712</v>
      </c>
      <c r="W135" s="182" t="s">
        <v>703</v>
      </c>
      <c r="X135" s="245">
        <v>25771</v>
      </c>
      <c r="Y135" s="245">
        <v>61136</v>
      </c>
      <c r="Z135" s="245">
        <v>802</v>
      </c>
      <c r="AA135" s="81"/>
      <c r="AB135" s="81"/>
      <c r="AC135" s="34">
        <f t="shared" si="11"/>
        <v>3182.1237846153849</v>
      </c>
      <c r="AD135" s="51">
        <f t="shared" si="12"/>
        <v>1824.9096000000002</v>
      </c>
      <c r="AE135" s="34">
        <f t="shared" si="13"/>
        <v>407.16923076923075</v>
      </c>
      <c r="AF135" s="51">
        <f t="shared" si="14"/>
        <v>902.25000000000011</v>
      </c>
      <c r="AG135" s="6">
        <f t="shared" si="10"/>
        <v>6316.4526153846164</v>
      </c>
    </row>
    <row r="136" spans="1:33" s="3" customFormat="1" ht="45.75" customHeight="1">
      <c r="A136" s="174">
        <v>45445</v>
      </c>
      <c r="B136" s="175">
        <f>IFERROR(
    IF(ISNUMBER(VALUE(MID('latest 2024'!B136,SEARCH("knitting machines for 12Hrs in day",'latest 2024'!B136)-4,4))),
        VALUE(MID('latest 2024'!B136,SEARCH("knitting machines for 12Hrs in day",'latest 2024'!B136)-4,4)),
        IF(ISNUMBER(VALUE(MID('latest 2024'!B136,SEARCH("knitting machines for 12Hrs in day",'latest 2024'!B136)-3,3))),
            VALUE(MID('latest 2024'!B136,SEARCH("knitting machines for 12Hrs in day",'latest 2024'!B136)-3,3)),
            VALUE(MID('latest 2024'!B136,SEARCH("knitting machines for 12Hrs in day",'latest 2024'!B136)-2,2))
        )
    ),"-"
)</f>
        <v>130</v>
      </c>
      <c r="C136" s="175">
        <f>IFERROR(
    IF(ISNUMBER(VALUE(MID('latest 2024'!B136,SEARCH("knitting machines operated in night",'latest 2024'!B136)-4,4))),
        VALUE(MID('latest 2024'!B136,SEARCH("knitting machines operated in night",'latest 2024'!B136)-4,4)),
        IF(ISNUMBER(VALUE(MID('latest 2024'!B136,SEARCH("knitting machines operated in night",'latest 2024'!B136)-3,3))),
            VALUE(MID('latest 2024'!B136,SEARCH("knitting machines operated in night",'latest 2024'!B136)-3,3)),
            VALUE(MID('latest 2024'!B136,SEARCH("knitting machines operated in night",'latest 2024'!B136)-2,2))
        )
    ),"-"
)</f>
        <v>115</v>
      </c>
      <c r="D136" s="176">
        <f>IFERROR(
    IF(ISNUMBER(VALUE(MID('latest 2024'!B136,SEARCH("bulk dye machines operated in day",'latest 2024'!B136)-4,4))),
        VALUE(MID('latest 2024'!B136,SEARCH("bulk dye machines operated in day",'latest 2024'!B136)-4,4)),
        IF(ISNUMBER(VALUE(MID('latest 2024'!B136,SEARCH("bulk dye machines operated in day",'latest 2024'!B136)-3,3))),
            VALUE(MID('latest 2024'!B136,SEARCH("bulk dye machines operated in day",'latest 2024'!B136)-3,3)),
            VALUE(MID('latest 2024'!B136,SEARCH("bulk dye machines operated in day ",'latest 2024'!B136)-2,2))
        )
    ),"-"
)</f>
        <v>28</v>
      </c>
      <c r="E136" s="176">
        <f>IFERROR(
    IF(ISNUMBER(VALUE(MID('latest 2024'!B136,SEARCH("bulk dye machines operated in night",'latest 2024'!B136)-4,4))),
        VALUE(MID('latest 2024'!B136,SEARCH("bulk dye machines operated in night",'latest 2024'!B136)-4,4)),
        IF(ISNUMBER(VALUE(MID('latest 2024'!B136,SEARCH("bulk dye machines operated in night",'latest 2024'!B136)-3,3))),
            VALUE(MID('latest 2024'!B136,SEARCH("bulk dye machines operated in night",'latest 2024'!B136)-3,3)),
            VALUE(MID('latest 2024'!B136,SEARCH("bulk dye machines operated in night",'latest 2024'!B136)-2,2))
        )
    ),"-"
)</f>
        <v>25</v>
      </c>
      <c r="F136" s="175">
        <f>IFERROR(
    IF(ISNUMBER(VALUE(MID('latest 2024'!B136,SEARCH("sample dye machine operated in day",'latest 2024'!B136)-4,4))),
        VALUE(MID('latest 2024'!B136,SEARCH("sample dye machine operated in day",'latest 2024'!B136)-4,4)),
        IF(ISNUMBER(VALUE(MID('latest 2024'!B136,SEARCH("sample dye machine operated in day",'latest 2024'!B136)-3,3))),
            VALUE(MID('latest 2024'!B136,SEARCH("sample dye machine operated in day",'latest 2024'!B136)-3,3)),
            VALUE(MID('latest 2024'!B136,SEARCH("sample dye machine operated in day",'latest 2024'!B136)-2,2))
        )
    ),"-"
)</f>
        <v>10</v>
      </c>
      <c r="G136" s="175">
        <f>IFERROR(
    IF(ISNUMBER(VALUE(MID('latest 2024'!B136,SEARCH("sample dye machine operated in night",'latest 2024'!B136)-4,4))),
        VALUE(MID('latest 2024'!B136,SEARCH("sample dye machine operated in night",'latest 2024'!B136)-4,4)),
        IF(ISNUMBER(VALUE(MID('latest 2024'!B136,SEARCH("sample dye machine operated in night",'latest 2024'!B136)-3,3))),
            VALUE(MID('latest 2024'!B136,SEARCH("sample dye machine operated in night",'latest 2024'!B136)-3,3)),
            VALUE(MID('latest 2024'!B136,SEARCH("sample dye machine operated in night",'latest 2024'!B136)-2,2))
        )
    ),"-"
)</f>
        <v>8</v>
      </c>
      <c r="H136" s="176">
        <f>IFERROR(
    IF(ISNUMBER(VALUE(MID('latest 2024'!B136,SEARCH("dryers operated in day",'latest 2024'!B136)-4,4))),
        VALUE(MID('latest 2024'!B136,SEARCH("dryers operated in day",'latest 2024'!B136)-4,4)),
        IF(ISNUMBER(VALUE(MID('latest 2024'!B136,SEARCH("dryers operated in day",'latest 2024'!B136)-3,3))),
            VALUE(MID('latest 2024'!B136,SEARCH("dryers operated in day",'latest 2024'!B136)-3,3)),
            VALUE(MID('latest 2024'!B136,SEARCH("dryers operated in day",'latest 2024'!B136)-2,2))
        )
    ),"-"
)</f>
        <v>7</v>
      </c>
      <c r="I136" s="176">
        <f>IFERROR(
    IF(ISNUMBER(VALUE(MID('latest 2024'!B136,SEARCH("dryers operated in night",'latest 2024'!B136)-4,4))),
        VALUE(MID('latest 2024'!B136,SEARCH("dryers operated in night",'latest 2024'!B136)-4,4)),
        IF(ISNUMBER(VALUE(MID('latest 2024'!B136,SEARCH("dryers operated in night",'latest 2024'!B136)-3,3))),
            VALUE(MID('latest 2024'!B136,SEARCH("dryers operated in night",'latest 2024'!B136)-3,3)),
            VALUE(MID('latest 2024'!B136,SEARCH("dryers operated in night",'latest 2024'!B136)-2,2))
        )
    ),"-"
)</f>
        <v>8</v>
      </c>
      <c r="J136" s="175">
        <f>IFERROR(
    IF(ISNUMBER(VALUE(MID('latest 2024'!B136,SEARCH("Presetting machines operated in day",'latest 2024'!B136)-4,4))),
        VALUE(MID('latest 2024'!B136,SEARCH("Presetting machines operated in day",'latest 2024'!B136)-4,4)),
        IF(ISNUMBER(VALUE(MID('latest 2024'!B136,SEARCH("Presetting machines operated in day",'latest 2024'!B136)-3,3))),
            VALUE(MID('latest 2024'!B136,SEARCH("Presetting machines operated in day",'latest 2024'!B136)-3,3)),
            VALUE(MID('latest 2024'!B136,SEARCH("Presetting machines operated in day",'latest 2024'!B136)-2,2))
        )
    ),"-"
)</f>
        <v>3</v>
      </c>
      <c r="K136" s="177">
        <f>IFERROR(
    IF(ISNUMBER(VALUE(MID('latest 2024'!B136,SEARCH("Presetting machines operated in night",'latest 2024'!B136)-4,4))),
        VALUE(MID('latest 2024'!B136,SEARCH("Presetting machines operated in night",'latest 2024'!B136)-4,4)),
        IF(ISNUMBER(VALUE(MID('latest 2024'!B136,SEARCH("Presetting machines operated in night",'latest 2024'!B136)-3,3))),
            VALUE(MID('latest 2024'!B136,SEARCH("Presetting machines operated in night",'latest 2024'!B136)-3,3)),
            VALUE(MID('latest 2024'!B136,SEARCH("Presetting machines operated in night",'latest 2024'!B136)-2,2))
        )
    ),"-"
)</f>
        <v>3</v>
      </c>
      <c r="L136" s="178" t="s">
        <v>54</v>
      </c>
      <c r="M136" s="178" t="s">
        <v>54</v>
      </c>
      <c r="N136" s="179">
        <v>2</v>
      </c>
      <c r="O136" s="179">
        <v>2</v>
      </c>
      <c r="P136" s="180">
        <v>4</v>
      </c>
      <c r="Q136" s="180">
        <v>4</v>
      </c>
      <c r="R136" s="179">
        <v>3</v>
      </c>
      <c r="S136" s="179">
        <v>3</v>
      </c>
      <c r="T136" s="180">
        <v>6</v>
      </c>
      <c r="U136" s="180">
        <v>6</v>
      </c>
      <c r="V136" s="181" t="s">
        <v>712</v>
      </c>
      <c r="W136" s="182" t="s">
        <v>703</v>
      </c>
      <c r="X136" s="245">
        <v>23056</v>
      </c>
      <c r="Y136" s="245">
        <v>58085</v>
      </c>
      <c r="Z136" s="245">
        <v>756</v>
      </c>
      <c r="AA136" s="81"/>
      <c r="AB136" s="81"/>
      <c r="AC136" s="34">
        <f t="shared" si="11"/>
        <v>2846.8839384615385</v>
      </c>
      <c r="AD136" s="51">
        <f t="shared" si="12"/>
        <v>1733.83725</v>
      </c>
      <c r="AE136" s="34">
        <f t="shared" si="13"/>
        <v>383.81538461538463</v>
      </c>
      <c r="AF136" s="51">
        <f t="shared" si="14"/>
        <v>850.5</v>
      </c>
      <c r="AG136" s="6">
        <f t="shared" si="10"/>
        <v>5815.0365730769236</v>
      </c>
    </row>
    <row r="137" spans="1:33" s="3" customFormat="1" ht="45.75" customHeight="1">
      <c r="A137" s="174">
        <v>45446</v>
      </c>
      <c r="B137" s="175">
        <f>IFERROR(
    IF(ISNUMBER(VALUE(MID('latest 2024'!B137,SEARCH("knitting machines for 12Hrs in day",'latest 2024'!B137)-4,4))),
        VALUE(MID('latest 2024'!B137,SEARCH("knitting machines for 12Hrs in day",'latest 2024'!B137)-4,4)),
        IF(ISNUMBER(VALUE(MID('latest 2024'!B137,SEARCH("knitting machines for 12Hrs in day",'latest 2024'!B137)-3,3))),
            VALUE(MID('latest 2024'!B137,SEARCH("knitting machines for 12Hrs in day",'latest 2024'!B137)-3,3)),
            VALUE(MID('latest 2024'!B137,SEARCH("knitting machines for 12Hrs in day",'latest 2024'!B137)-2,2))
        )
    ),"-"
)</f>
        <v>88</v>
      </c>
      <c r="C137" s="175">
        <f>IFERROR(
    IF(ISNUMBER(VALUE(MID('latest 2024'!B137,SEARCH("knitting machines operated in night",'latest 2024'!B137)-4,4))),
        VALUE(MID('latest 2024'!B137,SEARCH("knitting machines operated in night",'latest 2024'!B137)-4,4)),
        IF(ISNUMBER(VALUE(MID('latest 2024'!B137,SEARCH("knitting machines operated in night",'latest 2024'!B137)-3,3))),
            VALUE(MID('latest 2024'!B137,SEARCH("knitting machines operated in night",'latest 2024'!B137)-3,3)),
            VALUE(MID('latest 2024'!B137,SEARCH("knitting machines operated in night",'latest 2024'!B137)-2,2))
        )
    ),"-"
)</f>
        <v>97</v>
      </c>
      <c r="D137" s="176">
        <f>IFERROR(
    IF(ISNUMBER(VALUE(MID('latest 2024'!B137,SEARCH("bulk dye machines operated in day",'latest 2024'!B137)-4,4))),
        VALUE(MID('latest 2024'!B137,SEARCH("bulk dye machines operated in day",'latest 2024'!B137)-4,4)),
        IF(ISNUMBER(VALUE(MID('latest 2024'!B137,SEARCH("bulk dye machines operated in day",'latest 2024'!B137)-3,3))),
            VALUE(MID('latest 2024'!B137,SEARCH("bulk dye machines operated in day",'latest 2024'!B137)-3,3)),
            VALUE(MID('latest 2024'!B137,SEARCH("bulk dye machines operated in day ",'latest 2024'!B137)-2,2))
        )
    ),"-"
)</f>
        <v>26</v>
      </c>
      <c r="E137" s="176">
        <f>IFERROR(
    IF(ISNUMBER(VALUE(MID('latest 2024'!B137,SEARCH("bulk dye machines operated in night",'latest 2024'!B137)-4,4))),
        VALUE(MID('latest 2024'!B137,SEARCH("bulk dye machines operated in night",'latest 2024'!B137)-4,4)),
        IF(ISNUMBER(VALUE(MID('latest 2024'!B137,SEARCH("bulk dye machines operated in night",'latest 2024'!B137)-3,3))),
            VALUE(MID('latest 2024'!B137,SEARCH("bulk dye machines operated in night",'latest 2024'!B137)-3,3)),
            VALUE(MID('latest 2024'!B137,SEARCH("bulk dye machines operated in night",'latest 2024'!B137)-2,2))
        )
    ),"-"
)</f>
        <v>23</v>
      </c>
      <c r="F137" s="175">
        <f>IFERROR(
    IF(ISNUMBER(VALUE(MID('latest 2024'!B137,SEARCH("sample dye machine operated in day",'latest 2024'!B137)-4,4))),
        VALUE(MID('latest 2024'!B137,SEARCH("sample dye machine operated in day",'latest 2024'!B137)-4,4)),
        IF(ISNUMBER(VALUE(MID('latest 2024'!B137,SEARCH("sample dye machine operated in day",'latest 2024'!B137)-3,3))),
            VALUE(MID('latest 2024'!B137,SEARCH("sample dye machine operated in day",'latest 2024'!B137)-3,3)),
            VALUE(MID('latest 2024'!B137,SEARCH("sample dye machine operated in day",'latest 2024'!B137)-2,2))
        )
    ),"-"
)</f>
        <v>8</v>
      </c>
      <c r="G137" s="175">
        <f>IFERROR(
    IF(ISNUMBER(VALUE(MID('latest 2024'!B137,SEARCH("sample dye machine operated in night",'latest 2024'!B137)-4,4))),
        VALUE(MID('latest 2024'!B137,SEARCH("sample dye machine operated in night",'latest 2024'!B137)-4,4)),
        IF(ISNUMBER(VALUE(MID('latest 2024'!B137,SEARCH("sample dye machine operated in night",'latest 2024'!B137)-3,3))),
            VALUE(MID('latest 2024'!B137,SEARCH("sample dye machine operated in night",'latest 2024'!B137)-3,3)),
            VALUE(MID('latest 2024'!B137,SEARCH("sample dye machine operated in night",'latest 2024'!B137)-2,2))
        )
    ),"-"
)</f>
        <v>9</v>
      </c>
      <c r="H137" s="176">
        <f>IFERROR(
    IF(ISNUMBER(VALUE(MID('latest 2024'!B137,SEARCH("dryers operated in day",'latest 2024'!B137)-4,4))),
        VALUE(MID('latest 2024'!B137,SEARCH("dryers operated in day",'latest 2024'!B137)-4,4)),
        IF(ISNUMBER(VALUE(MID('latest 2024'!B137,SEARCH("dryers operated in day",'latest 2024'!B137)-3,3))),
            VALUE(MID('latest 2024'!B137,SEARCH("dryers operated in day",'latest 2024'!B137)-3,3)),
            VALUE(MID('latest 2024'!B137,SEARCH("dryers operated in day",'latest 2024'!B137)-2,2))
        )
    ),"-"
)</f>
        <v>8</v>
      </c>
      <c r="I137" s="176">
        <f>IFERROR(
    IF(ISNUMBER(VALUE(MID('latest 2024'!B137,SEARCH("dryers operated in night",'latest 2024'!B137)-4,4))),
        VALUE(MID('latest 2024'!B137,SEARCH("dryers operated in night",'latest 2024'!B137)-4,4)),
        IF(ISNUMBER(VALUE(MID('latest 2024'!B137,SEARCH("dryers operated in night",'latest 2024'!B137)-3,3))),
            VALUE(MID('latest 2024'!B137,SEARCH("dryers operated in night",'latest 2024'!B137)-3,3)),
            VALUE(MID('latest 2024'!B137,SEARCH("dryers operated in night",'latest 2024'!B137)-2,2))
        )
    ),"-"
)</f>
        <v>8</v>
      </c>
      <c r="J137" s="175">
        <f>IFERROR(
    IF(ISNUMBER(VALUE(MID('latest 2024'!B137,SEARCH("Presetting machines operated in day",'latest 2024'!B137)-4,4))),
        VALUE(MID('latest 2024'!B137,SEARCH("Presetting machines operated in day",'latest 2024'!B137)-4,4)),
        IF(ISNUMBER(VALUE(MID('latest 2024'!B137,SEARCH("Presetting machines operated in day",'latest 2024'!B137)-3,3))),
            VALUE(MID('latest 2024'!B137,SEARCH("Presetting machines operated in day",'latest 2024'!B137)-3,3)),
            VALUE(MID('latest 2024'!B137,SEARCH("Presetting machines operated in day",'latest 2024'!B137)-2,2))
        )
    ),"-"
)</f>
        <v>3</v>
      </c>
      <c r="K137" s="177">
        <f>IFERROR(
    IF(ISNUMBER(VALUE(MID('latest 2024'!B137,SEARCH("Presetting machines operated in night",'latest 2024'!B137)-4,4))),
        VALUE(MID('latest 2024'!B137,SEARCH("Presetting machines operated in night",'latest 2024'!B137)-4,4)),
        IF(ISNUMBER(VALUE(MID('latest 2024'!B137,SEARCH("Presetting machines operated in night",'latest 2024'!B137)-3,3))),
            VALUE(MID('latest 2024'!B137,SEARCH("Presetting machines operated in night",'latest 2024'!B137)-3,3)),
            VALUE(MID('latest 2024'!B137,SEARCH("Presetting machines operated in night",'latest 2024'!B137)-2,2))
        )
    ),"-"
)</f>
        <v>3</v>
      </c>
      <c r="L137" s="178" t="s">
        <v>54</v>
      </c>
      <c r="M137" s="178" t="s">
        <v>54</v>
      </c>
      <c r="N137" s="179">
        <v>3</v>
      </c>
      <c r="O137" s="179">
        <v>2</v>
      </c>
      <c r="P137" s="180">
        <v>6</v>
      </c>
      <c r="Q137" s="180">
        <v>4</v>
      </c>
      <c r="R137" s="179">
        <v>3</v>
      </c>
      <c r="S137" s="179">
        <v>3</v>
      </c>
      <c r="T137" s="180">
        <v>6</v>
      </c>
      <c r="U137" s="180">
        <v>6</v>
      </c>
      <c r="V137" s="181" t="s">
        <v>712</v>
      </c>
      <c r="W137" s="182" t="s">
        <v>703</v>
      </c>
      <c r="X137" s="245">
        <v>24960</v>
      </c>
      <c r="Y137" s="245">
        <v>60931</v>
      </c>
      <c r="Z137" s="245">
        <v>815</v>
      </c>
      <c r="AA137" s="81"/>
      <c r="AB137" s="81"/>
      <c r="AC137" s="34">
        <f t="shared" si="11"/>
        <v>3081.9839999999999</v>
      </c>
      <c r="AD137" s="51">
        <f t="shared" si="12"/>
        <v>1818.79035</v>
      </c>
      <c r="AE137" s="34">
        <f t="shared" si="13"/>
        <v>413.76923076923077</v>
      </c>
      <c r="AF137" s="51">
        <f t="shared" si="14"/>
        <v>916.875</v>
      </c>
      <c r="AG137" s="6">
        <f t="shared" si="10"/>
        <v>6231.4185807692302</v>
      </c>
    </row>
    <row r="138" spans="1:33" s="3" customFormat="1" ht="45.75" customHeight="1">
      <c r="A138" s="174">
        <v>45447</v>
      </c>
      <c r="B138" s="175">
        <f>IFERROR(
    IF(ISNUMBER(VALUE(MID('latest 2024'!B138,SEARCH("knitting machines for 12Hrs in day",'latest 2024'!B138)-4,4))),
        VALUE(MID('latest 2024'!B138,SEARCH("knitting machines for 12Hrs in day",'latest 2024'!B138)-4,4)),
        IF(ISNUMBER(VALUE(MID('latest 2024'!B138,SEARCH("knitting machines for 12Hrs in day",'latest 2024'!B138)-3,3))),
            VALUE(MID('latest 2024'!B138,SEARCH("knitting machines for 12Hrs in day",'latest 2024'!B138)-3,3)),
            VALUE(MID('latest 2024'!B138,SEARCH("knitting machines for 12Hrs in day",'latest 2024'!B138)-2,2))
        )
    ),"-"
)</f>
        <v>85</v>
      </c>
      <c r="C138" s="175">
        <f>IFERROR(
    IF(ISNUMBER(VALUE(MID('latest 2024'!B138,SEARCH("knitting machines operated in night",'latest 2024'!B138)-4,4))),
        VALUE(MID('latest 2024'!B138,SEARCH("knitting machines operated in night",'latest 2024'!B138)-4,4)),
        IF(ISNUMBER(VALUE(MID('latest 2024'!B138,SEARCH("knitting machines operated in night",'latest 2024'!B138)-3,3))),
            VALUE(MID('latest 2024'!B138,SEARCH("knitting machines operated in night",'latest 2024'!B138)-3,3)),
            VALUE(MID('latest 2024'!B138,SEARCH("knitting machines operated in night",'latest 2024'!B138)-2,2))
        )
    ),"-"
)</f>
        <v>83</v>
      </c>
      <c r="D138" s="176">
        <f>IFERROR(
    IF(ISNUMBER(VALUE(MID('latest 2024'!B138,SEARCH("bulk dye machines operated in day",'latest 2024'!B138)-4,4))),
        VALUE(MID('latest 2024'!B138,SEARCH("bulk dye machines operated in day",'latest 2024'!B138)-4,4)),
        IF(ISNUMBER(VALUE(MID('latest 2024'!B138,SEARCH("bulk dye machines operated in day",'latest 2024'!B138)-3,3))),
            VALUE(MID('latest 2024'!B138,SEARCH("bulk dye machines operated in day",'latest 2024'!B138)-3,3)),
            VALUE(MID('latest 2024'!B138,SEARCH("bulk dye machines operated in day ",'latest 2024'!B138)-2,2))
        )
    ),"-"
)</f>
        <v>26</v>
      </c>
      <c r="E138" s="176">
        <f>IFERROR(
    IF(ISNUMBER(VALUE(MID('latest 2024'!B138,SEARCH("bulk dye machines operated in night",'latest 2024'!B138)-4,4))),
        VALUE(MID('latest 2024'!B138,SEARCH("bulk dye machines operated in night",'latest 2024'!B138)-4,4)),
        IF(ISNUMBER(VALUE(MID('latest 2024'!B138,SEARCH("bulk dye machines operated in night",'latest 2024'!B138)-3,3))),
            VALUE(MID('latest 2024'!B138,SEARCH("bulk dye machines operated in night",'latest 2024'!B138)-3,3)),
            VALUE(MID('latest 2024'!B138,SEARCH("bulk dye machines operated in night",'latest 2024'!B138)-2,2))
        )
    ),"-"
)</f>
        <v>26</v>
      </c>
      <c r="F138" s="175">
        <f>IFERROR(
    IF(ISNUMBER(VALUE(MID('latest 2024'!B138,SEARCH("sample dye machine operated in day",'latest 2024'!B138)-4,4))),
        VALUE(MID('latest 2024'!B138,SEARCH("sample dye machine operated in day",'latest 2024'!B138)-4,4)),
        IF(ISNUMBER(VALUE(MID('latest 2024'!B138,SEARCH("sample dye machine operated in day",'latest 2024'!B138)-3,3))),
            VALUE(MID('latest 2024'!B138,SEARCH("sample dye machine operated in day",'latest 2024'!B138)-3,3)),
            VALUE(MID('latest 2024'!B138,SEARCH("sample dye machine operated in day",'latest 2024'!B138)-2,2))
        )
    ),"-"
)</f>
        <v>9</v>
      </c>
      <c r="G138" s="175">
        <f>IFERROR(
    IF(ISNUMBER(VALUE(MID('latest 2024'!B138,SEARCH("sample dye machine operated in night",'latest 2024'!B138)-4,4))),
        VALUE(MID('latest 2024'!B138,SEARCH("sample dye machine operated in night",'latest 2024'!B138)-4,4)),
        IF(ISNUMBER(VALUE(MID('latest 2024'!B138,SEARCH("sample dye machine operated in night",'latest 2024'!B138)-3,3))),
            VALUE(MID('latest 2024'!B138,SEARCH("sample dye machine operated in night",'latest 2024'!B138)-3,3)),
            VALUE(MID('latest 2024'!B138,SEARCH("sample dye machine operated in night",'latest 2024'!B138)-2,2))
        )
    ),"-"
)</f>
        <v>9</v>
      </c>
      <c r="H138" s="176">
        <f>IFERROR(
    IF(ISNUMBER(VALUE(MID('latest 2024'!B138,SEARCH("dryers operated in day",'latest 2024'!B138)-4,4))),
        VALUE(MID('latest 2024'!B138,SEARCH("dryers operated in day",'latest 2024'!B138)-4,4)),
        IF(ISNUMBER(VALUE(MID('latest 2024'!B138,SEARCH("dryers operated in day",'latest 2024'!B138)-3,3))),
            VALUE(MID('latest 2024'!B138,SEARCH("dryers operated in day",'latest 2024'!B138)-3,3)),
            VALUE(MID('latest 2024'!B138,SEARCH("dryers operated in day",'latest 2024'!B138)-2,2))
        )
    ),"-"
)</f>
        <v>10</v>
      </c>
      <c r="I138" s="176">
        <f>IFERROR(
    IF(ISNUMBER(VALUE(MID('latest 2024'!B138,SEARCH("dryers operated in night",'latest 2024'!B138)-4,4))),
        VALUE(MID('latest 2024'!B138,SEARCH("dryers operated in night",'latest 2024'!B138)-4,4)),
        IF(ISNUMBER(VALUE(MID('latest 2024'!B138,SEARCH("dryers operated in night",'latest 2024'!B138)-3,3))),
            VALUE(MID('latest 2024'!B138,SEARCH("dryers operated in night",'latest 2024'!B138)-3,3)),
            VALUE(MID('latest 2024'!B138,SEARCH("dryers operated in night",'latest 2024'!B138)-2,2))
        )
    ),"-"
)</f>
        <v>8</v>
      </c>
      <c r="J138" s="175">
        <f>IFERROR(
    IF(ISNUMBER(VALUE(MID('latest 2024'!B138,SEARCH("Presetting machines operated in day",'latest 2024'!B138)-4,4))),
        VALUE(MID('latest 2024'!B138,SEARCH("Presetting machines operated in day",'latest 2024'!B138)-4,4)),
        IF(ISNUMBER(VALUE(MID('latest 2024'!B138,SEARCH("Presetting machines operated in day",'latest 2024'!B138)-3,3))),
            VALUE(MID('latest 2024'!B138,SEARCH("Presetting machines operated in day",'latest 2024'!B138)-3,3)),
            VALUE(MID('latest 2024'!B138,SEARCH("Presetting machines operated in day",'latest 2024'!B138)-2,2))
        )
    ),"-"
)</f>
        <v>3</v>
      </c>
      <c r="K138" s="177">
        <f>IFERROR(
    IF(ISNUMBER(VALUE(MID('latest 2024'!B138,SEARCH("Presetting machines operated in night",'latest 2024'!B138)-4,4))),
        VALUE(MID('latest 2024'!B138,SEARCH("Presetting machines operated in night",'latest 2024'!B138)-4,4)),
        IF(ISNUMBER(VALUE(MID('latest 2024'!B138,SEARCH("Presetting machines operated in night",'latest 2024'!B138)-3,3))),
            VALUE(MID('latest 2024'!B138,SEARCH("Presetting machines operated in night",'latest 2024'!B138)-3,3)),
            VALUE(MID('latest 2024'!B138,SEARCH("Presetting machines operated in night",'latest 2024'!B138)-2,2))
        )
    ),"-"
)</f>
        <v>3</v>
      </c>
      <c r="L138" s="178" t="s">
        <v>54</v>
      </c>
      <c r="M138" s="178" t="s">
        <v>54</v>
      </c>
      <c r="N138" s="179">
        <v>2</v>
      </c>
      <c r="O138" s="179">
        <v>2</v>
      </c>
      <c r="P138" s="180">
        <v>5</v>
      </c>
      <c r="Q138" s="180">
        <v>3</v>
      </c>
      <c r="R138" s="179">
        <v>3</v>
      </c>
      <c r="S138" s="179">
        <v>3</v>
      </c>
      <c r="T138" s="180">
        <v>6</v>
      </c>
      <c r="U138" s="180">
        <v>6</v>
      </c>
      <c r="V138" s="181" t="s">
        <v>712</v>
      </c>
      <c r="W138" s="182" t="s">
        <v>703</v>
      </c>
      <c r="X138" s="245">
        <v>24424</v>
      </c>
      <c r="Y138" s="245">
        <v>56571</v>
      </c>
      <c r="Z138" s="245">
        <v>695</v>
      </c>
      <c r="AA138" s="81"/>
      <c r="AB138" s="81"/>
      <c r="AC138" s="34">
        <f t="shared" si="11"/>
        <v>3015.8003692307698</v>
      </c>
      <c r="AD138" s="51">
        <f t="shared" si="12"/>
        <v>1688.64435</v>
      </c>
      <c r="AE138" s="34">
        <f t="shared" si="13"/>
        <v>352.84615384615387</v>
      </c>
      <c r="AF138" s="51">
        <f t="shared" si="14"/>
        <v>781.875</v>
      </c>
      <c r="AG138" s="6">
        <f t="shared" si="10"/>
        <v>5839.1658730769241</v>
      </c>
    </row>
    <row r="139" spans="1:33" s="3" customFormat="1" ht="45.75" customHeight="1">
      <c r="A139" s="174">
        <v>45448</v>
      </c>
      <c r="B139" s="175">
        <f>IFERROR(
    IF(ISNUMBER(VALUE(MID('latest 2024'!B139,SEARCH("knitting machines for 12Hrs in day",'latest 2024'!B139)-4,4))),
        VALUE(MID('latest 2024'!B139,SEARCH("knitting machines for 12Hrs in day",'latest 2024'!B139)-4,4)),
        IF(ISNUMBER(VALUE(MID('latest 2024'!B139,SEARCH("knitting machines for 12Hrs in day",'latest 2024'!B139)-3,3))),
            VALUE(MID('latest 2024'!B139,SEARCH("knitting machines for 12Hrs in day",'latest 2024'!B139)-3,3)),
            VALUE(MID('latest 2024'!B139,SEARCH("knitting machines for 12Hrs in day",'latest 2024'!B139)-2,2))
        )
    ),"-"
)</f>
        <v>98</v>
      </c>
      <c r="C139" s="175">
        <f>IFERROR(
    IF(ISNUMBER(VALUE(MID('latest 2024'!B139,SEARCH("knitting machines operated in night",'latest 2024'!B139)-4,4))),
        VALUE(MID('latest 2024'!B139,SEARCH("knitting machines operated in night",'latest 2024'!B139)-4,4)),
        IF(ISNUMBER(VALUE(MID('latest 2024'!B139,SEARCH("knitting machines operated in night",'latest 2024'!B139)-3,3))),
            VALUE(MID('latest 2024'!B139,SEARCH("knitting machines operated in night",'latest 2024'!B139)-3,3)),
            VALUE(MID('latest 2024'!B139,SEARCH("knitting machines operated in night",'latest 2024'!B139)-2,2))
        )
    ),"-"
)</f>
        <v>94</v>
      </c>
      <c r="D139" s="176">
        <f>IFERROR(
    IF(ISNUMBER(VALUE(MID('latest 2024'!B139,SEARCH("bulk dye machines operated in day",'latest 2024'!B139)-4,4))),
        VALUE(MID('latest 2024'!B139,SEARCH("bulk dye machines operated in day",'latest 2024'!B139)-4,4)),
        IF(ISNUMBER(VALUE(MID('latest 2024'!B139,SEARCH("bulk dye machines operated in day",'latest 2024'!B139)-3,3))),
            VALUE(MID('latest 2024'!B139,SEARCH("bulk dye machines operated in day",'latest 2024'!B139)-3,3)),
            VALUE(MID('latest 2024'!B139,SEARCH("bulk dye machines operated in day ",'latest 2024'!B139)-2,2))
        )
    ),"-"
)</f>
        <v>24</v>
      </c>
      <c r="E139" s="176">
        <f>IFERROR(
    IF(ISNUMBER(VALUE(MID('latest 2024'!B139,SEARCH("bulk dye machines operated in night",'latest 2024'!B139)-4,4))),
        VALUE(MID('latest 2024'!B139,SEARCH("bulk dye machines operated in night",'latest 2024'!B139)-4,4)),
        IF(ISNUMBER(VALUE(MID('latest 2024'!B139,SEARCH("bulk dye machines operated in night",'latest 2024'!B139)-3,3))),
            VALUE(MID('latest 2024'!B139,SEARCH("bulk dye machines operated in night",'latest 2024'!B139)-3,3)),
            VALUE(MID('latest 2024'!B139,SEARCH("bulk dye machines operated in night",'latest 2024'!B139)-2,2))
        )
    ),"-"
)</f>
        <v>24</v>
      </c>
      <c r="F139" s="175">
        <f>IFERROR(
    IF(ISNUMBER(VALUE(MID('latest 2024'!B139,SEARCH("sample dye machine operated in day",'latest 2024'!B139)-4,4))),
        VALUE(MID('latest 2024'!B139,SEARCH("sample dye machine operated in day",'latest 2024'!B139)-4,4)),
        IF(ISNUMBER(VALUE(MID('latest 2024'!B139,SEARCH("sample dye machine operated in day",'latest 2024'!B139)-3,3))),
            VALUE(MID('latest 2024'!B139,SEARCH("sample dye machine operated in day",'latest 2024'!B139)-3,3)),
            VALUE(MID('latest 2024'!B139,SEARCH("sample dye machine operated in day",'latest 2024'!B139)-2,2))
        )
    ),"-"
)</f>
        <v>9</v>
      </c>
      <c r="G139" s="175">
        <f>IFERROR(
    IF(ISNUMBER(VALUE(MID('latest 2024'!B139,SEARCH("sample dye machine operated in night",'latest 2024'!B139)-4,4))),
        VALUE(MID('latest 2024'!B139,SEARCH("sample dye machine operated in night",'latest 2024'!B139)-4,4)),
        IF(ISNUMBER(VALUE(MID('latest 2024'!B139,SEARCH("sample dye machine operated in night",'latest 2024'!B139)-3,3))),
            VALUE(MID('latest 2024'!B139,SEARCH("sample dye machine operated in night",'latest 2024'!B139)-3,3)),
            VALUE(MID('latest 2024'!B139,SEARCH("sample dye machine operated in night",'latest 2024'!B139)-2,2))
        )
    ),"-"
)</f>
        <v>9</v>
      </c>
      <c r="H139" s="176">
        <f>IFERROR(
    IF(ISNUMBER(VALUE(MID('latest 2024'!B139,SEARCH("dryers operated in day",'latest 2024'!B139)-4,4))),
        VALUE(MID('latest 2024'!B139,SEARCH("dryers operated in day",'latest 2024'!B139)-4,4)),
        IF(ISNUMBER(VALUE(MID('latest 2024'!B139,SEARCH("dryers operated in day",'latest 2024'!B139)-3,3))),
            VALUE(MID('latest 2024'!B139,SEARCH("dryers operated in day",'latest 2024'!B139)-3,3)),
            VALUE(MID('latest 2024'!B139,SEARCH("dryers operated in day",'latest 2024'!B139)-2,2))
        )
    ),"-"
)</f>
        <v>10</v>
      </c>
      <c r="I139" s="176">
        <f>IFERROR(
    IF(ISNUMBER(VALUE(MID('latest 2024'!B139,SEARCH("dryers operated in night",'latest 2024'!B139)-4,4))),
        VALUE(MID('latest 2024'!B139,SEARCH("dryers operated in night",'latest 2024'!B139)-4,4)),
        IF(ISNUMBER(VALUE(MID('latest 2024'!B139,SEARCH("dryers operated in night",'latest 2024'!B139)-3,3))),
            VALUE(MID('latest 2024'!B139,SEARCH("dryers operated in night",'latest 2024'!B139)-3,3)),
            VALUE(MID('latest 2024'!B139,SEARCH("dryers operated in night",'latest 2024'!B139)-2,2))
        )
    ),"-"
)</f>
        <v>10</v>
      </c>
      <c r="J139" s="175">
        <f>IFERROR(
    IF(ISNUMBER(VALUE(MID('latest 2024'!B139,SEARCH("Presetting machines operated in day",'latest 2024'!B139)-4,4))),
        VALUE(MID('latest 2024'!B139,SEARCH("Presetting machines operated in day",'latest 2024'!B139)-4,4)),
        IF(ISNUMBER(VALUE(MID('latest 2024'!B139,SEARCH("Presetting machines operated in day",'latest 2024'!B139)-3,3))),
            VALUE(MID('latest 2024'!B139,SEARCH("Presetting machines operated in day",'latest 2024'!B139)-3,3)),
            VALUE(MID('latest 2024'!B139,SEARCH("Presetting machines operated in day",'latest 2024'!B139)-2,2))
        )
    ),"-"
)</f>
        <v>3</v>
      </c>
      <c r="K139" s="177">
        <f>IFERROR(
    IF(ISNUMBER(VALUE(MID('latest 2024'!B139,SEARCH("Presetting machines operated in night",'latest 2024'!B139)-4,4))),
        VALUE(MID('latest 2024'!B139,SEARCH("Presetting machines operated in night",'latest 2024'!B139)-4,4)),
        IF(ISNUMBER(VALUE(MID('latest 2024'!B139,SEARCH("Presetting machines operated in night",'latest 2024'!B139)-3,3))),
            VALUE(MID('latest 2024'!B139,SEARCH("Presetting machines operated in night",'latest 2024'!B139)-3,3)),
            VALUE(MID('latest 2024'!B139,SEARCH("Presetting machines operated in night",'latest 2024'!B139)-2,2))
        )
    ),"-"
)</f>
        <v>3</v>
      </c>
      <c r="L139" s="178" t="s">
        <v>54</v>
      </c>
      <c r="M139" s="178" t="s">
        <v>54</v>
      </c>
      <c r="N139" s="179">
        <v>3</v>
      </c>
      <c r="O139" s="179">
        <v>2</v>
      </c>
      <c r="P139" s="180">
        <v>5</v>
      </c>
      <c r="Q139" s="180">
        <v>4</v>
      </c>
      <c r="R139" s="179">
        <v>3</v>
      </c>
      <c r="S139" s="179">
        <v>3</v>
      </c>
      <c r="T139" s="180">
        <v>6</v>
      </c>
      <c r="U139" s="180">
        <v>6</v>
      </c>
      <c r="V139" s="181" t="s">
        <v>712</v>
      </c>
      <c r="W139" s="182" t="s">
        <v>703</v>
      </c>
      <c r="X139" s="245">
        <v>24655</v>
      </c>
      <c r="Y139" s="245">
        <v>59878</v>
      </c>
      <c r="Z139" s="245">
        <v>780</v>
      </c>
      <c r="AA139" s="81"/>
      <c r="AB139" s="81"/>
      <c r="AC139" s="34">
        <f t="shared" si="11"/>
        <v>3044.3235384615386</v>
      </c>
      <c r="AD139" s="51">
        <f t="shared" si="12"/>
        <v>1787.3583000000001</v>
      </c>
      <c r="AE139" s="34">
        <f t="shared" si="13"/>
        <v>396</v>
      </c>
      <c r="AF139" s="51">
        <f t="shared" si="14"/>
        <v>877.5</v>
      </c>
      <c r="AG139" s="6">
        <f t="shared" si="10"/>
        <v>6105.181838461539</v>
      </c>
    </row>
    <row r="140" spans="1:33" s="3" customFormat="1" ht="45.75" customHeight="1">
      <c r="A140" s="174">
        <v>45449</v>
      </c>
      <c r="B140" s="175">
        <f>IFERROR(
    IF(ISNUMBER(VALUE(MID('latest 2024'!B140,SEARCH("knitting machines for 12Hrs in day",'latest 2024'!B140)-4,4))),
        VALUE(MID('latest 2024'!B140,SEARCH("knitting machines for 12Hrs in day",'latest 2024'!B140)-4,4)),
        IF(ISNUMBER(VALUE(MID('latest 2024'!B140,SEARCH("knitting machines for 12Hrs in day",'latest 2024'!B140)-3,3))),
            VALUE(MID('latest 2024'!B140,SEARCH("knitting machines for 12Hrs in day",'latest 2024'!B140)-3,3)),
            VALUE(MID('latest 2024'!B140,SEARCH("knitting machines for 12Hrs in day",'latest 2024'!B140)-2,2))
        )
    ),"-"
)</f>
        <v>105</v>
      </c>
      <c r="C140" s="175">
        <f>IFERROR(
    IF(ISNUMBER(VALUE(MID('latest 2024'!B140,SEARCH("knitting machines operated in night",'latest 2024'!B140)-4,4))),
        VALUE(MID('latest 2024'!B140,SEARCH("knitting machines operated in night",'latest 2024'!B140)-4,4)),
        IF(ISNUMBER(VALUE(MID('latest 2024'!B140,SEARCH("knitting machines operated in night",'latest 2024'!B140)-3,3))),
            VALUE(MID('latest 2024'!B140,SEARCH("knitting machines operated in night",'latest 2024'!B140)-3,3)),
            VALUE(MID('latest 2024'!B140,SEARCH("knitting machines operated in night",'latest 2024'!B140)-2,2))
        )
    ),"-"
)</f>
        <v>105</v>
      </c>
      <c r="D140" s="176">
        <f>IFERROR(
    IF(ISNUMBER(VALUE(MID('latest 2024'!B140,SEARCH("bulk dye machines operated in day",'latest 2024'!B140)-4,4))),
        VALUE(MID('latest 2024'!B140,SEARCH("bulk dye machines operated in day",'latest 2024'!B140)-4,4)),
        IF(ISNUMBER(VALUE(MID('latest 2024'!B140,SEARCH("bulk dye machines operated in day",'latest 2024'!B140)-3,3))),
            VALUE(MID('latest 2024'!B140,SEARCH("bulk dye machines operated in day",'latest 2024'!B140)-3,3)),
            VALUE(MID('latest 2024'!B140,SEARCH("bulk dye machines operated in day ",'latest 2024'!B140)-2,2))
        )
    ),"-"
)</f>
        <v>25</v>
      </c>
      <c r="E140" s="176">
        <f>IFERROR(
    IF(ISNUMBER(VALUE(MID('latest 2024'!B140,SEARCH("bulk dye machines operated in night",'latest 2024'!B140)-4,4))),
        VALUE(MID('latest 2024'!B140,SEARCH("bulk dye machines operated in night",'latest 2024'!B140)-4,4)),
        IF(ISNUMBER(VALUE(MID('latest 2024'!B140,SEARCH("bulk dye machines operated in night",'latest 2024'!B140)-3,3))),
            VALUE(MID('latest 2024'!B140,SEARCH("bulk dye machines operated in night",'latest 2024'!B140)-3,3)),
            VALUE(MID('latest 2024'!B140,SEARCH("bulk dye machines operated in night",'latest 2024'!B140)-2,2))
        )
    ),"-"
)</f>
        <v>27</v>
      </c>
      <c r="F140" s="175">
        <f>IFERROR(
    IF(ISNUMBER(VALUE(MID('latest 2024'!B140,SEARCH("sample dye machine operated in day",'latest 2024'!B140)-4,4))),
        VALUE(MID('latest 2024'!B140,SEARCH("sample dye machine operated in day",'latest 2024'!B140)-4,4)),
        IF(ISNUMBER(VALUE(MID('latest 2024'!B140,SEARCH("sample dye machine operated in day",'latest 2024'!B140)-3,3))),
            VALUE(MID('latest 2024'!B140,SEARCH("sample dye machine operated in day",'latest 2024'!B140)-3,3)),
            VALUE(MID('latest 2024'!B140,SEARCH("sample dye machine operated in day",'latest 2024'!B140)-2,2))
        )
    ),"-"
)</f>
        <v>10</v>
      </c>
      <c r="G140" s="175">
        <f>IFERROR(
    IF(ISNUMBER(VALUE(MID('latest 2024'!B140,SEARCH("sample dye machine operated in night",'latest 2024'!B140)-4,4))),
        VALUE(MID('latest 2024'!B140,SEARCH("sample dye machine operated in night",'latest 2024'!B140)-4,4)),
        IF(ISNUMBER(VALUE(MID('latest 2024'!B140,SEARCH("sample dye machine operated in night",'latest 2024'!B140)-3,3))),
            VALUE(MID('latest 2024'!B140,SEARCH("sample dye machine operated in night",'latest 2024'!B140)-3,3)),
            VALUE(MID('latest 2024'!B140,SEARCH("sample dye machine operated in night",'latest 2024'!B140)-2,2))
        )
    ),"-"
)</f>
        <v>9</v>
      </c>
      <c r="H140" s="176">
        <f>IFERROR(
    IF(ISNUMBER(VALUE(MID('latest 2024'!B140,SEARCH("dryers operated in day",'latest 2024'!B140)-4,4))),
        VALUE(MID('latest 2024'!B140,SEARCH("dryers operated in day",'latest 2024'!B140)-4,4)),
        IF(ISNUMBER(VALUE(MID('latest 2024'!B140,SEARCH("dryers operated in day",'latest 2024'!B140)-3,3))),
            VALUE(MID('latest 2024'!B140,SEARCH("dryers operated in day",'latest 2024'!B140)-3,3)),
            VALUE(MID('latest 2024'!B140,SEARCH("dryers operated in day",'latest 2024'!B140)-2,2))
        )
    ),"-"
)</f>
        <v>7</v>
      </c>
      <c r="I140" s="176">
        <f>IFERROR(
    IF(ISNUMBER(VALUE(MID('latest 2024'!B140,SEARCH("dryers operated in night",'latest 2024'!B140)-4,4))),
        VALUE(MID('latest 2024'!B140,SEARCH("dryers operated in night",'latest 2024'!B140)-4,4)),
        IF(ISNUMBER(VALUE(MID('latest 2024'!B140,SEARCH("dryers operated in night",'latest 2024'!B140)-3,3))),
            VALUE(MID('latest 2024'!B140,SEARCH("dryers operated in night",'latest 2024'!B140)-3,3)),
            VALUE(MID('latest 2024'!B140,SEARCH("dryers operated in night",'latest 2024'!B140)-2,2))
        )
    ),"-"
)</f>
        <v>9</v>
      </c>
      <c r="J140" s="175">
        <f>IFERROR(
    IF(ISNUMBER(VALUE(MID('latest 2024'!B140,SEARCH("Presetting machines operated in day",'latest 2024'!B140)-4,4))),
        VALUE(MID('latest 2024'!B140,SEARCH("Presetting machines operated in day",'latest 2024'!B140)-4,4)),
        IF(ISNUMBER(VALUE(MID('latest 2024'!B140,SEARCH("Presetting machines operated in day",'latest 2024'!B140)-3,3))),
            VALUE(MID('latest 2024'!B140,SEARCH("Presetting machines operated in day",'latest 2024'!B140)-3,3)),
            VALUE(MID('latest 2024'!B140,SEARCH("Presetting machines operated in day",'latest 2024'!B140)-2,2))
        )
    ),"-"
)</f>
        <v>2</v>
      </c>
      <c r="K140" s="177">
        <f>IFERROR(
    IF(ISNUMBER(VALUE(MID('latest 2024'!B140,SEARCH("Presetting machines operated in night",'latest 2024'!B140)-4,4))),
        VALUE(MID('latest 2024'!B140,SEARCH("Presetting machines operated in night",'latest 2024'!B140)-4,4)),
        IF(ISNUMBER(VALUE(MID('latest 2024'!B140,SEARCH("Presetting machines operated in night",'latest 2024'!B140)-3,3))),
            VALUE(MID('latest 2024'!B140,SEARCH("Presetting machines operated in night",'latest 2024'!B140)-3,3)),
            VALUE(MID('latest 2024'!B140,SEARCH("Presetting machines operated in night",'latest 2024'!B140)-2,2))
        )
    ),"-"
)</f>
        <v>3</v>
      </c>
      <c r="L140" s="178" t="s">
        <v>54</v>
      </c>
      <c r="M140" s="178" t="s">
        <v>54</v>
      </c>
      <c r="N140" s="179">
        <v>3</v>
      </c>
      <c r="O140" s="186" t="s">
        <v>799</v>
      </c>
      <c r="P140" s="180">
        <v>5</v>
      </c>
      <c r="Q140" s="180">
        <v>3</v>
      </c>
      <c r="R140" s="179">
        <v>3</v>
      </c>
      <c r="S140" s="179">
        <v>3</v>
      </c>
      <c r="T140" s="180">
        <v>6</v>
      </c>
      <c r="U140" s="180">
        <v>6</v>
      </c>
      <c r="V140" s="181" t="s">
        <v>712</v>
      </c>
      <c r="W140" s="182" t="s">
        <v>703</v>
      </c>
      <c r="X140" s="245">
        <v>25878</v>
      </c>
      <c r="Y140" s="245">
        <v>61860</v>
      </c>
      <c r="Z140" s="245">
        <v>827</v>
      </c>
      <c r="AA140" s="81"/>
      <c r="AB140" s="81"/>
      <c r="AC140" s="34">
        <f t="shared" si="11"/>
        <v>3195.3358153846152</v>
      </c>
      <c r="AD140" s="51">
        <f t="shared" si="12"/>
        <v>1846.521</v>
      </c>
      <c r="AE140" s="34">
        <f t="shared" si="13"/>
        <v>419.86153846153849</v>
      </c>
      <c r="AF140" s="51">
        <f t="shared" si="14"/>
        <v>930.37500000000011</v>
      </c>
      <c r="AG140" s="6">
        <f t="shared" si="10"/>
        <v>6392.0933538461541</v>
      </c>
    </row>
    <row r="141" spans="1:33" s="3" customFormat="1" ht="45.75" customHeight="1">
      <c r="A141" s="174">
        <v>45450</v>
      </c>
      <c r="B141" s="175">
        <f>IFERROR(
    IF(ISNUMBER(VALUE(MID('latest 2024'!B141,SEARCH("knitting machines for 12Hrs in day",'latest 2024'!B141)-4,4))),
        VALUE(MID('latest 2024'!B141,SEARCH("knitting machines for 12Hrs in day",'latest 2024'!B141)-4,4)),
        IF(ISNUMBER(VALUE(MID('latest 2024'!B141,SEARCH("knitting machines for 12Hrs in day",'latest 2024'!B141)-3,3))),
            VALUE(MID('latest 2024'!B141,SEARCH("knitting machines for 12Hrs in day",'latest 2024'!B141)-3,3)),
            VALUE(MID('latest 2024'!B141,SEARCH("knitting machines for 12Hrs in day",'latest 2024'!B141)-2,2))
        )
    ),"-"
)</f>
        <v>105</v>
      </c>
      <c r="C141" s="175">
        <f>IFERROR(
    IF(ISNUMBER(VALUE(MID('latest 2024'!B141,SEARCH("knitting machines operated in night",'latest 2024'!B141)-4,4))),
        VALUE(MID('latest 2024'!B141,SEARCH("knitting machines operated in night",'latest 2024'!B141)-4,4)),
        IF(ISNUMBER(VALUE(MID('latest 2024'!B141,SEARCH("knitting machines operated in night",'latest 2024'!B141)-3,3))),
            VALUE(MID('latest 2024'!B141,SEARCH("knitting machines operated in night",'latest 2024'!B141)-3,3)),
            VALUE(MID('latest 2024'!B141,SEARCH("knitting machines operated in night",'latest 2024'!B141)-2,2))
        )
    ),"-"
)</f>
        <v>97</v>
      </c>
      <c r="D141" s="176">
        <f>IFERROR(
    IF(ISNUMBER(VALUE(MID('latest 2024'!B141,SEARCH("bulk dye machines operated in day",'latest 2024'!B141)-4,4))),
        VALUE(MID('latest 2024'!B141,SEARCH("bulk dye machines operated in day",'latest 2024'!B141)-4,4)),
        IF(ISNUMBER(VALUE(MID('latest 2024'!B141,SEARCH("bulk dye machines operated in day",'latest 2024'!B141)-3,3))),
            VALUE(MID('latest 2024'!B141,SEARCH("bulk dye machines operated in day",'latest 2024'!B141)-3,3)),
            VALUE(MID('latest 2024'!B141,SEARCH("bulk dye machines operated in day ",'latest 2024'!B141)-2,2))
        )
    ),"-"
)</f>
        <v>24</v>
      </c>
      <c r="E141" s="176">
        <f>IFERROR(
    IF(ISNUMBER(VALUE(MID('latest 2024'!B141,SEARCH("bulk dye machines operated in night",'latest 2024'!B141)-4,4))),
        VALUE(MID('latest 2024'!B141,SEARCH("bulk dye machines operated in night",'latest 2024'!B141)-4,4)),
        IF(ISNUMBER(VALUE(MID('latest 2024'!B141,SEARCH("bulk dye machines operated in night",'latest 2024'!B141)-3,3))),
            VALUE(MID('latest 2024'!B141,SEARCH("bulk dye machines operated in night",'latest 2024'!B141)-3,3)),
            VALUE(MID('latest 2024'!B141,SEARCH("bulk dye machines operated in night",'latest 2024'!B141)-2,2))
        )
    ),"-"
)</f>
        <v>24</v>
      </c>
      <c r="F141" s="175">
        <f>IFERROR(
    IF(ISNUMBER(VALUE(MID('latest 2024'!B141,SEARCH("sample dye machine operated in day",'latest 2024'!B141)-4,4))),
        VALUE(MID('latest 2024'!B141,SEARCH("sample dye machine operated in day",'latest 2024'!B141)-4,4)),
        IF(ISNUMBER(VALUE(MID('latest 2024'!B141,SEARCH("sample dye machine operated in day",'latest 2024'!B141)-3,3))),
            VALUE(MID('latest 2024'!B141,SEARCH("sample dye machine operated in day",'latest 2024'!B141)-3,3)),
            VALUE(MID('latest 2024'!B141,SEARCH("sample dye machine operated in day",'latest 2024'!B141)-2,2))
        )
    ),"-"
)</f>
        <v>10</v>
      </c>
      <c r="G141" s="175">
        <f>IFERROR(
    IF(ISNUMBER(VALUE(MID('latest 2024'!B141,SEARCH("sample dye machine operated in night",'latest 2024'!B141)-4,4))),
        VALUE(MID('latest 2024'!B141,SEARCH("sample dye machine operated in night",'latest 2024'!B141)-4,4)),
        IF(ISNUMBER(VALUE(MID('latest 2024'!B141,SEARCH("sample dye machine operated in night",'latest 2024'!B141)-3,3))),
            VALUE(MID('latest 2024'!B141,SEARCH("sample dye machine operated in night",'latest 2024'!B141)-3,3)),
            VALUE(MID('latest 2024'!B141,SEARCH("sample dye machine operated in night",'latest 2024'!B141)-2,2))
        )
    ),"-"
)</f>
        <v>10</v>
      </c>
      <c r="H141" s="176">
        <f>IFERROR(
    IF(ISNUMBER(VALUE(MID('latest 2024'!B141,SEARCH("dryers operated in day",'latest 2024'!B141)-4,4))),
        VALUE(MID('latest 2024'!B141,SEARCH("dryers operated in day",'latest 2024'!B141)-4,4)),
        IF(ISNUMBER(VALUE(MID('latest 2024'!B141,SEARCH("dryers operated in day",'latest 2024'!B141)-3,3))),
            VALUE(MID('latest 2024'!B141,SEARCH("dryers operated in day",'latest 2024'!B141)-3,3)),
            VALUE(MID('latest 2024'!B141,SEARCH("dryers operated in day",'latest 2024'!B141)-2,2))
        )
    ),"-"
)</f>
        <v>7</v>
      </c>
      <c r="I141" s="176">
        <f>IFERROR(
    IF(ISNUMBER(VALUE(MID('latest 2024'!B141,SEARCH("dryers operated in night",'latest 2024'!B141)-4,4))),
        VALUE(MID('latest 2024'!B141,SEARCH("dryers operated in night",'latest 2024'!B141)-4,4)),
        IF(ISNUMBER(VALUE(MID('latest 2024'!B141,SEARCH("dryers operated in night",'latest 2024'!B141)-3,3))),
            VALUE(MID('latest 2024'!B141,SEARCH("dryers operated in night",'latest 2024'!B141)-3,3)),
            VALUE(MID('latest 2024'!B141,SEARCH("dryers operated in night",'latest 2024'!B141)-2,2))
        )
    ),"-"
)</f>
        <v>9</v>
      </c>
      <c r="J141" s="175">
        <f>IFERROR(
    IF(ISNUMBER(VALUE(MID('latest 2024'!B141,SEARCH("Presetting machines operated in day",'latest 2024'!B141)-4,4))),
        VALUE(MID('latest 2024'!B141,SEARCH("Presetting machines operated in day",'latest 2024'!B141)-4,4)),
        IF(ISNUMBER(VALUE(MID('latest 2024'!B141,SEARCH("Presetting machines operated in day",'latest 2024'!B141)-3,3))),
            VALUE(MID('latest 2024'!B141,SEARCH("Presetting machines operated in day",'latest 2024'!B141)-3,3)),
            VALUE(MID('latest 2024'!B141,SEARCH("Presetting machines operated in day",'latest 2024'!B141)-2,2))
        )
    ),"-"
)</f>
        <v>2</v>
      </c>
      <c r="K141" s="177">
        <f>IFERROR(
    IF(ISNUMBER(VALUE(MID('latest 2024'!B141,SEARCH("Presetting machines operated in night",'latest 2024'!B141)-4,4))),
        VALUE(MID('latest 2024'!B141,SEARCH("Presetting machines operated in night",'latest 2024'!B141)-4,4)),
        IF(ISNUMBER(VALUE(MID('latest 2024'!B141,SEARCH("Presetting machines operated in night",'latest 2024'!B141)-3,3))),
            VALUE(MID('latest 2024'!B141,SEARCH("Presetting machines operated in night",'latest 2024'!B141)-3,3)),
            VALUE(MID('latest 2024'!B141,SEARCH("Presetting machines operated in night",'latest 2024'!B141)-2,2))
        )
    ),"-"
)</f>
        <v>3</v>
      </c>
      <c r="L141" s="178" t="s">
        <v>54</v>
      </c>
      <c r="M141" s="178" t="s">
        <v>54</v>
      </c>
      <c r="N141" s="179">
        <v>2</v>
      </c>
      <c r="O141" s="179">
        <v>1</v>
      </c>
      <c r="P141" s="180">
        <v>5</v>
      </c>
      <c r="Q141" s="180">
        <v>3</v>
      </c>
      <c r="R141" s="179">
        <v>3</v>
      </c>
      <c r="S141" s="179">
        <v>3</v>
      </c>
      <c r="T141" s="180">
        <v>6</v>
      </c>
      <c r="U141" s="180">
        <v>6</v>
      </c>
      <c r="V141" s="181" t="s">
        <v>712</v>
      </c>
      <c r="W141" s="182" t="s">
        <v>703</v>
      </c>
      <c r="X141" s="245">
        <v>25659</v>
      </c>
      <c r="Y141" s="245">
        <v>65954</v>
      </c>
      <c r="Z141" s="245">
        <v>805</v>
      </c>
      <c r="AA141" s="81"/>
      <c r="AB141" s="81"/>
      <c r="AC141" s="34">
        <f t="shared" si="11"/>
        <v>3168.2943692307695</v>
      </c>
      <c r="AD141" s="51">
        <f t="shared" si="12"/>
        <v>1968.7268999999999</v>
      </c>
      <c r="AE141" s="34">
        <f t="shared" si="13"/>
        <v>408.69230769230768</v>
      </c>
      <c r="AF141" s="51">
        <f t="shared" si="14"/>
        <v>905.625</v>
      </c>
      <c r="AG141" s="6">
        <f t="shared" si="10"/>
        <v>6451.3385769230772</v>
      </c>
    </row>
    <row r="142" spans="1:33" s="3" customFormat="1" ht="45.75" customHeight="1">
      <c r="A142" s="174">
        <v>45451</v>
      </c>
      <c r="B142" s="175">
        <f>IFERROR(
    IF(ISNUMBER(VALUE(MID('latest 2024'!B142,SEARCH("knitting machines for 12Hrs in day",'latest 2024'!B142)-4,4))),
        VALUE(MID('latest 2024'!B142,SEARCH("knitting machines for 12Hrs in day",'latest 2024'!B142)-4,4)),
        IF(ISNUMBER(VALUE(MID('latest 2024'!B142,SEARCH("knitting machines for 12Hrs in day",'latest 2024'!B142)-3,3))),
            VALUE(MID('latest 2024'!B142,SEARCH("knitting machines for 12Hrs in day",'latest 2024'!B142)-3,3)),
            VALUE(MID('latest 2024'!B142,SEARCH("knitting machines for 12Hrs in day",'latest 2024'!B142)-2,2))
        )
    ),"-"
)</f>
        <v>102</v>
      </c>
      <c r="C142" s="175">
        <f>IFERROR(
    IF(ISNUMBER(VALUE(MID('latest 2024'!B142,SEARCH("knitting machines operated in night",'latest 2024'!B142)-4,4))),
        VALUE(MID('latest 2024'!B142,SEARCH("knitting machines operated in night",'latest 2024'!B142)-4,4)),
        IF(ISNUMBER(VALUE(MID('latest 2024'!B142,SEARCH("knitting machines operated in night",'latest 2024'!B142)-3,3))),
            VALUE(MID('latest 2024'!B142,SEARCH("knitting machines operated in night",'latest 2024'!B142)-3,3)),
            VALUE(MID('latest 2024'!B142,SEARCH("knitting machines operated in night",'latest 2024'!B142)-2,2))
        )
    ),"-"
)</f>
        <v>122</v>
      </c>
      <c r="D142" s="176">
        <f>IFERROR(
    IF(ISNUMBER(VALUE(MID('latest 2024'!B142,SEARCH("bulk dye machines operated in day",'latest 2024'!B142)-4,4))),
        VALUE(MID('latest 2024'!B142,SEARCH("bulk dye machines operated in day",'latest 2024'!B142)-4,4)),
        IF(ISNUMBER(VALUE(MID('latest 2024'!B142,SEARCH("bulk dye machines operated in day",'latest 2024'!B142)-3,3))),
            VALUE(MID('latest 2024'!B142,SEARCH("bulk dye machines operated in day",'latest 2024'!B142)-3,3)),
            VALUE(MID('latest 2024'!B142,SEARCH("bulk dye machines operated in day ",'latest 2024'!B142)-2,2))
        )
    ),"-"
)</f>
        <v>24</v>
      </c>
      <c r="E142" s="176">
        <f>IFERROR(
    IF(ISNUMBER(VALUE(MID('latest 2024'!B142,SEARCH("bulk dye machines operated in night",'latest 2024'!B142)-4,4))),
        VALUE(MID('latest 2024'!B142,SEARCH("bulk dye machines operated in night",'latest 2024'!B142)-4,4)),
        IF(ISNUMBER(VALUE(MID('latest 2024'!B142,SEARCH("bulk dye machines operated in night",'latest 2024'!B142)-3,3))),
            VALUE(MID('latest 2024'!B142,SEARCH("bulk dye machines operated in night",'latest 2024'!B142)-3,3)),
            VALUE(MID('latest 2024'!B142,SEARCH("bulk dye machines operated in night",'latest 2024'!B142)-2,2))
        )
    ),"-"
)</f>
        <v>22</v>
      </c>
      <c r="F142" s="175">
        <f>IFERROR(
    IF(ISNUMBER(VALUE(MID('latest 2024'!B142,SEARCH("sample dye machine operated in day",'latest 2024'!B142)-4,4))),
        VALUE(MID('latest 2024'!B142,SEARCH("sample dye machine operated in day",'latest 2024'!B142)-4,4)),
        IF(ISNUMBER(VALUE(MID('latest 2024'!B142,SEARCH("sample dye machine operated in day",'latest 2024'!B142)-3,3))),
            VALUE(MID('latest 2024'!B142,SEARCH("sample dye machine operated in day",'latest 2024'!B142)-3,3)),
            VALUE(MID('latest 2024'!B142,SEARCH("sample dye machine operated in day",'latest 2024'!B142)-2,2))
        )
    ),"-"
)</f>
        <v>10</v>
      </c>
      <c r="G142" s="175">
        <f>IFERROR(
    IF(ISNUMBER(VALUE(MID('latest 2024'!B142,SEARCH("sample dye machine operated in night",'latest 2024'!B142)-4,4))),
        VALUE(MID('latest 2024'!B142,SEARCH("sample dye machine operated in night",'latest 2024'!B142)-4,4)),
        IF(ISNUMBER(VALUE(MID('latest 2024'!B142,SEARCH("sample dye machine operated in night",'latest 2024'!B142)-3,3))),
            VALUE(MID('latest 2024'!B142,SEARCH("sample dye machine operated in night",'latest 2024'!B142)-3,3)),
            VALUE(MID('latest 2024'!B142,SEARCH("sample dye machine operated in night",'latest 2024'!B142)-2,2))
        )
    ),"-"
)</f>
        <v>8</v>
      </c>
      <c r="H142" s="176">
        <f>IFERROR(
    IF(ISNUMBER(VALUE(MID('latest 2024'!B142,SEARCH("dryers operated in day",'latest 2024'!B142)-4,4))),
        VALUE(MID('latest 2024'!B142,SEARCH("dryers operated in day",'latest 2024'!B142)-4,4)),
        IF(ISNUMBER(VALUE(MID('latest 2024'!B142,SEARCH("dryers operated in day",'latest 2024'!B142)-3,3))),
            VALUE(MID('latest 2024'!B142,SEARCH("dryers operated in day",'latest 2024'!B142)-3,3)),
            VALUE(MID('latest 2024'!B142,SEARCH("dryers operated in day",'latest 2024'!B142)-2,2))
        )
    ),"-"
)</f>
        <v>9</v>
      </c>
      <c r="I142" s="176">
        <f>IFERROR(
    IF(ISNUMBER(VALUE(MID('latest 2024'!B142,SEARCH("dryers operated in night",'latest 2024'!B142)-4,4))),
        VALUE(MID('latest 2024'!B142,SEARCH("dryers operated in night",'latest 2024'!B142)-4,4)),
        IF(ISNUMBER(VALUE(MID('latest 2024'!B142,SEARCH("dryers operated in night",'latest 2024'!B142)-3,3))),
            VALUE(MID('latest 2024'!B142,SEARCH("dryers operated in night",'latest 2024'!B142)-3,3)),
            VALUE(MID('latest 2024'!B142,SEARCH("dryers operated in night",'latest 2024'!B142)-2,2))
        )
    ),"-"
)</f>
        <v>7</v>
      </c>
      <c r="J142" s="175">
        <f>IFERROR(
    IF(ISNUMBER(VALUE(MID('latest 2024'!B142,SEARCH("Presetting machines operated in day",'latest 2024'!B142)-4,4))),
        VALUE(MID('latest 2024'!B142,SEARCH("Presetting machines operated in day",'latest 2024'!B142)-4,4)),
        IF(ISNUMBER(VALUE(MID('latest 2024'!B142,SEARCH("Presetting machines operated in day",'latest 2024'!B142)-3,3))),
            VALUE(MID('latest 2024'!B142,SEARCH("Presetting machines operated in day",'latest 2024'!B142)-3,3)),
            VALUE(MID('latest 2024'!B142,SEARCH("Presetting machines operated in day",'latest 2024'!B142)-2,2))
        )
    ),"-"
)</f>
        <v>3</v>
      </c>
      <c r="K142" s="177">
        <f>IFERROR(
    IF(ISNUMBER(VALUE(MID('latest 2024'!B142,SEARCH("Presetting machines operated in night",'latest 2024'!B142)-4,4))),
        VALUE(MID('latest 2024'!B142,SEARCH("Presetting machines operated in night",'latest 2024'!B142)-4,4)),
        IF(ISNUMBER(VALUE(MID('latest 2024'!B142,SEARCH("Presetting machines operated in night",'latest 2024'!B142)-3,3))),
            VALUE(MID('latest 2024'!B142,SEARCH("Presetting machines operated in night",'latest 2024'!B142)-3,3)),
            VALUE(MID('latest 2024'!B142,SEARCH("Presetting machines operated in night",'latest 2024'!B142)-2,2))
        )
    ),"-"
)</f>
        <v>2</v>
      </c>
      <c r="L142" s="178" t="s">
        <v>54</v>
      </c>
      <c r="M142" s="178" t="s">
        <v>54</v>
      </c>
      <c r="N142" s="179">
        <v>2</v>
      </c>
      <c r="O142" s="186" t="s">
        <v>775</v>
      </c>
      <c r="P142" s="180">
        <v>4</v>
      </c>
      <c r="Q142" s="180">
        <v>4</v>
      </c>
      <c r="R142" s="179">
        <v>3</v>
      </c>
      <c r="S142" s="179">
        <v>3</v>
      </c>
      <c r="T142" s="180">
        <v>6</v>
      </c>
      <c r="U142" s="180">
        <v>6</v>
      </c>
      <c r="V142" s="181" t="s">
        <v>712</v>
      </c>
      <c r="W142" s="182" t="s">
        <v>703</v>
      </c>
      <c r="X142" s="245">
        <v>24855</v>
      </c>
      <c r="Y142" s="245">
        <v>58227</v>
      </c>
      <c r="Z142" s="245">
        <v>718</v>
      </c>
      <c r="AA142" s="81"/>
      <c r="AB142" s="81"/>
      <c r="AC142" s="34">
        <f t="shared" si="11"/>
        <v>3069.0189230769233</v>
      </c>
      <c r="AD142" s="51">
        <f t="shared" si="12"/>
        <v>1738.0759499999999</v>
      </c>
      <c r="AE142" s="34">
        <f t="shared" si="13"/>
        <v>364.52307692307693</v>
      </c>
      <c r="AF142" s="51">
        <f t="shared" si="14"/>
        <v>807.75</v>
      </c>
      <c r="AG142" s="6">
        <f t="shared" si="10"/>
        <v>5979.3679499999998</v>
      </c>
    </row>
    <row r="143" spans="1:33" s="3" customFormat="1" ht="45.75" customHeight="1">
      <c r="A143" s="174">
        <v>45452</v>
      </c>
      <c r="B143" s="175">
        <f>IFERROR(
    IF(ISNUMBER(VALUE(MID('latest 2024'!B143,SEARCH("knitting machines for 12Hrs in day",'latest 2024'!B143)-4,4))),
        VALUE(MID('latest 2024'!B143,SEARCH("knitting machines for 12Hrs in day",'latest 2024'!B143)-4,4)),
        IF(ISNUMBER(VALUE(MID('latest 2024'!B143,SEARCH("knitting machines for 12Hrs in day",'latest 2024'!B143)-3,3))),
            VALUE(MID('latest 2024'!B143,SEARCH("knitting machines for 12Hrs in day",'latest 2024'!B143)-3,3)),
            VALUE(MID('latest 2024'!B143,SEARCH("knitting machines for 12Hrs in day",'latest 2024'!B143)-2,2))
        )
    ),"-"
)</f>
        <v>120</v>
      </c>
      <c r="C143" s="175">
        <f>IFERROR(
    IF(ISNUMBER(VALUE(MID('latest 2024'!B143,SEARCH("knitting machines operated in night",'latest 2024'!B143)-4,4))),
        VALUE(MID('latest 2024'!B143,SEARCH("knitting machines operated in night",'latest 2024'!B143)-4,4)),
        IF(ISNUMBER(VALUE(MID('latest 2024'!B143,SEARCH("knitting machines operated in night",'latest 2024'!B143)-3,3))),
            VALUE(MID('latest 2024'!B143,SEARCH("knitting machines operated in night",'latest 2024'!B143)-3,3)),
            VALUE(MID('latest 2024'!B143,SEARCH("knitting machines operated in night",'latest 2024'!B143)-2,2))
        )
    ),"-"
)</f>
        <v>111</v>
      </c>
      <c r="D143" s="176">
        <f>IFERROR(
    IF(ISNUMBER(VALUE(MID('latest 2024'!B143,SEARCH("bulk dye machines operated in day",'latest 2024'!B143)-4,4))),
        VALUE(MID('latest 2024'!B143,SEARCH("bulk dye machines operated in day",'latest 2024'!B143)-4,4)),
        IF(ISNUMBER(VALUE(MID('latest 2024'!B143,SEARCH("bulk dye machines operated in day",'latest 2024'!B143)-3,3))),
            VALUE(MID('latest 2024'!B143,SEARCH("bulk dye machines operated in day",'latest 2024'!B143)-3,3)),
            VALUE(MID('latest 2024'!B143,SEARCH("bulk dye machines operated in day ",'latest 2024'!B143)-2,2))
        )
    ),"-"
)</f>
        <v>24</v>
      </c>
      <c r="E143" s="176">
        <f>IFERROR(
    IF(ISNUMBER(VALUE(MID('latest 2024'!B143,SEARCH("bulk dye machines operated in night",'latest 2024'!B143)-4,4))),
        VALUE(MID('latest 2024'!B143,SEARCH("bulk dye machines operated in night",'latest 2024'!B143)-4,4)),
        IF(ISNUMBER(VALUE(MID('latest 2024'!B143,SEARCH("bulk dye machines operated in night",'latest 2024'!B143)-3,3))),
            VALUE(MID('latest 2024'!B143,SEARCH("bulk dye machines operated in night",'latest 2024'!B143)-3,3)),
            VALUE(MID('latest 2024'!B143,SEARCH("bulk dye machines operated in night",'latest 2024'!B143)-2,2))
        )
    ),"-"
)</f>
        <v>23</v>
      </c>
      <c r="F143" s="175">
        <f>IFERROR(
    IF(ISNUMBER(VALUE(MID('latest 2024'!B143,SEARCH("sample dye machine operated in day",'latest 2024'!B143)-4,4))),
        VALUE(MID('latest 2024'!B143,SEARCH("sample dye machine operated in day",'latest 2024'!B143)-4,4)),
        IF(ISNUMBER(VALUE(MID('latest 2024'!B143,SEARCH("sample dye machine operated in day",'latest 2024'!B143)-3,3))),
            VALUE(MID('latest 2024'!B143,SEARCH("sample dye machine operated in day",'latest 2024'!B143)-3,3)),
            VALUE(MID('latest 2024'!B143,SEARCH("sample dye machine operated in day",'latest 2024'!B143)-2,2))
        )
    ),"-"
)</f>
        <v>9</v>
      </c>
      <c r="G143" s="175">
        <f>IFERROR(
    IF(ISNUMBER(VALUE(MID('latest 2024'!B143,SEARCH("sample dye machine operated in night",'latest 2024'!B143)-4,4))),
        VALUE(MID('latest 2024'!B143,SEARCH("sample dye machine operated in night",'latest 2024'!B143)-4,4)),
        IF(ISNUMBER(VALUE(MID('latest 2024'!B143,SEARCH("sample dye machine operated in night",'latest 2024'!B143)-3,3))),
            VALUE(MID('latest 2024'!B143,SEARCH("sample dye machine operated in night",'latest 2024'!B143)-3,3)),
            VALUE(MID('latest 2024'!B143,SEARCH("sample dye machine operated in night",'latest 2024'!B143)-2,2))
        )
    ),"-"
)</f>
        <v>9</v>
      </c>
      <c r="H143" s="176">
        <f>IFERROR(
    IF(ISNUMBER(VALUE(MID('latest 2024'!B143,SEARCH("dryers operated in day",'latest 2024'!B143)-4,4))),
        VALUE(MID('latest 2024'!B143,SEARCH("dryers operated in day",'latest 2024'!B143)-4,4)),
        IF(ISNUMBER(VALUE(MID('latest 2024'!B143,SEARCH("dryers operated in day",'latest 2024'!B143)-3,3))),
            VALUE(MID('latest 2024'!B143,SEARCH("dryers operated in day",'latest 2024'!B143)-3,3)),
            VALUE(MID('latest 2024'!B143,SEARCH("dryers operated in day",'latest 2024'!B143)-2,2))
        )
    ),"-"
)</f>
        <v>8</v>
      </c>
      <c r="I143" s="176">
        <f>IFERROR(
    IF(ISNUMBER(VALUE(MID('latest 2024'!B143,SEARCH("dryers operated in night",'latest 2024'!B143)-4,4))),
        VALUE(MID('latest 2024'!B143,SEARCH("dryers operated in night",'latest 2024'!B143)-4,4)),
        IF(ISNUMBER(VALUE(MID('latest 2024'!B143,SEARCH("dryers operated in night",'latest 2024'!B143)-3,3))),
            VALUE(MID('latest 2024'!B143,SEARCH("dryers operated in night",'latest 2024'!B143)-3,3)),
            VALUE(MID('latest 2024'!B143,SEARCH("dryers operated in night",'latest 2024'!B143)-2,2))
        )
    ),"-"
)</f>
        <v>7</v>
      </c>
      <c r="J143" s="175">
        <f>IFERROR(
    IF(ISNUMBER(VALUE(MID('latest 2024'!B143,SEARCH("Presetting machines operated in day",'latest 2024'!B143)-4,4))),
        VALUE(MID('latest 2024'!B143,SEARCH("Presetting machines operated in day",'latest 2024'!B143)-4,4)),
        IF(ISNUMBER(VALUE(MID('latest 2024'!B143,SEARCH("Presetting machines operated in day",'latest 2024'!B143)-3,3))),
            VALUE(MID('latest 2024'!B143,SEARCH("Presetting machines operated in day",'latest 2024'!B143)-3,3)),
            VALUE(MID('latest 2024'!B143,SEARCH("Presetting machines operated in day",'latest 2024'!B143)-2,2))
        )
    ),"-"
)</f>
        <v>3</v>
      </c>
      <c r="K143" s="177">
        <f>IFERROR(
    IF(ISNUMBER(VALUE(MID('latest 2024'!B143,SEARCH("Presetting machines operated in night",'latest 2024'!B143)-4,4))),
        VALUE(MID('latest 2024'!B143,SEARCH("Presetting machines operated in night",'latest 2024'!B143)-4,4)),
        IF(ISNUMBER(VALUE(MID('latest 2024'!B143,SEARCH("Presetting machines operated in night",'latest 2024'!B143)-3,3))),
            VALUE(MID('latest 2024'!B143,SEARCH("Presetting machines operated in night",'latest 2024'!B143)-3,3)),
            VALUE(MID('latest 2024'!B143,SEARCH("Presetting machines operated in night",'latest 2024'!B143)-2,2))
        )
    ),"-"
)</f>
        <v>2</v>
      </c>
      <c r="L143" s="178" t="s">
        <v>54</v>
      </c>
      <c r="M143" s="178" t="s">
        <v>54</v>
      </c>
      <c r="N143" s="179">
        <v>2</v>
      </c>
      <c r="O143" s="179">
        <v>2</v>
      </c>
      <c r="P143" s="180">
        <v>4</v>
      </c>
      <c r="Q143" s="180">
        <v>4</v>
      </c>
      <c r="R143" s="179">
        <v>3</v>
      </c>
      <c r="S143" s="179">
        <v>3</v>
      </c>
      <c r="T143" s="180">
        <v>6</v>
      </c>
      <c r="U143" s="180">
        <v>6</v>
      </c>
      <c r="V143" s="181" t="s">
        <v>712</v>
      </c>
      <c r="W143" s="182" t="s">
        <v>703</v>
      </c>
      <c r="X143" s="245">
        <v>25230</v>
      </c>
      <c r="Y143" s="245">
        <v>65864</v>
      </c>
      <c r="Z143" s="245">
        <v>924</v>
      </c>
      <c r="AA143" s="81"/>
      <c r="AB143" s="81"/>
      <c r="AC143" s="34">
        <f t="shared" si="11"/>
        <v>3115.3227692307692</v>
      </c>
      <c r="AD143" s="51">
        <f t="shared" si="12"/>
        <v>1966.0404000000003</v>
      </c>
      <c r="AE143" s="34">
        <f t="shared" si="13"/>
        <v>469.10769230769233</v>
      </c>
      <c r="AF143" s="51">
        <f t="shared" si="14"/>
        <v>1039.5</v>
      </c>
      <c r="AG143" s="6">
        <f t="shared" si="10"/>
        <v>6589.9708615384625</v>
      </c>
    </row>
    <row r="144" spans="1:33" s="3" customFormat="1" ht="45.75" customHeight="1">
      <c r="A144" s="174">
        <v>45453</v>
      </c>
      <c r="B144" s="175">
        <f>IFERROR(
    IF(ISNUMBER(VALUE(MID('latest 2024'!B144,SEARCH("knitting machines for 12Hrs in day",'latest 2024'!B144)-4,4))),
        VALUE(MID('latest 2024'!B144,SEARCH("knitting machines for 12Hrs in day",'latest 2024'!B144)-4,4)),
        IF(ISNUMBER(VALUE(MID('latest 2024'!B144,SEARCH("knitting machines for 12Hrs in day",'latest 2024'!B144)-3,3))),
            VALUE(MID('latest 2024'!B144,SEARCH("knitting machines for 12Hrs in day",'latest 2024'!B144)-3,3)),
            VALUE(MID('latest 2024'!B144,SEARCH("knitting machines for 12Hrs in day",'latest 2024'!B144)-2,2))
        )
    ),"-"
)</f>
        <v>115</v>
      </c>
      <c r="C144" s="175">
        <f>IFERROR(
    IF(ISNUMBER(VALUE(MID('latest 2024'!B144,SEARCH("knitting machines operated in night",'latest 2024'!B144)-4,4))),
        VALUE(MID('latest 2024'!B144,SEARCH("knitting machines operated in night",'latest 2024'!B144)-4,4)),
        IF(ISNUMBER(VALUE(MID('latest 2024'!B144,SEARCH("knitting machines operated in night",'latest 2024'!B144)-3,3))),
            VALUE(MID('latest 2024'!B144,SEARCH("knitting machines operated in night",'latest 2024'!B144)-3,3)),
            VALUE(MID('latest 2024'!B144,SEARCH("knitting machines operated in night",'latest 2024'!B144)-2,2))
        )
    ),"-"
)</f>
        <v>92</v>
      </c>
      <c r="D144" s="176">
        <f>IFERROR(
    IF(ISNUMBER(VALUE(MID('latest 2024'!B144,SEARCH("bulk dye machines operated in day",'latest 2024'!B144)-4,4))),
        VALUE(MID('latest 2024'!B144,SEARCH("bulk dye machines operated in day",'latest 2024'!B144)-4,4)),
        IF(ISNUMBER(VALUE(MID('latest 2024'!B144,SEARCH("bulk dye machines operated in day",'latest 2024'!B144)-3,3))),
            VALUE(MID('latest 2024'!B144,SEARCH("bulk dye machines operated in day",'latest 2024'!B144)-3,3)),
            VALUE(MID('latest 2024'!B144,SEARCH("bulk dye machines operated in day ",'latest 2024'!B144)-2,2))
        )
    ),"-"
)</f>
        <v>23</v>
      </c>
      <c r="E144" s="176">
        <f>IFERROR(
    IF(ISNUMBER(VALUE(MID('latest 2024'!B144,SEARCH("bulk dye machines operated in night",'latest 2024'!B144)-4,4))),
        VALUE(MID('latest 2024'!B144,SEARCH("bulk dye machines operated in night",'latest 2024'!B144)-4,4)),
        IF(ISNUMBER(VALUE(MID('latest 2024'!B144,SEARCH("bulk dye machines operated in night",'latest 2024'!B144)-3,3))),
            VALUE(MID('latest 2024'!B144,SEARCH("bulk dye machines operated in night",'latest 2024'!B144)-3,3)),
            VALUE(MID('latest 2024'!B144,SEARCH("bulk dye machines operated in night",'latest 2024'!B144)-2,2))
        )
    ),"-"
)</f>
        <v>24</v>
      </c>
      <c r="F144" s="175">
        <f>IFERROR(
    IF(ISNUMBER(VALUE(MID('latest 2024'!B144,SEARCH("sample dye machine operated in day",'latest 2024'!B144)-4,4))),
        VALUE(MID('latest 2024'!B144,SEARCH("sample dye machine operated in day",'latest 2024'!B144)-4,4)),
        IF(ISNUMBER(VALUE(MID('latest 2024'!B144,SEARCH("sample dye machine operated in day",'latest 2024'!B144)-3,3))),
            VALUE(MID('latest 2024'!B144,SEARCH("sample dye machine operated in day",'latest 2024'!B144)-3,3)),
            VALUE(MID('latest 2024'!B144,SEARCH("sample dye machine operated in day",'latest 2024'!B144)-2,2))
        )
    ),"-"
)</f>
        <v>9</v>
      </c>
      <c r="G144" s="175">
        <f>IFERROR(
    IF(ISNUMBER(VALUE(MID('latest 2024'!B144,SEARCH("sample dye machine operated in night",'latest 2024'!B144)-4,4))),
        VALUE(MID('latest 2024'!B144,SEARCH("sample dye machine operated in night",'latest 2024'!B144)-4,4)),
        IF(ISNUMBER(VALUE(MID('latest 2024'!B144,SEARCH("sample dye machine operated in night",'latest 2024'!B144)-3,3))),
            VALUE(MID('latest 2024'!B144,SEARCH("sample dye machine operated in night",'latest 2024'!B144)-3,3)),
            VALUE(MID('latest 2024'!B144,SEARCH("sample dye machine operated in night",'latest 2024'!B144)-2,2))
        )
    ),"-"
)</f>
        <v>10</v>
      </c>
      <c r="H144" s="176">
        <f>IFERROR(
    IF(ISNUMBER(VALUE(MID('latest 2024'!B144,SEARCH("dryers operated in day",'latest 2024'!B144)-4,4))),
        VALUE(MID('latest 2024'!B144,SEARCH("dryers operated in day",'latest 2024'!B144)-4,4)),
        IF(ISNUMBER(VALUE(MID('latest 2024'!B144,SEARCH("dryers operated in day",'latest 2024'!B144)-3,3))),
            VALUE(MID('latest 2024'!B144,SEARCH("dryers operated in day",'latest 2024'!B144)-3,3)),
            VALUE(MID('latest 2024'!B144,SEARCH("dryers operated in day",'latest 2024'!B144)-2,2))
        )
    ),"-"
)</f>
        <v>8</v>
      </c>
      <c r="I144" s="176">
        <f>IFERROR(
    IF(ISNUMBER(VALUE(MID('latest 2024'!B144,SEARCH("dryers operated in night",'latest 2024'!B144)-4,4))),
        VALUE(MID('latest 2024'!B144,SEARCH("dryers operated in night",'latest 2024'!B144)-4,4)),
        IF(ISNUMBER(VALUE(MID('latest 2024'!B144,SEARCH("dryers operated in night",'latest 2024'!B144)-3,3))),
            VALUE(MID('latest 2024'!B144,SEARCH("dryers operated in night",'latest 2024'!B144)-3,3)),
            VALUE(MID('latest 2024'!B144,SEARCH("dryers operated in night",'latest 2024'!B144)-2,2))
        )
    ),"-"
)</f>
        <v>8</v>
      </c>
      <c r="J144" s="175">
        <f>IFERROR(
    IF(ISNUMBER(VALUE(MID('latest 2024'!B144,SEARCH("Presetting machines operated in day",'latest 2024'!B144)-4,4))),
        VALUE(MID('latest 2024'!B144,SEARCH("Presetting machines operated in day",'latest 2024'!B144)-4,4)),
        IF(ISNUMBER(VALUE(MID('latest 2024'!B144,SEARCH("Presetting machines operated in day",'latest 2024'!B144)-3,3))),
            VALUE(MID('latest 2024'!B144,SEARCH("Presetting machines operated in day",'latest 2024'!B144)-3,3)),
            VALUE(MID('latest 2024'!B144,SEARCH("Presetting machines operated in day",'latest 2024'!B144)-2,2))
        )
    ),"-"
)</f>
        <v>3</v>
      </c>
      <c r="K144" s="177">
        <f>IFERROR(
    IF(ISNUMBER(VALUE(MID('latest 2024'!B144,SEARCH("Presetting machines operated in night",'latest 2024'!B144)-4,4))),
        VALUE(MID('latest 2024'!B144,SEARCH("Presetting machines operated in night",'latest 2024'!B144)-4,4)),
        IF(ISNUMBER(VALUE(MID('latest 2024'!B144,SEARCH("Presetting machines operated in night",'latest 2024'!B144)-3,3))),
            VALUE(MID('latest 2024'!B144,SEARCH("Presetting machines operated in night",'latest 2024'!B144)-3,3)),
            VALUE(MID('latest 2024'!B144,SEARCH("Presetting machines operated in night",'latest 2024'!B144)-2,2))
        )
    ),"-"
)</f>
        <v>2</v>
      </c>
      <c r="L144" s="178" t="s">
        <v>54</v>
      </c>
      <c r="M144" s="178" t="s">
        <v>54</v>
      </c>
      <c r="N144" s="179">
        <v>3</v>
      </c>
      <c r="O144" s="179">
        <v>2</v>
      </c>
      <c r="P144" s="180">
        <v>5</v>
      </c>
      <c r="Q144" s="180">
        <v>4</v>
      </c>
      <c r="R144" s="179">
        <v>3</v>
      </c>
      <c r="S144" s="179">
        <v>3</v>
      </c>
      <c r="T144" s="180">
        <v>6</v>
      </c>
      <c r="U144" s="180">
        <v>6</v>
      </c>
      <c r="V144" s="181" t="s">
        <v>712</v>
      </c>
      <c r="W144" s="182" t="s">
        <v>703</v>
      </c>
      <c r="X144" s="245">
        <v>25443</v>
      </c>
      <c r="Y144" s="245">
        <v>58562</v>
      </c>
      <c r="Z144" s="245">
        <v>712</v>
      </c>
      <c r="AA144" s="81"/>
      <c r="AB144" s="81"/>
      <c r="AC144" s="34">
        <f t="shared" si="11"/>
        <v>3141.6233538461543</v>
      </c>
      <c r="AD144" s="51">
        <f t="shared" si="12"/>
        <v>1748.0757000000001</v>
      </c>
      <c r="AE144" s="34">
        <f t="shared" si="13"/>
        <v>361.47692307692307</v>
      </c>
      <c r="AF144" s="51">
        <f t="shared" si="14"/>
        <v>801.00000000000011</v>
      </c>
      <c r="AG144" s="6">
        <f t="shared" si="10"/>
        <v>6052.1759769230775</v>
      </c>
    </row>
    <row r="145" spans="1:33" s="3" customFormat="1" ht="45.75" customHeight="1">
      <c r="A145" s="174">
        <v>45454</v>
      </c>
      <c r="B145" s="175">
        <f>IFERROR(
    IF(ISNUMBER(VALUE(MID('latest 2024'!B145,SEARCH("knitting machines for 12Hrs in day",'latest 2024'!B145)-4,4))),
        VALUE(MID('latest 2024'!B145,SEARCH("knitting machines for 12Hrs in day",'latest 2024'!B145)-4,4)),
        IF(ISNUMBER(VALUE(MID('latest 2024'!B145,SEARCH("knitting machines for 12Hrs in day",'latest 2024'!B145)-3,3))),
            VALUE(MID('latest 2024'!B145,SEARCH("knitting machines for 12Hrs in day",'latest 2024'!B145)-3,3)),
            VALUE(MID('latest 2024'!B145,SEARCH("knitting machines for 12Hrs in day",'latest 2024'!B145)-2,2))
        )
    ),"-"
)</f>
        <v>108</v>
      </c>
      <c r="C145" s="175">
        <f>IFERROR(
    IF(ISNUMBER(VALUE(MID('latest 2024'!B145,SEARCH("knitting machines operated in night",'latest 2024'!B145)-4,4))),
        VALUE(MID('latest 2024'!B145,SEARCH("knitting machines operated in night",'latest 2024'!B145)-4,4)),
        IF(ISNUMBER(VALUE(MID('latest 2024'!B145,SEARCH("knitting machines operated in night",'latest 2024'!B145)-3,3))),
            VALUE(MID('latest 2024'!B145,SEARCH("knitting machines operated in night",'latest 2024'!B145)-3,3)),
            VALUE(MID('latest 2024'!B145,SEARCH("knitting machines operated in night",'latest 2024'!B145)-2,2))
        )
    ),"-"
)</f>
        <v>102</v>
      </c>
      <c r="D145" s="176">
        <f>IFERROR(
    IF(ISNUMBER(VALUE(MID('latest 2024'!B145,SEARCH("bulk dye machines operated in day",'latest 2024'!B145)-4,4))),
        VALUE(MID('latest 2024'!B145,SEARCH("bulk dye machines operated in day",'latest 2024'!B145)-4,4)),
        IF(ISNUMBER(VALUE(MID('latest 2024'!B145,SEARCH("bulk dye machines operated in day",'latest 2024'!B145)-3,3))),
            VALUE(MID('latest 2024'!B145,SEARCH("bulk dye machines operated in day",'latest 2024'!B145)-3,3)),
            VALUE(MID('latest 2024'!B145,SEARCH("bulk dye machines operated in day ",'latest 2024'!B145)-2,2))
        )
    ),"-"
)</f>
        <v>23</v>
      </c>
      <c r="E145" s="176">
        <f>IFERROR(
    IF(ISNUMBER(VALUE(MID('latest 2024'!B145,SEARCH("bulk dye machines operated in night",'latest 2024'!B145)-4,4))),
        VALUE(MID('latest 2024'!B145,SEARCH("bulk dye machines operated in night",'latest 2024'!B145)-4,4)),
        IF(ISNUMBER(VALUE(MID('latest 2024'!B145,SEARCH("bulk dye machines operated in night",'latest 2024'!B145)-3,3))),
            VALUE(MID('latest 2024'!B145,SEARCH("bulk dye machines operated in night",'latest 2024'!B145)-3,3)),
            VALUE(MID('latest 2024'!B145,SEARCH("bulk dye machines operated in night",'latest 2024'!B145)-2,2))
        )
    ),"-"
)</f>
        <v>24</v>
      </c>
      <c r="F145" s="175">
        <f>IFERROR(
    IF(ISNUMBER(VALUE(MID('latest 2024'!B145,SEARCH("sample dye machine operated in day",'latest 2024'!B145)-4,4))),
        VALUE(MID('latest 2024'!B145,SEARCH("sample dye machine operated in day",'latest 2024'!B145)-4,4)),
        IF(ISNUMBER(VALUE(MID('latest 2024'!B145,SEARCH("sample dye machine operated in day",'latest 2024'!B145)-3,3))),
            VALUE(MID('latest 2024'!B145,SEARCH("sample dye machine operated in day",'latest 2024'!B145)-3,3)),
            VALUE(MID('latest 2024'!B145,SEARCH("sample dye machine operated in day",'latest 2024'!B145)-2,2))
        )
    ),"-"
)</f>
        <v>10</v>
      </c>
      <c r="G145" s="175">
        <f>IFERROR(
    IF(ISNUMBER(VALUE(MID('latest 2024'!B145,SEARCH("sample dye machine operated in night",'latest 2024'!B145)-4,4))),
        VALUE(MID('latest 2024'!B145,SEARCH("sample dye machine operated in night",'latest 2024'!B145)-4,4)),
        IF(ISNUMBER(VALUE(MID('latest 2024'!B145,SEARCH("sample dye machine operated in night",'latest 2024'!B145)-3,3))),
            VALUE(MID('latest 2024'!B145,SEARCH("sample dye machine operated in night",'latest 2024'!B145)-3,3)),
            VALUE(MID('latest 2024'!B145,SEARCH("sample dye machine operated in night",'latest 2024'!B145)-2,2))
        )
    ),"-"
)</f>
        <v>10</v>
      </c>
      <c r="H145" s="176">
        <f>IFERROR(
    IF(ISNUMBER(VALUE(MID('latest 2024'!B145,SEARCH("dryers operated in day",'latest 2024'!B145)-4,4))),
        VALUE(MID('latest 2024'!B145,SEARCH("dryers operated in day",'latest 2024'!B145)-4,4)),
        IF(ISNUMBER(VALUE(MID('latest 2024'!B145,SEARCH("dryers operated in day",'latest 2024'!B145)-3,3))),
            VALUE(MID('latest 2024'!B145,SEARCH("dryers operated in day",'latest 2024'!B145)-3,3)),
            VALUE(MID('latest 2024'!B145,SEARCH("dryers operated in day",'latest 2024'!B145)-2,2))
        )
    ),"-"
)</f>
        <v>11</v>
      </c>
      <c r="I145" s="176">
        <f>IFERROR(
    IF(ISNUMBER(VALUE(MID('latest 2024'!B145,SEARCH("dryers operated in night",'latest 2024'!B145)-4,4))),
        VALUE(MID('latest 2024'!B145,SEARCH("dryers operated in night",'latest 2024'!B145)-4,4)),
        IF(ISNUMBER(VALUE(MID('latest 2024'!B145,SEARCH("dryers operated in night",'latest 2024'!B145)-3,3))),
            VALUE(MID('latest 2024'!B145,SEARCH("dryers operated in night",'latest 2024'!B145)-3,3)),
            VALUE(MID('latest 2024'!B145,SEARCH("dryers operated in night",'latest 2024'!B145)-2,2))
        )
    ),"-"
)</f>
        <v>9</v>
      </c>
      <c r="J145" s="175">
        <f>IFERROR(
    IF(ISNUMBER(VALUE(MID('latest 2024'!B145,SEARCH("Presetting machines operated in day",'latest 2024'!B145)-4,4))),
        VALUE(MID('latest 2024'!B145,SEARCH("Presetting machines operated in day",'latest 2024'!B145)-4,4)),
        IF(ISNUMBER(VALUE(MID('latest 2024'!B145,SEARCH("Presetting machines operated in day",'latest 2024'!B145)-3,3))),
            VALUE(MID('latest 2024'!B145,SEARCH("Presetting machines operated in day",'latest 2024'!B145)-3,3)),
            VALUE(MID('latest 2024'!B145,SEARCH("Presetting machines operated in day",'latest 2024'!B145)-2,2))
        )
    ),"-"
)</f>
        <v>4</v>
      </c>
      <c r="K145" s="177">
        <f>IFERROR(
    IF(ISNUMBER(VALUE(MID('latest 2024'!B145,SEARCH("Presetting machines operated in night",'latest 2024'!B145)-4,4))),
        VALUE(MID('latest 2024'!B145,SEARCH("Presetting machines operated in night",'latest 2024'!B145)-4,4)),
        IF(ISNUMBER(VALUE(MID('latest 2024'!B145,SEARCH("Presetting machines operated in night",'latest 2024'!B145)-3,3))),
            VALUE(MID('latest 2024'!B145,SEARCH("Presetting machines operated in night",'latest 2024'!B145)-3,3)),
            VALUE(MID('latest 2024'!B145,SEARCH("Presetting machines operated in night",'latest 2024'!B145)-2,2))
        )
    ),"-"
)</f>
        <v>3</v>
      </c>
      <c r="L145" s="178" t="s">
        <v>54</v>
      </c>
      <c r="M145" s="178" t="s">
        <v>54</v>
      </c>
      <c r="N145" s="179">
        <v>3</v>
      </c>
      <c r="O145" s="179">
        <v>2</v>
      </c>
      <c r="P145" s="180">
        <v>5</v>
      </c>
      <c r="Q145" s="180">
        <v>4</v>
      </c>
      <c r="R145" s="179">
        <v>3</v>
      </c>
      <c r="S145" s="179">
        <v>3</v>
      </c>
      <c r="T145" s="180">
        <v>6</v>
      </c>
      <c r="U145" s="180">
        <v>6</v>
      </c>
      <c r="V145" s="181" t="s">
        <v>712</v>
      </c>
      <c r="W145" s="182" t="s">
        <v>703</v>
      </c>
      <c r="X145" s="245">
        <v>25421</v>
      </c>
      <c r="Y145" s="245">
        <v>65063</v>
      </c>
      <c r="Z145" s="245">
        <v>844</v>
      </c>
      <c r="AA145" s="81"/>
      <c r="AB145" s="81"/>
      <c r="AC145" s="34">
        <f t="shared" si="11"/>
        <v>3138.9068615384617</v>
      </c>
      <c r="AD145" s="51">
        <f t="shared" si="12"/>
        <v>1942.1305500000001</v>
      </c>
      <c r="AE145" s="34">
        <f t="shared" si="13"/>
        <v>428.49230769230769</v>
      </c>
      <c r="AF145" s="51">
        <f t="shared" si="14"/>
        <v>949.5</v>
      </c>
      <c r="AG145" s="6">
        <f t="shared" si="10"/>
        <v>6459.0297192307698</v>
      </c>
    </row>
    <row r="146" spans="1:33" s="3" customFormat="1" ht="45.75" customHeight="1">
      <c r="A146" s="174">
        <v>45455</v>
      </c>
      <c r="B146" s="175">
        <f>IFERROR(
    IF(ISNUMBER(VALUE(MID('latest 2024'!B146,SEARCH("knitting machines for 12Hrs in day",'latest 2024'!B146)-4,4))),
        VALUE(MID('latest 2024'!B146,SEARCH("knitting machines for 12Hrs in day",'latest 2024'!B146)-4,4)),
        IF(ISNUMBER(VALUE(MID('latest 2024'!B146,SEARCH("knitting machines for 12Hrs in day",'latest 2024'!B146)-3,3))),
            VALUE(MID('latest 2024'!B146,SEARCH("knitting machines for 12Hrs in day",'latest 2024'!B146)-3,3)),
            VALUE(MID('latest 2024'!B146,SEARCH("knitting machines for 12Hrs in day",'latest 2024'!B146)-2,2))
        )
    ),"-"
)</f>
        <v>118</v>
      </c>
      <c r="C146" s="175">
        <f>IFERROR(
    IF(ISNUMBER(VALUE(MID('latest 2024'!B146,SEARCH("knitting machines operated in night",'latest 2024'!B146)-4,4))),
        VALUE(MID('latest 2024'!B146,SEARCH("knitting machines operated in night",'latest 2024'!B146)-4,4)),
        IF(ISNUMBER(VALUE(MID('latest 2024'!B146,SEARCH("knitting machines operated in night",'latest 2024'!B146)-3,3))),
            VALUE(MID('latest 2024'!B146,SEARCH("knitting machines operated in night",'latest 2024'!B146)-3,3)),
            VALUE(MID('latest 2024'!B146,SEARCH("knitting machines operated in night",'latest 2024'!B146)-2,2))
        )
    ),"-"
)</f>
        <v>102</v>
      </c>
      <c r="D146" s="176">
        <f>IFERROR(
    IF(ISNUMBER(VALUE(MID('latest 2024'!B146,SEARCH("bulk dye machines operated in day",'latest 2024'!B146)-4,4))),
        VALUE(MID('latest 2024'!B146,SEARCH("bulk dye machines operated in day",'latest 2024'!B146)-4,4)),
        IF(ISNUMBER(VALUE(MID('latest 2024'!B146,SEARCH("bulk dye machines operated in day",'latest 2024'!B146)-3,3))),
            VALUE(MID('latest 2024'!B146,SEARCH("bulk dye machines operated in day",'latest 2024'!B146)-3,3)),
            VALUE(MID('latest 2024'!B146,SEARCH("bulk dye machines operated in day ",'latest 2024'!B146)-2,2))
        )
    ),"-"
)</f>
        <v>22</v>
      </c>
      <c r="E146" s="176">
        <f>IFERROR(
    IF(ISNUMBER(VALUE(MID('latest 2024'!B146,SEARCH("bulk dye machines operated in night",'latest 2024'!B146)-4,4))),
        VALUE(MID('latest 2024'!B146,SEARCH("bulk dye machines operated in night",'latest 2024'!B146)-4,4)),
        IF(ISNUMBER(VALUE(MID('latest 2024'!B146,SEARCH("bulk dye machines operated in night",'latest 2024'!B146)-3,3))),
            VALUE(MID('latest 2024'!B146,SEARCH("bulk dye machines operated in night",'latest 2024'!B146)-3,3)),
            VALUE(MID('latest 2024'!B146,SEARCH("bulk dye machines operated in night",'latest 2024'!B146)-2,2))
        )
    ),"-"
)</f>
        <v>26</v>
      </c>
      <c r="F146" s="175">
        <f>IFERROR(
    IF(ISNUMBER(VALUE(MID('latest 2024'!B146,SEARCH("sample dye machine operated in day",'latest 2024'!B146)-4,4))),
        VALUE(MID('latest 2024'!B146,SEARCH("sample dye machine operated in day",'latest 2024'!B146)-4,4)),
        IF(ISNUMBER(VALUE(MID('latest 2024'!B146,SEARCH("sample dye machine operated in day",'latest 2024'!B146)-3,3))),
            VALUE(MID('latest 2024'!B146,SEARCH("sample dye machine operated in day",'latest 2024'!B146)-3,3)),
            VALUE(MID('latest 2024'!B146,SEARCH("sample dye machine operated in day",'latest 2024'!B146)-2,2))
        )
    ),"-"
)</f>
        <v>8</v>
      </c>
      <c r="G146" s="175">
        <f>IFERROR(
    IF(ISNUMBER(VALUE(MID('latest 2024'!B146,SEARCH("sample dye machine operated in night",'latest 2024'!B146)-4,4))),
        VALUE(MID('latest 2024'!B146,SEARCH("sample dye machine operated in night",'latest 2024'!B146)-4,4)),
        IF(ISNUMBER(VALUE(MID('latest 2024'!B146,SEARCH("sample dye machine operated in night",'latest 2024'!B146)-3,3))),
            VALUE(MID('latest 2024'!B146,SEARCH("sample dye machine operated in night",'latest 2024'!B146)-3,3)),
            VALUE(MID('latest 2024'!B146,SEARCH("sample dye machine operated in night",'latest 2024'!B146)-2,2))
        )
    ),"-"
)</f>
        <v>9</v>
      </c>
      <c r="H146" s="176">
        <f>IFERROR(
    IF(ISNUMBER(VALUE(MID('latest 2024'!B146,SEARCH("dryers operated in day",'latest 2024'!B146)-4,4))),
        VALUE(MID('latest 2024'!B146,SEARCH("dryers operated in day",'latest 2024'!B146)-4,4)),
        IF(ISNUMBER(VALUE(MID('latest 2024'!B146,SEARCH("dryers operated in day",'latest 2024'!B146)-3,3))),
            VALUE(MID('latest 2024'!B146,SEARCH("dryers operated in day",'latest 2024'!B146)-3,3)),
            VALUE(MID('latest 2024'!B146,SEARCH("dryers operated in day",'latest 2024'!B146)-2,2))
        )
    ),"-"
)</f>
        <v>8</v>
      </c>
      <c r="I146" s="176">
        <f>IFERROR(
    IF(ISNUMBER(VALUE(MID('latest 2024'!B146,SEARCH("dryers operated in night",'latest 2024'!B146)-4,4))),
        VALUE(MID('latest 2024'!B146,SEARCH("dryers operated in night",'latest 2024'!B146)-4,4)),
        IF(ISNUMBER(VALUE(MID('latest 2024'!B146,SEARCH("dryers operated in night",'latest 2024'!B146)-3,3))),
            VALUE(MID('latest 2024'!B146,SEARCH("dryers operated in night",'latest 2024'!B146)-3,3)),
            VALUE(MID('latest 2024'!B146,SEARCH("dryers operated in night",'latest 2024'!B146)-2,2))
        )
    ),"-"
)</f>
        <v>8</v>
      </c>
      <c r="J146" s="175">
        <f>IFERROR(
    IF(ISNUMBER(VALUE(MID('latest 2024'!B146,SEARCH("Presetting machines operated in day",'latest 2024'!B146)-4,4))),
        VALUE(MID('latest 2024'!B146,SEARCH("Presetting machines operated in day",'latest 2024'!B146)-4,4)),
        IF(ISNUMBER(VALUE(MID('latest 2024'!B146,SEARCH("Presetting machines operated in day",'latest 2024'!B146)-3,3))),
            VALUE(MID('latest 2024'!B146,SEARCH("Presetting machines operated in day",'latest 2024'!B146)-3,3)),
            VALUE(MID('latest 2024'!B146,SEARCH("Presetting machines operated in day",'latest 2024'!B146)-2,2))
        )
    ),"-"
)</f>
        <v>4</v>
      </c>
      <c r="K146" s="177">
        <f>IFERROR(
    IF(ISNUMBER(VALUE(MID('latest 2024'!B146,SEARCH("Presetting machines operated in night",'latest 2024'!B146)-4,4))),
        VALUE(MID('latest 2024'!B146,SEARCH("Presetting machines operated in night",'latest 2024'!B146)-4,4)),
        IF(ISNUMBER(VALUE(MID('latest 2024'!B146,SEARCH("Presetting machines operated in night",'latest 2024'!B146)-3,3))),
            VALUE(MID('latest 2024'!B146,SEARCH("Presetting machines operated in night",'latest 2024'!B146)-3,3)),
            VALUE(MID('latest 2024'!B146,SEARCH("Presetting machines operated in night",'latest 2024'!B146)-2,2))
        )
    ),"-"
)</f>
        <v>3</v>
      </c>
      <c r="L146" s="178" t="s">
        <v>54</v>
      </c>
      <c r="M146" s="178" t="s">
        <v>54</v>
      </c>
      <c r="N146" s="179">
        <v>2</v>
      </c>
      <c r="O146" s="179">
        <v>2</v>
      </c>
      <c r="P146" s="180">
        <v>5</v>
      </c>
      <c r="Q146" s="180">
        <v>4</v>
      </c>
      <c r="R146" s="179">
        <v>3</v>
      </c>
      <c r="S146" s="179">
        <v>3</v>
      </c>
      <c r="T146" s="180">
        <v>6</v>
      </c>
      <c r="U146" s="180">
        <v>6</v>
      </c>
      <c r="V146" s="181" t="s">
        <v>712</v>
      </c>
      <c r="W146" s="182" t="s">
        <v>703</v>
      </c>
      <c r="X146" s="245">
        <v>25315</v>
      </c>
      <c r="Y146" s="245">
        <v>63065</v>
      </c>
      <c r="Z146" s="245">
        <v>854</v>
      </c>
      <c r="AA146" s="81"/>
      <c r="AB146" s="81"/>
      <c r="AC146" s="34">
        <f t="shared" si="11"/>
        <v>3125.8183076923078</v>
      </c>
      <c r="AD146" s="51">
        <f t="shared" si="12"/>
        <v>1882.4902500000001</v>
      </c>
      <c r="AE146" s="34">
        <f t="shared" si="13"/>
        <v>433.56923076923078</v>
      </c>
      <c r="AF146" s="51">
        <f t="shared" si="14"/>
        <v>960.75</v>
      </c>
      <c r="AG146" s="6">
        <f t="shared" si="10"/>
        <v>6402.6277884615383</v>
      </c>
    </row>
    <row r="147" spans="1:33" s="3" customFormat="1" ht="45.75" customHeight="1">
      <c r="A147" s="174">
        <v>45456</v>
      </c>
      <c r="B147" s="175">
        <f>IFERROR(
    IF(ISNUMBER(VALUE(MID('latest 2024'!B147,SEARCH("knitting machines for 12Hrs in day",'latest 2024'!B147)-4,4))),
        VALUE(MID('latest 2024'!B147,SEARCH("knitting machines for 12Hrs in day",'latest 2024'!B147)-4,4)),
        IF(ISNUMBER(VALUE(MID('latest 2024'!B147,SEARCH("knitting machines for 12Hrs in day",'latest 2024'!B147)-3,3))),
            VALUE(MID('latest 2024'!B147,SEARCH("knitting machines for 12Hrs in day",'latest 2024'!B147)-3,3)),
            VALUE(MID('latest 2024'!B147,SEARCH("knitting machines for 12Hrs in day",'latest 2024'!B147)-2,2))
        )
    ),"-"
)</f>
        <v>105</v>
      </c>
      <c r="C147" s="175">
        <f>IFERROR(
    IF(ISNUMBER(VALUE(MID('latest 2024'!B147,SEARCH("knitting machines operated in night",'latest 2024'!B147)-4,4))),
        VALUE(MID('latest 2024'!B147,SEARCH("knitting machines operated in night",'latest 2024'!B147)-4,4)),
        IF(ISNUMBER(VALUE(MID('latest 2024'!B147,SEARCH("knitting machines operated in night",'latest 2024'!B147)-3,3))),
            VALUE(MID('latest 2024'!B147,SEARCH("knitting machines operated in night",'latest 2024'!B147)-3,3)),
            VALUE(MID('latest 2024'!B147,SEARCH("knitting machines operated in night",'latest 2024'!B147)-2,2))
        )
    ),"-"
)</f>
        <v>106</v>
      </c>
      <c r="D147" s="176">
        <f>IFERROR(
    IF(ISNUMBER(VALUE(MID('latest 2024'!B147,SEARCH("bulk dye machines operated in day",'latest 2024'!B147)-4,4))),
        VALUE(MID('latest 2024'!B147,SEARCH("bulk dye machines operated in day",'latest 2024'!B147)-4,4)),
        IF(ISNUMBER(VALUE(MID('latest 2024'!B147,SEARCH("bulk dye machines operated in day",'latest 2024'!B147)-3,3))),
            VALUE(MID('latest 2024'!B147,SEARCH("bulk dye machines operated in day",'latest 2024'!B147)-3,3)),
            VALUE(MID('latest 2024'!B147,SEARCH("bulk dye machines operated in day ",'latest 2024'!B147)-2,2))
        )
    ),"-"
)</f>
        <v>25</v>
      </c>
      <c r="E147" s="176">
        <f>IFERROR(
    IF(ISNUMBER(VALUE(MID('latest 2024'!B147,SEARCH("bulk dye machines operated in night",'latest 2024'!B147)-4,4))),
        VALUE(MID('latest 2024'!B147,SEARCH("bulk dye machines operated in night",'latest 2024'!B147)-4,4)),
        IF(ISNUMBER(VALUE(MID('latest 2024'!B147,SEARCH("bulk dye machines operated in night",'latest 2024'!B147)-3,3))),
            VALUE(MID('latest 2024'!B147,SEARCH("bulk dye machines operated in night",'latest 2024'!B147)-3,3)),
            VALUE(MID('latest 2024'!B147,SEARCH("bulk dye machines operated in night",'latest 2024'!B147)-2,2))
        )
    ),"-"
)</f>
        <v>25</v>
      </c>
      <c r="F147" s="175">
        <f>IFERROR(
    IF(ISNUMBER(VALUE(MID('latest 2024'!B147,SEARCH("sample dye machine operated in day",'latest 2024'!B147)-4,4))),
        VALUE(MID('latest 2024'!B147,SEARCH("sample dye machine operated in day",'latest 2024'!B147)-4,4)),
        IF(ISNUMBER(VALUE(MID('latest 2024'!B147,SEARCH("sample dye machine operated in day",'latest 2024'!B147)-3,3))),
            VALUE(MID('latest 2024'!B147,SEARCH("sample dye machine operated in day",'latest 2024'!B147)-3,3)),
            VALUE(MID('latest 2024'!B147,SEARCH("sample dye machine operated in day",'latest 2024'!B147)-2,2))
        )
    ),"-"
)</f>
        <v>10</v>
      </c>
      <c r="G147" s="175">
        <f>IFERROR(
    IF(ISNUMBER(VALUE(MID('latest 2024'!B147,SEARCH("sample dye machine operated in night",'latest 2024'!B147)-4,4))),
        VALUE(MID('latest 2024'!B147,SEARCH("sample dye machine operated in night",'latest 2024'!B147)-4,4)),
        IF(ISNUMBER(VALUE(MID('latest 2024'!B147,SEARCH("sample dye machine operated in night",'latest 2024'!B147)-3,3))),
            VALUE(MID('latest 2024'!B147,SEARCH("sample dye machine operated in night",'latest 2024'!B147)-3,3)),
            VALUE(MID('latest 2024'!B147,SEARCH("sample dye machine operated in night",'latest 2024'!B147)-2,2))
        )
    ),"-"
)</f>
        <v>10</v>
      </c>
      <c r="H147" s="176">
        <f>IFERROR(
    IF(ISNUMBER(VALUE(MID('latest 2024'!B147,SEARCH("dryers operated in day",'latest 2024'!B147)-4,4))),
        VALUE(MID('latest 2024'!B147,SEARCH("dryers operated in day",'latest 2024'!B147)-4,4)),
        IF(ISNUMBER(VALUE(MID('latest 2024'!B147,SEARCH("dryers operated in day",'latest 2024'!B147)-3,3))),
            VALUE(MID('latest 2024'!B147,SEARCH("dryers operated in day",'latest 2024'!B147)-3,3)),
            VALUE(MID('latest 2024'!B147,SEARCH("dryers operated in day",'latest 2024'!B147)-2,2))
        )
    ),"-"
)</f>
        <v>6</v>
      </c>
      <c r="I147" s="176">
        <f>IFERROR(
    IF(ISNUMBER(VALUE(MID('latest 2024'!B147,SEARCH("dryers operated in night",'latest 2024'!B147)-4,4))),
        VALUE(MID('latest 2024'!B147,SEARCH("dryers operated in night",'latest 2024'!B147)-4,4)),
        IF(ISNUMBER(VALUE(MID('latest 2024'!B147,SEARCH("dryers operated in night",'latest 2024'!B147)-3,3))),
            VALUE(MID('latest 2024'!B147,SEARCH("dryers operated in night",'latest 2024'!B147)-3,3)),
            VALUE(MID('latest 2024'!B147,SEARCH("dryers operated in night",'latest 2024'!B147)-2,2))
        )
    ),"-"
)</f>
        <v>8</v>
      </c>
      <c r="J147" s="175">
        <f>IFERROR(
    IF(ISNUMBER(VALUE(MID('latest 2024'!B147,SEARCH("Presetting machines operated in day",'latest 2024'!B147)-4,4))),
        VALUE(MID('latest 2024'!B147,SEARCH("Presetting machines operated in day",'latest 2024'!B147)-4,4)),
        IF(ISNUMBER(VALUE(MID('latest 2024'!B147,SEARCH("Presetting machines operated in day",'latest 2024'!B147)-3,3))),
            VALUE(MID('latest 2024'!B147,SEARCH("Presetting machines operated in day",'latest 2024'!B147)-3,3)),
            VALUE(MID('latest 2024'!B147,SEARCH("Presetting machines operated in day",'latest 2024'!B147)-2,2))
        )
    ),"-"
)</f>
        <v>2</v>
      </c>
      <c r="K147" s="177">
        <f>IFERROR(
    IF(ISNUMBER(VALUE(MID('latest 2024'!B147,SEARCH("Presetting machines operated in night",'latest 2024'!B147)-4,4))),
        VALUE(MID('latest 2024'!B147,SEARCH("Presetting machines operated in night",'latest 2024'!B147)-4,4)),
        IF(ISNUMBER(VALUE(MID('latest 2024'!B147,SEARCH("Presetting machines operated in night",'latest 2024'!B147)-3,3))),
            VALUE(MID('latest 2024'!B147,SEARCH("Presetting machines operated in night",'latest 2024'!B147)-3,3)),
            VALUE(MID('latest 2024'!B147,SEARCH("Presetting machines operated in night",'latest 2024'!B147)-2,2))
        )
    ),"-"
)</f>
        <v>4</v>
      </c>
      <c r="L147" s="178" t="s">
        <v>54</v>
      </c>
      <c r="M147" s="178" t="s">
        <v>54</v>
      </c>
      <c r="N147" s="179">
        <v>3</v>
      </c>
      <c r="O147" s="186" t="s">
        <v>784</v>
      </c>
      <c r="P147" s="180">
        <v>5</v>
      </c>
      <c r="Q147" s="180">
        <v>3</v>
      </c>
      <c r="R147" s="179">
        <v>3</v>
      </c>
      <c r="S147" s="179">
        <v>3</v>
      </c>
      <c r="T147" s="180">
        <v>6</v>
      </c>
      <c r="U147" s="180">
        <v>6</v>
      </c>
      <c r="V147" s="181" t="s">
        <v>712</v>
      </c>
      <c r="W147" s="182" t="s">
        <v>703</v>
      </c>
      <c r="X147" s="245">
        <v>25430</v>
      </c>
      <c r="Y147" s="245">
        <v>64789</v>
      </c>
      <c r="Z147" s="245">
        <v>839</v>
      </c>
      <c r="AA147" s="81"/>
      <c r="AB147" s="81"/>
      <c r="AC147" s="34">
        <f t="shared" si="11"/>
        <v>3140.0181538461538</v>
      </c>
      <c r="AD147" s="51">
        <f t="shared" si="12"/>
        <v>1933.9516500000002</v>
      </c>
      <c r="AE147" s="34">
        <f t="shared" si="13"/>
        <v>425.95384615384614</v>
      </c>
      <c r="AF147" s="51">
        <f t="shared" si="14"/>
        <v>943.875</v>
      </c>
      <c r="AG147" s="6">
        <f t="shared" si="10"/>
        <v>6443.7986499999997</v>
      </c>
    </row>
    <row r="148" spans="1:33" s="3" customFormat="1" ht="45.75" customHeight="1">
      <c r="A148" s="174">
        <v>45457</v>
      </c>
      <c r="B148" s="175">
        <f>IFERROR(
    IF(ISNUMBER(VALUE(MID('latest 2024'!B148,SEARCH("knitting machines for 12Hrs in day",'latest 2024'!B148)-4,4))),
        VALUE(MID('latest 2024'!B148,SEARCH("knitting machines for 12Hrs in day",'latest 2024'!B148)-4,4)),
        IF(ISNUMBER(VALUE(MID('latest 2024'!B148,SEARCH("knitting machines for 12Hrs in day",'latest 2024'!B148)-3,3))),
            VALUE(MID('latest 2024'!B148,SEARCH("knitting machines for 12Hrs in day",'latest 2024'!B148)-3,3)),
            VALUE(MID('latest 2024'!B148,SEARCH("knitting machines for 12Hrs in day",'latest 2024'!B148)-2,2))
        )
    ),"-"
)</f>
        <v>100</v>
      </c>
      <c r="C148" s="175">
        <f>IFERROR(
    IF(ISNUMBER(VALUE(MID('latest 2024'!B148,SEARCH("knitting machines operated in night",'latest 2024'!B148)-4,4))),
        VALUE(MID('latest 2024'!B148,SEARCH("knitting machines operated in night",'latest 2024'!B148)-4,4)),
        IF(ISNUMBER(VALUE(MID('latest 2024'!B148,SEARCH("knitting machines operated in night",'latest 2024'!B148)-3,3))),
            VALUE(MID('latest 2024'!B148,SEARCH("knitting machines operated in night",'latest 2024'!B148)-3,3)),
            VALUE(MID('latest 2024'!B148,SEARCH("knitting machines operated in night",'latest 2024'!B148)-2,2))
        )
    ),"-"
)</f>
        <v>100</v>
      </c>
      <c r="D148" s="176">
        <f>IFERROR(
    IF(ISNUMBER(VALUE(MID('latest 2024'!B148,SEARCH("bulk dye machines operated in day",'latest 2024'!B148)-4,4))),
        VALUE(MID('latest 2024'!B148,SEARCH("bulk dye machines operated in day",'latest 2024'!B148)-4,4)),
        IF(ISNUMBER(VALUE(MID('latest 2024'!B148,SEARCH("bulk dye machines operated in day",'latest 2024'!B148)-3,3))),
            VALUE(MID('latest 2024'!B148,SEARCH("bulk dye machines operated in day",'latest 2024'!B148)-3,3)),
            VALUE(MID('latest 2024'!B148,SEARCH("bulk dye machines operated in day ",'latest 2024'!B148)-2,2))
        )
    ),"-"
)</f>
        <v>26</v>
      </c>
      <c r="E148" s="176">
        <f>IFERROR(
    IF(ISNUMBER(VALUE(MID('latest 2024'!B148,SEARCH("bulk dye machines operated in night",'latest 2024'!B148)-4,4))),
        VALUE(MID('latest 2024'!B148,SEARCH("bulk dye machines operated in night",'latest 2024'!B148)-4,4)),
        IF(ISNUMBER(VALUE(MID('latest 2024'!B148,SEARCH("bulk dye machines operated in night",'latest 2024'!B148)-3,3))),
            VALUE(MID('latest 2024'!B148,SEARCH("bulk dye machines operated in night",'latest 2024'!B148)-3,3)),
            VALUE(MID('latest 2024'!B148,SEARCH("bulk dye machines operated in night",'latest 2024'!B148)-2,2))
        )
    ),"-"
)</f>
        <v>26</v>
      </c>
      <c r="F148" s="175">
        <f>IFERROR(
    IF(ISNUMBER(VALUE(MID('latest 2024'!B148,SEARCH("sample dye machine operated in day",'latest 2024'!B148)-4,4))),
        VALUE(MID('latest 2024'!B148,SEARCH("sample dye machine operated in day",'latest 2024'!B148)-4,4)),
        IF(ISNUMBER(VALUE(MID('latest 2024'!B148,SEARCH("sample dye machine operated in day",'latest 2024'!B148)-3,3))),
            VALUE(MID('latest 2024'!B148,SEARCH("sample dye machine operated in day",'latest 2024'!B148)-3,3)),
            VALUE(MID('latest 2024'!B148,SEARCH("sample dye machine operated in day",'latest 2024'!B148)-2,2))
        )
    ),"-"
)</f>
        <v>9</v>
      </c>
      <c r="G148" s="175">
        <f>IFERROR(
    IF(ISNUMBER(VALUE(MID('latest 2024'!B148,SEARCH("sample dye machine operated in night",'latest 2024'!B148)-4,4))),
        VALUE(MID('latest 2024'!B148,SEARCH("sample dye machine operated in night",'latest 2024'!B148)-4,4)),
        IF(ISNUMBER(VALUE(MID('latest 2024'!B148,SEARCH("sample dye machine operated in night",'latest 2024'!B148)-3,3))),
            VALUE(MID('latest 2024'!B148,SEARCH("sample dye machine operated in night",'latest 2024'!B148)-3,3)),
            VALUE(MID('latest 2024'!B148,SEARCH("sample dye machine operated in night",'latest 2024'!B148)-2,2))
        )
    ),"-"
)</f>
        <v>9</v>
      </c>
      <c r="H148" s="176">
        <f>IFERROR(
    IF(ISNUMBER(VALUE(MID('latest 2024'!B148,SEARCH("dryers operated in day",'latest 2024'!B148)-4,4))),
        VALUE(MID('latest 2024'!B148,SEARCH("dryers operated in day",'latest 2024'!B148)-4,4)),
        IF(ISNUMBER(VALUE(MID('latest 2024'!B148,SEARCH("dryers operated in day",'latest 2024'!B148)-3,3))),
            VALUE(MID('latest 2024'!B148,SEARCH("dryers operated in day",'latest 2024'!B148)-3,3)),
            VALUE(MID('latest 2024'!B148,SEARCH("dryers operated in day",'latest 2024'!B148)-2,2))
        )
    ),"-"
)</f>
        <v>9</v>
      </c>
      <c r="I148" s="176">
        <f>IFERROR(
    IF(ISNUMBER(VALUE(MID('latest 2024'!B148,SEARCH("dryers operated in night",'latest 2024'!B148)-4,4))),
        VALUE(MID('latest 2024'!B148,SEARCH("dryers operated in night",'latest 2024'!B148)-4,4)),
        IF(ISNUMBER(VALUE(MID('latest 2024'!B148,SEARCH("dryers operated in night",'latest 2024'!B148)-3,3))),
            VALUE(MID('latest 2024'!B148,SEARCH("dryers operated in night",'latest 2024'!B148)-3,3)),
            VALUE(MID('latest 2024'!B148,SEARCH("dryers operated in night",'latest 2024'!B148)-2,2))
        )
    ),"-"
)</f>
        <v>9</v>
      </c>
      <c r="J148" s="175">
        <f>IFERROR(
    IF(ISNUMBER(VALUE(MID('latest 2024'!B148,SEARCH("Presetting machines operated in day",'latest 2024'!B148)-4,4))),
        VALUE(MID('latest 2024'!B148,SEARCH("Presetting machines operated in day",'latest 2024'!B148)-4,4)),
        IF(ISNUMBER(VALUE(MID('latest 2024'!B148,SEARCH("Presetting machines operated in day",'latest 2024'!B148)-3,3))),
            VALUE(MID('latest 2024'!B148,SEARCH("Presetting machines operated in day",'latest 2024'!B148)-3,3)),
            VALUE(MID('latest 2024'!B148,SEARCH("Presetting machines operated in day",'latest 2024'!B148)-2,2))
        )
    ),"-"
)</f>
        <v>3</v>
      </c>
      <c r="K148" s="177">
        <f>IFERROR(
    IF(ISNUMBER(VALUE(MID('latest 2024'!B148,SEARCH("Presetting machines operated in night",'latest 2024'!B148)-4,4))),
        VALUE(MID('latest 2024'!B148,SEARCH("Presetting machines operated in night",'latest 2024'!B148)-4,4)),
        IF(ISNUMBER(VALUE(MID('latest 2024'!B148,SEARCH("Presetting machines operated in night",'latest 2024'!B148)-3,3))),
            VALUE(MID('latest 2024'!B148,SEARCH("Presetting machines operated in night",'latest 2024'!B148)-3,3)),
            VALUE(MID('latest 2024'!B148,SEARCH("Presetting machines operated in night",'latest 2024'!B148)-2,2))
        )
    ),"-"
)</f>
        <v>3</v>
      </c>
      <c r="L148" s="178" t="s">
        <v>54</v>
      </c>
      <c r="M148" s="178" t="s">
        <v>54</v>
      </c>
      <c r="N148" s="179">
        <v>3</v>
      </c>
      <c r="O148" s="186" t="s">
        <v>800</v>
      </c>
      <c r="P148" s="180">
        <v>5</v>
      </c>
      <c r="Q148" s="180">
        <v>4</v>
      </c>
      <c r="R148" s="179">
        <v>3</v>
      </c>
      <c r="S148" s="179">
        <v>3</v>
      </c>
      <c r="T148" s="180">
        <v>6</v>
      </c>
      <c r="U148" s="180">
        <v>6</v>
      </c>
      <c r="V148" s="181" t="s">
        <v>712</v>
      </c>
      <c r="W148" s="182" t="s">
        <v>703</v>
      </c>
      <c r="X148" s="245">
        <v>25461</v>
      </c>
      <c r="Y148" s="245">
        <v>67237</v>
      </c>
      <c r="Z148" s="245">
        <v>905</v>
      </c>
      <c r="AA148" s="81"/>
      <c r="AB148" s="81"/>
      <c r="AC148" s="34">
        <f t="shared" si="11"/>
        <v>3143.8459384615385</v>
      </c>
      <c r="AD148" s="51">
        <f t="shared" si="12"/>
        <v>2007.0244499999999</v>
      </c>
      <c r="AE148" s="34">
        <f t="shared" si="13"/>
        <v>459.46153846153845</v>
      </c>
      <c r="AF148" s="51">
        <f t="shared" si="14"/>
        <v>1018.125</v>
      </c>
      <c r="AG148" s="6">
        <f t="shared" si="10"/>
        <v>6628.4569269230769</v>
      </c>
    </row>
    <row r="149" spans="1:33" s="3" customFormat="1" ht="45.75" customHeight="1">
      <c r="A149" s="174">
        <v>45458</v>
      </c>
      <c r="B149" s="175">
        <f>IFERROR(
    IF(ISNUMBER(VALUE(MID('latest 2024'!B149,SEARCH("knitting machines for 12Hrs in day",'latest 2024'!B149)-4,4))),
        VALUE(MID('latest 2024'!B149,SEARCH("knitting machines for 12Hrs in day",'latest 2024'!B149)-4,4)),
        IF(ISNUMBER(VALUE(MID('latest 2024'!B149,SEARCH("knitting machines for 12Hrs in day",'latest 2024'!B149)-3,3))),
            VALUE(MID('latest 2024'!B149,SEARCH("knitting machines for 12Hrs in day",'latest 2024'!B149)-3,3)),
            VALUE(MID('latest 2024'!B149,SEARCH("knitting machines for 12Hrs in day",'latest 2024'!B149)-2,2))
        )
    ),"-"
)</f>
        <v>112</v>
      </c>
      <c r="C149" s="175">
        <f>IFERROR(
    IF(ISNUMBER(VALUE(MID('latest 2024'!B149,SEARCH("knitting machines operated in night",'latest 2024'!B149)-4,4))),
        VALUE(MID('latest 2024'!B149,SEARCH("knitting machines operated in night",'latest 2024'!B149)-4,4)),
        IF(ISNUMBER(VALUE(MID('latest 2024'!B149,SEARCH("knitting machines operated in night",'latest 2024'!B149)-3,3))),
            VALUE(MID('latest 2024'!B149,SEARCH("knitting machines operated in night",'latest 2024'!B149)-3,3)),
            VALUE(MID('latest 2024'!B149,SEARCH("knitting machines operated in night",'latest 2024'!B149)-2,2))
        )
    ),"-"
)</f>
        <v>110</v>
      </c>
      <c r="D149" s="176">
        <f>IFERROR(
    IF(ISNUMBER(VALUE(MID('latest 2024'!B149,SEARCH("bulk dye machines operated in day",'latest 2024'!B149)-4,4))),
        VALUE(MID('latest 2024'!B149,SEARCH("bulk dye machines operated in day",'latest 2024'!B149)-4,4)),
        IF(ISNUMBER(VALUE(MID('latest 2024'!B149,SEARCH("bulk dye machines operated in day",'latest 2024'!B149)-3,3))),
            VALUE(MID('latest 2024'!B149,SEARCH("bulk dye machines operated in day",'latest 2024'!B149)-3,3)),
            VALUE(MID('latest 2024'!B149,SEARCH("bulk dye machines operated in day ",'latest 2024'!B149)-2,2))
        )
    ),"-"
)</f>
        <v>25</v>
      </c>
      <c r="E149" s="176">
        <f>IFERROR(
    IF(ISNUMBER(VALUE(MID('latest 2024'!B149,SEARCH("bulk dye machines operated in night",'latest 2024'!B149)-4,4))),
        VALUE(MID('latest 2024'!B149,SEARCH("bulk dye machines operated in night",'latest 2024'!B149)-4,4)),
        IF(ISNUMBER(VALUE(MID('latest 2024'!B149,SEARCH("bulk dye machines operated in night",'latest 2024'!B149)-3,3))),
            VALUE(MID('latest 2024'!B149,SEARCH("bulk dye machines operated in night",'latest 2024'!B149)-3,3)),
            VALUE(MID('latest 2024'!B149,SEARCH("bulk dye machines operated in night",'latest 2024'!B149)-2,2))
        )
    ),"-"
)</f>
        <v>26</v>
      </c>
      <c r="F149" s="175">
        <f>IFERROR(
    IF(ISNUMBER(VALUE(MID('latest 2024'!B149,SEARCH("sample dye machine operated in day",'latest 2024'!B149)-4,4))),
        VALUE(MID('latest 2024'!B149,SEARCH("sample dye machine operated in day",'latest 2024'!B149)-4,4)),
        IF(ISNUMBER(VALUE(MID('latest 2024'!B149,SEARCH("sample dye machine operated in day",'latest 2024'!B149)-3,3))),
            VALUE(MID('latest 2024'!B149,SEARCH("sample dye machine operated in day",'latest 2024'!B149)-3,3)),
            VALUE(MID('latest 2024'!B149,SEARCH("sample dye machine operated in day",'latest 2024'!B149)-2,2))
        )
    ),"-"
)</f>
        <v>9</v>
      </c>
      <c r="G149" s="175">
        <f>IFERROR(
    IF(ISNUMBER(VALUE(MID('latest 2024'!B149,SEARCH("sample dye machine operated in night",'latest 2024'!B149)-4,4))),
        VALUE(MID('latest 2024'!B149,SEARCH("sample dye machine operated in night",'latest 2024'!B149)-4,4)),
        IF(ISNUMBER(VALUE(MID('latest 2024'!B149,SEARCH("sample dye machine operated in night",'latest 2024'!B149)-3,3))),
            VALUE(MID('latest 2024'!B149,SEARCH("sample dye machine operated in night",'latest 2024'!B149)-3,3)),
            VALUE(MID('latest 2024'!B149,SEARCH("sample dye machine operated in night",'latest 2024'!B149)-2,2))
        )
    ),"-"
)</f>
        <v>9</v>
      </c>
      <c r="H149" s="176">
        <f>IFERROR(
    IF(ISNUMBER(VALUE(MID('latest 2024'!B149,SEARCH("dryers operated in day",'latest 2024'!B149)-4,4))),
        VALUE(MID('latest 2024'!B149,SEARCH("dryers operated in day",'latest 2024'!B149)-4,4)),
        IF(ISNUMBER(VALUE(MID('latest 2024'!B149,SEARCH("dryers operated in day",'latest 2024'!B149)-3,3))),
            VALUE(MID('latest 2024'!B149,SEARCH("dryers operated in day",'latest 2024'!B149)-3,3)),
            VALUE(MID('latest 2024'!B149,SEARCH("dryers operated in day",'latest 2024'!B149)-2,2))
        )
    ),"-"
)</f>
        <v>7</v>
      </c>
      <c r="I149" s="176">
        <f>IFERROR(
    IF(ISNUMBER(VALUE(MID('latest 2024'!B149,SEARCH("dryers operated in night",'latest 2024'!B149)-4,4))),
        VALUE(MID('latest 2024'!B149,SEARCH("dryers operated in night",'latest 2024'!B149)-4,4)),
        IF(ISNUMBER(VALUE(MID('latest 2024'!B149,SEARCH("dryers operated in night",'latest 2024'!B149)-3,3))),
            VALUE(MID('latest 2024'!B149,SEARCH("dryers operated in night",'latest 2024'!B149)-3,3)),
            VALUE(MID('latest 2024'!B149,SEARCH("dryers operated in night",'latest 2024'!B149)-2,2))
        )
    ),"-"
)</f>
        <v>8</v>
      </c>
      <c r="J149" s="175">
        <f>IFERROR(
    IF(ISNUMBER(VALUE(MID('latest 2024'!B149,SEARCH("Presetting machines operated in day",'latest 2024'!B149)-4,4))),
        VALUE(MID('latest 2024'!B149,SEARCH("Presetting machines operated in day",'latest 2024'!B149)-4,4)),
        IF(ISNUMBER(VALUE(MID('latest 2024'!B149,SEARCH("Presetting machines operated in day",'latest 2024'!B149)-3,3))),
            VALUE(MID('latest 2024'!B149,SEARCH("Presetting machines operated in day",'latest 2024'!B149)-3,3)),
            VALUE(MID('latest 2024'!B149,SEARCH("Presetting machines operated in day",'latest 2024'!B149)-2,2))
        )
    ),"-"
)</f>
        <v>4</v>
      </c>
      <c r="K149" s="177">
        <f>IFERROR(
    IF(ISNUMBER(VALUE(MID('latest 2024'!B149,SEARCH("Presetting machines operated in night",'latest 2024'!B149)-4,4))),
        VALUE(MID('latest 2024'!B149,SEARCH("Presetting machines operated in night",'latest 2024'!B149)-4,4)),
        IF(ISNUMBER(VALUE(MID('latest 2024'!B149,SEARCH("Presetting machines operated in night",'latest 2024'!B149)-3,3))),
            VALUE(MID('latest 2024'!B149,SEARCH("Presetting machines operated in night",'latest 2024'!B149)-3,3)),
            VALUE(MID('latest 2024'!B149,SEARCH("Presetting machines operated in night",'latest 2024'!B149)-2,2))
        )
    ),"-"
)</f>
        <v>4</v>
      </c>
      <c r="L149" s="178" t="s">
        <v>54</v>
      </c>
      <c r="M149" s="178" t="s">
        <v>54</v>
      </c>
      <c r="N149" s="179">
        <v>2</v>
      </c>
      <c r="O149" s="186" t="s">
        <v>793</v>
      </c>
      <c r="P149" s="180">
        <v>4</v>
      </c>
      <c r="Q149" s="180">
        <v>4</v>
      </c>
      <c r="R149" s="179">
        <v>3</v>
      </c>
      <c r="S149" s="179">
        <v>3</v>
      </c>
      <c r="T149" s="180">
        <v>6</v>
      </c>
      <c r="U149" s="180">
        <v>6</v>
      </c>
      <c r="V149" s="181" t="s">
        <v>712</v>
      </c>
      <c r="W149" s="182" t="s">
        <v>703</v>
      </c>
      <c r="X149" s="245">
        <v>24885</v>
      </c>
      <c r="Y149" s="245">
        <v>61457</v>
      </c>
      <c r="Z149" s="245">
        <v>840</v>
      </c>
      <c r="AA149" s="81"/>
      <c r="AB149" s="81"/>
      <c r="AC149" s="34">
        <f t="shared" si="11"/>
        <v>3072.7232307692311</v>
      </c>
      <c r="AD149" s="51">
        <f t="shared" si="12"/>
        <v>1834.4914500000002</v>
      </c>
      <c r="AE149" s="34">
        <f t="shared" si="13"/>
        <v>426.46153846153845</v>
      </c>
      <c r="AF149" s="51">
        <f t="shared" si="14"/>
        <v>945</v>
      </c>
      <c r="AG149" s="6">
        <f t="shared" si="10"/>
        <v>6278.6762192307697</v>
      </c>
    </row>
    <row r="150" spans="1:33" s="3" customFormat="1" ht="45.75" customHeight="1">
      <c r="A150" s="174">
        <v>45459</v>
      </c>
      <c r="B150" s="175">
        <f>IFERROR(
    IF(ISNUMBER(VALUE(MID('latest 2024'!B150,SEARCH("knitting machines for 12Hrs in day",'latest 2024'!B150)-4,4))),
        VALUE(MID('latest 2024'!B150,SEARCH("knitting machines for 12Hrs in day",'latest 2024'!B150)-4,4)),
        IF(ISNUMBER(VALUE(MID('latest 2024'!B150,SEARCH("knitting machines for 12Hrs in day",'latest 2024'!B150)-3,3))),
            VALUE(MID('latest 2024'!B150,SEARCH("knitting machines for 12Hrs in day",'latest 2024'!B150)-3,3)),
            VALUE(MID('latest 2024'!B150,SEARCH("knitting machines for 12Hrs in day",'latest 2024'!B150)-2,2))
        )
    ),"-"
)</f>
        <v>108</v>
      </c>
      <c r="C150" s="175">
        <f>IFERROR(
    IF(ISNUMBER(VALUE(MID('latest 2024'!B150,SEARCH("knitting machines operated in night",'latest 2024'!B150)-4,4))),
        VALUE(MID('latest 2024'!B150,SEARCH("knitting machines operated in night",'latest 2024'!B150)-4,4)),
        IF(ISNUMBER(VALUE(MID('latest 2024'!B150,SEARCH("knitting machines operated in night",'latest 2024'!B150)-3,3))),
            VALUE(MID('latest 2024'!B150,SEARCH("knitting machines operated in night",'latest 2024'!B150)-3,3)),
            VALUE(MID('latest 2024'!B150,SEARCH("knitting machines operated in night",'latest 2024'!B150)-2,2))
        )
    ),"-"
)</f>
        <v>117</v>
      </c>
      <c r="D150" s="176">
        <f>IFERROR(
    IF(ISNUMBER(VALUE(MID('latest 2024'!B150,SEARCH("bulk dye machines operated in day",'latest 2024'!B150)-4,4))),
        VALUE(MID('latest 2024'!B150,SEARCH("bulk dye machines operated in day",'latest 2024'!B150)-4,4)),
        IF(ISNUMBER(VALUE(MID('latest 2024'!B150,SEARCH("bulk dye machines operated in day",'latest 2024'!B150)-3,3))),
            VALUE(MID('latest 2024'!B150,SEARCH("bulk dye machines operated in day",'latest 2024'!B150)-3,3)),
            VALUE(MID('latest 2024'!B150,SEARCH("bulk dye machines operated in day ",'latest 2024'!B150)-2,2))
        )
    ),"-"
)</f>
        <v>25</v>
      </c>
      <c r="E150" s="176">
        <f>IFERROR(
    IF(ISNUMBER(VALUE(MID('latest 2024'!B150,SEARCH("bulk dye machines operated in night",'latest 2024'!B150)-4,4))),
        VALUE(MID('latest 2024'!B150,SEARCH("bulk dye machines operated in night",'latest 2024'!B150)-4,4)),
        IF(ISNUMBER(VALUE(MID('latest 2024'!B150,SEARCH("bulk dye machines operated in night",'latest 2024'!B150)-3,3))),
            VALUE(MID('latest 2024'!B150,SEARCH("bulk dye machines operated in night",'latest 2024'!B150)-3,3)),
            VALUE(MID('latest 2024'!B150,SEARCH("bulk dye machines operated in night",'latest 2024'!B150)-2,2))
        )
    ),"-"
)</f>
        <v>24</v>
      </c>
      <c r="F150" s="175">
        <f>IFERROR(
    IF(ISNUMBER(VALUE(MID('latest 2024'!B150,SEARCH("sample dye machine operated in day",'latest 2024'!B150)-4,4))),
        VALUE(MID('latest 2024'!B150,SEARCH("sample dye machine operated in day",'latest 2024'!B150)-4,4)),
        IF(ISNUMBER(VALUE(MID('latest 2024'!B150,SEARCH("sample dye machine operated in day",'latest 2024'!B150)-3,3))),
            VALUE(MID('latest 2024'!B150,SEARCH("sample dye machine operated in day",'latest 2024'!B150)-3,3)),
            VALUE(MID('latest 2024'!B150,SEARCH("sample dye machine operated in day",'latest 2024'!B150)-2,2))
        )
    ),"-"
)</f>
        <v>9</v>
      </c>
      <c r="G150" s="175">
        <f>IFERROR(
    IF(ISNUMBER(VALUE(MID('latest 2024'!B150,SEARCH("sample dye machine operated in night",'latest 2024'!B150)-4,4))),
        VALUE(MID('latest 2024'!B150,SEARCH("sample dye machine operated in night",'latest 2024'!B150)-4,4)),
        IF(ISNUMBER(VALUE(MID('latest 2024'!B150,SEARCH("sample dye machine operated in night",'latest 2024'!B150)-3,3))),
            VALUE(MID('latest 2024'!B150,SEARCH("sample dye machine operated in night",'latest 2024'!B150)-3,3)),
            VALUE(MID('latest 2024'!B150,SEARCH("sample dye machine operated in night",'latest 2024'!B150)-2,2))
        )
    ),"-"
)</f>
        <v>9</v>
      </c>
      <c r="H150" s="176">
        <f>IFERROR(
    IF(ISNUMBER(VALUE(MID('latest 2024'!B150,SEARCH("dryers operated in day",'latest 2024'!B150)-4,4))),
        VALUE(MID('latest 2024'!B150,SEARCH("dryers operated in day",'latest 2024'!B150)-4,4)),
        IF(ISNUMBER(VALUE(MID('latest 2024'!B150,SEARCH("dryers operated in day",'latest 2024'!B150)-3,3))),
            VALUE(MID('latest 2024'!B150,SEARCH("dryers operated in day",'latest 2024'!B150)-3,3)),
            VALUE(MID('latest 2024'!B150,SEARCH("dryers operated in day",'latest 2024'!B150)-2,2))
        )
    ),"-"
)</f>
        <v>8</v>
      </c>
      <c r="I150" s="176">
        <f>IFERROR(
    IF(ISNUMBER(VALUE(MID('latest 2024'!B150,SEARCH("dryers operated in night",'latest 2024'!B150)-4,4))),
        VALUE(MID('latest 2024'!B150,SEARCH("dryers operated in night",'latest 2024'!B150)-4,4)),
        IF(ISNUMBER(VALUE(MID('latest 2024'!B150,SEARCH("dryers operated in night",'latest 2024'!B150)-3,3))),
            VALUE(MID('latest 2024'!B150,SEARCH("dryers operated in night",'latest 2024'!B150)-3,3)),
            VALUE(MID('latest 2024'!B150,SEARCH("dryers operated in night",'latest 2024'!B150)-2,2))
        )
    ),"-"
)</f>
        <v>7</v>
      </c>
      <c r="J150" s="175">
        <f>IFERROR(
    IF(ISNUMBER(VALUE(MID('latest 2024'!B150,SEARCH("Presetting machines operated in day",'latest 2024'!B150)-4,4))),
        VALUE(MID('latest 2024'!B150,SEARCH("Presetting machines operated in day",'latest 2024'!B150)-4,4)),
        IF(ISNUMBER(VALUE(MID('latest 2024'!B150,SEARCH("Presetting machines operated in day",'latest 2024'!B150)-3,3))),
            VALUE(MID('latest 2024'!B150,SEARCH("Presetting machines operated in day",'latest 2024'!B150)-3,3)),
            VALUE(MID('latest 2024'!B150,SEARCH("Presetting machines operated in day",'latest 2024'!B150)-2,2))
        )
    ),"-"
)</f>
        <v>3</v>
      </c>
      <c r="K150" s="177">
        <f>IFERROR(
    IF(ISNUMBER(VALUE(MID('latest 2024'!B150,SEARCH("Presetting machines operated in night",'latest 2024'!B150)-4,4))),
        VALUE(MID('latest 2024'!B150,SEARCH("Presetting machines operated in night",'latest 2024'!B150)-4,4)),
        IF(ISNUMBER(VALUE(MID('latest 2024'!B150,SEARCH("Presetting machines operated in night",'latest 2024'!B150)-3,3))),
            VALUE(MID('latest 2024'!B150,SEARCH("Presetting machines operated in night",'latest 2024'!B150)-3,3)),
            VALUE(MID('latest 2024'!B150,SEARCH("Presetting machines operated in night",'latest 2024'!B150)-2,2))
        )
    ),"-"
)</f>
        <v>2</v>
      </c>
      <c r="L150" s="178" t="s">
        <v>54</v>
      </c>
      <c r="M150" s="178" t="s">
        <v>54</v>
      </c>
      <c r="N150" s="179">
        <v>2</v>
      </c>
      <c r="O150" s="179">
        <v>2</v>
      </c>
      <c r="P150" s="180">
        <v>4</v>
      </c>
      <c r="Q150" s="180">
        <v>4</v>
      </c>
      <c r="R150" s="179">
        <v>3</v>
      </c>
      <c r="S150" s="179">
        <v>3</v>
      </c>
      <c r="T150" s="180">
        <v>6</v>
      </c>
      <c r="U150" s="180">
        <v>6</v>
      </c>
      <c r="V150" s="181" t="s">
        <v>712</v>
      </c>
      <c r="W150" s="182" t="s">
        <v>703</v>
      </c>
      <c r="X150" s="245">
        <v>24734</v>
      </c>
      <c r="Y150" s="245">
        <v>57205</v>
      </c>
      <c r="Z150" s="245">
        <v>779</v>
      </c>
      <c r="AA150" s="81"/>
      <c r="AB150" s="81"/>
      <c r="AC150" s="34">
        <f t="shared" si="11"/>
        <v>3054.0782153846153</v>
      </c>
      <c r="AD150" s="51">
        <f>(Y150/1000)*29.85</f>
        <v>1707.56925</v>
      </c>
      <c r="AE150" s="34">
        <f t="shared" si="13"/>
        <v>395.49230769230769</v>
      </c>
      <c r="AF150" s="51">
        <f t="shared" si="14"/>
        <v>876.375</v>
      </c>
      <c r="AG150" s="6">
        <f>SUM(AC150:AF150)</f>
        <v>6033.5147730769231</v>
      </c>
    </row>
    <row r="151" spans="1:33" s="3" customFormat="1" ht="45.75" customHeight="1">
      <c r="A151" s="174">
        <v>45460</v>
      </c>
      <c r="B151" s="175">
        <f>IFERROR(
    IF(ISNUMBER(VALUE(MID('latest 2024'!B151,SEARCH("knitting machines for 12Hrs in day",'latest 2024'!B151)-4,4))),
        VALUE(MID('latest 2024'!B151,SEARCH("knitting machines for 12Hrs in day",'latest 2024'!B151)-4,4)),
        IF(ISNUMBER(VALUE(MID('latest 2024'!B151,SEARCH("knitting machines for 12Hrs in day",'latest 2024'!B151)-3,3))),
            VALUE(MID('latest 2024'!B151,SEARCH("knitting machines for 12Hrs in day",'latest 2024'!B151)-3,3)),
            VALUE(MID('latest 2024'!B151,SEARCH("knitting machines for 12Hrs in day",'latest 2024'!B151)-2,2))
        )
    ),"-"
)</f>
        <v>115</v>
      </c>
      <c r="C151" s="175">
        <f>IFERROR(
    IF(ISNUMBER(VALUE(MID('latest 2024'!B151,SEARCH("knitting machines operated in night",'latest 2024'!B151)-4,4))),
        VALUE(MID('latest 2024'!B151,SEARCH("knitting machines operated in night",'latest 2024'!B151)-4,4)),
        IF(ISNUMBER(VALUE(MID('latest 2024'!B151,SEARCH("knitting machines operated in night",'latest 2024'!B151)-3,3))),
            VALUE(MID('latest 2024'!B151,SEARCH("knitting machines operated in night",'latest 2024'!B151)-3,3)),
            VALUE(MID('latest 2024'!B151,SEARCH("knitting machines operated in night",'latest 2024'!B151)-2,2))
        )
    ),"-"
)</f>
        <v>117</v>
      </c>
      <c r="D151" s="176">
        <f>IFERROR(
    IF(ISNUMBER(VALUE(MID('latest 2024'!B151,SEARCH("bulk dye machines operated in day",'latest 2024'!B151)-4,4))),
        VALUE(MID('latest 2024'!B151,SEARCH("bulk dye machines operated in day",'latest 2024'!B151)-4,4)),
        IF(ISNUMBER(VALUE(MID('latest 2024'!B151,SEARCH("bulk dye machines operated in day",'latest 2024'!B151)-3,3))),
            VALUE(MID('latest 2024'!B151,SEARCH("bulk dye machines operated in day",'latest 2024'!B151)-3,3)),
            VALUE(MID('latest 2024'!B151,SEARCH("bulk dye machines operated in day ",'latest 2024'!B151)-2,2))
        )
    ),"-"
)</f>
        <v>22</v>
      </c>
      <c r="E151" s="176">
        <f>IFERROR(
    IF(ISNUMBER(VALUE(MID('latest 2024'!B151,SEARCH("bulk dye machines operated in night",'latest 2024'!B151)-4,4))),
        VALUE(MID('latest 2024'!B151,SEARCH("bulk dye machines operated in night",'latest 2024'!B151)-4,4)),
        IF(ISNUMBER(VALUE(MID('latest 2024'!B151,SEARCH("bulk dye machines operated in night",'latest 2024'!B151)-3,3))),
            VALUE(MID('latest 2024'!B151,SEARCH("bulk dye machines operated in night",'latest 2024'!B151)-3,3)),
            VALUE(MID('latest 2024'!B151,SEARCH("bulk dye machines operated in night",'latest 2024'!B151)-2,2))
        )
    ),"-"
)</f>
        <v>25</v>
      </c>
      <c r="F151" s="175">
        <f>IFERROR(
    IF(ISNUMBER(VALUE(MID('latest 2024'!B151,SEARCH("sample dye machine operated in day",'latest 2024'!B151)-4,4))),
        VALUE(MID('latest 2024'!B151,SEARCH("sample dye machine operated in day",'latest 2024'!B151)-4,4)),
        IF(ISNUMBER(VALUE(MID('latest 2024'!B151,SEARCH("sample dye machine operated in day",'latest 2024'!B151)-3,3))),
            VALUE(MID('latest 2024'!B151,SEARCH("sample dye machine operated in day",'latest 2024'!B151)-3,3)),
            VALUE(MID('latest 2024'!B151,SEARCH("sample dye machine operated in day",'latest 2024'!B151)-2,2))
        )
    ),"-"
)</f>
        <v>9</v>
      </c>
      <c r="G151" s="175">
        <f>IFERROR(
    IF(ISNUMBER(VALUE(MID('latest 2024'!B151,SEARCH("sample dye machine operated in night",'latest 2024'!B151)-4,4))),
        VALUE(MID('latest 2024'!B151,SEARCH("sample dye machine operated in night",'latest 2024'!B151)-4,4)),
        IF(ISNUMBER(VALUE(MID('latest 2024'!B151,SEARCH("sample dye machine operated in night",'latest 2024'!B151)-3,3))),
            VALUE(MID('latest 2024'!B151,SEARCH("sample dye machine operated in night",'latest 2024'!B151)-3,3)),
            VALUE(MID('latest 2024'!B151,SEARCH("sample dye machine operated in night",'latest 2024'!B151)-2,2))
        )
    ),"-"
)</f>
        <v>8</v>
      </c>
      <c r="H151" s="176">
        <f>IFERROR(
    IF(ISNUMBER(VALUE(MID('latest 2024'!B151,SEARCH("dryers operated in day",'latest 2024'!B151)-4,4))),
        VALUE(MID('latest 2024'!B151,SEARCH("dryers operated in day",'latest 2024'!B151)-4,4)),
        IF(ISNUMBER(VALUE(MID('latest 2024'!B151,SEARCH("dryers operated in day",'latest 2024'!B151)-3,3))),
            VALUE(MID('latest 2024'!B151,SEARCH("dryers operated in day",'latest 2024'!B151)-3,3)),
            VALUE(MID('latest 2024'!B151,SEARCH("dryers operated in day",'latest 2024'!B151)-2,2))
        )
    ),"-"
)</f>
        <v>7</v>
      </c>
      <c r="I151" s="176">
        <f>IFERROR(
    IF(ISNUMBER(VALUE(MID('latest 2024'!B151,SEARCH("dryers operated in night",'latest 2024'!B151)-4,4))),
        VALUE(MID('latest 2024'!B151,SEARCH("dryers operated in night",'latest 2024'!B151)-4,4)),
        IF(ISNUMBER(VALUE(MID('latest 2024'!B151,SEARCH("dryers operated in night",'latest 2024'!B151)-3,3))),
            VALUE(MID('latest 2024'!B151,SEARCH("dryers operated in night",'latest 2024'!B151)-3,3)),
            VALUE(MID('latest 2024'!B151,SEARCH("dryers operated in night",'latest 2024'!B151)-2,2))
        )
    ),"-"
)</f>
        <v>7</v>
      </c>
      <c r="J151" s="175">
        <f>IFERROR(
    IF(ISNUMBER(VALUE(MID('latest 2024'!B151,SEARCH("Presetting machines operated in day",'latest 2024'!B151)-4,4))),
        VALUE(MID('latest 2024'!B151,SEARCH("Presetting machines operated in day",'latest 2024'!B151)-4,4)),
        IF(ISNUMBER(VALUE(MID('latest 2024'!B151,SEARCH("Presetting machines operated in day",'latest 2024'!B151)-3,3))),
            VALUE(MID('latest 2024'!B151,SEARCH("Presetting machines operated in day",'latest 2024'!B151)-3,3)),
            VALUE(MID('latest 2024'!B151,SEARCH("Presetting machines operated in day",'latest 2024'!B151)-2,2))
        )
    ),"-"
)</f>
        <v>3</v>
      </c>
      <c r="K151" s="177">
        <f>IFERROR(
    IF(ISNUMBER(VALUE(MID('latest 2024'!B151,SEARCH("Presetting machines operated in night",'latest 2024'!B151)-4,4))),
        VALUE(MID('latest 2024'!B151,SEARCH("Presetting machines operated in night",'latest 2024'!B151)-4,4)),
        IF(ISNUMBER(VALUE(MID('latest 2024'!B151,SEARCH("Presetting machines operated in night",'latest 2024'!B151)-3,3))),
            VALUE(MID('latest 2024'!B151,SEARCH("Presetting machines operated in night",'latest 2024'!B151)-3,3)),
            VALUE(MID('latest 2024'!B151,SEARCH("Presetting machines operated in night",'latest 2024'!B151)-2,2))
        )
    ),"-"
)</f>
        <v>1</v>
      </c>
      <c r="L151" s="178" t="s">
        <v>54</v>
      </c>
      <c r="M151" s="178" t="s">
        <v>54</v>
      </c>
      <c r="N151" s="179">
        <v>2</v>
      </c>
      <c r="O151" s="179">
        <v>2</v>
      </c>
      <c r="P151" s="180">
        <v>5</v>
      </c>
      <c r="Q151" s="180">
        <v>4</v>
      </c>
      <c r="R151" s="179">
        <v>3</v>
      </c>
      <c r="S151" s="179">
        <v>3</v>
      </c>
      <c r="T151" s="180">
        <v>6</v>
      </c>
      <c r="U151" s="180">
        <v>6</v>
      </c>
      <c r="V151" s="181" t="s">
        <v>712</v>
      </c>
      <c r="W151" s="182" t="s">
        <v>703</v>
      </c>
      <c r="X151" s="245">
        <v>25852</v>
      </c>
      <c r="Y151" s="245">
        <v>54508</v>
      </c>
      <c r="Z151" s="245">
        <v>722</v>
      </c>
      <c r="AA151" s="81"/>
      <c r="AB151" s="81"/>
      <c r="AC151" s="34">
        <f t="shared" si="11"/>
        <v>3192.1254153846153</v>
      </c>
      <c r="AD151" s="51">
        <f>(Y151/1000)*29.85</f>
        <v>1627.0638000000001</v>
      </c>
      <c r="AE151" s="34">
        <f t="shared" si="13"/>
        <v>366.55384615384617</v>
      </c>
      <c r="AF151" s="51">
        <f t="shared" si="14"/>
        <v>812.25000000000011</v>
      </c>
      <c r="AG151" s="6">
        <f t="shared" si="10"/>
        <v>5997.9930615384619</v>
      </c>
    </row>
    <row r="152" spans="1:33" s="3" customFormat="1" ht="45.75" customHeight="1">
      <c r="A152" s="174">
        <v>45461</v>
      </c>
      <c r="B152" s="175">
        <f>IFERROR(
    IF(ISNUMBER(VALUE(MID('latest 2024'!B152,SEARCH("knitting machines for 12Hrs in day",'latest 2024'!B152)-4,4))),
        VALUE(MID('latest 2024'!B152,SEARCH("knitting machines for 12Hrs in day",'latest 2024'!B152)-4,4)),
        IF(ISNUMBER(VALUE(MID('latest 2024'!B152,SEARCH("knitting machines for 12Hrs in day",'latest 2024'!B152)-3,3))),
            VALUE(MID('latest 2024'!B152,SEARCH("knitting machines for 12Hrs in day",'latest 2024'!B152)-3,3)),
            VALUE(MID('latest 2024'!B152,SEARCH("knitting machines for 12Hrs in day",'latest 2024'!B152)-2,2))
        )
    ),"-"
)</f>
        <v>125</v>
      </c>
      <c r="C152" s="175">
        <f>IFERROR(
    IF(ISNUMBER(VALUE(MID('latest 2024'!B152,SEARCH("knitting machines operated in night",'latest 2024'!B152)-4,4))),
        VALUE(MID('latest 2024'!B152,SEARCH("knitting machines operated in night",'latest 2024'!B152)-4,4)),
        IF(ISNUMBER(VALUE(MID('latest 2024'!B152,SEARCH("knitting machines operated in night",'latest 2024'!B152)-3,3))),
            VALUE(MID('latest 2024'!B152,SEARCH("knitting machines operated in night",'latest 2024'!B152)-3,3)),
            VALUE(MID('latest 2024'!B152,SEARCH("knitting machines operated in night",'latest 2024'!B152)-2,2))
        )
    ),"-"
)</f>
        <v>122</v>
      </c>
      <c r="D152" s="176">
        <f>IFERROR(
    IF(ISNUMBER(VALUE(MID('latest 2024'!B152,SEARCH("bulk dye machines operated in day",'latest 2024'!B152)-4,4))),
        VALUE(MID('latest 2024'!B152,SEARCH("bulk dye machines operated in day",'latest 2024'!B152)-4,4)),
        IF(ISNUMBER(VALUE(MID('latest 2024'!B152,SEARCH("bulk dye machines operated in day",'latest 2024'!B152)-3,3))),
            VALUE(MID('latest 2024'!B152,SEARCH("bulk dye machines operated in day",'latest 2024'!B152)-3,3)),
            VALUE(MID('latest 2024'!B152,SEARCH("bulk dye machines operated in day ",'latest 2024'!B152)-2,2))
        )
    ),"-"
)</f>
        <v>23</v>
      </c>
      <c r="E152" s="176">
        <f>IFERROR(
    IF(ISNUMBER(VALUE(MID('latest 2024'!B152,SEARCH("bulk dye machines operated in night",'latest 2024'!B152)-4,4))),
        VALUE(MID('latest 2024'!B152,SEARCH("bulk dye machines operated in night",'latest 2024'!B152)-4,4)),
        IF(ISNUMBER(VALUE(MID('latest 2024'!B152,SEARCH("bulk dye machines operated in night",'latest 2024'!B152)-3,3))),
            VALUE(MID('latest 2024'!B152,SEARCH("bulk dye machines operated in night",'latest 2024'!B152)-3,3)),
            VALUE(MID('latest 2024'!B152,SEARCH("bulk dye machines operated in night",'latest 2024'!B152)-2,2))
        )
    ),"-"
)</f>
        <v>24</v>
      </c>
      <c r="F152" s="175">
        <f>IFERROR(
    IF(ISNUMBER(VALUE(MID('latest 2024'!B152,SEARCH("sample dye machine operated in day",'latest 2024'!B152)-4,4))),
        VALUE(MID('latest 2024'!B152,SEARCH("sample dye machine operated in day",'latest 2024'!B152)-4,4)),
        IF(ISNUMBER(VALUE(MID('latest 2024'!B152,SEARCH("sample dye machine operated in day",'latest 2024'!B152)-3,3))),
            VALUE(MID('latest 2024'!B152,SEARCH("sample dye machine operated in day",'latest 2024'!B152)-3,3)),
            VALUE(MID('latest 2024'!B152,SEARCH("sample dye machine operated in day",'latest 2024'!B152)-2,2))
        )
    ),"-"
)</f>
        <v>8</v>
      </c>
      <c r="G152" s="175">
        <f>IFERROR(
    IF(ISNUMBER(VALUE(MID('latest 2024'!B152,SEARCH("sample dye machine operated in night",'latest 2024'!B152)-4,4))),
        VALUE(MID('latest 2024'!B152,SEARCH("sample dye machine operated in night",'latest 2024'!B152)-4,4)),
        IF(ISNUMBER(VALUE(MID('latest 2024'!B152,SEARCH("sample dye machine operated in night",'latest 2024'!B152)-3,3))),
            VALUE(MID('latest 2024'!B152,SEARCH("sample dye machine operated in night",'latest 2024'!B152)-3,3)),
            VALUE(MID('latest 2024'!B152,SEARCH("sample dye machine operated in night",'latest 2024'!B152)-2,2))
        )
    ),"-"
)</f>
        <v>9</v>
      </c>
      <c r="H152" s="176">
        <f>IFERROR(
    IF(ISNUMBER(VALUE(MID('latest 2024'!B152,SEARCH("dryers operated in day",'latest 2024'!B152)-4,4))),
        VALUE(MID('latest 2024'!B152,SEARCH("dryers operated in day",'latest 2024'!B152)-4,4)),
        IF(ISNUMBER(VALUE(MID('latest 2024'!B152,SEARCH("dryers operated in day",'latest 2024'!B152)-3,3))),
            VALUE(MID('latest 2024'!B152,SEARCH("dryers operated in day",'latest 2024'!B152)-3,3)),
            VALUE(MID('latest 2024'!B152,SEARCH("dryers operated in day",'latest 2024'!B152)-2,2))
        )
    ),"-"
)</f>
        <v>7</v>
      </c>
      <c r="I152" s="176">
        <f>IFERROR(
    IF(ISNUMBER(VALUE(MID('latest 2024'!B152,SEARCH("dryers operated in night",'latest 2024'!B152)-4,4))),
        VALUE(MID('latest 2024'!B152,SEARCH("dryers operated in night",'latest 2024'!B152)-4,4)),
        IF(ISNUMBER(VALUE(MID('latest 2024'!B152,SEARCH("dryers operated in night",'latest 2024'!B152)-3,3))),
            VALUE(MID('latest 2024'!B152,SEARCH("dryers operated in night",'latest 2024'!B152)-3,3)),
            VALUE(MID('latest 2024'!B152,SEARCH("dryers operated in night",'latest 2024'!B152)-2,2))
        )
    ),"-"
)</f>
        <v>7</v>
      </c>
      <c r="J152" s="175">
        <f>IFERROR(
    IF(ISNUMBER(VALUE(MID('latest 2024'!B152,SEARCH("Presetting machines operated in day",'latest 2024'!B152)-4,4))),
        VALUE(MID('latest 2024'!B152,SEARCH("Presetting machines operated in day",'latest 2024'!B152)-4,4)),
        IF(ISNUMBER(VALUE(MID('latest 2024'!B152,SEARCH("Presetting machines operated in day",'latest 2024'!B152)-3,3))),
            VALUE(MID('latest 2024'!B152,SEARCH("Presetting machines operated in day",'latest 2024'!B152)-3,3)),
            VALUE(MID('latest 2024'!B152,SEARCH("Presetting machines operated in day",'latest 2024'!B152)-2,2))
        )
    ),"-"
)</f>
        <v>4</v>
      </c>
      <c r="K152" s="177">
        <f>IFERROR(
    IF(ISNUMBER(VALUE(MID('latest 2024'!B152,SEARCH("Presetting machines operated in night",'latest 2024'!B152)-4,4))),
        VALUE(MID('latest 2024'!B152,SEARCH("Presetting machines operated in night",'latest 2024'!B152)-4,4)),
        IF(ISNUMBER(VALUE(MID('latest 2024'!B152,SEARCH("Presetting machines operated in night",'latest 2024'!B152)-3,3))),
            VALUE(MID('latest 2024'!B152,SEARCH("Presetting machines operated in night",'latest 2024'!B152)-3,3)),
            VALUE(MID('latest 2024'!B152,SEARCH("Presetting machines operated in night",'latest 2024'!B152)-2,2))
        )
    ),"-"
)</f>
        <v>3</v>
      </c>
      <c r="L152" s="178" t="s">
        <v>54</v>
      </c>
      <c r="M152" s="178" t="s">
        <v>54</v>
      </c>
      <c r="N152" s="179">
        <v>3</v>
      </c>
      <c r="O152" s="179">
        <v>2</v>
      </c>
      <c r="P152" s="180">
        <v>5</v>
      </c>
      <c r="Q152" s="180">
        <v>4</v>
      </c>
      <c r="R152" s="179">
        <v>3</v>
      </c>
      <c r="S152" s="179">
        <v>3</v>
      </c>
      <c r="T152" s="180">
        <v>6</v>
      </c>
      <c r="U152" s="180">
        <v>6</v>
      </c>
      <c r="V152" s="181" t="s">
        <v>712</v>
      </c>
      <c r="W152" s="182" t="s">
        <v>703</v>
      </c>
      <c r="X152" s="245">
        <v>24899</v>
      </c>
      <c r="Y152" s="245">
        <v>59333</v>
      </c>
      <c r="Z152" s="245">
        <v>835</v>
      </c>
      <c r="AA152" s="81"/>
      <c r="AB152" s="81"/>
      <c r="AC152" s="34">
        <f t="shared" si="11"/>
        <v>3074.4519076923079</v>
      </c>
      <c r="AD152" s="51">
        <f t="shared" ref="AD152:AD214" si="16">(Y152/1000)*29.85</f>
        <v>1771.09005</v>
      </c>
      <c r="AE152" s="34">
        <f t="shared" si="13"/>
        <v>423.92307692307691</v>
      </c>
      <c r="AF152" s="51">
        <f t="shared" si="14"/>
        <v>939.375</v>
      </c>
      <c r="AG152" s="6">
        <f t="shared" si="10"/>
        <v>6208.8400346153849</v>
      </c>
    </row>
    <row r="153" spans="1:33" s="3" customFormat="1" ht="45.75" customHeight="1">
      <c r="A153" s="174">
        <v>45462</v>
      </c>
      <c r="B153" s="175">
        <f>IFERROR(
    IF(ISNUMBER(VALUE(MID('latest 2024'!B153,SEARCH("knitting machines for 12Hrs in day",'latest 2024'!B153)-4,4))),
        VALUE(MID('latest 2024'!B153,SEARCH("knitting machines for 12Hrs in day",'latest 2024'!B153)-4,4)),
        IF(ISNUMBER(VALUE(MID('latest 2024'!B153,SEARCH("knitting machines for 12Hrs in day",'latest 2024'!B153)-3,3))),
            VALUE(MID('latest 2024'!B153,SEARCH("knitting machines for 12Hrs in day",'latest 2024'!B153)-3,3)),
            VALUE(MID('latest 2024'!B153,SEARCH("knitting machines for 12Hrs in day",'latest 2024'!B153)-2,2))
        )
    ),"-"
)</f>
        <v>115</v>
      </c>
      <c r="C153" s="175">
        <f>IFERROR(
    IF(ISNUMBER(VALUE(MID('latest 2024'!B153,SEARCH("knitting machines operated in night",'latest 2024'!B153)-4,4))),
        VALUE(MID('latest 2024'!B153,SEARCH("knitting machines operated in night",'latest 2024'!B153)-4,4)),
        IF(ISNUMBER(VALUE(MID('latest 2024'!B153,SEARCH("knitting machines operated in night",'latest 2024'!B153)-3,3))),
            VALUE(MID('latest 2024'!B153,SEARCH("knitting machines operated in night",'latest 2024'!B153)-3,3)),
            VALUE(MID('latest 2024'!B153,SEARCH("knitting machines operated in night",'latest 2024'!B153)-2,2))
        )
    ),"-"
)</f>
        <v>118</v>
      </c>
      <c r="D153" s="176">
        <f>IFERROR(
    IF(ISNUMBER(VALUE(MID('latest 2024'!B153,SEARCH("bulk dye machines operated in day",'latest 2024'!B153)-4,4))),
        VALUE(MID('latest 2024'!B153,SEARCH("bulk dye machines operated in day",'latest 2024'!B153)-4,4)),
        IF(ISNUMBER(VALUE(MID('latest 2024'!B153,SEARCH("bulk dye machines operated in day",'latest 2024'!B153)-3,3))),
            VALUE(MID('latest 2024'!B153,SEARCH("bulk dye machines operated in day",'latest 2024'!B153)-3,3)),
            VALUE(MID('latest 2024'!B153,SEARCH("bulk dye machines operated in day ",'latest 2024'!B153)-2,2))
        )
    ),"-"
)</f>
        <v>26</v>
      </c>
      <c r="E153" s="176">
        <f>IFERROR(
    IF(ISNUMBER(VALUE(MID('latest 2024'!B153,SEARCH("bulk dye machines operated in night",'latest 2024'!B153)-4,4))),
        VALUE(MID('latest 2024'!B153,SEARCH("bulk dye machines operated in night",'latest 2024'!B153)-4,4)),
        IF(ISNUMBER(VALUE(MID('latest 2024'!B153,SEARCH("bulk dye machines operated in night",'latest 2024'!B153)-3,3))),
            VALUE(MID('latest 2024'!B153,SEARCH("bulk dye machines operated in night",'latest 2024'!B153)-3,3)),
            VALUE(MID('latest 2024'!B153,SEARCH("bulk dye machines operated in night",'latest 2024'!B153)-2,2))
        )
    ),"-"
)</f>
        <v>23</v>
      </c>
      <c r="F153" s="175">
        <f>IFERROR(
    IF(ISNUMBER(VALUE(MID('latest 2024'!B153,SEARCH("sample dye machine operated in day",'latest 2024'!B153)-4,4))),
        VALUE(MID('latest 2024'!B153,SEARCH("sample dye machine operated in day",'latest 2024'!B153)-4,4)),
        IF(ISNUMBER(VALUE(MID('latest 2024'!B153,SEARCH("sample dye machine operated in day",'latest 2024'!B153)-3,3))),
            VALUE(MID('latest 2024'!B153,SEARCH("sample dye machine operated in day",'latest 2024'!B153)-3,3)),
            VALUE(MID('latest 2024'!B153,SEARCH("sample dye machine operated in day",'latest 2024'!B153)-2,2))
        )
    ),"-"
)</f>
        <v>9</v>
      </c>
      <c r="G153" s="175">
        <f>IFERROR(
    IF(ISNUMBER(VALUE(MID('latest 2024'!B153,SEARCH("sample dye machine operated in night",'latest 2024'!B153)-4,4))),
        VALUE(MID('latest 2024'!B153,SEARCH("sample dye machine operated in night",'latest 2024'!B153)-4,4)),
        IF(ISNUMBER(VALUE(MID('latest 2024'!B153,SEARCH("sample dye machine operated in night",'latest 2024'!B153)-3,3))),
            VALUE(MID('latest 2024'!B153,SEARCH("sample dye machine operated in night",'latest 2024'!B153)-3,3)),
            VALUE(MID('latest 2024'!B153,SEARCH("sample dye machine operated in night",'latest 2024'!B153)-2,2))
        )
    ),"-"
)</f>
        <v>9</v>
      </c>
      <c r="H153" s="176">
        <f>IFERROR(
    IF(ISNUMBER(VALUE(MID('latest 2024'!B153,SEARCH("dryers operated in day",'latest 2024'!B153)-4,4))),
        VALUE(MID('latest 2024'!B153,SEARCH("dryers operated in day",'latest 2024'!B153)-4,4)),
        IF(ISNUMBER(VALUE(MID('latest 2024'!B153,SEARCH("dryers operated in day",'latest 2024'!B153)-3,3))),
            VALUE(MID('latest 2024'!B153,SEARCH("dryers operated in day",'latest 2024'!B153)-3,3)),
            VALUE(MID('latest 2024'!B153,SEARCH("dryers operated in day",'latest 2024'!B153)-2,2))
        )
    ),"-"
)</f>
        <v>8</v>
      </c>
      <c r="I153" s="176">
        <f>IFERROR(
    IF(ISNUMBER(VALUE(MID('latest 2024'!B153,SEARCH("dryers operated in night",'latest 2024'!B153)-4,4))),
        VALUE(MID('latest 2024'!B153,SEARCH("dryers operated in night",'latest 2024'!B153)-4,4)),
        IF(ISNUMBER(VALUE(MID('latest 2024'!B153,SEARCH("dryers operated in night",'latest 2024'!B153)-3,3))),
            VALUE(MID('latest 2024'!B153,SEARCH("dryers operated in night",'latest 2024'!B153)-3,3)),
            VALUE(MID('latest 2024'!B153,SEARCH("dryers operated in night",'latest 2024'!B153)-2,2))
        )
    ),"-"
)</f>
        <v>7</v>
      </c>
      <c r="J153" s="175">
        <f>IFERROR(
    IF(ISNUMBER(VALUE(MID('latest 2024'!B153,SEARCH("Presetting machines operated in day",'latest 2024'!B153)-4,4))),
        VALUE(MID('latest 2024'!B153,SEARCH("Presetting machines operated in day",'latest 2024'!B153)-4,4)),
        IF(ISNUMBER(VALUE(MID('latest 2024'!B153,SEARCH("Presetting machines operated in day",'latest 2024'!B153)-3,3))),
            VALUE(MID('latest 2024'!B153,SEARCH("Presetting machines operated in day",'latest 2024'!B153)-3,3)),
            VALUE(MID('latest 2024'!B153,SEARCH("Presetting machines operated in day",'latest 2024'!B153)-2,2))
        )
    ),"-"
)</f>
        <v>4</v>
      </c>
      <c r="K153" s="177">
        <f>IFERROR(
    IF(ISNUMBER(VALUE(MID('latest 2024'!B153,SEARCH("Presetting machines operated in night",'latest 2024'!B153)-4,4))),
        VALUE(MID('latest 2024'!B153,SEARCH("Presetting machines operated in night",'latest 2024'!B153)-4,4)),
        IF(ISNUMBER(VALUE(MID('latest 2024'!B153,SEARCH("Presetting machines operated in night",'latest 2024'!B153)-3,3))),
            VALUE(MID('latest 2024'!B153,SEARCH("Presetting machines operated in night",'latest 2024'!B153)-3,3)),
            VALUE(MID('latest 2024'!B153,SEARCH("Presetting machines operated in night",'latest 2024'!B153)-2,2))
        )
    ),"-"
)</f>
        <v>3</v>
      </c>
      <c r="L153" s="178" t="s">
        <v>54</v>
      </c>
      <c r="M153" s="178" t="s">
        <v>54</v>
      </c>
      <c r="N153" s="179">
        <v>3</v>
      </c>
      <c r="O153" s="179">
        <v>2</v>
      </c>
      <c r="P153" s="180">
        <v>5</v>
      </c>
      <c r="Q153" s="180">
        <v>4</v>
      </c>
      <c r="R153" s="179">
        <v>3</v>
      </c>
      <c r="S153" s="179">
        <v>3</v>
      </c>
      <c r="T153" s="180">
        <v>6</v>
      </c>
      <c r="U153" s="180">
        <v>6</v>
      </c>
      <c r="V153" s="181" t="s">
        <v>712</v>
      </c>
      <c r="W153" s="182" t="s">
        <v>703</v>
      </c>
      <c r="X153" s="245">
        <v>25354</v>
      </c>
      <c r="Y153" s="245">
        <v>56916</v>
      </c>
      <c r="Z153" s="245">
        <v>805</v>
      </c>
      <c r="AA153" s="81"/>
      <c r="AB153" s="81"/>
      <c r="AC153" s="34">
        <f t="shared" si="11"/>
        <v>3130.6339076923077</v>
      </c>
      <c r="AD153" s="51">
        <f t="shared" si="16"/>
        <v>1698.9426000000001</v>
      </c>
      <c r="AE153" s="34">
        <f t="shared" si="13"/>
        <v>408.69230769230768</v>
      </c>
      <c r="AF153" s="51">
        <f t="shared" si="14"/>
        <v>905.625</v>
      </c>
      <c r="AG153" s="6">
        <f t="shared" si="10"/>
        <v>6143.8938153846157</v>
      </c>
    </row>
    <row r="154" spans="1:33" s="3" customFormat="1" ht="45.75" customHeight="1">
      <c r="A154" s="174">
        <v>45463</v>
      </c>
      <c r="B154" s="175">
        <f>IFERROR(
    IF(ISNUMBER(VALUE(MID('latest 2024'!B154,SEARCH("knitting machines for 12Hrs in day",'latest 2024'!B154)-4,4))),
        VALUE(MID('latest 2024'!B154,SEARCH("knitting machines for 12Hrs in day",'latest 2024'!B154)-4,4)),
        IF(ISNUMBER(VALUE(MID('latest 2024'!B154,SEARCH("knitting machines for 12Hrs in day",'latest 2024'!B154)-3,3))),
            VALUE(MID('latest 2024'!B154,SEARCH("knitting machines for 12Hrs in day",'latest 2024'!B154)-3,3)),
            VALUE(MID('latest 2024'!B154,SEARCH("knitting machines for 12Hrs in day",'latest 2024'!B154)-2,2))
        )
    ),"-"
)</f>
        <v>120</v>
      </c>
      <c r="C154" s="175">
        <f>IFERROR(
    IF(ISNUMBER(VALUE(MID('latest 2024'!B154,SEARCH("knitting machines operated in night",'latest 2024'!B154)-4,4))),
        VALUE(MID('latest 2024'!B154,SEARCH("knitting machines operated in night",'latest 2024'!B154)-4,4)),
        IF(ISNUMBER(VALUE(MID('latest 2024'!B154,SEARCH("knitting machines operated in night",'latest 2024'!B154)-3,3))),
            VALUE(MID('latest 2024'!B154,SEARCH("knitting machines operated in night",'latest 2024'!B154)-3,3)),
            VALUE(MID('latest 2024'!B154,SEARCH("knitting machines operated in night",'latest 2024'!B154)-2,2))
        )
    ),"-"
)</f>
        <v>112</v>
      </c>
      <c r="D154" s="176">
        <f>IFERROR(
    IF(ISNUMBER(VALUE(MID('latest 2024'!B154,SEARCH("bulk dye machines operated in day",'latest 2024'!B154)-4,4))),
        VALUE(MID('latest 2024'!B154,SEARCH("bulk dye machines operated in day",'latest 2024'!B154)-4,4)),
        IF(ISNUMBER(VALUE(MID('latest 2024'!B154,SEARCH("bulk dye machines operated in day",'latest 2024'!B154)-3,3))),
            VALUE(MID('latest 2024'!B154,SEARCH("bulk dye machines operated in day",'latest 2024'!B154)-3,3)),
            VALUE(MID('latest 2024'!B154,SEARCH("bulk dye machines operated in day ",'latest 2024'!B154)-2,2))
        )
    ),"-"
)</f>
        <v>23</v>
      </c>
      <c r="E154" s="176">
        <f>IFERROR(
    IF(ISNUMBER(VALUE(MID('latest 2024'!B154,SEARCH("bulk dye machines operated in night",'latest 2024'!B154)-4,4))),
        VALUE(MID('latest 2024'!B154,SEARCH("bulk dye machines operated in night",'latest 2024'!B154)-4,4)),
        IF(ISNUMBER(VALUE(MID('latest 2024'!B154,SEARCH("bulk dye machines operated in night",'latest 2024'!B154)-3,3))),
            VALUE(MID('latest 2024'!B154,SEARCH("bulk dye machines operated in night",'latest 2024'!B154)-3,3)),
            VALUE(MID('latest 2024'!B154,SEARCH("bulk dye machines operated in night",'latest 2024'!B154)-2,2))
        )
    ),"-"
)</f>
        <v>15</v>
      </c>
      <c r="F154" s="175">
        <f>IFERROR(
    IF(ISNUMBER(VALUE(MID('latest 2024'!B154,SEARCH("sample dye machine operated in day",'latest 2024'!B154)-4,4))),
        VALUE(MID('latest 2024'!B154,SEARCH("sample dye machine operated in day",'latest 2024'!B154)-4,4)),
        IF(ISNUMBER(VALUE(MID('latest 2024'!B154,SEARCH("sample dye machine operated in day",'latest 2024'!B154)-3,3))),
            VALUE(MID('latest 2024'!B154,SEARCH("sample dye machine operated in day",'latest 2024'!B154)-3,3)),
            VALUE(MID('latest 2024'!B154,SEARCH("sample dye machine operated in day",'latest 2024'!B154)-2,2))
        )
    ),"-"
)</f>
        <v>9</v>
      </c>
      <c r="G154" s="175">
        <f>IFERROR(
    IF(ISNUMBER(VALUE(MID('latest 2024'!B154,SEARCH("sample dye machine operated in night",'latest 2024'!B154)-4,4))),
        VALUE(MID('latest 2024'!B154,SEARCH("sample dye machine operated in night",'latest 2024'!B154)-4,4)),
        IF(ISNUMBER(VALUE(MID('latest 2024'!B154,SEARCH("sample dye machine operated in night",'latest 2024'!B154)-3,3))),
            VALUE(MID('latest 2024'!B154,SEARCH("sample dye machine operated in night",'latest 2024'!B154)-3,3)),
            VALUE(MID('latest 2024'!B154,SEARCH("sample dye machine operated in night",'latest 2024'!B154)-2,2))
        )
    ),"-"
)</f>
        <v>9</v>
      </c>
      <c r="H154" s="176">
        <f>IFERROR(
    IF(ISNUMBER(VALUE(MID('latest 2024'!B154,SEARCH("dryers operated in day",'latest 2024'!B154)-4,4))),
        VALUE(MID('latest 2024'!B154,SEARCH("dryers operated in day",'latest 2024'!B154)-4,4)),
        IF(ISNUMBER(VALUE(MID('latest 2024'!B154,SEARCH("dryers operated in day",'latest 2024'!B154)-3,3))),
            VALUE(MID('latest 2024'!B154,SEARCH("dryers operated in day",'latest 2024'!B154)-3,3)),
            VALUE(MID('latest 2024'!B154,SEARCH("dryers operated in day",'latest 2024'!B154)-2,2))
        )
    ),"-"
)</f>
        <v>8</v>
      </c>
      <c r="I154" s="176">
        <f>IFERROR(
    IF(ISNUMBER(VALUE(MID('latest 2024'!B154,SEARCH("dryers operated in night",'latest 2024'!B154)-4,4))),
        VALUE(MID('latest 2024'!B154,SEARCH("dryers operated in night",'latest 2024'!B154)-4,4)),
        IF(ISNUMBER(VALUE(MID('latest 2024'!B154,SEARCH("dryers operated in night",'latest 2024'!B154)-3,3))),
            VALUE(MID('latest 2024'!B154,SEARCH("dryers operated in night",'latest 2024'!B154)-3,3)),
            VALUE(MID('latest 2024'!B154,SEARCH("dryers operated in night",'latest 2024'!B154)-2,2))
        )
    ),"-"
)</f>
        <v>8</v>
      </c>
      <c r="J154" s="175">
        <f>IFERROR(
    IF(ISNUMBER(VALUE(MID('latest 2024'!B154,SEARCH("Presetting machines operated in day",'latest 2024'!B154)-4,4))),
        VALUE(MID('latest 2024'!B154,SEARCH("Presetting machines operated in day",'latest 2024'!B154)-4,4)),
        IF(ISNUMBER(VALUE(MID('latest 2024'!B154,SEARCH("Presetting machines operated in day",'latest 2024'!B154)-3,3))),
            VALUE(MID('latest 2024'!B154,SEARCH("Presetting machines operated in day",'latest 2024'!B154)-3,3)),
            VALUE(MID('latest 2024'!B154,SEARCH("Presetting machines operated in day",'latest 2024'!B154)-2,2))
        )
    ),"-"
)</f>
        <v>4</v>
      </c>
      <c r="K154" s="177">
        <f>IFERROR(
    IF(ISNUMBER(VALUE(MID('latest 2024'!B154,SEARCH("Presetting machines operated in night",'latest 2024'!B154)-4,4))),
        VALUE(MID('latest 2024'!B154,SEARCH("Presetting machines operated in night",'latest 2024'!B154)-4,4)),
        IF(ISNUMBER(VALUE(MID('latest 2024'!B154,SEARCH("Presetting machines operated in night",'latest 2024'!B154)-3,3))),
            VALUE(MID('latest 2024'!B154,SEARCH("Presetting machines operated in night",'latest 2024'!B154)-3,3)),
            VALUE(MID('latest 2024'!B154,SEARCH("Presetting machines operated in night",'latest 2024'!B154)-2,2))
        )
    ),"-"
)</f>
        <v>3</v>
      </c>
      <c r="L154" s="178" t="s">
        <v>54</v>
      </c>
      <c r="M154" s="178" t="s">
        <v>54</v>
      </c>
      <c r="N154" s="179">
        <v>3</v>
      </c>
      <c r="O154" s="179">
        <v>2</v>
      </c>
      <c r="P154" s="180">
        <v>5</v>
      </c>
      <c r="Q154" s="180">
        <v>4</v>
      </c>
      <c r="R154" s="179">
        <v>3</v>
      </c>
      <c r="S154" s="179">
        <v>3</v>
      </c>
      <c r="T154" s="180">
        <v>6</v>
      </c>
      <c r="U154" s="180">
        <v>6</v>
      </c>
      <c r="V154" s="181" t="s">
        <v>712</v>
      </c>
      <c r="W154" s="182" t="s">
        <v>703</v>
      </c>
      <c r="X154" s="245">
        <v>24521</v>
      </c>
      <c r="Y154" s="245">
        <v>47826</v>
      </c>
      <c r="Z154" s="245">
        <v>599</v>
      </c>
      <c r="AA154" s="81"/>
      <c r="AB154" s="81"/>
      <c r="AC154" s="34">
        <f t="shared" si="11"/>
        <v>3027.7776307692311</v>
      </c>
      <c r="AD154" s="51">
        <f t="shared" si="16"/>
        <v>1427.6061000000002</v>
      </c>
      <c r="AE154" s="34">
        <f t="shared" si="13"/>
        <v>304.10769230769233</v>
      </c>
      <c r="AF154" s="51">
        <f t="shared" si="14"/>
        <v>673.875</v>
      </c>
      <c r="AG154" s="6">
        <f t="shared" si="10"/>
        <v>5433.3664230769236</v>
      </c>
    </row>
    <row r="155" spans="1:33" s="3" customFormat="1" ht="45.75" customHeight="1">
      <c r="A155" s="174">
        <v>45464</v>
      </c>
      <c r="B155" s="175" t="str">
        <f>IFERROR(
    IF(ISNUMBER(VALUE(MID('latest 2024'!B155,SEARCH("knitting machines for 12Hrs in day",'latest 2024'!B155)-4,4))),
        VALUE(MID('latest 2024'!B155,SEARCH("knitting machines for 12Hrs in day",'latest 2024'!B155)-4,4)),
        IF(ISNUMBER(VALUE(MID('latest 2024'!B155,SEARCH("knitting machines for 12Hrs in day",'latest 2024'!B155)-3,3))),
            VALUE(MID('latest 2024'!B155,SEARCH("knitting machines for 12Hrs in day",'latest 2024'!B155)-3,3)),
            VALUE(MID('latest 2024'!B155,SEARCH("knitting machines for 12Hrs in day",'latest 2024'!B155)-2,2))
        )
    ),"-"
)</f>
        <v>-</v>
      </c>
      <c r="C155" s="175" t="str">
        <f>IFERROR(
    IF(ISNUMBER(VALUE(MID('latest 2024'!B155,SEARCH("knitting machines operated in night",'latest 2024'!B155)-4,4))),
        VALUE(MID('latest 2024'!B155,SEARCH("knitting machines operated in night",'latest 2024'!B155)-4,4)),
        IF(ISNUMBER(VALUE(MID('latest 2024'!B155,SEARCH("knitting machines operated in night",'latest 2024'!B155)-3,3))),
            VALUE(MID('latest 2024'!B155,SEARCH("knitting machines operated in night",'latest 2024'!B155)-3,3)),
            VALUE(MID('latest 2024'!B155,SEARCH("knitting machines operated in night",'latest 2024'!B155)-2,2))
        )
    ),"-"
)</f>
        <v>-</v>
      </c>
      <c r="D155" s="176" t="str">
        <f>IFERROR(
    IF(ISNUMBER(VALUE(MID('latest 2024'!B155,SEARCH("bulk dye machines operated in day",'latest 2024'!B155)-4,4))),
        VALUE(MID('latest 2024'!B155,SEARCH("bulk dye machines operated in day",'latest 2024'!B155)-4,4)),
        IF(ISNUMBER(VALUE(MID('latest 2024'!B155,SEARCH("bulk dye machines operated in day",'latest 2024'!B155)-3,3))),
            VALUE(MID('latest 2024'!B155,SEARCH("bulk dye machines operated in day",'latest 2024'!B155)-3,3)),
            VALUE(MID('latest 2024'!B155,SEARCH("bulk dye machines operated in day ",'latest 2024'!B155)-2,2))
        )
    ),"-"
)</f>
        <v>-</v>
      </c>
      <c r="E155" s="176" t="str">
        <f>IFERROR(
    IF(ISNUMBER(VALUE(MID('latest 2024'!B155,SEARCH("bulk dye machines operated in night",'latest 2024'!B155)-4,4))),
        VALUE(MID('latest 2024'!B155,SEARCH("bulk dye machines operated in night",'latest 2024'!B155)-4,4)),
        IF(ISNUMBER(VALUE(MID('latest 2024'!B155,SEARCH("bulk dye machines operated in night",'latest 2024'!B155)-3,3))),
            VALUE(MID('latest 2024'!B155,SEARCH("bulk dye machines operated in night",'latest 2024'!B155)-3,3)),
            VALUE(MID('latest 2024'!B155,SEARCH("bulk dye machines operated in night",'latest 2024'!B155)-2,2))
        )
    ),"-"
)</f>
        <v>-</v>
      </c>
      <c r="F155" s="175" t="str">
        <f>IFERROR(
    IF(ISNUMBER(VALUE(MID('latest 2024'!B155,SEARCH("sample dye machine operated in day",'latest 2024'!B155)-4,4))),
        VALUE(MID('latest 2024'!B155,SEARCH("sample dye machine operated in day",'latest 2024'!B155)-4,4)),
        IF(ISNUMBER(VALUE(MID('latest 2024'!B155,SEARCH("sample dye machine operated in day",'latest 2024'!B155)-3,3))),
            VALUE(MID('latest 2024'!B155,SEARCH("sample dye machine operated in day",'latest 2024'!B155)-3,3)),
            VALUE(MID('latest 2024'!B155,SEARCH("sample dye machine operated in day",'latest 2024'!B155)-2,2))
        )
    ),"-"
)</f>
        <v>-</v>
      </c>
      <c r="G155" s="175" t="str">
        <f>IFERROR(
    IF(ISNUMBER(VALUE(MID('latest 2024'!B155,SEARCH("sample dye machine operated in night",'latest 2024'!B155)-4,4))),
        VALUE(MID('latest 2024'!B155,SEARCH("sample dye machine operated in night",'latest 2024'!B155)-4,4)),
        IF(ISNUMBER(VALUE(MID('latest 2024'!B155,SEARCH("sample dye machine operated in night",'latest 2024'!B155)-3,3))),
            VALUE(MID('latest 2024'!B155,SEARCH("sample dye machine operated in night",'latest 2024'!B155)-3,3)),
            VALUE(MID('latest 2024'!B155,SEARCH("sample dye machine operated in night",'latest 2024'!B155)-2,2))
        )
    ),"-"
)</f>
        <v>-</v>
      </c>
      <c r="H155" s="176" t="str">
        <f>IFERROR(
    IF(ISNUMBER(VALUE(MID('latest 2024'!B155,SEARCH("dryers operated in day",'latest 2024'!B155)-4,4))),
        VALUE(MID('latest 2024'!B155,SEARCH("dryers operated in day",'latest 2024'!B155)-4,4)),
        IF(ISNUMBER(VALUE(MID('latest 2024'!B155,SEARCH("dryers operated in day",'latest 2024'!B155)-3,3))),
            VALUE(MID('latest 2024'!B155,SEARCH("dryers operated in day",'latest 2024'!B155)-3,3)),
            VALUE(MID('latest 2024'!B155,SEARCH("dryers operated in day",'latest 2024'!B155)-2,2))
        )
    ),"-"
)</f>
        <v>-</v>
      </c>
      <c r="I155" s="176" t="str">
        <f>IFERROR(
    IF(ISNUMBER(VALUE(MID('latest 2024'!B155,SEARCH("dryers operated in night",'latest 2024'!B155)-4,4))),
        VALUE(MID('latest 2024'!B155,SEARCH("dryers operated in night",'latest 2024'!B155)-4,4)),
        IF(ISNUMBER(VALUE(MID('latest 2024'!B155,SEARCH("dryers operated in night",'latest 2024'!B155)-3,3))),
            VALUE(MID('latest 2024'!B155,SEARCH("dryers operated in night",'latest 2024'!B155)-3,3)),
            VALUE(MID('latest 2024'!B155,SEARCH("dryers operated in night",'latest 2024'!B155)-2,2))
        )
    ),"-"
)</f>
        <v>-</v>
      </c>
      <c r="J155" s="175" t="str">
        <f>IFERROR(
    IF(ISNUMBER(VALUE(MID('latest 2024'!B155,SEARCH("Presetting machines operated in day",'latest 2024'!B155)-4,4))),
        VALUE(MID('latest 2024'!B155,SEARCH("Presetting machines operated in day",'latest 2024'!B155)-4,4)),
        IF(ISNUMBER(VALUE(MID('latest 2024'!B155,SEARCH("Presetting machines operated in day",'latest 2024'!B155)-3,3))),
            VALUE(MID('latest 2024'!B155,SEARCH("Presetting machines operated in day",'latest 2024'!B155)-3,3)),
            VALUE(MID('latest 2024'!B155,SEARCH("Presetting machines operated in day",'latest 2024'!B155)-2,2))
        )
    ),"-"
)</f>
        <v>-</v>
      </c>
      <c r="K155" s="177" t="str">
        <f>IFERROR(
    IF(ISNUMBER(VALUE(MID('latest 2024'!B155,SEARCH("Presetting machines operated in night",'latest 2024'!B155)-4,4))),
        VALUE(MID('latest 2024'!B155,SEARCH("Presetting machines operated in night",'latest 2024'!B155)-4,4)),
        IF(ISNUMBER(VALUE(MID('latest 2024'!B155,SEARCH("Presetting machines operated in night",'latest 2024'!B155)-3,3))),
            VALUE(MID('latest 2024'!B155,SEARCH("Presetting machines operated in night",'latest 2024'!B155)-3,3)),
            VALUE(MID('latest 2024'!B155,SEARCH("Presetting machines operated in night",'latest 2024'!B155)-2,2))
        )
    ),"-"
)</f>
        <v>-</v>
      </c>
      <c r="L155" s="178" t="s">
        <v>54</v>
      </c>
      <c r="M155" s="178" t="s">
        <v>54</v>
      </c>
      <c r="N155" s="179" t="s">
        <v>54</v>
      </c>
      <c r="O155" s="179" t="s">
        <v>54</v>
      </c>
      <c r="P155" s="180" t="s">
        <v>54</v>
      </c>
      <c r="Q155" s="180" t="s">
        <v>54</v>
      </c>
      <c r="R155" s="179" t="s">
        <v>54</v>
      </c>
      <c r="S155" s="179" t="s">
        <v>54</v>
      </c>
      <c r="T155" s="180" t="s">
        <v>54</v>
      </c>
      <c r="U155" s="180" t="s">
        <v>54</v>
      </c>
      <c r="V155" s="181" t="s">
        <v>54</v>
      </c>
      <c r="W155" s="182" t="s">
        <v>28</v>
      </c>
      <c r="X155" s="245">
        <v>1447</v>
      </c>
      <c r="Y155" s="245">
        <v>1135</v>
      </c>
      <c r="Z155" s="245">
        <v>7</v>
      </c>
      <c r="AA155" s="81"/>
      <c r="AB155" s="81"/>
      <c r="AC155" s="34">
        <f t="shared" si="11"/>
        <v>178.67110769230769</v>
      </c>
      <c r="AD155" s="51">
        <f t="shared" si="16"/>
        <v>33.879750000000001</v>
      </c>
      <c r="AE155" s="34">
        <f t="shared" si="13"/>
        <v>3.5538461538461537</v>
      </c>
      <c r="AF155" s="51">
        <f t="shared" si="14"/>
        <v>7.875</v>
      </c>
      <c r="AG155" s="6">
        <f t="shared" si="10"/>
        <v>223.97970384615385</v>
      </c>
    </row>
    <row r="156" spans="1:33" s="3" customFormat="1" ht="45.75" customHeight="1">
      <c r="A156" s="174">
        <v>45465</v>
      </c>
      <c r="B156" s="175">
        <f>IFERROR(
    IF(ISNUMBER(VALUE(MID('latest 2024'!B156,SEARCH("knitting machines for 12Hrs in day",'latest 2024'!B156)-4,4))),
        VALUE(MID('latest 2024'!B156,SEARCH("knitting machines for 12Hrs in day",'latest 2024'!B156)-4,4)),
        IF(ISNUMBER(VALUE(MID('latest 2024'!B156,SEARCH("knitting machines for 12Hrs in day",'latest 2024'!B156)-3,3))),
            VALUE(MID('latest 2024'!B156,SEARCH("knitting machines for 12Hrs in day",'latest 2024'!B156)-3,3)),
            VALUE(MID('latest 2024'!B156,SEARCH("knitting machines for 12Hrs in day",'latest 2024'!B156)-2,2))
        )
    ),"-"
)</f>
        <v>134</v>
      </c>
      <c r="C156" s="175">
        <f>IFERROR(
    IF(ISNUMBER(VALUE(MID('latest 2024'!B156,SEARCH("knitting machines operated in night",'latest 2024'!B156)-4,4))),
        VALUE(MID('latest 2024'!B156,SEARCH("knitting machines operated in night",'latest 2024'!B156)-4,4)),
        IF(ISNUMBER(VALUE(MID('latest 2024'!B156,SEARCH("knitting machines operated in night",'latest 2024'!B156)-3,3))),
            VALUE(MID('latest 2024'!B156,SEARCH("knitting machines operated in night",'latest 2024'!B156)-3,3)),
            VALUE(MID('latest 2024'!B156,SEARCH("knitting machines operated in night",'latest 2024'!B156)-2,2))
        )
    ),"-"
)</f>
        <v>117</v>
      </c>
      <c r="D156" s="176">
        <f>IFERROR(
    IF(ISNUMBER(VALUE(MID('latest 2024'!B156,SEARCH("bulk dye machines operated in day",'latest 2024'!B156)-4,4))),
        VALUE(MID('latest 2024'!B156,SEARCH("bulk dye machines operated in day",'latest 2024'!B156)-4,4)),
        IF(ISNUMBER(VALUE(MID('latest 2024'!B156,SEARCH("bulk dye machines operated in day",'latest 2024'!B156)-3,3))),
            VALUE(MID('latest 2024'!B156,SEARCH("bulk dye machines operated in day",'latest 2024'!B156)-3,3)),
            VALUE(MID('latest 2024'!B156,SEARCH("bulk dye machines operated in day ",'latest 2024'!B156)-2,2))
        )
    ),"-"
)</f>
        <v>23</v>
      </c>
      <c r="E156" s="176">
        <f>IFERROR(
    IF(ISNUMBER(VALUE(MID('latest 2024'!B156,SEARCH("bulk dye machines operated in night",'latest 2024'!B156)-4,4))),
        VALUE(MID('latest 2024'!B156,SEARCH("bulk dye machines operated in night",'latest 2024'!B156)-4,4)),
        IF(ISNUMBER(VALUE(MID('latest 2024'!B156,SEARCH("bulk dye machines operated in night",'latest 2024'!B156)-3,3))),
            VALUE(MID('latest 2024'!B156,SEARCH("bulk dye machines operated in night",'latest 2024'!B156)-3,3)),
            VALUE(MID('latest 2024'!B156,SEARCH("bulk dye machines operated in night",'latest 2024'!B156)-2,2))
        )
    ),"-"
)</f>
        <v>22</v>
      </c>
      <c r="F156" s="175">
        <f>IFERROR(
    IF(ISNUMBER(VALUE(MID('latest 2024'!B156,SEARCH("sample dye machine operated in day",'latest 2024'!B156)-4,4))),
        VALUE(MID('latest 2024'!B156,SEARCH("sample dye machine operated in day",'latest 2024'!B156)-4,4)),
        IF(ISNUMBER(VALUE(MID('latest 2024'!B156,SEARCH("sample dye machine operated in day",'latest 2024'!B156)-3,3))),
            VALUE(MID('latest 2024'!B156,SEARCH("sample dye machine operated in day",'latest 2024'!B156)-3,3)),
            VALUE(MID('latest 2024'!B156,SEARCH("sample dye machine operated in day",'latest 2024'!B156)-2,2))
        )
    ),"-"
)</f>
        <v>9</v>
      </c>
      <c r="G156" s="175">
        <f>IFERROR(
    IF(ISNUMBER(VALUE(MID('latest 2024'!B156,SEARCH("sample dye machine operated in night",'latest 2024'!B156)-4,4))),
        VALUE(MID('latest 2024'!B156,SEARCH("sample dye machine operated in night",'latest 2024'!B156)-4,4)),
        IF(ISNUMBER(VALUE(MID('latest 2024'!B156,SEARCH("sample dye machine operated in night",'latest 2024'!B156)-3,3))),
            VALUE(MID('latest 2024'!B156,SEARCH("sample dye machine operated in night",'latest 2024'!B156)-3,3)),
            VALUE(MID('latest 2024'!B156,SEARCH("sample dye machine operated in night",'latest 2024'!B156)-2,2))
        )
    ),"-"
)</f>
        <v>10</v>
      </c>
      <c r="H156" s="176">
        <f>IFERROR(
    IF(ISNUMBER(VALUE(MID('latest 2024'!B156,SEARCH("dryers operated in day",'latest 2024'!B156)-4,4))),
        VALUE(MID('latest 2024'!B156,SEARCH("dryers operated in day",'latest 2024'!B156)-4,4)),
        IF(ISNUMBER(VALUE(MID('latest 2024'!B156,SEARCH("dryers operated in day",'latest 2024'!B156)-3,3))),
            VALUE(MID('latest 2024'!B156,SEARCH("dryers operated in day",'latest 2024'!B156)-3,3)),
            VALUE(MID('latest 2024'!B156,SEARCH("dryers operated in day",'latest 2024'!B156)-2,2))
        )
    ),"-"
)</f>
        <v>3</v>
      </c>
      <c r="I156" s="176">
        <f>IFERROR(
    IF(ISNUMBER(VALUE(MID('latest 2024'!B156,SEARCH("dryers operated in night",'latest 2024'!B156)-4,4))),
        VALUE(MID('latest 2024'!B156,SEARCH("dryers operated in night",'latest 2024'!B156)-4,4)),
        IF(ISNUMBER(VALUE(MID('latest 2024'!B156,SEARCH("dryers operated in night",'latest 2024'!B156)-3,3))),
            VALUE(MID('latest 2024'!B156,SEARCH("dryers operated in night",'latest 2024'!B156)-3,3)),
            VALUE(MID('latest 2024'!B156,SEARCH("dryers operated in night",'latest 2024'!B156)-2,2))
        )
    ),"-"
)</f>
        <v>8</v>
      </c>
      <c r="J156" s="175">
        <f>IFERROR(
    IF(ISNUMBER(VALUE(MID('latest 2024'!B156,SEARCH("Presetting machines operated in day",'latest 2024'!B156)-4,4))),
        VALUE(MID('latest 2024'!B156,SEARCH("Presetting machines operated in day",'latest 2024'!B156)-4,4)),
        IF(ISNUMBER(VALUE(MID('latest 2024'!B156,SEARCH("Presetting machines operated in day",'latest 2024'!B156)-3,3))),
            VALUE(MID('latest 2024'!B156,SEARCH("Presetting machines operated in day",'latest 2024'!B156)-3,3)),
            VALUE(MID('latest 2024'!B156,SEARCH("Presetting machines operated in day",'latest 2024'!B156)-2,2))
        )
    ),"-"
)</f>
        <v>2</v>
      </c>
      <c r="K156" s="177">
        <f>IFERROR(
    IF(ISNUMBER(VALUE(MID('latest 2024'!B156,SEARCH("Presetting machines operated in night",'latest 2024'!B156)-4,4))),
        VALUE(MID('latest 2024'!B156,SEARCH("Presetting machines operated in night",'latest 2024'!B156)-4,4)),
        IF(ISNUMBER(VALUE(MID('latest 2024'!B156,SEARCH("Presetting machines operated in night",'latest 2024'!B156)-3,3))),
            VALUE(MID('latest 2024'!B156,SEARCH("Presetting machines operated in night",'latest 2024'!B156)-3,3)),
            VALUE(MID('latest 2024'!B156,SEARCH("Presetting machines operated in night",'latest 2024'!B156)-2,2))
        )
    ),"-"
)</f>
        <v>4</v>
      </c>
      <c r="L156" s="178" t="s">
        <v>54</v>
      </c>
      <c r="M156" s="178" t="s">
        <v>54</v>
      </c>
      <c r="N156" s="179">
        <v>2</v>
      </c>
      <c r="O156" s="179">
        <v>1</v>
      </c>
      <c r="P156" s="180">
        <v>4</v>
      </c>
      <c r="Q156" s="180">
        <v>4</v>
      </c>
      <c r="R156" s="179">
        <v>3</v>
      </c>
      <c r="S156" s="179">
        <v>3</v>
      </c>
      <c r="T156" s="180">
        <v>6</v>
      </c>
      <c r="U156" s="180">
        <v>6</v>
      </c>
      <c r="V156" s="181" t="s">
        <v>712</v>
      </c>
      <c r="W156" s="182" t="s">
        <v>703</v>
      </c>
      <c r="X156" s="245">
        <v>23896</v>
      </c>
      <c r="Y156" s="245">
        <v>48326</v>
      </c>
      <c r="Z156" s="245">
        <v>664</v>
      </c>
      <c r="AA156" s="81"/>
      <c r="AB156" s="81"/>
      <c r="AC156" s="34">
        <f t="shared" si="11"/>
        <v>2950.604553846154</v>
      </c>
      <c r="AD156" s="51">
        <f t="shared" si="16"/>
        <v>1442.5311000000002</v>
      </c>
      <c r="AE156" s="34">
        <f t="shared" si="13"/>
        <v>337.10769230769233</v>
      </c>
      <c r="AF156" s="51">
        <f t="shared" si="14"/>
        <v>747</v>
      </c>
      <c r="AG156" s="6">
        <f t="shared" si="10"/>
        <v>5477.2433461538467</v>
      </c>
    </row>
    <row r="157" spans="1:33" s="3" customFormat="1" ht="45.75" customHeight="1">
      <c r="A157" s="174">
        <v>45466</v>
      </c>
      <c r="B157" s="175">
        <f>IFERROR(
    IF(ISNUMBER(VALUE(MID('latest 2024'!B157,SEARCH("knitting machines for 12Hrs in day",'latest 2024'!B157)-4,4))),
        VALUE(MID('latest 2024'!B157,SEARCH("knitting machines for 12Hrs in day",'latest 2024'!B157)-4,4)),
        IF(ISNUMBER(VALUE(MID('latest 2024'!B157,SEARCH("knitting machines for 12Hrs in day",'latest 2024'!B157)-3,3))),
            VALUE(MID('latest 2024'!B157,SEARCH("knitting machines for 12Hrs in day",'latest 2024'!B157)-3,3)),
            VALUE(MID('latest 2024'!B157,SEARCH("knitting machines for 12Hrs in day",'latest 2024'!B157)-2,2))
        )
    ),"-"
)</f>
        <v>115</v>
      </c>
      <c r="C157" s="175">
        <f>IFERROR(
    IF(ISNUMBER(VALUE(MID('latest 2024'!B157,SEARCH("knitting machines operated in night",'latest 2024'!B157)-4,4))),
        VALUE(MID('latest 2024'!B157,SEARCH("knitting machines operated in night",'latest 2024'!B157)-4,4)),
        IF(ISNUMBER(VALUE(MID('latest 2024'!B157,SEARCH("knitting machines operated in night",'latest 2024'!B157)-3,3))),
            VALUE(MID('latest 2024'!B157,SEARCH("knitting machines operated in night",'latest 2024'!B157)-3,3)),
            VALUE(MID('latest 2024'!B157,SEARCH("knitting machines operated in night",'latest 2024'!B157)-2,2))
        )
    ),"-"
)</f>
        <v>126</v>
      </c>
      <c r="D157" s="176">
        <f>IFERROR(
    IF(ISNUMBER(VALUE(MID('latest 2024'!B157,SEARCH("bulk dye machines operated in day",'latest 2024'!B157)-4,4))),
        VALUE(MID('latest 2024'!B157,SEARCH("bulk dye machines operated in day",'latest 2024'!B157)-4,4)),
        IF(ISNUMBER(VALUE(MID('latest 2024'!B157,SEARCH("bulk dye machines operated in day",'latest 2024'!B157)-3,3))),
            VALUE(MID('latest 2024'!B157,SEARCH("bulk dye machines operated in day",'latest 2024'!B157)-3,3)),
            VALUE(MID('latest 2024'!B157,SEARCH("bulk dye machines operated in day ",'latest 2024'!B157)-2,2))
        )
    ),"-"
)</f>
        <v>22</v>
      </c>
      <c r="E157" s="176">
        <f>IFERROR(
    IF(ISNUMBER(VALUE(MID('latest 2024'!B157,SEARCH("bulk dye machines operated in night",'latest 2024'!B157)-4,4))),
        VALUE(MID('latest 2024'!B157,SEARCH("bulk dye machines operated in night",'latest 2024'!B157)-4,4)),
        IF(ISNUMBER(VALUE(MID('latest 2024'!B157,SEARCH("bulk dye machines operated in night",'latest 2024'!B157)-3,3))),
            VALUE(MID('latest 2024'!B157,SEARCH("bulk dye machines operated in night",'latest 2024'!B157)-3,3)),
            VALUE(MID('latest 2024'!B157,SEARCH("bulk dye machines operated in night",'latest 2024'!B157)-2,2))
        )
    ),"-"
)</f>
        <v>20</v>
      </c>
      <c r="F157" s="175">
        <f>IFERROR(
    IF(ISNUMBER(VALUE(MID('latest 2024'!B157,SEARCH("sample dye machine operated in day",'latest 2024'!B157)-4,4))),
        VALUE(MID('latest 2024'!B157,SEARCH("sample dye machine operated in day",'latest 2024'!B157)-4,4)),
        IF(ISNUMBER(VALUE(MID('latest 2024'!B157,SEARCH("sample dye machine operated in day",'latest 2024'!B157)-3,3))),
            VALUE(MID('latest 2024'!B157,SEARCH("sample dye machine operated in day",'latest 2024'!B157)-3,3)),
            VALUE(MID('latest 2024'!B157,SEARCH("sample dye machine operated in day",'latest 2024'!B157)-2,2))
        )
    ),"-"
)</f>
        <v>9</v>
      </c>
      <c r="G157" s="175">
        <f>IFERROR(
    IF(ISNUMBER(VALUE(MID('latest 2024'!B157,SEARCH("sample dye machine operated in night",'latest 2024'!B157)-4,4))),
        VALUE(MID('latest 2024'!B157,SEARCH("sample dye machine operated in night",'latest 2024'!B157)-4,4)),
        IF(ISNUMBER(VALUE(MID('latest 2024'!B157,SEARCH("sample dye machine operated in night",'latest 2024'!B157)-3,3))),
            VALUE(MID('latest 2024'!B157,SEARCH("sample dye machine operated in night",'latest 2024'!B157)-3,3)),
            VALUE(MID('latest 2024'!B157,SEARCH("sample dye machine operated in night",'latest 2024'!B157)-2,2))
        )
    ),"-"
)</f>
        <v>9</v>
      </c>
      <c r="H157" s="176">
        <f>IFERROR(
    IF(ISNUMBER(VALUE(MID('latest 2024'!B157,SEARCH("dryers operated in day",'latest 2024'!B157)-4,4))),
        VALUE(MID('latest 2024'!B157,SEARCH("dryers operated in day",'latest 2024'!B157)-4,4)),
        IF(ISNUMBER(VALUE(MID('latest 2024'!B157,SEARCH("dryers operated in day",'latest 2024'!B157)-3,3))),
            VALUE(MID('latest 2024'!B157,SEARCH("dryers operated in day",'latest 2024'!B157)-3,3)),
            VALUE(MID('latest 2024'!B157,SEARCH("dryers operated in day",'latest 2024'!B157)-2,2))
        )
    ),"-"
)</f>
        <v>8</v>
      </c>
      <c r="I157" s="176">
        <f>IFERROR(
    IF(ISNUMBER(VALUE(MID('latest 2024'!B157,SEARCH("dryers operated in night",'latest 2024'!B157)-4,4))),
        VALUE(MID('latest 2024'!B157,SEARCH("dryers operated in night",'latest 2024'!B157)-4,4)),
        IF(ISNUMBER(VALUE(MID('latest 2024'!B157,SEARCH("dryers operated in night",'latest 2024'!B157)-3,3))),
            VALUE(MID('latest 2024'!B157,SEARCH("dryers operated in night",'latest 2024'!B157)-3,3)),
            VALUE(MID('latest 2024'!B157,SEARCH("dryers operated in night",'latest 2024'!B157)-2,2))
        )
    ),"-"
)</f>
        <v>8</v>
      </c>
      <c r="J157" s="175">
        <f>IFERROR(
    IF(ISNUMBER(VALUE(MID('latest 2024'!B157,SEARCH("Presetting machines operated in day",'latest 2024'!B157)-4,4))),
        VALUE(MID('latest 2024'!B157,SEARCH("Presetting machines operated in day",'latest 2024'!B157)-4,4)),
        IF(ISNUMBER(VALUE(MID('latest 2024'!B157,SEARCH("Presetting machines operated in day",'latest 2024'!B157)-3,3))),
            VALUE(MID('latest 2024'!B157,SEARCH("Presetting machines operated in day",'latest 2024'!B157)-3,3)),
            VALUE(MID('latest 2024'!B157,SEARCH("Presetting machines operated in day",'latest 2024'!B157)-2,2))
        )
    ),"-"
)</f>
        <v>3</v>
      </c>
      <c r="K157" s="177">
        <f>IFERROR(
    IF(ISNUMBER(VALUE(MID('latest 2024'!B157,SEARCH("Presetting machines operated in night",'latest 2024'!B157)-4,4))),
        VALUE(MID('latest 2024'!B157,SEARCH("Presetting machines operated in night",'latest 2024'!B157)-4,4)),
        IF(ISNUMBER(VALUE(MID('latest 2024'!B157,SEARCH("Presetting machines operated in night",'latest 2024'!B157)-3,3))),
            VALUE(MID('latest 2024'!B157,SEARCH("Presetting machines operated in night",'latest 2024'!B157)-3,3)),
            VALUE(MID('latest 2024'!B157,SEARCH("Presetting machines operated in night",'latest 2024'!B157)-2,2))
        )
    ),"-"
)</f>
        <v>2</v>
      </c>
      <c r="L157" s="178" t="s">
        <v>54</v>
      </c>
      <c r="M157" s="178" t="s">
        <v>54</v>
      </c>
      <c r="N157" s="179">
        <v>2</v>
      </c>
      <c r="O157" s="179">
        <v>2</v>
      </c>
      <c r="P157" s="180">
        <v>4</v>
      </c>
      <c r="Q157" s="180">
        <v>4</v>
      </c>
      <c r="R157" s="179">
        <v>3</v>
      </c>
      <c r="S157" s="179">
        <v>3</v>
      </c>
      <c r="T157" s="180">
        <v>6</v>
      </c>
      <c r="U157" s="180">
        <v>6</v>
      </c>
      <c r="V157" s="181" t="s">
        <v>712</v>
      </c>
      <c r="W157" s="182" t="s">
        <v>703</v>
      </c>
      <c r="X157" s="245">
        <v>24883</v>
      </c>
      <c r="Y157" s="245">
        <v>48982</v>
      </c>
      <c r="Z157" s="245">
        <v>669</v>
      </c>
      <c r="AA157" s="81"/>
      <c r="AB157" s="81"/>
      <c r="AC157" s="34">
        <f t="shared" si="11"/>
        <v>3072.476276923077</v>
      </c>
      <c r="AD157" s="51">
        <f t="shared" si="16"/>
        <v>1462.1127000000001</v>
      </c>
      <c r="AE157" s="34">
        <f t="shared" si="13"/>
        <v>339.64615384615382</v>
      </c>
      <c r="AF157" s="51">
        <f t="shared" si="14"/>
        <v>752.625</v>
      </c>
      <c r="AG157" s="6">
        <f t="shared" si="10"/>
        <v>5626.8601307692306</v>
      </c>
    </row>
    <row r="158" spans="1:33" s="3" customFormat="1" ht="45.75" customHeight="1">
      <c r="A158" s="174">
        <v>45467</v>
      </c>
      <c r="B158" s="175">
        <f>IFERROR(
    IF(ISNUMBER(VALUE(MID('latest 2024'!B158,SEARCH("knitting machines for 12Hrs in day",'latest 2024'!B158)-4,4))),
        VALUE(MID('latest 2024'!B158,SEARCH("knitting machines for 12Hrs in day",'latest 2024'!B158)-4,4)),
        IF(ISNUMBER(VALUE(MID('latest 2024'!B158,SEARCH("knitting machines for 12Hrs in day",'latest 2024'!B158)-3,3))),
            VALUE(MID('latest 2024'!B158,SEARCH("knitting machines for 12Hrs in day",'latest 2024'!B158)-3,3)),
            VALUE(MID('latest 2024'!B158,SEARCH("knitting machines for 12Hrs in day",'latest 2024'!B158)-2,2))
        )
    ),"-"
)</f>
        <v>124</v>
      </c>
      <c r="C158" s="175">
        <f>IFERROR(
    IF(ISNUMBER(VALUE(MID('latest 2024'!B158,SEARCH("knitting machines operated in night",'latest 2024'!B158)-4,4))),
        VALUE(MID('latest 2024'!B158,SEARCH("knitting machines operated in night",'latest 2024'!B158)-4,4)),
        IF(ISNUMBER(VALUE(MID('latest 2024'!B158,SEARCH("knitting machines operated in night",'latest 2024'!B158)-3,3))),
            VALUE(MID('latest 2024'!B158,SEARCH("knitting machines operated in night",'latest 2024'!B158)-3,3)),
            VALUE(MID('latest 2024'!B158,SEARCH("knitting machines operated in night",'latest 2024'!B158)-2,2))
        )
    ),"-"
)</f>
        <v>113</v>
      </c>
      <c r="D158" s="176">
        <f>IFERROR(
    IF(ISNUMBER(VALUE(MID('latest 2024'!B158,SEARCH("bulk dye machines operated in day",'latest 2024'!B158)-4,4))),
        VALUE(MID('latest 2024'!B158,SEARCH("bulk dye machines operated in day",'latest 2024'!B158)-4,4)),
        IF(ISNUMBER(VALUE(MID('latest 2024'!B158,SEARCH("bulk dye machines operated in day",'latest 2024'!B158)-3,3))),
            VALUE(MID('latest 2024'!B158,SEARCH("bulk dye machines operated in day",'latest 2024'!B158)-3,3)),
            VALUE(MID('latest 2024'!B158,SEARCH("bulk dye machines operated in day ",'latest 2024'!B158)-2,2))
        )
    ),"-"
)</f>
        <v>23</v>
      </c>
      <c r="E158" s="176">
        <f>IFERROR(
    IF(ISNUMBER(VALUE(MID('latest 2024'!B158,SEARCH("bulk dye machines operated in night",'latest 2024'!B158)-4,4))),
        VALUE(MID('latest 2024'!B158,SEARCH("bulk dye machines operated in night",'latest 2024'!B158)-4,4)),
        IF(ISNUMBER(VALUE(MID('latest 2024'!B158,SEARCH("bulk dye machines operated in night",'latest 2024'!B158)-3,3))),
            VALUE(MID('latest 2024'!B158,SEARCH("bulk dye machines operated in night",'latest 2024'!B158)-3,3)),
            VALUE(MID('latest 2024'!B158,SEARCH("bulk dye machines operated in night",'latest 2024'!B158)-2,2))
        )
    ),"-"
)</f>
        <v>25</v>
      </c>
      <c r="F158" s="175">
        <f>IFERROR(
    IF(ISNUMBER(VALUE(MID('latest 2024'!B158,SEARCH("sample dye machine operated in day",'latest 2024'!B158)-4,4))),
        VALUE(MID('latest 2024'!B158,SEARCH("sample dye machine operated in day",'latest 2024'!B158)-4,4)),
        IF(ISNUMBER(VALUE(MID('latest 2024'!B158,SEARCH("sample dye machine operated in day",'latest 2024'!B158)-3,3))),
            VALUE(MID('latest 2024'!B158,SEARCH("sample dye machine operated in day",'latest 2024'!B158)-3,3)),
            VALUE(MID('latest 2024'!B158,SEARCH("sample dye machine operated in day",'latest 2024'!B158)-2,2))
        )
    ),"-"
)</f>
        <v>10</v>
      </c>
      <c r="G158" s="175">
        <f>IFERROR(
    IF(ISNUMBER(VALUE(MID('latest 2024'!B158,SEARCH("sample dye machine operated in night",'latest 2024'!B158)-4,4))),
        VALUE(MID('latest 2024'!B158,SEARCH("sample dye machine operated in night",'latest 2024'!B158)-4,4)),
        IF(ISNUMBER(VALUE(MID('latest 2024'!B158,SEARCH("sample dye machine operated in night",'latest 2024'!B158)-3,3))),
            VALUE(MID('latest 2024'!B158,SEARCH("sample dye machine operated in night",'latest 2024'!B158)-3,3)),
            VALUE(MID('latest 2024'!B158,SEARCH("sample dye machine operated in night",'latest 2024'!B158)-2,2))
        )
    ),"-"
)</f>
        <v>9</v>
      </c>
      <c r="H158" s="176">
        <f>IFERROR(
    IF(ISNUMBER(VALUE(MID('latest 2024'!B158,SEARCH("dryers operated in day",'latest 2024'!B158)-4,4))),
        VALUE(MID('latest 2024'!B158,SEARCH("dryers operated in day",'latest 2024'!B158)-4,4)),
        IF(ISNUMBER(VALUE(MID('latest 2024'!B158,SEARCH("dryers operated in day",'latest 2024'!B158)-3,3))),
            VALUE(MID('latest 2024'!B158,SEARCH("dryers operated in day",'latest 2024'!B158)-3,3)),
            VALUE(MID('latest 2024'!B158,SEARCH("dryers operated in day",'latest 2024'!B158)-2,2))
        )
    ),"-"
)</f>
        <v>5</v>
      </c>
      <c r="I158" s="176">
        <f>IFERROR(
    IF(ISNUMBER(VALUE(MID('latest 2024'!B158,SEARCH("dryers operated in night",'latest 2024'!B158)-4,4))),
        VALUE(MID('latest 2024'!B158,SEARCH("dryers operated in night",'latest 2024'!B158)-4,4)),
        IF(ISNUMBER(VALUE(MID('latest 2024'!B158,SEARCH("dryers operated in night",'latest 2024'!B158)-3,3))),
            VALUE(MID('latest 2024'!B158,SEARCH("dryers operated in night",'latest 2024'!B158)-3,3)),
            VALUE(MID('latest 2024'!B158,SEARCH("dryers operated in night",'latest 2024'!B158)-2,2))
        )
    ),"-"
)</f>
        <v>7</v>
      </c>
      <c r="J158" s="175">
        <f>IFERROR(
    IF(ISNUMBER(VALUE(MID('latest 2024'!B158,SEARCH("Presetting machines operated in day",'latest 2024'!B158)-4,4))),
        VALUE(MID('latest 2024'!B158,SEARCH("Presetting machines operated in day",'latest 2024'!B158)-4,4)),
        IF(ISNUMBER(VALUE(MID('latest 2024'!B158,SEARCH("Presetting machines operated in day",'latest 2024'!B158)-3,3))),
            VALUE(MID('latest 2024'!B158,SEARCH("Presetting machines operated in day",'latest 2024'!B158)-3,3)),
            VALUE(MID('latest 2024'!B158,SEARCH("Presetting machines operated in day",'latest 2024'!B158)-2,2))
        )
    ),"-"
)</f>
        <v>2</v>
      </c>
      <c r="K158" s="177">
        <f>IFERROR(
    IF(ISNUMBER(VALUE(MID('latest 2024'!B158,SEARCH("Presetting machines operated in night",'latest 2024'!B158)-4,4))),
        VALUE(MID('latest 2024'!B158,SEARCH("Presetting machines operated in night",'latest 2024'!B158)-4,4)),
        IF(ISNUMBER(VALUE(MID('latest 2024'!B158,SEARCH("Presetting machines operated in night",'latest 2024'!B158)-3,3))),
            VALUE(MID('latest 2024'!B158,SEARCH("Presetting machines operated in night",'latest 2024'!B158)-3,3)),
            VALUE(MID('latest 2024'!B158,SEARCH("Presetting machines operated in night",'latest 2024'!B158)-2,2))
        )
    ),"-"
)</f>
        <v>4</v>
      </c>
      <c r="L158" s="178" t="s">
        <v>54</v>
      </c>
      <c r="M158" s="178" t="s">
        <v>54</v>
      </c>
      <c r="N158" s="179">
        <v>2</v>
      </c>
      <c r="O158" s="179">
        <v>2</v>
      </c>
      <c r="P158" s="180">
        <v>5</v>
      </c>
      <c r="Q158" s="180">
        <v>4</v>
      </c>
      <c r="R158" s="179">
        <v>3</v>
      </c>
      <c r="S158" s="179">
        <v>3</v>
      </c>
      <c r="T158" s="180">
        <v>6</v>
      </c>
      <c r="U158" s="180">
        <v>6</v>
      </c>
      <c r="V158" s="181" t="s">
        <v>712</v>
      </c>
      <c r="W158" s="182" t="s">
        <v>703</v>
      </c>
      <c r="X158" s="245">
        <v>26076</v>
      </c>
      <c r="Y158" s="245">
        <v>58196</v>
      </c>
      <c r="Z158" s="245">
        <v>786</v>
      </c>
      <c r="AA158" s="81"/>
      <c r="AB158" s="81"/>
      <c r="AC158" s="34">
        <f t="shared" si="11"/>
        <v>3219.7842461538467</v>
      </c>
      <c r="AD158" s="51">
        <f t="shared" si="16"/>
        <v>1737.1505999999999</v>
      </c>
      <c r="AE158" s="34">
        <f t="shared" si="13"/>
        <v>399.04615384615386</v>
      </c>
      <c r="AF158" s="51">
        <f t="shared" si="14"/>
        <v>884.25</v>
      </c>
      <c r="AG158" s="6">
        <f t="shared" si="10"/>
        <v>6240.2310000000007</v>
      </c>
    </row>
    <row r="159" spans="1:33" s="3" customFormat="1" ht="45.75" customHeight="1">
      <c r="A159" s="174">
        <v>45468</v>
      </c>
      <c r="B159" s="175">
        <f>IFERROR(
    IF(ISNUMBER(VALUE(MID('latest 2024'!B159,SEARCH("knitting machines for 12Hrs in day",'latest 2024'!B159)-4,4))),
        VALUE(MID('latest 2024'!B159,SEARCH("knitting machines for 12Hrs in day",'latest 2024'!B159)-4,4)),
        IF(ISNUMBER(VALUE(MID('latest 2024'!B159,SEARCH("knitting machines for 12Hrs in day",'latest 2024'!B159)-3,3))),
            VALUE(MID('latest 2024'!B159,SEARCH("knitting machines for 12Hrs in day",'latest 2024'!B159)-3,3)),
            VALUE(MID('latest 2024'!B159,SEARCH("knitting machines for 12Hrs in day",'latest 2024'!B159)-2,2))
        )
    ),"-"
)</f>
        <v>108</v>
      </c>
      <c r="C159" s="175">
        <f>IFERROR(
    IF(ISNUMBER(VALUE(MID('latest 2024'!B159,SEARCH("knitting machines operated in night",'latest 2024'!B159)-4,4))),
        VALUE(MID('latest 2024'!B159,SEARCH("knitting machines operated in night",'latest 2024'!B159)-4,4)),
        IF(ISNUMBER(VALUE(MID('latest 2024'!B159,SEARCH("knitting machines operated in night",'latest 2024'!B159)-3,3))),
            VALUE(MID('latest 2024'!B159,SEARCH("knitting machines operated in night",'latest 2024'!B159)-3,3)),
            VALUE(MID('latest 2024'!B159,SEARCH("knitting machines operated in night",'latest 2024'!B159)-2,2))
        )
    ),"-"
)</f>
        <v>124</v>
      </c>
      <c r="D159" s="176">
        <f>IFERROR(
    IF(ISNUMBER(VALUE(MID('latest 2024'!B159,SEARCH("bulk dye machines operated in day",'latest 2024'!B159)-4,4))),
        VALUE(MID('latest 2024'!B159,SEARCH("bulk dye machines operated in day",'latest 2024'!B159)-4,4)),
        IF(ISNUMBER(VALUE(MID('latest 2024'!B159,SEARCH("bulk dye machines operated in day",'latest 2024'!B159)-3,3))),
            VALUE(MID('latest 2024'!B159,SEARCH("bulk dye machines operated in day",'latest 2024'!B159)-3,3)),
            VALUE(MID('latest 2024'!B159,SEARCH("bulk dye machines operated in day ",'latest 2024'!B159)-2,2))
        )
    ),"-"
)</f>
        <v>26</v>
      </c>
      <c r="E159" s="176">
        <f>IFERROR(
    IF(ISNUMBER(VALUE(MID('latest 2024'!B159,SEARCH("bulk dye machines operated in night",'latest 2024'!B159)-4,4))),
        VALUE(MID('latest 2024'!B159,SEARCH("bulk dye machines operated in night",'latest 2024'!B159)-4,4)),
        IF(ISNUMBER(VALUE(MID('latest 2024'!B159,SEARCH("bulk dye machines operated in night",'latest 2024'!B159)-3,3))),
            VALUE(MID('latest 2024'!B159,SEARCH("bulk dye machines operated in night",'latest 2024'!B159)-3,3)),
            VALUE(MID('latest 2024'!B159,SEARCH("bulk dye machines operated in night",'latest 2024'!B159)-2,2))
        )
    ),"-"
)</f>
        <v>26</v>
      </c>
      <c r="F159" s="175">
        <f>IFERROR(
    IF(ISNUMBER(VALUE(MID('latest 2024'!B159,SEARCH("sample dye machine operated in day",'latest 2024'!B159)-4,4))),
        VALUE(MID('latest 2024'!B159,SEARCH("sample dye machine operated in day",'latest 2024'!B159)-4,4)),
        IF(ISNUMBER(VALUE(MID('latest 2024'!B159,SEARCH("sample dye machine operated in day",'latest 2024'!B159)-3,3))),
            VALUE(MID('latest 2024'!B159,SEARCH("sample dye machine operated in day",'latest 2024'!B159)-3,3)),
            VALUE(MID('latest 2024'!B159,SEARCH("sample dye machine operated in day",'latest 2024'!B159)-2,2))
        )
    ),"-"
)</f>
        <v>9</v>
      </c>
      <c r="G159" s="175">
        <f>IFERROR(
    IF(ISNUMBER(VALUE(MID('latest 2024'!B159,SEARCH("sample dye machine operated in night",'latest 2024'!B159)-4,4))),
        VALUE(MID('latest 2024'!B159,SEARCH("sample dye machine operated in night",'latest 2024'!B159)-4,4)),
        IF(ISNUMBER(VALUE(MID('latest 2024'!B159,SEARCH("sample dye machine operated in night",'latest 2024'!B159)-3,3))),
            VALUE(MID('latest 2024'!B159,SEARCH("sample dye machine operated in night",'latest 2024'!B159)-3,3)),
            VALUE(MID('latest 2024'!B159,SEARCH("sample dye machine operated in night",'latest 2024'!B159)-2,2))
        )
    ),"-"
)</f>
        <v>8</v>
      </c>
      <c r="H159" s="176">
        <f>IFERROR(
    IF(ISNUMBER(VALUE(MID('latest 2024'!B159,SEARCH("dryers operated in day",'latest 2024'!B159)-4,4))),
        VALUE(MID('latest 2024'!B159,SEARCH("dryers operated in day",'latest 2024'!B159)-4,4)),
        IF(ISNUMBER(VALUE(MID('latest 2024'!B159,SEARCH("dryers operated in day",'latest 2024'!B159)-3,3))),
            VALUE(MID('latest 2024'!B159,SEARCH("dryers operated in day",'latest 2024'!B159)-3,3)),
            VALUE(MID('latest 2024'!B159,SEARCH("dryers operated in day",'latest 2024'!B159)-2,2))
        )
    ),"-"
)</f>
        <v>6</v>
      </c>
      <c r="I159" s="176">
        <f>IFERROR(
    IF(ISNUMBER(VALUE(MID('latest 2024'!B159,SEARCH("dryers operated in night",'latest 2024'!B159)-4,4))),
        VALUE(MID('latest 2024'!B159,SEARCH("dryers operated in night",'latest 2024'!B159)-4,4)),
        IF(ISNUMBER(VALUE(MID('latest 2024'!B159,SEARCH("dryers operated in night",'latest 2024'!B159)-3,3))),
            VALUE(MID('latest 2024'!B159,SEARCH("dryers operated in night",'latest 2024'!B159)-3,3)),
            VALUE(MID('latest 2024'!B159,SEARCH("dryers operated in night",'latest 2024'!B159)-2,2))
        )
    ),"-"
)</f>
        <v>9</v>
      </c>
      <c r="J159" s="175">
        <f>IFERROR(
    IF(ISNUMBER(VALUE(MID('latest 2024'!B159,SEARCH("Presetting machines operated in day",'latest 2024'!B159)-4,4))),
        VALUE(MID('latest 2024'!B159,SEARCH("Presetting machines operated in day",'latest 2024'!B159)-4,4)),
        IF(ISNUMBER(VALUE(MID('latest 2024'!B159,SEARCH("Presetting machines operated in day",'latest 2024'!B159)-3,3))),
            VALUE(MID('latest 2024'!B159,SEARCH("Presetting machines operated in day",'latest 2024'!B159)-3,3)),
            VALUE(MID('latest 2024'!B159,SEARCH("Presetting machines operated in day",'latest 2024'!B159)-2,2))
        )
    ),"-"
)</f>
        <v>3</v>
      </c>
      <c r="K159" s="177">
        <f>IFERROR(
    IF(ISNUMBER(VALUE(MID('latest 2024'!B159,SEARCH("Presetting machines operated in night",'latest 2024'!B159)-4,4))),
        VALUE(MID('latest 2024'!B159,SEARCH("Presetting machines operated in night",'latest 2024'!B159)-4,4)),
        IF(ISNUMBER(VALUE(MID('latest 2024'!B159,SEARCH("Presetting machines operated in night",'latest 2024'!B159)-3,3))),
            VALUE(MID('latest 2024'!B159,SEARCH("Presetting machines operated in night",'latest 2024'!B159)-3,3)),
            VALUE(MID('latest 2024'!B159,SEARCH("Presetting machines operated in night",'latest 2024'!B159)-2,2))
        )
    ),"-"
)</f>
        <v>2</v>
      </c>
      <c r="L159" s="178" t="s">
        <v>54</v>
      </c>
      <c r="M159" s="178" t="s">
        <v>54</v>
      </c>
      <c r="N159" s="179">
        <v>2</v>
      </c>
      <c r="O159" s="179">
        <v>2</v>
      </c>
      <c r="P159" s="180">
        <v>5</v>
      </c>
      <c r="Q159" s="180">
        <v>4</v>
      </c>
      <c r="R159" s="179">
        <v>3</v>
      </c>
      <c r="S159" s="179">
        <v>3</v>
      </c>
      <c r="T159" s="180">
        <v>6</v>
      </c>
      <c r="U159" s="180">
        <v>6</v>
      </c>
      <c r="V159" s="181" t="s">
        <v>712</v>
      </c>
      <c r="W159" s="182" t="s">
        <v>703</v>
      </c>
      <c r="X159" s="245">
        <v>25605</v>
      </c>
      <c r="Y159" s="245">
        <v>63704</v>
      </c>
      <c r="Z159" s="245">
        <v>881</v>
      </c>
      <c r="AA159" s="81"/>
      <c r="AB159" s="81"/>
      <c r="AC159" s="71">
        <f t="shared" si="11"/>
        <v>3161.6266153846154</v>
      </c>
      <c r="AD159" s="74">
        <f t="shared" si="16"/>
        <v>1901.5644000000002</v>
      </c>
      <c r="AE159" s="71">
        <f t="shared" si="13"/>
        <v>447.27692307692308</v>
      </c>
      <c r="AF159" s="74">
        <f t="shared" si="14"/>
        <v>991.125</v>
      </c>
      <c r="AG159" s="72">
        <f t="shared" si="10"/>
        <v>6501.5929384615383</v>
      </c>
    </row>
    <row r="160" spans="1:33" s="3" customFormat="1" ht="45.75" customHeight="1">
      <c r="A160" s="174">
        <v>45469</v>
      </c>
      <c r="B160" s="175">
        <f>IFERROR(
    IF(ISNUMBER(VALUE(MID('latest 2024'!B160,SEARCH("knitting machines for 12Hrs in day",'latest 2024'!B160)-4,4))),
        VALUE(MID('latest 2024'!B160,SEARCH("knitting machines for 12Hrs in day",'latest 2024'!B160)-4,4)),
        IF(ISNUMBER(VALUE(MID('latest 2024'!B160,SEARCH("knitting machines for 12Hrs in day",'latest 2024'!B160)-3,3))),
            VALUE(MID('latest 2024'!B160,SEARCH("knitting machines for 12Hrs in day",'latest 2024'!B160)-3,3)),
            VALUE(MID('latest 2024'!B160,SEARCH("knitting machines for 12Hrs in day",'latest 2024'!B160)-2,2))
        )
    ),"-"
)</f>
        <v>122</v>
      </c>
      <c r="C160" s="175">
        <f>IFERROR(
    IF(ISNUMBER(VALUE(MID('latest 2024'!B160,SEARCH("knitting machines operated in night",'latest 2024'!B160)-4,4))),
        VALUE(MID('latest 2024'!B160,SEARCH("knitting machines operated in night",'latest 2024'!B160)-4,4)),
        IF(ISNUMBER(VALUE(MID('latest 2024'!B160,SEARCH("knitting machines operated in night",'latest 2024'!B160)-3,3))),
            VALUE(MID('latest 2024'!B160,SEARCH("knitting machines operated in night",'latest 2024'!B160)-3,3)),
            VALUE(MID('latest 2024'!B160,SEARCH("knitting machines operated in night",'latest 2024'!B160)-2,2))
        )
    ),"-"
)</f>
        <v>120</v>
      </c>
      <c r="D160" s="176">
        <f>IFERROR(
    IF(ISNUMBER(VALUE(MID('latest 2024'!B160,SEARCH("bulk dye machines operated in day",'latest 2024'!B160)-4,4))),
        VALUE(MID('latest 2024'!B160,SEARCH("bulk dye machines operated in day",'latest 2024'!B160)-4,4)),
        IF(ISNUMBER(VALUE(MID('latest 2024'!B160,SEARCH("bulk dye machines operated in day",'latest 2024'!B160)-3,3))),
            VALUE(MID('latest 2024'!B160,SEARCH("bulk dye machines operated in day",'latest 2024'!B160)-3,3)),
            VALUE(MID('latest 2024'!B160,SEARCH("bulk dye machines operated in day ",'latest 2024'!B160)-2,2))
        )
    ),"-"
)</f>
        <v>25</v>
      </c>
      <c r="E160" s="176">
        <f>IFERROR(
    IF(ISNUMBER(VALUE(MID('latest 2024'!B160,SEARCH("bulk dye machines operated in night",'latest 2024'!B160)-4,4))),
        VALUE(MID('latest 2024'!B160,SEARCH("bulk dye machines operated in night",'latest 2024'!B160)-4,4)),
        IF(ISNUMBER(VALUE(MID('latest 2024'!B160,SEARCH("bulk dye machines operated in night",'latest 2024'!B160)-3,3))),
            VALUE(MID('latest 2024'!B160,SEARCH("bulk dye machines operated in night",'latest 2024'!B160)-3,3)),
            VALUE(MID('latest 2024'!B160,SEARCH("bulk dye machines operated in night",'latest 2024'!B160)-2,2))
        )
    ),"-"
)</f>
        <v>24</v>
      </c>
      <c r="F160" s="175">
        <f>IFERROR(
    IF(ISNUMBER(VALUE(MID('latest 2024'!B160,SEARCH("sample dye machine operated in day",'latest 2024'!B160)-4,4))),
        VALUE(MID('latest 2024'!B160,SEARCH("sample dye machine operated in day",'latest 2024'!B160)-4,4)),
        IF(ISNUMBER(VALUE(MID('latest 2024'!B160,SEARCH("sample dye machine operated in day",'latest 2024'!B160)-3,3))),
            VALUE(MID('latest 2024'!B160,SEARCH("sample dye machine operated in day",'latest 2024'!B160)-3,3)),
            VALUE(MID('latest 2024'!B160,SEARCH("sample dye machine operated in day",'latest 2024'!B160)-2,2))
        )
    ),"-"
)</f>
        <v>9</v>
      </c>
      <c r="G160" s="175">
        <f>IFERROR(
    IF(ISNUMBER(VALUE(MID('latest 2024'!B160,SEARCH("sample dye machine operated in night",'latest 2024'!B160)-4,4))),
        VALUE(MID('latest 2024'!B160,SEARCH("sample dye machine operated in night",'latest 2024'!B160)-4,4)),
        IF(ISNUMBER(VALUE(MID('latest 2024'!B160,SEARCH("sample dye machine operated in night",'latest 2024'!B160)-3,3))),
            VALUE(MID('latest 2024'!B160,SEARCH("sample dye machine operated in night",'latest 2024'!B160)-3,3)),
            VALUE(MID('latest 2024'!B160,SEARCH("sample dye machine operated in night",'latest 2024'!B160)-2,2))
        )
    ),"-"
)</f>
        <v>9</v>
      </c>
      <c r="H160" s="176">
        <f>IFERROR(
    IF(ISNUMBER(VALUE(MID('latest 2024'!B160,SEARCH("dryers operated in day",'latest 2024'!B160)-4,4))),
        VALUE(MID('latest 2024'!B160,SEARCH("dryers operated in day",'latest 2024'!B160)-4,4)),
        IF(ISNUMBER(VALUE(MID('latest 2024'!B160,SEARCH("dryers operated in day",'latest 2024'!B160)-3,3))),
            VALUE(MID('latest 2024'!B160,SEARCH("dryers operated in day",'latest 2024'!B160)-3,3)),
            VALUE(MID('latest 2024'!B160,SEARCH("dryers operated in day",'latest 2024'!B160)-2,2))
        )
    ),"-"
)</f>
        <v>8</v>
      </c>
      <c r="I160" s="176">
        <f>IFERROR(
    IF(ISNUMBER(VALUE(MID('latest 2024'!B160,SEARCH("dryers operated in night",'latest 2024'!B160)-4,4))),
        VALUE(MID('latest 2024'!B160,SEARCH("dryers operated in night",'latest 2024'!B160)-4,4)),
        IF(ISNUMBER(VALUE(MID('latest 2024'!B160,SEARCH("dryers operated in night",'latest 2024'!B160)-3,3))),
            VALUE(MID('latest 2024'!B160,SEARCH("dryers operated in night",'latest 2024'!B160)-3,3)),
            VALUE(MID('latest 2024'!B160,SEARCH("dryers operated in night",'latest 2024'!B160)-2,2))
        )
    ),"-"
)</f>
        <v>8</v>
      </c>
      <c r="J160" s="175">
        <f>IFERROR(
    IF(ISNUMBER(VALUE(MID('latest 2024'!B160,SEARCH("Presetting machines operated in day",'latest 2024'!B160)-4,4))),
        VALUE(MID('latest 2024'!B160,SEARCH("Presetting machines operated in day",'latest 2024'!B160)-4,4)),
        IF(ISNUMBER(VALUE(MID('latest 2024'!B160,SEARCH("Presetting machines operated in day",'latest 2024'!B160)-3,3))),
            VALUE(MID('latest 2024'!B160,SEARCH("Presetting machines operated in day",'latest 2024'!B160)-3,3)),
            VALUE(MID('latest 2024'!B160,SEARCH("Presetting machines operated in day",'latest 2024'!B160)-2,2))
        )
    ),"-"
)</f>
        <v>3</v>
      </c>
      <c r="K160" s="177">
        <f>IFERROR(
    IF(ISNUMBER(VALUE(MID('latest 2024'!B160,SEARCH("Presetting machines operated in night",'latest 2024'!B160)-4,4))),
        VALUE(MID('latest 2024'!B160,SEARCH("Presetting machines operated in night",'latest 2024'!B160)-4,4)),
        IF(ISNUMBER(VALUE(MID('latest 2024'!B160,SEARCH("Presetting machines operated in night",'latest 2024'!B160)-3,3))),
            VALUE(MID('latest 2024'!B160,SEARCH("Presetting machines operated in night",'latest 2024'!B160)-3,3)),
            VALUE(MID('latest 2024'!B160,SEARCH("Presetting machines operated in night",'latest 2024'!B160)-2,2))
        )
    ),"-"
)</f>
        <v>2</v>
      </c>
      <c r="L160" s="178" t="s">
        <v>54</v>
      </c>
      <c r="M160" s="178" t="s">
        <v>54</v>
      </c>
      <c r="N160" s="179">
        <v>2</v>
      </c>
      <c r="O160" s="179">
        <v>2</v>
      </c>
      <c r="P160" s="180">
        <v>5</v>
      </c>
      <c r="Q160" s="180">
        <v>4</v>
      </c>
      <c r="R160" s="179">
        <v>3</v>
      </c>
      <c r="S160" s="179">
        <v>3</v>
      </c>
      <c r="T160" s="180">
        <v>6</v>
      </c>
      <c r="U160" s="180">
        <v>6</v>
      </c>
      <c r="V160" s="181" t="s">
        <v>712</v>
      </c>
      <c r="W160" s="182" t="s">
        <v>703</v>
      </c>
      <c r="X160" s="245">
        <v>24261</v>
      </c>
      <c r="Y160" s="245">
        <v>62487</v>
      </c>
      <c r="Z160" s="253">
        <v>812</v>
      </c>
      <c r="AA160" s="254"/>
      <c r="AB160" s="254"/>
      <c r="AC160" s="34">
        <f t="shared" si="11"/>
        <v>2995.6736307692308</v>
      </c>
      <c r="AD160" s="51">
        <f t="shared" si="16"/>
        <v>1865.2369500000002</v>
      </c>
      <c r="AE160" s="34">
        <f t="shared" si="13"/>
        <v>412.24615384615385</v>
      </c>
      <c r="AF160" s="51">
        <f t="shared" si="14"/>
        <v>913.50000000000011</v>
      </c>
      <c r="AG160" s="6">
        <f t="shared" si="10"/>
        <v>6186.6567346153852</v>
      </c>
    </row>
    <row r="161" spans="1:33" s="3" customFormat="1" ht="45.75" customHeight="1">
      <c r="A161" s="174">
        <v>45470</v>
      </c>
      <c r="B161" s="175">
        <f>IFERROR(
    IF(ISNUMBER(VALUE(MID('latest 2024'!B161,SEARCH("knitting machines for 12Hrs in day",'latest 2024'!B161)-4,4))),
        VALUE(MID('latest 2024'!B161,SEARCH("knitting machines for 12Hrs in day",'latest 2024'!B161)-4,4)),
        IF(ISNUMBER(VALUE(MID('latest 2024'!B161,SEARCH("knitting machines for 12Hrs in day",'latest 2024'!B161)-3,3))),
            VALUE(MID('latest 2024'!B161,SEARCH("knitting machines for 12Hrs in day",'latest 2024'!B161)-3,3)),
            VALUE(MID('latest 2024'!B161,SEARCH("knitting machines for 12Hrs in day",'latest 2024'!B161)-2,2))
        )
    ),"-"
)</f>
        <v>118</v>
      </c>
      <c r="C161" s="175">
        <f>IFERROR(
    IF(ISNUMBER(VALUE(MID('latest 2024'!B161,SEARCH("knitting machines operated in night",'latest 2024'!B161)-4,4))),
        VALUE(MID('latest 2024'!B161,SEARCH("knitting machines operated in night",'latest 2024'!B161)-4,4)),
        IF(ISNUMBER(VALUE(MID('latest 2024'!B161,SEARCH("knitting machines operated in night",'latest 2024'!B161)-3,3))),
            VALUE(MID('latest 2024'!B161,SEARCH("knitting machines operated in night",'latest 2024'!B161)-3,3)),
            VALUE(MID('latest 2024'!B161,SEARCH("knitting machines operated in night",'latest 2024'!B161)-2,2))
        )
    ),"-"
)</f>
        <v>116</v>
      </c>
      <c r="D161" s="176">
        <f>IFERROR(
    IF(ISNUMBER(VALUE(MID('latest 2024'!B161,SEARCH("bulk dye machines operated in day",'latest 2024'!B161)-4,4))),
        VALUE(MID('latest 2024'!B161,SEARCH("bulk dye machines operated in day",'latest 2024'!B161)-4,4)),
        IF(ISNUMBER(VALUE(MID('latest 2024'!B161,SEARCH("bulk dye machines operated in day",'latest 2024'!B161)-3,3))),
            VALUE(MID('latest 2024'!B161,SEARCH("bulk dye machines operated in day",'latest 2024'!B161)-3,3)),
            VALUE(MID('latest 2024'!B161,SEARCH("bulk dye machines operated in day ",'latest 2024'!B161)-2,2))
        )
    ),"-"
)</f>
        <v>26</v>
      </c>
      <c r="E161" s="176">
        <f>IFERROR(
    IF(ISNUMBER(VALUE(MID('latest 2024'!B161,SEARCH("bulk dye machines operated in night",'latest 2024'!B161)-4,4))),
        VALUE(MID('latest 2024'!B161,SEARCH("bulk dye machines operated in night",'latest 2024'!B161)-4,4)),
        IF(ISNUMBER(VALUE(MID('latest 2024'!B161,SEARCH("bulk dye machines operated in night",'latest 2024'!B161)-3,3))),
            VALUE(MID('latest 2024'!B161,SEARCH("bulk dye machines operated in night",'latest 2024'!B161)-3,3)),
            VALUE(MID('latest 2024'!B161,SEARCH("bulk dye machines operated in night",'latest 2024'!B161)-2,2))
        )
    ),"-"
)</f>
        <v>26</v>
      </c>
      <c r="F161" s="175">
        <f>IFERROR(
    IF(ISNUMBER(VALUE(MID('latest 2024'!B161,SEARCH("sample dye machine operated in day",'latest 2024'!B161)-4,4))),
        VALUE(MID('latest 2024'!B161,SEARCH("sample dye machine operated in day",'latest 2024'!B161)-4,4)),
        IF(ISNUMBER(VALUE(MID('latest 2024'!B161,SEARCH("sample dye machine operated in day",'latest 2024'!B161)-3,3))),
            VALUE(MID('latest 2024'!B161,SEARCH("sample dye machine operated in day",'latest 2024'!B161)-3,3)),
            VALUE(MID('latest 2024'!B161,SEARCH("sample dye machine operated in day",'latest 2024'!B161)-2,2))
        )
    ),"-"
)</f>
        <v>8</v>
      </c>
      <c r="G161" s="175">
        <f>IFERROR(
    IF(ISNUMBER(VALUE(MID('latest 2024'!B161,SEARCH("sample dye machine operated in night",'latest 2024'!B161)-4,4))),
        VALUE(MID('latest 2024'!B161,SEARCH("sample dye machine operated in night",'latest 2024'!B161)-4,4)),
        IF(ISNUMBER(VALUE(MID('latest 2024'!B161,SEARCH("sample dye machine operated in night",'latest 2024'!B161)-3,3))),
            VALUE(MID('latest 2024'!B161,SEARCH("sample dye machine operated in night",'latest 2024'!B161)-3,3)),
            VALUE(MID('latest 2024'!B161,SEARCH("sample dye machine operated in night",'latest 2024'!B161)-2,2))
        )
    ),"-"
)</f>
        <v>9</v>
      </c>
      <c r="H161" s="176">
        <f>IFERROR(
    IF(ISNUMBER(VALUE(MID('latest 2024'!B161,SEARCH("dryers operated in day",'latest 2024'!B161)-4,4))),
        VALUE(MID('latest 2024'!B161,SEARCH("dryers operated in day",'latest 2024'!B161)-4,4)),
        IF(ISNUMBER(VALUE(MID('latest 2024'!B161,SEARCH("dryers operated in day",'latest 2024'!B161)-3,3))),
            VALUE(MID('latest 2024'!B161,SEARCH("dryers operated in day",'latest 2024'!B161)-3,3)),
            VALUE(MID('latest 2024'!B161,SEARCH("dryers operated in day",'latest 2024'!B161)-2,2))
        )
    ),"-"
)</f>
        <v>9</v>
      </c>
      <c r="I161" s="176">
        <f>IFERROR(
    IF(ISNUMBER(VALUE(MID('latest 2024'!B161,SEARCH("dryers operated in night",'latest 2024'!B161)-4,4))),
        VALUE(MID('latest 2024'!B161,SEARCH("dryers operated in night",'latest 2024'!B161)-4,4)),
        IF(ISNUMBER(VALUE(MID('latest 2024'!B161,SEARCH("dryers operated in night",'latest 2024'!B161)-3,3))),
            VALUE(MID('latest 2024'!B161,SEARCH("dryers operated in night",'latest 2024'!B161)-3,3)),
            VALUE(MID('latest 2024'!B161,SEARCH("dryers operated in night",'latest 2024'!B161)-2,2))
        )
    ),"-"
)</f>
        <v>8</v>
      </c>
      <c r="J161" s="175">
        <f>IFERROR(
    IF(ISNUMBER(VALUE(MID('latest 2024'!B161,SEARCH("Presetting machines operated in day",'latest 2024'!B161)-4,4))),
        VALUE(MID('latest 2024'!B161,SEARCH("Presetting machines operated in day",'latest 2024'!B161)-4,4)),
        IF(ISNUMBER(VALUE(MID('latest 2024'!B161,SEARCH("Presetting machines operated in day",'latest 2024'!B161)-3,3))),
            VALUE(MID('latest 2024'!B161,SEARCH("Presetting machines operated in day",'latest 2024'!B161)-3,3)),
            VALUE(MID('latest 2024'!B161,SEARCH("Presetting machines operated in day",'latest 2024'!B161)-2,2))
        )
    ),"-"
)</f>
        <v>3</v>
      </c>
      <c r="K161" s="177">
        <f>IFERROR(
    IF(ISNUMBER(VALUE(MID('latest 2024'!B161,SEARCH("Presetting machines operated in night",'latest 2024'!B161)-4,4))),
        VALUE(MID('latest 2024'!B161,SEARCH("Presetting machines operated in night",'latest 2024'!B161)-4,4)),
        IF(ISNUMBER(VALUE(MID('latest 2024'!B161,SEARCH("Presetting machines operated in night",'latest 2024'!B161)-3,3))),
            VALUE(MID('latest 2024'!B161,SEARCH("Presetting machines operated in night",'latest 2024'!B161)-3,3)),
            VALUE(MID('latest 2024'!B161,SEARCH("Presetting machines operated in night",'latest 2024'!B161)-2,2))
        )
    ),"-"
)</f>
        <v>2</v>
      </c>
      <c r="L161" s="178" t="s">
        <v>54</v>
      </c>
      <c r="M161" s="178" t="s">
        <v>54</v>
      </c>
      <c r="N161" s="179">
        <v>3</v>
      </c>
      <c r="O161" s="179">
        <v>2</v>
      </c>
      <c r="P161" s="180">
        <v>5</v>
      </c>
      <c r="Q161" s="180">
        <v>4</v>
      </c>
      <c r="R161" s="179">
        <v>3</v>
      </c>
      <c r="S161" s="179">
        <v>3</v>
      </c>
      <c r="T161" s="180">
        <v>6</v>
      </c>
      <c r="U161" s="180">
        <v>6</v>
      </c>
      <c r="V161" s="181" t="s">
        <v>712</v>
      </c>
      <c r="W161" s="182" t="s">
        <v>703</v>
      </c>
      <c r="X161" s="245">
        <v>25816</v>
      </c>
      <c r="Y161" s="245">
        <v>63451</v>
      </c>
      <c r="Z161" s="253">
        <v>814</v>
      </c>
      <c r="AA161" s="254"/>
      <c r="AB161" s="254"/>
      <c r="AC161" s="34">
        <f t="shared" si="11"/>
        <v>3187.6802461538464</v>
      </c>
      <c r="AD161" s="51">
        <f t="shared" si="16"/>
        <v>1894.0123500000002</v>
      </c>
      <c r="AE161" s="34">
        <f t="shared" si="13"/>
        <v>413.26153846153846</v>
      </c>
      <c r="AF161" s="51">
        <f t="shared" si="14"/>
        <v>915.75</v>
      </c>
      <c r="AG161" s="6">
        <f t="shared" si="10"/>
        <v>6410.7041346153846</v>
      </c>
    </row>
    <row r="162" spans="1:33" s="3" customFormat="1" ht="45.75" customHeight="1">
      <c r="A162" s="174">
        <v>45471</v>
      </c>
      <c r="B162" s="175">
        <f>IFERROR(
    IF(ISNUMBER(VALUE(MID('latest 2024'!B162,SEARCH("knitting machines for 12Hrs in day",'latest 2024'!B162)-4,4))),
        VALUE(MID('latest 2024'!B162,SEARCH("knitting machines for 12Hrs in day",'latest 2024'!B162)-4,4)),
        IF(ISNUMBER(VALUE(MID('latest 2024'!B162,SEARCH("knitting machines for 12Hrs in day",'latest 2024'!B162)-3,3))),
            VALUE(MID('latest 2024'!B162,SEARCH("knitting machines for 12Hrs in day",'latest 2024'!B162)-3,3)),
            VALUE(MID('latest 2024'!B162,SEARCH("knitting machines for 12Hrs in day",'latest 2024'!B162)-2,2))
        )
    ),"-"
)</f>
        <v>119</v>
      </c>
      <c r="C162" s="175">
        <f>IFERROR(
    IF(ISNUMBER(VALUE(MID('latest 2024'!B162,SEARCH("knitting machines operated in night",'latest 2024'!B162)-4,4))),
        VALUE(MID('latest 2024'!B162,SEARCH("knitting machines operated in night",'latest 2024'!B162)-4,4)),
        IF(ISNUMBER(VALUE(MID('latest 2024'!B162,SEARCH("knitting machines operated in night",'latest 2024'!B162)-3,3))),
            VALUE(MID('latest 2024'!B162,SEARCH("knitting machines operated in night",'latest 2024'!B162)-3,3)),
            VALUE(MID('latest 2024'!B162,SEARCH("knitting machines operated in night",'latest 2024'!B162)-2,2))
        )
    ),"-"
)</f>
        <v>112</v>
      </c>
      <c r="D162" s="176">
        <f>IFERROR(
    IF(ISNUMBER(VALUE(MID('latest 2024'!B162,SEARCH("bulk dye machines operated in day",'latest 2024'!B162)-4,4))),
        VALUE(MID('latest 2024'!B162,SEARCH("bulk dye machines operated in day",'latest 2024'!B162)-4,4)),
        IF(ISNUMBER(VALUE(MID('latest 2024'!B162,SEARCH("bulk dye machines operated in day",'latest 2024'!B162)-3,3))),
            VALUE(MID('latest 2024'!B162,SEARCH("bulk dye machines operated in day",'latest 2024'!B162)-3,3)),
            VALUE(MID('latest 2024'!B162,SEARCH("bulk dye machines operated in day ",'latest 2024'!B162)-2,2))
        )
    ),"-"
)</f>
        <v>24</v>
      </c>
      <c r="E162" s="176">
        <f>IFERROR(
    IF(ISNUMBER(VALUE(MID('latest 2024'!B162,SEARCH("bulk dye machines operated in night",'latest 2024'!B162)-4,4))),
        VALUE(MID('latest 2024'!B162,SEARCH("bulk dye machines operated in night",'latest 2024'!B162)-4,4)),
        IF(ISNUMBER(VALUE(MID('latest 2024'!B162,SEARCH("bulk dye machines operated in night",'latest 2024'!B162)-3,3))),
            VALUE(MID('latest 2024'!B162,SEARCH("bulk dye machines operated in night",'latest 2024'!B162)-3,3)),
            VALUE(MID('latest 2024'!B162,SEARCH("bulk dye machines operated in night",'latest 2024'!B162)-2,2))
        )
    ),"-"
)</f>
        <v>24</v>
      </c>
      <c r="F162" s="175">
        <f>IFERROR(
    IF(ISNUMBER(VALUE(MID('latest 2024'!B162,SEARCH("sample dye machine operated in day",'latest 2024'!B162)-4,4))),
        VALUE(MID('latest 2024'!B162,SEARCH("sample dye machine operated in day",'latest 2024'!B162)-4,4)),
        IF(ISNUMBER(VALUE(MID('latest 2024'!B162,SEARCH("sample dye machine operated in day",'latest 2024'!B162)-3,3))),
            VALUE(MID('latest 2024'!B162,SEARCH("sample dye machine operated in day",'latest 2024'!B162)-3,3)),
            VALUE(MID('latest 2024'!B162,SEARCH("sample dye machine operated in day",'latest 2024'!B162)-2,2))
        )
    ),"-"
)</f>
        <v>9</v>
      </c>
      <c r="G162" s="175">
        <f>IFERROR(
    IF(ISNUMBER(VALUE(MID('latest 2024'!B162,SEARCH("sample dye machine operated in night",'latest 2024'!B162)-4,4))),
        VALUE(MID('latest 2024'!B162,SEARCH("sample dye machine operated in night",'latest 2024'!B162)-4,4)),
        IF(ISNUMBER(VALUE(MID('latest 2024'!B162,SEARCH("sample dye machine operated in night",'latest 2024'!B162)-3,3))),
            VALUE(MID('latest 2024'!B162,SEARCH("sample dye machine operated in night",'latest 2024'!B162)-3,3)),
            VALUE(MID('latest 2024'!B162,SEARCH("sample dye machine operated in night",'latest 2024'!B162)-2,2))
        )
    ),"-"
)</f>
        <v>9</v>
      </c>
      <c r="H162" s="176">
        <f>IFERROR(
    IF(ISNUMBER(VALUE(MID('latest 2024'!B162,SEARCH("dryers operated in day",'latest 2024'!B162)-4,4))),
        VALUE(MID('latest 2024'!B162,SEARCH("dryers operated in day",'latest 2024'!B162)-4,4)),
        IF(ISNUMBER(VALUE(MID('latest 2024'!B162,SEARCH("dryers operated in day",'latest 2024'!B162)-3,3))),
            VALUE(MID('latest 2024'!B162,SEARCH("dryers operated in day",'latest 2024'!B162)-3,3)),
            VALUE(MID('latest 2024'!B162,SEARCH("dryers operated in day",'latest 2024'!B162)-2,2))
        )
    ),"-"
)</f>
        <v>7</v>
      </c>
      <c r="I162" s="176">
        <f>IFERROR(
    IF(ISNUMBER(VALUE(MID('latest 2024'!B162,SEARCH("dryers operated in night",'latest 2024'!B162)-4,4))),
        VALUE(MID('latest 2024'!B162,SEARCH("dryers operated in night",'latest 2024'!B162)-4,4)),
        IF(ISNUMBER(VALUE(MID('latest 2024'!B162,SEARCH("dryers operated in night",'latest 2024'!B162)-3,3))),
            VALUE(MID('latest 2024'!B162,SEARCH("dryers operated in night",'latest 2024'!B162)-3,3)),
            VALUE(MID('latest 2024'!B162,SEARCH("dryers operated in night",'latest 2024'!B162)-2,2))
        )
    ),"-"
)</f>
        <v>8</v>
      </c>
      <c r="J162" s="175">
        <f>IFERROR(
    IF(ISNUMBER(VALUE(MID('latest 2024'!B162,SEARCH("Presetting machines operated in day",'latest 2024'!B162)-4,4))),
        VALUE(MID('latest 2024'!B162,SEARCH("Presetting machines operated in day",'latest 2024'!B162)-4,4)),
        IF(ISNUMBER(VALUE(MID('latest 2024'!B162,SEARCH("Presetting machines operated in day",'latest 2024'!B162)-3,3))),
            VALUE(MID('latest 2024'!B162,SEARCH("Presetting machines operated in day",'latest 2024'!B162)-3,3)),
            VALUE(MID('latest 2024'!B162,SEARCH("Presetting machines operated in day",'latest 2024'!B162)-2,2))
        )
    ),"-"
)</f>
        <v>1</v>
      </c>
      <c r="K162" s="177">
        <f>IFERROR(
    IF(ISNUMBER(VALUE(MID('latest 2024'!B162,SEARCH("Presetting machines operated in night",'latest 2024'!B162)-4,4))),
        VALUE(MID('latest 2024'!B162,SEARCH("Presetting machines operated in night",'latest 2024'!B162)-4,4)),
        IF(ISNUMBER(VALUE(MID('latest 2024'!B162,SEARCH("Presetting machines operated in night",'latest 2024'!B162)-3,3))),
            VALUE(MID('latest 2024'!B162,SEARCH("Presetting machines operated in night",'latest 2024'!B162)-3,3)),
            VALUE(MID('latest 2024'!B162,SEARCH("Presetting machines operated in night",'latest 2024'!B162)-2,2))
        )
    ),"-"
)</f>
        <v>4</v>
      </c>
      <c r="L162" s="178" t="s">
        <v>54</v>
      </c>
      <c r="M162" s="178" t="s">
        <v>54</v>
      </c>
      <c r="N162" s="179">
        <v>3</v>
      </c>
      <c r="O162" s="179">
        <v>2</v>
      </c>
      <c r="P162" s="180">
        <v>5</v>
      </c>
      <c r="Q162" s="180">
        <v>4</v>
      </c>
      <c r="R162" s="179">
        <v>3</v>
      </c>
      <c r="S162" s="179">
        <v>3</v>
      </c>
      <c r="T162" s="180">
        <v>6</v>
      </c>
      <c r="U162" s="180">
        <v>6</v>
      </c>
      <c r="V162" s="181" t="s">
        <v>712</v>
      </c>
      <c r="W162" s="182" t="s">
        <v>703</v>
      </c>
      <c r="X162" s="245">
        <v>25830</v>
      </c>
      <c r="Y162" s="245">
        <v>62629</v>
      </c>
      <c r="Z162" s="253">
        <v>838</v>
      </c>
      <c r="AA162" s="254"/>
      <c r="AB162" s="254"/>
      <c r="AC162" s="34">
        <f t="shared" si="11"/>
        <v>3189.4089230769232</v>
      </c>
      <c r="AD162" s="51">
        <f t="shared" si="16"/>
        <v>1869.4756500000001</v>
      </c>
      <c r="AE162" s="34">
        <f t="shared" si="13"/>
        <v>425.44615384615383</v>
      </c>
      <c r="AF162" s="51">
        <f t="shared" si="14"/>
        <v>942.75</v>
      </c>
      <c r="AG162" s="6">
        <f t="shared" si="10"/>
        <v>6427.0807269230772</v>
      </c>
    </row>
    <row r="163" spans="1:33" s="3" customFormat="1" ht="45.75" customHeight="1">
      <c r="A163" s="174">
        <v>45472</v>
      </c>
      <c r="B163" s="175">
        <f>IFERROR(
    IF(ISNUMBER(VALUE(MID('latest 2024'!B163,SEARCH("knitting machines for 12Hrs in day",'latest 2024'!B163)-4,4))),
        VALUE(MID('latest 2024'!B163,SEARCH("knitting machines for 12Hrs in day",'latest 2024'!B163)-4,4)),
        IF(ISNUMBER(VALUE(MID('latest 2024'!B163,SEARCH("knitting machines for 12Hrs in day",'latest 2024'!B163)-3,3))),
            VALUE(MID('latest 2024'!B163,SEARCH("knitting machines for 12Hrs in day",'latest 2024'!B163)-3,3)),
            VALUE(MID('latest 2024'!B163,SEARCH("knitting machines for 12Hrs in day",'latest 2024'!B163)-2,2))
        )
    ),"-"
)</f>
        <v>119</v>
      </c>
      <c r="C163" s="175">
        <f>IFERROR(
    IF(ISNUMBER(VALUE(MID('latest 2024'!B163,SEARCH("knitting machines operated in night",'latest 2024'!B163)-4,4))),
        VALUE(MID('latest 2024'!B163,SEARCH("knitting machines operated in night",'latest 2024'!B163)-4,4)),
        IF(ISNUMBER(VALUE(MID('latest 2024'!B163,SEARCH("knitting machines operated in night",'latest 2024'!B163)-3,3))),
            VALUE(MID('latest 2024'!B163,SEARCH("knitting machines operated in night",'latest 2024'!B163)-3,3)),
            VALUE(MID('latest 2024'!B163,SEARCH("knitting machines operated in night",'latest 2024'!B163)-2,2))
        )
    ),"-"
)</f>
        <v>110</v>
      </c>
      <c r="D163" s="176">
        <f>IFERROR(
    IF(ISNUMBER(VALUE(MID('latest 2024'!B163,SEARCH("bulk dye machines operated in day",'latest 2024'!B163)-4,4))),
        VALUE(MID('latest 2024'!B163,SEARCH("bulk dye machines operated in day",'latest 2024'!B163)-4,4)),
        IF(ISNUMBER(VALUE(MID('latest 2024'!B163,SEARCH("bulk dye machines operated in day",'latest 2024'!B163)-3,3))),
            VALUE(MID('latest 2024'!B163,SEARCH("bulk dye machines operated in day",'latest 2024'!B163)-3,3)),
            VALUE(MID('latest 2024'!B163,SEARCH("bulk dye machines operated in day ",'latest 2024'!B163)-2,2))
        )
    ),"-"
)</f>
        <v>26</v>
      </c>
      <c r="E163" s="176">
        <f>IFERROR(
    IF(ISNUMBER(VALUE(MID('latest 2024'!B163,SEARCH("bulk dye machines operated in night",'latest 2024'!B163)-4,4))),
        VALUE(MID('latest 2024'!B163,SEARCH("bulk dye machines operated in night",'latest 2024'!B163)-4,4)),
        IF(ISNUMBER(VALUE(MID('latest 2024'!B163,SEARCH("bulk dye machines operated in night",'latest 2024'!B163)-3,3))),
            VALUE(MID('latest 2024'!B163,SEARCH("bulk dye machines operated in night",'latest 2024'!B163)-3,3)),
            VALUE(MID('latest 2024'!B163,SEARCH("bulk dye machines operated in night",'latest 2024'!B163)-2,2))
        )
    ),"-"
)</f>
        <v>27</v>
      </c>
      <c r="F163" s="175">
        <f>IFERROR(
    IF(ISNUMBER(VALUE(MID('latest 2024'!B163,SEARCH("sample dye machine operated in day",'latest 2024'!B163)-4,4))),
        VALUE(MID('latest 2024'!B163,SEARCH("sample dye machine operated in day",'latest 2024'!B163)-4,4)),
        IF(ISNUMBER(VALUE(MID('latest 2024'!B163,SEARCH("sample dye machine operated in day",'latest 2024'!B163)-3,3))),
            VALUE(MID('latest 2024'!B163,SEARCH("sample dye machine operated in day",'latest 2024'!B163)-3,3)),
            VALUE(MID('latest 2024'!B163,SEARCH("sample dye machine operated in day",'latest 2024'!B163)-2,2))
        )
    ),"-"
)</f>
        <v>9</v>
      </c>
      <c r="G163" s="175">
        <f>IFERROR(
    IF(ISNUMBER(VALUE(MID('latest 2024'!B163,SEARCH("sample dye machine operated in night",'latest 2024'!B163)-4,4))),
        VALUE(MID('latest 2024'!B163,SEARCH("sample dye machine operated in night",'latest 2024'!B163)-4,4)),
        IF(ISNUMBER(VALUE(MID('latest 2024'!B163,SEARCH("sample dye machine operated in night",'latest 2024'!B163)-3,3))),
            VALUE(MID('latest 2024'!B163,SEARCH("sample dye machine operated in night",'latest 2024'!B163)-3,3)),
            VALUE(MID('latest 2024'!B163,SEARCH("sample dye machine operated in night",'latest 2024'!B163)-2,2))
        )
    ),"-"
)</f>
        <v>8</v>
      </c>
      <c r="H163" s="176">
        <f>IFERROR(
    IF(ISNUMBER(VALUE(MID('latest 2024'!B163,SEARCH("dryers operated in day",'latest 2024'!B163)-4,4))),
        VALUE(MID('latest 2024'!B163,SEARCH("dryers operated in day",'latest 2024'!B163)-4,4)),
        IF(ISNUMBER(VALUE(MID('latest 2024'!B163,SEARCH("dryers operated in day",'latest 2024'!B163)-3,3))),
            VALUE(MID('latest 2024'!B163,SEARCH("dryers operated in day",'latest 2024'!B163)-3,3)),
            VALUE(MID('latest 2024'!B163,SEARCH("dryers operated in day",'latest 2024'!B163)-2,2))
        )
    ),"-"
)</f>
        <v>6</v>
      </c>
      <c r="I163" s="176">
        <f>IFERROR(
    IF(ISNUMBER(VALUE(MID('latest 2024'!B163,SEARCH("dryers operated in night",'latest 2024'!B163)-4,4))),
        VALUE(MID('latest 2024'!B163,SEARCH("dryers operated in night",'latest 2024'!B163)-4,4)),
        IF(ISNUMBER(VALUE(MID('latest 2024'!B163,SEARCH("dryers operated in night",'latest 2024'!B163)-3,3))),
            VALUE(MID('latest 2024'!B163,SEARCH("dryers operated in night",'latest 2024'!B163)-3,3)),
            VALUE(MID('latest 2024'!B163,SEARCH("dryers operated in night",'latest 2024'!B163)-2,2))
        )
    ),"-"
)</f>
        <v>8</v>
      </c>
      <c r="J163" s="175">
        <f>IFERROR(
    IF(ISNUMBER(VALUE(MID('latest 2024'!B163,SEARCH("Presetting machines operated in day",'latest 2024'!B163)-4,4))),
        VALUE(MID('latest 2024'!B163,SEARCH("Presetting machines operated in day",'latest 2024'!B163)-4,4)),
        IF(ISNUMBER(VALUE(MID('latest 2024'!B163,SEARCH("Presetting machines operated in day",'latest 2024'!B163)-3,3))),
            VALUE(MID('latest 2024'!B163,SEARCH("Presetting machines operated in day",'latest 2024'!B163)-3,3)),
            VALUE(MID('latest 2024'!B163,SEARCH("Presetting machines operated in day",'latest 2024'!B163)-2,2))
        )
    ),"-"
)</f>
        <v>4</v>
      </c>
      <c r="K163" s="177">
        <f>IFERROR(
    IF(ISNUMBER(VALUE(MID('latest 2024'!B163,SEARCH("Presetting machines operated in night",'latest 2024'!B163)-4,4))),
        VALUE(MID('latest 2024'!B163,SEARCH("Presetting machines operated in night",'latest 2024'!B163)-4,4)),
        IF(ISNUMBER(VALUE(MID('latest 2024'!B163,SEARCH("Presetting machines operated in night",'latest 2024'!B163)-3,3))),
            VALUE(MID('latest 2024'!B163,SEARCH("Presetting machines operated in night",'latest 2024'!B163)-3,3)),
            VALUE(MID('latest 2024'!B163,SEARCH("Presetting machines operated in night",'latest 2024'!B163)-2,2))
        )
    ),"-"
)</f>
        <v>2</v>
      </c>
      <c r="L163" s="178" t="s">
        <v>54</v>
      </c>
      <c r="M163" s="178" t="s">
        <v>54</v>
      </c>
      <c r="N163" s="179">
        <v>2</v>
      </c>
      <c r="O163" s="186" t="s">
        <v>775</v>
      </c>
      <c r="P163" s="180">
        <v>4</v>
      </c>
      <c r="Q163" s="180">
        <v>4</v>
      </c>
      <c r="R163" s="179">
        <v>3</v>
      </c>
      <c r="S163" s="179">
        <v>3</v>
      </c>
      <c r="T163" s="180">
        <v>6</v>
      </c>
      <c r="U163" s="180">
        <v>6</v>
      </c>
      <c r="V163" s="181" t="s">
        <v>712</v>
      </c>
      <c r="W163" s="182" t="s">
        <v>703</v>
      </c>
      <c r="X163" s="245">
        <v>25760</v>
      </c>
      <c r="Y163" s="245">
        <v>67696</v>
      </c>
      <c r="Z163" s="253">
        <v>870</v>
      </c>
      <c r="AA163" s="254"/>
      <c r="AB163" s="254"/>
      <c r="AC163" s="34">
        <f t="shared" si="11"/>
        <v>3180.7655384615387</v>
      </c>
      <c r="AD163" s="51">
        <f t="shared" si="16"/>
        <v>2020.7256</v>
      </c>
      <c r="AE163" s="34">
        <f t="shared" si="13"/>
        <v>441.69230769230768</v>
      </c>
      <c r="AF163" s="51">
        <f t="shared" si="14"/>
        <v>978.75</v>
      </c>
      <c r="AG163" s="6">
        <f t="shared" si="10"/>
        <v>6621.9334461538465</v>
      </c>
    </row>
    <row r="164" spans="1:33" s="3" customFormat="1" ht="45.75" customHeight="1">
      <c r="A164" s="174">
        <v>45473</v>
      </c>
      <c r="B164" s="175">
        <f>IFERROR(
    IF(ISNUMBER(VALUE(MID('latest 2024'!B164,SEARCH("knitting machines for 12Hrs in day",'latest 2024'!B164)-4,4))),
        VALUE(MID('latest 2024'!B164,SEARCH("knitting machines for 12Hrs in day",'latest 2024'!B164)-4,4)),
        IF(ISNUMBER(VALUE(MID('latest 2024'!B164,SEARCH("knitting machines for 12Hrs in day",'latest 2024'!B164)-3,3))),
            VALUE(MID('latest 2024'!B164,SEARCH("knitting machines for 12Hrs in day",'latest 2024'!B164)-3,3)),
            VALUE(MID('latest 2024'!B164,SEARCH("knitting machines for 12Hrs in day",'latest 2024'!B164)-2,2))
        )
    ),"-"
)</f>
        <v>116</v>
      </c>
      <c r="C164" s="175">
        <f>IFERROR(
    IF(ISNUMBER(VALUE(MID('latest 2024'!B164,SEARCH("knitting machines operated in night",'latest 2024'!B164)-4,4))),
        VALUE(MID('latest 2024'!B164,SEARCH("knitting machines operated in night",'latest 2024'!B164)-4,4)),
        IF(ISNUMBER(VALUE(MID('latest 2024'!B164,SEARCH("knitting machines operated in night",'latest 2024'!B164)-3,3))),
            VALUE(MID('latest 2024'!B164,SEARCH("knitting machines operated in night",'latest 2024'!B164)-3,3)),
            VALUE(MID('latest 2024'!B164,SEARCH("knitting machines operated in night",'latest 2024'!B164)-2,2))
        )
    ),"-"
)</f>
        <v>105</v>
      </c>
      <c r="D164" s="176">
        <f>IFERROR(
    IF(ISNUMBER(VALUE(MID('latest 2024'!B164,SEARCH("bulk dye machines operated in day",'latest 2024'!B164)-4,4))),
        VALUE(MID('latest 2024'!B164,SEARCH("bulk dye machines operated in day",'latest 2024'!B164)-4,4)),
        IF(ISNUMBER(VALUE(MID('latest 2024'!B164,SEARCH("bulk dye machines operated in day",'latest 2024'!B164)-3,3))),
            VALUE(MID('latest 2024'!B164,SEARCH("bulk dye machines operated in day",'latest 2024'!B164)-3,3)),
            VALUE(MID('latest 2024'!B164,SEARCH("bulk dye machines operated in day ",'latest 2024'!B164)-2,2))
        )
    ),"-"
)</f>
        <v>26</v>
      </c>
      <c r="E164" s="176">
        <f>IFERROR(
    IF(ISNUMBER(VALUE(MID('latest 2024'!B164,SEARCH("bulk dye machines operated in night",'latest 2024'!B164)-4,4))),
        VALUE(MID('latest 2024'!B164,SEARCH("bulk dye machines operated in night",'latest 2024'!B164)-4,4)),
        IF(ISNUMBER(VALUE(MID('latest 2024'!B164,SEARCH("bulk dye machines operated in night",'latest 2024'!B164)-3,3))),
            VALUE(MID('latest 2024'!B164,SEARCH("bulk dye machines operated in night",'latest 2024'!B164)-3,3)),
            VALUE(MID('latest 2024'!B164,SEARCH("bulk dye machines operated in night",'latest 2024'!B164)-2,2))
        )
    ),"-"
)</f>
        <v>25</v>
      </c>
      <c r="F164" s="175">
        <f>IFERROR(
    IF(ISNUMBER(VALUE(MID('latest 2024'!B164,SEARCH("sample dye machine operated in day",'latest 2024'!B164)-4,4))),
        VALUE(MID('latest 2024'!B164,SEARCH("sample dye machine operated in day",'latest 2024'!B164)-4,4)),
        IF(ISNUMBER(VALUE(MID('latest 2024'!B164,SEARCH("sample dye machine operated in day",'latest 2024'!B164)-3,3))),
            VALUE(MID('latest 2024'!B164,SEARCH("sample dye machine operated in day",'latest 2024'!B164)-3,3)),
            VALUE(MID('latest 2024'!B164,SEARCH("sample dye machine operated in day",'latest 2024'!B164)-2,2))
        )
    ),"-"
)</f>
        <v>9</v>
      </c>
      <c r="G164" s="175">
        <f>IFERROR(
    IF(ISNUMBER(VALUE(MID('latest 2024'!B164,SEARCH("sample dye machine operated in night",'latest 2024'!B164)-4,4))),
        VALUE(MID('latest 2024'!B164,SEARCH("sample dye machine operated in night",'latest 2024'!B164)-4,4)),
        IF(ISNUMBER(VALUE(MID('latest 2024'!B164,SEARCH("sample dye machine operated in night",'latest 2024'!B164)-3,3))),
            VALUE(MID('latest 2024'!B164,SEARCH("sample dye machine operated in night",'latest 2024'!B164)-3,3)),
            VALUE(MID('latest 2024'!B164,SEARCH("sample dye machine operated in night",'latest 2024'!B164)-2,2))
        )
    ),"-"
)</f>
        <v>9</v>
      </c>
      <c r="H164" s="176">
        <f>IFERROR(
    IF(ISNUMBER(VALUE(MID('latest 2024'!B164,SEARCH("dryers operated in day",'latest 2024'!B164)-4,4))),
        VALUE(MID('latest 2024'!B164,SEARCH("dryers operated in day",'latest 2024'!B164)-4,4)),
        IF(ISNUMBER(VALUE(MID('latest 2024'!B164,SEARCH("dryers operated in day",'latest 2024'!B164)-3,3))),
            VALUE(MID('latest 2024'!B164,SEARCH("dryers operated in day",'latest 2024'!B164)-3,3)),
            VALUE(MID('latest 2024'!B164,SEARCH("dryers operated in day",'latest 2024'!B164)-2,2))
        )
    ),"-"
)</f>
        <v>7</v>
      </c>
      <c r="I164" s="176">
        <f>IFERROR(
    IF(ISNUMBER(VALUE(MID('latest 2024'!B164,SEARCH("dryers operated in night",'latest 2024'!B164)-4,4))),
        VALUE(MID('latest 2024'!B164,SEARCH("dryers operated in night",'latest 2024'!B164)-4,4)),
        IF(ISNUMBER(VALUE(MID('latest 2024'!B164,SEARCH("dryers operated in night",'latest 2024'!B164)-3,3))),
            VALUE(MID('latest 2024'!B164,SEARCH("dryers operated in night",'latest 2024'!B164)-3,3)),
            VALUE(MID('latest 2024'!B164,SEARCH("dryers operated in night",'latest 2024'!B164)-2,2))
        )
    ),"-"
)</f>
        <v>9</v>
      </c>
      <c r="J164" s="175">
        <f>IFERROR(
    IF(ISNUMBER(VALUE(MID('latest 2024'!B164,SEARCH("Presetting machines operated in day",'latest 2024'!B164)-4,4))),
        VALUE(MID('latest 2024'!B164,SEARCH("Presetting machines operated in day",'latest 2024'!B164)-4,4)),
        IF(ISNUMBER(VALUE(MID('latest 2024'!B164,SEARCH("Presetting machines operated in day",'latest 2024'!B164)-3,3))),
            VALUE(MID('latest 2024'!B164,SEARCH("Presetting machines operated in day",'latest 2024'!B164)-3,3)),
            VALUE(MID('latest 2024'!B164,SEARCH("Presetting machines operated in day",'latest 2024'!B164)-2,2))
        )
    ),"-"
)</f>
        <v>2</v>
      </c>
      <c r="K164" s="177">
        <f>IFERROR(
    IF(ISNUMBER(VALUE(MID('latest 2024'!B164,SEARCH("Presetting machines operated in night",'latest 2024'!B164)-4,4))),
        VALUE(MID('latest 2024'!B164,SEARCH("Presetting machines operated in night",'latest 2024'!B164)-4,4)),
        IF(ISNUMBER(VALUE(MID('latest 2024'!B164,SEARCH("Presetting machines operated in night",'latest 2024'!B164)-3,3))),
            VALUE(MID('latest 2024'!B164,SEARCH("Presetting machines operated in night",'latest 2024'!B164)-3,3)),
            VALUE(MID('latest 2024'!B164,SEARCH("Presetting machines operated in night",'latest 2024'!B164)-2,2))
        )
    ),"-"
)</f>
        <v>4</v>
      </c>
      <c r="L164" s="178" t="s">
        <v>54</v>
      </c>
      <c r="M164" s="178" t="s">
        <v>54</v>
      </c>
      <c r="N164" s="179">
        <v>2</v>
      </c>
      <c r="O164" s="179">
        <v>2</v>
      </c>
      <c r="P164" s="180">
        <v>4</v>
      </c>
      <c r="Q164" s="180">
        <v>4</v>
      </c>
      <c r="R164" s="179">
        <v>3</v>
      </c>
      <c r="S164" s="179">
        <v>3</v>
      </c>
      <c r="T164" s="180">
        <v>6</v>
      </c>
      <c r="U164" s="180">
        <v>6</v>
      </c>
      <c r="V164" s="181" t="s">
        <v>712</v>
      </c>
      <c r="W164" s="182" t="s">
        <v>703</v>
      </c>
      <c r="X164" s="245">
        <v>25644</v>
      </c>
      <c r="Y164" s="245">
        <v>60294</v>
      </c>
      <c r="Z164" s="253">
        <v>839</v>
      </c>
      <c r="AA164" s="254"/>
      <c r="AB164" s="254"/>
      <c r="AC164" s="34">
        <f>(X164*40.13)/325</f>
        <v>3166.4422153846158</v>
      </c>
      <c r="AD164" s="51">
        <f t="shared" si="16"/>
        <v>1799.7759000000001</v>
      </c>
      <c r="AE164" s="34">
        <f t="shared" si="13"/>
        <v>425.95384615384614</v>
      </c>
      <c r="AF164" s="51">
        <f t="shared" si="14"/>
        <v>943.875</v>
      </c>
      <c r="AG164" s="6">
        <f t="shared" si="10"/>
        <v>6336.0469615384618</v>
      </c>
    </row>
    <row r="165" spans="1:33" s="3" customFormat="1" ht="45.75" customHeight="1">
      <c r="A165" s="188">
        <v>45474</v>
      </c>
      <c r="B165" s="175">
        <f>IFERROR(
    IF(ISNUMBER(VALUE(MID('latest 2024'!B165,SEARCH("knitting machines for 12Hrs in day",'latest 2024'!B165)-4,4))),
        VALUE(MID('latest 2024'!B165,SEARCH("knitting machines for 12Hrs in day",'latest 2024'!B165)-4,4)),
        IF(ISNUMBER(VALUE(MID('latest 2024'!B165,SEARCH("knitting machines for 12Hrs in day",'latest 2024'!B165)-3,3))),
            VALUE(MID('latest 2024'!B165,SEARCH("knitting machines for 12Hrs in day",'latest 2024'!B165)-3,3)),
            VALUE(MID('latest 2024'!B165,SEARCH("knitting machines for 12Hrs in day",'latest 2024'!B165)-2,2))
        )
    ),"-"
)</f>
        <v>112</v>
      </c>
      <c r="C165" s="175">
        <f>IFERROR(
    IF(ISNUMBER(VALUE(MID('latest 2024'!B165,SEARCH("knitting machines operated in night",'latest 2024'!B165)-4,4))),
        VALUE(MID('latest 2024'!B165,SEARCH("knitting machines operated in night",'latest 2024'!B165)-4,4)),
        IF(ISNUMBER(VALUE(MID('latest 2024'!B165,SEARCH("knitting machines operated in night",'latest 2024'!B165)-3,3))),
            VALUE(MID('latest 2024'!B165,SEARCH("knitting machines operated in night",'latest 2024'!B165)-3,3)),
            VALUE(MID('latest 2024'!B165,SEARCH("knitting machines operated in night",'latest 2024'!B165)-2,2))
        )
    ),"-"
)</f>
        <v>124</v>
      </c>
      <c r="D165" s="176">
        <f>IFERROR(
    IF(ISNUMBER(VALUE(MID('latest 2024'!B165,SEARCH("bulk dye machines operated in day",'latest 2024'!B165)-4,4))),
        VALUE(MID('latest 2024'!B165,SEARCH("bulk dye machines operated in day",'latest 2024'!B165)-4,4)),
        IF(ISNUMBER(VALUE(MID('latest 2024'!B165,SEARCH("bulk dye machines operated in day",'latest 2024'!B165)-3,3))),
            VALUE(MID('latest 2024'!B165,SEARCH("bulk dye machines operated in day",'latest 2024'!B165)-3,3)),
            VALUE(MID('latest 2024'!B165,SEARCH("bulk dye machines operated in day ",'latest 2024'!B165)-2,2))
        )
    ),"-"
)</f>
        <v>25</v>
      </c>
      <c r="E165" s="176">
        <f>IFERROR(
    IF(ISNUMBER(VALUE(MID('latest 2024'!B165,SEARCH("bulk dye machines operated in night",'latest 2024'!B165)-4,4))),
        VALUE(MID('latest 2024'!B165,SEARCH("bulk dye machines operated in night",'latest 2024'!B165)-4,4)),
        IF(ISNUMBER(VALUE(MID('latest 2024'!B165,SEARCH("bulk dye machines operated in night",'latest 2024'!B165)-3,3))),
            VALUE(MID('latest 2024'!B165,SEARCH("bulk dye machines operated in night",'latest 2024'!B165)-3,3)),
            VALUE(MID('latest 2024'!B165,SEARCH("bulk dye machines operated in night",'latest 2024'!B165)-2,2))
        )
    ),"-"
)</f>
        <v>27</v>
      </c>
      <c r="F165" s="175">
        <f>IFERROR(
    IF(ISNUMBER(VALUE(MID('latest 2024'!B165,SEARCH("sample dye machine operated in day",'latest 2024'!B165)-4,4))),
        VALUE(MID('latest 2024'!B165,SEARCH("sample dye machine operated in day",'latest 2024'!B165)-4,4)),
        IF(ISNUMBER(VALUE(MID('latest 2024'!B165,SEARCH("sample dye machine operated in day",'latest 2024'!B165)-3,3))),
            VALUE(MID('latest 2024'!B165,SEARCH("sample dye machine operated in day",'latest 2024'!B165)-3,3)),
            VALUE(MID('latest 2024'!B165,SEARCH("sample dye machine operated in day",'latest 2024'!B165)-2,2))
        )
    ),"-"
)</f>
        <v>9</v>
      </c>
      <c r="G165" s="175">
        <f>IFERROR(
    IF(ISNUMBER(VALUE(MID('latest 2024'!B165,SEARCH("sample dye machine operated in night",'latest 2024'!B165)-4,4))),
        VALUE(MID('latest 2024'!B165,SEARCH("sample dye machine operated in night",'latest 2024'!B165)-4,4)),
        IF(ISNUMBER(VALUE(MID('latest 2024'!B165,SEARCH("sample dye machine operated in night",'latest 2024'!B165)-3,3))),
            VALUE(MID('latest 2024'!B165,SEARCH("sample dye machine operated in night",'latest 2024'!B165)-3,3)),
            VALUE(MID('latest 2024'!B165,SEARCH("sample dye machine operated in night",'latest 2024'!B165)-2,2))
        )
    ),"-"
)</f>
        <v>9</v>
      </c>
      <c r="H165" s="176">
        <f>IFERROR(
    IF(ISNUMBER(VALUE(MID('latest 2024'!B165,SEARCH("dryers operated in day",'latest 2024'!B165)-4,4))),
        VALUE(MID('latest 2024'!B165,SEARCH("dryers operated in day",'latest 2024'!B165)-4,4)),
        IF(ISNUMBER(VALUE(MID('latest 2024'!B165,SEARCH("dryers operated in day",'latest 2024'!B165)-3,3))),
            VALUE(MID('latest 2024'!B165,SEARCH("dryers operated in day",'latest 2024'!B165)-3,3)),
            VALUE(MID('latest 2024'!B165,SEARCH("dryers operated in day",'latest 2024'!B165)-2,2))
        )
    ),"-"
)</f>
        <v>8</v>
      </c>
      <c r="I165" s="176">
        <f>IFERROR(
    IF(ISNUMBER(VALUE(MID('latest 2024'!B165,SEARCH("dryers operated in night",'latest 2024'!B165)-4,4))),
        VALUE(MID('latest 2024'!B165,SEARCH("dryers operated in night",'latest 2024'!B165)-4,4)),
        IF(ISNUMBER(VALUE(MID('latest 2024'!B165,SEARCH("dryers operated in night",'latest 2024'!B165)-3,3))),
            VALUE(MID('latest 2024'!B165,SEARCH("dryers operated in night",'latest 2024'!B165)-3,3)),
            VALUE(MID('latest 2024'!B165,SEARCH("dryers operated in night",'latest 2024'!B165)-2,2))
        )
    ),"-"
)</f>
        <v>8</v>
      </c>
      <c r="J165" s="175">
        <f>IFERROR(
    IF(ISNUMBER(VALUE(MID('latest 2024'!B165,SEARCH("Presetting machines operated in day",'latest 2024'!B165)-4,4))),
        VALUE(MID('latest 2024'!B165,SEARCH("Presetting machines operated in day",'latest 2024'!B165)-4,4)),
        IF(ISNUMBER(VALUE(MID('latest 2024'!B165,SEARCH("Presetting machines operated in day",'latest 2024'!B165)-3,3))),
            VALUE(MID('latest 2024'!B165,SEARCH("Presetting machines operated in day",'latest 2024'!B165)-3,3)),
            VALUE(MID('latest 2024'!B165,SEARCH("Presetting machines operated in day",'latest 2024'!B165)-2,2))
        )
    ),"-"
)</f>
        <v>2</v>
      </c>
      <c r="K165" s="177">
        <f>IFERROR(
    IF(ISNUMBER(VALUE(MID('latest 2024'!B165,SEARCH("Presetting machines operated in night",'latest 2024'!B165)-4,4))),
        VALUE(MID('latest 2024'!B165,SEARCH("Presetting machines operated in night",'latest 2024'!B165)-4,4)),
        IF(ISNUMBER(VALUE(MID('latest 2024'!B165,SEARCH("Presetting machines operated in night",'latest 2024'!B165)-3,3))),
            VALUE(MID('latest 2024'!B165,SEARCH("Presetting machines operated in night",'latest 2024'!B165)-3,3)),
            VALUE(MID('latest 2024'!B165,SEARCH("Presetting machines operated in night",'latest 2024'!B165)-2,2))
        )
    ),"-"
)</f>
        <v>2</v>
      </c>
      <c r="L165" s="178" t="s">
        <v>54</v>
      </c>
      <c r="M165" s="178" t="s">
        <v>54</v>
      </c>
      <c r="N165" s="179">
        <v>2</v>
      </c>
      <c r="O165" s="179">
        <v>2</v>
      </c>
      <c r="P165" s="180">
        <v>4</v>
      </c>
      <c r="Q165" s="180">
        <v>4</v>
      </c>
      <c r="R165" s="179">
        <v>3</v>
      </c>
      <c r="S165" s="179">
        <v>3</v>
      </c>
      <c r="T165" s="180">
        <v>6</v>
      </c>
      <c r="U165" s="180">
        <v>6</v>
      </c>
      <c r="V165" s="181" t="s">
        <v>712</v>
      </c>
      <c r="W165" s="182" t="s">
        <v>703</v>
      </c>
      <c r="X165" s="261">
        <v>26244</v>
      </c>
      <c r="Y165" s="261">
        <v>60620</v>
      </c>
      <c r="Z165" s="246">
        <v>883</v>
      </c>
      <c r="AA165" s="262">
        <v>812</v>
      </c>
      <c r="AB165" s="263">
        <v>71</v>
      </c>
      <c r="AC165" s="84">
        <f>(X165*40.13)/325</f>
        <v>3240.5283692307689</v>
      </c>
      <c r="AD165" s="83">
        <f>(Y165/1000)*29.85</f>
        <v>1809.5070000000001</v>
      </c>
      <c r="AE165" s="84">
        <f>(Z165*165)/325</f>
        <v>448.2923076923077</v>
      </c>
      <c r="AF165" s="83">
        <f>(((AA165*0.9)*1.25)+ (AB165*0.8*94.5)/325)</f>
        <v>930.01569230769246</v>
      </c>
      <c r="AG165" s="85">
        <f t="shared" si="10"/>
        <v>6428.3433692307699</v>
      </c>
    </row>
    <row r="166" spans="1:33" s="3" customFormat="1" ht="45.75" customHeight="1">
      <c r="A166" s="174">
        <v>45475</v>
      </c>
      <c r="B166" s="175">
        <f>IFERROR(
    IF(ISNUMBER(VALUE(MID('latest 2024'!B166,SEARCH("knitting machines for 12Hrs in day",'latest 2024'!B166)-4,4))),
        VALUE(MID('latest 2024'!B166,SEARCH("knitting machines for 12Hrs in day",'latest 2024'!B166)-4,4)),
        IF(ISNUMBER(VALUE(MID('latest 2024'!B166,SEARCH("knitting machines for 12Hrs in day",'latest 2024'!B166)-3,3))),
            VALUE(MID('latest 2024'!B166,SEARCH("knitting machines for 12Hrs in day",'latest 2024'!B166)-3,3)),
            VALUE(MID('latest 2024'!B166,SEARCH("knitting machines for 12Hrs in day",'latest 2024'!B166)-2,2))
        )
    ),"-"
)</f>
        <v>122</v>
      </c>
      <c r="C166" s="175">
        <f>IFERROR(
    IF(ISNUMBER(VALUE(MID('latest 2024'!B166,SEARCH("knitting machines operated in night",'latest 2024'!B166)-4,4))),
        VALUE(MID('latest 2024'!B166,SEARCH("knitting machines operated in night",'latest 2024'!B166)-4,4)),
        IF(ISNUMBER(VALUE(MID('latest 2024'!B166,SEARCH("knitting machines operated in night",'latest 2024'!B166)-3,3))),
            VALUE(MID('latest 2024'!B166,SEARCH("knitting machines operated in night",'latest 2024'!B166)-3,3)),
            VALUE(MID('latest 2024'!B166,SEARCH("knitting machines operated in night",'latest 2024'!B166)-2,2))
        )
    ),"-"
)</f>
        <v>120</v>
      </c>
      <c r="D166" s="176">
        <f>IFERROR(
    IF(ISNUMBER(VALUE(MID('latest 2024'!B166,SEARCH("bulk dye machines operated in day",'latest 2024'!B166)-4,4))),
        VALUE(MID('latest 2024'!B166,SEARCH("bulk dye machines operated in day",'latest 2024'!B166)-4,4)),
        IF(ISNUMBER(VALUE(MID('latest 2024'!B166,SEARCH("bulk dye machines operated in day",'latest 2024'!B166)-3,3))),
            VALUE(MID('latest 2024'!B166,SEARCH("bulk dye machines operated in day",'latest 2024'!B166)-3,3)),
            VALUE(MID('latest 2024'!B166,SEARCH("bulk dye machines operated in day ",'latest 2024'!B166)-2,2))
        )
    ),"-"
)</f>
        <v>27</v>
      </c>
      <c r="E166" s="176">
        <f>IFERROR(
    IF(ISNUMBER(VALUE(MID('latest 2024'!B166,SEARCH("bulk dye machines operated in night",'latest 2024'!B166)-4,4))),
        VALUE(MID('latest 2024'!B166,SEARCH("bulk dye machines operated in night",'latest 2024'!B166)-4,4)),
        IF(ISNUMBER(VALUE(MID('latest 2024'!B166,SEARCH("bulk dye machines operated in night",'latest 2024'!B166)-3,3))),
            VALUE(MID('latest 2024'!B166,SEARCH("bulk dye machines operated in night",'latest 2024'!B166)-3,3)),
            VALUE(MID('latest 2024'!B166,SEARCH("bulk dye machines operated in night",'latest 2024'!B166)-2,2))
        )
    ),"-"
)</f>
        <v>28</v>
      </c>
      <c r="F166" s="175">
        <f>IFERROR(
    IF(ISNUMBER(VALUE(MID('latest 2024'!B166,SEARCH("sample dye machine operated in day",'latest 2024'!B166)-4,4))),
        VALUE(MID('latest 2024'!B166,SEARCH("sample dye machine operated in day",'latest 2024'!B166)-4,4)),
        IF(ISNUMBER(VALUE(MID('latest 2024'!B166,SEARCH("sample dye machine operated in day",'latest 2024'!B166)-3,3))),
            VALUE(MID('latest 2024'!B166,SEARCH("sample dye machine operated in day",'latest 2024'!B166)-3,3)),
            VALUE(MID('latest 2024'!B166,SEARCH("sample dye machine operated in day",'latest 2024'!B166)-2,2))
        )
    ),"-"
)</f>
        <v>9</v>
      </c>
      <c r="G166" s="175">
        <f>IFERROR(
    IF(ISNUMBER(VALUE(MID('latest 2024'!B166,SEARCH("sample dye machine operated in night",'latest 2024'!B166)-4,4))),
        VALUE(MID('latest 2024'!B166,SEARCH("sample dye machine operated in night",'latest 2024'!B166)-4,4)),
        IF(ISNUMBER(VALUE(MID('latest 2024'!B166,SEARCH("sample dye machine operated in night",'latest 2024'!B166)-3,3))),
            VALUE(MID('latest 2024'!B166,SEARCH("sample dye machine operated in night",'latest 2024'!B166)-3,3)),
            VALUE(MID('latest 2024'!B166,SEARCH("sample dye machine operated in night",'latest 2024'!B166)-2,2))
        )
    ),"-"
)</f>
        <v>9</v>
      </c>
      <c r="H166" s="176">
        <f>IFERROR(
    IF(ISNUMBER(VALUE(MID('latest 2024'!B166,SEARCH("dryers operated in day",'latest 2024'!B166)-4,4))),
        VALUE(MID('latest 2024'!B166,SEARCH("dryers operated in day",'latest 2024'!B166)-4,4)),
        IF(ISNUMBER(VALUE(MID('latest 2024'!B166,SEARCH("dryers operated in day",'latest 2024'!B166)-3,3))),
            VALUE(MID('latest 2024'!B166,SEARCH("dryers operated in day",'latest 2024'!B166)-3,3)),
            VALUE(MID('latest 2024'!B166,SEARCH("dryers operated in day",'latest 2024'!B166)-2,2))
        )
    ),"-"
)</f>
        <v>8</v>
      </c>
      <c r="I166" s="176">
        <f>IFERROR(
    IF(ISNUMBER(VALUE(MID('latest 2024'!B166,SEARCH("dryers operated in night",'latest 2024'!B166)-4,4))),
        VALUE(MID('latest 2024'!B166,SEARCH("dryers operated in night",'latest 2024'!B166)-4,4)),
        IF(ISNUMBER(VALUE(MID('latest 2024'!B166,SEARCH("dryers operated in night",'latest 2024'!B166)-3,3))),
            VALUE(MID('latest 2024'!B166,SEARCH("dryers operated in night",'latest 2024'!B166)-3,3)),
            VALUE(MID('latest 2024'!B166,SEARCH("dryers operated in night",'latest 2024'!B166)-2,2))
        )
    ),"-"
)</f>
        <v>9</v>
      </c>
      <c r="J166" s="175">
        <f>IFERROR(
    IF(ISNUMBER(VALUE(MID('latest 2024'!B166,SEARCH("Presetting machines operated in day",'latest 2024'!B166)-4,4))),
        VALUE(MID('latest 2024'!B166,SEARCH("Presetting machines operated in day",'latest 2024'!B166)-4,4)),
        IF(ISNUMBER(VALUE(MID('latest 2024'!B166,SEARCH("Presetting machines operated in day",'latest 2024'!B166)-3,3))),
            VALUE(MID('latest 2024'!B166,SEARCH("Presetting machines operated in day",'latest 2024'!B166)-3,3)),
            VALUE(MID('latest 2024'!B166,SEARCH("Presetting machines operated in day",'latest 2024'!B166)-2,2))
        )
    ),"-"
)</f>
        <v>2</v>
      </c>
      <c r="K166" s="177">
        <f>IFERROR(
    IF(ISNUMBER(VALUE(MID('latest 2024'!B166,SEARCH("Presetting machines operated in night",'latest 2024'!B166)-4,4))),
        VALUE(MID('latest 2024'!B166,SEARCH("Presetting machines operated in night",'latest 2024'!B166)-4,4)),
        IF(ISNUMBER(VALUE(MID('latest 2024'!B166,SEARCH("Presetting machines operated in night",'latest 2024'!B166)-3,3))),
            VALUE(MID('latest 2024'!B166,SEARCH("Presetting machines operated in night",'latest 2024'!B166)-3,3)),
            VALUE(MID('latest 2024'!B166,SEARCH("Presetting machines operated in night",'latest 2024'!B166)-2,2))
        )
    ),"-"
)</f>
        <v>2</v>
      </c>
      <c r="L166" s="178" t="s">
        <v>54</v>
      </c>
      <c r="M166" s="178" t="s">
        <v>54</v>
      </c>
      <c r="N166" s="179">
        <v>2</v>
      </c>
      <c r="O166" s="179">
        <v>2</v>
      </c>
      <c r="P166" s="180">
        <v>6</v>
      </c>
      <c r="Q166" s="180">
        <v>4</v>
      </c>
      <c r="R166" s="179">
        <v>3</v>
      </c>
      <c r="S166" s="179">
        <v>3</v>
      </c>
      <c r="T166" s="180">
        <v>6</v>
      </c>
      <c r="U166" s="180">
        <v>6</v>
      </c>
      <c r="V166" s="181" t="s">
        <v>712</v>
      </c>
      <c r="W166" s="182" t="s">
        <v>703</v>
      </c>
      <c r="X166" s="245">
        <v>26600</v>
      </c>
      <c r="Y166" s="245">
        <v>63964</v>
      </c>
      <c r="Z166" s="246">
        <v>893</v>
      </c>
      <c r="AA166" s="254">
        <v>821</v>
      </c>
      <c r="AB166" s="254">
        <v>72</v>
      </c>
      <c r="AC166" s="84">
        <f>(X166*40.13)/325</f>
        <v>3284.4861538461537</v>
      </c>
      <c r="AD166" s="51">
        <f>(Y166/1000)*29.85</f>
        <v>1909.3253999999999</v>
      </c>
      <c r="AE166" s="84">
        <f>(Z166*165)/325</f>
        <v>453.3692307692308</v>
      </c>
      <c r="AF166" s="83">
        <f>(((AA166*0.9)*1.25)+ (AB166*0.8*94.5)/325)</f>
        <v>940.37330769230766</v>
      </c>
      <c r="AG166" s="6">
        <f t="shared" si="10"/>
        <v>6587.5540923076915</v>
      </c>
    </row>
    <row r="167" spans="1:33" s="3" customFormat="1" ht="45.75" customHeight="1">
      <c r="A167" s="174">
        <v>45476</v>
      </c>
      <c r="B167" s="175">
        <f>IFERROR(
    IF(ISNUMBER(VALUE(MID('latest 2024'!B167,SEARCH("knitting machines for 12Hrs in day",'latest 2024'!B167)-4,4))),
        VALUE(MID('latest 2024'!B167,SEARCH("knitting machines for 12Hrs in day",'latest 2024'!B167)-4,4)),
        IF(ISNUMBER(VALUE(MID('latest 2024'!B167,SEARCH("knitting machines for 12Hrs in day",'latest 2024'!B167)-3,3))),
            VALUE(MID('latest 2024'!B167,SEARCH("knitting machines for 12Hrs in day",'latest 2024'!B167)-3,3)),
            VALUE(MID('latest 2024'!B167,SEARCH("knitting machines for 12Hrs in day",'latest 2024'!B167)-2,2))
        )
    ),"-"
)</f>
        <v>120</v>
      </c>
      <c r="C167" s="175">
        <f>IFERROR(
    IF(ISNUMBER(VALUE(MID('latest 2024'!B167,SEARCH("knitting machines operated in night",'latest 2024'!B167)-4,4))),
        VALUE(MID('latest 2024'!B167,SEARCH("knitting machines operated in night",'latest 2024'!B167)-4,4)),
        IF(ISNUMBER(VALUE(MID('latest 2024'!B167,SEARCH("knitting machines operated in night",'latest 2024'!B167)-3,3))),
            VALUE(MID('latest 2024'!B167,SEARCH("knitting machines operated in night",'latest 2024'!B167)-3,3)),
            VALUE(MID('latest 2024'!B167,SEARCH("knitting machines operated in night",'latest 2024'!B167)-2,2))
        )
    ),"-"
)</f>
        <v>116</v>
      </c>
      <c r="D167" s="176">
        <f>IFERROR(
    IF(ISNUMBER(VALUE(MID('latest 2024'!B167,SEARCH("bulk dye machines operated in day",'latest 2024'!B167)-4,4))),
        VALUE(MID('latest 2024'!B167,SEARCH("bulk dye machines operated in day",'latest 2024'!B167)-4,4)),
        IF(ISNUMBER(VALUE(MID('latest 2024'!B167,SEARCH("bulk dye machines operated in day",'latest 2024'!B167)-3,3))),
            VALUE(MID('latest 2024'!B167,SEARCH("bulk dye machines operated in day",'latest 2024'!B167)-3,3)),
            VALUE(MID('latest 2024'!B167,SEARCH("bulk dye machines operated in day ",'latest 2024'!B167)-2,2))
        )
    ),"-"
)</f>
        <v>27</v>
      </c>
      <c r="E167" s="176">
        <f>IFERROR(
    IF(ISNUMBER(VALUE(MID('latest 2024'!B167,SEARCH("bulk dye machines operated in night",'latest 2024'!B167)-4,4))),
        VALUE(MID('latest 2024'!B167,SEARCH("bulk dye machines operated in night",'latest 2024'!B167)-4,4)),
        IF(ISNUMBER(VALUE(MID('latest 2024'!B167,SEARCH("bulk dye machines operated in night",'latest 2024'!B167)-3,3))),
            VALUE(MID('latest 2024'!B167,SEARCH("bulk dye machines operated in night",'latest 2024'!B167)-3,3)),
            VALUE(MID('latest 2024'!B167,SEARCH("bulk dye machines operated in night",'latest 2024'!B167)-2,2))
        )
    ),"-"
)</f>
        <v>26</v>
      </c>
      <c r="F167" s="175">
        <f>IFERROR(
    IF(ISNUMBER(VALUE(MID('latest 2024'!B167,SEARCH("sample dye machine operated in day",'latest 2024'!B167)-4,4))),
        VALUE(MID('latest 2024'!B167,SEARCH("sample dye machine operated in day",'latest 2024'!B167)-4,4)),
        IF(ISNUMBER(VALUE(MID('latest 2024'!B167,SEARCH("sample dye machine operated in day",'latest 2024'!B167)-3,3))),
            VALUE(MID('latest 2024'!B167,SEARCH("sample dye machine operated in day",'latest 2024'!B167)-3,3)),
            VALUE(MID('latest 2024'!B167,SEARCH("sample dye machine operated in day",'latest 2024'!B167)-2,2))
        )
    ),"-"
)</f>
        <v>9</v>
      </c>
      <c r="G167" s="175">
        <f>IFERROR(
    IF(ISNUMBER(VALUE(MID('latest 2024'!B167,SEARCH("sample dye machine operated in night",'latest 2024'!B167)-4,4))),
        VALUE(MID('latest 2024'!B167,SEARCH("sample dye machine operated in night",'latest 2024'!B167)-4,4)),
        IF(ISNUMBER(VALUE(MID('latest 2024'!B167,SEARCH("sample dye machine operated in night",'latest 2024'!B167)-3,3))),
            VALUE(MID('latest 2024'!B167,SEARCH("sample dye machine operated in night",'latest 2024'!B167)-3,3)),
            VALUE(MID('latest 2024'!B167,SEARCH("sample dye machine operated in night",'latest 2024'!B167)-2,2))
        )
    ),"-"
)</f>
        <v>9</v>
      </c>
      <c r="H167" s="176">
        <f>IFERROR(
    IF(ISNUMBER(VALUE(MID('latest 2024'!B167,SEARCH("dryers operated in day",'latest 2024'!B167)-4,4))),
        VALUE(MID('latest 2024'!B167,SEARCH("dryers operated in day",'latest 2024'!B167)-4,4)),
        IF(ISNUMBER(VALUE(MID('latest 2024'!B167,SEARCH("dryers operated in day",'latest 2024'!B167)-3,3))),
            VALUE(MID('latest 2024'!B167,SEARCH("dryers operated in day",'latest 2024'!B167)-3,3)),
            VALUE(MID('latest 2024'!B167,SEARCH("dryers operated in day",'latest 2024'!B167)-2,2))
        )
    ),"-"
)</f>
        <v>9</v>
      </c>
      <c r="I167" s="176">
        <f>IFERROR(
    IF(ISNUMBER(VALUE(MID('latest 2024'!B167,SEARCH("dryers operated in night",'latest 2024'!B167)-4,4))),
        VALUE(MID('latest 2024'!B167,SEARCH("dryers operated in night",'latest 2024'!B167)-4,4)),
        IF(ISNUMBER(VALUE(MID('latest 2024'!B167,SEARCH("dryers operated in night",'latest 2024'!B167)-3,3))),
            VALUE(MID('latest 2024'!B167,SEARCH("dryers operated in night",'latest 2024'!B167)-3,3)),
            VALUE(MID('latest 2024'!B167,SEARCH("dryers operated in night",'latest 2024'!B167)-2,2))
        )
    ),"-"
)</f>
        <v>8</v>
      </c>
      <c r="J167" s="175">
        <f>IFERROR(
    IF(ISNUMBER(VALUE(MID('latest 2024'!B167,SEARCH("Presetting machines operated in day",'latest 2024'!B167)-4,4))),
        VALUE(MID('latest 2024'!B167,SEARCH("Presetting machines operated in day",'latest 2024'!B167)-4,4)),
        IF(ISNUMBER(VALUE(MID('latest 2024'!B167,SEARCH("Presetting machines operated in day",'latest 2024'!B167)-3,3))),
            VALUE(MID('latest 2024'!B167,SEARCH("Presetting machines operated in day",'latest 2024'!B167)-3,3)),
            VALUE(MID('latest 2024'!B167,SEARCH("Presetting machines operated in day",'latest 2024'!B167)-2,2))
        )
    ),"-"
)</f>
        <v>3</v>
      </c>
      <c r="K167" s="177">
        <f>IFERROR(
    IF(ISNUMBER(VALUE(MID('latest 2024'!B167,SEARCH("Presetting machines operated in night",'latest 2024'!B167)-4,4))),
        VALUE(MID('latest 2024'!B167,SEARCH("Presetting machines operated in night",'latest 2024'!B167)-4,4)),
        IF(ISNUMBER(VALUE(MID('latest 2024'!B167,SEARCH("Presetting machines operated in night",'latest 2024'!B167)-3,3))),
            VALUE(MID('latest 2024'!B167,SEARCH("Presetting machines operated in night",'latest 2024'!B167)-3,3)),
            VALUE(MID('latest 2024'!B167,SEARCH("Presetting machines operated in night",'latest 2024'!B167)-2,2))
        )
    ),"-"
)</f>
        <v>3</v>
      </c>
      <c r="L167" s="178" t="s">
        <v>54</v>
      </c>
      <c r="M167" s="178" t="s">
        <v>54</v>
      </c>
      <c r="N167" s="179">
        <v>2</v>
      </c>
      <c r="O167" s="179">
        <v>2</v>
      </c>
      <c r="P167" s="180">
        <v>5</v>
      </c>
      <c r="Q167" s="180">
        <v>4</v>
      </c>
      <c r="R167" s="179">
        <v>3</v>
      </c>
      <c r="S167" s="179">
        <v>3</v>
      </c>
      <c r="T167" s="180">
        <v>6</v>
      </c>
      <c r="U167" s="180">
        <v>6</v>
      </c>
      <c r="V167" s="181" t="s">
        <v>712</v>
      </c>
      <c r="W167" s="182" t="s">
        <v>703</v>
      </c>
      <c r="X167" s="245">
        <v>26977</v>
      </c>
      <c r="Y167" s="245">
        <v>67935</v>
      </c>
      <c r="Z167" s="246">
        <v>954</v>
      </c>
      <c r="AA167" s="254">
        <v>876</v>
      </c>
      <c r="AB167" s="254">
        <v>78</v>
      </c>
      <c r="AC167" s="84">
        <f t="shared" ref="AC167:AC181" si="17">(X167*40.13)/325</f>
        <v>3331.0369538461537</v>
      </c>
      <c r="AD167" s="51">
        <f t="shared" si="16"/>
        <v>2027.8597500000001</v>
      </c>
      <c r="AE167" s="84">
        <f>(Z167*165)/325</f>
        <v>484.33846153846156</v>
      </c>
      <c r="AF167" s="83">
        <f>(((AA167*0.9)*1.25)+ (AB167*0.8*94.5)/325)</f>
        <v>1003.644</v>
      </c>
      <c r="AG167" s="6">
        <f t="shared" si="10"/>
        <v>6846.8791653846156</v>
      </c>
    </row>
    <row r="168" spans="1:33" s="3" customFormat="1" ht="45.75" customHeight="1">
      <c r="A168" s="174">
        <v>45477</v>
      </c>
      <c r="B168" s="175">
        <f>IFERROR(
    IF(ISNUMBER(VALUE(MID('latest 2024'!B168,SEARCH("knitting machines for 12Hrs in day",'latest 2024'!B168)-4,4))),
        VALUE(MID('latest 2024'!B168,SEARCH("knitting machines for 12Hrs in day",'latest 2024'!B168)-4,4)),
        IF(ISNUMBER(VALUE(MID('latest 2024'!B168,SEARCH("knitting machines for 12Hrs in day",'latest 2024'!B168)-3,3))),
            VALUE(MID('latest 2024'!B168,SEARCH("knitting machines for 12Hrs in day",'latest 2024'!B168)-3,3)),
            VALUE(MID('latest 2024'!B168,SEARCH("knitting machines for 12Hrs in day",'latest 2024'!B168)-2,2))
        )
    ),"-"
)</f>
        <v>112</v>
      </c>
      <c r="C168" s="175">
        <f>IFERROR(
    IF(ISNUMBER(VALUE(MID('latest 2024'!B168,SEARCH("knitting machines operated in night",'latest 2024'!B168)-4,4))),
        VALUE(MID('latest 2024'!B168,SEARCH("knitting machines operated in night",'latest 2024'!B168)-4,4)),
        IF(ISNUMBER(VALUE(MID('latest 2024'!B168,SEARCH("knitting machines operated in night",'latest 2024'!B168)-3,3))),
            VALUE(MID('latest 2024'!B168,SEARCH("knitting machines operated in night",'latest 2024'!B168)-3,3)),
            VALUE(MID('latest 2024'!B168,SEARCH("knitting machines operated in night",'latest 2024'!B168)-2,2))
        )
    ),"-"
)</f>
        <v>114</v>
      </c>
      <c r="D168" s="176">
        <f>IFERROR(
    IF(ISNUMBER(VALUE(MID('latest 2024'!B168,SEARCH("bulk dye machines operated in day",'latest 2024'!B168)-4,4))),
        VALUE(MID('latest 2024'!B168,SEARCH("bulk dye machines operated in day",'latest 2024'!B168)-4,4)),
        IF(ISNUMBER(VALUE(MID('latest 2024'!B168,SEARCH("bulk dye machines operated in day",'latest 2024'!B168)-3,3))),
            VALUE(MID('latest 2024'!B168,SEARCH("bulk dye machines operated in day",'latest 2024'!B168)-3,3)),
            VALUE(MID('latest 2024'!B168,SEARCH("bulk dye machines operated in day ",'latest 2024'!B168)-2,2))
        )
    ),"-"
)</f>
        <v>27</v>
      </c>
      <c r="E168" s="176">
        <f>IFERROR(
    IF(ISNUMBER(VALUE(MID('latest 2024'!B168,SEARCH("bulk dye machines operated in night",'latest 2024'!B168)-4,4))),
        VALUE(MID('latest 2024'!B168,SEARCH("bulk dye machines operated in night",'latest 2024'!B168)-4,4)),
        IF(ISNUMBER(VALUE(MID('latest 2024'!B168,SEARCH("bulk dye machines operated in night",'latest 2024'!B168)-3,3))),
            VALUE(MID('latest 2024'!B168,SEARCH("bulk dye machines operated in night",'latest 2024'!B168)-3,3)),
            VALUE(MID('latest 2024'!B168,SEARCH("bulk dye machines operated in night",'latest 2024'!B168)-2,2))
        )
    ),"-"
)</f>
        <v>28</v>
      </c>
      <c r="F168" s="175">
        <f>IFERROR(
    IF(ISNUMBER(VALUE(MID('latest 2024'!B168,SEARCH("sample dye machine operated in day",'latest 2024'!B168)-4,4))),
        VALUE(MID('latest 2024'!B168,SEARCH("sample dye machine operated in day",'latest 2024'!B168)-4,4)),
        IF(ISNUMBER(VALUE(MID('latest 2024'!B168,SEARCH("sample dye machine operated in day",'latest 2024'!B168)-3,3))),
            VALUE(MID('latest 2024'!B168,SEARCH("sample dye machine operated in day",'latest 2024'!B168)-3,3)),
            VALUE(MID('latest 2024'!B168,SEARCH("sample dye machine operated in day",'latest 2024'!B168)-2,2))
        )
    ),"-"
)</f>
        <v>9</v>
      </c>
      <c r="G168" s="175">
        <f>IFERROR(
    IF(ISNUMBER(VALUE(MID('latest 2024'!B168,SEARCH("sample dye machine operated in night",'latest 2024'!B168)-4,4))),
        VALUE(MID('latest 2024'!B168,SEARCH("sample dye machine operated in night",'latest 2024'!B168)-4,4)),
        IF(ISNUMBER(VALUE(MID('latest 2024'!B168,SEARCH("sample dye machine operated in night",'latest 2024'!B168)-3,3))),
            VALUE(MID('latest 2024'!B168,SEARCH("sample dye machine operated in night",'latest 2024'!B168)-3,3)),
            VALUE(MID('latest 2024'!B168,SEARCH("sample dye machine operated in night",'latest 2024'!B168)-2,2))
        )
    ),"-"
)</f>
        <v>9</v>
      </c>
      <c r="H168" s="176">
        <f>IFERROR(
    IF(ISNUMBER(VALUE(MID('latest 2024'!B168,SEARCH("dryers operated in day",'latest 2024'!B168)-4,4))),
        VALUE(MID('latest 2024'!B168,SEARCH("dryers operated in day",'latest 2024'!B168)-4,4)),
        IF(ISNUMBER(VALUE(MID('latest 2024'!B168,SEARCH("dryers operated in day",'latest 2024'!B168)-3,3))),
            VALUE(MID('latest 2024'!B168,SEARCH("dryers operated in day",'latest 2024'!B168)-3,3)),
            VALUE(MID('latest 2024'!B168,SEARCH("dryers operated in day",'latest 2024'!B168)-2,2))
        )
    ),"-"
)</f>
        <v>9</v>
      </c>
      <c r="I168" s="176">
        <f>IFERROR(
    IF(ISNUMBER(VALUE(MID('latest 2024'!B168,SEARCH("dryers operated in night",'latest 2024'!B168)-4,4))),
        VALUE(MID('latest 2024'!B168,SEARCH("dryers operated in night",'latest 2024'!B168)-4,4)),
        IF(ISNUMBER(VALUE(MID('latest 2024'!B168,SEARCH("dryers operated in night",'latest 2024'!B168)-3,3))),
            VALUE(MID('latest 2024'!B168,SEARCH("dryers operated in night",'latest 2024'!B168)-3,3)),
            VALUE(MID('latest 2024'!B168,SEARCH("dryers operated in night",'latest 2024'!B168)-2,2))
        )
    ),"-"
)</f>
        <v>8</v>
      </c>
      <c r="J168" s="175">
        <f>IFERROR(
    IF(ISNUMBER(VALUE(MID('latest 2024'!B168,SEARCH("Presetting machines operated in day",'latest 2024'!B168)-4,4))),
        VALUE(MID('latest 2024'!B168,SEARCH("Presetting machines operated in day",'latest 2024'!B168)-4,4)),
        IF(ISNUMBER(VALUE(MID('latest 2024'!B168,SEARCH("Presetting machines operated in day",'latest 2024'!B168)-3,3))),
            VALUE(MID('latest 2024'!B168,SEARCH("Presetting machines operated in day",'latest 2024'!B168)-3,3)),
            VALUE(MID('latest 2024'!B168,SEARCH("Presetting machines operated in day",'latest 2024'!B168)-2,2))
        )
    ),"-"
)</f>
        <v>4</v>
      </c>
      <c r="K168" s="177">
        <f>IFERROR(
    IF(ISNUMBER(VALUE(MID('latest 2024'!B168,SEARCH("Presetting machines operated in night",'latest 2024'!B168)-4,4))),
        VALUE(MID('latest 2024'!B168,SEARCH("Presetting machines operated in night",'latest 2024'!B168)-4,4)),
        IF(ISNUMBER(VALUE(MID('latest 2024'!B168,SEARCH("Presetting machines operated in night",'latest 2024'!B168)-3,3))),
            VALUE(MID('latest 2024'!B168,SEARCH("Presetting machines operated in night",'latest 2024'!B168)-3,3)),
            VALUE(MID('latest 2024'!B168,SEARCH("Presetting machines operated in night",'latest 2024'!B168)-2,2))
        )
    ),"-"
)</f>
        <v>3</v>
      </c>
      <c r="L168" s="178" t="s">
        <v>54</v>
      </c>
      <c r="M168" s="178" t="s">
        <v>54</v>
      </c>
      <c r="N168" s="179">
        <v>2</v>
      </c>
      <c r="O168" s="179">
        <v>2</v>
      </c>
      <c r="P168" s="180">
        <v>5</v>
      </c>
      <c r="Q168" s="180">
        <v>4</v>
      </c>
      <c r="R168" s="179">
        <v>3</v>
      </c>
      <c r="S168" s="179">
        <v>3</v>
      </c>
      <c r="T168" s="180">
        <v>6</v>
      </c>
      <c r="U168" s="180">
        <v>6</v>
      </c>
      <c r="V168" s="181" t="s">
        <v>712</v>
      </c>
      <c r="W168" s="182" t="s">
        <v>703</v>
      </c>
      <c r="X168" s="245">
        <v>26215</v>
      </c>
      <c r="Y168" s="245">
        <v>66444</v>
      </c>
      <c r="Z168" s="246">
        <v>941</v>
      </c>
      <c r="AA168" s="254">
        <v>870</v>
      </c>
      <c r="AB168" s="254">
        <v>71</v>
      </c>
      <c r="AC168" s="84">
        <f t="shared" si="17"/>
        <v>3236.9475384615384</v>
      </c>
      <c r="AD168" s="51">
        <f t="shared" si="16"/>
        <v>1983.3534000000002</v>
      </c>
      <c r="AE168" s="84">
        <f>(Z168*165)/325</f>
        <v>477.73846153846154</v>
      </c>
      <c r="AF168" s="83">
        <f>(((AA168*0.9)*1.25)+ (AB168*0.8*94.5)/325)</f>
        <v>995.26569230769235</v>
      </c>
      <c r="AG168" s="6">
        <f t="shared" si="10"/>
        <v>6693.3050923076926</v>
      </c>
    </row>
    <row r="169" spans="1:33" s="3" customFormat="1" ht="45.75" customHeight="1">
      <c r="A169" s="174">
        <v>45478</v>
      </c>
      <c r="B169" s="175">
        <f>IFERROR(
    IF(ISNUMBER(VALUE(MID('latest 2024'!B169,SEARCH("knitting machines for 12Hrs in day",'latest 2024'!B169)-4,4))),
        VALUE(MID('latest 2024'!B169,SEARCH("knitting machines for 12Hrs in day",'latest 2024'!B169)-4,4)),
        IF(ISNUMBER(VALUE(MID('latest 2024'!B169,SEARCH("knitting machines for 12Hrs in day",'latest 2024'!B169)-3,3))),
            VALUE(MID('latest 2024'!B169,SEARCH("knitting machines for 12Hrs in day",'latest 2024'!B169)-3,3)),
            VALUE(MID('latest 2024'!B169,SEARCH("knitting machines for 12Hrs in day",'latest 2024'!B169)-2,2))
        )
    ),"-"
)</f>
        <v>119</v>
      </c>
      <c r="C169" s="175">
        <f>IFERROR(
    IF(ISNUMBER(VALUE(MID('latest 2024'!B169,SEARCH("knitting machines operated in night",'latest 2024'!B169)-4,4))),
        VALUE(MID('latest 2024'!B169,SEARCH("knitting machines operated in night",'latest 2024'!B169)-4,4)),
        IF(ISNUMBER(VALUE(MID('latest 2024'!B169,SEARCH("knitting machines operated in night",'latest 2024'!B169)-3,3))),
            VALUE(MID('latest 2024'!B169,SEARCH("knitting machines operated in night",'latest 2024'!B169)-3,3)),
            VALUE(MID('latest 2024'!B169,SEARCH("knitting machines operated in night",'latest 2024'!B169)-2,2))
        )
    ),"-"
)</f>
        <v>119</v>
      </c>
      <c r="D169" s="176">
        <f>IFERROR(
    IF(ISNUMBER(VALUE(MID('latest 2024'!B169,SEARCH("bulk dye machines operated in day",'latest 2024'!B169)-4,4))),
        VALUE(MID('latest 2024'!B169,SEARCH("bulk dye machines operated in day",'latest 2024'!B169)-4,4)),
        IF(ISNUMBER(VALUE(MID('latest 2024'!B169,SEARCH("bulk dye machines operated in day",'latest 2024'!B169)-3,3))),
            VALUE(MID('latest 2024'!B169,SEARCH("bulk dye machines operated in day",'latest 2024'!B169)-3,3)),
            VALUE(MID('latest 2024'!B169,SEARCH("bulk dye machines operated in day ",'latest 2024'!B169)-2,2))
        )
    ),"-"
)</f>
        <v>27</v>
      </c>
      <c r="E169" s="176">
        <f>IFERROR(
    IF(ISNUMBER(VALUE(MID('latest 2024'!B169,SEARCH("bulk dye machines operated in night",'latest 2024'!B169)-4,4))),
        VALUE(MID('latest 2024'!B169,SEARCH("bulk dye machines operated in night",'latest 2024'!B169)-4,4)),
        IF(ISNUMBER(VALUE(MID('latest 2024'!B169,SEARCH("bulk dye machines operated in night",'latest 2024'!B169)-3,3))),
            VALUE(MID('latest 2024'!B169,SEARCH("bulk dye machines operated in night",'latest 2024'!B169)-3,3)),
            VALUE(MID('latest 2024'!B169,SEARCH("bulk dye machines operated in night",'latest 2024'!B169)-2,2))
        )
    ),"-"
)</f>
        <v>28</v>
      </c>
      <c r="F169" s="175">
        <f>IFERROR(
    IF(ISNUMBER(VALUE(MID('latest 2024'!B169,SEARCH("sample dye machine operated in day",'latest 2024'!B169)-4,4))),
        VALUE(MID('latest 2024'!B169,SEARCH("sample dye machine operated in day",'latest 2024'!B169)-4,4)),
        IF(ISNUMBER(VALUE(MID('latest 2024'!B169,SEARCH("sample dye machine operated in day",'latest 2024'!B169)-3,3))),
            VALUE(MID('latest 2024'!B169,SEARCH("sample dye machine operated in day",'latest 2024'!B169)-3,3)),
            VALUE(MID('latest 2024'!B169,SEARCH("sample dye machine operated in day",'latest 2024'!B169)-2,2))
        )
    ),"-"
)</f>
        <v>9</v>
      </c>
      <c r="G169" s="175">
        <f>IFERROR(
    IF(ISNUMBER(VALUE(MID('latest 2024'!B169,SEARCH("sample dye machine operated in night",'latest 2024'!B169)-4,4))),
        VALUE(MID('latest 2024'!B169,SEARCH("sample dye machine operated in night",'latest 2024'!B169)-4,4)),
        IF(ISNUMBER(VALUE(MID('latest 2024'!B169,SEARCH("sample dye machine operated in night",'latest 2024'!B169)-3,3))),
            VALUE(MID('latest 2024'!B169,SEARCH("sample dye machine operated in night",'latest 2024'!B169)-3,3)),
            VALUE(MID('latest 2024'!B169,SEARCH("sample dye machine operated in night",'latest 2024'!B169)-2,2))
        )
    ),"-"
)</f>
        <v>9</v>
      </c>
      <c r="H169" s="176">
        <f>IFERROR(
    IF(ISNUMBER(VALUE(MID('latest 2024'!B169,SEARCH("dryers operated in day",'latest 2024'!B169)-4,4))),
        VALUE(MID('latest 2024'!B169,SEARCH("dryers operated in day",'latest 2024'!B169)-4,4)),
        IF(ISNUMBER(VALUE(MID('latest 2024'!B169,SEARCH("dryers operated in day",'latest 2024'!B169)-3,3))),
            VALUE(MID('latest 2024'!B169,SEARCH("dryers operated in day",'latest 2024'!B169)-3,3)),
            VALUE(MID('latest 2024'!B169,SEARCH("dryers operated in day",'latest 2024'!B169)-2,2))
        )
    ),"-"
)</f>
        <v>10</v>
      </c>
      <c r="I169" s="176">
        <f>IFERROR(
    IF(ISNUMBER(VALUE(MID('latest 2024'!B169,SEARCH("dryers operated in night",'latest 2024'!B169)-4,4))),
        VALUE(MID('latest 2024'!B169,SEARCH("dryers operated in night",'latest 2024'!B169)-4,4)),
        IF(ISNUMBER(VALUE(MID('latest 2024'!B169,SEARCH("dryers operated in night",'latest 2024'!B169)-3,3))),
            VALUE(MID('latest 2024'!B169,SEARCH("dryers operated in night",'latest 2024'!B169)-3,3)),
            VALUE(MID('latest 2024'!B169,SEARCH("dryers operated in night",'latest 2024'!B169)-2,2))
        )
    ),"-"
)</f>
        <v>9</v>
      </c>
      <c r="J169" s="175">
        <f>IFERROR(
    IF(ISNUMBER(VALUE(MID('latest 2024'!B169,SEARCH("Presetting machines operated in day",'latest 2024'!B169)-4,4))),
        VALUE(MID('latest 2024'!B169,SEARCH("Presetting machines operated in day",'latest 2024'!B169)-4,4)),
        IF(ISNUMBER(VALUE(MID('latest 2024'!B169,SEARCH("Presetting machines operated in day",'latest 2024'!B169)-3,3))),
            VALUE(MID('latest 2024'!B169,SEARCH("Presetting machines operated in day",'latest 2024'!B169)-3,3)),
            VALUE(MID('latest 2024'!B169,SEARCH("Presetting machines operated in day",'latest 2024'!B169)-2,2))
        )
    ),"-"
)</f>
        <v>4</v>
      </c>
      <c r="K169" s="177">
        <f>IFERROR(
    IF(ISNUMBER(VALUE(MID('latest 2024'!B169,SEARCH("Presetting machines operated in night",'latest 2024'!B169)-4,4))),
        VALUE(MID('latest 2024'!B169,SEARCH("Presetting machines operated in night",'latest 2024'!B169)-4,4)),
        IF(ISNUMBER(VALUE(MID('latest 2024'!B169,SEARCH("Presetting machines operated in night",'latest 2024'!B169)-3,3))),
            VALUE(MID('latest 2024'!B169,SEARCH("Presetting machines operated in night",'latest 2024'!B169)-3,3)),
            VALUE(MID('latest 2024'!B169,SEARCH("Presetting machines operated in night",'latest 2024'!B169)-2,2))
        )
    ),"-"
)</f>
        <v>2</v>
      </c>
      <c r="L169" s="178" t="s">
        <v>54</v>
      </c>
      <c r="M169" s="178" t="s">
        <v>54</v>
      </c>
      <c r="N169" s="179">
        <v>2</v>
      </c>
      <c r="O169" s="179">
        <v>2</v>
      </c>
      <c r="P169" s="180">
        <v>5</v>
      </c>
      <c r="Q169" s="180">
        <v>4</v>
      </c>
      <c r="R169" s="179">
        <v>3</v>
      </c>
      <c r="S169" s="179">
        <v>3</v>
      </c>
      <c r="T169" s="180">
        <v>6</v>
      </c>
      <c r="U169" s="180">
        <v>6</v>
      </c>
      <c r="V169" s="181" t="s">
        <v>712</v>
      </c>
      <c r="W169" s="182" t="s">
        <v>703</v>
      </c>
      <c r="X169" s="245">
        <v>25739</v>
      </c>
      <c r="Y169" s="245">
        <v>67365</v>
      </c>
      <c r="Z169" s="246">
        <v>922</v>
      </c>
      <c r="AA169" s="254">
        <v>854</v>
      </c>
      <c r="AB169" s="254">
        <v>68</v>
      </c>
      <c r="AC169" s="84">
        <f t="shared" si="17"/>
        <v>3178.1725230769234</v>
      </c>
      <c r="AD169" s="51">
        <f t="shared" si="16"/>
        <v>2010.8452499999999</v>
      </c>
      <c r="AE169" s="84">
        <f>(Z169*165)/325</f>
        <v>468.09230769230771</v>
      </c>
      <c r="AF169" s="83">
        <f>(((AA169*0.9)*1.25)+ (AB169*0.8*94.5)/325)</f>
        <v>976.56784615384618</v>
      </c>
      <c r="AG169" s="6">
        <f t="shared" si="10"/>
        <v>6633.6779269230774</v>
      </c>
    </row>
    <row r="170" spans="1:33" s="3" customFormat="1" ht="45.75" customHeight="1">
      <c r="A170" s="189">
        <v>45479</v>
      </c>
      <c r="B170" s="175">
        <f>IFERROR(
    IF(ISNUMBER(VALUE(MID('latest 2024'!B170,SEARCH("knitting machines for 12Hrs in day",'latest 2024'!B170)-4,4))),
        VALUE(MID('latest 2024'!B170,SEARCH("knitting machines for 12Hrs in day",'latest 2024'!B170)-4,4)),
        IF(ISNUMBER(VALUE(MID('latest 2024'!B170,SEARCH("knitting machines for 12Hrs in day",'latest 2024'!B170)-3,3))),
            VALUE(MID('latest 2024'!B170,SEARCH("knitting machines for 12Hrs in day",'latest 2024'!B170)-3,3)),
            VALUE(MID('latest 2024'!B170,SEARCH("knitting machines for 12Hrs in day",'latest 2024'!B170)-2,2))
        )
    ),"-"
)</f>
        <v>117</v>
      </c>
      <c r="C170" s="175">
        <f>IFERROR(
    IF(ISNUMBER(VALUE(MID('latest 2024'!B170,SEARCH("knitting machines operated in night",'latest 2024'!B170)-4,4))),
        VALUE(MID('latest 2024'!B170,SEARCH("knitting machines operated in night",'latest 2024'!B170)-4,4)),
        IF(ISNUMBER(VALUE(MID('latest 2024'!B170,SEARCH("knitting machines operated in night",'latest 2024'!B170)-3,3))),
            VALUE(MID('latest 2024'!B170,SEARCH("knitting machines operated in night",'latest 2024'!B170)-3,3)),
            VALUE(MID('latest 2024'!B170,SEARCH("knitting machines operated in night",'latest 2024'!B170)-2,2))
        )
    ),"-"
)</f>
        <v>120</v>
      </c>
      <c r="D170" s="176">
        <f>IFERROR(
    IF(ISNUMBER(VALUE(MID('latest 2024'!B170,SEARCH("bulk dye machines operated in day",'latest 2024'!B170)-4,4))),
        VALUE(MID('latest 2024'!B170,SEARCH("bulk dye machines operated in day",'latest 2024'!B170)-4,4)),
        IF(ISNUMBER(VALUE(MID('latest 2024'!B170,SEARCH("bulk dye machines operated in day",'latest 2024'!B170)-3,3))),
            VALUE(MID('latest 2024'!B170,SEARCH("bulk dye machines operated in day",'latest 2024'!B170)-3,3)),
            VALUE(MID('latest 2024'!B170,SEARCH("bulk dye machines operated in day ",'latest 2024'!B170)-2,2))
        )
    ),"-"
)</f>
        <v>28</v>
      </c>
      <c r="E170" s="176">
        <f>IFERROR(
    IF(ISNUMBER(VALUE(MID('latest 2024'!B170,SEARCH("bulk dye machines operated in night",'latest 2024'!B170)-4,4))),
        VALUE(MID('latest 2024'!B170,SEARCH("bulk dye machines operated in night",'latest 2024'!B170)-4,4)),
        IF(ISNUMBER(VALUE(MID('latest 2024'!B170,SEARCH("bulk dye machines operated in night",'latest 2024'!B170)-3,3))),
            VALUE(MID('latest 2024'!B170,SEARCH("bulk dye machines operated in night",'latest 2024'!B170)-3,3)),
            VALUE(MID('latest 2024'!B170,SEARCH("bulk dye machines operated in night",'latest 2024'!B170)-2,2))
        )
    ),"-"
)</f>
        <v>23</v>
      </c>
      <c r="F170" s="175">
        <f>IFERROR(
    IF(ISNUMBER(VALUE(MID('latest 2024'!B170,SEARCH("sample dye machine operated in day",'latest 2024'!B170)-4,4))),
        VALUE(MID('latest 2024'!B170,SEARCH("sample dye machine operated in day",'latest 2024'!B170)-4,4)),
        IF(ISNUMBER(VALUE(MID('latest 2024'!B170,SEARCH("sample dye machine operated in day",'latest 2024'!B170)-3,3))),
            VALUE(MID('latest 2024'!B170,SEARCH("sample dye machine operated in day",'latest 2024'!B170)-3,3)),
            VALUE(MID('latest 2024'!B170,SEARCH("sample dye machine operated in day",'latest 2024'!B170)-2,2))
        )
    ),"-"
)</f>
        <v>10</v>
      </c>
      <c r="G170" s="175">
        <f>IFERROR(
    IF(ISNUMBER(VALUE(MID('latest 2024'!B170,SEARCH("sample dye machine operated in night",'latest 2024'!B170)-4,4))),
        VALUE(MID('latest 2024'!B170,SEARCH("sample dye machine operated in night",'latest 2024'!B170)-4,4)),
        IF(ISNUMBER(VALUE(MID('latest 2024'!B170,SEARCH("sample dye machine operated in night",'latest 2024'!B170)-3,3))),
            VALUE(MID('latest 2024'!B170,SEARCH("sample dye machine operated in night",'latest 2024'!B170)-3,3)),
            VALUE(MID('latest 2024'!B170,SEARCH("sample dye machine operated in night",'latest 2024'!B170)-2,2))
        )
    ),"-"
)</f>
        <v>9</v>
      </c>
      <c r="H170" s="176">
        <f>IFERROR(
    IF(ISNUMBER(VALUE(MID('latest 2024'!B170,SEARCH("dryers operated in day",'latest 2024'!B170)-4,4))),
        VALUE(MID('latest 2024'!B170,SEARCH("dryers operated in day",'latest 2024'!B170)-4,4)),
        IF(ISNUMBER(VALUE(MID('latest 2024'!B170,SEARCH("dryers operated in day",'latest 2024'!B170)-3,3))),
            VALUE(MID('latest 2024'!B170,SEARCH("dryers operated in day",'latest 2024'!B170)-3,3)),
            VALUE(MID('latest 2024'!B170,SEARCH("dryers operated in day",'latest 2024'!B170)-2,2))
        )
    ),"-"
)</f>
        <v>7</v>
      </c>
      <c r="I170" s="176">
        <f>IFERROR(
    IF(ISNUMBER(VALUE(MID('latest 2024'!B170,SEARCH("dryers operated in night",'latest 2024'!B170)-4,4))),
        VALUE(MID('latest 2024'!B170,SEARCH("dryers operated in night",'latest 2024'!B170)-4,4)),
        IF(ISNUMBER(VALUE(MID('latest 2024'!B170,SEARCH("dryers operated in night",'latest 2024'!B170)-3,3))),
            VALUE(MID('latest 2024'!B170,SEARCH("dryers operated in night",'latest 2024'!B170)-3,3)),
            VALUE(MID('latest 2024'!B170,SEARCH("dryers operated in night",'latest 2024'!B170)-2,2))
        )
    ),"-"
)</f>
        <v>8</v>
      </c>
      <c r="J170" s="175">
        <f>IFERROR(
    IF(ISNUMBER(VALUE(MID('latest 2024'!B170,SEARCH("Presetting machines operated in day",'latest 2024'!B170)-4,4))),
        VALUE(MID('latest 2024'!B170,SEARCH("Presetting machines operated in day",'latest 2024'!B170)-4,4)),
        IF(ISNUMBER(VALUE(MID('latest 2024'!B170,SEARCH("Presetting machines operated in day",'latest 2024'!B170)-3,3))),
            VALUE(MID('latest 2024'!B170,SEARCH("Presetting machines operated in day",'latest 2024'!B170)-3,3)),
            VALUE(MID('latest 2024'!B170,SEARCH("Presetting machines operated in day",'latest 2024'!B170)-2,2))
        )
    ),"-"
)</f>
        <v>2</v>
      </c>
      <c r="K170" s="177">
        <f>IFERROR(
    IF(ISNUMBER(VALUE(MID('latest 2024'!B170,SEARCH("Presetting machines operated in night",'latest 2024'!B170)-4,4))),
        VALUE(MID('latest 2024'!B170,SEARCH("Presetting machines operated in night",'latest 2024'!B170)-4,4)),
        IF(ISNUMBER(VALUE(MID('latest 2024'!B170,SEARCH("Presetting machines operated in night",'latest 2024'!B170)-3,3))),
            VALUE(MID('latest 2024'!B170,SEARCH("Presetting machines operated in night",'latest 2024'!B170)-3,3)),
            VALUE(MID('latest 2024'!B170,SEARCH("Presetting machines operated in night",'latest 2024'!B170)-2,2))
        )
    ),"-"
)</f>
        <v>4</v>
      </c>
      <c r="L170" s="178" t="s">
        <v>54</v>
      </c>
      <c r="M170" s="178" t="s">
        <v>54</v>
      </c>
      <c r="N170" s="179">
        <v>2</v>
      </c>
      <c r="O170" s="179">
        <v>2</v>
      </c>
      <c r="P170" s="180">
        <v>4</v>
      </c>
      <c r="Q170" s="180">
        <v>4</v>
      </c>
      <c r="R170" s="179">
        <v>3</v>
      </c>
      <c r="S170" s="179">
        <v>3</v>
      </c>
      <c r="T170" s="180">
        <v>6</v>
      </c>
      <c r="U170" s="180">
        <v>6</v>
      </c>
      <c r="V170" s="181" t="s">
        <v>712</v>
      </c>
      <c r="W170" s="182" t="s">
        <v>703</v>
      </c>
      <c r="X170" s="245">
        <v>25195</v>
      </c>
      <c r="Y170" s="245">
        <v>71926</v>
      </c>
      <c r="Z170" s="246">
        <v>958</v>
      </c>
      <c r="AA170" s="254">
        <v>897</v>
      </c>
      <c r="AB170" s="254">
        <v>61</v>
      </c>
      <c r="AC170" s="84">
        <f t="shared" si="17"/>
        <v>3111.0010769230771</v>
      </c>
      <c r="AD170" s="51">
        <f t="shared" si="16"/>
        <v>2146.9911000000002</v>
      </c>
      <c r="AE170" s="84">
        <f t="shared" ref="AE170:AE207" si="18">(Z170*165)/325</f>
        <v>486.3692307692308</v>
      </c>
      <c r="AF170" s="83">
        <f t="shared" ref="AF170:AF233" si="19">(((AA170*0.9)*1.25)+ (AB170*0.8*94.5)/325)</f>
        <v>1023.3145384615386</v>
      </c>
      <c r="AG170" s="6">
        <f t="shared" si="10"/>
        <v>6767.6759461538459</v>
      </c>
    </row>
    <row r="171" spans="1:33" s="3" customFormat="1" ht="45.75" customHeight="1">
      <c r="A171" s="189">
        <v>45480</v>
      </c>
      <c r="B171" s="175">
        <f>IFERROR(
    IF(ISNUMBER(VALUE(MID('latest 2024'!B171,SEARCH("knitting machines for 12Hrs in day",'latest 2024'!B171)-4,4))),
        VALUE(MID('latest 2024'!B171,SEARCH("knitting machines for 12Hrs in day",'latest 2024'!B171)-4,4)),
        IF(ISNUMBER(VALUE(MID('latest 2024'!B171,SEARCH("knitting machines for 12Hrs in day",'latest 2024'!B171)-3,3))),
            VALUE(MID('latest 2024'!B171,SEARCH("knitting machines for 12Hrs in day",'latest 2024'!B171)-3,3)),
            VALUE(MID('latest 2024'!B171,SEARCH("knitting machines for 12Hrs in day",'latest 2024'!B171)-2,2))
        )
    ),"-"
)</f>
        <v>119</v>
      </c>
      <c r="C171" s="175">
        <f>IFERROR(
    IF(ISNUMBER(VALUE(MID('latest 2024'!B171,SEARCH("knitting machines operated in night",'latest 2024'!B171)-4,4))),
        VALUE(MID('latest 2024'!B171,SEARCH("knitting machines operated in night",'latest 2024'!B171)-4,4)),
        IF(ISNUMBER(VALUE(MID('latest 2024'!B171,SEARCH("knitting machines operated in night",'latest 2024'!B171)-3,3))),
            VALUE(MID('latest 2024'!B171,SEARCH("knitting machines operated in night",'latest 2024'!B171)-3,3)),
            VALUE(MID('latest 2024'!B171,SEARCH("knitting machines operated in night",'latest 2024'!B171)-2,2))
        )
    ),"-"
)</f>
        <v>121</v>
      </c>
      <c r="D171" s="176">
        <f>IFERROR(
    IF(ISNUMBER(VALUE(MID('latest 2024'!B171,SEARCH("bulk dye machines operated in day",'latest 2024'!B171)-4,4))),
        VALUE(MID('latest 2024'!B171,SEARCH("bulk dye machines operated in day",'latest 2024'!B171)-4,4)),
        IF(ISNUMBER(VALUE(MID('latest 2024'!B171,SEARCH("bulk dye machines operated in day",'latest 2024'!B171)-3,3))),
            VALUE(MID('latest 2024'!B171,SEARCH("bulk dye machines operated in day",'latest 2024'!B171)-3,3)),
            VALUE(MID('latest 2024'!B171,SEARCH("bulk dye machines operated in day ",'latest 2024'!B171)-2,2))
        )
    ),"-"
)</f>
        <v>28</v>
      </c>
      <c r="E171" s="176">
        <f>IFERROR(
    IF(ISNUMBER(VALUE(MID('latest 2024'!B171,SEARCH("bulk dye machines operated in night",'latest 2024'!B171)-4,4))),
        VALUE(MID('latest 2024'!B171,SEARCH("bulk dye machines operated in night",'latest 2024'!B171)-4,4)),
        IF(ISNUMBER(VALUE(MID('latest 2024'!B171,SEARCH("bulk dye machines operated in night",'latest 2024'!B171)-3,3))),
            VALUE(MID('latest 2024'!B171,SEARCH("bulk dye machines operated in night",'latest 2024'!B171)-3,3)),
            VALUE(MID('latest 2024'!B171,SEARCH("bulk dye machines operated in night",'latest 2024'!B171)-2,2))
        )
    ),"-"
)</f>
        <v>27</v>
      </c>
      <c r="F171" s="175">
        <f>IFERROR(
    IF(ISNUMBER(VALUE(MID('latest 2024'!B171,SEARCH("sample dye machine operated in day",'latest 2024'!B171)-4,4))),
        VALUE(MID('latest 2024'!B171,SEARCH("sample dye machine operated in day",'latest 2024'!B171)-4,4)),
        IF(ISNUMBER(VALUE(MID('latest 2024'!B171,SEARCH("sample dye machine operated in day",'latest 2024'!B171)-3,3))),
            VALUE(MID('latest 2024'!B171,SEARCH("sample dye machine operated in day",'latest 2024'!B171)-3,3)),
            VALUE(MID('latest 2024'!B171,SEARCH("sample dye machine operated in day",'latest 2024'!B171)-2,2))
        )
    ),"-"
)</f>
        <v>9</v>
      </c>
      <c r="G171" s="175">
        <f>IFERROR(
    IF(ISNUMBER(VALUE(MID('latest 2024'!B171,SEARCH("sample dye machine operated in night",'latest 2024'!B171)-4,4))),
        VALUE(MID('latest 2024'!B171,SEARCH("sample dye machine operated in night",'latest 2024'!B171)-4,4)),
        IF(ISNUMBER(VALUE(MID('latest 2024'!B171,SEARCH("sample dye machine operated in night",'latest 2024'!B171)-3,3))),
            VALUE(MID('latest 2024'!B171,SEARCH("sample dye machine operated in night",'latest 2024'!B171)-3,3)),
            VALUE(MID('latest 2024'!B171,SEARCH("sample dye machine operated in night",'latest 2024'!B171)-2,2))
        )
    ),"-"
)</f>
        <v>10</v>
      </c>
      <c r="H171" s="176">
        <f>IFERROR(
    IF(ISNUMBER(VALUE(MID('latest 2024'!B171,SEARCH("dryers operated in day",'latest 2024'!B171)-4,4))),
        VALUE(MID('latest 2024'!B171,SEARCH("dryers operated in day",'latest 2024'!B171)-4,4)),
        IF(ISNUMBER(VALUE(MID('latest 2024'!B171,SEARCH("dryers operated in day",'latest 2024'!B171)-3,3))),
            VALUE(MID('latest 2024'!B171,SEARCH("dryers operated in day",'latest 2024'!B171)-3,3)),
            VALUE(MID('latest 2024'!B171,SEARCH("dryers operated in day",'latest 2024'!B171)-2,2))
        )
    ),"-"
)</f>
        <v>7</v>
      </c>
      <c r="I171" s="176">
        <f>IFERROR(
    IF(ISNUMBER(VALUE(MID('latest 2024'!B171,SEARCH("dryers operated in night",'latest 2024'!B171)-4,4))),
        VALUE(MID('latest 2024'!B171,SEARCH("dryers operated in night",'latest 2024'!B171)-4,4)),
        IF(ISNUMBER(VALUE(MID('latest 2024'!B171,SEARCH("dryers operated in night",'latest 2024'!B171)-3,3))),
            VALUE(MID('latest 2024'!B171,SEARCH("dryers operated in night",'latest 2024'!B171)-3,3)),
            VALUE(MID('latest 2024'!B171,SEARCH("dryers operated in night",'latest 2024'!B171)-2,2))
        )
    ),"-"
)</f>
        <v>8</v>
      </c>
      <c r="J171" s="175">
        <f>IFERROR(
    IF(ISNUMBER(VALUE(MID('latest 2024'!B171,SEARCH("Presetting machines operated in day",'latest 2024'!B171)-4,4))),
        VALUE(MID('latest 2024'!B171,SEARCH("Presetting machines operated in day",'latest 2024'!B171)-4,4)),
        IF(ISNUMBER(VALUE(MID('latest 2024'!B171,SEARCH("Presetting machines operated in day",'latest 2024'!B171)-3,3))),
            VALUE(MID('latest 2024'!B171,SEARCH("Presetting machines operated in day",'latest 2024'!B171)-3,3)),
            VALUE(MID('latest 2024'!B171,SEARCH("Presetting machines operated in day",'latest 2024'!B171)-2,2))
        )
    ),"-"
)</f>
        <v>2</v>
      </c>
      <c r="K171" s="177">
        <f>IFERROR(
    IF(ISNUMBER(VALUE(MID('latest 2024'!B171,SEARCH("Presetting machines operated in night",'latest 2024'!B171)-4,4))),
        VALUE(MID('latest 2024'!B171,SEARCH("Presetting machines operated in night",'latest 2024'!B171)-4,4)),
        IF(ISNUMBER(VALUE(MID('latest 2024'!B171,SEARCH("Presetting machines operated in night",'latest 2024'!B171)-3,3))),
            VALUE(MID('latest 2024'!B171,SEARCH("Presetting machines operated in night",'latest 2024'!B171)-3,3)),
            VALUE(MID('latest 2024'!B171,SEARCH("Presetting machines operated in night",'latest 2024'!B171)-2,2))
        )
    ),"-"
)</f>
        <v>4</v>
      </c>
      <c r="L171" s="178" t="s">
        <v>54</v>
      </c>
      <c r="M171" s="178" t="s">
        <v>54</v>
      </c>
      <c r="N171" s="179">
        <v>2</v>
      </c>
      <c r="O171" s="179">
        <v>2</v>
      </c>
      <c r="P171" s="180">
        <v>4</v>
      </c>
      <c r="Q171" s="180">
        <v>4</v>
      </c>
      <c r="R171" s="179">
        <v>3</v>
      </c>
      <c r="S171" s="179">
        <v>3</v>
      </c>
      <c r="T171" s="180">
        <v>6</v>
      </c>
      <c r="U171" s="180">
        <v>6</v>
      </c>
      <c r="V171" s="181" t="s">
        <v>712</v>
      </c>
      <c r="W171" s="182" t="s">
        <v>703</v>
      </c>
      <c r="X171" s="245">
        <v>25303</v>
      </c>
      <c r="Y171" s="245">
        <v>66158</v>
      </c>
      <c r="Z171" s="246">
        <v>909</v>
      </c>
      <c r="AA171" s="254">
        <v>835</v>
      </c>
      <c r="AB171" s="254">
        <v>74</v>
      </c>
      <c r="AC171" s="84">
        <f t="shared" si="17"/>
        <v>3124.3365846153847</v>
      </c>
      <c r="AD171" s="51">
        <f t="shared" si="16"/>
        <v>1974.8163000000002</v>
      </c>
      <c r="AE171" s="84">
        <f t="shared" si="18"/>
        <v>461.49230769230769</v>
      </c>
      <c r="AF171" s="83">
        <f t="shared" si="19"/>
        <v>956.58853846153852</v>
      </c>
      <c r="AG171" s="6">
        <f t="shared" si="10"/>
        <v>6517.2337307692314</v>
      </c>
    </row>
    <row r="172" spans="1:33" s="3" customFormat="1" ht="45.75" customHeight="1">
      <c r="A172" s="174">
        <v>45481</v>
      </c>
      <c r="B172" s="175">
        <f>IFERROR(
    IF(ISNUMBER(VALUE(MID('latest 2024'!B172,SEARCH("knitting machines for 12Hrs in day",'latest 2024'!B172)-4,4))),
        VALUE(MID('latest 2024'!B172,SEARCH("knitting machines for 12Hrs in day",'latest 2024'!B172)-4,4)),
        IF(ISNUMBER(VALUE(MID('latest 2024'!B172,SEARCH("knitting machines for 12Hrs in day",'latest 2024'!B172)-3,3))),
            VALUE(MID('latest 2024'!B172,SEARCH("knitting machines for 12Hrs in day",'latest 2024'!B172)-3,3)),
            VALUE(MID('latest 2024'!B172,SEARCH("knitting machines for 12Hrs in day",'latest 2024'!B172)-2,2))
        )
    ),"-"
)</f>
        <v>122</v>
      </c>
      <c r="C172" s="175">
        <f>IFERROR(
    IF(ISNUMBER(VALUE(MID('latest 2024'!B172,SEARCH("knitting machines operated in night",'latest 2024'!B172)-4,4))),
        VALUE(MID('latest 2024'!B172,SEARCH("knitting machines operated in night",'latest 2024'!B172)-4,4)),
        IF(ISNUMBER(VALUE(MID('latest 2024'!B172,SEARCH("knitting machines operated in night",'latest 2024'!B172)-3,3))),
            VALUE(MID('latest 2024'!B172,SEARCH("knitting machines operated in night",'latest 2024'!B172)-3,3)),
            VALUE(MID('latest 2024'!B172,SEARCH("knitting machines operated in night",'latest 2024'!B172)-2,2))
        )
    ),"-"
)</f>
        <v>120</v>
      </c>
      <c r="D172" s="176">
        <f>IFERROR(
    IF(ISNUMBER(VALUE(MID('latest 2024'!B172,SEARCH("bulk dye machines operated in day",'latest 2024'!B172)-4,4))),
        VALUE(MID('latest 2024'!B172,SEARCH("bulk dye machines operated in day",'latest 2024'!B172)-4,4)),
        IF(ISNUMBER(VALUE(MID('latest 2024'!B172,SEARCH("bulk dye machines operated in day",'latest 2024'!B172)-3,3))),
            VALUE(MID('latest 2024'!B172,SEARCH("bulk dye machines operated in day",'latest 2024'!B172)-3,3)),
            VALUE(MID('latest 2024'!B172,SEARCH("bulk dye machines operated in day ",'latest 2024'!B172)-2,2))
        )
    ),"-"
)</f>
        <v>28</v>
      </c>
      <c r="E172" s="176">
        <f>IFERROR(
    IF(ISNUMBER(VALUE(MID('latest 2024'!B172,SEARCH("bulk dye machines operated in night",'latest 2024'!B172)-4,4))),
        VALUE(MID('latest 2024'!B172,SEARCH("bulk dye machines operated in night",'latest 2024'!B172)-4,4)),
        IF(ISNUMBER(VALUE(MID('latest 2024'!B172,SEARCH("bulk dye machines operated in night",'latest 2024'!B172)-3,3))),
            VALUE(MID('latest 2024'!B172,SEARCH("bulk dye machines operated in night",'latest 2024'!B172)-3,3)),
            VALUE(MID('latest 2024'!B172,SEARCH("bulk dye machines operated in night",'latest 2024'!B172)-2,2))
        )
    ),"-"
)</f>
        <v>27</v>
      </c>
      <c r="F172" s="175">
        <f>IFERROR(
    IF(ISNUMBER(VALUE(MID('latest 2024'!B172,SEARCH("sample dye machine operated in day",'latest 2024'!B172)-4,4))),
        VALUE(MID('latest 2024'!B172,SEARCH("sample dye machine operated in day",'latest 2024'!B172)-4,4)),
        IF(ISNUMBER(VALUE(MID('latest 2024'!B172,SEARCH("sample dye machine operated in day",'latest 2024'!B172)-3,3))),
            VALUE(MID('latest 2024'!B172,SEARCH("sample dye machine operated in day",'latest 2024'!B172)-3,3)),
            VALUE(MID('latest 2024'!B172,SEARCH("sample dye machine operated in day",'latest 2024'!B172)-2,2))
        )
    ),"-"
)</f>
        <v>10</v>
      </c>
      <c r="G172" s="175">
        <f>IFERROR(
    IF(ISNUMBER(VALUE(MID('latest 2024'!B172,SEARCH("sample dye machine operated in night",'latest 2024'!B172)-4,4))),
        VALUE(MID('latest 2024'!B172,SEARCH("sample dye machine operated in night",'latest 2024'!B172)-4,4)),
        IF(ISNUMBER(VALUE(MID('latest 2024'!B172,SEARCH("sample dye machine operated in night",'latest 2024'!B172)-3,3))),
            VALUE(MID('latest 2024'!B172,SEARCH("sample dye machine operated in night",'latest 2024'!B172)-3,3)),
            VALUE(MID('latest 2024'!B172,SEARCH("sample dye machine operated in night",'latest 2024'!B172)-2,2))
        )
    ),"-"
)</f>
        <v>10</v>
      </c>
      <c r="H172" s="176">
        <f>IFERROR(
    IF(ISNUMBER(VALUE(MID('latest 2024'!B172,SEARCH("dryers operated in day",'latest 2024'!B172)-4,4))),
        VALUE(MID('latest 2024'!B172,SEARCH("dryers operated in day",'latest 2024'!B172)-4,4)),
        IF(ISNUMBER(VALUE(MID('latest 2024'!B172,SEARCH("dryers operated in day",'latest 2024'!B172)-3,3))),
            VALUE(MID('latest 2024'!B172,SEARCH("dryers operated in day",'latest 2024'!B172)-3,3)),
            VALUE(MID('latest 2024'!B172,SEARCH("dryers operated in day",'latest 2024'!B172)-2,2))
        )
    ),"-"
)</f>
        <v>8</v>
      </c>
      <c r="I172" s="176">
        <f>IFERROR(
    IF(ISNUMBER(VALUE(MID('latest 2024'!B172,SEARCH("dryers operated in night",'latest 2024'!B172)-4,4))),
        VALUE(MID('latest 2024'!B172,SEARCH("dryers operated in night",'latest 2024'!B172)-4,4)),
        IF(ISNUMBER(VALUE(MID('latest 2024'!B172,SEARCH("dryers operated in night",'latest 2024'!B172)-3,3))),
            VALUE(MID('latest 2024'!B172,SEARCH("dryers operated in night",'latest 2024'!B172)-3,3)),
            VALUE(MID('latest 2024'!B172,SEARCH("dryers operated in night",'latest 2024'!B172)-2,2))
        )
    ),"-"
)</f>
        <v>7</v>
      </c>
      <c r="J172" s="175">
        <f>IFERROR(
    IF(ISNUMBER(VALUE(MID('latest 2024'!B172,SEARCH("Presetting machines operated in day",'latest 2024'!B172)-4,4))),
        VALUE(MID('latest 2024'!B172,SEARCH("Presetting machines operated in day",'latest 2024'!B172)-4,4)),
        IF(ISNUMBER(VALUE(MID('latest 2024'!B172,SEARCH("Presetting machines operated in day",'latest 2024'!B172)-3,3))),
            VALUE(MID('latest 2024'!B172,SEARCH("Presetting machines operated in day",'latest 2024'!B172)-3,3)),
            VALUE(MID('latest 2024'!B172,SEARCH("Presetting machines operated in day",'latest 2024'!B172)-2,2))
        )
    ),"-"
)</f>
        <v>3</v>
      </c>
      <c r="K172" s="177">
        <f>IFERROR(
    IF(ISNUMBER(VALUE(MID('latest 2024'!B172,SEARCH("Presetting machines operated in night",'latest 2024'!B172)-4,4))),
        VALUE(MID('latest 2024'!B172,SEARCH("Presetting machines operated in night",'latest 2024'!B172)-4,4)),
        IF(ISNUMBER(VALUE(MID('latest 2024'!B172,SEARCH("Presetting machines operated in night",'latest 2024'!B172)-3,3))),
            VALUE(MID('latest 2024'!B172,SEARCH("Presetting machines operated in night",'latest 2024'!B172)-3,3)),
            VALUE(MID('latest 2024'!B172,SEARCH("Presetting machines operated in night",'latest 2024'!B172)-2,2))
        )
    ),"-"
)</f>
        <v>2</v>
      </c>
      <c r="L172" s="178" t="s">
        <v>54</v>
      </c>
      <c r="M172" s="178" t="s">
        <v>54</v>
      </c>
      <c r="N172" s="179">
        <v>2</v>
      </c>
      <c r="O172" s="179">
        <v>2</v>
      </c>
      <c r="P172" s="180">
        <v>4</v>
      </c>
      <c r="Q172" s="180">
        <v>4</v>
      </c>
      <c r="R172" s="179">
        <v>3</v>
      </c>
      <c r="S172" s="179">
        <v>3</v>
      </c>
      <c r="T172" s="180">
        <v>6</v>
      </c>
      <c r="U172" s="180">
        <v>6</v>
      </c>
      <c r="V172" s="181" t="s">
        <v>712</v>
      </c>
      <c r="W172" s="182" t="s">
        <v>703</v>
      </c>
      <c r="X172" s="245">
        <v>26299</v>
      </c>
      <c r="Y172" s="245">
        <v>70872</v>
      </c>
      <c r="Z172" s="246">
        <v>894</v>
      </c>
      <c r="AA172" s="254">
        <v>832</v>
      </c>
      <c r="AB172" s="254">
        <v>62</v>
      </c>
      <c r="AC172" s="84">
        <f t="shared" si="17"/>
        <v>3247.3196000000003</v>
      </c>
      <c r="AD172" s="51">
        <f t="shared" si="16"/>
        <v>2115.5291999999999</v>
      </c>
      <c r="AE172" s="84">
        <f t="shared" si="18"/>
        <v>453.87692307692305</v>
      </c>
      <c r="AF172" s="83">
        <f t="shared" si="19"/>
        <v>950.42215384615395</v>
      </c>
      <c r="AG172" s="6">
        <f t="shared" si="10"/>
        <v>6767.1478769230771</v>
      </c>
    </row>
    <row r="173" spans="1:33" s="3" customFormat="1" ht="45.75" customHeight="1">
      <c r="A173" s="174">
        <v>45482</v>
      </c>
      <c r="B173" s="175">
        <f>IFERROR(
    IF(ISNUMBER(VALUE(MID('latest 2024'!B173,SEARCH("knitting machines for 12Hrs in day",'latest 2024'!B173)-4,4))),
        VALUE(MID('latest 2024'!B173,SEARCH("knitting machines for 12Hrs in day",'latest 2024'!B173)-4,4)),
        IF(ISNUMBER(VALUE(MID('latest 2024'!B173,SEARCH("knitting machines for 12Hrs in day",'latest 2024'!B173)-3,3))),
            VALUE(MID('latest 2024'!B173,SEARCH("knitting machines for 12Hrs in day",'latest 2024'!B173)-3,3)),
            VALUE(MID('latest 2024'!B173,SEARCH("knitting machines for 12Hrs in day",'latest 2024'!B173)-2,2))
        )
    ),"-"
)</f>
        <v>120</v>
      </c>
      <c r="C173" s="175">
        <f>IFERROR(
    IF(ISNUMBER(VALUE(MID('latest 2024'!B173,SEARCH("knitting machines operated in night",'latest 2024'!B173)-4,4))),
        VALUE(MID('latest 2024'!B173,SEARCH("knitting machines operated in night",'latest 2024'!B173)-4,4)),
        IF(ISNUMBER(VALUE(MID('latest 2024'!B173,SEARCH("knitting machines operated in night",'latest 2024'!B173)-3,3))),
            VALUE(MID('latest 2024'!B173,SEARCH("knitting machines operated in night",'latest 2024'!B173)-3,3)),
            VALUE(MID('latest 2024'!B173,SEARCH("knitting machines operated in night",'latest 2024'!B173)-2,2))
        )
    ),"-"
)</f>
        <v>110</v>
      </c>
      <c r="D173" s="176">
        <f>IFERROR(
    IF(ISNUMBER(VALUE(MID('latest 2024'!B173,SEARCH("bulk dye machines operated in day",'latest 2024'!B173)-4,4))),
        VALUE(MID('latest 2024'!B173,SEARCH("bulk dye machines operated in day",'latest 2024'!B173)-4,4)),
        IF(ISNUMBER(VALUE(MID('latest 2024'!B173,SEARCH("bulk dye machines operated in day",'latest 2024'!B173)-3,3))),
            VALUE(MID('latest 2024'!B173,SEARCH("bulk dye machines operated in day",'latest 2024'!B173)-3,3)),
            VALUE(MID('latest 2024'!B173,SEARCH("bulk dye machines operated in day ",'latest 2024'!B173)-2,2))
        )
    ),"-"
)</f>
        <v>28</v>
      </c>
      <c r="E173" s="176">
        <f>IFERROR(
    IF(ISNUMBER(VALUE(MID('latest 2024'!B173,SEARCH("bulk dye machines operated in night",'latest 2024'!B173)-4,4))),
        VALUE(MID('latest 2024'!B173,SEARCH("bulk dye machines operated in night",'latest 2024'!B173)-4,4)),
        IF(ISNUMBER(VALUE(MID('latest 2024'!B173,SEARCH("bulk dye machines operated in night",'latest 2024'!B173)-3,3))),
            VALUE(MID('latest 2024'!B173,SEARCH("bulk dye machines operated in night",'latest 2024'!B173)-3,3)),
            VALUE(MID('latest 2024'!B173,SEARCH("bulk dye machines operated in night",'latest 2024'!B173)-2,2))
        )
    ),"-"
)</f>
        <v>27</v>
      </c>
      <c r="F173" s="175">
        <f>IFERROR(
    IF(ISNUMBER(VALUE(MID('latest 2024'!B173,SEARCH("sample dye machine operated in day",'latest 2024'!B173)-4,4))),
        VALUE(MID('latest 2024'!B173,SEARCH("sample dye machine operated in day",'latest 2024'!B173)-4,4)),
        IF(ISNUMBER(VALUE(MID('latest 2024'!B173,SEARCH("sample dye machine operated in day",'latest 2024'!B173)-3,3))),
            VALUE(MID('latest 2024'!B173,SEARCH("sample dye machine operated in day",'latest 2024'!B173)-3,3)),
            VALUE(MID('latest 2024'!B173,SEARCH("sample dye machine operated in day",'latest 2024'!B173)-2,2))
        )
    ),"-"
)</f>
        <v>9</v>
      </c>
      <c r="G173" s="175">
        <f>IFERROR(
    IF(ISNUMBER(VALUE(MID('latest 2024'!B173,SEARCH("sample dye machine operated in night",'latest 2024'!B173)-4,4))),
        VALUE(MID('latest 2024'!B173,SEARCH("sample dye machine operated in night",'latest 2024'!B173)-4,4)),
        IF(ISNUMBER(VALUE(MID('latest 2024'!B173,SEARCH("sample dye machine operated in night",'latest 2024'!B173)-3,3))),
            VALUE(MID('latest 2024'!B173,SEARCH("sample dye machine operated in night",'latest 2024'!B173)-3,3)),
            VALUE(MID('latest 2024'!B173,SEARCH("sample dye machine operated in night",'latest 2024'!B173)-2,2))
        )
    ),"-"
)</f>
        <v>10</v>
      </c>
      <c r="H173" s="176">
        <f>IFERROR(
    IF(ISNUMBER(VALUE(MID('latest 2024'!B173,SEARCH("dryers operated in day",'latest 2024'!B173)-4,4))),
        VALUE(MID('latest 2024'!B173,SEARCH("dryers operated in day",'latest 2024'!B173)-4,4)),
        IF(ISNUMBER(VALUE(MID('latest 2024'!B173,SEARCH("dryers operated in day",'latest 2024'!B173)-3,3))),
            VALUE(MID('latest 2024'!B173,SEARCH("dryers operated in day",'latest 2024'!B173)-3,3)),
            VALUE(MID('latest 2024'!B173,SEARCH("dryers operated in day",'latest 2024'!B173)-2,2))
        )
    ),"-"
)</f>
        <v>8</v>
      </c>
      <c r="I173" s="176">
        <f>IFERROR(
    IF(ISNUMBER(VALUE(MID('latest 2024'!B173,SEARCH("dryers operated in night",'latest 2024'!B173)-4,4))),
        VALUE(MID('latest 2024'!B173,SEARCH("dryers operated in night",'latest 2024'!B173)-4,4)),
        IF(ISNUMBER(VALUE(MID('latest 2024'!B173,SEARCH("dryers operated in night",'latest 2024'!B173)-3,3))),
            VALUE(MID('latest 2024'!B173,SEARCH("dryers operated in night",'latest 2024'!B173)-3,3)),
            VALUE(MID('latest 2024'!B173,SEARCH("dryers operated in night",'latest 2024'!B173)-2,2))
        )
    ),"-"
)</f>
        <v>7</v>
      </c>
      <c r="J173" s="175">
        <f>IFERROR(
    IF(ISNUMBER(VALUE(MID('latest 2024'!B173,SEARCH("Presetting machines operated in day",'latest 2024'!B173)-4,4))),
        VALUE(MID('latest 2024'!B173,SEARCH("Presetting machines operated in day",'latest 2024'!B173)-4,4)),
        IF(ISNUMBER(VALUE(MID('latest 2024'!B173,SEARCH("Presetting machines operated in day",'latest 2024'!B173)-3,3))),
            VALUE(MID('latest 2024'!B173,SEARCH("Presetting machines operated in day",'latest 2024'!B173)-3,3)),
            VALUE(MID('latest 2024'!B173,SEARCH("Presetting machines operated in day",'latest 2024'!B173)-2,2))
        )
    ),"-"
)</f>
        <v>3</v>
      </c>
      <c r="K173" s="177">
        <f>IFERROR(
    IF(ISNUMBER(VALUE(MID('latest 2024'!B173,SEARCH("Presetting machines operated in night",'latest 2024'!B173)-4,4))),
        VALUE(MID('latest 2024'!B173,SEARCH("Presetting machines operated in night",'latest 2024'!B173)-4,4)),
        IF(ISNUMBER(VALUE(MID('latest 2024'!B173,SEARCH("Presetting machines operated in night",'latest 2024'!B173)-3,3))),
            VALUE(MID('latest 2024'!B173,SEARCH("Presetting machines operated in night",'latest 2024'!B173)-3,3)),
            VALUE(MID('latest 2024'!B173,SEARCH("Presetting machines operated in night",'latest 2024'!B173)-2,2))
        )
    ),"-"
)</f>
        <v>2</v>
      </c>
      <c r="L173" s="178" t="s">
        <v>54</v>
      </c>
      <c r="M173" s="178" t="s">
        <v>54</v>
      </c>
      <c r="N173" s="179">
        <v>2</v>
      </c>
      <c r="O173" s="179">
        <v>2</v>
      </c>
      <c r="P173" s="180">
        <v>5</v>
      </c>
      <c r="Q173" s="180">
        <v>4</v>
      </c>
      <c r="R173" s="179">
        <v>3</v>
      </c>
      <c r="S173" s="179">
        <v>3</v>
      </c>
      <c r="T173" s="180">
        <v>6</v>
      </c>
      <c r="U173" s="180">
        <v>6</v>
      </c>
      <c r="V173" s="181" t="s">
        <v>712</v>
      </c>
      <c r="W173" s="182" t="s">
        <v>703</v>
      </c>
      <c r="X173" s="245">
        <v>25555</v>
      </c>
      <c r="Y173" s="245">
        <v>69418</v>
      </c>
      <c r="Z173" s="246">
        <v>953</v>
      </c>
      <c r="AA173" s="254">
        <v>885</v>
      </c>
      <c r="AB173" s="254">
        <v>68</v>
      </c>
      <c r="AC173" s="84">
        <f t="shared" si="17"/>
        <v>3155.4527692307693</v>
      </c>
      <c r="AD173" s="51">
        <f t="shared" si="16"/>
        <v>2072.1273000000001</v>
      </c>
      <c r="AE173" s="84">
        <f t="shared" si="18"/>
        <v>483.83076923076925</v>
      </c>
      <c r="AF173" s="83">
        <f t="shared" si="19"/>
        <v>1011.4428461538462</v>
      </c>
      <c r="AG173" s="6">
        <f t="shared" si="10"/>
        <v>6722.8536846153847</v>
      </c>
    </row>
    <row r="174" spans="1:33" s="3" customFormat="1" ht="45.75" customHeight="1">
      <c r="A174" s="174">
        <v>45483</v>
      </c>
      <c r="B174" s="175">
        <f>IFERROR(
    IF(ISNUMBER(VALUE(MID('latest 2024'!B174,SEARCH("knitting machines for 12Hrs in day",'latest 2024'!B174)-4,4))),
        VALUE(MID('latest 2024'!B174,SEARCH("knitting machines for 12Hrs in day",'latest 2024'!B174)-4,4)),
        IF(ISNUMBER(VALUE(MID('latest 2024'!B174,SEARCH("knitting machines for 12Hrs in day",'latest 2024'!B174)-3,3))),
            VALUE(MID('latest 2024'!B174,SEARCH("knitting machines for 12Hrs in day",'latest 2024'!B174)-3,3)),
            VALUE(MID('latest 2024'!B174,SEARCH("knitting machines for 12Hrs in day",'latest 2024'!B174)-2,2))
        )
    ),"-"
)</f>
        <v>112</v>
      </c>
      <c r="C174" s="175">
        <f>IFERROR(
    IF(ISNUMBER(VALUE(MID('latest 2024'!B174,SEARCH("knitting machines operated in night",'latest 2024'!B174)-4,4))),
        VALUE(MID('latest 2024'!B174,SEARCH("knitting machines operated in night",'latest 2024'!B174)-4,4)),
        IF(ISNUMBER(VALUE(MID('latest 2024'!B174,SEARCH("knitting machines operated in night",'latest 2024'!B174)-3,3))),
            VALUE(MID('latest 2024'!B174,SEARCH("knitting machines operated in night",'latest 2024'!B174)-3,3)),
            VALUE(MID('latest 2024'!B174,SEARCH("knitting machines operated in night",'latest 2024'!B174)-2,2))
        )
    ),"-"
)</f>
        <v>98</v>
      </c>
      <c r="D174" s="176">
        <f>IFERROR(
    IF(ISNUMBER(VALUE(MID('latest 2024'!B174,SEARCH("bulk dye machines operated in day",'latest 2024'!B174)-4,4))),
        VALUE(MID('latest 2024'!B174,SEARCH("bulk dye machines operated in day",'latest 2024'!B174)-4,4)),
        IF(ISNUMBER(VALUE(MID('latest 2024'!B174,SEARCH("bulk dye machines operated in day",'latest 2024'!B174)-3,3))),
            VALUE(MID('latest 2024'!B174,SEARCH("bulk dye machines operated in day",'latest 2024'!B174)-3,3)),
            VALUE(MID('latest 2024'!B174,SEARCH("bulk dye machines operated in day ",'latest 2024'!B174)-2,2))
        )
    ),"-"
)</f>
        <v>27</v>
      </c>
      <c r="E174" s="176">
        <f>IFERROR(
    IF(ISNUMBER(VALUE(MID('latest 2024'!B174,SEARCH("bulk dye machines operated in night",'latest 2024'!B174)-4,4))),
        VALUE(MID('latest 2024'!B174,SEARCH("bulk dye machines operated in night",'latest 2024'!B174)-4,4)),
        IF(ISNUMBER(VALUE(MID('latest 2024'!B174,SEARCH("bulk dye machines operated in night",'latest 2024'!B174)-3,3))),
            VALUE(MID('latest 2024'!B174,SEARCH("bulk dye machines operated in night",'latest 2024'!B174)-3,3)),
            VALUE(MID('latest 2024'!B174,SEARCH("bulk dye machines operated in night",'latest 2024'!B174)-2,2))
        )
    ),"-"
)</f>
        <v>28</v>
      </c>
      <c r="F174" s="175">
        <f>IFERROR(
    IF(ISNUMBER(VALUE(MID('latest 2024'!B174,SEARCH("sample dye machine operated in day",'latest 2024'!B174)-4,4))),
        VALUE(MID('latest 2024'!B174,SEARCH("sample dye machine operated in day",'latest 2024'!B174)-4,4)),
        IF(ISNUMBER(VALUE(MID('latest 2024'!B174,SEARCH("sample dye machine operated in day",'latest 2024'!B174)-3,3))),
            VALUE(MID('latest 2024'!B174,SEARCH("sample dye machine operated in day",'latest 2024'!B174)-3,3)),
            VALUE(MID('latest 2024'!B174,SEARCH("sample dye machine operated in day",'latest 2024'!B174)-2,2))
        )
    ),"-"
)</f>
        <v>9</v>
      </c>
      <c r="G174" s="175">
        <f>IFERROR(
    IF(ISNUMBER(VALUE(MID('latest 2024'!B174,SEARCH("sample dye machine operated in night",'latest 2024'!B174)-4,4))),
        VALUE(MID('latest 2024'!B174,SEARCH("sample dye machine operated in night",'latest 2024'!B174)-4,4)),
        IF(ISNUMBER(VALUE(MID('latest 2024'!B174,SEARCH("sample dye machine operated in night",'latest 2024'!B174)-3,3))),
            VALUE(MID('latest 2024'!B174,SEARCH("sample dye machine operated in night",'latest 2024'!B174)-3,3)),
            VALUE(MID('latest 2024'!B174,SEARCH("sample dye machine operated in night",'latest 2024'!B174)-2,2))
        )
    ),"-"
)</f>
        <v>10</v>
      </c>
      <c r="H174" s="176">
        <f>IFERROR(
    IF(ISNUMBER(VALUE(MID('latest 2024'!B174,SEARCH("dryers operated in day",'latest 2024'!B174)-4,4))),
        VALUE(MID('latest 2024'!B174,SEARCH("dryers operated in day",'latest 2024'!B174)-4,4)),
        IF(ISNUMBER(VALUE(MID('latest 2024'!B174,SEARCH("dryers operated in day",'latest 2024'!B174)-3,3))),
            VALUE(MID('latest 2024'!B174,SEARCH("dryers operated in day",'latest 2024'!B174)-3,3)),
            VALUE(MID('latest 2024'!B174,SEARCH("dryers operated in day",'latest 2024'!B174)-2,2))
        )
    ),"-"
)</f>
        <v>8</v>
      </c>
      <c r="I174" s="176">
        <f>IFERROR(
    IF(ISNUMBER(VALUE(MID('latest 2024'!B174,SEARCH("dryers operated in night",'latest 2024'!B174)-4,4))),
        VALUE(MID('latest 2024'!B174,SEARCH("dryers operated in night",'latest 2024'!B174)-4,4)),
        IF(ISNUMBER(VALUE(MID('latest 2024'!B174,SEARCH("dryers operated in night",'latest 2024'!B174)-3,3))),
            VALUE(MID('latest 2024'!B174,SEARCH("dryers operated in night",'latest 2024'!B174)-3,3)),
            VALUE(MID('latest 2024'!B174,SEARCH("dryers operated in night",'latest 2024'!B174)-2,2))
        )
    ),"-"
)</f>
        <v>6</v>
      </c>
      <c r="J174" s="175">
        <f>IFERROR(
    IF(ISNUMBER(VALUE(MID('latest 2024'!B174,SEARCH("Presetting machines operated in day",'latest 2024'!B174)-4,4))),
        VALUE(MID('latest 2024'!B174,SEARCH("Presetting machines operated in day",'latest 2024'!B174)-4,4)),
        IF(ISNUMBER(VALUE(MID('latest 2024'!B174,SEARCH("Presetting machines operated in day",'latest 2024'!B174)-3,3))),
            VALUE(MID('latest 2024'!B174,SEARCH("Presetting machines operated in day",'latest 2024'!B174)-3,3)),
            VALUE(MID('latest 2024'!B174,SEARCH("Presetting machines operated in day",'latest 2024'!B174)-2,2))
        )
    ),"-"
)</f>
        <v>3</v>
      </c>
      <c r="K174" s="177">
        <f>IFERROR(
    IF(ISNUMBER(VALUE(MID('latest 2024'!B174,SEARCH("Presetting machines operated in night",'latest 2024'!B174)-4,4))),
        VALUE(MID('latest 2024'!B174,SEARCH("Presetting machines operated in night",'latest 2024'!B174)-4,4)),
        IF(ISNUMBER(VALUE(MID('latest 2024'!B174,SEARCH("Presetting machines operated in night",'latest 2024'!B174)-3,3))),
            VALUE(MID('latest 2024'!B174,SEARCH("Presetting machines operated in night",'latest 2024'!B174)-3,3)),
            VALUE(MID('latest 2024'!B174,SEARCH("Presetting machines operated in night",'latest 2024'!B174)-2,2))
        )
    ),"-"
)</f>
        <v>2</v>
      </c>
      <c r="L174" s="178" t="s">
        <v>54</v>
      </c>
      <c r="M174" s="178" t="s">
        <v>54</v>
      </c>
      <c r="N174" s="179">
        <v>2</v>
      </c>
      <c r="O174" s="179">
        <v>2</v>
      </c>
      <c r="P174" s="180">
        <v>5</v>
      </c>
      <c r="Q174" s="180">
        <v>4</v>
      </c>
      <c r="R174" s="179">
        <v>3</v>
      </c>
      <c r="S174" s="179">
        <v>3</v>
      </c>
      <c r="T174" s="180">
        <v>6</v>
      </c>
      <c r="U174" s="180">
        <v>6</v>
      </c>
      <c r="V174" s="181" t="s">
        <v>712</v>
      </c>
      <c r="W174" s="182" t="s">
        <v>703</v>
      </c>
      <c r="X174" s="334">
        <v>24188</v>
      </c>
      <c r="Y174" s="245">
        <v>65426</v>
      </c>
      <c r="Z174" s="246">
        <v>898</v>
      </c>
      <c r="AA174" s="254">
        <v>831</v>
      </c>
      <c r="AB174" s="254">
        <v>67</v>
      </c>
      <c r="AC174" s="84">
        <f t="shared" si="17"/>
        <v>2986.6598153846157</v>
      </c>
      <c r="AD174" s="51">
        <f t="shared" si="16"/>
        <v>1952.9661000000001</v>
      </c>
      <c r="AE174" s="84">
        <f t="shared" si="18"/>
        <v>455.90769230769229</v>
      </c>
      <c r="AF174" s="83">
        <f t="shared" si="19"/>
        <v>950.46023076923075</v>
      </c>
      <c r="AG174" s="6">
        <f t="shared" si="10"/>
        <v>6345.9938384615398</v>
      </c>
    </row>
    <row r="175" spans="1:33" s="3" customFormat="1" ht="45.75" customHeight="1">
      <c r="A175" s="174">
        <v>45484</v>
      </c>
      <c r="B175" s="175">
        <f>IFERROR(
    IF(ISNUMBER(VALUE(MID('latest 2024'!B175,SEARCH("knitting machines for 12Hrs in day",'latest 2024'!B175)-4,4))),
        VALUE(MID('latest 2024'!B175,SEARCH("knitting machines for 12Hrs in day",'latest 2024'!B175)-4,4)),
        IF(ISNUMBER(VALUE(MID('latest 2024'!B175,SEARCH("knitting machines for 12Hrs in day",'latest 2024'!B175)-3,3))),
            VALUE(MID('latest 2024'!B175,SEARCH("knitting machines for 12Hrs in day",'latest 2024'!B175)-3,3)),
            VALUE(MID('latest 2024'!B175,SEARCH("knitting machines for 12Hrs in day",'latest 2024'!B175)-2,2))
        )
    ),"-"
)</f>
        <v>75</v>
      </c>
      <c r="C175" s="175">
        <f>IFERROR(
    IF(ISNUMBER(VALUE(MID('latest 2024'!B175,SEARCH("knitting machines operated in night",'latest 2024'!B175)-4,4))),
        VALUE(MID('latest 2024'!B175,SEARCH("knitting machines operated in night",'latest 2024'!B175)-4,4)),
        IF(ISNUMBER(VALUE(MID('latest 2024'!B175,SEARCH("knitting machines operated in night",'latest 2024'!B175)-3,3))),
            VALUE(MID('latest 2024'!B175,SEARCH("knitting machines operated in night",'latest 2024'!B175)-3,3)),
            VALUE(MID('latest 2024'!B175,SEARCH("knitting machines operated in night",'latest 2024'!B175)-2,2))
        )
    ),"-"
)</f>
        <v>70</v>
      </c>
      <c r="D175" s="176">
        <f>IFERROR(
    IF(ISNUMBER(VALUE(MID('latest 2024'!B175,SEARCH("bulk dye machines operated in day",'latest 2024'!B175)-4,4))),
        VALUE(MID('latest 2024'!B175,SEARCH("bulk dye machines operated in day",'latest 2024'!B175)-4,4)),
        IF(ISNUMBER(VALUE(MID('latest 2024'!B175,SEARCH("bulk dye machines operated in day",'latest 2024'!B175)-3,3))),
            VALUE(MID('latest 2024'!B175,SEARCH("bulk dye machines operated in day",'latest 2024'!B175)-3,3)),
            VALUE(MID('latest 2024'!B175,SEARCH("bulk dye machines operated in day ",'latest 2024'!B175)-2,2))
        )
    ),"-"
)</f>
        <v>29</v>
      </c>
      <c r="E175" s="176">
        <f>IFERROR(
    IF(ISNUMBER(VALUE(MID('latest 2024'!B175,SEARCH("bulk dye machines operated in night",'latest 2024'!B175)-4,4))),
        VALUE(MID('latest 2024'!B175,SEARCH("bulk dye machines operated in night",'latest 2024'!B175)-4,4)),
        IF(ISNUMBER(VALUE(MID('latest 2024'!B175,SEARCH("bulk dye machines operated in night",'latest 2024'!B175)-3,3))),
            VALUE(MID('latest 2024'!B175,SEARCH("bulk dye machines operated in night",'latest 2024'!B175)-3,3)),
            VALUE(MID('latest 2024'!B175,SEARCH("bulk dye machines operated in night",'latest 2024'!B175)-2,2))
        )
    ),"-"
)</f>
        <v>29</v>
      </c>
      <c r="F175" s="175">
        <f>IFERROR(
    IF(ISNUMBER(VALUE(MID('latest 2024'!B175,SEARCH("sample dye machine operated in day",'latest 2024'!B175)-4,4))),
        VALUE(MID('latest 2024'!B175,SEARCH("sample dye machine operated in day",'latest 2024'!B175)-4,4)),
        IF(ISNUMBER(VALUE(MID('latest 2024'!B175,SEARCH("sample dye machine operated in day",'latest 2024'!B175)-3,3))),
            VALUE(MID('latest 2024'!B175,SEARCH("sample dye machine operated in day",'latest 2024'!B175)-3,3)),
            VALUE(MID('latest 2024'!B175,SEARCH("sample dye machine operated in day",'latest 2024'!B175)-2,2))
        )
    ),"-"
)</f>
        <v>10</v>
      </c>
      <c r="G175" s="175">
        <f>IFERROR(
    IF(ISNUMBER(VALUE(MID('latest 2024'!B175,SEARCH("sample dye machine operated in night",'latest 2024'!B175)-4,4))),
        VALUE(MID('latest 2024'!B175,SEARCH("sample dye machine operated in night",'latest 2024'!B175)-4,4)),
        IF(ISNUMBER(VALUE(MID('latest 2024'!B175,SEARCH("sample dye machine operated in night",'latest 2024'!B175)-3,3))),
            VALUE(MID('latest 2024'!B175,SEARCH("sample dye machine operated in night",'latest 2024'!B175)-3,3)),
            VALUE(MID('latest 2024'!B175,SEARCH("sample dye machine operated in night",'latest 2024'!B175)-2,2))
        )
    ),"-"
)</f>
        <v>10</v>
      </c>
      <c r="H175" s="176">
        <f>IFERROR(
    IF(ISNUMBER(VALUE(MID('latest 2024'!B175,SEARCH("dryers operated in day",'latest 2024'!B175)-4,4))),
        VALUE(MID('latest 2024'!B175,SEARCH("dryers operated in day",'latest 2024'!B175)-4,4)),
        IF(ISNUMBER(VALUE(MID('latest 2024'!B175,SEARCH("dryers operated in day",'latest 2024'!B175)-3,3))),
            VALUE(MID('latest 2024'!B175,SEARCH("dryers operated in day",'latest 2024'!B175)-3,3)),
            VALUE(MID('latest 2024'!B175,SEARCH("dryers operated in day",'latest 2024'!B175)-2,2))
        )
    ),"-"
)</f>
        <v>10</v>
      </c>
      <c r="I175" s="176">
        <f>IFERROR(
    IF(ISNUMBER(VALUE(MID('latest 2024'!B175,SEARCH("dryers operated in night",'latest 2024'!B175)-4,4))),
        VALUE(MID('latest 2024'!B175,SEARCH("dryers operated in night",'latest 2024'!B175)-4,4)),
        IF(ISNUMBER(VALUE(MID('latest 2024'!B175,SEARCH("dryers operated in night",'latest 2024'!B175)-3,3))),
            VALUE(MID('latest 2024'!B175,SEARCH("dryers operated in night",'latest 2024'!B175)-3,3)),
            VALUE(MID('latest 2024'!B175,SEARCH("dryers operated in night",'latest 2024'!B175)-2,2))
        )
    ),"-"
)</f>
        <v>8</v>
      </c>
      <c r="J175" s="175">
        <f>IFERROR(
    IF(ISNUMBER(VALUE(MID('latest 2024'!B175,SEARCH("Presetting machines operated in day",'latest 2024'!B175)-4,4))),
        VALUE(MID('latest 2024'!B175,SEARCH("Presetting machines operated in day",'latest 2024'!B175)-4,4)),
        IF(ISNUMBER(VALUE(MID('latest 2024'!B175,SEARCH("Presetting machines operated in day",'latest 2024'!B175)-3,3))),
            VALUE(MID('latest 2024'!B175,SEARCH("Presetting machines operated in day",'latest 2024'!B175)-3,3)),
            VALUE(MID('latest 2024'!B175,SEARCH("Presetting machines operated in day",'latest 2024'!B175)-2,2))
        )
    ),"-"
)</f>
        <v>3</v>
      </c>
      <c r="K175" s="177">
        <f>IFERROR(
    IF(ISNUMBER(VALUE(MID('latest 2024'!B175,SEARCH("Presetting machines operated in night",'latest 2024'!B175)-4,4))),
        VALUE(MID('latest 2024'!B175,SEARCH("Presetting machines operated in night",'latest 2024'!B175)-4,4)),
        IF(ISNUMBER(VALUE(MID('latest 2024'!B175,SEARCH("Presetting machines operated in night",'latest 2024'!B175)-3,3))),
            VALUE(MID('latest 2024'!B175,SEARCH("Presetting machines operated in night",'latest 2024'!B175)-3,3)),
            VALUE(MID('latest 2024'!B175,SEARCH("Presetting machines operated in night",'latest 2024'!B175)-2,2))
        )
    ),"-"
)</f>
        <v>3</v>
      </c>
      <c r="L175" s="178" t="s">
        <v>54</v>
      </c>
      <c r="M175" s="178" t="s">
        <v>54</v>
      </c>
      <c r="N175" s="179">
        <v>2</v>
      </c>
      <c r="O175" s="179">
        <v>2</v>
      </c>
      <c r="P175" s="180">
        <v>5</v>
      </c>
      <c r="Q175" s="180">
        <v>4</v>
      </c>
      <c r="R175" s="179">
        <v>3</v>
      </c>
      <c r="S175" s="179">
        <v>3</v>
      </c>
      <c r="T175" s="180">
        <v>6</v>
      </c>
      <c r="U175" s="180">
        <v>6</v>
      </c>
      <c r="V175" s="181" t="s">
        <v>712</v>
      </c>
      <c r="W175" s="182" t="s">
        <v>703</v>
      </c>
      <c r="X175" s="245">
        <v>25049</v>
      </c>
      <c r="Y175" s="245">
        <v>71115</v>
      </c>
      <c r="Z175" s="246">
        <v>946</v>
      </c>
      <c r="AA175" s="254">
        <v>879</v>
      </c>
      <c r="AB175" s="254">
        <v>67</v>
      </c>
      <c r="AC175" s="84">
        <f t="shared" si="17"/>
        <v>3092.9734461538465</v>
      </c>
      <c r="AD175" s="51">
        <f t="shared" si="16"/>
        <v>2122.7827499999999</v>
      </c>
      <c r="AE175" s="84">
        <f t="shared" si="18"/>
        <v>480.27692307692308</v>
      </c>
      <c r="AF175" s="83">
        <f t="shared" si="19"/>
        <v>1004.4602307692307</v>
      </c>
      <c r="AG175" s="6">
        <f t="shared" si="10"/>
        <v>6700.4933500000006</v>
      </c>
    </row>
    <row r="176" spans="1:33" s="3" customFormat="1" ht="45.75" customHeight="1">
      <c r="A176" s="174">
        <v>45485</v>
      </c>
      <c r="B176" s="175">
        <f>IFERROR(
    IF(ISNUMBER(VALUE(MID('latest 2024'!B176,SEARCH("knitting machines for 12Hrs in day",'latest 2024'!B176)-4,4))),
        VALUE(MID('latest 2024'!B176,SEARCH("knitting machines for 12Hrs in day",'latest 2024'!B176)-4,4)),
        IF(ISNUMBER(VALUE(MID('latest 2024'!B176,SEARCH("knitting machines for 12Hrs in day",'latest 2024'!B176)-3,3))),
            VALUE(MID('latest 2024'!B176,SEARCH("knitting machines for 12Hrs in day",'latest 2024'!B176)-3,3)),
            VALUE(MID('latest 2024'!B176,SEARCH("knitting machines for 12Hrs in day",'latest 2024'!B176)-2,2))
        )
    ),"-"
)</f>
        <v>75</v>
      </c>
      <c r="C176" s="175">
        <f>IFERROR(
    IF(ISNUMBER(VALUE(MID('latest 2024'!B176,SEARCH("knitting machines operated in night",'latest 2024'!B176)-4,4))),
        VALUE(MID('latest 2024'!B176,SEARCH("knitting machines operated in night",'latest 2024'!B176)-4,4)),
        IF(ISNUMBER(VALUE(MID('latest 2024'!B176,SEARCH("knitting machines operated in night",'latest 2024'!B176)-3,3))),
            VALUE(MID('latest 2024'!B176,SEARCH("knitting machines operated in night",'latest 2024'!B176)-3,3)),
            VALUE(MID('latest 2024'!B176,SEARCH("knitting machines operated in night",'latest 2024'!B176)-2,2))
        )
    ),"-"
)</f>
        <v>72</v>
      </c>
      <c r="D176" s="176">
        <f>IFERROR(
    IF(ISNUMBER(VALUE(MID('latest 2024'!B176,SEARCH("bulk dye machines operated in day",'latest 2024'!B176)-4,4))),
        VALUE(MID('latest 2024'!B176,SEARCH("bulk dye machines operated in day",'latest 2024'!B176)-4,4)),
        IF(ISNUMBER(VALUE(MID('latest 2024'!B176,SEARCH("bulk dye machines operated in day",'latest 2024'!B176)-3,3))),
            VALUE(MID('latest 2024'!B176,SEARCH("bulk dye machines operated in day",'latest 2024'!B176)-3,3)),
            VALUE(MID('latest 2024'!B176,SEARCH("bulk dye machines operated in day ",'latest 2024'!B176)-2,2))
        )
    ),"-"
)</f>
        <v>29</v>
      </c>
      <c r="E176" s="176">
        <f>IFERROR(
    IF(ISNUMBER(VALUE(MID('latest 2024'!B176,SEARCH("bulk dye machines operated in night",'latest 2024'!B176)-4,4))),
        VALUE(MID('latest 2024'!B176,SEARCH("bulk dye machines operated in night",'latest 2024'!B176)-4,4)),
        IF(ISNUMBER(VALUE(MID('latest 2024'!B176,SEARCH("bulk dye machines operated in night",'latest 2024'!B176)-3,3))),
            VALUE(MID('latest 2024'!B176,SEARCH("bulk dye machines operated in night",'latest 2024'!B176)-3,3)),
            VALUE(MID('latest 2024'!B176,SEARCH("bulk dye machines operated in night",'latest 2024'!B176)-2,2))
        )
    ),"-"
)</f>
        <v>29</v>
      </c>
      <c r="F176" s="175">
        <f>IFERROR(
    IF(ISNUMBER(VALUE(MID('latest 2024'!B176,SEARCH("sample dye machine operated in day",'latest 2024'!B176)-4,4))),
        VALUE(MID('latest 2024'!B176,SEARCH("sample dye machine operated in day",'latest 2024'!B176)-4,4)),
        IF(ISNUMBER(VALUE(MID('latest 2024'!B176,SEARCH("sample dye machine operated in day",'latest 2024'!B176)-3,3))),
            VALUE(MID('latest 2024'!B176,SEARCH("sample dye machine operated in day",'latest 2024'!B176)-3,3)),
            VALUE(MID('latest 2024'!B176,SEARCH("sample dye machine operated in day",'latest 2024'!B176)-2,2))
        )
    ),"-"
)</f>
        <v>10</v>
      </c>
      <c r="G176" s="175">
        <f>IFERROR(
    IF(ISNUMBER(VALUE(MID('latest 2024'!B176,SEARCH("sample dye machine operated in night",'latest 2024'!B176)-4,4))),
        VALUE(MID('latest 2024'!B176,SEARCH("sample dye machine operated in night",'latest 2024'!B176)-4,4)),
        IF(ISNUMBER(VALUE(MID('latest 2024'!B176,SEARCH("sample dye machine operated in night",'latest 2024'!B176)-3,3))),
            VALUE(MID('latest 2024'!B176,SEARCH("sample dye machine operated in night",'latest 2024'!B176)-3,3)),
            VALUE(MID('latest 2024'!B176,SEARCH("sample dye machine operated in night",'latest 2024'!B176)-2,2))
        )
    ),"-"
)</f>
        <v>10</v>
      </c>
      <c r="H176" s="176">
        <f>IFERROR(
    IF(ISNUMBER(VALUE(MID('latest 2024'!B176,SEARCH("dryers operated in day",'latest 2024'!B176)-4,4))),
        VALUE(MID('latest 2024'!B176,SEARCH("dryers operated in day",'latest 2024'!B176)-4,4)),
        IF(ISNUMBER(VALUE(MID('latest 2024'!B176,SEARCH("dryers operated in day",'latest 2024'!B176)-3,3))),
            VALUE(MID('latest 2024'!B176,SEARCH("dryers operated in day",'latest 2024'!B176)-3,3)),
            VALUE(MID('latest 2024'!B176,SEARCH("dryers operated in day",'latest 2024'!B176)-2,2))
        )
    ),"-"
)</f>
        <v>10</v>
      </c>
      <c r="I176" s="176">
        <f>IFERROR(
    IF(ISNUMBER(VALUE(MID('latest 2024'!B176,SEARCH("dryers operated in night",'latest 2024'!B176)-4,4))),
        VALUE(MID('latest 2024'!B176,SEARCH("dryers operated in night",'latest 2024'!B176)-4,4)),
        IF(ISNUMBER(VALUE(MID('latest 2024'!B176,SEARCH("dryers operated in night",'latest 2024'!B176)-3,3))),
            VALUE(MID('latest 2024'!B176,SEARCH("dryers operated in night",'latest 2024'!B176)-3,3)),
            VALUE(MID('latest 2024'!B176,SEARCH("dryers operated in night",'latest 2024'!B176)-2,2))
        )
    ),"-"
)</f>
        <v>8</v>
      </c>
      <c r="J176" s="175">
        <f>IFERROR(
    IF(ISNUMBER(VALUE(MID('latest 2024'!B176,SEARCH("Presetting machines operated in day",'latest 2024'!B176)-4,4))),
        VALUE(MID('latest 2024'!B176,SEARCH("Presetting machines operated in day",'latest 2024'!B176)-4,4)),
        IF(ISNUMBER(VALUE(MID('latest 2024'!B176,SEARCH("Presetting machines operated in day",'latest 2024'!B176)-3,3))),
            VALUE(MID('latest 2024'!B176,SEARCH("Presetting machines operated in day",'latest 2024'!B176)-3,3)),
            VALUE(MID('latest 2024'!B176,SEARCH("Presetting machines operated in day",'latest 2024'!B176)-2,2))
        )
    ),"-"
)</f>
        <v>3</v>
      </c>
      <c r="K176" s="177">
        <f>IFERROR(
    IF(ISNUMBER(VALUE(MID('latest 2024'!B176,SEARCH("Presetting machines operated in night",'latest 2024'!B176)-4,4))),
        VALUE(MID('latest 2024'!B176,SEARCH("Presetting machines operated in night",'latest 2024'!B176)-4,4)),
        IF(ISNUMBER(VALUE(MID('latest 2024'!B176,SEARCH("Presetting machines operated in night",'latest 2024'!B176)-3,3))),
            VALUE(MID('latest 2024'!B176,SEARCH("Presetting machines operated in night",'latest 2024'!B176)-3,3)),
            VALUE(MID('latest 2024'!B176,SEARCH("Presetting machines operated in night",'latest 2024'!B176)-2,2))
        )
    ),"-"
)</f>
        <v>3</v>
      </c>
      <c r="L176" s="178" t="s">
        <v>54</v>
      </c>
      <c r="M176" s="178" t="s">
        <v>54</v>
      </c>
      <c r="N176" s="179">
        <v>3</v>
      </c>
      <c r="O176" s="179">
        <v>2</v>
      </c>
      <c r="P176" s="180">
        <v>5</v>
      </c>
      <c r="Q176" s="180">
        <v>4</v>
      </c>
      <c r="R176" s="179">
        <v>3</v>
      </c>
      <c r="S176" s="179">
        <v>3</v>
      </c>
      <c r="T176" s="180">
        <v>6</v>
      </c>
      <c r="U176" s="187" t="s">
        <v>801</v>
      </c>
      <c r="V176" s="181" t="s">
        <v>712</v>
      </c>
      <c r="W176" s="182" t="s">
        <v>703</v>
      </c>
      <c r="X176" s="245">
        <v>24282</v>
      </c>
      <c r="Y176" s="245">
        <v>67439</v>
      </c>
      <c r="Z176" s="246">
        <v>948</v>
      </c>
      <c r="AA176" s="254">
        <v>885</v>
      </c>
      <c r="AB176" s="254">
        <v>63</v>
      </c>
      <c r="AC176" s="84">
        <f t="shared" si="17"/>
        <v>2998.2666461538461</v>
      </c>
      <c r="AD176" s="51">
        <f t="shared" si="16"/>
        <v>2013.0541499999999</v>
      </c>
      <c r="AE176" s="84">
        <f t="shared" si="18"/>
        <v>481.2923076923077</v>
      </c>
      <c r="AF176" s="83">
        <f t="shared" si="19"/>
        <v>1010.2797692307693</v>
      </c>
      <c r="AG176" s="6">
        <f t="shared" si="10"/>
        <v>6502.8928730769239</v>
      </c>
    </row>
    <row r="177" spans="1:33" s="3" customFormat="1" ht="45.75" customHeight="1">
      <c r="A177" s="174">
        <v>45486</v>
      </c>
      <c r="B177" s="175">
        <f>IFERROR(
    IF(ISNUMBER(VALUE(MID('latest 2024'!B177,SEARCH("knitting machines for 12Hrs in day",'latest 2024'!B177)-4,4))),
        VALUE(MID('latest 2024'!B177,SEARCH("knitting machines for 12Hrs in day",'latest 2024'!B177)-4,4)),
        IF(ISNUMBER(VALUE(MID('latest 2024'!B177,SEARCH("knitting machines for 12Hrs in day",'latest 2024'!B177)-3,3))),
            VALUE(MID('latest 2024'!B177,SEARCH("knitting machines for 12Hrs in day",'latest 2024'!B177)-3,3)),
            VALUE(MID('latest 2024'!B177,SEARCH("knitting machines for 12Hrs in day",'latest 2024'!B177)-2,2))
        )
    ),"-"
)</f>
        <v>30</v>
      </c>
      <c r="C177" s="175">
        <f>IFERROR(
    IF(ISNUMBER(VALUE(MID('latest 2024'!B177,SEARCH("knitting machines operated in night",'latest 2024'!B177)-4,4))),
        VALUE(MID('latest 2024'!B177,SEARCH("knitting machines operated in night",'latest 2024'!B177)-4,4)),
        IF(ISNUMBER(VALUE(MID('latest 2024'!B177,SEARCH("knitting machines operated in night",'latest 2024'!B177)-3,3))),
            VALUE(MID('latest 2024'!B177,SEARCH("knitting machines operated in night",'latest 2024'!B177)-3,3)),
            VALUE(MID('latest 2024'!B177,SEARCH("knitting machines operated in night",'latest 2024'!B177)-2,2))
        )
    ),"-"
)</f>
        <v>42</v>
      </c>
      <c r="D177" s="176">
        <f>IFERROR(
    IF(ISNUMBER(VALUE(MID('latest 2024'!B177,SEARCH("bulk dye machines operated in day",'latest 2024'!B177)-4,4))),
        VALUE(MID('latest 2024'!B177,SEARCH("bulk dye machines operated in day",'latest 2024'!B177)-4,4)),
        IF(ISNUMBER(VALUE(MID('latest 2024'!B177,SEARCH("bulk dye machines operated in day",'latest 2024'!B177)-3,3))),
            VALUE(MID('latest 2024'!B177,SEARCH("bulk dye machines operated in day",'latest 2024'!B177)-3,3)),
            VALUE(MID('latest 2024'!B177,SEARCH("bulk dye machines operated in day ",'latest 2024'!B177)-2,2))
        )
    ),"-"
)</f>
        <v>29</v>
      </c>
      <c r="E177" s="176">
        <f>IFERROR(
    IF(ISNUMBER(VALUE(MID('latest 2024'!B177,SEARCH("bulk dye machines operated in night",'latest 2024'!B177)-4,4))),
        VALUE(MID('latest 2024'!B177,SEARCH("bulk dye machines operated in night",'latest 2024'!B177)-4,4)),
        IF(ISNUMBER(VALUE(MID('latest 2024'!B177,SEARCH("bulk dye machines operated in night",'latest 2024'!B177)-3,3))),
            VALUE(MID('latest 2024'!B177,SEARCH("bulk dye machines operated in night",'latest 2024'!B177)-3,3)),
            VALUE(MID('latest 2024'!B177,SEARCH("bulk dye machines operated in night",'latest 2024'!B177)-2,2))
        )
    ),"-"
)</f>
        <v>29</v>
      </c>
      <c r="F177" s="175">
        <f>IFERROR(
    IF(ISNUMBER(VALUE(MID('latest 2024'!B177,SEARCH("sample dye machine operated in day",'latest 2024'!B177)-4,4))),
        VALUE(MID('latest 2024'!B177,SEARCH("sample dye machine operated in day",'latest 2024'!B177)-4,4)),
        IF(ISNUMBER(VALUE(MID('latest 2024'!B177,SEARCH("sample dye machine operated in day",'latest 2024'!B177)-3,3))),
            VALUE(MID('latest 2024'!B177,SEARCH("sample dye machine operated in day",'latest 2024'!B177)-3,3)),
            VALUE(MID('latest 2024'!B177,SEARCH("sample dye machine operated in day",'latest 2024'!B177)-2,2))
        )
    ),"-"
)</f>
        <v>8</v>
      </c>
      <c r="G177" s="175">
        <f>IFERROR(
    IF(ISNUMBER(VALUE(MID('latest 2024'!B177,SEARCH("sample dye machine operated in night",'latest 2024'!B177)-4,4))),
        VALUE(MID('latest 2024'!B177,SEARCH("sample dye machine operated in night",'latest 2024'!B177)-4,4)),
        IF(ISNUMBER(VALUE(MID('latest 2024'!B177,SEARCH("sample dye machine operated in night",'latest 2024'!B177)-3,3))),
            VALUE(MID('latest 2024'!B177,SEARCH("sample dye machine operated in night",'latest 2024'!B177)-3,3)),
            VALUE(MID('latest 2024'!B177,SEARCH("sample dye machine operated in night",'latest 2024'!B177)-2,2))
        )
    ),"-"
)</f>
        <v>8</v>
      </c>
      <c r="H177" s="176">
        <f>IFERROR(
    IF(ISNUMBER(VALUE(MID('latest 2024'!B177,SEARCH("dryers operated in day",'latest 2024'!B177)-4,4))),
        VALUE(MID('latest 2024'!B177,SEARCH("dryers operated in day",'latest 2024'!B177)-4,4)),
        IF(ISNUMBER(VALUE(MID('latest 2024'!B177,SEARCH("dryers operated in day",'latest 2024'!B177)-3,3))),
            VALUE(MID('latest 2024'!B177,SEARCH("dryers operated in day",'latest 2024'!B177)-3,3)),
            VALUE(MID('latest 2024'!B177,SEARCH("dryers operated in day",'latest 2024'!B177)-2,2))
        )
    ),"-"
)</f>
        <v>6</v>
      </c>
      <c r="I177" s="176">
        <f>IFERROR(
    IF(ISNUMBER(VALUE(MID('latest 2024'!B177,SEARCH("dryers operated in night",'latest 2024'!B177)-4,4))),
        VALUE(MID('latest 2024'!B177,SEARCH("dryers operated in night",'latest 2024'!B177)-4,4)),
        IF(ISNUMBER(VALUE(MID('latest 2024'!B177,SEARCH("dryers operated in night",'latest 2024'!B177)-3,3))),
            VALUE(MID('latest 2024'!B177,SEARCH("dryers operated in night",'latest 2024'!B177)-3,3)),
            VALUE(MID('latest 2024'!B177,SEARCH("dryers operated in night",'latest 2024'!B177)-2,2))
        )
    ),"-"
)</f>
        <v>7</v>
      </c>
      <c r="J177" s="175">
        <f>IFERROR(
    IF(ISNUMBER(VALUE(MID('latest 2024'!B177,SEARCH("Presetting machines operated in day",'latest 2024'!B177)-4,4))),
        VALUE(MID('latest 2024'!B177,SEARCH("Presetting machines operated in day",'latest 2024'!B177)-4,4)),
        IF(ISNUMBER(VALUE(MID('latest 2024'!B177,SEARCH("Presetting machines operated in day",'latest 2024'!B177)-3,3))),
            VALUE(MID('latest 2024'!B177,SEARCH("Presetting machines operated in day",'latest 2024'!B177)-3,3)),
            VALUE(MID('latest 2024'!B177,SEARCH("Presetting machines operated in day",'latest 2024'!B177)-2,2))
        )
    ),"-"
)</f>
        <v>2</v>
      </c>
      <c r="K177" s="177">
        <f>IFERROR(
    IF(ISNUMBER(VALUE(MID('latest 2024'!B177,SEARCH("Presetting machines operated in night",'latest 2024'!B177)-4,4))),
        VALUE(MID('latest 2024'!B177,SEARCH("Presetting machines operated in night",'latest 2024'!B177)-4,4)),
        IF(ISNUMBER(VALUE(MID('latest 2024'!B177,SEARCH("Presetting machines operated in night",'latest 2024'!B177)-3,3))),
            VALUE(MID('latest 2024'!B177,SEARCH("Presetting machines operated in night",'latest 2024'!B177)-3,3)),
            VALUE(MID('latest 2024'!B177,SEARCH("Presetting machines operated in night",'latest 2024'!B177)-2,2))
        )
    ),"-"
)</f>
        <v>2</v>
      </c>
      <c r="L177" s="178" t="s">
        <v>54</v>
      </c>
      <c r="M177" s="178" t="s">
        <v>54</v>
      </c>
      <c r="N177" s="179">
        <v>2</v>
      </c>
      <c r="O177" s="179">
        <v>1</v>
      </c>
      <c r="P177" s="180">
        <v>3</v>
      </c>
      <c r="Q177" s="180">
        <v>2</v>
      </c>
      <c r="R177" s="179">
        <v>3</v>
      </c>
      <c r="S177" s="179">
        <v>3</v>
      </c>
      <c r="T177" s="180">
        <v>5</v>
      </c>
      <c r="U177" s="180" t="s">
        <v>802</v>
      </c>
      <c r="V177" s="181" t="s">
        <v>712</v>
      </c>
      <c r="W177" s="182" t="s">
        <v>703</v>
      </c>
      <c r="X177" s="245">
        <v>19129</v>
      </c>
      <c r="Y177" s="245">
        <v>71233</v>
      </c>
      <c r="Z177" s="246">
        <v>930</v>
      </c>
      <c r="AA177" s="254">
        <v>880</v>
      </c>
      <c r="AB177" s="254">
        <v>50</v>
      </c>
      <c r="AC177" s="84">
        <f t="shared" si="17"/>
        <v>2361.9900615384618</v>
      </c>
      <c r="AD177" s="51">
        <f t="shared" si="16"/>
        <v>2126.3050500000004</v>
      </c>
      <c r="AE177" s="84">
        <f t="shared" si="18"/>
        <v>472.15384615384613</v>
      </c>
      <c r="AF177" s="83">
        <f t="shared" si="19"/>
        <v>1001.6307692307693</v>
      </c>
      <c r="AG177" s="6">
        <f t="shared" si="10"/>
        <v>5962.079726923077</v>
      </c>
    </row>
    <row r="178" spans="1:33" s="3" customFormat="1" ht="45.75" customHeight="1">
      <c r="A178" s="174">
        <v>45487</v>
      </c>
      <c r="B178" s="175">
        <f>IFERROR(
    IF(ISNUMBER(VALUE(MID('latest 2024'!B178,SEARCH("knitting machines operated in day",'latest 2024'!B178)-4,4))),
        VALUE(MID('latest 2024'!B178,SEARCH("knitting machines operated in day",'latest 2024'!B178)-4,4)),
        IF(ISNUMBER(VALUE(MID('latest 2024'!B178,SEARCH("knitting machines operated in day",'latest 2024'!B178)-3,3))),
            VALUE(MID('latest 2024'!B178,SEARCH("knitting machines operated in day",'latest 2024'!B178)-3,3)),
            VALUE(MID('latest 2024'!B178,SEARCH("knitting machines operated in day",'latest 2024'!B178)-2,2))
        )
    ),"-"
)</f>
        <v>0</v>
      </c>
      <c r="C178" s="175">
        <f>IFERROR(
    IF(ISNUMBER(VALUE(MID('latest 2024'!B178,SEARCH("knitting machines operated in night",'latest 2024'!B178)-4,4))),
        VALUE(MID('latest 2024'!B178,SEARCH("knitting machines operated in night",'latest 2024'!B178)-4,4)),
        IF(ISNUMBER(VALUE(MID('latest 2024'!B178,SEARCH("knitting machines operated in night",'latest 2024'!B178)-3,3))),
            VALUE(MID('latest 2024'!B178,SEARCH("knitting machines operated in night",'latest 2024'!B178)-3,3)),
            VALUE(MID('latest 2024'!B178,SEARCH("knitting machines operated in night",'latest 2024'!B178)-2,2))
        )
    ),"-"
)</f>
        <v>0</v>
      </c>
      <c r="D178" s="176">
        <f>IFERROR(
    IF(ISNUMBER(VALUE(MID('latest 2024'!B178,SEARCH("bulk dye machines operated in day",'latest 2024'!B178)-4,4))),
        VALUE(MID('latest 2024'!B178,SEARCH("bulk dye machines operated in day",'latest 2024'!B178)-4,4)),
        IF(ISNUMBER(VALUE(MID('latest 2024'!B178,SEARCH("bulk dye machines operated in day",'latest 2024'!B178)-3,3))),
            VALUE(MID('latest 2024'!B178,SEARCH("bulk dye machines operated in day",'latest 2024'!B178)-3,3)),
            VALUE(MID('latest 2024'!B178,SEARCH("bulk dye machines operated in day ",'latest 2024'!B178)-2,2))
        )
    ),"-"
)</f>
        <v>28</v>
      </c>
      <c r="E178" s="176">
        <f>IFERROR(
    IF(ISNUMBER(VALUE(MID('latest 2024'!B178,SEARCH("bulk dye machines operated in night",'latest 2024'!B178)-4,4))),
        VALUE(MID('latest 2024'!B178,SEARCH("bulk dye machines operated in night",'latest 2024'!B178)-4,4)),
        IF(ISNUMBER(VALUE(MID('latest 2024'!B178,SEARCH("bulk dye machines operated in night",'latest 2024'!B178)-3,3))),
            VALUE(MID('latest 2024'!B178,SEARCH("bulk dye machines operated in night",'latest 2024'!B178)-3,3)),
            VALUE(MID('latest 2024'!B178,SEARCH("bulk dye machines operated in night",'latest 2024'!B178)-2,2))
        )
    ),"-"
)</f>
        <v>29</v>
      </c>
      <c r="F178" s="175">
        <f>IFERROR(
    IF(ISNUMBER(VALUE(MID('latest 2024'!B178,SEARCH("sample dye machine operated in day",'latest 2024'!B178)-4,4))),
        VALUE(MID('latest 2024'!B178,SEARCH("sample dye machine operated in day",'latest 2024'!B178)-4,4)),
        IF(ISNUMBER(VALUE(MID('latest 2024'!B178,SEARCH("sample dye machine operated in day",'latest 2024'!B178)-3,3))),
            VALUE(MID('latest 2024'!B178,SEARCH("sample dye machine operated in day",'latest 2024'!B178)-3,3)),
            VALUE(MID('latest 2024'!B178,SEARCH("sample dye machine operated in day",'latest 2024'!B178)-2,2))
        )
    ),"-"
)</f>
        <v>6</v>
      </c>
      <c r="G178" s="175">
        <f>IFERROR(
    IF(ISNUMBER(VALUE(MID('latest 2024'!B178,SEARCH("sample dye machine operated in night",'latest 2024'!B178)-4,4))),
        VALUE(MID('latest 2024'!B178,SEARCH("sample dye machine operated in night",'latest 2024'!B178)-4,4)),
        IF(ISNUMBER(VALUE(MID('latest 2024'!B178,SEARCH("sample dye machine operated in night",'latest 2024'!B178)-3,3))),
            VALUE(MID('latest 2024'!B178,SEARCH("sample dye machine operated in night",'latest 2024'!B178)-3,3)),
            VALUE(MID('latest 2024'!B178,SEARCH("sample dye machine operated in night",'latest 2024'!B178)-2,2))
        )
    ),"-"
)</f>
        <v>8</v>
      </c>
      <c r="H178" s="176">
        <f>IFERROR(
    IF(ISNUMBER(VALUE(MID('latest 2024'!B178,SEARCH("dryers operated in day",'latest 2024'!B178)-4,4))),
        VALUE(MID('latest 2024'!B178,SEARCH("dryers operated in day",'latest 2024'!B178)-4,4)),
        IF(ISNUMBER(VALUE(MID('latest 2024'!B178,SEARCH("dryers operated in day",'latest 2024'!B178)-3,3))),
            VALUE(MID('latest 2024'!B178,SEARCH("dryers operated in day",'latest 2024'!B178)-3,3)),
            VALUE(MID('latest 2024'!B178,SEARCH("dryers operated in day",'latest 2024'!B178)-2,2))
        )
    ),"-"
)</f>
        <v>6</v>
      </c>
      <c r="I178" s="176">
        <f>IFERROR(
    IF(ISNUMBER(VALUE(MID('latest 2024'!B178,SEARCH("dryers operated in night",'latest 2024'!B178)-4,4))),
        VALUE(MID('latest 2024'!B178,SEARCH("dryers operated in night",'latest 2024'!B178)-4,4)),
        IF(ISNUMBER(VALUE(MID('latest 2024'!B178,SEARCH("dryers operated in night",'latest 2024'!B178)-3,3))),
            VALUE(MID('latest 2024'!B178,SEARCH("dryers operated in night",'latest 2024'!B178)-3,3)),
            VALUE(MID('latest 2024'!B178,SEARCH("dryers operated in night",'latest 2024'!B178)-2,2))
        )
    ),"-"
)</f>
        <v>10</v>
      </c>
      <c r="J178" s="175">
        <f>IFERROR(
    IF(ISNUMBER(VALUE(MID('latest 2024'!B178,SEARCH("Presetting machines operated in day",'latest 2024'!B178)-4,4))),
        VALUE(MID('latest 2024'!B178,SEARCH("Presetting machines operated in day",'latest 2024'!B178)-4,4)),
        IF(ISNUMBER(VALUE(MID('latest 2024'!B178,SEARCH("Presetting machines operated in day",'latest 2024'!B178)-3,3))),
            VALUE(MID('latest 2024'!B178,SEARCH("Presetting machines operated in day",'latest 2024'!B178)-3,3)),
            VALUE(MID('latest 2024'!B178,SEARCH("Presetting machines operated in day",'latest 2024'!B178)-2,2))
        )
    ),"-"
)</f>
        <v>2</v>
      </c>
      <c r="K178" s="177">
        <f>IFERROR(
    IF(ISNUMBER(VALUE(MID('latest 2024'!B178,SEARCH("Presetting machines operated in night",'latest 2024'!B178)-4,4))),
        VALUE(MID('latest 2024'!B178,SEARCH("Presetting machines operated in night",'latest 2024'!B178)-4,4)),
        IF(ISNUMBER(VALUE(MID('latest 2024'!B178,SEARCH("Presetting machines operated in night",'latest 2024'!B178)-3,3))),
            VALUE(MID('latest 2024'!B178,SEARCH("Presetting machines operated in night",'latest 2024'!B178)-3,3)),
            VALUE(MID('latest 2024'!B178,SEARCH("Presetting machines operated in night",'latest 2024'!B178)-2,2))
        )
    ),"-"
)</f>
        <v>1</v>
      </c>
      <c r="L178" s="178" t="s">
        <v>54</v>
      </c>
      <c r="M178" s="178" t="s">
        <v>54</v>
      </c>
      <c r="N178" s="179">
        <v>1</v>
      </c>
      <c r="O178" s="179">
        <v>1</v>
      </c>
      <c r="P178" s="180">
        <v>0</v>
      </c>
      <c r="Q178" s="180">
        <v>1</v>
      </c>
      <c r="R178" s="179">
        <v>1</v>
      </c>
      <c r="S178" s="179">
        <v>1</v>
      </c>
      <c r="T178" s="180">
        <v>0</v>
      </c>
      <c r="U178" s="180">
        <v>0</v>
      </c>
      <c r="V178" s="181" t="s">
        <v>712</v>
      </c>
      <c r="W178" s="182" t="s">
        <v>703</v>
      </c>
      <c r="X178" s="245">
        <v>8947</v>
      </c>
      <c r="Y178" s="251">
        <v>59441</v>
      </c>
      <c r="Z178" s="246">
        <v>753</v>
      </c>
      <c r="AA178" s="254">
        <v>718</v>
      </c>
      <c r="AB178" s="254">
        <v>35</v>
      </c>
      <c r="AC178" s="84">
        <f>(X178*40.13)/325</f>
        <v>1104.7480307692308</v>
      </c>
      <c r="AD178" s="51">
        <f t="shared" si="16"/>
        <v>1774.3138500000002</v>
      </c>
      <c r="AE178" s="84">
        <f t="shared" si="18"/>
        <v>382.2923076923077</v>
      </c>
      <c r="AF178" s="83">
        <f>(((AA178*0.9)*1.25)+ (AB178*0.8*94.5)/325)</f>
        <v>815.89153846153852</v>
      </c>
      <c r="AG178" s="6">
        <f t="shared" si="10"/>
        <v>4077.2457269230767</v>
      </c>
    </row>
    <row r="179" spans="1:33" s="3" customFormat="1" ht="45.75" customHeight="1">
      <c r="A179" s="174">
        <v>45488</v>
      </c>
      <c r="B179" s="183" t="s">
        <v>803</v>
      </c>
      <c r="C179" s="175">
        <f>IFERROR(
    IF(ISNUMBER(VALUE(MID('latest 2024'!B179,SEARCH("knitting machines operated in night",'latest 2024'!B179)-4,4))),
        VALUE(MID('latest 2024'!B179,SEARCH("knitting machines operated in night",'latest 2024'!B179)-4,4)),
        IF(ISNUMBER(VALUE(MID('latest 2024'!B179,SEARCH("knitting machines operated in night",'latest 2024'!B179)-3,3))),
            VALUE(MID('latest 2024'!B179,SEARCH("knitting machines operated in night",'latest 2024'!B179)-3,3)),
            VALUE(MID('latest 2024'!B179,SEARCH("knitting machines operated in night",'latest 2024'!B179)-2,2))
        )
    ),"-"
)</f>
        <v>0</v>
      </c>
      <c r="D179" s="176">
        <f>IFERROR(
    IF(ISNUMBER(VALUE(MID('latest 2024'!B179,SEARCH("bulk dye machines operated in day",'latest 2024'!B179)-4,4))),
        VALUE(MID('latest 2024'!B179,SEARCH("bulk dye machines operated in day",'latest 2024'!B179)-4,4)),
        IF(ISNUMBER(VALUE(MID('latest 2024'!B179,SEARCH("bulk dye machines operated in day",'latest 2024'!B179)-3,3))),
            VALUE(MID('latest 2024'!B179,SEARCH("bulk dye machines operated in day",'latest 2024'!B179)-3,3)),
            VALUE(MID('latest 2024'!B179,SEARCH("bulk dye machines operated in day ",'latest 2024'!B179)-2,2))
        )
    ),"-"
)</f>
        <v>2</v>
      </c>
      <c r="E179" s="176">
        <f>IFERROR(
    IF(ISNUMBER(VALUE(MID('latest 2024'!B179,SEARCH("bulk dye machines operated in night",'latest 2024'!B179)-4,4))),
        VALUE(MID('latest 2024'!B179,SEARCH("bulk dye machines operated in night",'latest 2024'!B179)-4,4)),
        IF(ISNUMBER(VALUE(MID('latest 2024'!B179,SEARCH("bulk dye machines operated in night",'latest 2024'!B179)-3,3))),
            VALUE(MID('latest 2024'!B179,SEARCH("bulk dye machines operated in night",'latest 2024'!B179)-3,3)),
            VALUE(MID('latest 2024'!B179,SEARCH("bulk dye machines operated in night",'latest 2024'!B179)-2,2))
        )
    ),"-"
)</f>
        <v>0</v>
      </c>
      <c r="F179" s="175">
        <f>IFERROR(
    IF(ISNUMBER(VALUE(MID('latest 2024'!B179,SEARCH("sample dye machine operated in day",'latest 2024'!B179)-4,4))),
        VALUE(MID('latest 2024'!B179,SEARCH("sample dye machine operated in day",'latest 2024'!B179)-4,4)),
        IF(ISNUMBER(VALUE(MID('latest 2024'!B179,SEARCH("sample dye machine operated in day",'latest 2024'!B179)-3,3))),
            VALUE(MID('latest 2024'!B179,SEARCH("sample dye machine operated in day",'latest 2024'!B179)-3,3)),
            VALUE(MID('latest 2024'!B179,SEARCH("sample dye machine operated in day",'latest 2024'!B179)-2,2))
        )
    ),"-"
)</f>
        <v>2</v>
      </c>
      <c r="G179" s="175">
        <f>IFERROR(
    IF(ISNUMBER(VALUE(MID('latest 2024'!B179,SEARCH("sample dye machine operated in night",'latest 2024'!B179)-4,4))),
        VALUE(MID('latest 2024'!B179,SEARCH("sample dye machine operated in night",'latest 2024'!B179)-4,4)),
        IF(ISNUMBER(VALUE(MID('latest 2024'!B179,SEARCH("sample dye machine operated in night",'latest 2024'!B179)-3,3))),
            VALUE(MID('latest 2024'!B179,SEARCH("sample dye machine operated in night",'latest 2024'!B179)-3,3)),
            VALUE(MID('latest 2024'!B179,SEARCH("sample dye machine operated in night",'latest 2024'!B179)-2,2))
        )
    ),"-"
)</f>
        <v>0</v>
      </c>
      <c r="H179" s="176">
        <f>IFERROR(
    IF(ISNUMBER(VALUE(MID('latest 2024'!B179,SEARCH("dryers operated in day",'latest 2024'!B179)-4,4))),
        VALUE(MID('latest 2024'!B179,SEARCH("dryers operated in day",'latest 2024'!B179)-4,4)),
        IF(ISNUMBER(VALUE(MID('latest 2024'!B179,SEARCH("dryers operated in day",'latest 2024'!B179)-3,3))),
            VALUE(MID('latest 2024'!B179,SEARCH("dryers operated in day",'latest 2024'!B179)-3,3)),
            VALUE(MID('latest 2024'!B179,SEARCH("dryers operated in day",'latest 2024'!B179)-2,2))
        )
    ),"-"
)</f>
        <v>1</v>
      </c>
      <c r="I179" s="176">
        <f>IFERROR(
    IF(ISNUMBER(VALUE(MID('latest 2024'!B179,SEARCH("dryers operated in night",'latest 2024'!B179)-4,4))),
        VALUE(MID('latest 2024'!B179,SEARCH("dryers operated in night",'latest 2024'!B179)-4,4)),
        IF(ISNUMBER(VALUE(MID('latest 2024'!B179,SEARCH("dryers operated in night",'latest 2024'!B179)-3,3))),
            VALUE(MID('latest 2024'!B179,SEARCH("dryers operated in night",'latest 2024'!B179)-3,3)),
            VALUE(MID('latest 2024'!B179,SEARCH("dryers operated in night",'latest 2024'!B179)-2,2))
        )
    ),"-"
)</f>
        <v>0</v>
      </c>
      <c r="J179" s="175">
        <f>IFERROR(
    IF(ISNUMBER(VALUE(MID('latest 2024'!B179,SEARCH("Presetting machines operated in day",'latest 2024'!B179)-4,4))),
        VALUE(MID('latest 2024'!B179,SEARCH("Presetting machines operated in day",'latest 2024'!B179)-4,4)),
        IF(ISNUMBER(VALUE(MID('latest 2024'!B179,SEARCH("Presetting machines operated in day",'latest 2024'!B179)-3,3))),
            VALUE(MID('latest 2024'!B179,SEARCH("Presetting machines operated in day",'latest 2024'!B179)-3,3)),
            VALUE(MID('latest 2024'!B179,SEARCH("Presetting machines operated in day",'latest 2024'!B179)-2,2))
        )
    ),"-"
)</f>
        <v>0</v>
      </c>
      <c r="K179" s="177">
        <f>IFERROR(
    IF(ISNUMBER(VALUE(MID('latest 2024'!B179,SEARCH("Presetting machines operated in night",'latest 2024'!B179)-4,4))),
        VALUE(MID('latest 2024'!B179,SEARCH("Presetting machines operated in night",'latest 2024'!B179)-4,4)),
        IF(ISNUMBER(VALUE(MID('latest 2024'!B179,SEARCH("Presetting machines operated in night",'latest 2024'!B179)-3,3))),
            VALUE(MID('latest 2024'!B179,SEARCH("Presetting machines operated in night",'latest 2024'!B179)-3,3)),
            VALUE(MID('latest 2024'!B179,SEARCH("Presetting machines operated in night",'latest 2024'!B179)-2,2))
        )
    ),"-"
)</f>
        <v>0</v>
      </c>
      <c r="L179" s="178" t="s">
        <v>54</v>
      </c>
      <c r="M179" s="178" t="s">
        <v>54</v>
      </c>
      <c r="N179" s="179">
        <v>1</v>
      </c>
      <c r="O179" s="179">
        <v>1</v>
      </c>
      <c r="P179" s="180">
        <v>2</v>
      </c>
      <c r="Q179" s="180">
        <v>0</v>
      </c>
      <c r="R179" s="179">
        <v>1</v>
      </c>
      <c r="S179" s="179">
        <v>1</v>
      </c>
      <c r="T179" s="180">
        <v>1</v>
      </c>
      <c r="U179" s="180">
        <v>0</v>
      </c>
      <c r="V179" s="181" t="s">
        <v>712</v>
      </c>
      <c r="W179" s="182" t="s">
        <v>703</v>
      </c>
      <c r="X179" s="255">
        <v>5666</v>
      </c>
      <c r="Y179" s="251">
        <v>15574</v>
      </c>
      <c r="Z179" s="246">
        <v>133</v>
      </c>
      <c r="AA179" s="254">
        <v>85</v>
      </c>
      <c r="AB179" s="254">
        <v>48</v>
      </c>
      <c r="AC179" s="84">
        <f>(X179*40.13)/325</f>
        <v>699.62024615384621</v>
      </c>
      <c r="AD179" s="51">
        <f t="shared" si="16"/>
        <v>464.88390000000004</v>
      </c>
      <c r="AE179" s="84">
        <f>(Z179*165)/325</f>
        <v>67.523076923076928</v>
      </c>
      <c r="AF179" s="83">
        <f>(((AA179*0.9)*1.25)+ (AB179*0.8*94.5)/325)</f>
        <v>106.79053846153846</v>
      </c>
      <c r="AG179" s="6">
        <f t="shared" si="10"/>
        <v>1338.8177615384618</v>
      </c>
    </row>
    <row r="180" spans="1:33" s="3" customFormat="1" ht="45.75" customHeight="1">
      <c r="A180" s="174">
        <v>45489</v>
      </c>
      <c r="B180" s="175">
        <f>IFERROR(
    IF(ISNUMBER(VALUE(MID('latest 2024'!B180,SEARCH("knitting machines operated in day",'latest 2024'!B180)-4,4))),
        VALUE(MID('latest 2024'!B180,SEARCH("knitting machines operated in day",'latest 2024'!B180)-4,4)),
        IF(ISNUMBER(VALUE(MID('latest 2024'!B180,SEARCH("knitting machines operated in day",'latest 2024'!B180)-3,3))),
            VALUE(MID('latest 2024'!B180,SEARCH("knitting machines operated in day",'latest 2024'!B180)-3,3)),
            VALUE(MID('latest 2024'!B180,SEARCH("knitting machines operated in day",'latest 2024'!B180)-2,2))
        )
    ),"-"
)</f>
        <v>0</v>
      </c>
      <c r="C180" s="175">
        <f>IFERROR(
    IF(ISNUMBER(VALUE(MID('latest 2024'!B180,SEARCH("knitting machines operated in night",'latest 2024'!B180)-4,4))),
        VALUE(MID('latest 2024'!B180,SEARCH("knitting machines operated in night",'latest 2024'!B180)-4,4)),
        IF(ISNUMBER(VALUE(MID('latest 2024'!B180,SEARCH("knitting machines operated in night",'latest 2024'!B180)-3,3))),
            VALUE(MID('latest 2024'!B180,SEARCH("knitting machines operated in night",'latest 2024'!B180)-3,3)),
            VALUE(MID('latest 2024'!B180,SEARCH("knitting machines operated in night",'latest 2024'!B180)-2,2))
        )
    ),"-"
)</f>
        <v>0</v>
      </c>
      <c r="D180" s="176">
        <f>IFERROR(
    IF(ISNUMBER(VALUE(MID('latest 2024'!B180,SEARCH("bulk dye machines operated in day",'latest 2024'!B180)-4,4))),
        VALUE(MID('latest 2024'!B180,SEARCH("bulk dye machines operated in day",'latest 2024'!B180)-4,4)),
        IF(ISNUMBER(VALUE(MID('latest 2024'!B180,SEARCH("bulk dye machines operated in day",'latest 2024'!B180)-3,3))),
            VALUE(MID('latest 2024'!B180,SEARCH("bulk dye machines operated in day",'latest 2024'!B180)-3,3)),
            VALUE(MID('latest 2024'!B180,SEARCH("bulk dye machines operated in day ",'latest 2024'!B180)-2,2))
        )
    ),"-"
)</f>
        <v>0</v>
      </c>
      <c r="E180" s="176">
        <f>IFERROR(
    IF(ISNUMBER(VALUE(MID('latest 2024'!B180,SEARCH("bulk dye machines operated in night",'latest 2024'!B180)-4,4))),
        VALUE(MID('latest 2024'!B180,SEARCH("bulk dye machines operated in night",'latest 2024'!B180)-4,4)),
        IF(ISNUMBER(VALUE(MID('latest 2024'!B180,SEARCH("bulk dye machines operated in night",'latest 2024'!B180)-3,3))),
            VALUE(MID('latest 2024'!B180,SEARCH("bulk dye machines operated in night",'latest 2024'!B180)-3,3)),
            VALUE(MID('latest 2024'!B180,SEARCH("bulk dye machines operated in night",'latest 2024'!B180)-2,2))
        )
    ),"-"
)</f>
        <v>0</v>
      </c>
      <c r="F180" s="175">
        <f>IFERROR(
    IF(ISNUMBER(VALUE(MID('latest 2024'!B180,SEARCH("sample dye machine operated in day",'latest 2024'!B180)-4,4))),
        VALUE(MID('latest 2024'!B180,SEARCH("sample dye machine operated in day",'latest 2024'!B180)-4,4)),
        IF(ISNUMBER(VALUE(MID('latest 2024'!B180,SEARCH("sample dye machine operated in day",'latest 2024'!B180)-3,3))),
            VALUE(MID('latest 2024'!B180,SEARCH("sample dye machine operated in day",'latest 2024'!B180)-3,3)),
            VALUE(MID('latest 2024'!B180,SEARCH("sample dye machine operated in day",'latest 2024'!B180)-2,2))
        )
    ),"-"
)</f>
        <v>0</v>
      </c>
      <c r="G180" s="175">
        <f>IFERROR(
    IF(ISNUMBER(VALUE(MID('latest 2024'!B180,SEARCH("sample dye machine operated in night",'latest 2024'!B180)-4,4))),
        VALUE(MID('latest 2024'!B180,SEARCH("sample dye machine operated in night",'latest 2024'!B180)-4,4)),
        IF(ISNUMBER(VALUE(MID('latest 2024'!B180,SEARCH("sample dye machine operated in night",'latest 2024'!B180)-3,3))),
            VALUE(MID('latest 2024'!B180,SEARCH("sample dye machine operated in night",'latest 2024'!B180)-3,3)),
            VALUE(MID('latest 2024'!B180,SEARCH("sample dye machine operated in night",'latest 2024'!B180)-2,2))
        )
    ),"-"
)</f>
        <v>0</v>
      </c>
      <c r="H180" s="176">
        <f>IFERROR(
    IF(ISNUMBER(VALUE(MID('latest 2024'!B180,SEARCH("dryers operated in day",'latest 2024'!B180)-4,4))),
        VALUE(MID('latest 2024'!B180,SEARCH("dryers operated in day",'latest 2024'!B180)-4,4)),
        IF(ISNUMBER(VALUE(MID('latest 2024'!B180,SEARCH("dryers operated in day",'latest 2024'!B180)-3,3))),
            VALUE(MID('latest 2024'!B180,SEARCH("dryers operated in day",'latest 2024'!B180)-3,3)),
            VALUE(MID('latest 2024'!B180,SEARCH("dryers operated in day",'latest 2024'!B180)-2,2))
        )
    ),"-"
)</f>
        <v>0</v>
      </c>
      <c r="I180" s="176">
        <f>IFERROR(
    IF(ISNUMBER(VALUE(MID('latest 2024'!B180,SEARCH("dryers operated in night",'latest 2024'!B180)-4,4))),
        VALUE(MID('latest 2024'!B180,SEARCH("dryers operated in night",'latest 2024'!B180)-4,4)),
        IF(ISNUMBER(VALUE(MID('latest 2024'!B180,SEARCH("dryers operated in night",'latest 2024'!B180)-3,3))),
            VALUE(MID('latest 2024'!B180,SEARCH("dryers operated in night",'latest 2024'!B180)-3,3)),
            VALUE(MID('latest 2024'!B180,SEARCH("dryers operated in night",'latest 2024'!B180)-2,2))
        )
    ),"-"
)</f>
        <v>0</v>
      </c>
      <c r="J180" s="175">
        <f>IFERROR(
    IF(ISNUMBER(VALUE(MID('latest 2024'!B180,SEARCH("Presetting machines operated in day",'latest 2024'!B180)-4,4))),
        VALUE(MID('latest 2024'!B180,SEARCH("Presetting machines operated in day",'latest 2024'!B180)-4,4)),
        IF(ISNUMBER(VALUE(MID('latest 2024'!B180,SEARCH("Presetting machines operated in day",'latest 2024'!B180)-3,3))),
            VALUE(MID('latest 2024'!B180,SEARCH("Presetting machines operated in day",'latest 2024'!B180)-3,3)),
            VALUE(MID('latest 2024'!B180,SEARCH("Presetting machines operated in day",'latest 2024'!B180)-2,2))
        )
    ),"-"
)</f>
        <v>0</v>
      </c>
      <c r="K180" s="177">
        <f>IFERROR(
    IF(ISNUMBER(VALUE(MID('latest 2024'!B180,SEARCH("Presetting machines operated in night",'latest 2024'!B180)-4,4))),
        VALUE(MID('latest 2024'!B180,SEARCH("Presetting machines operated in night",'latest 2024'!B180)-4,4)),
        IF(ISNUMBER(VALUE(MID('latest 2024'!B180,SEARCH("Presetting machines operated in night",'latest 2024'!B180)-3,3))),
            VALUE(MID('latest 2024'!B180,SEARCH("Presetting machines operated in night",'latest 2024'!B180)-3,3)),
            VALUE(MID('latest 2024'!B180,SEARCH("Presetting machines operated in night",'latest 2024'!B180)-2,2))
        )
    ),"-"
)</f>
        <v>0</v>
      </c>
      <c r="L180" s="178" t="s">
        <v>54</v>
      </c>
      <c r="M180" s="178" t="s">
        <v>54</v>
      </c>
      <c r="N180" s="179">
        <v>1</v>
      </c>
      <c r="O180" s="179">
        <v>1</v>
      </c>
      <c r="P180" s="180">
        <v>1</v>
      </c>
      <c r="Q180" s="180">
        <v>0</v>
      </c>
      <c r="R180" s="179">
        <v>1</v>
      </c>
      <c r="S180" s="179">
        <v>0</v>
      </c>
      <c r="T180" s="180">
        <v>0</v>
      </c>
      <c r="U180" s="180">
        <v>0</v>
      </c>
      <c r="V180" s="181" t="s">
        <v>712</v>
      </c>
      <c r="W180" s="182" t="s">
        <v>703</v>
      </c>
      <c r="X180" s="245">
        <v>2442</v>
      </c>
      <c r="Y180" s="264">
        <v>1299</v>
      </c>
      <c r="Z180" s="246">
        <v>72</v>
      </c>
      <c r="AA180" s="254">
        <v>14</v>
      </c>
      <c r="AB180" s="254">
        <v>39</v>
      </c>
      <c r="AC180" s="84">
        <f t="shared" si="17"/>
        <v>301.53064615384619</v>
      </c>
      <c r="AD180" s="51">
        <f t="shared" si="16"/>
        <v>38.775149999999996</v>
      </c>
      <c r="AE180" s="84">
        <f>(Z180*165)/325</f>
        <v>36.553846153846152</v>
      </c>
      <c r="AF180" s="83">
        <f>(((AA180*0.9)*1.25)+ (AB180*0.8*94.5)/325)</f>
        <v>24.822000000000003</v>
      </c>
      <c r="AG180" s="6">
        <f t="shared" ref="AG180:AG186" si="20">SUM(AC180:AF180)</f>
        <v>401.68164230769236</v>
      </c>
    </row>
    <row r="181" spans="1:33" s="3" customFormat="1" ht="45.75" customHeight="1">
      <c r="A181" s="174">
        <v>45490</v>
      </c>
      <c r="B181" s="175">
        <f>IFERROR(
    IF(ISNUMBER(VALUE(MID('latest 2024'!B181,SEARCH("knitting machines operated in day",'latest 2024'!B181)-4,4))),
        VALUE(MID('latest 2024'!B181,SEARCH("knitting machines operated in day",'latest 2024'!B181)-4,4)),
        IF(ISNUMBER(VALUE(MID('latest 2024'!B181,SEARCH("knitting machines operated in day",'latest 2024'!B181)-3,3))),
            VALUE(MID('latest 2024'!B181,SEARCH("knitting machines operated in day",'latest 2024'!B181)-3,3)),
            VALUE(MID('latest 2024'!B181,SEARCH("knitting machines operated in day",'latest 2024'!B181)-2,2))
        )
    ),"-"
)</f>
        <v>20</v>
      </c>
      <c r="C181" s="175">
        <f>IFERROR(
    IF(ISNUMBER(VALUE(MID('latest 2024'!B181,SEARCH("knitting machines operated in night",'latest 2024'!B181)-4,4))),
        VALUE(MID('latest 2024'!B181,SEARCH("knitting machines operated in night",'latest 2024'!B181)-4,4)),
        IF(ISNUMBER(VALUE(MID('latest 2024'!B181,SEARCH("knitting machines operated in night",'latest 2024'!B181)-3,3))),
            VALUE(MID('latest 2024'!B181,SEARCH("knitting machines operated in night",'latest 2024'!B181)-3,3)),
            VALUE(MID('latest 2024'!B181,SEARCH("knitting machines operated in night",'latest 2024'!B181)-2,2))
        )
    ),"-"
)</f>
        <v>65</v>
      </c>
      <c r="D181" s="176">
        <f>IFERROR(
    IF(ISNUMBER(VALUE(MID('latest 2024'!B181,SEARCH("bulk dye machines operated in day",'latest 2024'!B181)-4,4))),
        VALUE(MID('latest 2024'!B181,SEARCH("bulk dye machines operated in day",'latest 2024'!B181)-4,4)),
        IF(ISNUMBER(VALUE(MID('latest 2024'!B181,SEARCH("bulk dye machines operated in day",'latest 2024'!B181)-3,3))),
            VALUE(MID('latest 2024'!B181,SEARCH("bulk dye machines operated in day",'latest 2024'!B181)-3,3)),
            VALUE(MID('latest 2024'!B181,SEARCH("bulk dye machines operated in day ",'latest 2024'!B181)-2,2))
        )
    ),"-"
)</f>
        <v>27</v>
      </c>
      <c r="E181" s="176">
        <f>IFERROR(
    IF(ISNUMBER(VALUE(MID('latest 2024'!B181,SEARCH("bulk dye machines operated in night",'latest 2024'!B181)-4,4))),
        VALUE(MID('latest 2024'!B181,SEARCH("bulk dye machines operated in night",'latest 2024'!B181)-4,4)),
        IF(ISNUMBER(VALUE(MID('latest 2024'!B181,SEARCH("bulk dye machines operated in night",'latest 2024'!B181)-3,3))),
            VALUE(MID('latest 2024'!B181,SEARCH("bulk dye machines operated in night",'latest 2024'!B181)-3,3)),
            VALUE(MID('latest 2024'!B181,SEARCH("bulk dye machines operated in night",'latest 2024'!B181)-2,2))
        )
    ),"-"
)</f>
        <v>28</v>
      </c>
      <c r="F181" s="175">
        <f>IFERROR(
    IF(ISNUMBER(VALUE(MID('latest 2024'!B181,SEARCH("sample dye machine operated in day",'latest 2024'!B181)-4,4))),
        VALUE(MID('latest 2024'!B181,SEARCH("sample dye machine operated in day",'latest 2024'!B181)-4,4)),
        IF(ISNUMBER(VALUE(MID('latest 2024'!B181,SEARCH("sample dye machine operated in day",'latest 2024'!B181)-3,3))),
            VALUE(MID('latest 2024'!B181,SEARCH("sample dye machine operated in day",'latest 2024'!B181)-3,3)),
            VALUE(MID('latest 2024'!B181,SEARCH("sample dye machine operated in day",'latest 2024'!B181)-2,2))
        )
    ),"-"
)</f>
        <v>7</v>
      </c>
      <c r="G181" s="175">
        <f>IFERROR(
    IF(ISNUMBER(VALUE(MID('latest 2024'!B181,SEARCH("sample dye machine operated in night",'latest 2024'!B181)-4,4))),
        VALUE(MID('latest 2024'!B181,SEARCH("sample dye machine operated in night",'latest 2024'!B181)-4,4)),
        IF(ISNUMBER(VALUE(MID('latest 2024'!B181,SEARCH("sample dye machine operated in night",'latest 2024'!B181)-3,3))),
            VALUE(MID('latest 2024'!B181,SEARCH("sample dye machine operated in night",'latest 2024'!B181)-3,3)),
            VALUE(MID('latest 2024'!B181,SEARCH("sample dye machine operated in night",'latest 2024'!B181)-2,2))
        )
    ),"-"
)</f>
        <v>7</v>
      </c>
      <c r="H181" s="176">
        <f>IFERROR(
    IF(ISNUMBER(VALUE(MID('latest 2024'!B181,SEARCH("dryers operated in day",'latest 2024'!B181)-4,4))),
        VALUE(MID('latest 2024'!B181,SEARCH("dryers operated in day",'latest 2024'!B181)-4,4)),
        IF(ISNUMBER(VALUE(MID('latest 2024'!B181,SEARCH("dryers operated in day",'latest 2024'!B181)-3,3))),
            VALUE(MID('latest 2024'!B181,SEARCH("dryers operated in day",'latest 2024'!B181)-3,3)),
            VALUE(MID('latest 2024'!B181,SEARCH("dryers operated in day",'latest 2024'!B181)-2,2))
        )
    ),"-"
)</f>
        <v>7</v>
      </c>
      <c r="I181" s="176">
        <f>IFERROR(
    IF(ISNUMBER(VALUE(MID('latest 2024'!B181,SEARCH("dryers operated in night",'latest 2024'!B181)-4,4))),
        VALUE(MID('latest 2024'!B181,SEARCH("dryers operated in night",'latest 2024'!B181)-4,4)),
        IF(ISNUMBER(VALUE(MID('latest 2024'!B181,SEARCH("dryers operated in night",'latest 2024'!B181)-3,3))),
            VALUE(MID('latest 2024'!B181,SEARCH("dryers operated in night",'latest 2024'!B181)-3,3)),
            VALUE(MID('latest 2024'!B181,SEARCH("dryers operated in night",'latest 2024'!B181)-2,2))
        )
    ),"-"
)</f>
        <v>5</v>
      </c>
      <c r="J181" s="175">
        <f>IFERROR(
    IF(ISNUMBER(VALUE(MID('latest 2024'!B181,SEARCH("Presetting machines operated in day",'latest 2024'!B181)-4,4))),
        VALUE(MID('latest 2024'!B181,SEARCH("Presetting machines operated in day",'latest 2024'!B181)-4,4)),
        IF(ISNUMBER(VALUE(MID('latest 2024'!B181,SEARCH("Presetting machines operated in day",'latest 2024'!B181)-3,3))),
            VALUE(MID('latest 2024'!B181,SEARCH("Presetting machines operated in day",'latest 2024'!B181)-3,3)),
            VALUE(MID('latest 2024'!B181,SEARCH("Presetting machines operated in day",'latest 2024'!B181)-2,2))
        )
    ),"-"
)</f>
        <v>1</v>
      </c>
      <c r="K181" s="177">
        <f>IFERROR(
    IF(ISNUMBER(VALUE(MID('latest 2024'!B181,SEARCH("Presetting machines operated in night",'latest 2024'!B181)-4,4))),
        VALUE(MID('latest 2024'!B181,SEARCH("Presetting machines operated in night",'latest 2024'!B181)-4,4)),
        IF(ISNUMBER(VALUE(MID('latest 2024'!B181,SEARCH("Presetting machines operated in night",'latest 2024'!B181)-3,3))),
            VALUE(MID('latest 2024'!B181,SEARCH("Presetting machines operated in night",'latest 2024'!B181)-3,3)),
            VALUE(MID('latest 2024'!B181,SEARCH("Presetting machines operated in night",'latest 2024'!B181)-2,2))
        )
    ),"-"
)</f>
        <v>0</v>
      </c>
      <c r="L181" s="178" t="s">
        <v>54</v>
      </c>
      <c r="M181" s="178" t="s">
        <v>54</v>
      </c>
      <c r="N181" s="179">
        <v>2</v>
      </c>
      <c r="O181" s="179">
        <v>2</v>
      </c>
      <c r="P181" s="180">
        <v>4</v>
      </c>
      <c r="Q181" s="180">
        <v>4</v>
      </c>
      <c r="R181" s="179">
        <v>2</v>
      </c>
      <c r="S181" s="179">
        <v>3</v>
      </c>
      <c r="T181" s="180">
        <v>1</v>
      </c>
      <c r="U181" s="180">
        <v>5</v>
      </c>
      <c r="V181" s="181" t="s">
        <v>712</v>
      </c>
      <c r="W181" s="182" t="s">
        <v>703</v>
      </c>
      <c r="X181" s="245">
        <v>17614</v>
      </c>
      <c r="Y181" s="265">
        <v>61600</v>
      </c>
      <c r="Z181" s="266">
        <v>858</v>
      </c>
      <c r="AA181" s="267">
        <v>787</v>
      </c>
      <c r="AB181" s="268">
        <v>68</v>
      </c>
      <c r="AC181" s="84">
        <f t="shared" si="17"/>
        <v>2174.9225230769234</v>
      </c>
      <c r="AD181" s="51">
        <f t="shared" si="16"/>
        <v>1838.7600000000002</v>
      </c>
      <c r="AE181" s="84">
        <f>(Z181*165)/325</f>
        <v>435.6</v>
      </c>
      <c r="AF181" s="83">
        <f>(((AA181*0.9)*1.25)+ (AB181*0.8*94.5)/325)</f>
        <v>901.19284615384629</v>
      </c>
      <c r="AG181" s="6">
        <f t="shared" si="20"/>
        <v>5350.4753692307704</v>
      </c>
    </row>
    <row r="182" spans="1:33" s="3" customFormat="1" ht="45.75" customHeight="1">
      <c r="A182" s="174">
        <v>45491</v>
      </c>
      <c r="B182" s="175">
        <f>IFERROR(
    IF(ISNUMBER(VALUE(MID('latest 2024'!B182,SEARCH("knitting machines operated in day",'latest 2024'!B182)-4,4))),
        VALUE(MID('latest 2024'!B182,SEARCH("knitting machines operated in day",'latest 2024'!B182)-4,4)),
        IF(ISNUMBER(VALUE(MID('latest 2024'!B182,SEARCH("knitting machines operated in day",'latest 2024'!B182)-3,3))),
            VALUE(MID('latest 2024'!B182,SEARCH("knitting machines operated in day",'latest 2024'!B182)-3,3)),
            VALUE(MID('latest 2024'!B182,SEARCH("knitting machines operated in day",'latest 2024'!B182)-2,2))
        )
    ),"-"
)</f>
        <v>78</v>
      </c>
      <c r="C182" s="175">
        <f>IFERROR(
    IF(ISNUMBER(VALUE(MID('latest 2024'!B182,SEARCH("knitting machines operated in night",'latest 2024'!B182)-4,4))),
        VALUE(MID('latest 2024'!B182,SEARCH("knitting machines operated in night",'latest 2024'!B182)-4,4)),
        IF(ISNUMBER(VALUE(MID('latest 2024'!B182,SEARCH("knitting machines operated in night",'latest 2024'!B182)-3,3))),
            VALUE(MID('latest 2024'!B182,SEARCH("knitting machines operated in night",'latest 2024'!B182)-3,3)),
            VALUE(MID('latest 2024'!B182,SEARCH("knitting machines operated in night",'latest 2024'!B182)-2,2))
        )
    ),"-"
)</f>
        <v>69</v>
      </c>
      <c r="D182" s="176">
        <f>IFERROR(
    IF(ISNUMBER(VALUE(MID('latest 2024'!B182,SEARCH("bulk dye machines operated in day",'latest 2024'!B182)-4,4))),
        VALUE(MID('latest 2024'!B182,SEARCH("bulk dye machines operated in day",'latest 2024'!B182)-4,4)),
        IF(ISNUMBER(VALUE(MID('latest 2024'!B182,SEARCH("bulk dye machines operated in day",'latest 2024'!B182)-3,3))),
            VALUE(MID('latest 2024'!B182,SEARCH("bulk dye machines operated in day",'latest 2024'!B182)-3,3)),
            VALUE(MID('latest 2024'!B182,SEARCH("bulk dye machines operated in day ",'latest 2024'!B182)-2,2))
        )
    ),"-"
)</f>
        <v>28</v>
      </c>
      <c r="E182" s="176">
        <f>IFERROR(
    IF(ISNUMBER(VALUE(MID('latest 2024'!B182,SEARCH("bulk dye machines operated in night",'latest 2024'!B182)-4,4))),
        VALUE(MID('latest 2024'!B182,SEARCH("bulk dye machines operated in night",'latest 2024'!B182)-4,4)),
        IF(ISNUMBER(VALUE(MID('latest 2024'!B182,SEARCH("bulk dye machines operated in night",'latest 2024'!B182)-3,3))),
            VALUE(MID('latest 2024'!B182,SEARCH("bulk dye machines operated in night",'latest 2024'!B182)-3,3)),
            VALUE(MID('latest 2024'!B182,SEARCH("bulk dye machines operated in night",'latest 2024'!B182)-2,2))
        )
    ),"-"
)</f>
        <v>27</v>
      </c>
      <c r="F182" s="175">
        <f>IFERROR(
    IF(ISNUMBER(VALUE(MID('latest 2024'!B182,SEARCH("sample dye machine operated in day",'latest 2024'!B182)-4,4))),
        VALUE(MID('latest 2024'!B182,SEARCH("sample dye machine operated in day",'latest 2024'!B182)-4,4)),
        IF(ISNUMBER(VALUE(MID('latest 2024'!B182,SEARCH("sample dye machine operated in day",'latest 2024'!B182)-3,3))),
            VALUE(MID('latest 2024'!B182,SEARCH("sample dye machine operated in day",'latest 2024'!B182)-3,3)),
            VALUE(MID('latest 2024'!B182,SEARCH("sample dye machine operated in day",'latest 2024'!B182)-2,2))
        )
    ),"-"
)</f>
        <v>9</v>
      </c>
      <c r="G182" s="175">
        <f>IFERROR(
    IF(ISNUMBER(VALUE(MID('latest 2024'!B182,SEARCH("sample dye machine operated in night",'latest 2024'!B182)-4,4))),
        VALUE(MID('latest 2024'!B182,SEARCH("sample dye machine operated in night",'latest 2024'!B182)-4,4)),
        IF(ISNUMBER(VALUE(MID('latest 2024'!B182,SEARCH("sample dye machine operated in night",'latest 2024'!B182)-3,3))),
            VALUE(MID('latest 2024'!B182,SEARCH("sample dye machine operated in night",'latest 2024'!B182)-3,3)),
            VALUE(MID('latest 2024'!B182,SEARCH("sample dye machine operated in night",'latest 2024'!B182)-2,2))
        )
    ),"-"
)</f>
        <v>10</v>
      </c>
      <c r="H182" s="176">
        <f>IFERROR(
    IF(ISNUMBER(VALUE(MID('latest 2024'!B182,SEARCH("dryers operated in day",'latest 2024'!B182)-4,4))),
        VALUE(MID('latest 2024'!B182,SEARCH("dryers operated in day",'latest 2024'!B182)-4,4)),
        IF(ISNUMBER(VALUE(MID('latest 2024'!B182,SEARCH("dryers operated in day",'latest 2024'!B182)-3,3))),
            VALUE(MID('latest 2024'!B182,SEARCH("dryers operated in day",'latest 2024'!B182)-3,3)),
            VALUE(MID('latest 2024'!B182,SEARCH("dryers operated in day",'latest 2024'!B182)-2,2))
        )
    ),"-"
)</f>
        <v>9</v>
      </c>
      <c r="I182" s="176">
        <f>IFERROR(
    IF(ISNUMBER(VALUE(MID('latest 2024'!B182,SEARCH("dryers operated in night",'latest 2024'!B182)-4,4))),
        VALUE(MID('latest 2024'!B182,SEARCH("dryers operated in night",'latest 2024'!B182)-4,4)),
        IF(ISNUMBER(VALUE(MID('latest 2024'!B182,SEARCH("dryers operated in night",'latest 2024'!B182)-3,3))),
            VALUE(MID('latest 2024'!B182,SEARCH("dryers operated in night",'latest 2024'!B182)-3,3)),
            VALUE(MID('latest 2024'!B182,SEARCH("dryers operated in night",'latest 2024'!B182)-2,2))
        )
    ),"-"
)</f>
        <v>9</v>
      </c>
      <c r="J182" s="175">
        <f>IFERROR(
    IF(ISNUMBER(VALUE(MID('latest 2024'!B182,SEARCH("Presetting machines operated in day",'latest 2024'!B182)-4,4))),
        VALUE(MID('latest 2024'!B182,SEARCH("Presetting machines operated in day",'latest 2024'!B182)-4,4)),
        IF(ISNUMBER(VALUE(MID('latest 2024'!B182,SEARCH("Presetting machines operated in day",'latest 2024'!B182)-3,3))),
            VALUE(MID('latest 2024'!B182,SEARCH("Presetting machines operated in day",'latest 2024'!B182)-3,3)),
            VALUE(MID('latest 2024'!B182,SEARCH("Presetting machines operated in day",'latest 2024'!B182)-2,2))
        )
    ),"-"
)</f>
        <v>0</v>
      </c>
      <c r="K182" s="177">
        <f>IFERROR(
    IF(ISNUMBER(VALUE(MID('latest 2024'!B182,SEARCH("Presetting machines operated in night",'latest 2024'!B182)-4,4))),
        VALUE(MID('latest 2024'!B182,SEARCH("Presetting machines operated in night",'latest 2024'!B182)-4,4)),
        IF(ISNUMBER(VALUE(MID('latest 2024'!B182,SEARCH("Presetting machines operated in night",'latest 2024'!B182)-3,3))),
            VALUE(MID('latest 2024'!B182,SEARCH("Presetting machines operated in night",'latest 2024'!B182)-3,3)),
            VALUE(MID('latest 2024'!B182,SEARCH("Presetting machines operated in night",'latest 2024'!B182)-2,2))
        )
    ),"-"
)</f>
        <v>2</v>
      </c>
      <c r="L182" s="178" t="s">
        <v>54</v>
      </c>
      <c r="M182" s="178" t="s">
        <v>54</v>
      </c>
      <c r="N182" s="179">
        <v>2</v>
      </c>
      <c r="O182" s="179">
        <v>0</v>
      </c>
      <c r="P182" s="180">
        <v>4</v>
      </c>
      <c r="Q182" s="180">
        <v>4</v>
      </c>
      <c r="R182" s="186" t="s">
        <v>804</v>
      </c>
      <c r="S182" s="179">
        <v>2</v>
      </c>
      <c r="T182" s="180">
        <v>5</v>
      </c>
      <c r="U182" s="180">
        <v>5</v>
      </c>
      <c r="V182" s="181" t="s">
        <v>712</v>
      </c>
      <c r="W182" s="182" t="s">
        <v>703</v>
      </c>
      <c r="X182" s="269">
        <v>20299</v>
      </c>
      <c r="Y182" s="270">
        <v>72031</v>
      </c>
      <c r="Z182" s="246">
        <v>946</v>
      </c>
      <c r="AA182" s="254">
        <v>883</v>
      </c>
      <c r="AB182" s="268">
        <v>61</v>
      </c>
      <c r="AC182" s="84">
        <f>(X182*40.13)/325</f>
        <v>2506.4580615384616</v>
      </c>
      <c r="AD182" s="51">
        <f t="shared" si="16"/>
        <v>2150.1253500000003</v>
      </c>
      <c r="AE182" s="84">
        <f t="shared" si="18"/>
        <v>480.27692307692308</v>
      </c>
      <c r="AF182" s="83">
        <f>(((AA182*0.9)*1.25)+ (AB182*0.8*94.5)/325)</f>
        <v>1007.5645384615385</v>
      </c>
      <c r="AG182" s="6">
        <f t="shared" si="20"/>
        <v>6144.4248730769232</v>
      </c>
    </row>
    <row r="183" spans="1:33" s="3" customFormat="1" ht="45.75" customHeight="1">
      <c r="A183" s="174">
        <v>45492</v>
      </c>
      <c r="B183" s="175">
        <f>IFERROR(
    IF(ISNUMBER(VALUE(MID('latest 2024'!B183,SEARCH("knitting machines operated in day",'latest 2024'!B183)-4,4))),
        VALUE(MID('latest 2024'!B183,SEARCH("knitting machines operated in day",'latest 2024'!B183)-4,4)),
        IF(ISNUMBER(VALUE(MID('latest 2024'!B183,SEARCH("knitting machines operated in day",'latest 2024'!B183)-3,3))),
            VALUE(MID('latest 2024'!B183,SEARCH("knitting machines operated in day",'latest 2024'!B183)-3,3)),
            VALUE(MID('latest 2024'!B183,SEARCH("knitting machines operated in day",'latest 2024'!B183)-2,2))
        )
    ),"-"
)</f>
        <v>30</v>
      </c>
      <c r="C183" s="183" t="s">
        <v>805</v>
      </c>
      <c r="D183" s="176">
        <f>IFERROR(
    IF(ISNUMBER(VALUE(MID('latest 2024'!B183,SEARCH("bulk dye machines operated in day",'latest 2024'!B183)-4,4))),
        VALUE(MID('latest 2024'!B183,SEARCH("bulk dye machines operated in day",'latest 2024'!B183)-4,4)),
        IF(ISNUMBER(VALUE(MID('latest 2024'!B183,SEARCH("bulk dye machines operated in day",'latest 2024'!B183)-3,3))),
            VALUE(MID('latest 2024'!B183,SEARCH("bulk dye machines operated in day",'latest 2024'!B183)-3,3)),
            VALUE(MID('latest 2024'!B183,SEARCH("bulk dye machines operated in day ",'latest 2024'!B183)-2,2))
        )
    ),"-"
)</f>
        <v>28</v>
      </c>
      <c r="E183" s="176">
        <f>IFERROR(
    IF(ISNUMBER(VALUE(MID('latest 2024'!B183,SEARCH("bulk dye machines operated in night",'latest 2024'!B183)-4,4))),
        VALUE(MID('latest 2024'!B183,SEARCH("bulk dye machines operated in night",'latest 2024'!B183)-4,4)),
        IF(ISNUMBER(VALUE(MID('latest 2024'!B183,SEARCH("bulk dye machines operated in night",'latest 2024'!B183)-3,3))),
            VALUE(MID('latest 2024'!B183,SEARCH("bulk dye machines operated in night",'latest 2024'!B183)-3,3)),
            VALUE(MID('latest 2024'!B183,SEARCH("bulk dye machines operated in night",'latest 2024'!B183)-2,2))
        )
    ),"-"
)</f>
        <v>8</v>
      </c>
      <c r="F183" s="175">
        <f>IFERROR(
    IF(ISNUMBER(VALUE(MID('latest 2024'!B183,SEARCH("sample dye machine operated in day",'latest 2024'!B183)-4,4))),
        VALUE(MID('latest 2024'!B183,SEARCH("sample dye machine operated in day",'latest 2024'!B183)-4,4)),
        IF(ISNUMBER(VALUE(MID('latest 2024'!B183,SEARCH("sample dye machine operated in day",'latest 2024'!B183)-3,3))),
            VALUE(MID('latest 2024'!B183,SEARCH("sample dye machine operated in day",'latest 2024'!B183)-3,3)),
            VALUE(MID('latest 2024'!B183,SEARCH("sample dye machine operated in day",'latest 2024'!B183)-2,2))
        )
    ),"-"
)</f>
        <v>9</v>
      </c>
      <c r="G183" s="175">
        <f>IFERROR(
    IF(ISNUMBER(VALUE(MID('latest 2024'!B183,SEARCH("sample dye machine operated in night",'latest 2024'!B183)-4,4))),
        VALUE(MID('latest 2024'!B183,SEARCH("sample dye machine operated in night",'latest 2024'!B183)-4,4)),
        IF(ISNUMBER(VALUE(MID('latest 2024'!B183,SEARCH("sample dye machine operated in night",'latest 2024'!B183)-3,3))),
            VALUE(MID('latest 2024'!B183,SEARCH("sample dye machine operated in night",'latest 2024'!B183)-3,3)),
            VALUE(MID('latest 2024'!B183,SEARCH("sample dye machine operated in night",'latest 2024'!B183)-2,2))
        )
    ),"-"
)</f>
        <v>8</v>
      </c>
      <c r="H183" s="176">
        <f>IFERROR(
    IF(ISNUMBER(VALUE(MID('latest 2024'!B183,SEARCH("dryers operated in day",'latest 2024'!B183)-4,4))),
        VALUE(MID('latest 2024'!B183,SEARCH("dryers operated in day",'latest 2024'!B183)-4,4)),
        IF(ISNUMBER(VALUE(MID('latest 2024'!B183,SEARCH("dryers operated in day",'latest 2024'!B183)-3,3))),
            VALUE(MID('latest 2024'!B183,SEARCH("dryers operated in day",'latest 2024'!B183)-3,3)),
            VALUE(MID('latest 2024'!B183,SEARCH("dryers operated in day",'latest 2024'!B183)-2,2))
        )
    ),"-"
)</f>
        <v>9</v>
      </c>
      <c r="I183" s="176">
        <f>IFERROR(
    IF(ISNUMBER(VALUE(MID('latest 2024'!B183,SEARCH("dryers operated in night",'latest 2024'!B183)-4,4))),
        VALUE(MID('latest 2024'!B183,SEARCH("dryers operated in night",'latest 2024'!B183)-4,4)),
        IF(ISNUMBER(VALUE(MID('latest 2024'!B183,SEARCH("dryers operated in night",'latest 2024'!B183)-3,3))),
            VALUE(MID('latest 2024'!B183,SEARCH("dryers operated in night",'latest 2024'!B183)-3,3)),
            VALUE(MID('latest 2024'!B183,SEARCH("dryers operated in night",'latest 2024'!B183)-2,2))
        )
    ),"-"
)</f>
        <v>9</v>
      </c>
      <c r="J183" s="175">
        <f>IFERROR(
    IF(ISNUMBER(VALUE(MID('latest 2024'!B183,SEARCH("Presetting machines operated in day",'latest 2024'!B183)-4,4))),
        VALUE(MID('latest 2024'!B183,SEARCH("Presetting machines operated in day",'latest 2024'!B183)-4,4)),
        IF(ISNUMBER(VALUE(MID('latest 2024'!B183,SEARCH("Presetting machines operated in day",'latest 2024'!B183)-3,3))),
            VALUE(MID('latest 2024'!B183,SEARCH("Presetting machines operated in day",'latest 2024'!B183)-3,3)),
            VALUE(MID('latest 2024'!B183,SEARCH("Presetting machines operated in day",'latest 2024'!B183)-2,2))
        )
    ),"-"
)</f>
        <v>2</v>
      </c>
      <c r="K183" s="177">
        <f>IFERROR(
    IF(ISNUMBER(VALUE(MID('latest 2024'!B183,SEARCH("Presetting machines operated in night",'latest 2024'!B183)-4,4))),
        VALUE(MID('latest 2024'!B183,SEARCH("Presetting machines operated in night",'latest 2024'!B183)-4,4)),
        IF(ISNUMBER(VALUE(MID('latest 2024'!B183,SEARCH("Presetting machines operated in night",'latest 2024'!B183)-3,3))),
            VALUE(MID('latest 2024'!B183,SEARCH("Presetting machines operated in night",'latest 2024'!B183)-3,3)),
            VALUE(MID('latest 2024'!B183,SEARCH("Presetting machines operated in night",'latest 2024'!B183)-2,2))
        )
    ),"-"
)</f>
        <v>1</v>
      </c>
      <c r="L183" s="178" t="s">
        <v>54</v>
      </c>
      <c r="M183" s="178" t="s">
        <v>54</v>
      </c>
      <c r="N183" s="179">
        <v>2</v>
      </c>
      <c r="O183" s="179">
        <v>2</v>
      </c>
      <c r="P183" s="180">
        <v>4</v>
      </c>
      <c r="Q183" s="180">
        <v>0</v>
      </c>
      <c r="R183" s="179">
        <v>2</v>
      </c>
      <c r="S183" s="179">
        <v>2</v>
      </c>
      <c r="T183" s="180">
        <v>5</v>
      </c>
      <c r="U183" s="180" t="s">
        <v>806</v>
      </c>
      <c r="V183" s="184" t="s">
        <v>807</v>
      </c>
      <c r="W183" s="182" t="s">
        <v>703</v>
      </c>
      <c r="X183" s="255">
        <v>14955</v>
      </c>
      <c r="Y183" s="264">
        <v>63322</v>
      </c>
      <c r="Z183" s="271">
        <v>806</v>
      </c>
      <c r="AA183" s="272">
        <v>737</v>
      </c>
      <c r="AB183" s="254">
        <v>64</v>
      </c>
      <c r="AC183" s="84">
        <f>(X183*40.13)/325</f>
        <v>1846.5973846153847</v>
      </c>
      <c r="AD183" s="51">
        <f t="shared" si="16"/>
        <v>1890.1617000000001</v>
      </c>
      <c r="AE183" s="84">
        <f>(Z183*165)/325</f>
        <v>409.2</v>
      </c>
      <c r="AF183" s="83">
        <f t="shared" si="19"/>
        <v>844.01238461538469</v>
      </c>
      <c r="AG183" s="6">
        <f t="shared" si="20"/>
        <v>4989.9714692307698</v>
      </c>
    </row>
    <row r="184" spans="1:33" s="3" customFormat="1" ht="45.75" customHeight="1">
      <c r="A184" s="174">
        <v>45493</v>
      </c>
      <c r="B184" s="175">
        <v>0</v>
      </c>
      <c r="C184" s="175">
        <f>IFERROR(
    IF(ISNUMBER(VALUE(MID('latest 2024'!B184,SEARCH("knitting machines operated in night",'latest 2024'!B184)-4,4))),
        VALUE(MID('latest 2024'!B184,SEARCH("knitting machines operated in night",'latest 2024'!B184)-4,4)),
        IF(ISNUMBER(VALUE(MID('latest 2024'!B184,SEARCH("knitting machines operated in night",'latest 2024'!B184)-3,3))),
            VALUE(MID('latest 2024'!B184,SEARCH("knitting machines operated in night",'latest 2024'!B184)-3,3)),
            VALUE(MID('latest 2024'!B184,SEARCH("knitting machines operated in night",'latest 2024'!B184)-2,2))
        )
    ),"-"
)</f>
        <v>0</v>
      </c>
      <c r="D184" s="176">
        <f>IFERROR(
    IF(ISNUMBER(VALUE(MID('latest 2024'!B184,SEARCH("bulk dye machines operated in day",'latest 2024'!B184)-4,4))),
        VALUE(MID('latest 2024'!B184,SEARCH("bulk dye machines operated in day",'latest 2024'!B184)-4,4)),
        IF(ISNUMBER(VALUE(MID('latest 2024'!B184,SEARCH("bulk dye machines operated in day",'latest 2024'!B184)-3,3))),
            VALUE(MID('latest 2024'!B184,SEARCH("bulk dye machines operated in day",'latest 2024'!B184)-3,3)),
            VALUE(MID('latest 2024'!B184,SEARCH("bulk dye machines operated in day ",'latest 2024'!B184)-2,2))
        )
    ),"-"
)</f>
        <v>0</v>
      </c>
      <c r="E184" s="176">
        <f>IFERROR(
    IF(ISNUMBER(VALUE(MID('latest 2024'!B184,SEARCH("bulk dye machines operated in night",'latest 2024'!B184)-4,4))),
        VALUE(MID('latest 2024'!B184,SEARCH("bulk dye machines operated in night",'latest 2024'!B184)-4,4)),
        IF(ISNUMBER(VALUE(MID('latest 2024'!B184,SEARCH("bulk dye machines operated in night",'latest 2024'!B184)-3,3))),
            VALUE(MID('latest 2024'!B184,SEARCH("bulk dye machines operated in night",'latest 2024'!B184)-3,3)),
            VALUE(MID('latest 2024'!B184,SEARCH("bulk dye machines operated in night",'latest 2024'!B184)-2,2))
        )
    ),"-"
)</f>
        <v>0</v>
      </c>
      <c r="F184" s="175">
        <f>IFERROR(
    IF(ISNUMBER(VALUE(MID('latest 2024'!B184,SEARCH("sample dye machine operated in day",'latest 2024'!B184)-4,4))),
        VALUE(MID('latest 2024'!B184,SEARCH("sample dye machine operated in day",'latest 2024'!B184)-4,4)),
        IF(ISNUMBER(VALUE(MID('latest 2024'!B184,SEARCH("sample dye machine operated in day",'latest 2024'!B184)-3,3))),
            VALUE(MID('latest 2024'!B184,SEARCH("sample dye machine operated in day",'latest 2024'!B184)-3,3)),
            VALUE(MID('latest 2024'!B184,SEARCH("sample dye machine operated in day",'latest 2024'!B184)-2,2))
        )
    ),"-"
)</f>
        <v>0</v>
      </c>
      <c r="G184" s="175">
        <f>IFERROR(
    IF(ISNUMBER(VALUE(MID('latest 2024'!B184,SEARCH("sample dye machine operated in night",'latest 2024'!B184)-4,4))),
        VALUE(MID('latest 2024'!B184,SEARCH("sample dye machine operated in night",'latest 2024'!B184)-4,4)),
        IF(ISNUMBER(VALUE(MID('latest 2024'!B184,SEARCH("sample dye machine operated in night",'latest 2024'!B184)-3,3))),
            VALUE(MID('latest 2024'!B184,SEARCH("sample dye machine operated in night",'latest 2024'!B184)-3,3)),
            VALUE(MID('latest 2024'!B184,SEARCH("sample dye machine operated in night",'latest 2024'!B184)-2,2))
        )
    ),"-"
)</f>
        <v>0</v>
      </c>
      <c r="H184" s="176">
        <f>IFERROR(
    IF(ISNUMBER(VALUE(MID('latest 2024'!B184,SEARCH("dryers operated in day",'latest 2024'!B184)-4,4))),
        VALUE(MID('latest 2024'!B184,SEARCH("dryers operated in day",'latest 2024'!B184)-4,4)),
        IF(ISNUMBER(VALUE(MID('latest 2024'!B184,SEARCH("dryers operated in day",'latest 2024'!B184)-3,3))),
            VALUE(MID('latest 2024'!B184,SEARCH("dryers operated in day",'latest 2024'!B184)-3,3)),
            VALUE(MID('latest 2024'!B184,SEARCH("dryers operated in day",'latest 2024'!B184)-2,2))
        )
    ),"-"
)</f>
        <v>0</v>
      </c>
      <c r="I184" s="176">
        <f>IFERROR(
    IF(ISNUMBER(VALUE(MID('latest 2024'!B184,SEARCH("dryers operated in night",'latest 2024'!B184)-4,4))),
        VALUE(MID('latest 2024'!B184,SEARCH("dryers operated in night",'latest 2024'!B184)-4,4)),
        IF(ISNUMBER(VALUE(MID('latest 2024'!B184,SEARCH("dryers operated in night",'latest 2024'!B184)-3,3))),
            VALUE(MID('latest 2024'!B184,SEARCH("dryers operated in night",'latest 2024'!B184)-3,3)),
            VALUE(MID('latest 2024'!B184,SEARCH("dryers operated in night",'latest 2024'!B184)-2,2))
        )
    ),"-"
)</f>
        <v>0</v>
      </c>
      <c r="J184" s="175">
        <f>IFERROR(
    IF(ISNUMBER(VALUE(MID('latest 2024'!B184,SEARCH("Presetting machines operated in day",'latest 2024'!B184)-4,4))),
        VALUE(MID('latest 2024'!B184,SEARCH("Presetting machines operated in day",'latest 2024'!B184)-4,4)),
        IF(ISNUMBER(VALUE(MID('latest 2024'!B184,SEARCH("Presetting machines operated in day",'latest 2024'!B184)-3,3))),
            VALUE(MID('latest 2024'!B184,SEARCH("Presetting machines operated in day",'latest 2024'!B184)-3,3)),
            VALUE(MID('latest 2024'!B184,SEARCH("Presetting machines operated in day",'latest 2024'!B184)-2,2))
        )
    ),"-"
)</f>
        <v>0</v>
      </c>
      <c r="K184" s="177">
        <f>IFERROR(
    IF(ISNUMBER(VALUE(MID('latest 2024'!B184,SEARCH("Presetting machines operated in night",'latest 2024'!B184)-4,4))),
        VALUE(MID('latest 2024'!B184,SEARCH("Presetting machines operated in night",'latest 2024'!B184)-4,4)),
        IF(ISNUMBER(VALUE(MID('latest 2024'!B184,SEARCH("Presetting machines operated in night",'latest 2024'!B184)-3,3))),
            VALUE(MID('latest 2024'!B184,SEARCH("Presetting machines operated in night",'latest 2024'!B184)-3,3)),
            VALUE(MID('latest 2024'!B184,SEARCH("Presetting machines operated in night",'latest 2024'!B184)-2,2))
        )
    ),"-"
)</f>
        <v>0</v>
      </c>
      <c r="L184" s="178" t="s">
        <v>54</v>
      </c>
      <c r="M184" s="178" t="s">
        <v>54</v>
      </c>
      <c r="N184" s="179">
        <v>0</v>
      </c>
      <c r="O184" s="179">
        <v>0</v>
      </c>
      <c r="P184" s="180">
        <v>0</v>
      </c>
      <c r="Q184" s="180">
        <v>0</v>
      </c>
      <c r="R184" s="179">
        <v>1</v>
      </c>
      <c r="S184" s="179">
        <v>1</v>
      </c>
      <c r="T184" s="180">
        <v>0</v>
      </c>
      <c r="U184" s="180">
        <v>0</v>
      </c>
      <c r="V184" s="181" t="s">
        <v>712</v>
      </c>
      <c r="W184" s="182" t="s">
        <v>703</v>
      </c>
      <c r="X184" s="273">
        <v>2687</v>
      </c>
      <c r="Y184" s="251">
        <v>810</v>
      </c>
      <c r="Z184" s="246">
        <v>25</v>
      </c>
      <c r="AA184" s="254">
        <v>11</v>
      </c>
      <c r="AB184" s="254">
        <v>14</v>
      </c>
      <c r="AC184" s="84">
        <f>(X184*40.13)/325</f>
        <v>331.78249230769234</v>
      </c>
      <c r="AD184" s="51">
        <f t="shared" si="16"/>
        <v>24.178500000000003</v>
      </c>
      <c r="AE184" s="84">
        <f t="shared" si="18"/>
        <v>12.692307692307692</v>
      </c>
      <c r="AF184" s="83">
        <f t="shared" si="19"/>
        <v>15.631615384615385</v>
      </c>
      <c r="AG184" s="6">
        <f t="shared" si="20"/>
        <v>384.28491538461537</v>
      </c>
    </row>
    <row r="185" spans="1:33" s="3" customFormat="1" ht="45.75" customHeight="1">
      <c r="A185" s="174">
        <v>45494</v>
      </c>
      <c r="B185" s="175">
        <v>0</v>
      </c>
      <c r="C185" s="175">
        <f>IFERROR(
    IF(ISNUMBER(VALUE(MID('latest 2024'!B185,SEARCH("knitting machines operated in night",'latest 2024'!B185)-4,4))),
        VALUE(MID('latest 2024'!B185,SEARCH("knitting machines operated in night",'latest 2024'!B185)-4,4)),
        IF(ISNUMBER(VALUE(MID('latest 2024'!B185,SEARCH("knitting machines operated in night",'latest 2024'!B185)-3,3))),
            VALUE(MID('latest 2024'!B185,SEARCH("knitting machines operated in night",'latest 2024'!B185)-3,3)),
            VALUE(MID('latest 2024'!B185,SEARCH("knitting machines operated in night",'latest 2024'!B185)-2,2))
        )
    ),"-"
)</f>
        <v>0</v>
      </c>
      <c r="D185" s="176">
        <f>IFERROR(
    IF(ISNUMBER(VALUE(MID('latest 2024'!B185,SEARCH("bulk dye machines operated in day",'latest 2024'!B185)-4,4))),
        VALUE(MID('latest 2024'!B185,SEARCH("bulk dye machines operated in day",'latest 2024'!B185)-4,4)),
        IF(ISNUMBER(VALUE(MID('latest 2024'!B185,SEARCH("bulk dye machines operated in day",'latest 2024'!B185)-3,3))),
            VALUE(MID('latest 2024'!B185,SEARCH("bulk dye machines operated in day",'latest 2024'!B185)-3,3)),
            VALUE(MID('latest 2024'!B185,SEARCH("bulk dye machines operated in day ",'latest 2024'!B185)-2,2))
        )
    ),"-"
)</f>
        <v>0</v>
      </c>
      <c r="E185" s="176">
        <f>IFERROR(
    IF(ISNUMBER(VALUE(MID('latest 2024'!B185,SEARCH("bulk dye machines operated in night",'latest 2024'!B185)-4,4))),
        VALUE(MID('latest 2024'!B185,SEARCH("bulk dye machines operated in night",'latest 2024'!B185)-4,4)),
        IF(ISNUMBER(VALUE(MID('latest 2024'!B185,SEARCH("bulk dye machines operated in night",'latest 2024'!B185)-3,3))),
            VALUE(MID('latest 2024'!B185,SEARCH("bulk dye machines operated in night",'latest 2024'!B185)-3,3)),
            VALUE(MID('latest 2024'!B185,SEARCH("bulk dye machines operated in night",'latest 2024'!B185)-2,2))
        )
    ),"-"
)</f>
        <v>0</v>
      </c>
      <c r="F185" s="175">
        <f>IFERROR(
    IF(ISNUMBER(VALUE(MID('latest 2024'!B185,SEARCH("sample dye machine operated in day",'latest 2024'!B185)-4,4))),
        VALUE(MID('latest 2024'!B185,SEARCH("sample dye machine operated in day",'latest 2024'!B185)-4,4)),
        IF(ISNUMBER(VALUE(MID('latest 2024'!B185,SEARCH("sample dye machine operated in day",'latest 2024'!B185)-3,3))),
            VALUE(MID('latest 2024'!B185,SEARCH("sample dye machine operated in day",'latest 2024'!B185)-3,3)),
            VALUE(MID('latest 2024'!B185,SEARCH("sample dye machine operated in day",'latest 2024'!B185)-2,2))
        )
    ),"-"
)</f>
        <v>0</v>
      </c>
      <c r="G185" s="175">
        <f>IFERROR(
    IF(ISNUMBER(VALUE(MID('latest 2024'!B185,SEARCH("sample dye machine operated in night",'latest 2024'!B185)-4,4))),
        VALUE(MID('latest 2024'!B185,SEARCH("sample dye machine operated in night",'latest 2024'!B185)-4,4)),
        IF(ISNUMBER(VALUE(MID('latest 2024'!B185,SEARCH("sample dye machine operated in night",'latest 2024'!B185)-3,3))),
            VALUE(MID('latest 2024'!B185,SEARCH("sample dye machine operated in night",'latest 2024'!B185)-3,3)),
            VALUE(MID('latest 2024'!B185,SEARCH("sample dye machine operated in night",'latest 2024'!B185)-2,2))
        )
    ),"-"
)</f>
        <v>0</v>
      </c>
      <c r="H185" s="176">
        <f>IFERROR(
    IF(ISNUMBER(VALUE(MID('latest 2024'!B185,SEARCH("dryers operated in day",'latest 2024'!B185)-4,4))),
        VALUE(MID('latest 2024'!B185,SEARCH("dryers operated in day",'latest 2024'!B185)-4,4)),
        IF(ISNUMBER(VALUE(MID('latest 2024'!B185,SEARCH("dryers operated in day",'latest 2024'!B185)-3,3))),
            VALUE(MID('latest 2024'!B185,SEARCH("dryers operated in day",'latest 2024'!B185)-3,3)),
            VALUE(MID('latest 2024'!B185,SEARCH("dryers operated in day",'latest 2024'!B185)-2,2))
        )
    ),"-"
)</f>
        <v>0</v>
      </c>
      <c r="I185" s="176">
        <f>IFERROR(
    IF(ISNUMBER(VALUE(MID('latest 2024'!B185,SEARCH("dryers operated in night",'latest 2024'!B185)-4,4))),
        VALUE(MID('latest 2024'!B185,SEARCH("dryers operated in night",'latest 2024'!B185)-4,4)),
        IF(ISNUMBER(VALUE(MID('latest 2024'!B185,SEARCH("dryers operated in night",'latest 2024'!B185)-3,3))),
            VALUE(MID('latest 2024'!B185,SEARCH("dryers operated in night",'latest 2024'!B185)-3,3)),
            VALUE(MID('latest 2024'!B185,SEARCH("dryers operated in night",'latest 2024'!B185)-2,2))
        )
    ),"-"
)</f>
        <v>0</v>
      </c>
      <c r="J185" s="175">
        <f>IFERROR(
    IF(ISNUMBER(VALUE(MID('latest 2024'!B185,SEARCH("Presetting machines operated in day",'latest 2024'!B185)-4,4))),
        VALUE(MID('latest 2024'!B185,SEARCH("Presetting machines operated in day",'latest 2024'!B185)-4,4)),
        IF(ISNUMBER(VALUE(MID('latest 2024'!B185,SEARCH("Presetting machines operated in day",'latest 2024'!B185)-3,3))),
            VALUE(MID('latest 2024'!B185,SEARCH("Presetting machines operated in day",'latest 2024'!B185)-3,3)),
            VALUE(MID('latest 2024'!B185,SEARCH("Presetting machines operated in day",'latest 2024'!B185)-2,2))
        )
    ),"-"
)</f>
        <v>0</v>
      </c>
      <c r="K185" s="177">
        <f>IFERROR(
    IF(ISNUMBER(VALUE(MID('latest 2024'!B185,SEARCH("Presetting machines operated in night",'latest 2024'!B185)-4,4))),
        VALUE(MID('latest 2024'!B185,SEARCH("Presetting machines operated in night",'latest 2024'!B185)-4,4)),
        IF(ISNUMBER(VALUE(MID('latest 2024'!B185,SEARCH("Presetting machines operated in night",'latest 2024'!B185)-3,3))),
            VALUE(MID('latest 2024'!B185,SEARCH("Presetting machines operated in night",'latest 2024'!B185)-3,3)),
            VALUE(MID('latest 2024'!B185,SEARCH("Presetting machines operated in night",'latest 2024'!B185)-2,2))
        )
    ),"-"
)</f>
        <v>0</v>
      </c>
      <c r="L185" s="178" t="s">
        <v>54</v>
      </c>
      <c r="M185" s="178" t="s">
        <v>54</v>
      </c>
      <c r="N185" s="179">
        <v>1</v>
      </c>
      <c r="O185" s="186" t="s">
        <v>808</v>
      </c>
      <c r="P185" s="180">
        <v>0</v>
      </c>
      <c r="Q185" s="180">
        <v>1</v>
      </c>
      <c r="R185" s="179">
        <v>1</v>
      </c>
      <c r="S185" s="179">
        <v>1</v>
      </c>
      <c r="T185" s="180">
        <v>0</v>
      </c>
      <c r="U185" s="180">
        <v>0</v>
      </c>
      <c r="V185" s="181" t="s">
        <v>712</v>
      </c>
      <c r="W185" s="182" t="s">
        <v>703</v>
      </c>
      <c r="X185" s="274">
        <v>3379</v>
      </c>
      <c r="Y185" s="246">
        <v>0</v>
      </c>
      <c r="Z185" s="253">
        <v>45</v>
      </c>
      <c r="AA185" s="254">
        <v>11</v>
      </c>
      <c r="AB185" s="254">
        <v>23</v>
      </c>
      <c r="AC185" s="84">
        <f>(X185*40.13)/325</f>
        <v>417.22852307692312</v>
      </c>
      <c r="AD185" s="51">
        <f t="shared" si="16"/>
        <v>0</v>
      </c>
      <c r="AE185" s="84">
        <f t="shared" si="18"/>
        <v>22.846153846153847</v>
      </c>
      <c r="AF185" s="83">
        <f t="shared" si="19"/>
        <v>17.725153846153848</v>
      </c>
      <c r="AG185" s="6">
        <f t="shared" si="20"/>
        <v>457.79983076923082</v>
      </c>
    </row>
    <row r="186" spans="1:33" s="3" customFormat="1" ht="45.75" customHeight="1">
      <c r="A186" s="174">
        <v>45495</v>
      </c>
      <c r="B186" s="183">
        <f>IFERROR(
    IF(ISNUMBER(VALUE(MID('latest 2024'!B186,SEARCH("knitting machines for 12Hrs in day",'latest 2024'!B186)-4,4))),
        VALUE(MID('latest 2024'!B186,SEARCH("knitting machines for 12Hrs in day",'latest 2024'!B186)-4,4)),
        IF(ISNUMBER(VALUE(MID('latest 2024'!B186,SEARCH("knitting machines for 12Hrs in day",'latest 2024'!B186)-3,3))),
            VALUE(MID('latest 2024'!B186,SEARCH("knitting machines for 12Hrs in day",'latest 2024'!B186)-3,3)),
            VALUE(MID('latest 2024'!B186,SEARCH("knitting machines for 12Hrs in day",'latest 2024'!B186)-2,2))
        )
    ),"-"
)</f>
        <v>82</v>
      </c>
      <c r="C186" s="175">
        <f>IFERROR(
    IF(ISNUMBER(VALUE(MID('latest 2024'!B186,SEARCH("knitting machines operated in night",'latest 2024'!B186)-4,4))),
        VALUE(MID('latest 2024'!B186,SEARCH("knitting machines operated in night",'latest 2024'!B186)-4,4)),
        IF(ISNUMBER(VALUE(MID('latest 2024'!B186,SEARCH("knitting machines operated in night",'latest 2024'!B186)-3,3))),
            VALUE(MID('latest 2024'!B186,SEARCH("knitting machines operated in night",'latest 2024'!B186)-3,3)),
            VALUE(MID('latest 2024'!B186,SEARCH("knitting machines operated in night",'latest 2024'!B186)-2,2))
        )
    ),"-"
)</f>
        <v>87</v>
      </c>
      <c r="D186" s="176">
        <f>IFERROR(
    IF(ISNUMBER(VALUE(MID('latest 2024'!B186,SEARCH("bulk dye machines operated in day",'latest 2024'!B186)-4,4))),
        VALUE(MID('latest 2024'!B186,SEARCH("bulk dye machines operated in day",'latest 2024'!B186)-4,4)),
        IF(ISNUMBER(VALUE(MID('latest 2024'!B186,SEARCH("bulk dye machines operated in day",'latest 2024'!B186)-3,3))),
            VALUE(MID('latest 2024'!B186,SEARCH("bulk dye machines operated in day",'latest 2024'!B186)-3,3)),
            VALUE(MID('latest 2024'!B186,SEARCH("bulk dye machines operated in day ",'latest 2024'!B186)-2,2))
        )
    ),"-"
)</f>
        <v>26</v>
      </c>
      <c r="E186" s="176">
        <f>IFERROR(
    IF(ISNUMBER(VALUE(MID('latest 2024'!B186,SEARCH("bulk dye machines operated in night",'latest 2024'!B186)-4,4))),
        VALUE(MID('latest 2024'!B186,SEARCH("bulk dye machines operated in night",'latest 2024'!B186)-4,4)),
        IF(ISNUMBER(VALUE(MID('latest 2024'!B186,SEARCH("bulk dye machines operated in night",'latest 2024'!B186)-3,3))),
            VALUE(MID('latest 2024'!B186,SEARCH("bulk dye machines operated in night",'latest 2024'!B186)-3,3)),
            VALUE(MID('latest 2024'!B186,SEARCH("bulk dye machines operated in night",'latest 2024'!B186)-2,2))
        )
    ),"-"
)</f>
        <v>28</v>
      </c>
      <c r="F186" s="175">
        <f>IFERROR(
    IF(ISNUMBER(VALUE(MID('latest 2024'!B186,SEARCH("sample dye machine operated in day",'latest 2024'!B186)-4,4))),
        VALUE(MID('latest 2024'!B186,SEARCH("sample dye machine operated in day",'latest 2024'!B186)-4,4)),
        IF(ISNUMBER(VALUE(MID('latest 2024'!B186,SEARCH("sample dye machine operated in day",'latest 2024'!B186)-3,3))),
            VALUE(MID('latest 2024'!B186,SEARCH("sample dye machine operated in day",'latest 2024'!B186)-3,3)),
            VALUE(MID('latest 2024'!B186,SEARCH("sample dye machine operated in day",'latest 2024'!B186)-2,2))
        )
    ),"-"
)</f>
        <v>8</v>
      </c>
      <c r="G186" s="175">
        <f>IFERROR(
    IF(ISNUMBER(VALUE(MID('latest 2024'!B186,SEARCH("sample dye machine operated in night",'latest 2024'!B186)-4,4))),
        VALUE(MID('latest 2024'!B186,SEARCH("sample dye machine operated in night",'latest 2024'!B186)-4,4)),
        IF(ISNUMBER(VALUE(MID('latest 2024'!B186,SEARCH("sample dye machine operated in night",'latest 2024'!B186)-3,3))),
            VALUE(MID('latest 2024'!B186,SEARCH("sample dye machine operated in night",'latest 2024'!B186)-3,3)),
            VALUE(MID('latest 2024'!B186,SEARCH("sample dye machine operated in night",'latest 2024'!B186)-2,2))
        )
    ),"-"
)</f>
        <v>10</v>
      </c>
      <c r="H186" s="176">
        <f>IFERROR(
    IF(ISNUMBER(VALUE(MID('latest 2024'!B186,SEARCH("dryers operated in day",'latest 2024'!B186)-4,4))),
        VALUE(MID('latest 2024'!B186,SEARCH("dryers operated in day",'latest 2024'!B186)-4,4)),
        IF(ISNUMBER(VALUE(MID('latest 2024'!B186,SEARCH("dryers operated in day",'latest 2024'!B186)-3,3))),
            VALUE(MID('latest 2024'!B186,SEARCH("dryers operated in day",'latest 2024'!B186)-3,3)),
            VALUE(MID('latest 2024'!B186,SEARCH("dryers operated in day",'latest 2024'!B186)-2,2))
        )
    ),"-"
)</f>
        <v>2</v>
      </c>
      <c r="I186" s="176">
        <f>IFERROR(
    IF(ISNUMBER(VALUE(MID('latest 2024'!B186,SEARCH("dryers operated in night",'latest 2024'!B186)-4,4))),
        VALUE(MID('latest 2024'!B186,SEARCH("dryers operated in night",'latest 2024'!B186)-4,4)),
        IF(ISNUMBER(VALUE(MID('latest 2024'!B186,SEARCH("dryers operated in night",'latest 2024'!B186)-3,3))),
            VALUE(MID('latest 2024'!B186,SEARCH("dryers operated in night",'latest 2024'!B186)-3,3)),
            VALUE(MID('latest 2024'!B186,SEARCH("dryers operated in night",'latest 2024'!B186)-2,2))
        )
    ),"-"
)</f>
        <v>8</v>
      </c>
      <c r="J186" s="175">
        <f>IFERROR(
    IF(ISNUMBER(VALUE(MID('latest 2024'!B186,SEARCH("Presetting machines operated in day",'latest 2024'!B186)-4,4))),
        VALUE(MID('latest 2024'!B186,SEARCH("Presetting machines operated in day",'latest 2024'!B186)-4,4)),
        IF(ISNUMBER(VALUE(MID('latest 2024'!B186,SEARCH("Presetting machines operated in day",'latest 2024'!B186)-3,3))),
            VALUE(MID('latest 2024'!B186,SEARCH("Presetting machines operated in day",'latest 2024'!B186)-3,3)),
            VALUE(MID('latest 2024'!B186,SEARCH("Presetting machines operated in day",'latest 2024'!B186)-2,2))
        )
    ),"-"
)</f>
        <v>1</v>
      </c>
      <c r="K186" s="177">
        <f>IFERROR(
    IF(ISNUMBER(VALUE(MID('latest 2024'!B186,SEARCH("Presetting machines operated in night",'latest 2024'!B186)-4,4))),
        VALUE(MID('latest 2024'!B186,SEARCH("Presetting machines operated in night",'latest 2024'!B186)-4,4)),
        IF(ISNUMBER(VALUE(MID('latest 2024'!B186,SEARCH("Presetting machines operated in night",'latest 2024'!B186)-3,3))),
            VALUE(MID('latest 2024'!B186,SEARCH("Presetting machines operated in night",'latest 2024'!B186)-3,3)),
            VALUE(MID('latest 2024'!B186,SEARCH("Presetting machines operated in night",'latest 2024'!B186)-2,2))
        )
    ),"-"
)</f>
        <v>4</v>
      </c>
      <c r="L186" s="178" t="s">
        <v>54</v>
      </c>
      <c r="M186" s="178" t="s">
        <v>54</v>
      </c>
      <c r="N186" s="179">
        <v>2</v>
      </c>
      <c r="O186" s="179">
        <v>2</v>
      </c>
      <c r="P186" s="180">
        <v>5</v>
      </c>
      <c r="Q186" s="180">
        <v>4</v>
      </c>
      <c r="R186" s="179">
        <v>2</v>
      </c>
      <c r="S186" s="179">
        <v>2</v>
      </c>
      <c r="T186" s="180">
        <v>6</v>
      </c>
      <c r="U186" s="180">
        <v>6</v>
      </c>
      <c r="V186" s="181" t="s">
        <v>712</v>
      </c>
      <c r="W186" s="182" t="s">
        <v>703</v>
      </c>
      <c r="X186" s="274">
        <v>21882</v>
      </c>
      <c r="Y186" s="251">
        <v>63655</v>
      </c>
      <c r="Z186" s="246">
        <v>829</v>
      </c>
      <c r="AA186" s="254">
        <v>766</v>
      </c>
      <c r="AB186" s="254">
        <v>63</v>
      </c>
      <c r="AC186" s="84">
        <f t="shared" ref="AC186:AC226" si="21">(X186*40.13)/325</f>
        <v>2701.9220307692308</v>
      </c>
      <c r="AD186" s="51">
        <f t="shared" si="16"/>
        <v>1900.10175</v>
      </c>
      <c r="AE186" s="11">
        <f t="shared" si="18"/>
        <v>420.87692307692305</v>
      </c>
      <c r="AF186" s="83">
        <f t="shared" si="19"/>
        <v>876.40476923076926</v>
      </c>
      <c r="AG186" s="6">
        <f t="shared" si="20"/>
        <v>5899.3054730769236</v>
      </c>
    </row>
    <row r="187" spans="1:33" s="3" customFormat="1" ht="45.75" customHeight="1">
      <c r="A187" s="174">
        <v>45496</v>
      </c>
      <c r="B187" s="183">
        <f>IFERROR(
    IF(ISNUMBER(VALUE(MID('latest 2024'!B187,SEARCH("knitting machines for 12Hrs in day",'latest 2024'!B187)-4,4))),
        VALUE(MID('latest 2024'!B187,SEARCH("knitting machines for 12Hrs in day",'latest 2024'!B187)-4,4)),
        IF(ISNUMBER(VALUE(MID('latest 2024'!B187,SEARCH("knitting machines for 12Hrs in day",'latest 2024'!B187)-3,3))),
            VALUE(MID('latest 2024'!B187,SEARCH("knitting machines for 12Hrs in day",'latest 2024'!B187)-3,3)),
            VALUE(MID('latest 2024'!B187,SEARCH("knitting machines for 12Hrs in day",'latest 2024'!B187)-2,2))
        )
    ),"-"
)</f>
        <v>92</v>
      </c>
      <c r="C187" s="175">
        <f>IFERROR(
    IF(ISNUMBER(VALUE(MID('latest 2024'!B187,SEARCH("knitting machines operated in night",'latest 2024'!B187)-4,4))),
        VALUE(MID('latest 2024'!B187,SEARCH("knitting machines operated in night",'latest 2024'!B187)-4,4)),
        IF(ISNUMBER(VALUE(MID('latest 2024'!B187,SEARCH("knitting machines operated in night",'latest 2024'!B187)-3,3))),
            VALUE(MID('latest 2024'!B187,SEARCH("knitting machines operated in night",'latest 2024'!B187)-3,3)),
            VALUE(MID('latest 2024'!B187,SEARCH("knitting machines operated in night",'latest 2024'!B187)-2,2))
        )
    ),"-"
)</f>
        <v>97</v>
      </c>
      <c r="D187" s="176">
        <f>IFERROR(
    IF(ISNUMBER(VALUE(MID('latest 2024'!B187,SEARCH("bulk dye machines operated in day",'latest 2024'!B187)-4,4))),
        VALUE(MID('latest 2024'!B187,SEARCH("bulk dye machines operated in day",'latest 2024'!B187)-4,4)),
        IF(ISNUMBER(VALUE(MID('latest 2024'!B187,SEARCH("bulk dye machines operated in day",'latest 2024'!B187)-3,3))),
            VALUE(MID('latest 2024'!B187,SEARCH("bulk dye machines operated in day",'latest 2024'!B187)-3,3)),
            VALUE(MID('latest 2024'!B187,SEARCH("bulk dye machines operated in day ",'latest 2024'!B187)-2,2))
        )
    ),"-"
)</f>
        <v>27</v>
      </c>
      <c r="E187" s="176">
        <f>IFERROR(
    IF(ISNUMBER(VALUE(MID('latest 2024'!B187,SEARCH("bulk dye machines operated in night",'latest 2024'!B187)-4,4))),
        VALUE(MID('latest 2024'!B187,SEARCH("bulk dye machines operated in night",'latest 2024'!B187)-4,4)),
        IF(ISNUMBER(VALUE(MID('latest 2024'!B187,SEARCH("bulk dye machines operated in night",'latest 2024'!B187)-3,3))),
            VALUE(MID('latest 2024'!B187,SEARCH("bulk dye machines operated in night",'latest 2024'!B187)-3,3)),
            VALUE(MID('latest 2024'!B187,SEARCH("bulk dye machines operated in night",'latest 2024'!B187)-2,2))
        )
    ),"-"
)</f>
        <v>28</v>
      </c>
      <c r="F187" s="175">
        <f>IFERROR(
    IF(ISNUMBER(VALUE(MID('latest 2024'!B187,SEARCH("sample dye machine operated in day",'latest 2024'!B187)-4,4))),
        VALUE(MID('latest 2024'!B187,SEARCH("sample dye machine operated in day",'latest 2024'!B187)-4,4)),
        IF(ISNUMBER(VALUE(MID('latest 2024'!B187,SEARCH("sample dye machine operated in day",'latest 2024'!B187)-3,3))),
            VALUE(MID('latest 2024'!B187,SEARCH("sample dye machine operated in day",'latest 2024'!B187)-3,3)),
            VALUE(MID('latest 2024'!B187,SEARCH("sample dye machine operated in day",'latest 2024'!B187)-2,2))
        )
    ),"-"
)</f>
        <v>10</v>
      </c>
      <c r="G187" s="175">
        <f>IFERROR(
    IF(ISNUMBER(VALUE(MID('latest 2024'!B187,SEARCH("sample dye machine operated in night",'latest 2024'!B187)-4,4))),
        VALUE(MID('latest 2024'!B187,SEARCH("sample dye machine operated in night",'latest 2024'!B187)-4,4)),
        IF(ISNUMBER(VALUE(MID('latest 2024'!B187,SEARCH("sample dye machine operated in night",'latest 2024'!B187)-3,3))),
            VALUE(MID('latest 2024'!B187,SEARCH("sample dye machine operated in night",'latest 2024'!B187)-3,3)),
            VALUE(MID('latest 2024'!B187,SEARCH("sample dye machine operated in night",'latest 2024'!B187)-2,2))
        )
    ),"-"
)</f>
        <v>10</v>
      </c>
      <c r="H187" s="176">
        <f>IFERROR(
    IF(ISNUMBER(VALUE(MID('latest 2024'!B187,SEARCH("dryers operated in day",'latest 2024'!B187)-4,4))),
        VALUE(MID('latest 2024'!B187,SEARCH("dryers operated in day",'latest 2024'!B187)-4,4)),
        IF(ISNUMBER(VALUE(MID('latest 2024'!B187,SEARCH("dryers operated in day",'latest 2024'!B187)-3,3))),
            VALUE(MID('latest 2024'!B187,SEARCH("dryers operated in day",'latest 2024'!B187)-3,3)),
            VALUE(MID('latest 2024'!B187,SEARCH("dryers operated in day",'latest 2024'!B187)-2,2))
        )
    ),"-"
)</f>
        <v>7</v>
      </c>
      <c r="I187" s="176">
        <f>IFERROR(
    IF(ISNUMBER(VALUE(MID('latest 2024'!B187,SEARCH("dryers operated in night",'latest 2024'!B187)-4,4))),
        VALUE(MID('latest 2024'!B187,SEARCH("dryers operated in night",'latest 2024'!B187)-4,4)),
        IF(ISNUMBER(VALUE(MID('latest 2024'!B187,SEARCH("dryers operated in night",'latest 2024'!B187)-3,3))),
            VALUE(MID('latest 2024'!B187,SEARCH("dryers operated in night",'latest 2024'!B187)-3,3)),
            VALUE(MID('latest 2024'!B187,SEARCH("dryers operated in night",'latest 2024'!B187)-2,2))
        )
    ),"-"
)</f>
        <v>5</v>
      </c>
      <c r="J187" s="175">
        <f>IFERROR(
    IF(ISNUMBER(VALUE(MID('latest 2024'!B187,SEARCH("Presetting machines operated in day",'latest 2024'!B187)-4,4))),
        VALUE(MID('latest 2024'!B187,SEARCH("Presetting machines operated in day",'latest 2024'!B187)-4,4)),
        IF(ISNUMBER(VALUE(MID('latest 2024'!B187,SEARCH("Presetting machines operated in day",'latest 2024'!B187)-3,3))),
            VALUE(MID('latest 2024'!B187,SEARCH("Presetting machines operated in day",'latest 2024'!B187)-3,3)),
            VALUE(MID('latest 2024'!B187,SEARCH("Presetting machines operated in day",'latest 2024'!B187)-2,2))
        )
    ),"-"
)</f>
        <v>3</v>
      </c>
      <c r="K187" s="177">
        <f>IFERROR(
    IF(ISNUMBER(VALUE(MID('latest 2024'!B187,SEARCH("Presetting machines operated in night",'latest 2024'!B187)-4,4))),
        VALUE(MID('latest 2024'!B187,SEARCH("Presetting machines operated in night",'latest 2024'!B187)-4,4)),
        IF(ISNUMBER(VALUE(MID('latest 2024'!B187,SEARCH("Presetting machines operated in night",'latest 2024'!B187)-3,3))),
            VALUE(MID('latest 2024'!B187,SEARCH("Presetting machines operated in night",'latest 2024'!B187)-3,3)),
            VALUE(MID('latest 2024'!B187,SEARCH("Presetting machines operated in night",'latest 2024'!B187)-2,2))
        )
    ),"-"
)</f>
        <v>1</v>
      </c>
      <c r="L187" s="178" t="s">
        <v>54</v>
      </c>
      <c r="M187" s="178" t="s">
        <v>54</v>
      </c>
      <c r="N187" s="179">
        <v>2</v>
      </c>
      <c r="O187" s="179">
        <v>2</v>
      </c>
      <c r="P187" s="180">
        <v>5</v>
      </c>
      <c r="Q187" s="180">
        <v>5</v>
      </c>
      <c r="R187" s="179">
        <v>2</v>
      </c>
      <c r="S187" s="179">
        <v>2</v>
      </c>
      <c r="T187" s="180">
        <v>6</v>
      </c>
      <c r="U187" s="180">
        <v>6</v>
      </c>
      <c r="V187" s="181" t="s">
        <v>712</v>
      </c>
      <c r="W187" s="182" t="s">
        <v>703</v>
      </c>
      <c r="X187" s="274">
        <v>25185</v>
      </c>
      <c r="Y187" s="251">
        <v>72245</v>
      </c>
      <c r="Z187" s="246">
        <v>955</v>
      </c>
      <c r="AA187" s="254">
        <v>882</v>
      </c>
      <c r="AB187" s="254">
        <v>73</v>
      </c>
      <c r="AC187" s="84">
        <f t="shared" si="21"/>
        <v>3109.7663076923077</v>
      </c>
      <c r="AD187" s="51">
        <f t="shared" si="16"/>
        <v>2156.5132500000004</v>
      </c>
      <c r="AE187" s="17">
        <f t="shared" si="18"/>
        <v>484.84615384615387</v>
      </c>
      <c r="AF187" s="83">
        <f t="shared" si="19"/>
        <v>1009.2309230769232</v>
      </c>
      <c r="AG187" s="6">
        <f>SUM(AC187:AF187)</f>
        <v>6760.3566346153857</v>
      </c>
    </row>
    <row r="188" spans="1:33" s="3" customFormat="1" ht="45.75" customHeight="1">
      <c r="A188" s="174">
        <v>45497</v>
      </c>
      <c r="B188" s="183">
        <f>IFERROR(
    IF(ISNUMBER(VALUE(MID('latest 2024'!B188,SEARCH("knitting machines for 12Hrs in day",'latest 2024'!B188)-4,4))),
        VALUE(MID('latest 2024'!B188,SEARCH("knitting machines for 12Hrs in day",'latest 2024'!B188)-4,4)),
        IF(ISNUMBER(VALUE(MID('latest 2024'!B188,SEARCH("knitting machines for 12Hrs in day",'latest 2024'!B188)-3,3))),
            VALUE(MID('latest 2024'!B188,SEARCH("knitting machines for 12Hrs in day",'latest 2024'!B188)-3,3)),
            VALUE(MID('latest 2024'!B188,SEARCH("knitting machines for 12Hrs in day",'latest 2024'!B188)-2,2))
        )
    ),"-"
)</f>
        <v>120</v>
      </c>
      <c r="C188" s="175">
        <f>IFERROR(
    IF(ISNUMBER(VALUE(MID('latest 2024'!B188,SEARCH("knitting machines operated in night",'latest 2024'!B188)-4,4))),
        VALUE(MID('latest 2024'!B188,SEARCH("knitting machines operated in night",'latest 2024'!B188)-4,4)),
        IF(ISNUMBER(VALUE(MID('latest 2024'!B188,SEARCH("knitting machines operated in night",'latest 2024'!B188)-3,3))),
            VALUE(MID('latest 2024'!B188,SEARCH("knitting machines operated in night",'latest 2024'!B188)-3,3)),
            VALUE(MID('latest 2024'!B188,SEARCH("knitting machines operated in night",'latest 2024'!B188)-2,2))
        )
    ),"-"
)</f>
        <v>98</v>
      </c>
      <c r="D188" s="176">
        <f>IFERROR(
    IF(ISNUMBER(VALUE(MID('latest 2024'!B188,SEARCH("bulk dye machines operated in day",'latest 2024'!B188)-4,4))),
        VALUE(MID('latest 2024'!B188,SEARCH("bulk dye machines operated in day",'latest 2024'!B188)-4,4)),
        IF(ISNUMBER(VALUE(MID('latest 2024'!B188,SEARCH("bulk dye machines operated in day",'latest 2024'!B188)-3,3))),
            VALUE(MID('latest 2024'!B188,SEARCH("bulk dye machines operated in day",'latest 2024'!B188)-3,3)),
            VALUE(MID('latest 2024'!B188,SEARCH("bulk dye machines operated in day ",'latest 2024'!B188)-2,2))
        )
    ),"-"
)</f>
        <v>26</v>
      </c>
      <c r="E188" s="176">
        <f>IFERROR(
    IF(ISNUMBER(VALUE(MID('latest 2024'!B188,SEARCH("bulk dye machines operated in night",'latest 2024'!B188)-4,4))),
        VALUE(MID('latest 2024'!B188,SEARCH("bulk dye machines operated in night",'latest 2024'!B188)-4,4)),
        IF(ISNUMBER(VALUE(MID('latest 2024'!B188,SEARCH("bulk dye machines operated in night",'latest 2024'!B188)-3,3))),
            VALUE(MID('latest 2024'!B188,SEARCH("bulk dye machines operated in night",'latest 2024'!B188)-3,3)),
            VALUE(MID('latest 2024'!B188,SEARCH("bulk dye machines operated in night",'latest 2024'!B188)-2,2))
        )
    ),"-"
)</f>
        <v>28</v>
      </c>
      <c r="F188" s="175">
        <f>IFERROR(
    IF(ISNUMBER(VALUE(MID('latest 2024'!B188,SEARCH("sample dye machine operated in day",'latest 2024'!B188)-4,4))),
        VALUE(MID('latest 2024'!B188,SEARCH("sample dye machine operated in day",'latest 2024'!B188)-4,4)),
        IF(ISNUMBER(VALUE(MID('latest 2024'!B188,SEARCH("sample dye machine operated in day",'latest 2024'!B188)-3,3))),
            VALUE(MID('latest 2024'!B188,SEARCH("sample dye machine operated in day",'latest 2024'!B188)-3,3)),
            VALUE(MID('latest 2024'!B188,SEARCH("sample dye machine operated in day",'latest 2024'!B188)-2,2))
        )
    ),"-"
)</f>
        <v>10</v>
      </c>
      <c r="G188" s="175">
        <f>IFERROR(
    IF(ISNUMBER(VALUE(MID('latest 2024'!B188,SEARCH("sample dye machine operated in night",'latest 2024'!B188)-4,4))),
        VALUE(MID('latest 2024'!B188,SEARCH("sample dye machine operated in night",'latest 2024'!B188)-4,4)),
        IF(ISNUMBER(VALUE(MID('latest 2024'!B188,SEARCH("sample dye machine operated in night",'latest 2024'!B188)-3,3))),
            VALUE(MID('latest 2024'!B188,SEARCH("sample dye machine operated in night",'latest 2024'!B188)-3,3)),
            VALUE(MID('latest 2024'!B188,SEARCH("sample dye machine operated in night",'latest 2024'!B188)-2,2))
        )
    ),"-"
)</f>
        <v>10</v>
      </c>
      <c r="H188" s="176">
        <f>IFERROR(
    IF(ISNUMBER(VALUE(MID('latest 2024'!B188,SEARCH("dryers operated in day",'latest 2024'!B188)-4,4))),
        VALUE(MID('latest 2024'!B188,SEARCH("dryers operated in day",'latest 2024'!B188)-4,4)),
        IF(ISNUMBER(VALUE(MID('latest 2024'!B188,SEARCH("dryers operated in day",'latest 2024'!B188)-3,3))),
            VALUE(MID('latest 2024'!B188,SEARCH("dryers operated in day",'latest 2024'!B188)-3,3)),
            VALUE(MID('latest 2024'!B188,SEARCH("dryers operated in day",'latest 2024'!B188)-2,2))
        )
    ),"-"
)</f>
        <v>6</v>
      </c>
      <c r="I188" s="176">
        <f>IFERROR(
    IF(ISNUMBER(VALUE(MID('latest 2024'!B188,SEARCH("dryers operated in night",'latest 2024'!B188)-4,4))),
        VALUE(MID('latest 2024'!B188,SEARCH("dryers operated in night",'latest 2024'!B188)-4,4)),
        IF(ISNUMBER(VALUE(MID('latest 2024'!B188,SEARCH("dryers operated in night",'latest 2024'!B188)-3,3))),
            VALUE(MID('latest 2024'!B188,SEARCH("dryers operated in night",'latest 2024'!B188)-3,3)),
            VALUE(MID('latest 2024'!B188,SEARCH("dryers operated in night",'latest 2024'!B188)-2,2))
        )
    ),"-"
)</f>
        <v>7</v>
      </c>
      <c r="J188" s="175">
        <f>IFERROR(
    IF(ISNUMBER(VALUE(MID('latest 2024'!B188,SEARCH("Presetting machines operated in day",'latest 2024'!B188)-4,4))),
        VALUE(MID('latest 2024'!B188,SEARCH("Presetting machines operated in day",'latest 2024'!B188)-4,4)),
        IF(ISNUMBER(VALUE(MID('latest 2024'!B188,SEARCH("Presetting machines operated in day",'latest 2024'!B188)-3,3))),
            VALUE(MID('latest 2024'!B188,SEARCH("Presetting machines operated in day",'latest 2024'!B188)-3,3)),
            VALUE(MID('latest 2024'!B188,SEARCH("Presetting machines operated in day",'latest 2024'!B188)-2,2))
        )
    ),"-"
)</f>
        <v>2</v>
      </c>
      <c r="K188" s="177">
        <f>IFERROR(
    IF(ISNUMBER(VALUE(MID('latest 2024'!B188,SEARCH("Presetting machines operated in night",'latest 2024'!B188)-4,4))),
        VALUE(MID('latest 2024'!B188,SEARCH("Presetting machines operated in night",'latest 2024'!B188)-4,4)),
        IF(ISNUMBER(VALUE(MID('latest 2024'!B188,SEARCH("Presetting machines operated in night",'latest 2024'!B188)-3,3))),
            VALUE(MID('latest 2024'!B188,SEARCH("Presetting machines operated in night",'latest 2024'!B188)-3,3)),
            VALUE(MID('latest 2024'!B188,SEARCH("Presetting machines operated in night",'latest 2024'!B188)-2,2))
        )
    ),"-"
)</f>
        <v>2</v>
      </c>
      <c r="L188" s="178" t="s">
        <v>54</v>
      </c>
      <c r="M188" s="178" t="s">
        <v>54</v>
      </c>
      <c r="N188" s="179">
        <v>3</v>
      </c>
      <c r="O188" s="179">
        <v>2</v>
      </c>
      <c r="P188" s="180">
        <v>6</v>
      </c>
      <c r="Q188" s="180">
        <v>5</v>
      </c>
      <c r="R188" s="179">
        <v>2</v>
      </c>
      <c r="S188" s="179">
        <v>2</v>
      </c>
      <c r="T188" s="180">
        <v>6</v>
      </c>
      <c r="U188" s="180">
        <v>6</v>
      </c>
      <c r="V188" s="181" t="s">
        <v>712</v>
      </c>
      <c r="W188" s="182" t="s">
        <v>703</v>
      </c>
      <c r="X188" s="274">
        <v>25045</v>
      </c>
      <c r="Y188" s="275">
        <v>67152</v>
      </c>
      <c r="Z188" s="246">
        <v>989</v>
      </c>
      <c r="AA188" s="254">
        <v>915</v>
      </c>
      <c r="AB188" s="254">
        <v>74</v>
      </c>
      <c r="AC188" s="84">
        <f t="shared" si="21"/>
        <v>3092.4795384615386</v>
      </c>
      <c r="AD188" s="51">
        <f t="shared" si="16"/>
        <v>2004.4872</v>
      </c>
      <c r="AE188" s="17">
        <f t="shared" si="18"/>
        <v>502.10769230769233</v>
      </c>
      <c r="AF188" s="83">
        <f t="shared" si="19"/>
        <v>1046.5885384615385</v>
      </c>
      <c r="AG188" s="6">
        <f>SUM(AC188:AF188)</f>
        <v>6645.6629692307697</v>
      </c>
    </row>
    <row r="189" spans="1:33" s="3" customFormat="1" ht="45.75" customHeight="1">
      <c r="A189" s="174">
        <v>45498</v>
      </c>
      <c r="B189" s="183">
        <f>IFERROR(
    IF(ISNUMBER(VALUE(MID('latest 2024'!B189,SEARCH("knitting machines for 12Hrs in day",'latest 2024'!B189)-4,4))),
        VALUE(MID('latest 2024'!B189,SEARCH("knitting machines for 12Hrs in day",'latest 2024'!B189)-4,4)),
        IF(ISNUMBER(VALUE(MID('latest 2024'!B189,SEARCH("knitting machines for 12Hrs in day",'latest 2024'!B189)-3,3))),
            VALUE(MID('latest 2024'!B189,SEARCH("knitting machines for 12Hrs in day",'latest 2024'!B189)-3,3)),
            VALUE(MID('latest 2024'!B189,SEARCH("knitting machines for 12Hrs in day",'latest 2024'!B189)-2,2))
        )
    ),"-"
)</f>
        <v>132</v>
      </c>
      <c r="C189" s="175">
        <f>IFERROR(
    IF(ISNUMBER(VALUE(MID('latest 2024'!B189,SEARCH("knitting machines operated in night",'latest 2024'!B189)-4,4))),
        VALUE(MID('latest 2024'!B189,SEARCH("knitting machines operated in night",'latest 2024'!B189)-4,4)),
        IF(ISNUMBER(VALUE(MID('latest 2024'!B189,SEARCH("knitting machines operated in night",'latest 2024'!B189)-3,3))),
            VALUE(MID('latest 2024'!B189,SEARCH("knitting machines operated in night",'latest 2024'!B189)-3,3)),
            VALUE(MID('latest 2024'!B189,SEARCH("knitting machines operated in night",'latest 2024'!B189)-2,2))
        )
    ),"-"
)</f>
        <v>147</v>
      </c>
      <c r="D189" s="176">
        <f>IFERROR(
    IF(ISNUMBER(VALUE(MID('latest 2024'!B189,SEARCH("bulk dye machines operated in day",'latest 2024'!B189)-4,4))),
        VALUE(MID('latest 2024'!B189,SEARCH("bulk dye machines operated in day",'latest 2024'!B189)-4,4)),
        IF(ISNUMBER(VALUE(MID('latest 2024'!B189,SEARCH("bulk dye machines operated in day",'latest 2024'!B189)-3,3))),
            VALUE(MID('latest 2024'!B189,SEARCH("bulk dye machines operated in day",'latest 2024'!B189)-3,3)),
            VALUE(MID('latest 2024'!B189,SEARCH("bulk dye machines operated in day ",'latest 2024'!B189)-2,2))
        )
    ),"-"
)</f>
        <v>26</v>
      </c>
      <c r="E189" s="176">
        <f>IFERROR(
    IF(ISNUMBER(VALUE(MID('latest 2024'!B189,SEARCH("bulk dye machines operated in night",'latest 2024'!B189)-4,4))),
        VALUE(MID('latest 2024'!B189,SEARCH("bulk dye machines operated in night",'latest 2024'!B189)-4,4)),
        IF(ISNUMBER(VALUE(MID('latest 2024'!B189,SEARCH("bulk dye machines operated in night",'latest 2024'!B189)-3,3))),
            VALUE(MID('latest 2024'!B189,SEARCH("bulk dye machines operated in night",'latest 2024'!B189)-3,3)),
            VALUE(MID('latest 2024'!B189,SEARCH("bulk dye machines operated in night",'latest 2024'!B189)-2,2))
        )
    ),"-"
)</f>
        <v>28</v>
      </c>
      <c r="F189" s="175">
        <f>IFERROR(
    IF(ISNUMBER(VALUE(MID('latest 2024'!B189,SEARCH("sample dye machine operated in day",'latest 2024'!B189)-4,4))),
        VALUE(MID('latest 2024'!B189,SEARCH("sample dye machine operated in day",'latest 2024'!B189)-4,4)),
        IF(ISNUMBER(VALUE(MID('latest 2024'!B189,SEARCH("sample dye machine operated in day",'latest 2024'!B189)-3,3))),
            VALUE(MID('latest 2024'!B189,SEARCH("sample dye machine operated in day",'latest 2024'!B189)-3,3)),
            VALUE(MID('latest 2024'!B189,SEARCH("sample dye machine operated in day",'latest 2024'!B189)-2,2))
        )
    ),"-"
)</f>
        <v>10</v>
      </c>
      <c r="G189" s="175">
        <f>IFERROR(
    IF(ISNUMBER(VALUE(MID('latest 2024'!B189,SEARCH("sample dye machine operated in night",'latest 2024'!B189)-4,4))),
        VALUE(MID('latest 2024'!B189,SEARCH("sample dye machine operated in night",'latest 2024'!B189)-4,4)),
        IF(ISNUMBER(VALUE(MID('latest 2024'!B189,SEARCH("sample dye machine operated in night",'latest 2024'!B189)-3,3))),
            VALUE(MID('latest 2024'!B189,SEARCH("sample dye machine operated in night",'latest 2024'!B189)-3,3)),
            VALUE(MID('latest 2024'!B189,SEARCH("sample dye machine operated in night",'latest 2024'!B189)-2,2))
        )
    ),"-"
)</f>
        <v>10</v>
      </c>
      <c r="H189" s="176">
        <f>IFERROR(
    IF(ISNUMBER(VALUE(MID('latest 2024'!B189,SEARCH("dryers operated in day",'latest 2024'!B189)-4,4))),
        VALUE(MID('latest 2024'!B189,SEARCH("dryers operated in day",'latest 2024'!B189)-4,4)),
        IF(ISNUMBER(VALUE(MID('latest 2024'!B189,SEARCH("dryers operated in day",'latest 2024'!B189)-3,3))),
            VALUE(MID('latest 2024'!B189,SEARCH("dryers operated in day",'latest 2024'!B189)-3,3)),
            VALUE(MID('latest 2024'!B189,SEARCH("dryers operated in day",'latest 2024'!B189)-2,2))
        )
    ),"-"
)</f>
        <v>8</v>
      </c>
      <c r="I189" s="176">
        <f>IFERROR(
    IF(ISNUMBER(VALUE(MID('latest 2024'!B189,SEARCH("dryers operated in night",'latest 2024'!B189)-4,4))),
        VALUE(MID('latest 2024'!B189,SEARCH("dryers operated in night",'latest 2024'!B189)-4,4)),
        IF(ISNUMBER(VALUE(MID('latest 2024'!B189,SEARCH("dryers operated in night",'latest 2024'!B189)-3,3))),
            VALUE(MID('latest 2024'!B189,SEARCH("dryers operated in night",'latest 2024'!B189)-3,3)),
            VALUE(MID('latest 2024'!B189,SEARCH("dryers operated in night",'latest 2024'!B189)-2,2))
        )
    ),"-"
)</f>
        <v>6</v>
      </c>
      <c r="J189" s="175">
        <f>IFERROR(
    IF(ISNUMBER(VALUE(MID('latest 2024'!B189,SEARCH("Presetting machines operated in day",'latest 2024'!B189)-4,4))),
        VALUE(MID('latest 2024'!B189,SEARCH("Presetting machines operated in day",'latest 2024'!B189)-4,4)),
        IF(ISNUMBER(VALUE(MID('latest 2024'!B189,SEARCH("Presetting machines operated in day",'latest 2024'!B189)-3,3))),
            VALUE(MID('latest 2024'!B189,SEARCH("Presetting machines operated in day",'latest 2024'!B189)-3,3)),
            VALUE(MID('latest 2024'!B189,SEARCH("Presetting machines operated in day",'latest 2024'!B189)-2,2))
        )
    ),"-"
)</f>
        <v>2</v>
      </c>
      <c r="K189" s="177">
        <f>IFERROR(
    IF(ISNUMBER(VALUE(MID('latest 2024'!B189,SEARCH("Presetting machines operated in night",'latest 2024'!B189)-4,4))),
        VALUE(MID('latest 2024'!B189,SEARCH("Presetting machines operated in night",'latest 2024'!B189)-4,4)),
        IF(ISNUMBER(VALUE(MID('latest 2024'!B189,SEARCH("Presetting machines operated in night",'latest 2024'!B189)-3,3))),
            VALUE(MID('latest 2024'!B189,SEARCH("Presetting machines operated in night",'latest 2024'!B189)-3,3)),
            VALUE(MID('latest 2024'!B189,SEARCH("Presetting machines operated in night",'latest 2024'!B189)-2,2))
        )
    ),"-"
)</f>
        <v>2</v>
      </c>
      <c r="L189" s="178" t="s">
        <v>54</v>
      </c>
      <c r="M189" s="178" t="s">
        <v>54</v>
      </c>
      <c r="N189" s="179">
        <v>3</v>
      </c>
      <c r="O189" s="179">
        <v>2</v>
      </c>
      <c r="P189" s="180">
        <v>5</v>
      </c>
      <c r="Q189" s="180">
        <v>5</v>
      </c>
      <c r="R189" s="179">
        <v>2</v>
      </c>
      <c r="S189" s="179">
        <v>2</v>
      </c>
      <c r="T189" s="180">
        <v>6</v>
      </c>
      <c r="U189" s="180">
        <v>6</v>
      </c>
      <c r="V189" s="181" t="s">
        <v>712</v>
      </c>
      <c r="W189" s="182" t="s">
        <v>703</v>
      </c>
      <c r="X189" s="274">
        <v>25511</v>
      </c>
      <c r="Y189" s="275">
        <v>72629</v>
      </c>
      <c r="Z189" s="253">
        <v>1039</v>
      </c>
      <c r="AA189" s="254">
        <v>968</v>
      </c>
      <c r="AB189" s="254">
        <v>71</v>
      </c>
      <c r="AC189" s="84">
        <f t="shared" si="21"/>
        <v>3150.0197846153847</v>
      </c>
      <c r="AD189" s="51">
        <f t="shared" si="16"/>
        <v>2167.9756500000003</v>
      </c>
      <c r="AE189" s="17">
        <f t="shared" si="18"/>
        <v>527.49230769230769</v>
      </c>
      <c r="AF189" s="83">
        <f t="shared" si="19"/>
        <v>1105.5156923076922</v>
      </c>
      <c r="AG189" s="6">
        <f>SUM(AC189:AF189)</f>
        <v>6951.0034346153843</v>
      </c>
    </row>
    <row r="190" spans="1:33" s="3" customFormat="1" ht="45.75" customHeight="1">
      <c r="A190" s="174">
        <v>45499</v>
      </c>
      <c r="B190" s="183">
        <f>IFERROR(
    IF(ISNUMBER(VALUE(MID('latest 2024'!B190,SEARCH("knitting machines for 12Hrs in day",'latest 2024'!B190)-4,4))),
        VALUE(MID('latest 2024'!B190,SEARCH("knitting machines for 12Hrs in day",'latest 2024'!B190)-4,4)),
        IF(ISNUMBER(VALUE(MID('latest 2024'!B190,SEARCH("knitting machines for 12Hrs in day",'latest 2024'!B190)-3,3))),
            VALUE(MID('latest 2024'!B190,SEARCH("knitting machines for 12Hrs in day",'latest 2024'!B190)-3,3)),
            VALUE(MID('latest 2024'!B190,SEARCH("knitting machines for 12Hrs in day",'latest 2024'!B190)-2,2))
        )
    ),"-"
)</f>
        <v>125</v>
      </c>
      <c r="C190" s="175">
        <f>IFERROR(
    IF(ISNUMBER(VALUE(MID('latest 2024'!B190,SEARCH("knitting machines operated in night",'latest 2024'!B190)-4,4))),
        VALUE(MID('latest 2024'!B190,SEARCH("knitting machines operated in night",'latest 2024'!B190)-4,4)),
        IF(ISNUMBER(VALUE(MID('latest 2024'!B190,SEARCH("knitting machines operated in night",'latest 2024'!B190)-3,3))),
            VALUE(MID('latest 2024'!B190,SEARCH("knitting machines operated in night",'latest 2024'!B190)-3,3)),
            VALUE(MID('latest 2024'!B190,SEARCH("knitting machines operated in night",'latest 2024'!B190)-2,2))
        )
    ),"-"
)</f>
        <v>147</v>
      </c>
      <c r="D190" s="176">
        <f>IFERROR(
    IF(ISNUMBER(VALUE(MID('latest 2024'!B190,SEARCH("bulk dye machines operated in day",'latest 2024'!B190)-4,4))),
        VALUE(MID('latest 2024'!B190,SEARCH("bulk dye machines operated in day",'latest 2024'!B190)-4,4)),
        IF(ISNUMBER(VALUE(MID('latest 2024'!B190,SEARCH("bulk dye machines operated in day",'latest 2024'!B190)-3,3))),
            VALUE(MID('latest 2024'!B190,SEARCH("bulk dye machines operated in day",'latest 2024'!B190)-3,3)),
            VALUE(MID('latest 2024'!B190,SEARCH("bulk dye machines operated in day ",'latest 2024'!B190)-2,2))
        )
    ),"-"
)</f>
        <v>28</v>
      </c>
      <c r="E190" s="176">
        <f>IFERROR(
    IF(ISNUMBER(VALUE(MID('latest 2024'!B190,SEARCH("bulk dye machines operated in night",'latest 2024'!B190)-4,4))),
        VALUE(MID('latest 2024'!B190,SEARCH("bulk dye machines operated in night",'latest 2024'!B190)-4,4)),
        IF(ISNUMBER(VALUE(MID('latest 2024'!B190,SEARCH("bulk dye machines operated in night",'latest 2024'!B190)-3,3))),
            VALUE(MID('latest 2024'!B190,SEARCH("bulk dye machines operated in night",'latest 2024'!B190)-3,3)),
            VALUE(MID('latest 2024'!B190,SEARCH("bulk dye machines operated in night",'latest 2024'!B190)-2,2))
        )
    ),"-"
)</f>
        <v>28</v>
      </c>
      <c r="F190" s="175">
        <f>IFERROR(
    IF(ISNUMBER(VALUE(MID('latest 2024'!B190,SEARCH("sample dye machine operated in day",'latest 2024'!B190)-4,4))),
        VALUE(MID('latest 2024'!B190,SEARCH("sample dye machine operated in day",'latest 2024'!B190)-4,4)),
        IF(ISNUMBER(VALUE(MID('latest 2024'!B190,SEARCH("sample dye machine operated in day",'latest 2024'!B190)-3,3))),
            VALUE(MID('latest 2024'!B190,SEARCH("sample dye machine operated in day",'latest 2024'!B190)-3,3)),
            VALUE(MID('latest 2024'!B190,SEARCH("sample dye machine operated in day",'latest 2024'!B190)-2,2))
        )
    ),"-"
)</f>
        <v>10</v>
      </c>
      <c r="G190" s="175">
        <f>IFERROR(
    IF(ISNUMBER(VALUE(MID('latest 2024'!B190,SEARCH("sample dye machine operated in night",'latest 2024'!B190)-4,4))),
        VALUE(MID('latest 2024'!B190,SEARCH("sample dye machine operated in night",'latest 2024'!B190)-4,4)),
        IF(ISNUMBER(VALUE(MID('latest 2024'!B190,SEARCH("sample dye machine operated in night",'latest 2024'!B190)-3,3))),
            VALUE(MID('latest 2024'!B190,SEARCH("sample dye machine operated in night",'latest 2024'!B190)-3,3)),
            VALUE(MID('latest 2024'!B190,SEARCH("sample dye machine operated in night",'latest 2024'!B190)-2,2))
        )
    ),"-"
)</f>
        <v>10</v>
      </c>
      <c r="H190" s="176">
        <f>IFERROR(
    IF(ISNUMBER(VALUE(MID('latest 2024'!B190,SEARCH("dryers operated in day",'latest 2024'!B190)-4,4))),
        VALUE(MID('latest 2024'!B190,SEARCH("dryers operated in day",'latest 2024'!B190)-4,4)),
        IF(ISNUMBER(VALUE(MID('latest 2024'!B190,SEARCH("dryers operated in day",'latest 2024'!B190)-3,3))),
            VALUE(MID('latest 2024'!B190,SEARCH("dryers operated in day",'latest 2024'!B190)-3,3)),
            VALUE(MID('latest 2024'!B190,SEARCH("dryers operated in day",'latest 2024'!B190)-2,2))
        )
    ),"-"
)</f>
        <v>7</v>
      </c>
      <c r="I190" s="176">
        <f>IFERROR(
    IF(ISNUMBER(VALUE(MID('latest 2024'!B190,SEARCH("dryers operated in night",'latest 2024'!B190)-4,4))),
        VALUE(MID('latest 2024'!B190,SEARCH("dryers operated in night",'latest 2024'!B190)-4,4)),
        IF(ISNUMBER(VALUE(MID('latest 2024'!B190,SEARCH("dryers operated in night",'latest 2024'!B190)-3,3))),
            VALUE(MID('latest 2024'!B190,SEARCH("dryers operated in night",'latest 2024'!B190)-3,3)),
            VALUE(MID('latest 2024'!B190,SEARCH("dryers operated in night",'latest 2024'!B190)-2,2))
        )
    ),"-"
)</f>
        <v>7</v>
      </c>
      <c r="J190" s="175">
        <f>IFERROR(
    IF(ISNUMBER(VALUE(MID('latest 2024'!B190,SEARCH("Presetting machines operated in day",'latest 2024'!B190)-4,4))),
        VALUE(MID('latest 2024'!B190,SEARCH("Presetting machines operated in day",'latest 2024'!B190)-4,4)),
        IF(ISNUMBER(VALUE(MID('latest 2024'!B190,SEARCH("Presetting machines operated in day",'latest 2024'!B190)-3,3))),
            VALUE(MID('latest 2024'!B190,SEARCH("Presetting machines operated in day",'latest 2024'!B190)-3,3)),
            VALUE(MID('latest 2024'!B190,SEARCH("Presetting machines operated in day",'latest 2024'!B190)-2,2))
        )
    ),"-"
)</f>
        <v>2</v>
      </c>
      <c r="K190" s="177">
        <f>IFERROR(
    IF(ISNUMBER(VALUE(MID('latest 2024'!B190,SEARCH("Presetting machines operated in night",'latest 2024'!B190)-4,4))),
        VALUE(MID('latest 2024'!B190,SEARCH("Presetting machines operated in night",'latest 2024'!B190)-4,4)),
        IF(ISNUMBER(VALUE(MID('latest 2024'!B190,SEARCH("Presetting machines operated in night",'latest 2024'!B190)-3,3))),
            VALUE(MID('latest 2024'!B190,SEARCH("Presetting machines operated in night",'latest 2024'!B190)-3,3)),
            VALUE(MID('latest 2024'!B190,SEARCH("Presetting machines operated in night",'latest 2024'!B190)-2,2))
        )
    ),"-"
)</f>
        <v>2</v>
      </c>
      <c r="L190" s="178" t="s">
        <v>54</v>
      </c>
      <c r="M190" s="178" t="s">
        <v>54</v>
      </c>
      <c r="N190" s="179">
        <v>3</v>
      </c>
      <c r="O190" s="179">
        <v>2</v>
      </c>
      <c r="P190" s="180">
        <v>5</v>
      </c>
      <c r="Q190" s="180">
        <v>5</v>
      </c>
      <c r="R190" s="179">
        <v>2</v>
      </c>
      <c r="S190" s="179">
        <v>2</v>
      </c>
      <c r="T190" s="180">
        <v>6</v>
      </c>
      <c r="U190" s="180">
        <v>6</v>
      </c>
      <c r="V190" s="181" t="s">
        <v>712</v>
      </c>
      <c r="W190" s="182" t="s">
        <v>703</v>
      </c>
      <c r="X190" s="274">
        <v>25629</v>
      </c>
      <c r="Y190" s="275">
        <v>66234</v>
      </c>
      <c r="Z190" s="253">
        <v>912</v>
      </c>
      <c r="AA190" s="254">
        <v>838</v>
      </c>
      <c r="AB190" s="254">
        <v>74</v>
      </c>
      <c r="AC190" s="84">
        <f t="shared" si="21"/>
        <v>3164.5900615384617</v>
      </c>
      <c r="AD190" s="51">
        <f t="shared" si="16"/>
        <v>1977.0848999999998</v>
      </c>
      <c r="AE190" s="17">
        <f t="shared" si="18"/>
        <v>463.01538461538462</v>
      </c>
      <c r="AF190" s="83">
        <f>(((AA190*0.9)*1.25)+ (AB190*0.8*94.5)/325)</f>
        <v>959.96353846153852</v>
      </c>
      <c r="AG190" s="6">
        <f>SUM(AC190:AF190)</f>
        <v>6564.6538846153844</v>
      </c>
    </row>
    <row r="191" spans="1:33" s="3" customFormat="1" ht="45.75" customHeight="1">
      <c r="A191" s="174">
        <v>45500</v>
      </c>
      <c r="B191" s="183">
        <f>IFERROR(
    IF(ISNUMBER(VALUE(MID('latest 2024'!B191,SEARCH("knitting machines for 12Hrs in day",'latest 2024'!B191)-4,4))),
        VALUE(MID('latest 2024'!B191,SEARCH("knitting machines for 12Hrs in day",'latest 2024'!B191)-4,4)),
        IF(ISNUMBER(VALUE(MID('latest 2024'!B191,SEARCH("knitting machines for 12Hrs in day",'latest 2024'!B191)-3,3))),
            VALUE(MID('latest 2024'!B191,SEARCH("knitting machines for 12Hrs in day",'latest 2024'!B191)-3,3)),
            VALUE(MID('latest 2024'!B191,SEARCH("knitting machines for 12Hrs in day",'latest 2024'!B191)-2,2))
        )
    ),"-"
)</f>
        <v>129</v>
      </c>
      <c r="C191" s="175">
        <f>IFERROR(
    IF(ISNUMBER(VALUE(MID('latest 2024'!B191,SEARCH("knitting machines operated in night",'latest 2024'!B191)-4,4))),
        VALUE(MID('latest 2024'!B191,SEARCH("knitting machines operated in night",'latest 2024'!B191)-4,4)),
        IF(ISNUMBER(VALUE(MID('latest 2024'!B191,SEARCH("knitting machines operated in night",'latest 2024'!B191)-3,3))),
            VALUE(MID('latest 2024'!B191,SEARCH("knitting machines operated in night",'latest 2024'!B191)-3,3)),
            VALUE(MID('latest 2024'!B191,SEARCH("knitting machines operated in night",'latest 2024'!B191)-2,2))
        )
    ),"-"
)</f>
        <v>132</v>
      </c>
      <c r="D191" s="176">
        <f>IFERROR(
    IF(ISNUMBER(VALUE(MID('latest 2024'!B191,SEARCH("bulk dye machines operated in day",'latest 2024'!B191)-4,4))),
        VALUE(MID('latest 2024'!B191,SEARCH("bulk dye machines operated in day",'latest 2024'!B191)-4,4)),
        IF(ISNUMBER(VALUE(MID('latest 2024'!B191,SEARCH("bulk dye machines operated in day",'latest 2024'!B191)-3,3))),
            VALUE(MID('latest 2024'!B191,SEARCH("bulk dye machines operated in day",'latest 2024'!B191)-3,3)),
            VALUE(MID('latest 2024'!B191,SEARCH("bulk dye machines operated in day ",'latest 2024'!B191)-2,2))
        )
    ),"-"
)</f>
        <v>25</v>
      </c>
      <c r="E191" s="176">
        <f>IFERROR(
    IF(ISNUMBER(VALUE(MID('latest 2024'!B191,SEARCH("bulk dye machines operated in night",'latest 2024'!B191)-4,4))),
        VALUE(MID('latest 2024'!B191,SEARCH("bulk dye machines operated in night",'latest 2024'!B191)-4,4)),
        IF(ISNUMBER(VALUE(MID('latest 2024'!B191,SEARCH("bulk dye machines operated in night",'latest 2024'!B191)-3,3))),
            VALUE(MID('latest 2024'!B191,SEARCH("bulk dye machines operated in night",'latest 2024'!B191)-3,3)),
            VALUE(MID('latest 2024'!B191,SEARCH("bulk dye machines operated in night",'latest 2024'!B191)-2,2))
        )
    ),"-"
)</f>
        <v>26</v>
      </c>
      <c r="F191" s="175">
        <f>IFERROR(
    IF(ISNUMBER(VALUE(MID('latest 2024'!B191,SEARCH("sample dye machine operated in day",'latest 2024'!B191)-4,4))),
        VALUE(MID('latest 2024'!B191,SEARCH("sample dye machine operated in day",'latest 2024'!B191)-4,4)),
        IF(ISNUMBER(VALUE(MID('latest 2024'!B191,SEARCH("sample dye machine operated in day",'latest 2024'!B191)-3,3))),
            VALUE(MID('latest 2024'!B191,SEARCH("sample dye machine operated in day",'latest 2024'!B191)-3,3)),
            VALUE(MID('latest 2024'!B191,SEARCH("sample dye machine operated in day",'latest 2024'!B191)-2,2))
        )
    ),"-"
)</f>
        <v>9</v>
      </c>
      <c r="G191" s="175">
        <f>IFERROR(
    IF(ISNUMBER(VALUE(MID('latest 2024'!B191,SEARCH("sample dye machine operated in night",'latest 2024'!B191)-4,4))),
        VALUE(MID('latest 2024'!B191,SEARCH("sample dye machine operated in night",'latest 2024'!B191)-4,4)),
        IF(ISNUMBER(VALUE(MID('latest 2024'!B191,SEARCH("sample dye machine operated in night",'latest 2024'!B191)-3,3))),
            VALUE(MID('latest 2024'!B191,SEARCH("sample dye machine operated in night",'latest 2024'!B191)-3,3)),
            VALUE(MID('latest 2024'!B191,SEARCH("sample dye machine operated in night",'latest 2024'!B191)-2,2))
        )
    ),"-"
)</f>
        <v>10</v>
      </c>
      <c r="H191" s="176">
        <f>IFERROR(
    IF(ISNUMBER(VALUE(MID('latest 2024'!B191,SEARCH("dryers operated in day",'latest 2024'!B191)-4,4))),
        VALUE(MID('latest 2024'!B191,SEARCH("dryers operated in day",'latest 2024'!B191)-4,4)),
        IF(ISNUMBER(VALUE(MID('latest 2024'!B191,SEARCH("dryers operated in day",'latest 2024'!B191)-3,3))),
            VALUE(MID('latest 2024'!B191,SEARCH("dryers operated in day",'latest 2024'!B191)-3,3)),
            VALUE(MID('latest 2024'!B191,SEARCH("dryers operated in day",'latest 2024'!B191)-2,2))
        )
    ),"-"
)</f>
        <v>8</v>
      </c>
      <c r="I191" s="176">
        <f>IFERROR(
    IF(ISNUMBER(VALUE(MID('latest 2024'!B191,SEARCH("dryers operated in night",'latest 2024'!B191)-4,4))),
        VALUE(MID('latest 2024'!B191,SEARCH("dryers operated in night",'latest 2024'!B191)-4,4)),
        IF(ISNUMBER(VALUE(MID('latest 2024'!B191,SEARCH("dryers operated in night",'latest 2024'!B191)-3,3))),
            VALUE(MID('latest 2024'!B191,SEARCH("dryers operated in night",'latest 2024'!B191)-3,3)),
            VALUE(MID('latest 2024'!B191,SEARCH("dryers operated in night",'latest 2024'!B191)-2,2))
        )
    ),"-"
)</f>
        <v>7</v>
      </c>
      <c r="J191" s="175">
        <f>IFERROR(
    IF(ISNUMBER(VALUE(MID('latest 2024'!B191,SEARCH("Presetting machines operated in day",'latest 2024'!B191)-4,4))),
        VALUE(MID('latest 2024'!B191,SEARCH("Presetting machines operated in day",'latest 2024'!B191)-4,4)),
        IF(ISNUMBER(VALUE(MID('latest 2024'!B191,SEARCH("Presetting machines operated in day",'latest 2024'!B191)-3,3))),
            VALUE(MID('latest 2024'!B191,SEARCH("Presetting machines operated in day",'latest 2024'!B191)-3,3)),
            VALUE(MID('latest 2024'!B191,SEARCH("Presetting machines operated in day",'latest 2024'!B191)-2,2))
        )
    ),"-"
)</f>
        <v>2</v>
      </c>
      <c r="K191" s="177">
        <f>IFERROR(
    IF(ISNUMBER(VALUE(MID('latest 2024'!B191,SEARCH("Presetting machines operated in night",'latest 2024'!B191)-4,4))),
        VALUE(MID('latest 2024'!B191,SEARCH("Presetting machines operated in night",'latest 2024'!B191)-4,4)),
        IF(ISNUMBER(VALUE(MID('latest 2024'!B191,SEARCH("Presetting machines operated in night",'latest 2024'!B191)-3,3))),
            VALUE(MID('latest 2024'!B191,SEARCH("Presetting machines operated in night",'latest 2024'!B191)-3,3)),
            VALUE(MID('latest 2024'!B191,SEARCH("Presetting machines operated in night",'latest 2024'!B191)-2,2))
        )
    ),"-"
)</f>
        <v>2</v>
      </c>
      <c r="L191" s="178" t="s">
        <v>54</v>
      </c>
      <c r="M191" s="178" t="s">
        <v>54</v>
      </c>
      <c r="N191" s="179">
        <v>2</v>
      </c>
      <c r="O191" s="179">
        <v>1</v>
      </c>
      <c r="P191" s="180">
        <v>4</v>
      </c>
      <c r="Q191" s="180">
        <v>4</v>
      </c>
      <c r="R191" s="179">
        <v>2</v>
      </c>
      <c r="S191" s="179">
        <v>2</v>
      </c>
      <c r="T191" s="180">
        <v>6</v>
      </c>
      <c r="U191" s="180">
        <v>6</v>
      </c>
      <c r="V191" s="181" t="s">
        <v>712</v>
      </c>
      <c r="W191" s="182" t="s">
        <v>703</v>
      </c>
      <c r="X191" s="270">
        <v>25267</v>
      </c>
      <c r="Y191" s="275">
        <v>62194</v>
      </c>
      <c r="Z191" s="253">
        <v>822</v>
      </c>
      <c r="AA191" s="254">
        <v>761</v>
      </c>
      <c r="AB191" s="254">
        <v>61</v>
      </c>
      <c r="AC191" s="84">
        <f t="shared" si="21"/>
        <v>3119.8914153846158</v>
      </c>
      <c r="AD191" s="51">
        <f t="shared" si="16"/>
        <v>1856.4909000000002</v>
      </c>
      <c r="AE191" s="17">
        <f t="shared" si="18"/>
        <v>417.32307692307694</v>
      </c>
      <c r="AF191" s="83">
        <f t="shared" si="19"/>
        <v>870.31453846153852</v>
      </c>
      <c r="AG191" s="6">
        <f t="shared" ref="AG191:AG254" si="22">SUM(AC191:AF191)</f>
        <v>6264.019930769231</v>
      </c>
    </row>
    <row r="192" spans="1:33" s="3" customFormat="1" ht="45.75" customHeight="1">
      <c r="A192" s="174">
        <v>45501</v>
      </c>
      <c r="B192" s="183">
        <f>IFERROR(
    IF(ISNUMBER(VALUE(MID('latest 2024'!B192,SEARCH("knitting machines for 12Hrs in day",'latest 2024'!B192)-4,4))),
        VALUE(MID('latest 2024'!B192,SEARCH("knitting machines for 12Hrs in day",'latest 2024'!B192)-4,4)),
        IF(ISNUMBER(VALUE(MID('latest 2024'!B192,SEARCH("knitting machines for 12Hrs in day",'latest 2024'!B192)-3,3))),
            VALUE(MID('latest 2024'!B192,SEARCH("knitting machines for 12Hrs in day",'latest 2024'!B192)-3,3)),
            VALUE(MID('latest 2024'!B192,SEARCH("knitting machines for 12Hrs in day",'latest 2024'!B192)-2,2))
        )
    ),"-"
)</f>
        <v>120</v>
      </c>
      <c r="C192" s="175">
        <f>IFERROR(
    IF(ISNUMBER(VALUE(MID('latest 2024'!B192,SEARCH("knitting machines operated in night",'latest 2024'!B192)-4,4))),
        VALUE(MID('latest 2024'!B192,SEARCH("knitting machines operated in night",'latest 2024'!B192)-4,4)),
        IF(ISNUMBER(VALUE(MID('latest 2024'!B192,SEARCH("knitting machines operated in night",'latest 2024'!B192)-3,3))),
            VALUE(MID('latest 2024'!B192,SEARCH("knitting machines operated in night",'latest 2024'!B192)-3,3)),
            VALUE(MID('latest 2024'!B192,SEARCH("knitting machines operated in night",'latest 2024'!B192)-2,2))
        )
    ),"-"
)</f>
        <v>130</v>
      </c>
      <c r="D192" s="176">
        <f>IFERROR(
    IF(ISNUMBER(VALUE(MID('latest 2024'!B192,SEARCH("bulk dye machines operated in day",'latest 2024'!B192)-4,4))),
        VALUE(MID('latest 2024'!B192,SEARCH("bulk dye machines operated in day",'latest 2024'!B192)-4,4)),
        IF(ISNUMBER(VALUE(MID('latest 2024'!B192,SEARCH("bulk dye machines operated in day",'latest 2024'!B192)-3,3))),
            VALUE(MID('latest 2024'!B192,SEARCH("bulk dye machines operated in day",'latest 2024'!B192)-3,3)),
            VALUE(MID('latest 2024'!B192,SEARCH("bulk dye machines operated in day ",'latest 2024'!B192)-2,2))
        )
    ),"-"
)</f>
        <v>25</v>
      </c>
      <c r="E192" s="176">
        <f>IFERROR(
    IF(ISNUMBER(VALUE(MID('latest 2024'!B192,SEARCH("bulk dye machines operated in night",'latest 2024'!B192)-4,4))),
        VALUE(MID('latest 2024'!B192,SEARCH("bulk dye machines operated in night",'latest 2024'!B192)-4,4)),
        IF(ISNUMBER(VALUE(MID('latest 2024'!B192,SEARCH("bulk dye machines operated in night",'latest 2024'!B192)-3,3))),
            VALUE(MID('latest 2024'!B192,SEARCH("bulk dye machines operated in night",'latest 2024'!B192)-3,3)),
            VALUE(MID('latest 2024'!B192,SEARCH("bulk dye machines operated in night",'latest 2024'!B192)-2,2))
        )
    ),"-"
)</f>
        <v>24</v>
      </c>
      <c r="F192" s="175">
        <f>IFERROR(
    IF(ISNUMBER(VALUE(MID('latest 2024'!B192,SEARCH("sample dye machine operated in day",'latest 2024'!B192)-4,4))),
        VALUE(MID('latest 2024'!B192,SEARCH("sample dye machine operated in day",'latest 2024'!B192)-4,4)),
        IF(ISNUMBER(VALUE(MID('latest 2024'!B192,SEARCH("sample dye machine operated in day",'latest 2024'!B192)-3,3))),
            VALUE(MID('latest 2024'!B192,SEARCH("sample dye machine operated in day",'latest 2024'!B192)-3,3)),
            VALUE(MID('latest 2024'!B192,SEARCH("sample dye machine operated in day",'latest 2024'!B192)-2,2))
        )
    ),"-"
)</f>
        <v>9</v>
      </c>
      <c r="G192" s="175">
        <f>IFERROR(
    IF(ISNUMBER(VALUE(MID('latest 2024'!B192,SEARCH("sample dye machine operated in night",'latest 2024'!B192)-4,4))),
        VALUE(MID('latest 2024'!B192,SEARCH("sample dye machine operated in night",'latest 2024'!B192)-4,4)),
        IF(ISNUMBER(VALUE(MID('latest 2024'!B192,SEARCH("sample dye machine operated in night",'latest 2024'!B192)-3,3))),
            VALUE(MID('latest 2024'!B192,SEARCH("sample dye machine operated in night",'latest 2024'!B192)-3,3)),
            VALUE(MID('latest 2024'!B192,SEARCH("sample dye machine operated in night",'latest 2024'!B192)-2,2))
        )
    ),"-"
)</f>
        <v>8</v>
      </c>
      <c r="H192" s="176">
        <f>IFERROR(
    IF(ISNUMBER(VALUE(MID('latest 2024'!B192,SEARCH("dryers operated in day",'latest 2024'!B192)-4,4))),
        VALUE(MID('latest 2024'!B192,SEARCH("dryers operated in day",'latest 2024'!B192)-4,4)),
        IF(ISNUMBER(VALUE(MID('latest 2024'!B192,SEARCH("dryers operated in day",'latest 2024'!B192)-3,3))),
            VALUE(MID('latest 2024'!B192,SEARCH("dryers operated in day",'latest 2024'!B192)-3,3)),
            VALUE(MID('latest 2024'!B192,SEARCH("dryers operated in day",'latest 2024'!B192)-2,2))
        )
    ),"-"
)</f>
        <v>7</v>
      </c>
      <c r="I192" s="176">
        <f>IFERROR(
    IF(ISNUMBER(VALUE(MID('latest 2024'!B192,SEARCH("dryers operated in night",'latest 2024'!B192)-4,4))),
        VALUE(MID('latest 2024'!B192,SEARCH("dryers operated in night",'latest 2024'!B192)-4,4)),
        IF(ISNUMBER(VALUE(MID('latest 2024'!B192,SEARCH("dryers operated in night",'latest 2024'!B192)-3,3))),
            VALUE(MID('latest 2024'!B192,SEARCH("dryers operated in night",'latest 2024'!B192)-3,3)),
            VALUE(MID('latest 2024'!B192,SEARCH("dryers operated in night",'latest 2024'!B192)-2,2))
        )
    ),"-"
)</f>
        <v>10</v>
      </c>
      <c r="J192" s="175">
        <f>IFERROR(
    IF(ISNUMBER(VALUE(MID('latest 2024'!B192,SEARCH("Presetting machines operated in day",'latest 2024'!B192)-4,4))),
        VALUE(MID('latest 2024'!B192,SEARCH("Presetting machines operated in day",'latest 2024'!B192)-4,4)),
        IF(ISNUMBER(VALUE(MID('latest 2024'!B192,SEARCH("Presetting machines operated in day",'latest 2024'!B192)-3,3))),
            VALUE(MID('latest 2024'!B192,SEARCH("Presetting machines operated in day",'latest 2024'!B192)-3,3)),
            VALUE(MID('latest 2024'!B192,SEARCH("Presetting machines operated in day",'latest 2024'!B192)-2,2))
        )
    ),"-"
)</f>
        <v>1</v>
      </c>
      <c r="K192" s="177">
        <f>IFERROR(
    IF(ISNUMBER(VALUE(MID('latest 2024'!B192,SEARCH("Presetting machines operated in night",'latest 2024'!B192)-4,4))),
        VALUE(MID('latest 2024'!B192,SEARCH("Presetting machines operated in night",'latest 2024'!B192)-4,4)),
        IF(ISNUMBER(VALUE(MID('latest 2024'!B192,SEARCH("Presetting machines operated in night",'latest 2024'!B192)-3,3))),
            VALUE(MID('latest 2024'!B192,SEARCH("Presetting machines operated in night",'latest 2024'!B192)-3,3)),
            VALUE(MID('latest 2024'!B192,SEARCH("Presetting machines operated in night",'latest 2024'!B192)-2,2))
        )
    ),"-"
)</f>
        <v>3</v>
      </c>
      <c r="L192" s="178" t="s">
        <v>54</v>
      </c>
      <c r="M192" s="178" t="s">
        <v>54</v>
      </c>
      <c r="N192" s="179">
        <v>1</v>
      </c>
      <c r="O192" s="179">
        <v>1</v>
      </c>
      <c r="P192" s="180">
        <v>4</v>
      </c>
      <c r="Q192" s="180">
        <v>4</v>
      </c>
      <c r="R192" s="179">
        <v>2</v>
      </c>
      <c r="S192" s="179">
        <v>2</v>
      </c>
      <c r="T192" s="180">
        <v>6</v>
      </c>
      <c r="U192" s="180">
        <v>6</v>
      </c>
      <c r="V192" s="181" t="s">
        <v>712</v>
      </c>
      <c r="W192" s="182" t="s">
        <v>703</v>
      </c>
      <c r="X192" s="270">
        <v>24030</v>
      </c>
      <c r="Y192" s="275">
        <v>58940</v>
      </c>
      <c r="Z192" s="253">
        <v>827</v>
      </c>
      <c r="AA192" s="254">
        <v>768</v>
      </c>
      <c r="AB192" s="254">
        <v>59</v>
      </c>
      <c r="AC192" s="84">
        <f t="shared" si="21"/>
        <v>2967.1504615384615</v>
      </c>
      <c r="AD192" s="51">
        <f t="shared" si="16"/>
        <v>1759.3589999999999</v>
      </c>
      <c r="AE192" s="17">
        <f t="shared" si="18"/>
        <v>419.86153846153849</v>
      </c>
      <c r="AF192" s="17">
        <f t="shared" si="19"/>
        <v>877.72430769230766</v>
      </c>
      <c r="AG192" s="6">
        <f t="shared" si="22"/>
        <v>6024.0953076923079</v>
      </c>
    </row>
    <row r="193" spans="1:33" s="3" customFormat="1" ht="45.75" customHeight="1">
      <c r="A193" s="174">
        <v>45502</v>
      </c>
      <c r="B193" s="183">
        <f>IFERROR(
    IF(ISNUMBER(VALUE(MID('latest 2024'!B193,SEARCH("knitting machines for 12Hrs in day",'latest 2024'!B193)-4,4))),
        VALUE(MID('latest 2024'!B193,SEARCH("knitting machines for 12Hrs in day",'latest 2024'!B193)-4,4)),
        IF(ISNUMBER(VALUE(MID('latest 2024'!B193,SEARCH("knitting machines for 12Hrs in day",'latest 2024'!B193)-3,3))),
            VALUE(MID('latest 2024'!B193,SEARCH("knitting machines for 12Hrs in day",'latest 2024'!B193)-3,3)),
            VALUE(MID('latest 2024'!B193,SEARCH("knitting machines for 12Hrs in day",'latest 2024'!B193)-2,2))
        )
    ),"-"
)</f>
        <v>122</v>
      </c>
      <c r="C193" s="175">
        <f>IFERROR(
    IF(ISNUMBER(VALUE(MID('latest 2024'!B193,SEARCH("knitting machines operated in night",'latest 2024'!B193)-4,4))),
        VALUE(MID('latest 2024'!B193,SEARCH("knitting machines operated in night",'latest 2024'!B193)-4,4)),
        IF(ISNUMBER(VALUE(MID('latest 2024'!B193,SEARCH("knitting machines operated in night",'latest 2024'!B193)-3,3))),
            VALUE(MID('latest 2024'!B193,SEARCH("knitting machines operated in night",'latest 2024'!B193)-3,3)),
            VALUE(MID('latest 2024'!B193,SEARCH("knitting machines operated in night",'latest 2024'!B193)-2,2))
        )
    ),"-"
)</f>
        <v>127</v>
      </c>
      <c r="D193" s="176">
        <f>IFERROR(
    IF(ISNUMBER(VALUE(MID('latest 2024'!B193,SEARCH("bulk dye machines operated in day",'latest 2024'!B193)-4,4))),
        VALUE(MID('latest 2024'!B193,SEARCH("bulk dye machines operated in day",'latest 2024'!B193)-4,4)),
        IF(ISNUMBER(VALUE(MID('latest 2024'!B193,SEARCH("bulk dye machines operated in day",'latest 2024'!B193)-3,3))),
            VALUE(MID('latest 2024'!B193,SEARCH("bulk dye machines operated in day",'latest 2024'!B193)-3,3)),
            VALUE(MID('latest 2024'!B193,SEARCH("bulk dye machines operated in day ",'latest 2024'!B193)-2,2))
        )
    ),"-"
)</f>
        <v>26</v>
      </c>
      <c r="E193" s="176">
        <f>IFERROR(
    IF(ISNUMBER(VALUE(MID('latest 2024'!B193,SEARCH("bulk dye machines operated in night",'latest 2024'!B193)-4,4))),
        VALUE(MID('latest 2024'!B193,SEARCH("bulk dye machines operated in night",'latest 2024'!B193)-4,4)),
        IF(ISNUMBER(VALUE(MID('latest 2024'!B193,SEARCH("bulk dye machines operated in night",'latest 2024'!B193)-3,3))),
            VALUE(MID('latest 2024'!B193,SEARCH("bulk dye machines operated in night",'latest 2024'!B193)-3,3)),
            VALUE(MID('latest 2024'!B193,SEARCH("bulk dye machines operated in night",'latest 2024'!B193)-2,2))
        )
    ),"-"
)</f>
        <v>28</v>
      </c>
      <c r="F193" s="175">
        <f>IFERROR(
    IF(ISNUMBER(VALUE(MID('latest 2024'!B193,SEARCH("sample dye machine operated in day",'latest 2024'!B193)-4,4))),
        VALUE(MID('latest 2024'!B193,SEARCH("sample dye machine operated in day",'latest 2024'!B193)-4,4)),
        IF(ISNUMBER(VALUE(MID('latest 2024'!B193,SEARCH("sample dye machine operated in day",'latest 2024'!B193)-3,3))),
            VALUE(MID('latest 2024'!B193,SEARCH("sample dye machine operated in day",'latest 2024'!B193)-3,3)),
            VALUE(MID('latest 2024'!B193,SEARCH("sample dye machine operated in day",'latest 2024'!B193)-2,2))
        )
    ),"-"
)</f>
        <v>9</v>
      </c>
      <c r="G193" s="175">
        <f>IFERROR(
    IF(ISNUMBER(VALUE(MID('latest 2024'!B193,SEARCH("sample dye machine operated in night",'latest 2024'!B193)-4,4))),
        VALUE(MID('latest 2024'!B193,SEARCH("sample dye machine operated in night",'latest 2024'!B193)-4,4)),
        IF(ISNUMBER(VALUE(MID('latest 2024'!B193,SEARCH("sample dye machine operated in night",'latest 2024'!B193)-3,3))),
            VALUE(MID('latest 2024'!B193,SEARCH("sample dye machine operated in night",'latest 2024'!B193)-3,3)),
            VALUE(MID('latest 2024'!B193,SEARCH("sample dye machine operated in night",'latest 2024'!B193)-2,2))
        )
    ),"-"
)</f>
        <v>9</v>
      </c>
      <c r="H193" s="176">
        <f>IFERROR(
    IF(ISNUMBER(VALUE(MID('latest 2024'!B193,SEARCH("dryers operated in day",'latest 2024'!B193)-4,4))),
        VALUE(MID('latest 2024'!B193,SEARCH("dryers operated in day",'latest 2024'!B193)-4,4)),
        IF(ISNUMBER(VALUE(MID('latest 2024'!B193,SEARCH("dryers operated in day",'latest 2024'!B193)-3,3))),
            VALUE(MID('latest 2024'!B193,SEARCH("dryers operated in day",'latest 2024'!B193)-3,3)),
            VALUE(MID('latest 2024'!B193,SEARCH("dryers operated in day",'latest 2024'!B193)-2,2))
        )
    ),"-"
)</f>
        <v>5</v>
      </c>
      <c r="I193" s="176">
        <f>IFERROR(
    IF(ISNUMBER(VALUE(MID('latest 2024'!B193,SEARCH("dryers operated in night",'latest 2024'!B193)-4,4))),
        VALUE(MID('latest 2024'!B193,SEARCH("dryers operated in night",'latest 2024'!B193)-4,4)),
        IF(ISNUMBER(VALUE(MID('latest 2024'!B193,SEARCH("dryers operated in night",'latest 2024'!B193)-3,3))),
            VALUE(MID('latest 2024'!B193,SEARCH("dryers operated in night",'latest 2024'!B193)-3,3)),
            VALUE(MID('latest 2024'!B193,SEARCH("dryers operated in night",'latest 2024'!B193)-2,2))
        )
    ),"-"
)</f>
        <v>9</v>
      </c>
      <c r="J193" s="175">
        <f>IFERROR(
    IF(ISNUMBER(VALUE(MID('latest 2024'!B193,SEARCH("Presetting machines operated in day",'latest 2024'!B193)-4,4))),
        VALUE(MID('latest 2024'!B193,SEARCH("Presetting machines operated in day",'latest 2024'!B193)-4,4)),
        IF(ISNUMBER(VALUE(MID('latest 2024'!B193,SEARCH("Presetting machines operated in day",'latest 2024'!B193)-3,3))),
            VALUE(MID('latest 2024'!B193,SEARCH("Presetting machines operated in day",'latest 2024'!B193)-3,3)),
            VALUE(MID('latest 2024'!B193,SEARCH("Presetting machines operated in day",'latest 2024'!B193)-2,2))
        )
    ),"-"
)</f>
        <v>2</v>
      </c>
      <c r="K193" s="177">
        <f>IFERROR(
    IF(ISNUMBER(VALUE(MID('latest 2024'!B193,SEARCH("Presetting machines operated in night",'latest 2024'!B193)-4,4))),
        VALUE(MID('latest 2024'!B193,SEARCH("Presetting machines operated in night",'latest 2024'!B193)-4,4)),
        IF(ISNUMBER(VALUE(MID('latest 2024'!B193,SEARCH("Presetting machines operated in night",'latest 2024'!B193)-3,3))),
            VALUE(MID('latest 2024'!B193,SEARCH("Presetting machines operated in night",'latest 2024'!B193)-3,3)),
            VALUE(MID('latest 2024'!B193,SEARCH("Presetting machines operated in night",'latest 2024'!B193)-2,2))
        )
    ),"-"
)</f>
        <v>3</v>
      </c>
      <c r="L193" s="178" t="s">
        <v>54</v>
      </c>
      <c r="M193" s="178" t="s">
        <v>54</v>
      </c>
      <c r="N193" s="179">
        <v>2</v>
      </c>
      <c r="O193" s="179">
        <v>2</v>
      </c>
      <c r="P193" s="180">
        <v>5</v>
      </c>
      <c r="Q193" s="180">
        <v>4</v>
      </c>
      <c r="R193" s="179">
        <v>2</v>
      </c>
      <c r="S193" s="179">
        <v>2</v>
      </c>
      <c r="T193" s="180">
        <v>6</v>
      </c>
      <c r="U193" s="180">
        <v>6</v>
      </c>
      <c r="V193" s="181" t="s">
        <v>712</v>
      </c>
      <c r="W193" s="182" t="s">
        <v>703</v>
      </c>
      <c r="X193" s="270">
        <v>23997</v>
      </c>
      <c r="Y193" s="275">
        <v>69731</v>
      </c>
      <c r="Z193" s="253">
        <v>982</v>
      </c>
      <c r="AA193" s="254">
        <v>911</v>
      </c>
      <c r="AB193" s="254">
        <v>71</v>
      </c>
      <c r="AC193" s="84">
        <f t="shared" si="21"/>
        <v>2963.0757230769232</v>
      </c>
      <c r="AD193" s="17">
        <f t="shared" si="16"/>
        <v>2081.4703500000001</v>
      </c>
      <c r="AE193" s="17">
        <f t="shared" si="18"/>
        <v>498.55384615384617</v>
      </c>
      <c r="AF193" s="17">
        <f t="shared" si="19"/>
        <v>1041.3906923076922</v>
      </c>
      <c r="AG193" s="6">
        <f t="shared" si="22"/>
        <v>6584.4906115384611</v>
      </c>
    </row>
    <row r="194" spans="1:33" s="3" customFormat="1" ht="45.75" customHeight="1">
      <c r="A194" s="174">
        <v>45503</v>
      </c>
      <c r="B194" s="183">
        <f>IFERROR(
    IF(ISNUMBER(VALUE(MID('latest 2024'!B194,SEARCH("knitting machines for 12Hrs in day",'latest 2024'!B194)-4,4))),
        VALUE(MID('latest 2024'!B194,SEARCH("knitting machines for 12Hrs in day",'latest 2024'!B194)-4,4)),
        IF(ISNUMBER(VALUE(MID('latest 2024'!B194,SEARCH("knitting machines for 12Hrs in day",'latest 2024'!B194)-3,3))),
            VALUE(MID('latest 2024'!B194,SEARCH("knitting machines for 12Hrs in day",'latest 2024'!B194)-3,3)),
            VALUE(MID('latest 2024'!B194,SEARCH("knitting machines for 12Hrs in day",'latest 2024'!B194)-2,2))
        )
    ),"-"
)</f>
        <v>135</v>
      </c>
      <c r="C194" s="175">
        <f>IFERROR(
    IF(ISNUMBER(VALUE(MID('latest 2024'!B194,SEARCH("knitting machines operated in night",'latest 2024'!B194)-4,4))),
        VALUE(MID('latest 2024'!B194,SEARCH("knitting machines operated in night",'latest 2024'!B194)-4,4)),
        IF(ISNUMBER(VALUE(MID('latest 2024'!B194,SEARCH("knitting machines operated in night",'latest 2024'!B194)-3,3))),
            VALUE(MID('latest 2024'!B194,SEARCH("knitting machines operated in night",'latest 2024'!B194)-3,3)),
            VALUE(MID('latest 2024'!B194,SEARCH("knitting machines operated in night",'latest 2024'!B194)-2,2))
        )
    ),"-"
)</f>
        <v>130</v>
      </c>
      <c r="D194" s="176">
        <f>IFERROR(
    IF(ISNUMBER(VALUE(MID('latest 2024'!B194,SEARCH("bulk dye machines operated in day",'latest 2024'!B194)-4,4))),
        VALUE(MID('latest 2024'!B194,SEARCH("bulk dye machines operated in day",'latest 2024'!B194)-4,4)),
        IF(ISNUMBER(VALUE(MID('latest 2024'!B194,SEARCH("bulk dye machines operated in day",'latest 2024'!B194)-3,3))),
            VALUE(MID('latest 2024'!B194,SEARCH("bulk dye machines operated in day",'latest 2024'!B194)-3,3)),
            VALUE(MID('latest 2024'!B194,SEARCH("bulk dye machines operated in day ",'latest 2024'!B194)-2,2))
        )
    ),"-"
)</f>
        <v>27</v>
      </c>
      <c r="E194" s="176">
        <f>IFERROR(
    IF(ISNUMBER(VALUE(MID('latest 2024'!B194,SEARCH("bulk dye machines operated in night",'latest 2024'!B194)-4,4))),
        VALUE(MID('latest 2024'!B194,SEARCH("bulk dye machines operated in night",'latest 2024'!B194)-4,4)),
        IF(ISNUMBER(VALUE(MID('latest 2024'!B194,SEARCH("bulk dye machines operated in night",'latest 2024'!B194)-3,3))),
            VALUE(MID('latest 2024'!B194,SEARCH("bulk dye machines operated in night",'latest 2024'!B194)-3,3)),
            VALUE(MID('latest 2024'!B194,SEARCH("bulk dye machines operated in night",'latest 2024'!B194)-2,2))
        )
    ),"-"
)</f>
        <v>29</v>
      </c>
      <c r="F194" s="175">
        <f>IFERROR(
    IF(ISNUMBER(VALUE(MID('latest 2024'!B194,SEARCH("sample dye machine operated in day",'latest 2024'!B194)-4,4))),
        VALUE(MID('latest 2024'!B194,SEARCH("sample dye machine operated in day",'latest 2024'!B194)-4,4)),
        IF(ISNUMBER(VALUE(MID('latest 2024'!B194,SEARCH("sample dye machine operated in day",'latest 2024'!B194)-3,3))),
            VALUE(MID('latest 2024'!B194,SEARCH("sample dye machine operated in day",'latest 2024'!B194)-3,3)),
            VALUE(MID('latest 2024'!B194,SEARCH("sample dye machine operated in day",'latest 2024'!B194)-2,2))
        )
    ),"-"
)</f>
        <v>10</v>
      </c>
      <c r="G194" s="175">
        <f>IFERROR(
    IF(ISNUMBER(VALUE(MID('latest 2024'!B194,SEARCH("sample dye machine operated in night",'latest 2024'!B194)-4,4))),
        VALUE(MID('latest 2024'!B194,SEARCH("sample dye machine operated in night",'latest 2024'!B194)-4,4)),
        IF(ISNUMBER(VALUE(MID('latest 2024'!B194,SEARCH("sample dye machine operated in night",'latest 2024'!B194)-3,3))),
            VALUE(MID('latest 2024'!B194,SEARCH("sample dye machine operated in night",'latest 2024'!B194)-3,3)),
            VALUE(MID('latest 2024'!B194,SEARCH("sample dye machine operated in night",'latest 2024'!B194)-2,2))
        )
    ),"-"
)</f>
        <v>10</v>
      </c>
      <c r="H194" s="176">
        <f>IFERROR(
    IF(ISNUMBER(VALUE(MID('latest 2024'!B194,SEARCH("dryers operated in day",'latest 2024'!B194)-4,4))),
        VALUE(MID('latest 2024'!B194,SEARCH("dryers operated in day",'latest 2024'!B194)-4,4)),
        IF(ISNUMBER(VALUE(MID('latest 2024'!B194,SEARCH("dryers operated in day",'latest 2024'!B194)-3,3))),
            VALUE(MID('latest 2024'!B194,SEARCH("dryers operated in day",'latest 2024'!B194)-3,3)),
            VALUE(MID('latest 2024'!B194,SEARCH("dryers operated in day",'latest 2024'!B194)-2,2))
        )
    ),"-"
)</f>
        <v>7</v>
      </c>
      <c r="I194" s="176">
        <f>IFERROR(
    IF(ISNUMBER(VALUE(MID('latest 2024'!B194,SEARCH("dryers operated in night",'latest 2024'!B194)-4,4))),
        VALUE(MID('latest 2024'!B194,SEARCH("dryers operated in night",'latest 2024'!B194)-4,4)),
        IF(ISNUMBER(VALUE(MID('latest 2024'!B194,SEARCH("dryers operated in night",'latest 2024'!B194)-3,3))),
            VALUE(MID('latest 2024'!B194,SEARCH("dryers operated in night",'latest 2024'!B194)-3,3)),
            VALUE(MID('latest 2024'!B194,SEARCH("dryers operated in night",'latest 2024'!B194)-2,2))
        )
    ),"-"
)</f>
        <v>9</v>
      </c>
      <c r="J194" s="175">
        <f>IFERROR(
    IF(ISNUMBER(VALUE(MID('latest 2024'!B194,SEARCH("Presetting machines operated in day",'latest 2024'!B194)-4,4))),
        VALUE(MID('latest 2024'!B194,SEARCH("Presetting machines operated in day",'latest 2024'!B194)-4,4)),
        IF(ISNUMBER(VALUE(MID('latest 2024'!B194,SEARCH("Presetting machines operated in day",'latest 2024'!B194)-3,3))),
            VALUE(MID('latest 2024'!B194,SEARCH("Presetting machines operated in day",'latest 2024'!B194)-3,3)),
            VALUE(MID('latest 2024'!B194,SEARCH("Presetting machines operated in day",'latest 2024'!B194)-2,2))
        )
    ),"-"
)</f>
        <v>2</v>
      </c>
      <c r="K194" s="177">
        <f>IFERROR(
    IF(ISNUMBER(VALUE(MID('latest 2024'!B194,SEARCH("Presetting machines operated in night",'latest 2024'!B194)-4,4))),
        VALUE(MID('latest 2024'!B194,SEARCH("Presetting machines operated in night",'latest 2024'!B194)-4,4)),
        IF(ISNUMBER(VALUE(MID('latest 2024'!B194,SEARCH("Presetting machines operated in night",'latest 2024'!B194)-3,3))),
            VALUE(MID('latest 2024'!B194,SEARCH("Presetting machines operated in night",'latest 2024'!B194)-3,3)),
            VALUE(MID('latest 2024'!B194,SEARCH("Presetting machines operated in night",'latest 2024'!B194)-2,2))
        )
    ),"-"
)</f>
        <v>4</v>
      </c>
      <c r="L194" s="178" t="s">
        <v>54</v>
      </c>
      <c r="M194" s="178" t="s">
        <v>54</v>
      </c>
      <c r="N194" s="179">
        <v>3</v>
      </c>
      <c r="O194" s="179">
        <v>2</v>
      </c>
      <c r="P194" s="180">
        <v>5</v>
      </c>
      <c r="Q194" s="180">
        <v>4</v>
      </c>
      <c r="R194" s="179">
        <v>2</v>
      </c>
      <c r="S194" s="179">
        <v>2</v>
      </c>
      <c r="T194" s="180">
        <v>6</v>
      </c>
      <c r="U194" s="180">
        <v>6</v>
      </c>
      <c r="V194" s="181" t="s">
        <v>712</v>
      </c>
      <c r="W194" s="182" t="s">
        <v>703</v>
      </c>
      <c r="X194" s="270">
        <v>25807</v>
      </c>
      <c r="Y194" s="270">
        <v>66225</v>
      </c>
      <c r="Z194" s="270">
        <v>900</v>
      </c>
      <c r="AA194" s="34">
        <v>828</v>
      </c>
      <c r="AB194" s="34">
        <v>72</v>
      </c>
      <c r="AC194" s="27">
        <f t="shared" si="21"/>
        <v>3186.5689538461538</v>
      </c>
      <c r="AD194" s="55">
        <f t="shared" si="16"/>
        <v>1976.8162499999999</v>
      </c>
      <c r="AE194" s="48">
        <f t="shared" si="18"/>
        <v>456.92307692307691</v>
      </c>
      <c r="AF194" s="39">
        <f t="shared" si="19"/>
        <v>948.24830769230766</v>
      </c>
      <c r="AG194" s="6">
        <f t="shared" si="22"/>
        <v>6568.5565884615389</v>
      </c>
    </row>
    <row r="195" spans="1:33" s="3" customFormat="1" ht="45.75" customHeight="1">
      <c r="A195" s="174">
        <v>45504</v>
      </c>
      <c r="B195" s="183">
        <f>IFERROR(
    IF(ISNUMBER(VALUE(MID('latest 2024'!B195,SEARCH("knitting machines for 12Hrs in day",'latest 2024'!B195)-4,4))),
        VALUE(MID('latest 2024'!B195,SEARCH("knitting machines for 12Hrs in day",'latest 2024'!B195)-4,4)),
        IF(ISNUMBER(VALUE(MID('latest 2024'!B195,SEARCH("knitting machines for 12Hrs in day",'latest 2024'!B195)-3,3))),
            VALUE(MID('latest 2024'!B195,SEARCH("knitting machines for 12Hrs in day",'latest 2024'!B195)-3,3)),
            VALUE(MID('latest 2024'!B195,SEARCH("knitting machines for 12Hrs in day",'latest 2024'!B195)-2,2))
        )
    ),"-"
)</f>
        <v>135</v>
      </c>
      <c r="C195" s="175">
        <f>IFERROR(
    IF(ISNUMBER(VALUE(MID('latest 2024'!B195,SEARCH("knitting machines operated in night",'latest 2024'!B195)-4,4))),
        VALUE(MID('latest 2024'!B195,SEARCH("knitting machines operated in night",'latest 2024'!B195)-4,4)),
        IF(ISNUMBER(VALUE(MID('latest 2024'!B195,SEARCH("knitting machines operated in night",'latest 2024'!B195)-3,3))),
            VALUE(MID('latest 2024'!B195,SEARCH("knitting machines operated in night",'latest 2024'!B195)-3,3)),
            VALUE(MID('latest 2024'!B195,SEARCH("knitting machines operated in night",'latest 2024'!B195)-2,2))
        )
    ),"-"
)</f>
        <v>110</v>
      </c>
      <c r="D195" s="176">
        <f>IFERROR(
    IF(ISNUMBER(VALUE(MID('latest 2024'!B195,SEARCH("bulk dye machines operated in day",'latest 2024'!B195)-4,4))),
        VALUE(MID('latest 2024'!B195,SEARCH("bulk dye machines operated in day",'latest 2024'!B195)-4,4)),
        IF(ISNUMBER(VALUE(MID('latest 2024'!B195,SEARCH("bulk dye machines operated in day",'latest 2024'!B195)-3,3))),
            VALUE(MID('latest 2024'!B195,SEARCH("bulk dye machines operated in day",'latest 2024'!B195)-3,3)),
            VALUE(MID('latest 2024'!B195,SEARCH("bulk dye machines operated in day ",'latest 2024'!B195)-2,2))
        )
    ),"-"
)</f>
        <v>28</v>
      </c>
      <c r="E195" s="176">
        <f>IFERROR(
    IF(ISNUMBER(VALUE(MID('latest 2024'!B195,SEARCH("bulk dye machines operated in night",'latest 2024'!B195)-4,4))),
        VALUE(MID('latest 2024'!B195,SEARCH("bulk dye machines operated in night",'latest 2024'!B195)-4,4)),
        IF(ISNUMBER(VALUE(MID('latest 2024'!B195,SEARCH("bulk dye machines operated in night",'latest 2024'!B195)-3,3))),
            VALUE(MID('latest 2024'!B195,SEARCH("bulk dye machines operated in night",'latest 2024'!B195)-3,3)),
            VALUE(MID('latest 2024'!B195,SEARCH("bulk dye machines operated in night",'latest 2024'!B195)-2,2))
        )
    ),"-"
)</f>
        <v>26</v>
      </c>
      <c r="F195" s="175">
        <f>IFERROR(
    IF(ISNUMBER(VALUE(MID('latest 2024'!B195,SEARCH("sample dye machine operated in day",'latest 2024'!B195)-4,4))),
        VALUE(MID('latest 2024'!B195,SEARCH("sample dye machine operated in day",'latest 2024'!B195)-4,4)),
        IF(ISNUMBER(VALUE(MID('latest 2024'!B195,SEARCH("sample dye machine operated in day",'latest 2024'!B195)-3,3))),
            VALUE(MID('latest 2024'!B195,SEARCH("sample dye machine operated in day",'latest 2024'!B195)-3,3)),
            VALUE(MID('latest 2024'!B195,SEARCH("sample dye machine operated in day",'latest 2024'!B195)-2,2))
        )
    ),"-"
)</f>
        <v>10</v>
      </c>
      <c r="G195" s="175">
        <f>IFERROR(
    IF(ISNUMBER(VALUE(MID('latest 2024'!B195,SEARCH("sample dye machine operated in night",'latest 2024'!B195)-4,4))),
        VALUE(MID('latest 2024'!B195,SEARCH("sample dye machine operated in night",'latest 2024'!B195)-4,4)),
        IF(ISNUMBER(VALUE(MID('latest 2024'!B195,SEARCH("sample dye machine operated in night",'latest 2024'!B195)-3,3))),
            VALUE(MID('latest 2024'!B195,SEARCH("sample dye machine operated in night",'latest 2024'!B195)-3,3)),
            VALUE(MID('latest 2024'!B195,SEARCH("sample dye machine operated in night",'latest 2024'!B195)-2,2))
        )
    ),"-"
)</f>
        <v>9</v>
      </c>
      <c r="H195" s="176">
        <f>IFERROR(
    IF(ISNUMBER(VALUE(MID('latest 2024'!B195,SEARCH("dryers operated in day",'latest 2024'!B195)-4,4))),
        VALUE(MID('latest 2024'!B195,SEARCH("dryers operated in day",'latest 2024'!B195)-4,4)),
        IF(ISNUMBER(VALUE(MID('latest 2024'!B195,SEARCH("dryers operated in day",'latest 2024'!B195)-3,3))),
            VALUE(MID('latest 2024'!B195,SEARCH("dryers operated in day",'latest 2024'!B195)-3,3)),
            VALUE(MID('latest 2024'!B195,SEARCH("dryers operated in day",'latest 2024'!B195)-2,2))
        )
    ),"-"
)</f>
        <v>8</v>
      </c>
      <c r="I195" s="176">
        <f>IFERROR(
    IF(ISNUMBER(VALUE(MID('latest 2024'!B195,SEARCH("dryers operated in night",'latest 2024'!B195)-4,4))),
        VALUE(MID('latest 2024'!B195,SEARCH("dryers operated in night",'latest 2024'!B195)-4,4)),
        IF(ISNUMBER(VALUE(MID('latest 2024'!B195,SEARCH("dryers operated in night",'latest 2024'!B195)-3,3))),
            VALUE(MID('latest 2024'!B195,SEARCH("dryers operated in night",'latest 2024'!B195)-3,3)),
            VALUE(MID('latest 2024'!B195,SEARCH("dryers operated in night",'latest 2024'!B195)-2,2))
        )
    ),"-"
)</f>
        <v>7</v>
      </c>
      <c r="J195" s="175">
        <f>IFERROR(
    IF(ISNUMBER(VALUE(MID('latest 2024'!B195,SEARCH("Presetting machines operated in day",'latest 2024'!B195)-4,4))),
        VALUE(MID('latest 2024'!B195,SEARCH("Presetting machines operated in day",'latest 2024'!B195)-4,4)),
        IF(ISNUMBER(VALUE(MID('latest 2024'!B195,SEARCH("Presetting machines operated in day",'latest 2024'!B195)-3,3))),
            VALUE(MID('latest 2024'!B195,SEARCH("Presetting machines operated in day",'latest 2024'!B195)-3,3)),
            VALUE(MID('latest 2024'!B195,SEARCH("Presetting machines operated in day",'latest 2024'!B195)-2,2))
        )
    ),"-"
)</f>
        <v>3</v>
      </c>
      <c r="K195" s="177">
        <f>IFERROR(
    IF(ISNUMBER(VALUE(MID('latest 2024'!B195,SEARCH("Presetting machines operated in night",'latest 2024'!B195)-4,4))),
        VALUE(MID('latest 2024'!B195,SEARCH("Presetting machines operated in night",'latest 2024'!B195)-4,4)),
        IF(ISNUMBER(VALUE(MID('latest 2024'!B195,SEARCH("Presetting machines operated in night",'latest 2024'!B195)-3,3))),
            VALUE(MID('latest 2024'!B195,SEARCH("Presetting machines operated in night",'latest 2024'!B195)-3,3)),
            VALUE(MID('latest 2024'!B195,SEARCH("Presetting machines operated in night",'latest 2024'!B195)-2,2))
        )
    ),"-"
)</f>
        <v>2</v>
      </c>
      <c r="L195" s="178" t="s">
        <v>54</v>
      </c>
      <c r="M195" s="178" t="s">
        <v>54</v>
      </c>
      <c r="N195" s="179">
        <v>2</v>
      </c>
      <c r="O195" s="179">
        <v>2</v>
      </c>
      <c r="P195" s="180">
        <v>5</v>
      </c>
      <c r="Q195" s="180">
        <v>4</v>
      </c>
      <c r="R195" s="179">
        <v>2</v>
      </c>
      <c r="S195" s="179">
        <v>2</v>
      </c>
      <c r="T195" s="180">
        <v>6</v>
      </c>
      <c r="U195" s="180">
        <v>6</v>
      </c>
      <c r="V195" s="181" t="s">
        <v>712</v>
      </c>
      <c r="W195" s="182" t="s">
        <v>703</v>
      </c>
      <c r="X195" s="270">
        <v>24970</v>
      </c>
      <c r="Y195" s="270">
        <v>67551</v>
      </c>
      <c r="Z195" s="270">
        <v>930</v>
      </c>
      <c r="AA195" s="34">
        <v>858</v>
      </c>
      <c r="AB195" s="34">
        <v>72</v>
      </c>
      <c r="AC195" s="27">
        <f>(X195*40.13)/325</f>
        <v>3083.2187692307693</v>
      </c>
      <c r="AD195" s="55">
        <f>(Y195/1000)*29.85</f>
        <v>2016.3973500000002</v>
      </c>
      <c r="AE195" s="48">
        <f>(Z195*165)/325</f>
        <v>472.15384615384613</v>
      </c>
      <c r="AF195" s="39">
        <f t="shared" si="19"/>
        <v>981.99830769230766</v>
      </c>
      <c r="AG195" s="6">
        <f>SUM(AC195:AF195)</f>
        <v>6553.7682730769229</v>
      </c>
    </row>
    <row r="196" spans="1:33" s="3" customFormat="1" ht="45.75" customHeight="1">
      <c r="A196" s="174">
        <v>45505</v>
      </c>
      <c r="B196" s="183">
        <f>IFERROR(
    IF(ISNUMBER(VALUE(MID('latest 2024'!B196,SEARCH("knitting machines for 12Hrs in day",'latest 2024'!B196)-4,4))),
        VALUE(MID('latest 2024'!B196,SEARCH("knitting machines for 12Hrs in day",'latest 2024'!B196)-4,4)),
        IF(ISNUMBER(VALUE(MID('latest 2024'!B196,SEARCH("knitting machines for 12Hrs in day",'latest 2024'!B196)-3,3))),
            VALUE(MID('latest 2024'!B196,SEARCH("knitting machines for 12Hrs in day",'latest 2024'!B196)-3,3)),
            VALUE(MID('latest 2024'!B196,SEARCH("knitting machines for 12Hrs in day",'latest 2024'!B196)-2,2))
        )
    ),"-"
)</f>
        <v>115</v>
      </c>
      <c r="C196" s="175">
        <f>IFERROR(
    IF(ISNUMBER(VALUE(MID('latest 2024'!B196,SEARCH("knitting machines operated in night",'latest 2024'!B196)-4,4))),
        VALUE(MID('latest 2024'!B196,SEARCH("knitting machines operated in night",'latest 2024'!B196)-4,4)),
        IF(ISNUMBER(VALUE(MID('latest 2024'!B196,SEARCH("knitting machines operated in night",'latest 2024'!B196)-3,3))),
            VALUE(MID('latest 2024'!B196,SEARCH("knitting machines operated in night",'latest 2024'!B196)-3,3)),
            VALUE(MID('latest 2024'!B196,SEARCH("knitting machines operated in night",'latest 2024'!B196)-2,2))
        )
    ),"-"
)</f>
        <v>121</v>
      </c>
      <c r="D196" s="176">
        <f>IFERROR(
    IF(ISNUMBER(VALUE(MID('latest 2024'!B196,SEARCH("bulk dye machines operated in day",'latest 2024'!B196)-4,4))),
        VALUE(MID('latest 2024'!B196,SEARCH("bulk dye machines operated in day",'latest 2024'!B196)-4,4)),
        IF(ISNUMBER(VALUE(MID('latest 2024'!B196,SEARCH("bulk dye machines operated in day",'latest 2024'!B196)-3,3))),
            VALUE(MID('latest 2024'!B196,SEARCH("bulk dye machines operated in day",'latest 2024'!B196)-3,3)),
            VALUE(MID('latest 2024'!B196,SEARCH("bulk dye machines operated in day ",'latest 2024'!B196)-2,2))
        )
    ),"-"
)</f>
        <v>27</v>
      </c>
      <c r="E196" s="176">
        <f>IFERROR(
    IF(ISNUMBER(VALUE(MID('latest 2024'!B196,SEARCH("bulk dye machines operated in night",'latest 2024'!B196)-4,4))),
        VALUE(MID('latest 2024'!B196,SEARCH("bulk dye machines operated in night",'latest 2024'!B196)-4,4)),
        IF(ISNUMBER(VALUE(MID('latest 2024'!B196,SEARCH("bulk dye machines operated in night",'latest 2024'!B196)-3,3))),
            VALUE(MID('latest 2024'!B196,SEARCH("bulk dye machines operated in night",'latest 2024'!B196)-3,3)),
            VALUE(MID('latest 2024'!B196,SEARCH("bulk dye machines operated in night",'latest 2024'!B196)-2,2))
        )
    ),"-"
)</f>
        <v>27</v>
      </c>
      <c r="F196" s="175">
        <f>IFERROR(
    IF(ISNUMBER(VALUE(MID('latest 2024'!B196,SEARCH("sample dye machine operated in day",'latest 2024'!B196)-4,4))),
        VALUE(MID('latest 2024'!B196,SEARCH("sample dye machine operated in day",'latest 2024'!B196)-4,4)),
        IF(ISNUMBER(VALUE(MID('latest 2024'!B196,SEARCH("sample dye machine operated in day",'latest 2024'!B196)-3,3))),
            VALUE(MID('latest 2024'!B196,SEARCH("sample dye machine operated in day",'latest 2024'!B196)-3,3)),
            VALUE(MID('latest 2024'!B196,SEARCH("sample dye machine operated in day",'latest 2024'!B196)-2,2))
        )
    ),"-"
)</f>
        <v>9</v>
      </c>
      <c r="G196" s="175">
        <f>IFERROR(
    IF(ISNUMBER(VALUE(MID('latest 2024'!B196,SEARCH("sample dye machine operated in night",'latest 2024'!B196)-4,4))),
        VALUE(MID('latest 2024'!B196,SEARCH("sample dye machine operated in night",'latest 2024'!B196)-4,4)),
        IF(ISNUMBER(VALUE(MID('latest 2024'!B196,SEARCH("sample dye machine operated in night",'latest 2024'!B196)-3,3))),
            VALUE(MID('latest 2024'!B196,SEARCH("sample dye machine operated in night",'latest 2024'!B196)-3,3)),
            VALUE(MID('latest 2024'!B196,SEARCH("sample dye machine operated in night",'latest 2024'!B196)-2,2))
        )
    ),"-"
)</f>
        <v>8</v>
      </c>
      <c r="H196" s="176">
        <f>IFERROR(
    IF(ISNUMBER(VALUE(MID('latest 2024'!B196,SEARCH("dryers operated in day",'latest 2024'!B196)-4,4))),
        VALUE(MID('latest 2024'!B196,SEARCH("dryers operated in day",'latest 2024'!B196)-4,4)),
        IF(ISNUMBER(VALUE(MID('latest 2024'!B196,SEARCH("dryers operated in day",'latest 2024'!B196)-3,3))),
            VALUE(MID('latest 2024'!B196,SEARCH("dryers operated in day",'latest 2024'!B196)-3,3)),
            VALUE(MID('latest 2024'!B196,SEARCH("dryers operated in day",'latest 2024'!B196)-2,2))
        )
    ),"-"
)</f>
        <v>8</v>
      </c>
      <c r="I196" s="176">
        <f>IFERROR(
    IF(ISNUMBER(VALUE(MID('latest 2024'!B196,SEARCH("dryers operated in night",'latest 2024'!B196)-4,4))),
        VALUE(MID('latest 2024'!B196,SEARCH("dryers operated in night",'latest 2024'!B196)-4,4)),
        IF(ISNUMBER(VALUE(MID('latest 2024'!B196,SEARCH("dryers operated in night",'latest 2024'!B196)-3,3))),
            VALUE(MID('latest 2024'!B196,SEARCH("dryers operated in night",'latest 2024'!B196)-3,3)),
            VALUE(MID('latest 2024'!B196,SEARCH("dryers operated in night",'latest 2024'!B196)-2,2))
        )
    ),"-"
)</f>
        <v>7</v>
      </c>
      <c r="J196" s="175">
        <f>IFERROR(
    IF(ISNUMBER(VALUE(MID('latest 2024'!B196,SEARCH("Presetting machines operated in day",'latest 2024'!B196)-4,4))),
        VALUE(MID('latest 2024'!B196,SEARCH("Presetting machines operated in day",'latest 2024'!B196)-4,4)),
        IF(ISNUMBER(VALUE(MID('latest 2024'!B196,SEARCH("Presetting machines operated in day",'latest 2024'!B196)-3,3))),
            VALUE(MID('latest 2024'!B196,SEARCH("Presetting machines operated in day",'latest 2024'!B196)-3,3)),
            VALUE(MID('latest 2024'!B196,SEARCH("Presetting machines operated in day",'latest 2024'!B196)-2,2))
        )
    ),"-"
)</f>
        <v>2</v>
      </c>
      <c r="K196" s="177">
        <f>IFERROR(
    IF(ISNUMBER(VALUE(MID('latest 2024'!B196,SEARCH("Presetting machines operated in night",'latest 2024'!B196)-4,4))),
        VALUE(MID('latest 2024'!B196,SEARCH("Presetting machines operated in night",'latest 2024'!B196)-4,4)),
        IF(ISNUMBER(VALUE(MID('latest 2024'!B196,SEARCH("Presetting machines operated in night",'latest 2024'!B196)-3,3))),
            VALUE(MID('latest 2024'!B196,SEARCH("Presetting machines operated in night",'latest 2024'!B196)-3,3)),
            VALUE(MID('latest 2024'!B196,SEARCH("Presetting machines operated in night",'latest 2024'!B196)-2,2))
        )
    ),"-"
)</f>
        <v>1</v>
      </c>
      <c r="L196" s="178" t="s">
        <v>54</v>
      </c>
      <c r="M196" s="178" t="s">
        <v>54</v>
      </c>
      <c r="N196" s="179">
        <v>2</v>
      </c>
      <c r="O196" s="179">
        <v>2</v>
      </c>
      <c r="P196" s="180">
        <v>5</v>
      </c>
      <c r="Q196" s="180">
        <v>4</v>
      </c>
      <c r="R196" s="179">
        <v>2</v>
      </c>
      <c r="S196" s="179">
        <v>2</v>
      </c>
      <c r="T196" s="180">
        <v>6</v>
      </c>
      <c r="U196" s="180">
        <v>6</v>
      </c>
      <c r="V196" s="181" t="s">
        <v>712</v>
      </c>
      <c r="W196" s="182" t="s">
        <v>703</v>
      </c>
      <c r="X196" s="251">
        <v>26011</v>
      </c>
      <c r="Y196" s="251">
        <v>70978</v>
      </c>
      <c r="Z196" s="251">
        <v>999</v>
      </c>
      <c r="AA196" s="36">
        <v>926</v>
      </c>
      <c r="AB196" s="34">
        <v>73</v>
      </c>
      <c r="AC196" s="84">
        <f t="shared" si="21"/>
        <v>3211.7582461538464</v>
      </c>
      <c r="AD196" s="17">
        <f t="shared" si="16"/>
        <v>2118.6932999999999</v>
      </c>
      <c r="AE196" s="17">
        <f t="shared" si="18"/>
        <v>507.18461538461537</v>
      </c>
      <c r="AF196" s="39">
        <f t="shared" si="19"/>
        <v>1058.7309230769231</v>
      </c>
      <c r="AG196" s="6">
        <f t="shared" si="22"/>
        <v>6896.3670846153855</v>
      </c>
    </row>
    <row r="197" spans="1:33" s="3" customFormat="1" ht="45.75" customHeight="1">
      <c r="A197" s="174">
        <v>45506</v>
      </c>
      <c r="B197" s="183">
        <f>IFERROR(
    IF(ISNUMBER(VALUE(MID('latest 2024'!B197,SEARCH("knitting machines for 12Hrs in day",'latest 2024'!B197)-4,4))),
        VALUE(MID('latest 2024'!B197,SEARCH("knitting machines for 12Hrs in day",'latest 2024'!B197)-4,4)),
        IF(ISNUMBER(VALUE(MID('latest 2024'!B197,SEARCH("knitting machines for 12Hrs in day",'latest 2024'!B197)-3,3))),
            VALUE(MID('latest 2024'!B197,SEARCH("knitting machines for 12Hrs in day",'latest 2024'!B197)-3,3)),
            VALUE(MID('latest 2024'!B197,SEARCH("knitting machines for 12Hrs in day",'latest 2024'!B197)-2,2))
        )
    ),"-"
)</f>
        <v>130</v>
      </c>
      <c r="C197" s="175">
        <f>IFERROR(
    IF(ISNUMBER(VALUE(MID('latest 2024'!B197,SEARCH("knitting machines operated in night",'latest 2024'!B197)-4,4))),
        VALUE(MID('latest 2024'!B197,SEARCH("knitting machines operated in night",'latest 2024'!B197)-4,4)),
        IF(ISNUMBER(VALUE(MID('latest 2024'!B197,SEARCH("knitting machines operated in night",'latest 2024'!B197)-3,3))),
            VALUE(MID('latest 2024'!B197,SEARCH("knitting machines operated in night",'latest 2024'!B197)-3,3)),
            VALUE(MID('latest 2024'!B197,SEARCH("knitting machines operated in night",'latest 2024'!B197)-2,2))
        )
    ),"-"
)</f>
        <v>120</v>
      </c>
      <c r="D197" s="176">
        <f>IFERROR(
    IF(ISNUMBER(VALUE(MID('latest 2024'!B197,SEARCH("bulk dye machines operated in day",'latest 2024'!B197)-4,4))),
        VALUE(MID('latest 2024'!B197,SEARCH("bulk dye machines operated in day",'latest 2024'!B197)-4,4)),
        IF(ISNUMBER(VALUE(MID('latest 2024'!B197,SEARCH("bulk dye machines operated in day",'latest 2024'!B197)-3,3))),
            VALUE(MID('latest 2024'!B197,SEARCH("bulk dye machines operated in day",'latest 2024'!B197)-3,3)),
            VALUE(MID('latest 2024'!B197,SEARCH("bulk dye machines operated in day ",'latest 2024'!B197)-2,2))
        )
    ),"-"
)</f>
        <v>29</v>
      </c>
      <c r="E197" s="176">
        <f>IFERROR(
    IF(ISNUMBER(VALUE(MID('latest 2024'!B197,SEARCH("bulk dye machines operated in night",'latest 2024'!B197)-4,4))),
        VALUE(MID('latest 2024'!B197,SEARCH("bulk dye machines operated in night",'latest 2024'!B197)-4,4)),
        IF(ISNUMBER(VALUE(MID('latest 2024'!B197,SEARCH("bulk dye machines operated in night",'latest 2024'!B197)-3,3))),
            VALUE(MID('latest 2024'!B197,SEARCH("bulk dye machines operated in night",'latest 2024'!B197)-3,3)),
            VALUE(MID('latest 2024'!B197,SEARCH("bulk dye machines operated in night",'latest 2024'!B197)-2,2))
        )
    ),"-"
)</f>
        <v>29</v>
      </c>
      <c r="F197" s="175">
        <f>IFERROR(
    IF(ISNUMBER(VALUE(MID('latest 2024'!B197,SEARCH("sample dye machine operated in day",'latest 2024'!B197)-4,4))),
        VALUE(MID('latest 2024'!B197,SEARCH("sample dye machine operated in day",'latest 2024'!B197)-4,4)),
        IF(ISNUMBER(VALUE(MID('latest 2024'!B197,SEARCH("sample dye machine operated in day",'latest 2024'!B197)-3,3))),
            VALUE(MID('latest 2024'!B197,SEARCH("sample dye machine operated in day",'latest 2024'!B197)-3,3)),
            VALUE(MID('latest 2024'!B197,SEARCH("sample dye machine operated in day",'latest 2024'!B197)-2,2))
        )
    ),"-"
)</f>
        <v>9</v>
      </c>
      <c r="G197" s="175">
        <f>IFERROR(
    IF(ISNUMBER(VALUE(MID('latest 2024'!B197,SEARCH("sample dye machine operated in night",'latest 2024'!B197)-4,4))),
        VALUE(MID('latest 2024'!B197,SEARCH("sample dye machine operated in night",'latest 2024'!B197)-4,4)),
        IF(ISNUMBER(VALUE(MID('latest 2024'!B197,SEARCH("sample dye machine operated in night",'latest 2024'!B197)-3,3))),
            VALUE(MID('latest 2024'!B197,SEARCH("sample dye machine operated in night",'latest 2024'!B197)-3,3)),
            VALUE(MID('latest 2024'!B197,SEARCH("sample dye machine operated in night",'latest 2024'!B197)-2,2))
        )
    ),"-"
)</f>
        <v>9</v>
      </c>
      <c r="H197" s="176">
        <f>IFERROR(
    IF(ISNUMBER(VALUE(MID('latest 2024'!B197,SEARCH("dryers operated in day",'latest 2024'!B197)-4,4))),
        VALUE(MID('latest 2024'!B197,SEARCH("dryers operated in day",'latest 2024'!B197)-4,4)),
        IF(ISNUMBER(VALUE(MID('latest 2024'!B197,SEARCH("dryers operated in day",'latest 2024'!B197)-3,3))),
            VALUE(MID('latest 2024'!B197,SEARCH("dryers operated in day",'latest 2024'!B197)-3,3)),
            VALUE(MID('latest 2024'!B197,SEARCH("dryers operated in day",'latest 2024'!B197)-2,2))
        )
    ),"-"
)</f>
        <v>8</v>
      </c>
      <c r="I197" s="176">
        <f>IFERROR(
    IF(ISNUMBER(VALUE(MID('latest 2024'!B197,SEARCH("dryers operated in night",'latest 2024'!B197)-4,4))),
        VALUE(MID('latest 2024'!B197,SEARCH("dryers operated in night",'latest 2024'!B197)-4,4)),
        IF(ISNUMBER(VALUE(MID('latest 2024'!B197,SEARCH("dryers operated in night",'latest 2024'!B197)-3,3))),
            VALUE(MID('latest 2024'!B197,SEARCH("dryers operated in night",'latest 2024'!B197)-3,3)),
            VALUE(MID('latest 2024'!B197,SEARCH("dryers operated in night",'latest 2024'!B197)-2,2))
        )
    ),"-"
)</f>
        <v>9</v>
      </c>
      <c r="J197" s="175">
        <f>IFERROR(
    IF(ISNUMBER(VALUE(MID('latest 2024'!B197,SEARCH("Presetting machines operated in day",'latest 2024'!B197)-4,4))),
        VALUE(MID('latest 2024'!B197,SEARCH("Presetting machines operated in day",'latest 2024'!B197)-4,4)),
        IF(ISNUMBER(VALUE(MID('latest 2024'!B197,SEARCH("Presetting machines operated in day",'latest 2024'!B197)-3,3))),
            VALUE(MID('latest 2024'!B197,SEARCH("Presetting machines operated in day",'latest 2024'!B197)-3,3)),
            VALUE(MID('latest 2024'!B197,SEARCH("Presetting machines operated in day",'latest 2024'!B197)-2,2))
        )
    ),"-"
)</f>
        <v>4</v>
      </c>
      <c r="K197" s="177">
        <f>IFERROR(
    IF(ISNUMBER(VALUE(MID('latest 2024'!B197,SEARCH("Presetting machines operated in night",'latest 2024'!B197)-4,4))),
        VALUE(MID('latest 2024'!B197,SEARCH("Presetting machines operated in night",'latest 2024'!B197)-4,4)),
        IF(ISNUMBER(VALUE(MID('latest 2024'!B197,SEARCH("Presetting machines operated in night",'latest 2024'!B197)-3,3))),
            VALUE(MID('latest 2024'!B197,SEARCH("Presetting machines operated in night",'latest 2024'!B197)-3,3)),
            VALUE(MID('latest 2024'!B197,SEARCH("Presetting machines operated in night",'latest 2024'!B197)-2,2))
        )
    ),"-"
)</f>
        <v>3</v>
      </c>
      <c r="L197" s="178" t="s">
        <v>54</v>
      </c>
      <c r="M197" s="178" t="s">
        <v>54</v>
      </c>
      <c r="N197" s="179">
        <v>2</v>
      </c>
      <c r="O197" s="179">
        <v>2</v>
      </c>
      <c r="P197" s="180">
        <v>5</v>
      </c>
      <c r="Q197" s="180">
        <v>4</v>
      </c>
      <c r="R197" s="179">
        <v>2</v>
      </c>
      <c r="S197" s="179">
        <v>2</v>
      </c>
      <c r="T197" s="180">
        <v>6</v>
      </c>
      <c r="U197" s="180">
        <v>6</v>
      </c>
      <c r="V197" s="181" t="s">
        <v>712</v>
      </c>
      <c r="W197" s="182" t="s">
        <v>703</v>
      </c>
      <c r="X197" s="251">
        <v>25695</v>
      </c>
      <c r="Y197" s="264">
        <v>69209</v>
      </c>
      <c r="Z197" s="251">
        <v>916</v>
      </c>
      <c r="AA197" s="34">
        <v>845</v>
      </c>
      <c r="AB197" s="34">
        <v>71</v>
      </c>
      <c r="AC197" s="84">
        <f t="shared" si="21"/>
        <v>3172.7395384615388</v>
      </c>
      <c r="AD197" s="17">
        <f t="shared" si="16"/>
        <v>2065.8886500000003</v>
      </c>
      <c r="AE197" s="17">
        <f t="shared" si="18"/>
        <v>465.04615384615386</v>
      </c>
      <c r="AF197" s="39">
        <f t="shared" si="19"/>
        <v>967.14069230769235</v>
      </c>
      <c r="AG197" s="6">
        <f t="shared" si="22"/>
        <v>6670.8150346153852</v>
      </c>
    </row>
    <row r="198" spans="1:33" s="3" customFormat="1" ht="45.75" customHeight="1">
      <c r="A198" s="174">
        <v>45507</v>
      </c>
      <c r="B198" s="183">
        <f>IFERROR(
    IF(ISNUMBER(VALUE(MID('latest 2024'!B198,SEARCH("knitting machines for 12Hrs in day",'latest 2024'!B198)-4,4))),
        VALUE(MID('latest 2024'!B198,SEARCH("knitting machines for 12Hrs in day",'latest 2024'!B198)-4,4)),
        IF(ISNUMBER(VALUE(MID('latest 2024'!B198,SEARCH("knitting machines for 12Hrs in day",'latest 2024'!B198)-3,3))),
            VALUE(MID('latest 2024'!B198,SEARCH("knitting machines for 12Hrs in day",'latest 2024'!B198)-3,3)),
            VALUE(MID('latest 2024'!B198,SEARCH("knitting machines for 12Hrs in day",'latest 2024'!B198)-2,2))
        )
    ),"-"
)</f>
        <v>119</v>
      </c>
      <c r="C198" s="175">
        <f>IFERROR(
    IF(ISNUMBER(VALUE(MID('latest 2024'!B198,SEARCH("knitting machines operated in night",'latest 2024'!B198)-4,4))),
        VALUE(MID('latest 2024'!B198,SEARCH("knitting machines operated in night",'latest 2024'!B198)-4,4)),
        IF(ISNUMBER(VALUE(MID('latest 2024'!B198,SEARCH("knitting machines operated in night",'latest 2024'!B198)-3,3))),
            VALUE(MID('latest 2024'!B198,SEARCH("knitting machines operated in night",'latest 2024'!B198)-3,3)),
            VALUE(MID('latest 2024'!B198,SEARCH("knitting machines operated in night",'latest 2024'!B198)-2,2))
        )
    ),"-"
)</f>
        <v>124</v>
      </c>
      <c r="D198" s="176">
        <f>IFERROR(
    IF(ISNUMBER(VALUE(MID('latest 2024'!B198,SEARCH("bulk dye machines operated in day",'latest 2024'!B198)-4,4))),
        VALUE(MID('latest 2024'!B198,SEARCH("bulk dye machines operated in day",'latest 2024'!B198)-4,4)),
        IF(ISNUMBER(VALUE(MID('latest 2024'!B198,SEARCH("bulk dye machines operated in day",'latest 2024'!B198)-3,3))),
            VALUE(MID('latest 2024'!B198,SEARCH("bulk dye machines operated in day",'latest 2024'!B198)-3,3)),
            VALUE(MID('latest 2024'!B198,SEARCH("bulk dye machines operated in day ",'latest 2024'!B198)-2,2))
        )
    ),"-"
)</f>
        <v>29</v>
      </c>
      <c r="E198" s="176">
        <f>IFERROR(
    IF(ISNUMBER(VALUE(MID('latest 2024'!B198,SEARCH("bulk dye machines operated in night",'latest 2024'!B198)-4,4))),
        VALUE(MID('latest 2024'!B198,SEARCH("bulk dye machines operated in night",'latest 2024'!B198)-4,4)),
        IF(ISNUMBER(VALUE(MID('latest 2024'!B198,SEARCH("bulk dye machines operated in night",'latest 2024'!B198)-3,3))),
            VALUE(MID('latest 2024'!B198,SEARCH("bulk dye machines operated in night",'latest 2024'!B198)-3,3)),
            VALUE(MID('latest 2024'!B198,SEARCH("bulk dye machines operated in night",'latest 2024'!B198)-2,2))
        )
    ),"-"
)</f>
        <v>28</v>
      </c>
      <c r="F198" s="175">
        <f>IFERROR(
    IF(ISNUMBER(VALUE(MID('latest 2024'!B198,SEARCH("sample dye machine operated in day",'latest 2024'!B198)-4,4))),
        VALUE(MID('latest 2024'!B198,SEARCH("sample dye machine operated in day",'latest 2024'!B198)-4,4)),
        IF(ISNUMBER(VALUE(MID('latest 2024'!B198,SEARCH("sample dye machine operated in day",'latest 2024'!B198)-3,3))),
            VALUE(MID('latest 2024'!B198,SEARCH("sample dye machine operated in day",'latest 2024'!B198)-3,3)),
            VALUE(MID('latest 2024'!B198,SEARCH("sample dye machine operated in day",'latest 2024'!B198)-2,2))
        )
    ),"-"
)</f>
        <v>9</v>
      </c>
      <c r="G198" s="175">
        <f>IFERROR(
    IF(ISNUMBER(VALUE(MID('latest 2024'!B198,SEARCH("sample dye machine operated in night",'latest 2024'!B198)-4,4))),
        VALUE(MID('latest 2024'!B198,SEARCH("sample dye machine operated in night",'latest 2024'!B198)-4,4)),
        IF(ISNUMBER(VALUE(MID('latest 2024'!B198,SEARCH("sample dye machine operated in night",'latest 2024'!B198)-3,3))),
            VALUE(MID('latest 2024'!B198,SEARCH("sample dye machine operated in night",'latest 2024'!B198)-3,3)),
            VALUE(MID('latest 2024'!B198,SEARCH("sample dye machine operated in night",'latest 2024'!B198)-2,2))
        )
    ),"-"
)</f>
        <v>9</v>
      </c>
      <c r="H198" s="176">
        <f>IFERROR(
    IF(ISNUMBER(VALUE(MID('latest 2024'!B198,SEARCH("dryers operated in day",'latest 2024'!B198)-4,4))),
        VALUE(MID('latest 2024'!B198,SEARCH("dryers operated in day",'latest 2024'!B198)-4,4)),
        IF(ISNUMBER(VALUE(MID('latest 2024'!B198,SEARCH("dryers operated in day",'latest 2024'!B198)-3,3))),
            VALUE(MID('latest 2024'!B198,SEARCH("dryers operated in day",'latest 2024'!B198)-3,3)),
            VALUE(MID('latest 2024'!B198,SEARCH("dryers operated in day",'latest 2024'!B198)-2,2))
        )
    ),"-"
)</f>
        <v>8</v>
      </c>
      <c r="I198" s="176">
        <f>IFERROR(
    IF(ISNUMBER(VALUE(MID('latest 2024'!B198,SEARCH("dryers operated in night",'latest 2024'!B198)-4,4))),
        VALUE(MID('latest 2024'!B198,SEARCH("dryers operated in night",'latest 2024'!B198)-4,4)),
        IF(ISNUMBER(VALUE(MID('latest 2024'!B198,SEARCH("dryers operated in night",'latest 2024'!B198)-3,3))),
            VALUE(MID('latest 2024'!B198,SEARCH("dryers operated in night",'latest 2024'!B198)-3,3)),
            VALUE(MID('latest 2024'!B198,SEARCH("dryers operated in night",'latest 2024'!B198)-2,2))
        )
    ),"-"
)</f>
        <v>8</v>
      </c>
      <c r="J198" s="175">
        <f>IFERROR(
    IF(ISNUMBER(VALUE(MID('latest 2024'!B198,SEARCH("Presetting machines operated in day",'latest 2024'!B198)-4,4))),
        VALUE(MID('latest 2024'!B198,SEARCH("Presetting machines operated in day",'latest 2024'!B198)-4,4)),
        IF(ISNUMBER(VALUE(MID('latest 2024'!B198,SEARCH("Presetting machines operated in day",'latest 2024'!B198)-3,3))),
            VALUE(MID('latest 2024'!B198,SEARCH("Presetting machines operated in day",'latest 2024'!B198)-3,3)),
            VALUE(MID('latest 2024'!B198,SEARCH("Presetting machines operated in day",'latest 2024'!B198)-2,2))
        )
    ),"-"
)</f>
        <v>4</v>
      </c>
      <c r="K198" s="177">
        <f>IFERROR(
    IF(ISNUMBER(VALUE(MID('latest 2024'!B198,SEARCH("Presetting machines operated in night",'latest 2024'!B198)-4,4))),
        VALUE(MID('latest 2024'!B198,SEARCH("Presetting machines operated in night",'latest 2024'!B198)-4,4)),
        IF(ISNUMBER(VALUE(MID('latest 2024'!B198,SEARCH("Presetting machines operated in night",'latest 2024'!B198)-3,3))),
            VALUE(MID('latest 2024'!B198,SEARCH("Presetting machines operated in night",'latest 2024'!B198)-3,3)),
            VALUE(MID('latest 2024'!B198,SEARCH("Presetting machines operated in night",'latest 2024'!B198)-2,2))
        )
    ),"-"
)</f>
        <v>3</v>
      </c>
      <c r="L198" s="178" t="s">
        <v>54</v>
      </c>
      <c r="M198" s="178" t="s">
        <v>54</v>
      </c>
      <c r="N198" s="179">
        <v>2</v>
      </c>
      <c r="O198" s="179">
        <v>2</v>
      </c>
      <c r="P198" s="180">
        <v>4</v>
      </c>
      <c r="Q198" s="180">
        <v>4</v>
      </c>
      <c r="R198" s="179">
        <v>2</v>
      </c>
      <c r="S198" s="179">
        <v>2</v>
      </c>
      <c r="T198" s="180">
        <v>6</v>
      </c>
      <c r="U198" s="180">
        <v>6</v>
      </c>
      <c r="V198" s="181" t="s">
        <v>712</v>
      </c>
      <c r="W198" s="182" t="s">
        <v>703</v>
      </c>
      <c r="X198" s="251">
        <v>25039</v>
      </c>
      <c r="Y198" s="264">
        <v>66860</v>
      </c>
      <c r="Z198" s="251">
        <v>912</v>
      </c>
      <c r="AA198" s="34">
        <v>850</v>
      </c>
      <c r="AB198" s="34">
        <v>62</v>
      </c>
      <c r="AC198" s="84">
        <f t="shared" si="21"/>
        <v>3091.738676923077</v>
      </c>
      <c r="AD198" s="17">
        <f t="shared" si="16"/>
        <v>1995.7710000000002</v>
      </c>
      <c r="AE198" s="17">
        <f t="shared" si="18"/>
        <v>463.01538461538462</v>
      </c>
      <c r="AF198" s="39">
        <f>(((AA198*0.9)*1.25)+ (AB198*0.8*94.5)/325)</f>
        <v>970.67215384615383</v>
      </c>
      <c r="AG198" s="6">
        <f t="shared" si="22"/>
        <v>6521.1972153846145</v>
      </c>
    </row>
    <row r="199" spans="1:33" s="3" customFormat="1" ht="45.75" customHeight="1">
      <c r="A199" s="174">
        <v>45508</v>
      </c>
      <c r="B199" s="183">
        <f>IFERROR(
    IF(ISNUMBER(VALUE(MID('latest 2024'!B199,SEARCH("knitting machines for 12Hrs in day",'latest 2024'!B199)-4,4))),
        VALUE(MID('latest 2024'!B199,SEARCH("knitting machines for 12Hrs in day",'latest 2024'!B199)-4,4)),
        IF(ISNUMBER(VALUE(MID('latest 2024'!B199,SEARCH("knitting machines for 12Hrs in day",'latest 2024'!B199)-3,3))),
            VALUE(MID('latest 2024'!B199,SEARCH("knitting machines for 12Hrs in day",'latest 2024'!B199)-3,3)),
            VALUE(MID('latest 2024'!B199,SEARCH("knitting machines for 12Hrs in day",'latest 2024'!B199)-2,2))
        )
    ),"-"
)</f>
        <v>135</v>
      </c>
      <c r="C199" s="175">
        <f>IFERROR(
    IF(ISNUMBER(VALUE(MID('latest 2024'!B199,SEARCH("knitting machines operated in night",'latest 2024'!B199)-4,4))),
        VALUE(MID('latest 2024'!B199,SEARCH("knitting machines operated in night",'latest 2024'!B199)-4,4)),
        IF(ISNUMBER(VALUE(MID('latest 2024'!B199,SEARCH("knitting machines operated in night",'latest 2024'!B199)-3,3))),
            VALUE(MID('latest 2024'!B199,SEARCH("knitting machines operated in night",'latest 2024'!B199)-3,3)),
            VALUE(MID('latest 2024'!B199,SEARCH("knitting machines operated in night",'latest 2024'!B199)-2,2))
        )
    ),"-"
)</f>
        <v>130</v>
      </c>
      <c r="D199" s="176">
        <f>IFERROR(
    IF(ISNUMBER(VALUE(MID('latest 2024'!B199,SEARCH("bulk dye machines operated in day",'latest 2024'!B199)-4,4))),
        VALUE(MID('latest 2024'!B199,SEARCH("bulk dye machines operated in day",'latest 2024'!B199)-4,4)),
        IF(ISNUMBER(VALUE(MID('latest 2024'!B199,SEARCH("bulk dye machines operated in day",'latest 2024'!B199)-3,3))),
            VALUE(MID('latest 2024'!B199,SEARCH("bulk dye machines operated in day",'latest 2024'!B199)-3,3)),
            VALUE(MID('latest 2024'!B199,SEARCH("bulk dye machines operated in day ",'latest 2024'!B199)-2,2))
        )
    ),"-"
)</f>
        <v>27</v>
      </c>
      <c r="E199" s="176">
        <f>IFERROR(
    IF(ISNUMBER(VALUE(MID('latest 2024'!B199,SEARCH("bulk dye machines operated in night",'latest 2024'!B199)-4,4))),
        VALUE(MID('latest 2024'!B199,SEARCH("bulk dye machines operated in night",'latest 2024'!B199)-4,4)),
        IF(ISNUMBER(VALUE(MID('latest 2024'!B199,SEARCH("bulk dye machines operated in night",'latest 2024'!B199)-3,3))),
            VALUE(MID('latest 2024'!B199,SEARCH("bulk dye machines operated in night",'latest 2024'!B199)-3,3)),
            VALUE(MID('latest 2024'!B199,SEARCH("bulk dye machines operated in night",'latest 2024'!B199)-2,2))
        )
    ),"-"
)</f>
        <v>28</v>
      </c>
      <c r="F199" s="175">
        <f>IFERROR(
    IF(ISNUMBER(VALUE(MID('latest 2024'!B199,SEARCH("sample dye machine operated in day",'latest 2024'!B199)-4,4))),
        VALUE(MID('latest 2024'!B199,SEARCH("sample dye machine operated in day",'latest 2024'!B199)-4,4)),
        IF(ISNUMBER(VALUE(MID('latest 2024'!B199,SEARCH("sample dye machine operated in day",'latest 2024'!B199)-3,3))),
            VALUE(MID('latest 2024'!B199,SEARCH("sample dye machine operated in day",'latest 2024'!B199)-3,3)),
            VALUE(MID('latest 2024'!B199,SEARCH("sample dye machine operated in day",'latest 2024'!B199)-2,2))
        )
    ),"-"
)</f>
        <v>9</v>
      </c>
      <c r="G199" s="175">
        <f>IFERROR(
    IF(ISNUMBER(VALUE(MID('latest 2024'!B199,SEARCH("sample dye machine operated in night",'latest 2024'!B199)-4,4))),
        VALUE(MID('latest 2024'!B199,SEARCH("sample dye machine operated in night",'latest 2024'!B199)-4,4)),
        IF(ISNUMBER(VALUE(MID('latest 2024'!B199,SEARCH("sample dye machine operated in night",'latest 2024'!B199)-3,3))),
            VALUE(MID('latest 2024'!B199,SEARCH("sample dye machine operated in night",'latest 2024'!B199)-3,3)),
            VALUE(MID('latest 2024'!B199,SEARCH("sample dye machine operated in night",'latest 2024'!B199)-2,2))
        )
    ),"-"
)</f>
        <v>9</v>
      </c>
      <c r="H199" s="176">
        <f>IFERROR(
    IF(ISNUMBER(VALUE(MID('latest 2024'!B199,SEARCH("dryers operated in day",'latest 2024'!B199)-4,4))),
        VALUE(MID('latest 2024'!B199,SEARCH("dryers operated in day",'latest 2024'!B199)-4,4)),
        IF(ISNUMBER(VALUE(MID('latest 2024'!B199,SEARCH("dryers operated in day",'latest 2024'!B199)-3,3))),
            VALUE(MID('latest 2024'!B199,SEARCH("dryers operated in day",'latest 2024'!B199)-3,3)),
            VALUE(MID('latest 2024'!B199,SEARCH("dryers operated in day",'latest 2024'!B199)-2,2))
        )
    ),"-"
)</f>
        <v>9</v>
      </c>
      <c r="I199" s="176">
        <f>IFERROR(
    IF(ISNUMBER(VALUE(MID('latest 2024'!B199,SEARCH("dryers operated in night",'latest 2024'!B199)-4,4))),
        VALUE(MID('latest 2024'!B199,SEARCH("dryers operated in night",'latest 2024'!B199)-4,4)),
        IF(ISNUMBER(VALUE(MID('latest 2024'!B199,SEARCH("dryers operated in night",'latest 2024'!B199)-3,3))),
            VALUE(MID('latest 2024'!B199,SEARCH("dryers operated in night",'latest 2024'!B199)-3,3)),
            VALUE(MID('latest 2024'!B199,SEARCH("dryers operated in night",'latest 2024'!B199)-2,2))
        )
    ),"-"
)</f>
        <v>9</v>
      </c>
      <c r="J199" s="175">
        <f>IFERROR(
    IF(ISNUMBER(VALUE(MID('latest 2024'!B199,SEARCH("Presetting machines operated in day",'latest 2024'!B199)-4,4))),
        VALUE(MID('latest 2024'!B199,SEARCH("Presetting machines operated in day",'latest 2024'!B199)-4,4)),
        IF(ISNUMBER(VALUE(MID('latest 2024'!B199,SEARCH("Presetting machines operated in day",'latest 2024'!B199)-3,3))),
            VALUE(MID('latest 2024'!B199,SEARCH("Presetting machines operated in day",'latest 2024'!B199)-3,3)),
            VALUE(MID('latest 2024'!B199,SEARCH("Presetting machines operated in day",'latest 2024'!B199)-2,2))
        )
    ),"-"
)</f>
        <v>2</v>
      </c>
      <c r="K199" s="177">
        <f>IFERROR(
    IF(ISNUMBER(VALUE(MID('latest 2024'!B199,SEARCH("Presetting machines operated in night",'latest 2024'!B199)-4,4))),
        VALUE(MID('latest 2024'!B199,SEARCH("Presetting machines operated in night",'latest 2024'!B199)-4,4)),
        IF(ISNUMBER(VALUE(MID('latest 2024'!B199,SEARCH("Presetting machines operated in night",'latest 2024'!B199)-3,3))),
            VALUE(MID('latest 2024'!B199,SEARCH("Presetting machines operated in night",'latest 2024'!B199)-3,3)),
            VALUE(MID('latest 2024'!B199,SEARCH("Presetting machines operated in night",'latest 2024'!B199)-2,2))
        )
    ),"-"
)</f>
        <v>2</v>
      </c>
      <c r="L199" s="178" t="s">
        <v>54</v>
      </c>
      <c r="M199" s="178" t="s">
        <v>54</v>
      </c>
      <c r="N199" s="179">
        <v>2</v>
      </c>
      <c r="O199" s="179">
        <v>2</v>
      </c>
      <c r="P199" s="180">
        <v>4</v>
      </c>
      <c r="Q199" s="180">
        <v>4</v>
      </c>
      <c r="R199" s="179">
        <v>2</v>
      </c>
      <c r="S199" s="179">
        <v>2</v>
      </c>
      <c r="T199" s="180">
        <v>6</v>
      </c>
      <c r="U199" s="180">
        <v>6</v>
      </c>
      <c r="V199" s="181" t="s">
        <v>712</v>
      </c>
      <c r="W199" s="182" t="s">
        <v>703</v>
      </c>
      <c r="X199" s="251">
        <v>25150</v>
      </c>
      <c r="Y199" s="264">
        <v>67081</v>
      </c>
      <c r="Z199" s="251">
        <v>914</v>
      </c>
      <c r="AA199" s="34">
        <v>851</v>
      </c>
      <c r="AB199" s="34">
        <v>63</v>
      </c>
      <c r="AC199" s="84">
        <f t="shared" si="21"/>
        <v>3105.4446153846156</v>
      </c>
      <c r="AD199" s="17">
        <f t="shared" si="16"/>
        <v>2002.3678500000001</v>
      </c>
      <c r="AE199" s="17">
        <f t="shared" si="18"/>
        <v>464.03076923076924</v>
      </c>
      <c r="AF199" s="39">
        <f t="shared" si="19"/>
        <v>972.02976923076926</v>
      </c>
      <c r="AG199" s="6">
        <f t="shared" si="22"/>
        <v>6543.8730038461536</v>
      </c>
    </row>
    <row r="200" spans="1:33" s="3" customFormat="1" ht="45.75" customHeight="1">
      <c r="A200" s="174">
        <v>45509</v>
      </c>
      <c r="B200" s="183">
        <f>IFERROR(
    IF(ISNUMBER(VALUE(MID('latest 2024'!B200,SEARCH("knitting machines for 12Hrs in day",'latest 2024'!B200)-4,4))),
        VALUE(MID('latest 2024'!B200,SEARCH("knitting machines for 12Hrs in day",'latest 2024'!B200)-4,4)),
        IF(ISNUMBER(VALUE(MID('latest 2024'!B200,SEARCH("knitting machines for 12Hrs in day",'latest 2024'!B200)-3,3))),
            VALUE(MID('latest 2024'!B200,SEARCH("knitting machines for 12Hrs in day",'latest 2024'!B200)-3,3)),
            VALUE(MID('latest 2024'!B200,SEARCH("knitting machines for 12Hrs in day",'latest 2024'!B200)-2,2))
        )
    ),"-"
)</f>
        <v>130</v>
      </c>
      <c r="C200" s="175">
        <f>IFERROR(
    IF(ISNUMBER(VALUE(MID('latest 2024'!B200,SEARCH("knitting machines operated in night",'latest 2024'!B200)-4,4))),
        VALUE(MID('latest 2024'!B200,SEARCH("knitting machines operated in night",'latest 2024'!B200)-4,4)),
        IF(ISNUMBER(VALUE(MID('latest 2024'!B200,SEARCH("knitting machines operated in night",'latest 2024'!B200)-3,3))),
            VALUE(MID('latest 2024'!B200,SEARCH("knitting machines operated in night",'latest 2024'!B200)-3,3)),
            VALUE(MID('latest 2024'!B200,SEARCH("knitting machines operated in night",'latest 2024'!B200)-2,2))
        )
    ),"-"
)</f>
        <v>130</v>
      </c>
      <c r="D200" s="176">
        <f>IFERROR(
    IF(ISNUMBER(VALUE(MID('latest 2024'!B200,SEARCH("bulk dye machines operated in day",'latest 2024'!B200)-4,4))),
        VALUE(MID('latest 2024'!B200,SEARCH("bulk dye machines operated in day",'latest 2024'!B200)-4,4)),
        IF(ISNUMBER(VALUE(MID('latest 2024'!B200,SEARCH("bulk dye machines operated in day",'latest 2024'!B200)-3,3))),
            VALUE(MID('latest 2024'!B200,SEARCH("bulk dye machines operated in day",'latest 2024'!B200)-3,3)),
            VALUE(MID('latest 2024'!B200,SEARCH("bulk dye machines operated in day ",'latest 2024'!B200)-2,2))
        )
    ),"-"
)</f>
        <v>27</v>
      </c>
      <c r="E200" s="176">
        <f>IFERROR(
    IF(ISNUMBER(VALUE(MID('latest 2024'!B200,SEARCH("bulk dye machines operated in night",'latest 2024'!B200)-4,4))),
        VALUE(MID('latest 2024'!B200,SEARCH("bulk dye machines operated in night",'latest 2024'!B200)-4,4)),
        IF(ISNUMBER(VALUE(MID('latest 2024'!B200,SEARCH("bulk dye machines operated in night",'latest 2024'!B200)-3,3))),
            VALUE(MID('latest 2024'!B200,SEARCH("bulk dye machines operated in night",'latest 2024'!B200)-3,3)),
            VALUE(MID('latest 2024'!B200,SEARCH("bulk dye machines operated in night",'latest 2024'!B200)-2,2))
        )
    ),"-"
)</f>
        <v>27</v>
      </c>
      <c r="F200" s="175">
        <f>IFERROR(
    IF(ISNUMBER(VALUE(MID('latest 2024'!B200,SEARCH("sample dye machine operated in day",'latest 2024'!B200)-4,4))),
        VALUE(MID('latest 2024'!B200,SEARCH("sample dye machine operated in day",'latest 2024'!B200)-4,4)),
        IF(ISNUMBER(VALUE(MID('latest 2024'!B200,SEARCH("sample dye machine operated in day",'latest 2024'!B200)-3,3))),
            VALUE(MID('latest 2024'!B200,SEARCH("sample dye machine operated in day",'latest 2024'!B200)-3,3)),
            VALUE(MID('latest 2024'!B200,SEARCH("sample dye machine operated in day",'latest 2024'!B200)-2,2))
        )
    ),"-"
)</f>
        <v>9</v>
      </c>
      <c r="G200" s="175">
        <f>IFERROR(
    IF(ISNUMBER(VALUE(MID('latest 2024'!B200,SEARCH("sample dye machine operated in night",'latest 2024'!B200)-4,4))),
        VALUE(MID('latest 2024'!B200,SEARCH("sample dye machine operated in night",'latest 2024'!B200)-4,4)),
        IF(ISNUMBER(VALUE(MID('latest 2024'!B200,SEARCH("sample dye machine operated in night",'latest 2024'!B200)-3,3))),
            VALUE(MID('latest 2024'!B200,SEARCH("sample dye machine operated in night",'latest 2024'!B200)-3,3)),
            VALUE(MID('latest 2024'!B200,SEARCH("sample dye machine operated in night",'latest 2024'!B200)-2,2))
        )
    ),"-"
)</f>
        <v>9</v>
      </c>
      <c r="H200" s="176">
        <f>IFERROR(
    IF(ISNUMBER(VALUE(MID('latest 2024'!B200,SEARCH("dryers operated in day",'latest 2024'!B200)-4,4))),
        VALUE(MID('latest 2024'!B200,SEARCH("dryers operated in day",'latest 2024'!B200)-4,4)),
        IF(ISNUMBER(VALUE(MID('latest 2024'!B200,SEARCH("dryers operated in day",'latest 2024'!B200)-3,3))),
            VALUE(MID('latest 2024'!B200,SEARCH("dryers operated in day",'latest 2024'!B200)-3,3)),
            VALUE(MID('latest 2024'!B200,SEARCH("dryers operated in day",'latest 2024'!B200)-2,2))
        )
    ),"-"
)</f>
        <v>7</v>
      </c>
      <c r="I200" s="176">
        <f>IFERROR(
    IF(ISNUMBER(VALUE(MID('latest 2024'!B200,SEARCH("dryers operated in night",'latest 2024'!B200)-4,4))),
        VALUE(MID('latest 2024'!B200,SEARCH("dryers operated in night",'latest 2024'!B200)-4,4)),
        IF(ISNUMBER(VALUE(MID('latest 2024'!B200,SEARCH("dryers operated in night",'latest 2024'!B200)-3,3))),
            VALUE(MID('latest 2024'!B200,SEARCH("dryers operated in night",'latest 2024'!B200)-3,3)),
            VALUE(MID('latest 2024'!B200,SEARCH("dryers operated in night",'latest 2024'!B200)-2,2))
        )
    ),"-"
)</f>
        <v>9</v>
      </c>
      <c r="J200" s="175">
        <f>IFERROR(
    IF(ISNUMBER(VALUE(MID('latest 2024'!B200,SEARCH("Presetting machines operated in day",'latest 2024'!B200)-4,4))),
        VALUE(MID('latest 2024'!B200,SEARCH("Presetting machines operated in day",'latest 2024'!B200)-4,4)),
        IF(ISNUMBER(VALUE(MID('latest 2024'!B200,SEARCH("Presetting machines operated in day",'latest 2024'!B200)-3,3))),
            VALUE(MID('latest 2024'!B200,SEARCH("Presetting machines operated in day",'latest 2024'!B200)-3,3)),
            VALUE(MID('latest 2024'!B200,SEARCH("Presetting machines operated in day",'latest 2024'!B200)-2,2))
        )
    ),"-"
)</f>
        <v>1</v>
      </c>
      <c r="K200" s="177">
        <f>IFERROR(
    IF(ISNUMBER(VALUE(MID('latest 2024'!B200,SEARCH("Presetting machines operated in night",'latest 2024'!B200)-4,4))),
        VALUE(MID('latest 2024'!B200,SEARCH("Presetting machines operated in night",'latest 2024'!B200)-4,4)),
        IF(ISNUMBER(VALUE(MID('latest 2024'!B200,SEARCH("Presetting machines operated in night",'latest 2024'!B200)-3,3))),
            VALUE(MID('latest 2024'!B200,SEARCH("Presetting machines operated in night",'latest 2024'!B200)-3,3)),
            VALUE(MID('latest 2024'!B200,SEARCH("Presetting machines operated in night",'latest 2024'!B200)-2,2))
        )
    ),"-"
)</f>
        <v>3</v>
      </c>
      <c r="L200" s="178" t="s">
        <v>54</v>
      </c>
      <c r="M200" s="178" t="s">
        <v>54</v>
      </c>
      <c r="N200" s="179">
        <v>3</v>
      </c>
      <c r="O200" s="179">
        <v>2</v>
      </c>
      <c r="P200" s="180">
        <v>5</v>
      </c>
      <c r="Q200" s="180">
        <v>4</v>
      </c>
      <c r="R200" s="179">
        <v>2</v>
      </c>
      <c r="S200" s="179">
        <v>2</v>
      </c>
      <c r="T200" s="180">
        <v>6</v>
      </c>
      <c r="U200" s="180">
        <v>6</v>
      </c>
      <c r="V200" s="181" t="s">
        <v>712</v>
      </c>
      <c r="W200" s="182" t="s">
        <v>703</v>
      </c>
      <c r="X200" s="251">
        <v>26234</v>
      </c>
      <c r="Y200" s="264">
        <v>69533</v>
      </c>
      <c r="Z200" s="251">
        <v>995</v>
      </c>
      <c r="AA200" s="34">
        <v>918</v>
      </c>
      <c r="AB200" s="34">
        <v>77</v>
      </c>
      <c r="AC200" s="84">
        <f t="shared" si="21"/>
        <v>3239.2936000000004</v>
      </c>
      <c r="AD200" s="17">
        <f t="shared" si="16"/>
        <v>2075.56005</v>
      </c>
      <c r="AE200" s="17">
        <f>(Z200*165)/325</f>
        <v>505.15384615384613</v>
      </c>
      <c r="AF200" s="17">
        <f t="shared" si="19"/>
        <v>1050.6613846153846</v>
      </c>
      <c r="AG200" s="6">
        <f t="shared" si="22"/>
        <v>6870.6688807692317</v>
      </c>
    </row>
    <row r="201" spans="1:33" s="3" customFormat="1" ht="45.75" customHeight="1">
      <c r="A201" s="174">
        <v>45510</v>
      </c>
      <c r="B201" s="183">
        <f>IFERROR(
    IF(ISNUMBER(VALUE(MID('latest 2024'!B201,SEARCH("knitting machines for 12Hrs in day",'latest 2024'!B201)-4,4))),
        VALUE(MID('latest 2024'!B201,SEARCH("knitting machines for 12Hrs in day",'latest 2024'!B201)-4,4)),
        IF(ISNUMBER(VALUE(MID('latest 2024'!B201,SEARCH("knitting machines for 12Hrs in day",'latest 2024'!B201)-3,3))),
            VALUE(MID('latest 2024'!B201,SEARCH("knitting machines for 12Hrs in day",'latest 2024'!B201)-3,3)),
            VALUE(MID('latest 2024'!B201,SEARCH("knitting machines for 12Hrs in day",'latest 2024'!B201)-2,2))
        )
    ),"-"
)</f>
        <v>133</v>
      </c>
      <c r="C201" s="175">
        <f>IFERROR(
    IF(ISNUMBER(VALUE(MID('latest 2024'!B201,SEARCH("knitting machines operated in night",'latest 2024'!B201)-4,4))),
        VALUE(MID('latest 2024'!B201,SEARCH("knitting machines operated in night",'latest 2024'!B201)-4,4)),
        IF(ISNUMBER(VALUE(MID('latest 2024'!B201,SEARCH("knitting machines operated in night",'latest 2024'!B201)-3,3))),
            VALUE(MID('latest 2024'!B201,SEARCH("knitting machines operated in night",'latest 2024'!B201)-3,3)),
            VALUE(MID('latest 2024'!B201,SEARCH("knitting machines operated in night",'latest 2024'!B201)-2,2))
        )
    ),"-"
)</f>
        <v>130</v>
      </c>
      <c r="D201" s="176">
        <f>IFERROR(
    IF(ISNUMBER(VALUE(MID('latest 2024'!B201,SEARCH("bulk dye machines operated in day",'latest 2024'!B201)-4,4))),
        VALUE(MID('latest 2024'!B201,SEARCH("bulk dye machines operated in day",'latest 2024'!B201)-4,4)),
        IF(ISNUMBER(VALUE(MID('latest 2024'!B201,SEARCH("bulk dye machines operated in day",'latest 2024'!B201)-3,3))),
            VALUE(MID('latest 2024'!B201,SEARCH("bulk dye machines operated in day",'latest 2024'!B201)-3,3)),
            VALUE(MID('latest 2024'!B201,SEARCH("bulk dye machines operated in day ",'latest 2024'!B201)-2,2))
        )
    ),"-"
)</f>
        <v>27</v>
      </c>
      <c r="E201" s="176">
        <f>IFERROR(
    IF(ISNUMBER(VALUE(MID('latest 2024'!B201,SEARCH("bulk dye machines operated in night",'latest 2024'!B201)-4,4))),
        VALUE(MID('latest 2024'!B201,SEARCH("bulk dye machines operated in night",'latest 2024'!B201)-4,4)),
        IF(ISNUMBER(VALUE(MID('latest 2024'!B201,SEARCH("bulk dye machines operated in night",'latest 2024'!B201)-3,3))),
            VALUE(MID('latest 2024'!B201,SEARCH("bulk dye machines operated in night",'latest 2024'!B201)-3,3)),
            VALUE(MID('latest 2024'!B201,SEARCH("bulk dye machines operated in night",'latest 2024'!B201)-2,2))
        )
    ),"-"
)</f>
        <v>29</v>
      </c>
      <c r="F201" s="175">
        <f>IFERROR(
    IF(ISNUMBER(VALUE(MID('latest 2024'!B201,SEARCH("sample dye machine operated in day",'latest 2024'!B201)-4,4))),
        VALUE(MID('latest 2024'!B201,SEARCH("sample dye machine operated in day",'latest 2024'!B201)-4,4)),
        IF(ISNUMBER(VALUE(MID('latest 2024'!B201,SEARCH("sample dye machine operated in day",'latest 2024'!B201)-3,3))),
            VALUE(MID('latest 2024'!B201,SEARCH("sample dye machine operated in day",'latest 2024'!B201)-3,3)),
            VALUE(MID('latest 2024'!B201,SEARCH("sample dye machine operated in day",'latest 2024'!B201)-2,2))
        )
    ),"-"
)</f>
        <v>7</v>
      </c>
      <c r="G201" s="175">
        <f>IFERROR(
    IF(ISNUMBER(VALUE(MID('latest 2024'!B201,SEARCH("sample dye machine operated in night",'latest 2024'!B201)-4,4))),
        VALUE(MID('latest 2024'!B201,SEARCH("sample dye machine operated in night",'latest 2024'!B201)-4,4)),
        IF(ISNUMBER(VALUE(MID('latest 2024'!B201,SEARCH("sample dye machine operated in night",'latest 2024'!B201)-3,3))),
            VALUE(MID('latest 2024'!B201,SEARCH("sample dye machine operated in night",'latest 2024'!B201)-3,3)),
            VALUE(MID('latest 2024'!B201,SEARCH("sample dye machine operated in night",'latest 2024'!B201)-2,2))
        )
    ),"-"
)</f>
        <v>9</v>
      </c>
      <c r="H201" s="176">
        <f>IFERROR(
    IF(ISNUMBER(VALUE(MID('latest 2024'!B201,SEARCH("dryers operated in day",'latest 2024'!B201)-4,4))),
        VALUE(MID('latest 2024'!B201,SEARCH("dryers operated in day",'latest 2024'!B201)-4,4)),
        IF(ISNUMBER(VALUE(MID('latest 2024'!B201,SEARCH("dryers operated in day",'latest 2024'!B201)-3,3))),
            VALUE(MID('latest 2024'!B201,SEARCH("dryers operated in day",'latest 2024'!B201)-3,3)),
            VALUE(MID('latest 2024'!B201,SEARCH("dryers operated in day",'latest 2024'!B201)-2,2))
        )
    ),"-"
)</f>
        <v>7</v>
      </c>
      <c r="I201" s="176">
        <f>IFERROR(
    IF(ISNUMBER(VALUE(MID('latest 2024'!B201,SEARCH("dryers operated in night",'latest 2024'!B201)-4,4))),
        VALUE(MID('latest 2024'!B201,SEARCH("dryers operated in night",'latest 2024'!B201)-4,4)),
        IF(ISNUMBER(VALUE(MID('latest 2024'!B201,SEARCH("dryers operated in night",'latest 2024'!B201)-3,3))),
            VALUE(MID('latest 2024'!B201,SEARCH("dryers operated in night",'latest 2024'!B201)-3,3)),
            VALUE(MID('latest 2024'!B201,SEARCH("dryers operated in night",'latest 2024'!B201)-2,2))
        )
    ),"-"
)</f>
        <v>9</v>
      </c>
      <c r="J201" s="175">
        <f>IFERROR(
    IF(ISNUMBER(VALUE(MID('latest 2024'!B201,SEARCH("Presetting machines operated in day",'latest 2024'!B201)-4,4))),
        VALUE(MID('latest 2024'!B201,SEARCH("Presetting machines operated in day",'latest 2024'!B201)-4,4)),
        IF(ISNUMBER(VALUE(MID('latest 2024'!B201,SEARCH("Presetting machines operated in day",'latest 2024'!B201)-3,3))),
            VALUE(MID('latest 2024'!B201,SEARCH("Presetting machines operated in day",'latest 2024'!B201)-3,3)),
            VALUE(MID('latest 2024'!B201,SEARCH("Presetting machines operated in day",'latest 2024'!B201)-2,2))
        )
    ),"-"
)</f>
        <v>2</v>
      </c>
      <c r="K201" s="177">
        <f>IFERROR(
    IF(ISNUMBER(VALUE(MID('latest 2024'!B201,SEARCH("Presetting machines operated in night",'latest 2024'!B201)-4,4))),
        VALUE(MID('latest 2024'!B201,SEARCH("Presetting machines operated in night",'latest 2024'!B201)-4,4)),
        IF(ISNUMBER(VALUE(MID('latest 2024'!B201,SEARCH("Presetting machines operated in night",'latest 2024'!B201)-3,3))),
            VALUE(MID('latest 2024'!B201,SEARCH("Presetting machines operated in night",'latest 2024'!B201)-3,3)),
            VALUE(MID('latest 2024'!B201,SEARCH("Presetting machines operated in night",'latest 2024'!B201)-2,2))
        )
    ),"-"
)</f>
        <v>3</v>
      </c>
      <c r="L201" s="178" t="s">
        <v>54</v>
      </c>
      <c r="M201" s="178" t="s">
        <v>54</v>
      </c>
      <c r="N201" s="179">
        <v>2</v>
      </c>
      <c r="O201" s="179">
        <v>2</v>
      </c>
      <c r="P201" s="180">
        <v>5</v>
      </c>
      <c r="Q201" s="180">
        <v>4</v>
      </c>
      <c r="R201" s="179">
        <v>2</v>
      </c>
      <c r="S201" s="179">
        <v>2</v>
      </c>
      <c r="T201" s="180">
        <v>6</v>
      </c>
      <c r="U201" s="180">
        <v>6</v>
      </c>
      <c r="V201" s="181" t="s">
        <v>712</v>
      </c>
      <c r="W201" s="182" t="s">
        <v>703</v>
      </c>
      <c r="X201" s="245">
        <v>26515</v>
      </c>
      <c r="Y201" s="245">
        <v>66148</v>
      </c>
      <c r="Z201" s="245">
        <v>932</v>
      </c>
      <c r="AA201" s="81">
        <v>856</v>
      </c>
      <c r="AB201" s="81">
        <v>76</v>
      </c>
      <c r="AC201" s="84">
        <f t="shared" si="21"/>
        <v>3273.9906153846155</v>
      </c>
      <c r="AD201" s="17">
        <f t="shared" si="16"/>
        <v>1974.5178000000001</v>
      </c>
      <c r="AE201" s="17">
        <f t="shared" si="18"/>
        <v>473.16923076923075</v>
      </c>
      <c r="AF201" s="51">
        <f t="shared" si="19"/>
        <v>980.67876923076926</v>
      </c>
      <c r="AG201" s="6">
        <f t="shared" si="22"/>
        <v>6702.3564153846155</v>
      </c>
    </row>
    <row r="202" spans="1:33" s="3" customFormat="1" ht="45.75" customHeight="1">
      <c r="A202" s="174">
        <v>45511</v>
      </c>
      <c r="B202" s="183">
        <f>IFERROR(
    IF(ISNUMBER(VALUE(MID('latest 2024'!B202,SEARCH("knitting machines for 12Hrs in day",'latest 2024'!B202)-4,4))),
        VALUE(MID('latest 2024'!B202,SEARCH("knitting machines for 12Hrs in day",'latest 2024'!B202)-4,4)),
        IF(ISNUMBER(VALUE(MID('latest 2024'!B202,SEARCH("knitting machines for 12Hrs in day",'latest 2024'!B202)-3,3))),
            VALUE(MID('latest 2024'!B202,SEARCH("knitting machines for 12Hrs in day",'latest 2024'!B202)-3,3)),
            VALUE(MID('latest 2024'!B202,SEARCH("knitting machines for 12Hrs in day",'latest 2024'!B202)-2,2))
        )
    ),"-"
)</f>
        <v>134</v>
      </c>
      <c r="C202" s="175">
        <f>IFERROR(
    IF(ISNUMBER(VALUE(MID('latest 2024'!B202,SEARCH("knitting machines operated in night",'latest 2024'!B202)-4,4))),
        VALUE(MID('latest 2024'!B202,SEARCH("knitting machines operated in night",'latest 2024'!B202)-4,4)),
        IF(ISNUMBER(VALUE(MID('latest 2024'!B202,SEARCH("knitting machines operated in night",'latest 2024'!B202)-3,3))),
            VALUE(MID('latest 2024'!B202,SEARCH("knitting machines operated in night",'latest 2024'!B202)-3,3)),
            VALUE(MID('latest 2024'!B202,SEARCH("knitting machines operated in night",'latest 2024'!B202)-2,2))
        )
    ),"-"
)</f>
        <v>132</v>
      </c>
      <c r="D202" s="176">
        <f>IFERROR(
    IF(ISNUMBER(VALUE(MID('latest 2024'!B202,SEARCH("bulk dye machines operated in day",'latest 2024'!B202)-4,4))),
        VALUE(MID('latest 2024'!B202,SEARCH("bulk dye machines operated in day",'latest 2024'!B202)-4,4)),
        IF(ISNUMBER(VALUE(MID('latest 2024'!B202,SEARCH("bulk dye machines operated in day",'latest 2024'!B202)-3,3))),
            VALUE(MID('latest 2024'!B202,SEARCH("bulk dye machines operated in day",'latest 2024'!B202)-3,3)),
            VALUE(MID('latest 2024'!B202,SEARCH("bulk dye machines operated in day ",'latest 2024'!B202)-2,2))
        )
    ),"-"
)</f>
        <v>28</v>
      </c>
      <c r="E202" s="176">
        <f>IFERROR(
    IF(ISNUMBER(VALUE(MID('latest 2024'!B202,SEARCH("bulk dye machines operated in night",'latest 2024'!B202)-4,4))),
        VALUE(MID('latest 2024'!B202,SEARCH("bulk dye machines operated in night",'latest 2024'!B202)-4,4)),
        IF(ISNUMBER(VALUE(MID('latest 2024'!B202,SEARCH("bulk dye machines operated in night",'latest 2024'!B202)-3,3))),
            VALUE(MID('latest 2024'!B202,SEARCH("bulk dye machines operated in night",'latest 2024'!B202)-3,3)),
            VALUE(MID('latest 2024'!B202,SEARCH("bulk dye machines operated in night",'latest 2024'!B202)-2,2))
        )
    ),"-"
)</f>
        <v>27</v>
      </c>
      <c r="F202" s="175">
        <f>IFERROR(
    IF(ISNUMBER(VALUE(MID('latest 2024'!B202,SEARCH("sample dye machine operated in day",'latest 2024'!B202)-4,4))),
        VALUE(MID('latest 2024'!B202,SEARCH("sample dye machine operated in day",'latest 2024'!B202)-4,4)),
        IF(ISNUMBER(VALUE(MID('latest 2024'!B202,SEARCH("sample dye machine operated in day",'latest 2024'!B202)-3,3))),
            VALUE(MID('latest 2024'!B202,SEARCH("sample dye machine operated in day",'latest 2024'!B202)-3,3)),
            VALUE(MID('latest 2024'!B202,SEARCH("sample dye machine operated in day",'latest 2024'!B202)-2,2))
        )
    ),"-"
)</f>
        <v>9</v>
      </c>
      <c r="G202" s="175">
        <f>IFERROR(
    IF(ISNUMBER(VALUE(MID('latest 2024'!B202,SEARCH("sample dye machine operated in night",'latest 2024'!B202)-4,4))),
        VALUE(MID('latest 2024'!B202,SEARCH("sample dye machine operated in night",'latest 2024'!B202)-4,4)),
        IF(ISNUMBER(VALUE(MID('latest 2024'!B202,SEARCH("sample dye machine operated in night",'latest 2024'!B202)-3,3))),
            VALUE(MID('latest 2024'!B202,SEARCH("sample dye machine operated in night",'latest 2024'!B202)-3,3)),
            VALUE(MID('latest 2024'!B202,SEARCH("sample dye machine operated in night",'latest 2024'!B202)-2,2))
        )
    ),"-"
)</f>
        <v>9</v>
      </c>
      <c r="H202" s="176">
        <f>IFERROR(
    IF(ISNUMBER(VALUE(MID('latest 2024'!B202,SEARCH("dryers operated in day",'latest 2024'!B202)-4,4))),
        VALUE(MID('latest 2024'!B202,SEARCH("dryers operated in day",'latest 2024'!B202)-4,4)),
        IF(ISNUMBER(VALUE(MID('latest 2024'!B202,SEARCH("dryers operated in day",'latest 2024'!B202)-3,3))),
            VALUE(MID('latest 2024'!B202,SEARCH("dryers operated in day",'latest 2024'!B202)-3,3)),
            VALUE(MID('latest 2024'!B202,SEARCH("dryers operated in day",'latest 2024'!B202)-2,2))
        )
    ),"-"
)</f>
        <v>9</v>
      </c>
      <c r="I202" s="176">
        <f>IFERROR(
    IF(ISNUMBER(VALUE(MID('latest 2024'!B202,SEARCH("dryers operated in night",'latest 2024'!B202)-4,4))),
        VALUE(MID('latest 2024'!B202,SEARCH("dryers operated in night",'latest 2024'!B202)-4,4)),
        IF(ISNUMBER(VALUE(MID('latest 2024'!B202,SEARCH("dryers operated in night",'latest 2024'!B202)-3,3))),
            VALUE(MID('latest 2024'!B202,SEARCH("dryers operated in night",'latest 2024'!B202)-3,3)),
            VALUE(MID('latest 2024'!B202,SEARCH("dryers operated in night",'latest 2024'!B202)-2,2))
        )
    ),"-"
)</f>
        <v>7</v>
      </c>
      <c r="J202" s="175">
        <f>IFERROR(
    IF(ISNUMBER(VALUE(MID('latest 2024'!B202,SEARCH("Presetting machines operated in day",'latest 2024'!B202)-4,4))),
        VALUE(MID('latest 2024'!B202,SEARCH("Presetting machines operated in day",'latest 2024'!B202)-4,4)),
        IF(ISNUMBER(VALUE(MID('latest 2024'!B202,SEARCH("Presetting machines operated in day",'latest 2024'!B202)-3,3))),
            VALUE(MID('latest 2024'!B202,SEARCH("Presetting machines operated in day",'latest 2024'!B202)-3,3)),
            VALUE(MID('latest 2024'!B202,SEARCH("Presetting machines operated in day",'latest 2024'!B202)-2,2))
        )
    ),"-"
)</f>
        <v>3</v>
      </c>
      <c r="K202" s="177">
        <f>IFERROR(
    IF(ISNUMBER(VALUE(MID('latest 2024'!B202,SEARCH("Presetting machines operated in night",'latest 2024'!B202)-4,4))),
        VALUE(MID('latest 2024'!B202,SEARCH("Presetting machines operated in night",'latest 2024'!B202)-4,4)),
        IF(ISNUMBER(VALUE(MID('latest 2024'!B202,SEARCH("Presetting machines operated in night",'latest 2024'!B202)-3,3))),
            VALUE(MID('latest 2024'!B202,SEARCH("Presetting machines operated in night",'latest 2024'!B202)-3,3)),
            VALUE(MID('latest 2024'!B202,SEARCH("Presetting machines operated in night",'latest 2024'!B202)-2,2))
        )
    ),"-"
)</f>
        <v>1</v>
      </c>
      <c r="L202" s="178" t="s">
        <v>54</v>
      </c>
      <c r="M202" s="178" t="s">
        <v>54</v>
      </c>
      <c r="N202" s="179">
        <v>2</v>
      </c>
      <c r="O202" s="179">
        <v>2</v>
      </c>
      <c r="P202" s="180">
        <v>5</v>
      </c>
      <c r="Q202" s="180">
        <v>4</v>
      </c>
      <c r="R202" s="179">
        <v>2</v>
      </c>
      <c r="S202" s="179">
        <v>2</v>
      </c>
      <c r="T202" s="180">
        <v>6</v>
      </c>
      <c r="U202" s="180">
        <v>6</v>
      </c>
      <c r="V202" s="181" t="s">
        <v>712</v>
      </c>
      <c r="W202" s="182" t="s">
        <v>703</v>
      </c>
      <c r="X202" s="245">
        <v>25554</v>
      </c>
      <c r="Y202" s="245">
        <v>68278</v>
      </c>
      <c r="Z202" s="245">
        <v>965</v>
      </c>
      <c r="AA202" s="81">
        <v>882</v>
      </c>
      <c r="AB202" s="81">
        <v>83</v>
      </c>
      <c r="AC202" s="84">
        <f t="shared" si="21"/>
        <v>3155.3292923076924</v>
      </c>
      <c r="AD202" s="17">
        <f t="shared" si="16"/>
        <v>2038.0983000000003</v>
      </c>
      <c r="AE202" s="17">
        <f t="shared" si="18"/>
        <v>489.92307692307691</v>
      </c>
      <c r="AF202" s="51">
        <f t="shared" si="19"/>
        <v>1011.557076923077</v>
      </c>
      <c r="AG202" s="6">
        <f t="shared" si="22"/>
        <v>6694.9077461538473</v>
      </c>
    </row>
    <row r="203" spans="1:33" s="3" customFormat="1" ht="45.75" customHeight="1">
      <c r="A203" s="174">
        <v>45512</v>
      </c>
      <c r="B203" s="183">
        <f>IFERROR(
    IF(ISNUMBER(VALUE(MID('latest 2024'!B203,SEARCH("knitting machines for 12Hrs in day",'latest 2024'!B203)-4,4))),
        VALUE(MID('latest 2024'!B203,SEARCH("knitting machines for 12Hrs in day",'latest 2024'!B203)-4,4)),
        IF(ISNUMBER(VALUE(MID('latest 2024'!B203,SEARCH("knitting machines for 12Hrs in day",'latest 2024'!B203)-3,3))),
            VALUE(MID('latest 2024'!B203,SEARCH("knitting machines for 12Hrs in day",'latest 2024'!B203)-3,3)),
            VALUE(MID('latest 2024'!B203,SEARCH("knitting machines for 12Hrs in day",'latest 2024'!B203)-2,2))
        )
    ),"-"
)</f>
        <v>135</v>
      </c>
      <c r="C203" s="175">
        <f>IFERROR(
    IF(ISNUMBER(VALUE(MID('latest 2024'!B203,SEARCH("knitting machines operated in night",'latest 2024'!B203)-4,4))),
        VALUE(MID('latest 2024'!B203,SEARCH("knitting machines operated in night",'latest 2024'!B203)-4,4)),
        IF(ISNUMBER(VALUE(MID('latest 2024'!B203,SEARCH("knitting machines operated in night",'latest 2024'!B203)-3,3))),
            VALUE(MID('latest 2024'!B203,SEARCH("knitting machines operated in night",'latest 2024'!B203)-3,3)),
            VALUE(MID('latest 2024'!B203,SEARCH("knitting machines operated in night",'latest 2024'!B203)-2,2))
        )
    ),"-"
)</f>
        <v>142</v>
      </c>
      <c r="D203" s="176">
        <f>IFERROR(
    IF(ISNUMBER(VALUE(MID('latest 2024'!B203,SEARCH("bulk dye machines operated in day",'latest 2024'!B203)-4,4))),
        VALUE(MID('latest 2024'!B203,SEARCH("bulk dye machines operated in day",'latest 2024'!B203)-4,4)),
        IF(ISNUMBER(VALUE(MID('latest 2024'!B203,SEARCH("bulk dye machines operated in day",'latest 2024'!B203)-3,3))),
            VALUE(MID('latest 2024'!B203,SEARCH("bulk dye machines operated in day",'latest 2024'!B203)-3,3)),
            VALUE(MID('latest 2024'!B203,SEARCH("bulk dye machines operated in day ",'latest 2024'!B203)-2,2))
        )
    ),"-"
)</f>
        <v>27</v>
      </c>
      <c r="E203" s="176">
        <f>IFERROR(
    IF(ISNUMBER(VALUE(MID('latest 2024'!B203,SEARCH("bulk dye machines operated in night",'latest 2024'!B203)-4,4))),
        VALUE(MID('latest 2024'!B203,SEARCH("bulk dye machines operated in night",'latest 2024'!B203)-4,4)),
        IF(ISNUMBER(VALUE(MID('latest 2024'!B203,SEARCH("bulk dye machines operated in night",'latest 2024'!B203)-3,3))),
            VALUE(MID('latest 2024'!B203,SEARCH("bulk dye machines operated in night",'latest 2024'!B203)-3,3)),
            VALUE(MID('latest 2024'!B203,SEARCH("bulk dye machines operated in night",'latest 2024'!B203)-2,2))
        )
    ),"-"
)</f>
        <v>26</v>
      </c>
      <c r="F203" s="175">
        <f>IFERROR(
    IF(ISNUMBER(VALUE(MID('latest 2024'!B203,SEARCH("sample dye machine operated in day",'latest 2024'!B203)-4,4))),
        VALUE(MID('latest 2024'!B203,SEARCH("sample dye machine operated in day",'latest 2024'!B203)-4,4)),
        IF(ISNUMBER(VALUE(MID('latest 2024'!B203,SEARCH("sample dye machine operated in day",'latest 2024'!B203)-3,3))),
            VALUE(MID('latest 2024'!B203,SEARCH("sample dye machine operated in day",'latest 2024'!B203)-3,3)),
            VALUE(MID('latest 2024'!B203,SEARCH("sample dye machine operated in day",'latest 2024'!B203)-2,2))
        )
    ),"-"
)</f>
        <v>7</v>
      </c>
      <c r="G203" s="175">
        <f>IFERROR(
    IF(ISNUMBER(VALUE(MID('latest 2024'!B203,SEARCH("sample dye machine operated in night",'latest 2024'!B203)-4,4))),
        VALUE(MID('latest 2024'!B203,SEARCH("sample dye machine operated in night",'latest 2024'!B203)-4,4)),
        IF(ISNUMBER(VALUE(MID('latest 2024'!B203,SEARCH("sample dye machine operated in night",'latest 2024'!B203)-3,3))),
            VALUE(MID('latest 2024'!B203,SEARCH("sample dye machine operated in night",'latest 2024'!B203)-3,3)),
            VALUE(MID('latest 2024'!B203,SEARCH("sample dye machine operated in night",'latest 2024'!B203)-2,2))
        )
    ),"-"
)</f>
        <v>7</v>
      </c>
      <c r="H203" s="176">
        <f>IFERROR(
    IF(ISNUMBER(VALUE(MID('latest 2024'!B203,SEARCH("dryers operated in day",'latest 2024'!B203)-4,4))),
        VALUE(MID('latest 2024'!B203,SEARCH("dryers operated in day",'latest 2024'!B203)-4,4)),
        IF(ISNUMBER(VALUE(MID('latest 2024'!B203,SEARCH("dryers operated in day",'latest 2024'!B203)-3,3))),
            VALUE(MID('latest 2024'!B203,SEARCH("dryers operated in day",'latest 2024'!B203)-3,3)),
            VALUE(MID('latest 2024'!B203,SEARCH("dryers operated in day",'latest 2024'!B203)-2,2))
        )
    ),"-"
)</f>
        <v>9</v>
      </c>
      <c r="I203" s="176">
        <f>IFERROR(
    IF(ISNUMBER(VALUE(MID('latest 2024'!B203,SEARCH("dryers operated in night",'latest 2024'!B203)-4,4))),
        VALUE(MID('latest 2024'!B203,SEARCH("dryers operated in night",'latest 2024'!B203)-4,4)),
        IF(ISNUMBER(VALUE(MID('latest 2024'!B203,SEARCH("dryers operated in night",'latest 2024'!B203)-3,3))),
            VALUE(MID('latest 2024'!B203,SEARCH("dryers operated in night",'latest 2024'!B203)-3,3)),
            VALUE(MID('latest 2024'!B203,SEARCH("dryers operated in night",'latest 2024'!B203)-2,2))
        )
    ),"-"
)</f>
        <v>7</v>
      </c>
      <c r="J203" s="175">
        <f>IFERROR(
    IF(ISNUMBER(VALUE(MID('latest 2024'!B203,SEARCH("Presetting machines operated in day",'latest 2024'!B203)-4,4))),
        VALUE(MID('latest 2024'!B203,SEARCH("Presetting machines operated in day",'latest 2024'!B203)-4,4)),
        IF(ISNUMBER(VALUE(MID('latest 2024'!B203,SEARCH("Presetting machines operated in day",'latest 2024'!B203)-3,3))),
            VALUE(MID('latest 2024'!B203,SEARCH("Presetting machines operated in day",'latest 2024'!B203)-3,3)),
            VALUE(MID('latest 2024'!B203,SEARCH("Presetting machines operated in day",'latest 2024'!B203)-2,2))
        )
    ),"-"
)</f>
        <v>2</v>
      </c>
      <c r="K203" s="177">
        <f>IFERROR(
    IF(ISNUMBER(VALUE(MID('latest 2024'!B203,SEARCH("Presetting machines operated in night",'latest 2024'!B203)-4,4))),
        VALUE(MID('latest 2024'!B203,SEARCH("Presetting machines operated in night",'latest 2024'!B203)-4,4)),
        IF(ISNUMBER(VALUE(MID('latest 2024'!B203,SEARCH("Presetting machines operated in night",'latest 2024'!B203)-3,3))),
            VALUE(MID('latest 2024'!B203,SEARCH("Presetting machines operated in night",'latest 2024'!B203)-3,3)),
            VALUE(MID('latest 2024'!B203,SEARCH("Presetting machines operated in night",'latest 2024'!B203)-2,2))
        )
    ),"-"
)</f>
        <v>2</v>
      </c>
      <c r="L203" s="178" t="s">
        <v>54</v>
      </c>
      <c r="M203" s="178" t="s">
        <v>54</v>
      </c>
      <c r="N203" s="179">
        <v>3</v>
      </c>
      <c r="O203" s="179">
        <v>2</v>
      </c>
      <c r="P203" s="180">
        <v>5</v>
      </c>
      <c r="Q203" s="180">
        <v>4</v>
      </c>
      <c r="R203" s="179">
        <v>2</v>
      </c>
      <c r="S203" s="179">
        <v>2</v>
      </c>
      <c r="T203" s="180">
        <v>6</v>
      </c>
      <c r="U203" s="180">
        <v>6</v>
      </c>
      <c r="V203" s="181" t="s">
        <v>712</v>
      </c>
      <c r="W203" s="182" t="s">
        <v>703</v>
      </c>
      <c r="X203" s="245">
        <v>26624</v>
      </c>
      <c r="Y203" s="245">
        <v>68337</v>
      </c>
      <c r="Z203" s="245">
        <v>964</v>
      </c>
      <c r="AA203" s="81">
        <v>881</v>
      </c>
      <c r="AB203" s="81">
        <v>83</v>
      </c>
      <c r="AC203" s="84">
        <f t="shared" si="21"/>
        <v>3287.4496000000004</v>
      </c>
      <c r="AD203" s="17">
        <f t="shared" si="16"/>
        <v>2039.8594500000002</v>
      </c>
      <c r="AE203" s="17">
        <f t="shared" si="18"/>
        <v>489.4153846153846</v>
      </c>
      <c r="AF203" s="51">
        <f t="shared" si="19"/>
        <v>1010.4320769230769</v>
      </c>
      <c r="AG203" s="6">
        <f t="shared" si="22"/>
        <v>6827.1565115384628</v>
      </c>
    </row>
    <row r="204" spans="1:33" s="3" customFormat="1" ht="45.75" customHeight="1">
      <c r="A204" s="174">
        <v>45513</v>
      </c>
      <c r="B204" s="183">
        <f>IFERROR(
    IF(ISNUMBER(VALUE(MID('latest 2024'!B204,SEARCH("knitting machines for 12Hrs in day",'latest 2024'!B204)-4,4))),
        VALUE(MID('latest 2024'!B204,SEARCH("knitting machines for 12Hrs in day",'latest 2024'!B204)-4,4)),
        IF(ISNUMBER(VALUE(MID('latest 2024'!B204,SEARCH("knitting machines for 12Hrs in day",'latest 2024'!B204)-3,3))),
            VALUE(MID('latest 2024'!B204,SEARCH("knitting machines for 12Hrs in day",'latest 2024'!B204)-3,3)),
            VALUE(MID('latest 2024'!B204,SEARCH("knitting machines for 12Hrs in day",'latest 2024'!B204)-2,2))
        )
    ),"-"
)</f>
        <v>140</v>
      </c>
      <c r="C204" s="175">
        <f>IFERROR(
    IF(ISNUMBER(VALUE(MID('latest 2024'!B204,SEARCH("knitting machines operated in night",'latest 2024'!B204)-4,4))),
        VALUE(MID('latest 2024'!B204,SEARCH("knitting machines operated in night",'latest 2024'!B204)-4,4)),
        IF(ISNUMBER(VALUE(MID('latest 2024'!B204,SEARCH("knitting machines operated in night",'latest 2024'!B204)-3,3))),
            VALUE(MID('latest 2024'!B204,SEARCH("knitting machines operated in night",'latest 2024'!B204)-3,3)),
            VALUE(MID('latest 2024'!B204,SEARCH("knitting machines operated in night",'latest 2024'!B204)-2,2))
        )
    ),"-"
)</f>
        <v>138</v>
      </c>
      <c r="D204" s="176">
        <f>IFERROR(
    IF(ISNUMBER(VALUE(MID('latest 2024'!B204,SEARCH("bulk dye machines operated in day",'latest 2024'!B204)-4,4))),
        VALUE(MID('latest 2024'!B204,SEARCH("bulk dye machines operated in day",'latest 2024'!B204)-4,4)),
        IF(ISNUMBER(VALUE(MID('latest 2024'!B204,SEARCH("bulk dye machines operated in day",'latest 2024'!B204)-3,3))),
            VALUE(MID('latest 2024'!B204,SEARCH("bulk dye machines operated in day",'latest 2024'!B204)-3,3)),
            VALUE(MID('latest 2024'!B204,SEARCH("bulk dye machines operated in day ",'latest 2024'!B204)-2,2))
        )
    ),"-"
)</f>
        <v>26</v>
      </c>
      <c r="E204" s="176">
        <f>IFERROR(
    IF(ISNUMBER(VALUE(MID('latest 2024'!B204,SEARCH("bulk dye machines operated in night",'latest 2024'!B204)-4,4))),
        VALUE(MID('latest 2024'!B204,SEARCH("bulk dye machines operated in night",'latest 2024'!B204)-4,4)),
        IF(ISNUMBER(VALUE(MID('latest 2024'!B204,SEARCH("bulk dye machines operated in night",'latest 2024'!B204)-3,3))),
            VALUE(MID('latest 2024'!B204,SEARCH("bulk dye machines operated in night",'latest 2024'!B204)-3,3)),
            VALUE(MID('latest 2024'!B204,SEARCH("bulk dye machines operated in night",'latest 2024'!B204)-2,2))
        )
    ),"-"
)</f>
        <v>25</v>
      </c>
      <c r="F204" s="175">
        <f>IFERROR(
    IF(ISNUMBER(VALUE(MID('latest 2024'!B204,SEARCH("sample dye machine operated in day",'latest 2024'!B204)-4,4))),
        VALUE(MID('latest 2024'!B204,SEARCH("sample dye machine operated in day",'latest 2024'!B204)-4,4)),
        IF(ISNUMBER(VALUE(MID('latest 2024'!B204,SEARCH("sample dye machine operated in day",'latest 2024'!B204)-3,3))),
            VALUE(MID('latest 2024'!B204,SEARCH("sample dye machine operated in day",'latest 2024'!B204)-3,3)),
            VALUE(MID('latest 2024'!B204,SEARCH("sample dye machine operated in day",'latest 2024'!B204)-2,2))
        )
    ),"-"
)</f>
        <v>8</v>
      </c>
      <c r="G204" s="175">
        <f>IFERROR(
    IF(ISNUMBER(VALUE(MID('latest 2024'!B204,SEARCH("sample dye machine operated in night",'latest 2024'!B204)-4,4))),
        VALUE(MID('latest 2024'!B204,SEARCH("sample dye machine operated in night",'latest 2024'!B204)-4,4)),
        IF(ISNUMBER(VALUE(MID('latest 2024'!B204,SEARCH("sample dye machine operated in night",'latest 2024'!B204)-3,3))),
            VALUE(MID('latest 2024'!B204,SEARCH("sample dye machine operated in night",'latest 2024'!B204)-3,3)),
            VALUE(MID('latest 2024'!B204,SEARCH("sample dye machine operated in night",'latest 2024'!B204)-2,2))
        )
    ),"-"
)</f>
        <v>9</v>
      </c>
      <c r="H204" s="176">
        <f>IFERROR(
    IF(ISNUMBER(VALUE(MID('latest 2024'!B204,SEARCH("dryers operated in day",'latest 2024'!B204)-4,4))),
        VALUE(MID('latest 2024'!B204,SEARCH("dryers operated in day",'latest 2024'!B204)-4,4)),
        IF(ISNUMBER(VALUE(MID('latest 2024'!B204,SEARCH("dryers operated in day",'latest 2024'!B204)-3,3))),
            VALUE(MID('latest 2024'!B204,SEARCH("dryers operated in day",'latest 2024'!B204)-3,3)),
            VALUE(MID('latest 2024'!B204,SEARCH("dryers operated in day",'latest 2024'!B204)-2,2))
        )
    ),"-"
)</f>
        <v>8</v>
      </c>
      <c r="I204" s="176">
        <f>IFERROR(
    IF(ISNUMBER(VALUE(MID('latest 2024'!B204,SEARCH("dryers operated in night",'latest 2024'!B204)-4,4))),
        VALUE(MID('latest 2024'!B204,SEARCH("dryers operated in night",'latest 2024'!B204)-4,4)),
        IF(ISNUMBER(VALUE(MID('latest 2024'!B204,SEARCH("dryers operated in night",'latest 2024'!B204)-3,3))),
            VALUE(MID('latest 2024'!B204,SEARCH("dryers operated in night",'latest 2024'!B204)-3,3)),
            VALUE(MID('latest 2024'!B204,SEARCH("dryers operated in night",'latest 2024'!B204)-2,2))
        )
    ),"-"
)</f>
        <v>8</v>
      </c>
      <c r="J204" s="175">
        <f>IFERROR(
    IF(ISNUMBER(VALUE(MID('latest 2024'!B204,SEARCH("Presetting machines operated in day",'latest 2024'!B204)-4,4))),
        VALUE(MID('latest 2024'!B204,SEARCH("Presetting machines operated in day",'latest 2024'!B204)-4,4)),
        IF(ISNUMBER(VALUE(MID('latest 2024'!B204,SEARCH("Presetting machines operated in day",'latest 2024'!B204)-3,3))),
            VALUE(MID('latest 2024'!B204,SEARCH("Presetting machines operated in day",'latest 2024'!B204)-3,3)),
            VALUE(MID('latest 2024'!B204,SEARCH("Presetting machines operated in day",'latest 2024'!B204)-2,2))
        )
    ),"-"
)</f>
        <v>2</v>
      </c>
      <c r="K204" s="177">
        <f>IFERROR(
    IF(ISNUMBER(VALUE(MID('latest 2024'!B204,SEARCH("Presetting machines operated in night",'latest 2024'!B204)-4,4))),
        VALUE(MID('latest 2024'!B204,SEARCH("Presetting machines operated in night",'latest 2024'!B204)-4,4)),
        IF(ISNUMBER(VALUE(MID('latest 2024'!B204,SEARCH("Presetting machines operated in night",'latest 2024'!B204)-3,3))),
            VALUE(MID('latest 2024'!B204,SEARCH("Presetting machines operated in night",'latest 2024'!B204)-3,3)),
            VALUE(MID('latest 2024'!B204,SEARCH("Presetting machines operated in night",'latest 2024'!B204)-2,2))
        )
    ),"-"
)</f>
        <v>2</v>
      </c>
      <c r="L204" s="178" t="s">
        <v>54</v>
      </c>
      <c r="M204" s="178" t="s">
        <v>54</v>
      </c>
      <c r="N204" s="179">
        <v>3</v>
      </c>
      <c r="O204" s="179">
        <v>2</v>
      </c>
      <c r="P204" s="180">
        <v>5</v>
      </c>
      <c r="Q204" s="180">
        <v>4</v>
      </c>
      <c r="R204" s="179">
        <v>2</v>
      </c>
      <c r="S204" s="179">
        <v>2</v>
      </c>
      <c r="T204" s="180">
        <v>6</v>
      </c>
      <c r="U204" s="180">
        <v>6</v>
      </c>
      <c r="V204" s="181" t="s">
        <v>712</v>
      </c>
      <c r="W204" s="182" t="s">
        <v>703</v>
      </c>
      <c r="X204" s="245">
        <v>25936</v>
      </c>
      <c r="Y204" s="251">
        <v>64499</v>
      </c>
      <c r="Z204" s="251">
        <v>970</v>
      </c>
      <c r="AA204" s="34">
        <v>889</v>
      </c>
      <c r="AB204" s="34">
        <v>81</v>
      </c>
      <c r="AC204" s="84">
        <f t="shared" si="21"/>
        <v>3202.4974769230771</v>
      </c>
      <c r="AD204" s="17">
        <f t="shared" si="16"/>
        <v>1925.2951499999999</v>
      </c>
      <c r="AE204" s="17">
        <f t="shared" si="18"/>
        <v>492.46153846153845</v>
      </c>
      <c r="AF204" s="51">
        <f t="shared" si="19"/>
        <v>1018.9668461538462</v>
      </c>
      <c r="AG204" s="6">
        <f t="shared" si="22"/>
        <v>6639.2210115384614</v>
      </c>
    </row>
    <row r="205" spans="1:33" s="3" customFormat="1" ht="45.75" customHeight="1">
      <c r="A205" s="174">
        <v>45514</v>
      </c>
      <c r="B205" s="183">
        <f>IFERROR(
    IF(ISNUMBER(VALUE(MID('latest 2024'!B205,SEARCH("knitting machines for 12Hrs in day",'latest 2024'!B205)-4,4))),
        VALUE(MID('latest 2024'!B205,SEARCH("knitting machines for 12Hrs in day",'latest 2024'!B205)-4,4)),
        IF(ISNUMBER(VALUE(MID('latest 2024'!B205,SEARCH("knitting machines for 12Hrs in day",'latest 2024'!B205)-3,3))),
            VALUE(MID('latest 2024'!B205,SEARCH("knitting machines for 12Hrs in day",'latest 2024'!B205)-3,3)),
            VALUE(MID('latest 2024'!B205,SEARCH("knitting machines for 12Hrs in day",'latest 2024'!B205)-2,2))
        )
    ),"-"
)</f>
        <v>137</v>
      </c>
      <c r="C205" s="175">
        <f>IFERROR(
    IF(ISNUMBER(VALUE(MID('latest 2024'!B205,SEARCH("knitting machines operated in night",'latest 2024'!B205)-4,4))),
        VALUE(MID('latest 2024'!B205,SEARCH("knitting machines operated in night",'latest 2024'!B205)-4,4)),
        IF(ISNUMBER(VALUE(MID('latest 2024'!B205,SEARCH("knitting machines operated in night",'latest 2024'!B205)-3,3))),
            VALUE(MID('latest 2024'!B205,SEARCH("knitting machines operated in night",'latest 2024'!B205)-3,3)),
            VALUE(MID('latest 2024'!B205,SEARCH("knitting machines operated in night",'latest 2024'!B205)-2,2))
        )
    ),"-"
)</f>
        <v>134</v>
      </c>
      <c r="D205" s="176">
        <f>IFERROR(
    IF(ISNUMBER(VALUE(MID('latest 2024'!B205,SEARCH("bulk dye machines operated in day",'latest 2024'!B205)-4,4))),
        VALUE(MID('latest 2024'!B205,SEARCH("bulk dye machines operated in day",'latest 2024'!B205)-4,4)),
        IF(ISNUMBER(VALUE(MID('latest 2024'!B205,SEARCH("bulk dye machines operated in day",'latest 2024'!B205)-3,3))),
            VALUE(MID('latest 2024'!B205,SEARCH("bulk dye machines operated in day",'latest 2024'!B205)-3,3)),
            VALUE(MID('latest 2024'!B205,SEARCH("bulk dye machines operated in day ",'latest 2024'!B205)-2,2))
        )
    ),"-"
)</f>
        <v>27</v>
      </c>
      <c r="E205" s="176">
        <f>IFERROR(
    IF(ISNUMBER(VALUE(MID('latest 2024'!B205,SEARCH("bulk dye machines operated in night",'latest 2024'!B205)-4,4))),
        VALUE(MID('latest 2024'!B205,SEARCH("bulk dye machines operated in night",'latest 2024'!B205)-4,4)),
        IF(ISNUMBER(VALUE(MID('latest 2024'!B205,SEARCH("bulk dye machines operated in night",'latest 2024'!B205)-3,3))),
            VALUE(MID('latest 2024'!B205,SEARCH("bulk dye machines operated in night",'latest 2024'!B205)-3,3)),
            VALUE(MID('latest 2024'!B205,SEARCH("bulk dye machines operated in night",'latest 2024'!B205)-2,2))
        )
    ),"-"
)</f>
        <v>28</v>
      </c>
      <c r="F205" s="175">
        <f>IFERROR(
    IF(ISNUMBER(VALUE(MID('latest 2024'!B205,SEARCH("sample dye machine operated in day",'latest 2024'!B205)-4,4))),
        VALUE(MID('latest 2024'!B205,SEARCH("sample dye machine operated in day",'latest 2024'!B205)-4,4)),
        IF(ISNUMBER(VALUE(MID('latest 2024'!B205,SEARCH("sample dye machine operated in day",'latest 2024'!B205)-3,3))),
            VALUE(MID('latest 2024'!B205,SEARCH("sample dye machine operated in day",'latest 2024'!B205)-3,3)),
            VALUE(MID('latest 2024'!B205,SEARCH("sample dye machine operated in day",'latest 2024'!B205)-2,2))
        )
    ),"-"
)</f>
        <v>9</v>
      </c>
      <c r="G205" s="175">
        <f>IFERROR(
    IF(ISNUMBER(VALUE(MID('latest 2024'!B205,SEARCH("sample dye machine operated in night",'latest 2024'!B205)-4,4))),
        VALUE(MID('latest 2024'!B205,SEARCH("sample dye machine operated in night",'latest 2024'!B205)-4,4)),
        IF(ISNUMBER(VALUE(MID('latest 2024'!B205,SEARCH("sample dye machine operated in night",'latest 2024'!B205)-3,3))),
            VALUE(MID('latest 2024'!B205,SEARCH("sample dye machine operated in night",'latest 2024'!B205)-3,3)),
            VALUE(MID('latest 2024'!B205,SEARCH("sample dye machine operated in night",'latest 2024'!B205)-2,2))
        )
    ),"-"
)</f>
        <v>9</v>
      </c>
      <c r="H205" s="176">
        <f>IFERROR(
    IF(ISNUMBER(VALUE(MID('latest 2024'!B205,SEARCH("dryers operated in day",'latest 2024'!B205)-4,4))),
        VALUE(MID('latest 2024'!B205,SEARCH("dryers operated in day",'latest 2024'!B205)-4,4)),
        IF(ISNUMBER(VALUE(MID('latest 2024'!B205,SEARCH("dryers operated in day",'latest 2024'!B205)-3,3))),
            VALUE(MID('latest 2024'!B205,SEARCH("dryers operated in day",'latest 2024'!B205)-3,3)),
            VALUE(MID('latest 2024'!B205,SEARCH("dryers operated in day",'latest 2024'!B205)-2,2))
        )
    ),"-"
)</f>
        <v>9</v>
      </c>
      <c r="I205" s="176">
        <f>IFERROR(
    IF(ISNUMBER(VALUE(MID('latest 2024'!B205,SEARCH("dryers operated in night",'latest 2024'!B205)-4,4))),
        VALUE(MID('latest 2024'!B205,SEARCH("dryers operated in night",'latest 2024'!B205)-4,4)),
        IF(ISNUMBER(VALUE(MID('latest 2024'!B205,SEARCH("dryers operated in night",'latest 2024'!B205)-3,3))),
            VALUE(MID('latest 2024'!B205,SEARCH("dryers operated in night",'latest 2024'!B205)-3,3)),
            VALUE(MID('latest 2024'!B205,SEARCH("dryers operated in night",'latest 2024'!B205)-2,2))
        )
    ),"-"
)</f>
        <v>8</v>
      </c>
      <c r="J205" s="175">
        <f>IFERROR(
    IF(ISNUMBER(VALUE(MID('latest 2024'!B205,SEARCH("Presetting machines operated in day",'latest 2024'!B205)-4,4))),
        VALUE(MID('latest 2024'!B205,SEARCH("Presetting machines operated in day",'latest 2024'!B205)-4,4)),
        IF(ISNUMBER(VALUE(MID('latest 2024'!B205,SEARCH("Presetting machines operated in day",'latest 2024'!B205)-3,3))),
            VALUE(MID('latest 2024'!B205,SEARCH("Presetting machines operated in day",'latest 2024'!B205)-3,3)),
            VALUE(MID('latest 2024'!B205,SEARCH("Presetting machines operated in day",'latest 2024'!B205)-2,2))
        )
    ),"-"
)</f>
        <v>2</v>
      </c>
      <c r="K205" s="177">
        <f>IFERROR(
    IF(ISNUMBER(VALUE(MID('latest 2024'!B205,SEARCH("Presetting machines operated in night",'latest 2024'!B205)-4,4))),
        VALUE(MID('latest 2024'!B205,SEARCH("Presetting machines operated in night",'latest 2024'!B205)-4,4)),
        IF(ISNUMBER(VALUE(MID('latest 2024'!B205,SEARCH("Presetting machines operated in night",'latest 2024'!B205)-3,3))),
            VALUE(MID('latest 2024'!B205,SEARCH("Presetting machines operated in night",'latest 2024'!B205)-3,3)),
            VALUE(MID('latest 2024'!B205,SEARCH("Presetting machines operated in night",'latest 2024'!B205)-2,2))
        )
    ),"-"
)</f>
        <v>2</v>
      </c>
      <c r="L205" s="178" t="s">
        <v>54</v>
      </c>
      <c r="M205" s="178" t="s">
        <v>54</v>
      </c>
      <c r="N205" s="179">
        <v>2</v>
      </c>
      <c r="O205" s="179">
        <v>2</v>
      </c>
      <c r="P205" s="180">
        <v>4</v>
      </c>
      <c r="Q205" s="180">
        <v>4</v>
      </c>
      <c r="R205" s="179">
        <v>2</v>
      </c>
      <c r="S205" s="179">
        <v>2</v>
      </c>
      <c r="T205" s="180">
        <v>6</v>
      </c>
      <c r="U205" s="180">
        <v>6</v>
      </c>
      <c r="V205" s="181" t="s">
        <v>712</v>
      </c>
      <c r="W205" s="182" t="s">
        <v>703</v>
      </c>
      <c r="X205" s="245">
        <v>25083</v>
      </c>
      <c r="Y205" s="251">
        <v>66666</v>
      </c>
      <c r="Z205" s="251">
        <v>911</v>
      </c>
      <c r="AA205" s="34">
        <v>846</v>
      </c>
      <c r="AB205" s="34">
        <v>65</v>
      </c>
      <c r="AC205" s="84">
        <f t="shared" si="21"/>
        <v>3097.1716615384616</v>
      </c>
      <c r="AD205" s="17">
        <f t="shared" si="16"/>
        <v>1989.9801</v>
      </c>
      <c r="AE205" s="17">
        <f t="shared" si="18"/>
        <v>462.50769230769231</v>
      </c>
      <c r="AF205" s="51">
        <f t="shared" si="19"/>
        <v>966.87</v>
      </c>
      <c r="AG205" s="6">
        <f t="shared" si="22"/>
        <v>6516.529453846154</v>
      </c>
    </row>
    <row r="206" spans="1:33" s="3" customFormat="1" ht="45.75" customHeight="1">
      <c r="A206" s="174">
        <v>45515</v>
      </c>
      <c r="B206" s="183">
        <f>IFERROR(
    IF(ISNUMBER(VALUE(MID('latest 2024'!B206,SEARCH("knitting machines for 12Hrs in day",'latest 2024'!B206)-4,4))),
        VALUE(MID('latest 2024'!B206,SEARCH("knitting machines for 12Hrs in day",'latest 2024'!B206)-4,4)),
        IF(ISNUMBER(VALUE(MID('latest 2024'!B206,SEARCH("knitting machines for 12Hrs in day",'latest 2024'!B206)-3,3))),
            VALUE(MID('latest 2024'!B206,SEARCH("knitting machines for 12Hrs in day",'latest 2024'!B206)-3,3)),
            VALUE(MID('latest 2024'!B206,SEARCH("knitting machines for 12Hrs in day",'latest 2024'!B206)-2,2))
        )
    ),"-"
)</f>
        <v>135</v>
      </c>
      <c r="C206" s="175">
        <f>IFERROR(
    IF(ISNUMBER(VALUE(MID('latest 2024'!B206,SEARCH("knitting machines operated in night",'latest 2024'!B206)-4,4))),
        VALUE(MID('latest 2024'!B206,SEARCH("knitting machines operated in night",'latest 2024'!B206)-4,4)),
        IF(ISNUMBER(VALUE(MID('latest 2024'!B206,SEARCH("knitting machines operated in night",'latest 2024'!B206)-3,3))),
            VALUE(MID('latest 2024'!B206,SEARCH("knitting machines operated in night",'latest 2024'!B206)-3,3)),
            VALUE(MID('latest 2024'!B206,SEARCH("knitting machines operated in night",'latest 2024'!B206)-2,2))
        )
    ),"-"
)</f>
        <v>132</v>
      </c>
      <c r="D206" s="176">
        <f>IFERROR(
    IF(ISNUMBER(VALUE(MID('latest 2024'!B206,SEARCH("bulk dye machines operated in day",'latest 2024'!B206)-4,4))),
        VALUE(MID('latest 2024'!B206,SEARCH("bulk dye machines operated in day",'latest 2024'!B206)-4,4)),
        IF(ISNUMBER(VALUE(MID('latest 2024'!B206,SEARCH("bulk dye machines operated in day",'latest 2024'!B206)-3,3))),
            VALUE(MID('latest 2024'!B206,SEARCH("bulk dye machines operated in day",'latest 2024'!B206)-3,3)),
            VALUE(MID('latest 2024'!B206,SEARCH("bulk dye machines operated in day ",'latest 2024'!B206)-2,2))
        )
    ),"-"
)</f>
        <v>28</v>
      </c>
      <c r="E206" s="176">
        <f>IFERROR(
    IF(ISNUMBER(VALUE(MID('latest 2024'!B206,SEARCH("bulk dye machines operated in night",'latest 2024'!B206)-4,4))),
        VALUE(MID('latest 2024'!B206,SEARCH("bulk dye machines operated in night",'latest 2024'!B206)-4,4)),
        IF(ISNUMBER(VALUE(MID('latest 2024'!B206,SEARCH("bulk dye machines operated in night",'latest 2024'!B206)-3,3))),
            VALUE(MID('latest 2024'!B206,SEARCH("bulk dye machines operated in night",'latest 2024'!B206)-3,3)),
            VALUE(MID('latest 2024'!B206,SEARCH("bulk dye machines operated in night",'latest 2024'!B206)-2,2))
        )
    ),"-"
)</f>
        <v>28</v>
      </c>
      <c r="F206" s="175">
        <f>IFERROR(
    IF(ISNUMBER(VALUE(MID('latest 2024'!B206,SEARCH("sample dye machine operated in day",'latest 2024'!B206)-4,4))),
        VALUE(MID('latest 2024'!B206,SEARCH("sample dye machine operated in day",'latest 2024'!B206)-4,4)),
        IF(ISNUMBER(VALUE(MID('latest 2024'!B206,SEARCH("sample dye machine operated in day",'latest 2024'!B206)-3,3))),
            VALUE(MID('latest 2024'!B206,SEARCH("sample dye machine operated in day",'latest 2024'!B206)-3,3)),
            VALUE(MID('latest 2024'!B206,SEARCH("sample dye machine operated in day",'latest 2024'!B206)-2,2))
        )
    ),"-"
)</f>
        <v>10</v>
      </c>
      <c r="G206" s="175">
        <f>IFERROR(
    IF(ISNUMBER(VALUE(MID('latest 2024'!B206,SEARCH("sample dye machine operated in night",'latest 2024'!B206)-4,4))),
        VALUE(MID('latest 2024'!B206,SEARCH("sample dye machine operated in night",'latest 2024'!B206)-4,4)),
        IF(ISNUMBER(VALUE(MID('latest 2024'!B206,SEARCH("sample dye machine operated in night",'latest 2024'!B206)-3,3))),
            VALUE(MID('latest 2024'!B206,SEARCH("sample dye machine operated in night",'latest 2024'!B206)-3,3)),
            VALUE(MID('latest 2024'!B206,SEARCH("sample dye machine operated in night",'latest 2024'!B206)-2,2))
        )
    ),"-"
)</f>
        <v>9</v>
      </c>
      <c r="H206" s="176">
        <f>IFERROR(
    IF(ISNUMBER(VALUE(MID('latest 2024'!B206,SEARCH("dryers operated in day",'latest 2024'!B206)-4,4))),
        VALUE(MID('latest 2024'!B206,SEARCH("dryers operated in day",'latest 2024'!B206)-4,4)),
        IF(ISNUMBER(VALUE(MID('latest 2024'!B206,SEARCH("dryers operated in day",'latest 2024'!B206)-3,3))),
            VALUE(MID('latest 2024'!B206,SEARCH("dryers operated in day",'latest 2024'!B206)-3,3)),
            VALUE(MID('latest 2024'!B206,SEARCH("dryers operated in day",'latest 2024'!B206)-2,2))
        )
    ),"-"
)</f>
        <v>9</v>
      </c>
      <c r="I206" s="176">
        <f>IFERROR(
    IF(ISNUMBER(VALUE(MID('latest 2024'!B206,SEARCH("dryers operated in night",'latest 2024'!B206)-4,4))),
        VALUE(MID('latest 2024'!B206,SEARCH("dryers operated in night",'latest 2024'!B206)-4,4)),
        IF(ISNUMBER(VALUE(MID('latest 2024'!B206,SEARCH("dryers operated in night",'latest 2024'!B206)-3,3))),
            VALUE(MID('latest 2024'!B206,SEARCH("dryers operated in night",'latest 2024'!B206)-3,3)),
            VALUE(MID('latest 2024'!B206,SEARCH("dryers operated in night",'latest 2024'!B206)-2,2))
        )
    ),"-"
)</f>
        <v>9</v>
      </c>
      <c r="J206" s="175">
        <f>IFERROR(
    IF(ISNUMBER(VALUE(MID('latest 2024'!B206,SEARCH("Presetting machines operated in day",'latest 2024'!B206)-4,4))),
        VALUE(MID('latest 2024'!B206,SEARCH("Presetting machines operated in day",'latest 2024'!B206)-4,4)),
        IF(ISNUMBER(VALUE(MID('latest 2024'!B206,SEARCH("Presetting machines operated in day",'latest 2024'!B206)-3,3))),
            VALUE(MID('latest 2024'!B206,SEARCH("Presetting machines operated in day",'latest 2024'!B206)-3,3)),
            VALUE(MID('latest 2024'!B206,SEARCH("Presetting machines operated in day",'latest 2024'!B206)-2,2))
        )
    ),"-"
)</f>
        <v>3</v>
      </c>
      <c r="K206" s="177">
        <f>IFERROR(
    IF(ISNUMBER(VALUE(MID('latest 2024'!B206,SEARCH("Presetting machines operated in night",'latest 2024'!B206)-4,4))),
        VALUE(MID('latest 2024'!B206,SEARCH("Presetting machines operated in night",'latest 2024'!B206)-4,4)),
        IF(ISNUMBER(VALUE(MID('latest 2024'!B206,SEARCH("Presetting machines operated in night",'latest 2024'!B206)-3,3))),
            VALUE(MID('latest 2024'!B206,SEARCH("Presetting machines operated in night",'latest 2024'!B206)-3,3)),
            VALUE(MID('latest 2024'!B206,SEARCH("Presetting machines operated in night",'latest 2024'!B206)-2,2))
        )
    ),"-"
)</f>
        <v>2</v>
      </c>
      <c r="L206" s="178" t="s">
        <v>54</v>
      </c>
      <c r="M206" s="178" t="s">
        <v>54</v>
      </c>
      <c r="N206" s="179">
        <v>2</v>
      </c>
      <c r="O206" s="179">
        <v>2</v>
      </c>
      <c r="P206" s="180">
        <v>4</v>
      </c>
      <c r="Q206" s="180">
        <v>4</v>
      </c>
      <c r="R206" s="179">
        <v>2</v>
      </c>
      <c r="S206" s="179">
        <v>2</v>
      </c>
      <c r="T206" s="180">
        <v>6</v>
      </c>
      <c r="U206" s="180">
        <v>6</v>
      </c>
      <c r="V206" s="181" t="s">
        <v>712</v>
      </c>
      <c r="W206" s="182" t="s">
        <v>703</v>
      </c>
      <c r="X206" s="245">
        <v>25657</v>
      </c>
      <c r="Y206" s="251">
        <v>74232</v>
      </c>
      <c r="Z206" s="251">
        <v>961</v>
      </c>
      <c r="AA206" s="34">
        <v>905</v>
      </c>
      <c r="AB206" s="34">
        <v>56</v>
      </c>
      <c r="AC206" s="84">
        <f t="shared" si="21"/>
        <v>3168.0474153846153</v>
      </c>
      <c r="AD206" s="17">
        <f t="shared" si="16"/>
        <v>2215.8252000000002</v>
      </c>
      <c r="AE206" s="17">
        <f t="shared" si="18"/>
        <v>487.89230769230767</v>
      </c>
      <c r="AF206" s="51">
        <f t="shared" si="19"/>
        <v>1031.1514615384615</v>
      </c>
      <c r="AG206" s="6">
        <f t="shared" si="22"/>
        <v>6902.9163846153842</v>
      </c>
    </row>
    <row r="207" spans="1:33" s="3" customFormat="1" ht="45.75" customHeight="1">
      <c r="A207" s="174">
        <v>45516</v>
      </c>
      <c r="B207" s="183">
        <f>IFERROR(
    IF(ISNUMBER(VALUE(MID('latest 2024'!B207,SEARCH("knitting machines for 12Hrs in day",'latest 2024'!B207)-4,4))),
        VALUE(MID('latest 2024'!B207,SEARCH("knitting machines for 12Hrs in day",'latest 2024'!B207)-4,4)),
        IF(ISNUMBER(VALUE(MID('latest 2024'!B207,SEARCH("knitting machines for 12Hrs in day",'latest 2024'!B207)-3,3))),
            VALUE(MID('latest 2024'!B207,SEARCH("knitting machines for 12Hrs in day",'latest 2024'!B207)-3,3)),
            VALUE(MID('latest 2024'!B207,SEARCH("knitting machines for 12Hrs in day",'latest 2024'!B207)-2,2))
        )
    ),"-"
)</f>
        <v>130</v>
      </c>
      <c r="C207" s="175">
        <f>IFERROR(
    IF(ISNUMBER(VALUE(MID('latest 2024'!B207,SEARCH("knitting machines operated in night",'latest 2024'!B207)-4,4))),
        VALUE(MID('latest 2024'!B207,SEARCH("knitting machines operated in night",'latest 2024'!B207)-4,4)),
        IF(ISNUMBER(VALUE(MID('latest 2024'!B207,SEARCH("knitting machines operated in night",'latest 2024'!B207)-3,3))),
            VALUE(MID('latest 2024'!B207,SEARCH("knitting machines operated in night",'latest 2024'!B207)-3,3)),
            VALUE(MID('latest 2024'!B207,SEARCH("knitting machines operated in night",'latest 2024'!B207)-2,2))
        )
    ),"-"
)</f>
        <v>129</v>
      </c>
      <c r="D207" s="176">
        <f>IFERROR(
    IF(ISNUMBER(VALUE(MID('latest 2024'!B207,SEARCH("bulk dye machines operated in day",'latest 2024'!B207)-4,4))),
        VALUE(MID('latest 2024'!B207,SEARCH("bulk dye machines operated in day",'latest 2024'!B207)-4,4)),
        IF(ISNUMBER(VALUE(MID('latest 2024'!B207,SEARCH("bulk dye machines operated in day",'latest 2024'!B207)-3,3))),
            VALUE(MID('latest 2024'!B207,SEARCH("bulk dye machines operated in day",'latest 2024'!B207)-3,3)),
            VALUE(MID('latest 2024'!B207,SEARCH("bulk dye machines operated in day ",'latest 2024'!B207)-2,2))
        )
    ),"-"
)</f>
        <v>26</v>
      </c>
      <c r="E207" s="176">
        <f>IFERROR(
    IF(ISNUMBER(VALUE(MID('latest 2024'!B207,SEARCH("bulk dye machines operated in night",'latest 2024'!B207)-4,4))),
        VALUE(MID('latest 2024'!B207,SEARCH("bulk dye machines operated in night",'latest 2024'!B207)-4,4)),
        IF(ISNUMBER(VALUE(MID('latest 2024'!B207,SEARCH("bulk dye machines operated in night",'latest 2024'!B207)-3,3))),
            VALUE(MID('latest 2024'!B207,SEARCH("bulk dye machines operated in night",'latest 2024'!B207)-3,3)),
            VALUE(MID('latest 2024'!B207,SEARCH("bulk dye machines operated in night",'latest 2024'!B207)-2,2))
        )
    ),"-"
)</f>
        <v>27</v>
      </c>
      <c r="F207" s="175">
        <f>IFERROR(
    IF(ISNUMBER(VALUE(MID('latest 2024'!B207,SEARCH("sample dye machine operated in day",'latest 2024'!B207)-4,4))),
        VALUE(MID('latest 2024'!B207,SEARCH("sample dye machine operated in day",'latest 2024'!B207)-4,4)),
        IF(ISNUMBER(VALUE(MID('latest 2024'!B207,SEARCH("sample dye machine operated in day",'latest 2024'!B207)-3,3))),
            VALUE(MID('latest 2024'!B207,SEARCH("sample dye machine operated in day",'latest 2024'!B207)-3,3)),
            VALUE(MID('latest 2024'!B207,SEARCH("sample dye machine operated in day",'latest 2024'!B207)-2,2))
        )
    ),"-"
)</f>
        <v>9</v>
      </c>
      <c r="G207" s="175">
        <f>IFERROR(
    IF(ISNUMBER(VALUE(MID('latest 2024'!B207,SEARCH("sample dye machine operated in night",'latest 2024'!B207)-4,4))),
        VALUE(MID('latest 2024'!B207,SEARCH("sample dye machine operated in night",'latest 2024'!B207)-4,4)),
        IF(ISNUMBER(VALUE(MID('latest 2024'!B207,SEARCH("sample dye machine operated in night",'latest 2024'!B207)-3,3))),
            VALUE(MID('latest 2024'!B207,SEARCH("sample dye machine operated in night",'latest 2024'!B207)-3,3)),
            VALUE(MID('latest 2024'!B207,SEARCH("sample dye machine operated in night",'latest 2024'!B207)-2,2))
        )
    ),"-"
)</f>
        <v>9</v>
      </c>
      <c r="H207" s="176">
        <f>IFERROR(
    IF(ISNUMBER(VALUE(MID('latest 2024'!B207,SEARCH("dryers operated in day",'latest 2024'!B207)-4,4))),
        VALUE(MID('latest 2024'!B207,SEARCH("dryers operated in day",'latest 2024'!B207)-4,4)),
        IF(ISNUMBER(VALUE(MID('latest 2024'!B207,SEARCH("dryers operated in day",'latest 2024'!B207)-3,3))),
            VALUE(MID('latest 2024'!B207,SEARCH("dryers operated in day",'latest 2024'!B207)-3,3)),
            VALUE(MID('latest 2024'!B207,SEARCH("dryers operated in day",'latest 2024'!B207)-2,2))
        )
    ),"-"
)</f>
        <v>7</v>
      </c>
      <c r="I207" s="176">
        <f>IFERROR(
    IF(ISNUMBER(VALUE(MID('latest 2024'!B207,SEARCH("dryers operated in night",'latest 2024'!B207)-4,4))),
        VALUE(MID('latest 2024'!B207,SEARCH("dryers operated in night",'latest 2024'!B207)-4,4)),
        IF(ISNUMBER(VALUE(MID('latest 2024'!B207,SEARCH("dryers operated in night",'latest 2024'!B207)-3,3))),
            VALUE(MID('latest 2024'!B207,SEARCH("dryers operated in night",'latest 2024'!B207)-3,3)),
            VALUE(MID('latest 2024'!B207,SEARCH("dryers operated in night",'latest 2024'!B207)-2,2))
        )
    ),"-"
)</f>
        <v>8</v>
      </c>
      <c r="J207" s="175">
        <f>IFERROR(
    IF(ISNUMBER(VALUE(MID('latest 2024'!B207,SEARCH("Presetting machines operated in day",'latest 2024'!B207)-4,4))),
        VALUE(MID('latest 2024'!B207,SEARCH("Presetting machines operated in day",'latest 2024'!B207)-4,4)),
        IF(ISNUMBER(VALUE(MID('latest 2024'!B207,SEARCH("Presetting machines operated in day",'latest 2024'!B207)-3,3))),
            VALUE(MID('latest 2024'!B207,SEARCH("Presetting machines operated in day",'latest 2024'!B207)-3,3)),
            VALUE(MID('latest 2024'!B207,SEARCH("Presetting machines operated in day",'latest 2024'!B207)-2,2))
        )
    ),"-"
)</f>
        <v>1</v>
      </c>
      <c r="K207" s="177">
        <f>IFERROR(
    IF(ISNUMBER(VALUE(MID('latest 2024'!B207,SEARCH("Presetting machines operated in night",'latest 2024'!B207)-4,4))),
        VALUE(MID('latest 2024'!B207,SEARCH("Presetting machines operated in night",'latest 2024'!B207)-4,4)),
        IF(ISNUMBER(VALUE(MID('latest 2024'!B207,SEARCH("Presetting machines operated in night",'latest 2024'!B207)-3,3))),
            VALUE(MID('latest 2024'!B207,SEARCH("Presetting machines operated in night",'latest 2024'!B207)-3,3)),
            VALUE(MID('latest 2024'!B207,SEARCH("Presetting machines operated in night",'latest 2024'!B207)-2,2))
        )
    ),"-"
)</f>
        <v>3</v>
      </c>
      <c r="L207" s="178" t="s">
        <v>54</v>
      </c>
      <c r="M207" s="178" t="s">
        <v>54</v>
      </c>
      <c r="N207" s="179">
        <v>3</v>
      </c>
      <c r="O207" s="179">
        <v>2</v>
      </c>
      <c r="P207" s="180">
        <v>5</v>
      </c>
      <c r="Q207" s="180">
        <v>4</v>
      </c>
      <c r="R207" s="179">
        <v>2</v>
      </c>
      <c r="S207" s="179">
        <v>2</v>
      </c>
      <c r="T207" s="180">
        <v>6</v>
      </c>
      <c r="U207" s="180">
        <v>6</v>
      </c>
      <c r="V207" s="181" t="s">
        <v>712</v>
      </c>
      <c r="W207" s="182" t="s">
        <v>703</v>
      </c>
      <c r="X207" s="251">
        <v>26078</v>
      </c>
      <c r="Y207" s="251">
        <v>70254</v>
      </c>
      <c r="Z207" s="251">
        <v>910</v>
      </c>
      <c r="AA207" s="34">
        <v>836</v>
      </c>
      <c r="AB207" s="34">
        <v>74</v>
      </c>
      <c r="AC207" s="84">
        <f t="shared" si="21"/>
        <v>3220.0311999999999</v>
      </c>
      <c r="AD207" s="17">
        <f t="shared" si="16"/>
        <v>2097.0819000000001</v>
      </c>
      <c r="AE207" s="15">
        <f t="shared" si="18"/>
        <v>462</v>
      </c>
      <c r="AF207" s="51">
        <f t="shared" si="19"/>
        <v>957.71353846153852</v>
      </c>
      <c r="AG207" s="6">
        <f t="shared" si="22"/>
        <v>6736.826638461539</v>
      </c>
    </row>
    <row r="208" spans="1:33" s="3" customFormat="1" ht="45.75" customHeight="1">
      <c r="A208" s="174">
        <v>45517</v>
      </c>
      <c r="B208" s="183">
        <f>IFERROR(
    IF(ISNUMBER(VALUE(MID('latest 2024'!B208,SEARCH("knitting machines for 12Hrs in day",'latest 2024'!B208)-4,4))),
        VALUE(MID('latest 2024'!B208,SEARCH("knitting machines for 12Hrs in day",'latest 2024'!B208)-4,4)),
        IF(ISNUMBER(VALUE(MID('latest 2024'!B208,SEARCH("knitting machines for 12Hrs in day",'latest 2024'!B208)-3,3))),
            VALUE(MID('latest 2024'!B208,SEARCH("knitting machines for 12Hrs in day",'latest 2024'!B208)-3,3)),
            VALUE(MID('latest 2024'!B208,SEARCH("knitting machines for 12Hrs in day",'latest 2024'!B208)-2,2))
        )
    ),"-"
)</f>
        <v>133</v>
      </c>
      <c r="C208" s="175">
        <f>IFERROR(
    IF(ISNUMBER(VALUE(MID('latest 2024'!B208,SEARCH("knitting machines operated in night",'latest 2024'!B208)-4,4))),
        VALUE(MID('latest 2024'!B208,SEARCH("knitting machines operated in night",'latest 2024'!B208)-4,4)),
        IF(ISNUMBER(VALUE(MID('latest 2024'!B208,SEARCH("knitting machines operated in night",'latest 2024'!B208)-3,3))),
            VALUE(MID('latest 2024'!B208,SEARCH("knitting machines operated in night",'latest 2024'!B208)-3,3)),
            VALUE(MID('latest 2024'!B208,SEARCH("knitting machines operated in night",'latest 2024'!B208)-2,2))
        )
    ),"-"
)</f>
        <v>133</v>
      </c>
      <c r="D208" s="176">
        <f>IFERROR(
    IF(ISNUMBER(VALUE(MID('latest 2024'!B208,SEARCH("bulk dye machines operated in day",'latest 2024'!B208)-4,4))),
        VALUE(MID('latest 2024'!B208,SEARCH("bulk dye machines operated in day",'latest 2024'!B208)-4,4)),
        IF(ISNUMBER(VALUE(MID('latest 2024'!B208,SEARCH("bulk dye machines operated in day",'latest 2024'!B208)-3,3))),
            VALUE(MID('latest 2024'!B208,SEARCH("bulk dye machines operated in day",'latest 2024'!B208)-3,3)),
            VALUE(MID('latest 2024'!B208,SEARCH("bulk dye machines operated in day ",'latest 2024'!B208)-2,2))
        )
    ),"-"
)</f>
        <v>25</v>
      </c>
      <c r="E208" s="176">
        <f>IFERROR(
    IF(ISNUMBER(VALUE(MID('latest 2024'!B208,SEARCH("bulk dye machines operated in night",'latest 2024'!B208)-4,4))),
        VALUE(MID('latest 2024'!B208,SEARCH("bulk dye machines operated in night",'latest 2024'!B208)-4,4)),
        IF(ISNUMBER(VALUE(MID('latest 2024'!B208,SEARCH("bulk dye machines operated in night",'latest 2024'!B208)-3,3))),
            VALUE(MID('latest 2024'!B208,SEARCH("bulk dye machines operated in night",'latest 2024'!B208)-3,3)),
            VALUE(MID('latest 2024'!B208,SEARCH("bulk dye machines operated in night",'latest 2024'!B208)-2,2))
        )
    ),"-"
)</f>
        <v>28</v>
      </c>
      <c r="F208" s="175">
        <f>IFERROR(
    IF(ISNUMBER(VALUE(MID('latest 2024'!B208,SEARCH("sample dye machine operated in day",'latest 2024'!B208)-4,4))),
        VALUE(MID('latest 2024'!B208,SEARCH("sample dye machine operated in day",'latest 2024'!B208)-4,4)),
        IF(ISNUMBER(VALUE(MID('latest 2024'!B208,SEARCH("sample dye machine operated in day",'latest 2024'!B208)-3,3))),
            VALUE(MID('latest 2024'!B208,SEARCH("sample dye machine operated in day",'latest 2024'!B208)-3,3)),
            VALUE(MID('latest 2024'!B208,SEARCH("sample dye machine operated in day",'latest 2024'!B208)-2,2))
        )
    ),"-"
)</f>
        <v>8</v>
      </c>
      <c r="G208" s="175">
        <f>IFERROR(
    IF(ISNUMBER(VALUE(MID('latest 2024'!B208,SEARCH("sample dye machine operated in night",'latest 2024'!B208)-4,4))),
        VALUE(MID('latest 2024'!B208,SEARCH("sample dye machine operated in night",'latest 2024'!B208)-4,4)),
        IF(ISNUMBER(VALUE(MID('latest 2024'!B208,SEARCH("sample dye machine operated in night",'latest 2024'!B208)-3,3))),
            VALUE(MID('latest 2024'!B208,SEARCH("sample dye machine operated in night",'latest 2024'!B208)-3,3)),
            VALUE(MID('latest 2024'!B208,SEARCH("sample dye machine operated in night",'latest 2024'!B208)-2,2))
        )
    ),"-"
)</f>
        <v>9</v>
      </c>
      <c r="H208" s="176">
        <f>IFERROR(
    IF(ISNUMBER(VALUE(MID('latest 2024'!B208,SEARCH("dryers operated in day",'latest 2024'!B208)-4,4))),
        VALUE(MID('latest 2024'!B208,SEARCH("dryers operated in day",'latest 2024'!B208)-4,4)),
        IF(ISNUMBER(VALUE(MID('latest 2024'!B208,SEARCH("dryers operated in day",'latest 2024'!B208)-3,3))),
            VALUE(MID('latest 2024'!B208,SEARCH("dryers operated in day",'latest 2024'!B208)-3,3)),
            VALUE(MID('latest 2024'!B208,SEARCH("dryers operated in day",'latest 2024'!B208)-2,2))
        )
    ),"-"
)</f>
        <v>7</v>
      </c>
      <c r="I208" s="176">
        <f>IFERROR(
    IF(ISNUMBER(VALUE(MID('latest 2024'!B208,SEARCH("dryers operated in night",'latest 2024'!B208)-4,4))),
        VALUE(MID('latest 2024'!B208,SEARCH("dryers operated in night",'latest 2024'!B208)-4,4)),
        IF(ISNUMBER(VALUE(MID('latest 2024'!B208,SEARCH("dryers operated in night",'latest 2024'!B208)-3,3))),
            VALUE(MID('latest 2024'!B208,SEARCH("dryers operated in night",'latest 2024'!B208)-3,3)),
            VALUE(MID('latest 2024'!B208,SEARCH("dryers operated in night",'latest 2024'!B208)-2,2))
        )
    ),"-"
)</f>
        <v>8</v>
      </c>
      <c r="J208" s="175">
        <f>IFERROR(
    IF(ISNUMBER(VALUE(MID('latest 2024'!B208,SEARCH("Presetting machines operated in day",'latest 2024'!B208)-4,4))),
        VALUE(MID('latest 2024'!B208,SEARCH("Presetting machines operated in day",'latest 2024'!B208)-4,4)),
        IF(ISNUMBER(VALUE(MID('latest 2024'!B208,SEARCH("Presetting machines operated in day",'latest 2024'!B208)-3,3))),
            VALUE(MID('latest 2024'!B208,SEARCH("Presetting machines operated in day",'latest 2024'!B208)-3,3)),
            VALUE(MID('latest 2024'!B208,SEARCH("Presetting machines operated in day",'latest 2024'!B208)-2,2))
        )
    ),"-"
)</f>
        <v>2</v>
      </c>
      <c r="K208" s="177">
        <f>IFERROR(
    IF(ISNUMBER(VALUE(MID('latest 2024'!B208,SEARCH("Presetting machines operated in night",'latest 2024'!B208)-4,4))),
        VALUE(MID('latest 2024'!B208,SEARCH("Presetting machines operated in night",'latest 2024'!B208)-4,4)),
        IF(ISNUMBER(VALUE(MID('latest 2024'!B208,SEARCH("Presetting machines operated in night",'latest 2024'!B208)-3,3))),
            VALUE(MID('latest 2024'!B208,SEARCH("Presetting machines operated in night",'latest 2024'!B208)-3,3)),
            VALUE(MID('latest 2024'!B208,SEARCH("Presetting machines operated in night",'latest 2024'!B208)-2,2))
        )
    ),"-"
)</f>
        <v>2</v>
      </c>
      <c r="L208" s="178" t="s">
        <v>54</v>
      </c>
      <c r="M208" s="178" t="s">
        <v>54</v>
      </c>
      <c r="N208" s="179">
        <v>3</v>
      </c>
      <c r="O208" s="179">
        <v>2</v>
      </c>
      <c r="P208" s="180">
        <v>5</v>
      </c>
      <c r="Q208" s="180">
        <v>4</v>
      </c>
      <c r="R208" s="179">
        <v>2</v>
      </c>
      <c r="S208" s="179">
        <v>2</v>
      </c>
      <c r="T208" s="180">
        <v>6</v>
      </c>
      <c r="U208" s="180">
        <v>6</v>
      </c>
      <c r="V208" s="181" t="s">
        <v>712</v>
      </c>
      <c r="W208" s="182" t="s">
        <v>703</v>
      </c>
      <c r="X208" s="245">
        <v>26251</v>
      </c>
      <c r="Y208" s="245">
        <v>67610</v>
      </c>
      <c r="Z208" s="251">
        <v>894</v>
      </c>
      <c r="AA208" s="81">
        <v>813</v>
      </c>
      <c r="AB208" s="81">
        <v>81</v>
      </c>
      <c r="AC208" s="84">
        <f t="shared" si="21"/>
        <v>3241.3927076923082</v>
      </c>
      <c r="AD208" s="17">
        <f t="shared" si="16"/>
        <v>2018.1585</v>
      </c>
      <c r="AE208" s="51">
        <f>(Z208*165)/325</f>
        <v>453.87692307692305</v>
      </c>
      <c r="AF208" s="51">
        <f t="shared" si="19"/>
        <v>933.46684615384618</v>
      </c>
      <c r="AG208" s="6">
        <f t="shared" si="22"/>
        <v>6646.8949769230767</v>
      </c>
    </row>
    <row r="209" spans="1:33" s="3" customFormat="1" ht="45.75" customHeight="1">
      <c r="A209" s="174">
        <v>45518</v>
      </c>
      <c r="B209" s="183">
        <f>IFERROR(
    IF(ISNUMBER(VALUE(MID('latest 2024'!B209,SEARCH("knitting machines for 12Hrs in day",'latest 2024'!B209)-4,4))),
        VALUE(MID('latest 2024'!B209,SEARCH("knitting machines for 12Hrs in day",'latest 2024'!B209)-4,4)),
        IF(ISNUMBER(VALUE(MID('latest 2024'!B209,SEARCH("knitting machines for 12Hrs in day",'latest 2024'!B209)-3,3))),
            VALUE(MID('latest 2024'!B209,SEARCH("knitting machines for 12Hrs in day",'latest 2024'!B209)-3,3)),
            VALUE(MID('latest 2024'!B209,SEARCH("knitting machines for 12Hrs in day",'latest 2024'!B209)-2,2))
        )
    ),"-"
)</f>
        <v>135</v>
      </c>
      <c r="C209" s="175">
        <f>IFERROR(
    IF(ISNUMBER(VALUE(MID('latest 2024'!B209,SEARCH("knitting machines operated in night",'latest 2024'!B209)-4,4))),
        VALUE(MID('latest 2024'!B209,SEARCH("knitting machines operated in night",'latest 2024'!B209)-4,4)),
        IF(ISNUMBER(VALUE(MID('latest 2024'!B209,SEARCH("knitting machines operated in night",'latest 2024'!B209)-3,3))),
            VALUE(MID('latest 2024'!B209,SEARCH("knitting machines operated in night",'latest 2024'!B209)-3,3)),
            VALUE(MID('latest 2024'!B209,SEARCH("knitting machines operated in night",'latest 2024'!B209)-2,2))
        )
    ),"-"
)</f>
        <v>140</v>
      </c>
      <c r="D209" s="176">
        <f>IFERROR(
    IF(ISNUMBER(VALUE(MID('latest 2024'!B209,SEARCH("bulk dye machines operated in day",'latest 2024'!B209)-4,4))),
        VALUE(MID('latest 2024'!B209,SEARCH("bulk dye machines operated in day",'latest 2024'!B209)-4,4)),
        IF(ISNUMBER(VALUE(MID('latest 2024'!B209,SEARCH("bulk dye machines operated in day",'latest 2024'!B209)-3,3))),
            VALUE(MID('latest 2024'!B209,SEARCH("bulk dye machines operated in day",'latest 2024'!B209)-3,3)),
            VALUE(MID('latest 2024'!B209,SEARCH("bulk dye machines operated in day ",'latest 2024'!B209)-2,2))
        )
    ),"-"
)</f>
        <v>26</v>
      </c>
      <c r="E209" s="176">
        <f>IFERROR(
    IF(ISNUMBER(VALUE(MID('latest 2024'!B209,SEARCH("bulk dye machines operated in night",'latest 2024'!B209)-4,4))),
        VALUE(MID('latest 2024'!B209,SEARCH("bulk dye machines operated in night",'latest 2024'!B209)-4,4)),
        IF(ISNUMBER(VALUE(MID('latest 2024'!B209,SEARCH("bulk dye machines operated in night",'latest 2024'!B209)-3,3))),
            VALUE(MID('latest 2024'!B209,SEARCH("bulk dye machines operated in night",'latest 2024'!B209)-3,3)),
            VALUE(MID('latest 2024'!B209,SEARCH("bulk dye machines operated in night",'latest 2024'!B209)-2,2))
        )
    ),"-"
)</f>
        <v>21</v>
      </c>
      <c r="F209" s="175">
        <f>IFERROR(
    IF(ISNUMBER(VALUE(MID('latest 2024'!B209,SEARCH("sample dye machine operated in day",'latest 2024'!B209)-4,4))),
        VALUE(MID('latest 2024'!B209,SEARCH("sample dye machine operated in day",'latest 2024'!B209)-4,4)),
        IF(ISNUMBER(VALUE(MID('latest 2024'!B209,SEARCH("sample dye machine operated in day",'latest 2024'!B209)-3,3))),
            VALUE(MID('latest 2024'!B209,SEARCH("sample dye machine operated in day",'latest 2024'!B209)-3,3)),
            VALUE(MID('latest 2024'!B209,SEARCH("sample dye machine operated in day",'latest 2024'!B209)-2,2))
        )
    ),"-"
)</f>
        <v>8</v>
      </c>
      <c r="G209" s="175">
        <f>IFERROR(
    IF(ISNUMBER(VALUE(MID('latest 2024'!B209,SEARCH("sample dye machine operated in night",'latest 2024'!B209)-4,4))),
        VALUE(MID('latest 2024'!B209,SEARCH("sample dye machine operated in night",'latest 2024'!B209)-4,4)),
        IF(ISNUMBER(VALUE(MID('latest 2024'!B209,SEARCH("sample dye machine operated in night",'latest 2024'!B209)-3,3))),
            VALUE(MID('latest 2024'!B209,SEARCH("sample dye machine operated in night",'latest 2024'!B209)-3,3)),
            VALUE(MID('latest 2024'!B209,SEARCH("sample dye machine operated in night",'latest 2024'!B209)-2,2))
        )
    ),"-"
)</f>
        <v>10</v>
      </c>
      <c r="H209" s="176">
        <f>IFERROR(
    IF(ISNUMBER(VALUE(MID('latest 2024'!B209,SEARCH("dryers operated in day",'latest 2024'!B209)-4,4))),
        VALUE(MID('latest 2024'!B209,SEARCH("dryers operated in day",'latest 2024'!B209)-4,4)),
        IF(ISNUMBER(VALUE(MID('latest 2024'!B209,SEARCH("dryers operated in day",'latest 2024'!B209)-3,3))),
            VALUE(MID('latest 2024'!B209,SEARCH("dryers operated in day",'latest 2024'!B209)-3,3)),
            VALUE(MID('latest 2024'!B209,SEARCH("dryers operated in day",'latest 2024'!B209)-2,2))
        )
    ),"-"
)</f>
        <v>7</v>
      </c>
      <c r="I209" s="176">
        <f>IFERROR(
    IF(ISNUMBER(VALUE(MID('latest 2024'!B209,SEARCH("dryers operated in night",'latest 2024'!B209)-4,4))),
        VALUE(MID('latest 2024'!B209,SEARCH("dryers operated in night",'latest 2024'!B209)-4,4)),
        IF(ISNUMBER(VALUE(MID('latest 2024'!B209,SEARCH("dryers operated in night",'latest 2024'!B209)-3,3))),
            VALUE(MID('latest 2024'!B209,SEARCH("dryers operated in night",'latest 2024'!B209)-3,3)),
            VALUE(MID('latest 2024'!B209,SEARCH("dryers operated in night",'latest 2024'!B209)-2,2))
        )
    ),"-"
)</f>
        <v>8</v>
      </c>
      <c r="J209" s="175">
        <f>IFERROR(
    IF(ISNUMBER(VALUE(MID('latest 2024'!B209,SEARCH("Presetting machines operated in day",'latest 2024'!B209)-4,4))),
        VALUE(MID('latest 2024'!B209,SEARCH("Presetting machines operated in day",'latest 2024'!B209)-4,4)),
        IF(ISNUMBER(VALUE(MID('latest 2024'!B209,SEARCH("Presetting machines operated in day",'latest 2024'!B209)-3,3))),
            VALUE(MID('latest 2024'!B209,SEARCH("Presetting machines operated in day",'latest 2024'!B209)-3,3)),
            VALUE(MID('latest 2024'!B209,SEARCH("Presetting machines operated in day",'latest 2024'!B209)-2,2))
        )
    ),"-"
)</f>
        <v>2</v>
      </c>
      <c r="K209" s="177">
        <f>IFERROR(
    IF(ISNUMBER(VALUE(MID('latest 2024'!B209,SEARCH("Presetting machines operated in night",'latest 2024'!B209)-4,4))),
        VALUE(MID('latest 2024'!B209,SEARCH("Presetting machines operated in night",'latest 2024'!B209)-4,4)),
        IF(ISNUMBER(VALUE(MID('latest 2024'!B209,SEARCH("Presetting machines operated in night",'latest 2024'!B209)-3,3))),
            VALUE(MID('latest 2024'!B209,SEARCH("Presetting machines operated in night",'latest 2024'!B209)-3,3)),
            VALUE(MID('latest 2024'!B209,SEARCH("Presetting machines operated in night",'latest 2024'!B209)-2,2))
        )
    ),"-"
)</f>
        <v>2</v>
      </c>
      <c r="L209" s="178" t="s">
        <v>54</v>
      </c>
      <c r="M209" s="178" t="s">
        <v>54</v>
      </c>
      <c r="N209" s="179">
        <v>3</v>
      </c>
      <c r="O209" s="179">
        <v>2</v>
      </c>
      <c r="P209" s="180">
        <v>5</v>
      </c>
      <c r="Q209" s="180">
        <v>4</v>
      </c>
      <c r="R209" s="179">
        <v>2</v>
      </c>
      <c r="S209" s="179">
        <v>2</v>
      </c>
      <c r="T209" s="180">
        <v>6</v>
      </c>
      <c r="U209" s="180">
        <v>6</v>
      </c>
      <c r="V209" s="181" t="s">
        <v>712</v>
      </c>
      <c r="W209" s="182" t="s">
        <v>703</v>
      </c>
      <c r="X209" s="251">
        <v>24788</v>
      </c>
      <c r="Y209" s="251">
        <v>63036</v>
      </c>
      <c r="Z209" s="251">
        <v>814</v>
      </c>
      <c r="AA209" s="34">
        <v>742</v>
      </c>
      <c r="AB209" s="34">
        <v>72</v>
      </c>
      <c r="AC209" s="84">
        <f t="shared" si="21"/>
        <v>3060.7459692307693</v>
      </c>
      <c r="AD209" s="17">
        <f t="shared" si="16"/>
        <v>1881.6246000000001</v>
      </c>
      <c r="AE209" s="17">
        <f>(Z209*165)/325</f>
        <v>413.26153846153846</v>
      </c>
      <c r="AF209" s="17">
        <f t="shared" si="19"/>
        <v>851.49830769230778</v>
      </c>
      <c r="AG209" s="6">
        <f t="shared" si="22"/>
        <v>6207.1304153846158</v>
      </c>
    </row>
    <row r="210" spans="1:33" s="3" customFormat="1" ht="45.75" customHeight="1">
      <c r="A210" s="174">
        <v>45519</v>
      </c>
      <c r="B210" s="183">
        <f>IFERROR(
    IF(ISNUMBER(VALUE(MID('latest 2024'!B210,SEARCH("knitting machines for 12Hrs in day",'latest 2024'!B210)-4,4))),
        VALUE(MID('latest 2024'!B210,SEARCH("knitting machines for 12Hrs in day",'latest 2024'!B210)-4,4)),
        IF(ISNUMBER(VALUE(MID('latest 2024'!B210,SEARCH("knitting machines for 12Hrs in day",'latest 2024'!B210)-3,3))),
            VALUE(MID('latest 2024'!B210,SEARCH("knitting machines for 12Hrs in day",'latest 2024'!B210)-3,3)),
            VALUE(MID('latest 2024'!B210,SEARCH("knitting machines for 12Hrs in day",'latest 2024'!B210)-2,2))
        )
    ),"-"
)</f>
        <v>138</v>
      </c>
      <c r="C210" s="175">
        <f>IFERROR(
    IF(ISNUMBER(VALUE(MID('latest 2024'!B210,SEARCH("knitting machines operated in night",'latest 2024'!B210)-4,4))),
        VALUE(MID('latest 2024'!B210,SEARCH("knitting machines operated in night",'latest 2024'!B210)-4,4)),
        IF(ISNUMBER(VALUE(MID('latest 2024'!B210,SEARCH("knitting machines operated in night",'latest 2024'!B210)-3,3))),
            VALUE(MID('latest 2024'!B210,SEARCH("knitting machines operated in night",'latest 2024'!B210)-3,3)),
            VALUE(MID('latest 2024'!B210,SEARCH("knitting machines operated in night",'latest 2024'!B210)-2,2))
        )
    ),"-"
)</f>
        <v>137</v>
      </c>
      <c r="D210" s="176">
        <f>IFERROR(
    IF(ISNUMBER(VALUE(MID('latest 2024'!B210,SEARCH("bulk dye machines operated in day",'latest 2024'!B210)-4,4))),
        VALUE(MID('latest 2024'!B210,SEARCH("bulk dye machines operated in day",'latest 2024'!B210)-4,4)),
        IF(ISNUMBER(VALUE(MID('latest 2024'!B210,SEARCH("bulk dye machines operated in day",'latest 2024'!B210)-3,3))),
            VALUE(MID('latest 2024'!B210,SEARCH("bulk dye machines operated in day",'latest 2024'!B210)-3,3)),
            VALUE(MID('latest 2024'!B210,SEARCH("bulk dye machines operated in day ",'latest 2024'!B210)-2,2))
        )
    ),"-"
)</f>
        <v>21</v>
      </c>
      <c r="E210" s="176">
        <f>IFERROR(
    IF(ISNUMBER(VALUE(MID('latest 2024'!B210,SEARCH("bulk dye machines operated in night",'latest 2024'!B210)-4,4))),
        VALUE(MID('latest 2024'!B210,SEARCH("bulk dye machines operated in night",'latest 2024'!B210)-4,4)),
        IF(ISNUMBER(VALUE(MID('latest 2024'!B210,SEARCH("bulk dye machines operated in night",'latest 2024'!B210)-3,3))),
            VALUE(MID('latest 2024'!B210,SEARCH("bulk dye machines operated in night",'latest 2024'!B210)-3,3)),
            VALUE(MID('latest 2024'!B210,SEARCH("bulk dye machines operated in night",'latest 2024'!B210)-2,2))
        )
    ),"-"
)</f>
        <v>21</v>
      </c>
      <c r="F210" s="175">
        <f>IFERROR(
    IF(ISNUMBER(VALUE(MID('latest 2024'!B210,SEARCH("sample dye machine operated in day",'latest 2024'!B210)-4,4))),
        VALUE(MID('latest 2024'!B210,SEARCH("sample dye machine operated in day",'latest 2024'!B210)-4,4)),
        IF(ISNUMBER(VALUE(MID('latest 2024'!B210,SEARCH("sample dye machine operated in day",'latest 2024'!B210)-3,3))),
            VALUE(MID('latest 2024'!B210,SEARCH("sample dye machine operated in day",'latest 2024'!B210)-3,3)),
            VALUE(MID('latest 2024'!B210,SEARCH("sample dye machine operated in day",'latest 2024'!B210)-2,2))
        )
    ),"-"
)</f>
        <v>10</v>
      </c>
      <c r="G210" s="175">
        <f>IFERROR(
    IF(ISNUMBER(VALUE(MID('latest 2024'!B210,SEARCH("sample dye machine operated in night",'latest 2024'!B210)-4,4))),
        VALUE(MID('latest 2024'!B210,SEARCH("sample dye machine operated in night",'latest 2024'!B210)-4,4)),
        IF(ISNUMBER(VALUE(MID('latest 2024'!B210,SEARCH("sample dye machine operated in night",'latest 2024'!B210)-3,3))),
            VALUE(MID('latest 2024'!B210,SEARCH("sample dye machine operated in night",'latest 2024'!B210)-3,3)),
            VALUE(MID('latest 2024'!B210,SEARCH("sample dye machine operated in night",'latest 2024'!B210)-2,2))
        )
    ),"-"
)</f>
        <v>9</v>
      </c>
      <c r="H210" s="176">
        <f>IFERROR(
    IF(ISNUMBER(VALUE(MID('latest 2024'!B210,SEARCH("dryers operated in day",'latest 2024'!B210)-4,4))),
        VALUE(MID('latest 2024'!B210,SEARCH("dryers operated in day",'latest 2024'!B210)-4,4)),
        IF(ISNUMBER(VALUE(MID('latest 2024'!B210,SEARCH("dryers operated in day",'latest 2024'!B210)-3,3))),
            VALUE(MID('latest 2024'!B210,SEARCH("dryers operated in day",'latest 2024'!B210)-3,3)),
            VALUE(MID('latest 2024'!B210,SEARCH("dryers operated in day",'latest 2024'!B210)-2,2))
        )
    ),"-"
)</f>
        <v>8</v>
      </c>
      <c r="I210" s="176">
        <f>IFERROR(
    IF(ISNUMBER(VALUE(MID('latest 2024'!B210,SEARCH("dryers operated in night",'latest 2024'!B210)-4,4))),
        VALUE(MID('latest 2024'!B210,SEARCH("dryers operated in night",'latest 2024'!B210)-4,4)),
        IF(ISNUMBER(VALUE(MID('latest 2024'!B210,SEARCH("dryers operated in night",'latest 2024'!B210)-3,3))),
            VALUE(MID('latest 2024'!B210,SEARCH("dryers operated in night",'latest 2024'!B210)-3,3)),
            VALUE(MID('latest 2024'!B210,SEARCH("dryers operated in night",'latest 2024'!B210)-2,2))
        )
    ),"-"
)</f>
        <v>6</v>
      </c>
      <c r="J210" s="175">
        <f>IFERROR(
    IF(ISNUMBER(VALUE(MID('latest 2024'!B210,SEARCH("Presetting machines operated in day",'latest 2024'!B210)-4,4))),
        VALUE(MID('latest 2024'!B210,SEARCH("Presetting machines operated in day",'latest 2024'!B210)-4,4)),
        IF(ISNUMBER(VALUE(MID('latest 2024'!B210,SEARCH("Presetting machines operated in day",'latest 2024'!B210)-3,3))),
            VALUE(MID('latest 2024'!B210,SEARCH("Presetting machines operated in day",'latest 2024'!B210)-3,3)),
            VALUE(MID('latest 2024'!B210,SEARCH("Presetting machines operated in day",'latest 2024'!B210)-2,2))
        )
    ),"-"
)</f>
        <v>2</v>
      </c>
      <c r="K210" s="177">
        <f>IFERROR(
    IF(ISNUMBER(VALUE(MID('latest 2024'!B210,SEARCH("Presetting machines operated in night",'latest 2024'!B210)-4,4))),
        VALUE(MID('latest 2024'!B210,SEARCH("Presetting machines operated in night",'latest 2024'!B210)-4,4)),
        IF(ISNUMBER(VALUE(MID('latest 2024'!B210,SEARCH("Presetting machines operated in night",'latest 2024'!B210)-3,3))),
            VALUE(MID('latest 2024'!B210,SEARCH("Presetting machines operated in night",'latest 2024'!B210)-3,3)),
            VALUE(MID('latest 2024'!B210,SEARCH("Presetting machines operated in night",'latest 2024'!B210)-2,2))
        )
    ),"-"
)</f>
        <v>1</v>
      </c>
      <c r="L210" s="178" t="s">
        <v>54</v>
      </c>
      <c r="M210" s="178" t="s">
        <v>54</v>
      </c>
      <c r="N210" s="179">
        <v>2</v>
      </c>
      <c r="O210" s="179">
        <v>2</v>
      </c>
      <c r="P210" s="180">
        <v>4</v>
      </c>
      <c r="Q210" s="180">
        <v>4</v>
      </c>
      <c r="R210" s="179">
        <v>2</v>
      </c>
      <c r="S210" s="179">
        <v>2</v>
      </c>
      <c r="T210" s="180">
        <v>6</v>
      </c>
      <c r="U210" s="180">
        <v>6</v>
      </c>
      <c r="V210" s="181" t="s">
        <v>712</v>
      </c>
      <c r="W210" s="182" t="s">
        <v>703</v>
      </c>
      <c r="X210" s="251">
        <v>24993</v>
      </c>
      <c r="Y210" s="251">
        <v>61551</v>
      </c>
      <c r="Z210" s="251">
        <v>761</v>
      </c>
      <c r="AA210" s="34">
        <v>680</v>
      </c>
      <c r="AB210" s="34">
        <v>81</v>
      </c>
      <c r="AC210" s="84">
        <f t="shared" si="21"/>
        <v>3086.0587384615387</v>
      </c>
      <c r="AD210" s="17">
        <f t="shared" si="16"/>
        <v>1837.2973500000001</v>
      </c>
      <c r="AE210" s="17">
        <f t="shared" ref="AE210:AE255" si="23">(Z210*165)/325</f>
        <v>386.35384615384618</v>
      </c>
      <c r="AF210" s="17">
        <f t="shared" si="19"/>
        <v>783.84184615384618</v>
      </c>
      <c r="AG210" s="6">
        <f t="shared" si="22"/>
        <v>6093.5517807692313</v>
      </c>
    </row>
    <row r="211" spans="1:33" s="3" customFormat="1" ht="45.75" customHeight="1">
      <c r="A211" s="174">
        <v>45520</v>
      </c>
      <c r="B211" s="183">
        <f>IFERROR(
    IF(ISNUMBER(VALUE(MID('latest 2024'!B211,SEARCH("knitting machines for 12Hrs in day",'latest 2024'!B211)-4,4))),
        VALUE(MID('latest 2024'!B211,SEARCH("knitting machines for 12Hrs in day",'latest 2024'!B211)-4,4)),
        IF(ISNUMBER(VALUE(MID('latest 2024'!B211,SEARCH("knitting machines for 12Hrs in day",'latest 2024'!B211)-3,3))),
            VALUE(MID('latest 2024'!B211,SEARCH("knitting machines for 12Hrs in day",'latest 2024'!B211)-3,3)),
            VALUE(MID('latest 2024'!B211,SEARCH("knitting machines for 12Hrs in day",'latest 2024'!B211)-2,2))
        )
    ),"-"
)</f>
        <v>140</v>
      </c>
      <c r="C211" s="175">
        <f>IFERROR(
    IF(ISNUMBER(VALUE(MID('latest 2024'!B211,SEARCH("knitting machines operated in night",'latest 2024'!B211)-4,4))),
        VALUE(MID('latest 2024'!B211,SEARCH("knitting machines operated in night",'latest 2024'!B211)-4,4)),
        IF(ISNUMBER(VALUE(MID('latest 2024'!B211,SEARCH("knitting machines operated in night",'latest 2024'!B211)-3,3))),
            VALUE(MID('latest 2024'!B211,SEARCH("knitting machines operated in night",'latest 2024'!B211)-3,3)),
            VALUE(MID('latest 2024'!B211,SEARCH("knitting machines operated in night",'latest 2024'!B211)-2,2))
        )
    ),"-"
)</f>
        <v>144</v>
      </c>
      <c r="D211" s="176">
        <f>IFERROR(
    IF(ISNUMBER(VALUE(MID('latest 2024'!B211,SEARCH("bulk dye machines operated in day",'latest 2024'!B211)-4,4))),
        VALUE(MID('latest 2024'!B211,SEARCH("bulk dye machines operated in day",'latest 2024'!B211)-4,4)),
        IF(ISNUMBER(VALUE(MID('latest 2024'!B211,SEARCH("bulk dye machines operated in day",'latest 2024'!B211)-3,3))),
            VALUE(MID('latest 2024'!B211,SEARCH("bulk dye machines operated in day",'latest 2024'!B211)-3,3)),
            VALUE(MID('latest 2024'!B211,SEARCH("bulk dye machines operated in day ",'latest 2024'!B211)-2,2))
        )
    ),"-"
)</f>
        <v>25</v>
      </c>
      <c r="E211" s="176">
        <f>IFERROR(
    IF(ISNUMBER(VALUE(MID('latest 2024'!B211,SEARCH("bulk dye machines operated in night",'latest 2024'!B211)-4,4))),
        VALUE(MID('latest 2024'!B211,SEARCH("bulk dye machines operated in night",'latest 2024'!B211)-4,4)),
        IF(ISNUMBER(VALUE(MID('latest 2024'!B211,SEARCH("bulk dye machines operated in night",'latest 2024'!B211)-3,3))),
            VALUE(MID('latest 2024'!B211,SEARCH("bulk dye machines operated in night",'latest 2024'!B211)-3,3)),
            VALUE(MID('latest 2024'!B211,SEARCH("bulk dye machines operated in night",'latest 2024'!B211)-2,2))
        )
    ),"-"
)</f>
        <v>26</v>
      </c>
      <c r="F211" s="175">
        <f>IFERROR(
    IF(ISNUMBER(VALUE(MID('latest 2024'!B211,SEARCH("sample dye machine operated in day",'latest 2024'!B211)-4,4))),
        VALUE(MID('latest 2024'!B211,SEARCH("sample dye machine operated in day",'latest 2024'!B211)-4,4)),
        IF(ISNUMBER(VALUE(MID('latest 2024'!B211,SEARCH("sample dye machine operated in day",'latest 2024'!B211)-3,3))),
            VALUE(MID('latest 2024'!B211,SEARCH("sample dye machine operated in day",'latest 2024'!B211)-3,3)),
            VALUE(MID('latest 2024'!B211,SEARCH("sample dye machine operated in day",'latest 2024'!B211)-2,2))
        )
    ),"-"
)</f>
        <v>10</v>
      </c>
      <c r="G211" s="175">
        <f>IFERROR(
    IF(ISNUMBER(VALUE(MID('latest 2024'!B211,SEARCH("sample dye machine operated in night",'latest 2024'!B211)-4,4))),
        VALUE(MID('latest 2024'!B211,SEARCH("sample dye machine operated in night",'latest 2024'!B211)-4,4)),
        IF(ISNUMBER(VALUE(MID('latest 2024'!B211,SEARCH("sample dye machine operated in night",'latest 2024'!B211)-3,3))),
            VALUE(MID('latest 2024'!B211,SEARCH("sample dye machine operated in night",'latest 2024'!B211)-3,3)),
            VALUE(MID('latest 2024'!B211,SEARCH("sample dye machine operated in night",'latest 2024'!B211)-2,2))
        )
    ),"-"
)</f>
        <v>8</v>
      </c>
      <c r="H211" s="176">
        <f>IFERROR(
    IF(ISNUMBER(VALUE(MID('latest 2024'!B211,SEARCH("dryers operated in day",'latest 2024'!B211)-4,4))),
        VALUE(MID('latest 2024'!B211,SEARCH("dryers operated in day",'latest 2024'!B211)-4,4)),
        IF(ISNUMBER(VALUE(MID('latest 2024'!B211,SEARCH("dryers operated in day",'latest 2024'!B211)-3,3))),
            VALUE(MID('latest 2024'!B211,SEARCH("dryers operated in day",'latest 2024'!B211)-3,3)),
            VALUE(MID('latest 2024'!B211,SEARCH("dryers operated in day",'latest 2024'!B211)-2,2))
        )
    ),"-"
)</f>
        <v>8</v>
      </c>
      <c r="I211" s="176">
        <f>IFERROR(
    IF(ISNUMBER(VALUE(MID('latest 2024'!B211,SEARCH("dryers operated in night",'latest 2024'!B211)-4,4))),
        VALUE(MID('latest 2024'!B211,SEARCH("dryers operated in night",'latest 2024'!B211)-4,4)),
        IF(ISNUMBER(VALUE(MID('latest 2024'!B211,SEARCH("dryers operated in night",'latest 2024'!B211)-3,3))),
            VALUE(MID('latest 2024'!B211,SEARCH("dryers operated in night",'latest 2024'!B211)-3,3)),
            VALUE(MID('latest 2024'!B211,SEARCH("dryers operated in night",'latest 2024'!B211)-2,2))
        )
    ),"-"
)</f>
        <v>6</v>
      </c>
      <c r="J211" s="175">
        <f>IFERROR(
    IF(ISNUMBER(VALUE(MID('latest 2024'!B211,SEARCH("Presetting machines operated in day",'latest 2024'!B211)-4,4))),
        VALUE(MID('latest 2024'!B211,SEARCH("Presetting machines operated in day",'latest 2024'!B211)-4,4)),
        IF(ISNUMBER(VALUE(MID('latest 2024'!B211,SEARCH("Presetting machines operated in day",'latest 2024'!B211)-3,3))),
            VALUE(MID('latest 2024'!B211,SEARCH("Presetting machines operated in day",'latest 2024'!B211)-3,3)),
            VALUE(MID('latest 2024'!B211,SEARCH("Presetting machines operated in day",'latest 2024'!B211)-2,2))
        )
    ),"-"
)</f>
        <v>3</v>
      </c>
      <c r="K211" s="177">
        <f>IFERROR(
    IF(ISNUMBER(VALUE(MID('latest 2024'!B211,SEARCH("Presetting machines operated in night",'latest 2024'!B211)-4,4))),
        VALUE(MID('latest 2024'!B211,SEARCH("Presetting machines operated in night",'latest 2024'!B211)-4,4)),
        IF(ISNUMBER(VALUE(MID('latest 2024'!B211,SEARCH("Presetting machines operated in night",'latest 2024'!B211)-3,3))),
            VALUE(MID('latest 2024'!B211,SEARCH("Presetting machines operated in night",'latest 2024'!B211)-3,3)),
            VALUE(MID('latest 2024'!B211,SEARCH("Presetting machines operated in night",'latest 2024'!B211)-2,2))
        )
    ),"-"
)</f>
        <v>2</v>
      </c>
      <c r="L211" s="178" t="s">
        <v>54</v>
      </c>
      <c r="M211" s="178" t="s">
        <v>54</v>
      </c>
      <c r="N211" s="179">
        <v>2</v>
      </c>
      <c r="O211" s="179">
        <v>2</v>
      </c>
      <c r="P211" s="180">
        <v>5</v>
      </c>
      <c r="Q211" s="180">
        <v>4</v>
      </c>
      <c r="R211" s="179">
        <v>2</v>
      </c>
      <c r="S211" s="179">
        <v>2</v>
      </c>
      <c r="T211" s="180">
        <v>6</v>
      </c>
      <c r="U211" s="180">
        <v>6</v>
      </c>
      <c r="V211" s="181" t="s">
        <v>712</v>
      </c>
      <c r="W211" s="182" t="s">
        <v>703</v>
      </c>
      <c r="X211" s="251">
        <v>26096</v>
      </c>
      <c r="Y211" s="251">
        <v>67712</v>
      </c>
      <c r="Z211" s="251">
        <v>917</v>
      </c>
      <c r="AA211" s="34">
        <v>834</v>
      </c>
      <c r="AB211" s="34">
        <v>83</v>
      </c>
      <c r="AC211" s="84">
        <f t="shared" si="21"/>
        <v>3222.253784615385</v>
      </c>
      <c r="AD211" s="17">
        <f t="shared" si="16"/>
        <v>2021.2032000000002</v>
      </c>
      <c r="AE211" s="17">
        <f t="shared" si="23"/>
        <v>465.55384615384617</v>
      </c>
      <c r="AF211" s="17">
        <f t="shared" si="19"/>
        <v>957.55707692307692</v>
      </c>
      <c r="AG211" s="6">
        <f t="shared" si="22"/>
        <v>6666.5679076923088</v>
      </c>
    </row>
    <row r="212" spans="1:33" s="3" customFormat="1" ht="45.75" customHeight="1">
      <c r="A212" s="174">
        <v>45521</v>
      </c>
      <c r="B212" s="183">
        <f>IFERROR(
    IF(ISNUMBER(VALUE(MID('latest 2024'!B212,SEARCH("knitting machines for 12Hrs in day",'latest 2024'!B212)-4,4))),
        VALUE(MID('latest 2024'!B212,SEARCH("knitting machines for 12Hrs in day",'latest 2024'!B212)-4,4)),
        IF(ISNUMBER(VALUE(MID('latest 2024'!B212,SEARCH("knitting machines for 12Hrs in day",'latest 2024'!B212)-3,3))),
            VALUE(MID('latest 2024'!B212,SEARCH("knitting machines for 12Hrs in day",'latest 2024'!B212)-3,3)),
            VALUE(MID('latest 2024'!B212,SEARCH("knitting machines for 12Hrs in day",'latest 2024'!B212)-2,2))
        )
    ),"-"
)</f>
        <v>145</v>
      </c>
      <c r="C212" s="175">
        <f>IFERROR(
    IF(ISNUMBER(VALUE(MID('latest 2024'!B212,SEARCH("knitting machines operated in night",'latest 2024'!B212)-4,4))),
        VALUE(MID('latest 2024'!B212,SEARCH("knitting machines operated in night",'latest 2024'!B212)-4,4)),
        IF(ISNUMBER(VALUE(MID('latest 2024'!B212,SEARCH("knitting machines operated in night",'latest 2024'!B212)-3,3))),
            VALUE(MID('latest 2024'!B212,SEARCH("knitting machines operated in night",'latest 2024'!B212)-3,3)),
            VALUE(MID('latest 2024'!B212,SEARCH("knitting machines operated in night",'latest 2024'!B212)-2,2))
        )
    ),"-"
)</f>
        <v>142</v>
      </c>
      <c r="D212" s="176">
        <f>IFERROR(
    IF(ISNUMBER(VALUE(MID('latest 2024'!B212,SEARCH("bulk dye machines operated in day",'latest 2024'!B212)-4,4))),
        VALUE(MID('latest 2024'!B212,SEARCH("bulk dye machines operated in day",'latest 2024'!B212)-4,4)),
        IF(ISNUMBER(VALUE(MID('latest 2024'!B212,SEARCH("bulk dye machines operated in day",'latest 2024'!B212)-3,3))),
            VALUE(MID('latest 2024'!B212,SEARCH("bulk dye machines operated in day",'latest 2024'!B212)-3,3)),
            VALUE(MID('latest 2024'!B212,SEARCH("bulk dye machines operated in day ",'latest 2024'!B212)-2,2))
        )
    ),"-"
)</f>
        <v>23</v>
      </c>
      <c r="E212" s="176">
        <f>IFERROR(
    IF(ISNUMBER(VALUE(MID('latest 2024'!B212,SEARCH("bulk dye machines operated in night",'latest 2024'!B212)-4,4))),
        VALUE(MID('latest 2024'!B212,SEARCH("bulk dye machines operated in night",'latest 2024'!B212)-4,4)),
        IF(ISNUMBER(VALUE(MID('latest 2024'!B212,SEARCH("bulk dye machines operated in night",'latest 2024'!B212)-3,3))),
            VALUE(MID('latest 2024'!B212,SEARCH("bulk dye machines operated in night",'latest 2024'!B212)-3,3)),
            VALUE(MID('latest 2024'!B212,SEARCH("bulk dye machines operated in night",'latest 2024'!B212)-2,2))
        )
    ),"-"
)</f>
        <v>26</v>
      </c>
      <c r="F212" s="175">
        <f>IFERROR(
    IF(ISNUMBER(VALUE(MID('latest 2024'!B212,SEARCH("sample dye machine operated in day",'latest 2024'!B212)-4,4))),
        VALUE(MID('latest 2024'!B212,SEARCH("sample dye machine operated in day",'latest 2024'!B212)-4,4)),
        IF(ISNUMBER(VALUE(MID('latest 2024'!B212,SEARCH("sample dye machine operated in day",'latest 2024'!B212)-3,3))),
            VALUE(MID('latest 2024'!B212,SEARCH("sample dye machine operated in day",'latest 2024'!B212)-3,3)),
            VALUE(MID('latest 2024'!B212,SEARCH("sample dye machine operated in day",'latest 2024'!B212)-2,2))
        )
    ),"-"
)</f>
        <v>8</v>
      </c>
      <c r="G212" s="175">
        <f>IFERROR(
    IF(ISNUMBER(VALUE(MID('latest 2024'!B212,SEARCH("sample dye machine operated in night",'latest 2024'!B212)-4,4))),
        VALUE(MID('latest 2024'!B212,SEARCH("sample dye machine operated in night",'latest 2024'!B212)-4,4)),
        IF(ISNUMBER(VALUE(MID('latest 2024'!B212,SEARCH("sample dye machine operated in night",'latest 2024'!B212)-3,3))),
            VALUE(MID('latest 2024'!B212,SEARCH("sample dye machine operated in night",'latest 2024'!B212)-3,3)),
            VALUE(MID('latest 2024'!B212,SEARCH("sample dye machine operated in night",'latest 2024'!B212)-2,2))
        )
    ),"-"
)</f>
        <v>8</v>
      </c>
      <c r="H212" s="176">
        <f>IFERROR(
    IF(ISNUMBER(VALUE(MID('latest 2024'!B212,SEARCH("dryers operated in day",'latest 2024'!B212)-4,4))),
        VALUE(MID('latest 2024'!B212,SEARCH("dryers operated in day",'latest 2024'!B212)-4,4)),
        IF(ISNUMBER(VALUE(MID('latest 2024'!B212,SEARCH("dryers operated in day",'latest 2024'!B212)-3,3))),
            VALUE(MID('latest 2024'!B212,SEARCH("dryers operated in day",'latest 2024'!B212)-3,3)),
            VALUE(MID('latest 2024'!B212,SEARCH("dryers operated in day",'latest 2024'!B212)-2,2))
        )
    ),"-"
)</f>
        <v>9</v>
      </c>
      <c r="I212" s="176">
        <f>IFERROR(
    IF(ISNUMBER(VALUE(MID('latest 2024'!B212,SEARCH("dryers operated in night",'latest 2024'!B212)-4,4))),
        VALUE(MID('latest 2024'!B212,SEARCH("dryers operated in night",'latest 2024'!B212)-4,4)),
        IF(ISNUMBER(VALUE(MID('latest 2024'!B212,SEARCH("dryers operated in night",'latest 2024'!B212)-3,3))),
            VALUE(MID('latest 2024'!B212,SEARCH("dryers operated in night",'latest 2024'!B212)-3,3)),
            VALUE(MID('latest 2024'!B212,SEARCH("dryers operated in night",'latest 2024'!B212)-2,2))
        )
    ),"-"
)</f>
        <v>8</v>
      </c>
      <c r="J212" s="175">
        <f>IFERROR(
    IF(ISNUMBER(VALUE(MID('latest 2024'!B212,SEARCH("Presetting machines operated in day",'latest 2024'!B212)-4,4))),
        VALUE(MID('latest 2024'!B212,SEARCH("Presetting machines operated in day",'latest 2024'!B212)-4,4)),
        IF(ISNUMBER(VALUE(MID('latest 2024'!B212,SEARCH("Presetting machines operated in day",'latest 2024'!B212)-3,3))),
            VALUE(MID('latest 2024'!B212,SEARCH("Presetting machines operated in day",'latest 2024'!B212)-3,3)),
            VALUE(MID('latest 2024'!B212,SEARCH("Presetting machines operated in day",'latest 2024'!B212)-2,2))
        )
    ),"-"
)</f>
        <v>3</v>
      </c>
      <c r="K212" s="177">
        <f>IFERROR(
    IF(ISNUMBER(VALUE(MID('latest 2024'!B212,SEARCH("Presetting machines operated in night",'latest 2024'!B212)-4,4))),
        VALUE(MID('latest 2024'!B212,SEARCH("Presetting machines operated in night",'latest 2024'!B212)-4,4)),
        IF(ISNUMBER(VALUE(MID('latest 2024'!B212,SEARCH("Presetting machines operated in night",'latest 2024'!B212)-3,3))),
            VALUE(MID('latest 2024'!B212,SEARCH("Presetting machines operated in night",'latest 2024'!B212)-3,3)),
            VALUE(MID('latest 2024'!B212,SEARCH("Presetting machines operated in night",'latest 2024'!B212)-2,2))
        )
    ),"-"
)</f>
        <v>3</v>
      </c>
      <c r="L212" s="178" t="s">
        <v>54</v>
      </c>
      <c r="M212" s="178" t="s">
        <v>54</v>
      </c>
      <c r="N212" s="179">
        <v>2</v>
      </c>
      <c r="O212" s="179">
        <v>2</v>
      </c>
      <c r="P212" s="180">
        <v>4</v>
      </c>
      <c r="Q212" s="180">
        <v>4</v>
      </c>
      <c r="R212" s="179">
        <v>2</v>
      </c>
      <c r="S212" s="179">
        <v>2</v>
      </c>
      <c r="T212" s="180">
        <v>6</v>
      </c>
      <c r="U212" s="180">
        <v>6</v>
      </c>
      <c r="V212" s="181" t="s">
        <v>712</v>
      </c>
      <c r="W212" s="182" t="s">
        <v>703</v>
      </c>
      <c r="X212" s="251">
        <v>25534</v>
      </c>
      <c r="Y212" s="251">
        <v>74317</v>
      </c>
      <c r="Z212" s="251">
        <v>934</v>
      </c>
      <c r="AA212" s="34">
        <v>876</v>
      </c>
      <c r="AB212" s="34">
        <v>58</v>
      </c>
      <c r="AC212" s="84">
        <f t="shared" si="21"/>
        <v>3152.859753846154</v>
      </c>
      <c r="AD212" s="17">
        <f t="shared" si="16"/>
        <v>2218.3624500000001</v>
      </c>
      <c r="AE212" s="17">
        <f t="shared" si="23"/>
        <v>474.18461538461537</v>
      </c>
      <c r="AF212" s="17">
        <f t="shared" si="19"/>
        <v>998.99169230769235</v>
      </c>
      <c r="AG212" s="6">
        <f t="shared" si="22"/>
        <v>6844.3985115384621</v>
      </c>
    </row>
    <row r="213" spans="1:33" s="3" customFormat="1" ht="45.75" customHeight="1">
      <c r="A213" s="174">
        <v>45522</v>
      </c>
      <c r="B213" s="183">
        <f>IFERROR(
    IF(ISNUMBER(VALUE(MID('latest 2024'!B213,SEARCH("knitting machines for 12Hrs in day",'latest 2024'!B213)-4,4))),
        VALUE(MID('latest 2024'!B213,SEARCH("knitting machines for 12Hrs in day",'latest 2024'!B213)-4,4)),
        IF(ISNUMBER(VALUE(MID('latest 2024'!B213,SEARCH("knitting machines for 12Hrs in day",'latest 2024'!B213)-3,3))),
            VALUE(MID('latest 2024'!B213,SEARCH("knitting machines for 12Hrs in day",'latest 2024'!B213)-3,3)),
            VALUE(MID('latest 2024'!B213,SEARCH("knitting machines for 12Hrs in day",'latest 2024'!B213)-2,2))
        )
    ),"-"
)</f>
        <v>142</v>
      </c>
      <c r="C213" s="175">
        <f>IFERROR(
    IF(ISNUMBER(VALUE(MID('latest 2024'!B213,SEARCH("knitting machines operated in night",'latest 2024'!B213)-4,4))),
        VALUE(MID('latest 2024'!B213,SEARCH("knitting machines operated in night",'latest 2024'!B213)-4,4)),
        IF(ISNUMBER(VALUE(MID('latest 2024'!B213,SEARCH("knitting machines operated in night",'latest 2024'!B213)-3,3))),
            VALUE(MID('latest 2024'!B213,SEARCH("knitting machines operated in night",'latest 2024'!B213)-3,3)),
            VALUE(MID('latest 2024'!B213,SEARCH("knitting machines operated in night",'latest 2024'!B213)-2,2))
        )
    ),"-"
)</f>
        <v>145</v>
      </c>
      <c r="D213" s="176">
        <f>IFERROR(
    IF(ISNUMBER(VALUE(MID('latest 2024'!B213,SEARCH("bulk dye machines operated in day",'latest 2024'!B213)-4,4))),
        VALUE(MID('latest 2024'!B213,SEARCH("bulk dye machines operated in day",'latest 2024'!B213)-4,4)),
        IF(ISNUMBER(VALUE(MID('latest 2024'!B213,SEARCH("bulk dye machines operated in day",'latest 2024'!B213)-3,3))),
            VALUE(MID('latest 2024'!B213,SEARCH("bulk dye machines operated in day",'latest 2024'!B213)-3,3)),
            VALUE(MID('latest 2024'!B213,SEARCH("bulk dye machines operated in day ",'latest 2024'!B213)-2,2))
        )
    ),"-"
)</f>
        <v>28</v>
      </c>
      <c r="E213" s="176">
        <f>IFERROR(
    IF(ISNUMBER(VALUE(MID('latest 2024'!B213,SEARCH("bulk dye machines operated in night",'latest 2024'!B213)-4,4))),
        VALUE(MID('latest 2024'!B213,SEARCH("bulk dye machines operated in night",'latest 2024'!B213)-4,4)),
        IF(ISNUMBER(VALUE(MID('latest 2024'!B213,SEARCH("bulk dye machines operated in night",'latest 2024'!B213)-3,3))),
            VALUE(MID('latest 2024'!B213,SEARCH("bulk dye machines operated in night",'latest 2024'!B213)-3,3)),
            VALUE(MID('latest 2024'!B213,SEARCH("bulk dye machines operated in night",'latest 2024'!B213)-2,2))
        )
    ),"-"
)</f>
        <v>26</v>
      </c>
      <c r="F213" s="175">
        <f>IFERROR(
    IF(ISNUMBER(VALUE(MID('latest 2024'!B213,SEARCH("sample dye machine operated in day",'latest 2024'!B213)-4,4))),
        VALUE(MID('latest 2024'!B213,SEARCH("sample dye machine operated in day",'latest 2024'!B213)-4,4)),
        IF(ISNUMBER(VALUE(MID('latest 2024'!B213,SEARCH("sample dye machine operated in day",'latest 2024'!B213)-3,3))),
            VALUE(MID('latest 2024'!B213,SEARCH("sample dye machine operated in day",'latest 2024'!B213)-3,3)),
            VALUE(MID('latest 2024'!B213,SEARCH("sample dye machine operated in day",'latest 2024'!B213)-2,2))
        )
    ),"-"
)</f>
        <v>9</v>
      </c>
      <c r="G213" s="175">
        <f>IFERROR(
    IF(ISNUMBER(VALUE(MID('latest 2024'!B213,SEARCH("sample dye machine operated in night",'latest 2024'!B213)-4,4))),
        VALUE(MID('latest 2024'!B213,SEARCH("sample dye machine operated in night",'latest 2024'!B213)-4,4)),
        IF(ISNUMBER(VALUE(MID('latest 2024'!B213,SEARCH("sample dye machine operated in night",'latest 2024'!B213)-3,3))),
            VALUE(MID('latest 2024'!B213,SEARCH("sample dye machine operated in night",'latest 2024'!B213)-3,3)),
            VALUE(MID('latest 2024'!B213,SEARCH("sample dye machine operated in night",'latest 2024'!B213)-2,2))
        )
    ),"-"
)</f>
        <v>10</v>
      </c>
      <c r="H213" s="176">
        <f>IFERROR(
    IF(ISNUMBER(VALUE(MID('latest 2024'!B213,SEARCH("dryers operated in day",'latest 2024'!B213)-4,4))),
        VALUE(MID('latest 2024'!B213,SEARCH("dryers operated in day",'latest 2024'!B213)-4,4)),
        IF(ISNUMBER(VALUE(MID('latest 2024'!B213,SEARCH("dryers operated in day",'latest 2024'!B213)-3,3))),
            VALUE(MID('latest 2024'!B213,SEARCH("dryers operated in day",'latest 2024'!B213)-3,3)),
            VALUE(MID('latest 2024'!B213,SEARCH("dryers operated in day",'latest 2024'!B213)-2,2))
        )
    ),"-"
)</f>
        <v>9</v>
      </c>
      <c r="I213" s="176">
        <f>IFERROR(
    IF(ISNUMBER(VALUE(MID('latest 2024'!B213,SEARCH("dryers operated in night",'latest 2024'!B213)-4,4))),
        VALUE(MID('latest 2024'!B213,SEARCH("dryers operated in night",'latest 2024'!B213)-4,4)),
        IF(ISNUMBER(VALUE(MID('latest 2024'!B213,SEARCH("dryers operated in night",'latest 2024'!B213)-3,3))),
            VALUE(MID('latest 2024'!B213,SEARCH("dryers operated in night",'latest 2024'!B213)-3,3)),
            VALUE(MID('latest 2024'!B213,SEARCH("dryers operated in night",'latest 2024'!B213)-2,2))
        )
    ),"-"
)</f>
        <v>8</v>
      </c>
      <c r="J213" s="175">
        <f>IFERROR(
    IF(ISNUMBER(VALUE(MID('latest 2024'!B213,SEARCH("Presetting machines operated in day",'latest 2024'!B213)-4,4))),
        VALUE(MID('latest 2024'!B213,SEARCH("Presetting machines operated in day",'latest 2024'!B213)-4,4)),
        IF(ISNUMBER(VALUE(MID('latest 2024'!B213,SEARCH("Presetting machines operated in day",'latest 2024'!B213)-3,3))),
            VALUE(MID('latest 2024'!B213,SEARCH("Presetting machines operated in day",'latest 2024'!B213)-3,3)),
            VALUE(MID('latest 2024'!B213,SEARCH("Presetting machines operated in day",'latest 2024'!B213)-2,2))
        )
    ),"-"
)</f>
        <v>3</v>
      </c>
      <c r="K213" s="177">
        <f>IFERROR(
    IF(ISNUMBER(VALUE(MID('latest 2024'!B213,SEARCH("Presetting machines operated in night",'latest 2024'!B213)-4,4))),
        VALUE(MID('latest 2024'!B213,SEARCH("Presetting machines operated in night",'latest 2024'!B213)-4,4)),
        IF(ISNUMBER(VALUE(MID('latest 2024'!B213,SEARCH("Presetting machines operated in night",'latest 2024'!B213)-3,3))),
            VALUE(MID('latest 2024'!B213,SEARCH("Presetting machines operated in night",'latest 2024'!B213)-3,3)),
            VALUE(MID('latest 2024'!B213,SEARCH("Presetting machines operated in night",'latest 2024'!B213)-2,2))
        )
    ),"-"
)</f>
        <v>3</v>
      </c>
      <c r="L213" s="178" t="s">
        <v>54</v>
      </c>
      <c r="M213" s="178" t="s">
        <v>54</v>
      </c>
      <c r="N213" s="179">
        <v>2</v>
      </c>
      <c r="O213" s="179">
        <v>2</v>
      </c>
      <c r="P213" s="180">
        <v>4</v>
      </c>
      <c r="Q213" s="180">
        <v>4</v>
      </c>
      <c r="R213" s="179">
        <v>2</v>
      </c>
      <c r="S213" s="179">
        <v>2</v>
      </c>
      <c r="T213" s="180">
        <v>6</v>
      </c>
      <c r="U213" s="180">
        <v>6</v>
      </c>
      <c r="V213" s="181" t="s">
        <v>712</v>
      </c>
      <c r="W213" s="182" t="s">
        <v>703</v>
      </c>
      <c r="X213" s="251">
        <v>25977</v>
      </c>
      <c r="Y213" s="251">
        <v>75742</v>
      </c>
      <c r="Z213" s="251">
        <v>999</v>
      </c>
      <c r="AA213" s="34">
        <v>939</v>
      </c>
      <c r="AB213" s="34">
        <v>60</v>
      </c>
      <c r="AC213" s="84">
        <f t="shared" si="21"/>
        <v>3207.5600307692307</v>
      </c>
      <c r="AD213" s="17">
        <f t="shared" si="16"/>
        <v>2260.8987000000002</v>
      </c>
      <c r="AE213" s="17">
        <f>(Z213*165)/325</f>
        <v>507.18461538461537</v>
      </c>
      <c r="AF213" s="17">
        <f t="shared" si="19"/>
        <v>1070.331923076923</v>
      </c>
      <c r="AG213" s="6">
        <f t="shared" si="22"/>
        <v>7045.9752692307693</v>
      </c>
    </row>
    <row r="214" spans="1:33" s="3" customFormat="1" ht="45.75" customHeight="1">
      <c r="A214" s="174">
        <v>45523</v>
      </c>
      <c r="B214" s="183">
        <f>IFERROR(
    IF(ISNUMBER(VALUE(MID('latest 2024'!B214,SEARCH("knitting machines for 12Hrs in day",'latest 2024'!B214)-4,4))),
        VALUE(MID('latest 2024'!B214,SEARCH("knitting machines for 12Hrs in day",'latest 2024'!B214)-4,4)),
        IF(ISNUMBER(VALUE(MID('latest 2024'!B214,SEARCH("knitting machines for 12Hrs in day",'latest 2024'!B214)-3,3))),
            VALUE(MID('latest 2024'!B214,SEARCH("knitting machines for 12Hrs in day",'latest 2024'!B214)-3,3)),
            VALUE(MID('latest 2024'!B214,SEARCH("knitting machines for 12Hrs in day",'latest 2024'!B214)-2,2))
        )
    ),"-"
)</f>
        <v>142</v>
      </c>
      <c r="C214" s="175">
        <f>IFERROR(
    IF(ISNUMBER(VALUE(MID('latest 2024'!B214,SEARCH("knitting machines operated in night",'latest 2024'!B214)-4,4))),
        VALUE(MID('latest 2024'!B214,SEARCH("knitting machines operated in night",'latest 2024'!B214)-4,4)),
        IF(ISNUMBER(VALUE(MID('latest 2024'!B214,SEARCH("knitting machines operated in night",'latest 2024'!B214)-3,3))),
            VALUE(MID('latest 2024'!B214,SEARCH("knitting machines operated in night",'latest 2024'!B214)-3,3)),
            VALUE(MID('latest 2024'!B214,SEARCH("knitting machines operated in night",'latest 2024'!B214)-2,2))
        )
    ),"-"
)</f>
        <v>140</v>
      </c>
      <c r="D214" s="176">
        <f>IFERROR(
    IF(ISNUMBER(VALUE(MID('latest 2024'!B214,SEARCH("bulk dye machines operated in day",'latest 2024'!B214)-4,4))),
        VALUE(MID('latest 2024'!B214,SEARCH("bulk dye machines operated in day",'latest 2024'!B214)-4,4)),
        IF(ISNUMBER(VALUE(MID('latest 2024'!B214,SEARCH("bulk dye machines operated in day",'latest 2024'!B214)-3,3))),
            VALUE(MID('latest 2024'!B214,SEARCH("bulk dye machines operated in day",'latest 2024'!B214)-3,3)),
            VALUE(MID('latest 2024'!B214,SEARCH("bulk dye machines operated in day ",'latest 2024'!B214)-2,2))
        )
    ),"-"
)</f>
        <v>26</v>
      </c>
      <c r="E214" s="176">
        <f>IFERROR(
    IF(ISNUMBER(VALUE(MID('latest 2024'!B214,SEARCH("bulk dye machines operated in night",'latest 2024'!B214)-4,4))),
        VALUE(MID('latest 2024'!B214,SEARCH("bulk dye machines operated in night",'latest 2024'!B214)-4,4)),
        IF(ISNUMBER(VALUE(MID('latest 2024'!B214,SEARCH("bulk dye machines operated in night",'latest 2024'!B214)-3,3))),
            VALUE(MID('latest 2024'!B214,SEARCH("bulk dye machines operated in night",'latest 2024'!B214)-3,3)),
            VALUE(MID('latest 2024'!B214,SEARCH("bulk dye machines operated in night",'latest 2024'!B214)-2,2))
        )
    ),"-"
)</f>
        <v>27</v>
      </c>
      <c r="F214" s="175">
        <f>IFERROR(
    IF(ISNUMBER(VALUE(MID('latest 2024'!B214,SEARCH("sample dye machine operated in day",'latest 2024'!B214)-4,4))),
        VALUE(MID('latest 2024'!B214,SEARCH("sample dye machine operated in day",'latest 2024'!B214)-4,4)),
        IF(ISNUMBER(VALUE(MID('latest 2024'!B214,SEARCH("sample dye machine operated in day",'latest 2024'!B214)-3,3))),
            VALUE(MID('latest 2024'!B214,SEARCH("sample dye machine operated in day",'latest 2024'!B214)-3,3)),
            VALUE(MID('latest 2024'!B214,SEARCH("sample dye machine operated in day",'latest 2024'!B214)-2,2))
        )
    ),"-"
)</f>
        <v>9</v>
      </c>
      <c r="G214" s="175">
        <f>IFERROR(
    IF(ISNUMBER(VALUE(MID('latest 2024'!B214,SEARCH("sample dye machine operated in night",'latest 2024'!B214)-4,4))),
        VALUE(MID('latest 2024'!B214,SEARCH("sample dye machine operated in night",'latest 2024'!B214)-4,4)),
        IF(ISNUMBER(VALUE(MID('latest 2024'!B214,SEARCH("sample dye machine operated in night",'latest 2024'!B214)-3,3))),
            VALUE(MID('latest 2024'!B214,SEARCH("sample dye machine operated in night",'latest 2024'!B214)-3,3)),
            VALUE(MID('latest 2024'!B214,SEARCH("sample dye machine operated in night",'latest 2024'!B214)-2,2))
        )
    ),"-"
)</f>
        <v>10</v>
      </c>
      <c r="H214" s="176">
        <f>IFERROR(
    IF(ISNUMBER(VALUE(MID('latest 2024'!B214,SEARCH("dryers operated in day",'latest 2024'!B214)-4,4))),
        VALUE(MID('latest 2024'!B214,SEARCH("dryers operated in day",'latest 2024'!B214)-4,4)),
        IF(ISNUMBER(VALUE(MID('latest 2024'!B214,SEARCH("dryers operated in day",'latest 2024'!B214)-3,3))),
            VALUE(MID('latest 2024'!B214,SEARCH("dryers operated in day",'latest 2024'!B214)-3,3)),
            VALUE(MID('latest 2024'!B214,SEARCH("dryers operated in day",'latest 2024'!B214)-2,2))
        )
    ),"-"
)</f>
        <v>8</v>
      </c>
      <c r="I214" s="176">
        <f>IFERROR(
    IF(ISNUMBER(VALUE(MID('latest 2024'!B214,SEARCH("dryers operated in night",'latest 2024'!B214)-4,4))),
        VALUE(MID('latest 2024'!B214,SEARCH("dryers operated in night",'latest 2024'!B214)-4,4)),
        IF(ISNUMBER(VALUE(MID('latest 2024'!B214,SEARCH("dryers operated in night",'latest 2024'!B214)-3,3))),
            VALUE(MID('latest 2024'!B214,SEARCH("dryers operated in night",'latest 2024'!B214)-3,3)),
            VALUE(MID('latest 2024'!B214,SEARCH("dryers operated in night",'latest 2024'!B214)-2,2))
        )
    ),"-"
)</f>
        <v>8</v>
      </c>
      <c r="J214" s="175">
        <f>IFERROR(
    IF(ISNUMBER(VALUE(MID('latest 2024'!B214,SEARCH("Presetting machines operated in day",'latest 2024'!B214)-4,4))),
        VALUE(MID('latest 2024'!B214,SEARCH("Presetting machines operated in day",'latest 2024'!B214)-4,4)),
        IF(ISNUMBER(VALUE(MID('latest 2024'!B214,SEARCH("Presetting machines operated in day",'latest 2024'!B214)-3,3))),
            VALUE(MID('latest 2024'!B214,SEARCH("Presetting machines operated in day",'latest 2024'!B214)-3,3)),
            VALUE(MID('latest 2024'!B214,SEARCH("Presetting machines operated in day",'latest 2024'!B214)-2,2))
        )
    ),"-"
)</f>
        <v>3</v>
      </c>
      <c r="K214" s="177">
        <f>IFERROR(
    IF(ISNUMBER(VALUE(MID('latest 2024'!B214,SEARCH("Presetting machines operated in night",'latest 2024'!B214)-4,4))),
        VALUE(MID('latest 2024'!B214,SEARCH("Presetting machines operated in night",'latest 2024'!B214)-4,4)),
        IF(ISNUMBER(VALUE(MID('latest 2024'!B214,SEARCH("Presetting machines operated in night",'latest 2024'!B214)-3,3))),
            VALUE(MID('latest 2024'!B214,SEARCH("Presetting machines operated in night",'latest 2024'!B214)-3,3)),
            VALUE(MID('latest 2024'!B214,SEARCH("Presetting machines operated in night",'latest 2024'!B214)-2,2))
        )
    ),"-"
)</f>
        <v>3</v>
      </c>
      <c r="L214" s="178" t="s">
        <v>54</v>
      </c>
      <c r="M214" s="178" t="s">
        <v>54</v>
      </c>
      <c r="N214" s="179">
        <v>1</v>
      </c>
      <c r="O214" s="179">
        <v>1</v>
      </c>
      <c r="P214" s="180">
        <v>4</v>
      </c>
      <c r="Q214" s="180">
        <v>4</v>
      </c>
      <c r="R214" s="179">
        <v>2</v>
      </c>
      <c r="S214" s="179">
        <v>2</v>
      </c>
      <c r="T214" s="180">
        <v>6</v>
      </c>
      <c r="U214" s="180">
        <v>6</v>
      </c>
      <c r="V214" s="181" t="s">
        <v>712</v>
      </c>
      <c r="W214" s="182" t="s">
        <v>703</v>
      </c>
      <c r="X214" s="251">
        <v>25934</v>
      </c>
      <c r="Y214" s="251">
        <v>71727</v>
      </c>
      <c r="Z214" s="251">
        <v>964</v>
      </c>
      <c r="AA214" s="34">
        <v>908</v>
      </c>
      <c r="AB214" s="34">
        <v>56</v>
      </c>
      <c r="AC214" s="84">
        <f t="shared" si="21"/>
        <v>3202.2505230769234</v>
      </c>
      <c r="AD214" s="17">
        <f t="shared" si="16"/>
        <v>2141.0509500000003</v>
      </c>
      <c r="AE214" s="17">
        <f t="shared" si="23"/>
        <v>489.4153846153846</v>
      </c>
      <c r="AF214" s="17">
        <f>(((AA214*0.9)*1.25)+ (AB214*0.8*94.5)/325)</f>
        <v>1034.5264615384615</v>
      </c>
      <c r="AG214" s="6">
        <f t="shared" si="22"/>
        <v>6867.2433192307699</v>
      </c>
    </row>
    <row r="215" spans="1:33" s="3" customFormat="1" ht="45.75" customHeight="1">
      <c r="A215" s="174">
        <v>45524</v>
      </c>
      <c r="B215" s="183">
        <f>IFERROR(
    IF(ISNUMBER(VALUE(MID('latest 2024'!B215,SEARCH("knitting machines for 12Hrs in day",'latest 2024'!B215)-4,4))),
        VALUE(MID('latest 2024'!B215,SEARCH("knitting machines for 12Hrs in day",'latest 2024'!B215)-4,4)),
        IF(ISNUMBER(VALUE(MID('latest 2024'!B215,SEARCH("knitting machines for 12Hrs in day",'latest 2024'!B215)-3,3))),
            VALUE(MID('latest 2024'!B215,SEARCH("knitting machines for 12Hrs in day",'latest 2024'!B215)-3,3)),
            VALUE(MID('latest 2024'!B215,SEARCH("knitting machines for 12Hrs in day",'latest 2024'!B215)-2,2))
        )
    ),"-"
)</f>
        <v>143</v>
      </c>
      <c r="C215" s="175">
        <f>IFERROR(
    IF(ISNUMBER(VALUE(MID('latest 2024'!B215,SEARCH("knitting machines operated in night",'latest 2024'!B215)-4,4))),
        VALUE(MID('latest 2024'!B215,SEARCH("knitting machines operated in night",'latest 2024'!B215)-4,4)),
        IF(ISNUMBER(VALUE(MID('latest 2024'!B215,SEARCH("knitting machines operated in night",'latest 2024'!B215)-3,3))),
            VALUE(MID('latest 2024'!B215,SEARCH("knitting machines operated in night",'latest 2024'!B215)-3,3)),
            VALUE(MID('latest 2024'!B215,SEARCH("knitting machines operated in night",'latest 2024'!B215)-2,2))
        )
    ),"-"
)</f>
        <v>141</v>
      </c>
      <c r="D215" s="176">
        <f>IFERROR(
    IF(ISNUMBER(VALUE(MID('latest 2024'!B215,SEARCH("bulk dye machines operated in day",'latest 2024'!B215)-4,4))),
        VALUE(MID('latest 2024'!B215,SEARCH("bulk dye machines operated in day",'latest 2024'!B215)-4,4)),
        IF(ISNUMBER(VALUE(MID('latest 2024'!B215,SEARCH("bulk dye machines operated in day",'latest 2024'!B215)-3,3))),
            VALUE(MID('latest 2024'!B215,SEARCH("bulk dye machines operated in day",'latest 2024'!B215)-3,3)),
            VALUE(MID('latest 2024'!B215,SEARCH("bulk dye machines operated in day ",'latest 2024'!B215)-2,2))
        )
    ),"-"
)</f>
        <v>27</v>
      </c>
      <c r="E215" s="176">
        <f>IFERROR(
    IF(ISNUMBER(VALUE(MID('latest 2024'!B215,SEARCH("bulk dye machines operated in night",'latest 2024'!B215)-4,4))),
        VALUE(MID('latest 2024'!B215,SEARCH("bulk dye machines operated in night",'latest 2024'!B215)-4,4)),
        IF(ISNUMBER(VALUE(MID('latest 2024'!B215,SEARCH("bulk dye machines operated in night",'latest 2024'!B215)-3,3))),
            VALUE(MID('latest 2024'!B215,SEARCH("bulk dye machines operated in night",'latest 2024'!B215)-3,3)),
            VALUE(MID('latest 2024'!B215,SEARCH("bulk dye machines operated in night",'latest 2024'!B215)-2,2))
        )
    ),"-"
)</f>
        <v>28</v>
      </c>
      <c r="F215" s="175">
        <f>IFERROR(
    IF(ISNUMBER(VALUE(MID('latest 2024'!B215,SEARCH("sample dye machine operated in day",'latest 2024'!B215)-4,4))),
        VALUE(MID('latest 2024'!B215,SEARCH("sample dye machine operated in day",'latest 2024'!B215)-4,4)),
        IF(ISNUMBER(VALUE(MID('latest 2024'!B215,SEARCH("sample dye machine operated in day",'latest 2024'!B215)-3,3))),
            VALUE(MID('latest 2024'!B215,SEARCH("sample dye machine operated in day",'latest 2024'!B215)-3,3)),
            VALUE(MID('latest 2024'!B215,SEARCH("sample dye machine operated in day",'latest 2024'!B215)-2,2))
        )
    ),"-"
)</f>
        <v>8</v>
      </c>
      <c r="G215" s="175">
        <f>IFERROR(
    IF(ISNUMBER(VALUE(MID('latest 2024'!B215,SEARCH("sample dye machine operated in night",'latest 2024'!B215)-4,4))),
        VALUE(MID('latest 2024'!B215,SEARCH("sample dye machine operated in night",'latest 2024'!B215)-4,4)),
        IF(ISNUMBER(VALUE(MID('latest 2024'!B215,SEARCH("sample dye machine operated in night",'latest 2024'!B215)-3,3))),
            VALUE(MID('latest 2024'!B215,SEARCH("sample dye machine operated in night",'latest 2024'!B215)-3,3)),
            VALUE(MID('latest 2024'!B215,SEARCH("sample dye machine operated in night",'latest 2024'!B215)-2,2))
        )
    ),"-"
)</f>
        <v>9</v>
      </c>
      <c r="H215" s="176">
        <f>IFERROR(
    IF(ISNUMBER(VALUE(MID('latest 2024'!B215,SEARCH("dryers operated in day",'latest 2024'!B215)-4,4))),
        VALUE(MID('latest 2024'!B215,SEARCH("dryers operated in day",'latest 2024'!B215)-4,4)),
        IF(ISNUMBER(VALUE(MID('latest 2024'!B215,SEARCH("dryers operated in day",'latest 2024'!B215)-3,3))),
            VALUE(MID('latest 2024'!B215,SEARCH("dryers operated in day",'latest 2024'!B215)-3,3)),
            VALUE(MID('latest 2024'!B215,SEARCH("dryers operated in day",'latest 2024'!B215)-2,2))
        )
    ),"-"
)</f>
        <v>7</v>
      </c>
      <c r="I215" s="176">
        <f>IFERROR(
    IF(ISNUMBER(VALUE(MID('latest 2024'!B215,SEARCH("dryers operated in night",'latest 2024'!B215)-4,4))),
        VALUE(MID('latest 2024'!B215,SEARCH("dryers operated in night",'latest 2024'!B215)-4,4)),
        IF(ISNUMBER(VALUE(MID('latest 2024'!B215,SEARCH("dryers operated in night",'latest 2024'!B215)-3,3))),
            VALUE(MID('latest 2024'!B215,SEARCH("dryers operated in night",'latest 2024'!B215)-3,3)),
            VALUE(MID('latest 2024'!B215,SEARCH("dryers operated in night",'latest 2024'!B215)-2,2))
        )
    ),"-"
)</f>
        <v>9</v>
      </c>
      <c r="J215" s="175">
        <f>IFERROR(
    IF(ISNUMBER(VALUE(MID('latest 2024'!B215,SEARCH("Presetting machines operated in day",'latest 2024'!B215)-4,4))),
        VALUE(MID('latest 2024'!B215,SEARCH("Presetting machines operated in day",'latest 2024'!B215)-4,4)),
        IF(ISNUMBER(VALUE(MID('latest 2024'!B215,SEARCH("Presetting machines operated in day",'latest 2024'!B215)-3,3))),
            VALUE(MID('latest 2024'!B215,SEARCH("Presetting machines operated in day",'latest 2024'!B215)-3,3)),
            VALUE(MID('latest 2024'!B215,SEARCH("Presetting machines operated in day",'latest 2024'!B215)-2,2))
        )
    ),"-"
)</f>
        <v>3</v>
      </c>
      <c r="K215" s="177">
        <f>IFERROR(
    IF(ISNUMBER(VALUE(MID('latest 2024'!B215,SEARCH("Presetting machines operated in night",'latest 2024'!B215)-4,4))),
        VALUE(MID('latest 2024'!B215,SEARCH("Presetting machines operated in night",'latest 2024'!B215)-4,4)),
        IF(ISNUMBER(VALUE(MID('latest 2024'!B215,SEARCH("Presetting machines operated in night",'latest 2024'!B215)-3,3))),
            VALUE(MID('latest 2024'!B215,SEARCH("Presetting machines operated in night",'latest 2024'!B215)-3,3)),
            VALUE(MID('latest 2024'!B215,SEARCH("Presetting machines operated in night",'latest 2024'!B215)-2,2))
        )
    ),"-"
)</f>
        <v>3</v>
      </c>
      <c r="L215" s="178" t="s">
        <v>54</v>
      </c>
      <c r="M215" s="178" t="s">
        <v>54</v>
      </c>
      <c r="N215" s="179">
        <v>2</v>
      </c>
      <c r="O215" s="179">
        <v>2</v>
      </c>
      <c r="P215" s="180">
        <v>5</v>
      </c>
      <c r="Q215" s="180">
        <v>4</v>
      </c>
      <c r="R215" s="179">
        <v>2</v>
      </c>
      <c r="S215" s="179">
        <v>2</v>
      </c>
      <c r="T215" s="180">
        <v>6</v>
      </c>
      <c r="U215" s="180">
        <v>6</v>
      </c>
      <c r="V215" s="181" t="s">
        <v>712</v>
      </c>
      <c r="W215" s="182" t="s">
        <v>703</v>
      </c>
      <c r="X215" s="251">
        <v>26206</v>
      </c>
      <c r="Y215" s="251">
        <v>72139</v>
      </c>
      <c r="Z215" s="251">
        <v>983</v>
      </c>
      <c r="AA215" s="34">
        <v>901</v>
      </c>
      <c r="AB215" s="34">
        <v>82</v>
      </c>
      <c r="AC215" s="84">
        <f>(X215*40.13)/325</f>
        <v>3235.8362461538463</v>
      </c>
      <c r="AD215" s="17">
        <f>(Y215/1000)*29.85</f>
        <v>2153.34915</v>
      </c>
      <c r="AE215" s="17">
        <f>(Z215*165)/325</f>
        <v>499.06153846153848</v>
      </c>
      <c r="AF215" s="17">
        <f>(((AA215*0.9)*1.25)+ (AB215*0.8*94.5)/325)</f>
        <v>1032.6994615384615</v>
      </c>
      <c r="AG215" s="6">
        <f t="shared" si="22"/>
        <v>6920.9463961538459</v>
      </c>
    </row>
    <row r="216" spans="1:33" s="3" customFormat="1" ht="45.75" customHeight="1">
      <c r="A216" s="174">
        <v>45525</v>
      </c>
      <c r="B216" s="183">
        <f>IFERROR(
    IF(ISNUMBER(VALUE(MID('latest 2024'!B216,SEARCH("knitting machines for 12Hrs in day",'latest 2024'!B216)-4,4))),
        VALUE(MID('latest 2024'!B216,SEARCH("knitting machines for 12Hrs in day",'latest 2024'!B216)-4,4)),
        IF(ISNUMBER(VALUE(MID('latest 2024'!B216,SEARCH("knitting machines for 12Hrs in day",'latest 2024'!B216)-3,3))),
            VALUE(MID('latest 2024'!B216,SEARCH("knitting machines for 12Hrs in day",'latest 2024'!B216)-3,3)),
            VALUE(MID('latest 2024'!B216,SEARCH("knitting machines for 12Hrs in day",'latest 2024'!B216)-2,2))
        )
    ),"-"
)</f>
        <v>149</v>
      </c>
      <c r="C216" s="175">
        <f>IFERROR(
    IF(ISNUMBER(VALUE(MID('latest 2024'!B216,SEARCH("knitting machines operated in night",'latest 2024'!B216)-4,4))),
        VALUE(MID('latest 2024'!B216,SEARCH("knitting machines operated in night",'latest 2024'!B216)-4,4)),
        IF(ISNUMBER(VALUE(MID('latest 2024'!B216,SEARCH("knitting machines operated in night",'latest 2024'!B216)-3,3))),
            VALUE(MID('latest 2024'!B216,SEARCH("knitting machines operated in night",'latest 2024'!B216)-3,3)),
            VALUE(MID('latest 2024'!B216,SEARCH("knitting machines operated in night",'latest 2024'!B216)-2,2))
        )
    ),"-"
)</f>
        <v>144</v>
      </c>
      <c r="D216" s="176">
        <f>IFERROR(
    IF(ISNUMBER(VALUE(MID('latest 2024'!B216,SEARCH("bulk dye machines operated in day",'latest 2024'!B216)-4,4))),
        VALUE(MID('latest 2024'!B216,SEARCH("bulk dye machines operated in day",'latest 2024'!B216)-4,4)),
        IF(ISNUMBER(VALUE(MID('latest 2024'!B216,SEARCH("bulk dye machines operated in day",'latest 2024'!B216)-3,3))),
            VALUE(MID('latest 2024'!B216,SEARCH("bulk dye machines operated in day",'latest 2024'!B216)-3,3)),
            VALUE(MID('latest 2024'!B216,SEARCH("bulk dye machines operated in day ",'latest 2024'!B216)-2,2))
        )
    ),"-"
)</f>
        <v>27</v>
      </c>
      <c r="E216" s="176">
        <f>IFERROR(
    IF(ISNUMBER(VALUE(MID('latest 2024'!B216,SEARCH("bulk dye machines operated in night",'latest 2024'!B216)-4,4))),
        VALUE(MID('latest 2024'!B216,SEARCH("bulk dye machines operated in night",'latest 2024'!B216)-4,4)),
        IF(ISNUMBER(VALUE(MID('latest 2024'!B216,SEARCH("bulk dye machines operated in night",'latest 2024'!B216)-3,3))),
            VALUE(MID('latest 2024'!B216,SEARCH("bulk dye machines operated in night",'latest 2024'!B216)-3,3)),
            VALUE(MID('latest 2024'!B216,SEARCH("bulk dye machines operated in night",'latest 2024'!B216)-2,2))
        )
    ),"-"
)</f>
        <v>28</v>
      </c>
      <c r="F216" s="175">
        <f>IFERROR(
    IF(ISNUMBER(VALUE(MID('latest 2024'!B216,SEARCH("sample dye machine operated in day",'latest 2024'!B216)-4,4))),
        VALUE(MID('latest 2024'!B216,SEARCH("sample dye machine operated in day",'latest 2024'!B216)-4,4)),
        IF(ISNUMBER(VALUE(MID('latest 2024'!B216,SEARCH("sample dye machine operated in day",'latest 2024'!B216)-3,3))),
            VALUE(MID('latest 2024'!B216,SEARCH("sample dye machine operated in day",'latest 2024'!B216)-3,3)),
            VALUE(MID('latest 2024'!B216,SEARCH("sample dye machine operated in day",'latest 2024'!B216)-2,2))
        )
    ),"-"
)</f>
        <v>8</v>
      </c>
      <c r="G216" s="175">
        <f>IFERROR(
    IF(ISNUMBER(VALUE(MID('latest 2024'!B216,SEARCH("sample dye machine operated in night",'latest 2024'!B216)-4,4))),
        VALUE(MID('latest 2024'!B216,SEARCH("sample dye machine operated in night",'latest 2024'!B216)-4,4)),
        IF(ISNUMBER(VALUE(MID('latest 2024'!B216,SEARCH("sample dye machine operated in night",'latest 2024'!B216)-3,3))),
            VALUE(MID('latest 2024'!B216,SEARCH("sample dye machine operated in night",'latest 2024'!B216)-3,3)),
            VALUE(MID('latest 2024'!B216,SEARCH("sample dye machine operated in night",'latest 2024'!B216)-2,2))
        )
    ),"-"
)</f>
        <v>8</v>
      </c>
      <c r="H216" s="176">
        <f>IFERROR(
    IF(ISNUMBER(VALUE(MID('latest 2024'!B216,SEARCH("dryers operated in day",'latest 2024'!B216)-4,4))),
        VALUE(MID('latest 2024'!B216,SEARCH("dryers operated in day",'latest 2024'!B216)-4,4)),
        IF(ISNUMBER(VALUE(MID('latest 2024'!B216,SEARCH("dryers operated in day",'latest 2024'!B216)-3,3))),
            VALUE(MID('latest 2024'!B216,SEARCH("dryers operated in day",'latest 2024'!B216)-3,3)),
            VALUE(MID('latest 2024'!B216,SEARCH("dryers operated in day",'latest 2024'!B216)-2,2))
        )
    ),"-"
)</f>
        <v>8</v>
      </c>
      <c r="I216" s="176">
        <f>IFERROR(
    IF(ISNUMBER(VALUE(MID('latest 2024'!B216,SEARCH("dryers operated in night",'latest 2024'!B216)-4,4))),
        VALUE(MID('latest 2024'!B216,SEARCH("dryers operated in night",'latest 2024'!B216)-4,4)),
        IF(ISNUMBER(VALUE(MID('latest 2024'!B216,SEARCH("dryers operated in night",'latest 2024'!B216)-3,3))),
            VALUE(MID('latest 2024'!B216,SEARCH("dryers operated in night",'latest 2024'!B216)-3,3)),
            VALUE(MID('latest 2024'!B216,SEARCH("dryers operated in night",'latest 2024'!B216)-2,2))
        )
    ),"-"
)</f>
        <v>9</v>
      </c>
      <c r="J216" s="175">
        <f>IFERROR(
    IF(ISNUMBER(VALUE(MID('latest 2024'!B216,SEARCH("Presetting machines operated in day",'latest 2024'!B216)-4,4))),
        VALUE(MID('latest 2024'!B216,SEARCH("Presetting machines operated in day",'latest 2024'!B216)-4,4)),
        IF(ISNUMBER(VALUE(MID('latest 2024'!B216,SEARCH("Presetting machines operated in day",'latest 2024'!B216)-3,3))),
            VALUE(MID('latest 2024'!B216,SEARCH("Presetting machines operated in day",'latest 2024'!B216)-3,3)),
            VALUE(MID('latest 2024'!B216,SEARCH("Presetting machines operated in day",'latest 2024'!B216)-2,2))
        )
    ),"-"
)</f>
        <v>3</v>
      </c>
      <c r="K216" s="177">
        <f>IFERROR(
    IF(ISNUMBER(VALUE(MID('latest 2024'!B216,SEARCH("Presetting machines operated in night",'latest 2024'!B216)-4,4))),
        VALUE(MID('latest 2024'!B216,SEARCH("Presetting machines operated in night",'latest 2024'!B216)-4,4)),
        IF(ISNUMBER(VALUE(MID('latest 2024'!B216,SEARCH("Presetting machines operated in night",'latest 2024'!B216)-3,3))),
            VALUE(MID('latest 2024'!B216,SEARCH("Presetting machines operated in night",'latest 2024'!B216)-3,3)),
            VALUE(MID('latest 2024'!B216,SEARCH("Presetting machines operated in night",'latest 2024'!B216)-2,2))
        )
    ),"-"
)</f>
        <v>3</v>
      </c>
      <c r="L216" s="178" t="s">
        <v>54</v>
      </c>
      <c r="M216" s="178" t="s">
        <v>54</v>
      </c>
      <c r="N216" s="179">
        <v>2</v>
      </c>
      <c r="O216" s="179">
        <v>2</v>
      </c>
      <c r="P216" s="180">
        <v>5</v>
      </c>
      <c r="Q216" s="180">
        <v>4</v>
      </c>
      <c r="R216" s="179">
        <v>2</v>
      </c>
      <c r="S216" s="179">
        <v>2</v>
      </c>
      <c r="T216" s="180">
        <v>6</v>
      </c>
      <c r="U216" s="180">
        <v>6</v>
      </c>
      <c r="V216" s="181" t="s">
        <v>712</v>
      </c>
      <c r="W216" s="182" t="s">
        <v>703</v>
      </c>
      <c r="X216" s="251">
        <v>28650</v>
      </c>
      <c r="Y216" s="251">
        <v>71553</v>
      </c>
      <c r="Z216" s="251">
        <v>1021</v>
      </c>
      <c r="AA216" s="34">
        <v>909</v>
      </c>
      <c r="AB216" s="34">
        <v>112</v>
      </c>
      <c r="AC216" s="84">
        <f t="shared" si="21"/>
        <v>3537.6138461538462</v>
      </c>
      <c r="AD216" s="17">
        <f t="shared" ref="AD216:AD279" si="24">(Y216/1000)*29.85</f>
        <v>2135.8570500000001</v>
      </c>
      <c r="AE216" s="17">
        <f t="shared" si="23"/>
        <v>518.35384615384612</v>
      </c>
      <c r="AF216" s="17">
        <f t="shared" si="19"/>
        <v>1048.677923076923</v>
      </c>
      <c r="AG216" s="6">
        <f t="shared" si="22"/>
        <v>7240.5026653846162</v>
      </c>
    </row>
    <row r="217" spans="1:33" s="3" customFormat="1" ht="45.75" customHeight="1">
      <c r="A217" s="174">
        <v>45526</v>
      </c>
      <c r="B217" s="183">
        <f>IFERROR(
    IF(ISNUMBER(VALUE(MID('latest 2024'!B217,SEARCH("knitting machines for 12Hrs in day",'latest 2024'!B217)-4,4))),
        VALUE(MID('latest 2024'!B217,SEARCH("knitting machines for 12Hrs in day",'latest 2024'!B217)-4,4)),
        IF(ISNUMBER(VALUE(MID('latest 2024'!B217,SEARCH("knitting machines for 12Hrs in day",'latest 2024'!B217)-3,3))),
            VALUE(MID('latest 2024'!B217,SEARCH("knitting machines for 12Hrs in day",'latest 2024'!B217)-3,3)),
            VALUE(MID('latest 2024'!B217,SEARCH("knitting machines for 12Hrs in day",'latest 2024'!B217)-2,2))
        )
    ),"-"
)</f>
        <v>140</v>
      </c>
      <c r="C217" s="175">
        <f>IFERROR(
    IF(ISNUMBER(VALUE(MID('latest 2024'!B217,SEARCH("knitting machines operated in night",'latest 2024'!B217)-4,4))),
        VALUE(MID('latest 2024'!B217,SEARCH("knitting machines operated in night",'latest 2024'!B217)-4,4)),
        IF(ISNUMBER(VALUE(MID('latest 2024'!B217,SEARCH("knitting machines operated in night",'latest 2024'!B217)-3,3))),
            VALUE(MID('latest 2024'!B217,SEARCH("knitting machines operated in night",'latest 2024'!B217)-3,3)),
            VALUE(MID('latest 2024'!B217,SEARCH("knitting machines operated in night",'latest 2024'!B217)-2,2))
        )
    ),"-"
)</f>
        <v>143</v>
      </c>
      <c r="D217" s="176">
        <f>IFERROR(
    IF(ISNUMBER(VALUE(MID('latest 2024'!B217,SEARCH("bulk dye machines operated in day",'latest 2024'!B217)-4,4))),
        VALUE(MID('latest 2024'!B217,SEARCH("bulk dye machines operated in day",'latest 2024'!B217)-4,4)),
        IF(ISNUMBER(VALUE(MID('latest 2024'!B217,SEARCH("bulk dye machines operated in day",'latest 2024'!B217)-3,3))),
            VALUE(MID('latest 2024'!B217,SEARCH("bulk dye machines operated in day",'latest 2024'!B217)-3,3)),
            VALUE(MID('latest 2024'!B217,SEARCH("bulk dye machines operated in day ",'latest 2024'!B217)-2,2))
        )
    ),"-"
)</f>
        <v>28</v>
      </c>
      <c r="E217" s="176">
        <f>IFERROR(
    IF(ISNUMBER(VALUE(MID('latest 2024'!B217,SEARCH("bulk dye machines operated in night",'latest 2024'!B217)-4,4))),
        VALUE(MID('latest 2024'!B217,SEARCH("bulk dye machines operated in night",'latest 2024'!B217)-4,4)),
        IF(ISNUMBER(VALUE(MID('latest 2024'!B217,SEARCH("bulk dye machines operated in night",'latest 2024'!B217)-3,3))),
            VALUE(MID('latest 2024'!B217,SEARCH("bulk dye machines operated in night",'latest 2024'!B217)-3,3)),
            VALUE(MID('latest 2024'!B217,SEARCH("bulk dye machines operated in night",'latest 2024'!B217)-2,2))
        )
    ),"-"
)</f>
        <v>27</v>
      </c>
      <c r="F217" s="175">
        <f>IFERROR(
    IF(ISNUMBER(VALUE(MID('latest 2024'!B217,SEARCH("sample dye machine operated in day",'latest 2024'!B217)-4,4))),
        VALUE(MID('latest 2024'!B217,SEARCH("sample dye machine operated in day",'latest 2024'!B217)-4,4)),
        IF(ISNUMBER(VALUE(MID('latest 2024'!B217,SEARCH("sample dye machine operated in day",'latest 2024'!B217)-3,3))),
            VALUE(MID('latest 2024'!B217,SEARCH("sample dye machine operated in day",'latest 2024'!B217)-3,3)),
            VALUE(MID('latest 2024'!B217,SEARCH("sample dye machine operated in day",'latest 2024'!B217)-2,2))
        )
    ),"-"
)</f>
        <v>10</v>
      </c>
      <c r="G217" s="175">
        <f>IFERROR(
    IF(ISNUMBER(VALUE(MID('latest 2024'!B217,SEARCH("sample dye machine operated in night",'latest 2024'!B217)-4,4))),
        VALUE(MID('latest 2024'!B217,SEARCH("sample dye machine operated in night",'latest 2024'!B217)-4,4)),
        IF(ISNUMBER(VALUE(MID('latest 2024'!B217,SEARCH("sample dye machine operated in night",'latest 2024'!B217)-3,3))),
            VALUE(MID('latest 2024'!B217,SEARCH("sample dye machine operated in night",'latest 2024'!B217)-3,3)),
            VALUE(MID('latest 2024'!B217,SEARCH("sample dye machine operated in night",'latest 2024'!B217)-2,2))
        )
    ),"-"
)</f>
        <v>8</v>
      </c>
      <c r="H217" s="176">
        <f>IFERROR(
    IF(ISNUMBER(VALUE(MID('latest 2024'!B217,SEARCH("dryers operated in day",'latest 2024'!B217)-4,4))),
        VALUE(MID('latest 2024'!B217,SEARCH("dryers operated in day",'latest 2024'!B217)-4,4)),
        IF(ISNUMBER(VALUE(MID('latest 2024'!B217,SEARCH("dryers operated in day",'latest 2024'!B217)-3,3))),
            VALUE(MID('latest 2024'!B217,SEARCH("dryers operated in day",'latest 2024'!B217)-3,3)),
            VALUE(MID('latest 2024'!B217,SEARCH("dryers operated in day",'latest 2024'!B217)-2,2))
        )
    ),"-"
)</f>
        <v>8</v>
      </c>
      <c r="I217" s="176">
        <f>IFERROR(
    IF(ISNUMBER(VALUE(MID('latest 2024'!B217,SEARCH("dryers operated in night",'latest 2024'!B217)-4,4))),
        VALUE(MID('latest 2024'!B217,SEARCH("dryers operated in night",'latest 2024'!B217)-4,4)),
        IF(ISNUMBER(VALUE(MID('latest 2024'!B217,SEARCH("dryers operated in night",'latest 2024'!B217)-3,3))),
            VALUE(MID('latest 2024'!B217,SEARCH("dryers operated in night",'latest 2024'!B217)-3,3)),
            VALUE(MID('latest 2024'!B217,SEARCH("dryers operated in night",'latest 2024'!B217)-2,2))
        )
    ),"-"
)</f>
        <v>7</v>
      </c>
      <c r="J217" s="175">
        <f>IFERROR(
    IF(ISNUMBER(VALUE(MID('latest 2024'!B217,SEARCH("Presetting machines operated in day",'latest 2024'!B217)-4,4))),
        VALUE(MID('latest 2024'!B217,SEARCH("Presetting machines operated in day",'latest 2024'!B217)-4,4)),
        IF(ISNUMBER(VALUE(MID('latest 2024'!B217,SEARCH("Presetting machines operated in day",'latest 2024'!B217)-3,3))),
            VALUE(MID('latest 2024'!B217,SEARCH("Presetting machines operated in day",'latest 2024'!B217)-3,3)),
            VALUE(MID('latest 2024'!B217,SEARCH("Presetting machines operated in day",'latest 2024'!B217)-2,2))
        )
    ),"-"
)</f>
        <v>3</v>
      </c>
      <c r="K217" s="177">
        <f>IFERROR(
    IF(ISNUMBER(VALUE(MID('latest 2024'!B217,SEARCH("Presetting machines operated in night",'latest 2024'!B217)-4,4))),
        VALUE(MID('latest 2024'!B217,SEARCH("Presetting machines operated in night",'latest 2024'!B217)-4,4)),
        IF(ISNUMBER(VALUE(MID('latest 2024'!B217,SEARCH("Presetting machines operated in night",'latest 2024'!B217)-3,3))),
            VALUE(MID('latest 2024'!B217,SEARCH("Presetting machines operated in night",'latest 2024'!B217)-3,3)),
            VALUE(MID('latest 2024'!B217,SEARCH("Presetting machines operated in night",'latest 2024'!B217)-2,2))
        )
    ),"-"
)</f>
        <v>2</v>
      </c>
      <c r="L217" s="178" t="s">
        <v>54</v>
      </c>
      <c r="M217" s="178" t="s">
        <v>54</v>
      </c>
      <c r="N217" s="179">
        <v>2</v>
      </c>
      <c r="O217" s="179">
        <v>2</v>
      </c>
      <c r="P217" s="180">
        <v>5</v>
      </c>
      <c r="Q217" s="180">
        <v>4</v>
      </c>
      <c r="R217" s="179">
        <v>3</v>
      </c>
      <c r="S217" s="179">
        <v>3</v>
      </c>
      <c r="T217" s="180">
        <v>6</v>
      </c>
      <c r="U217" s="180">
        <v>6</v>
      </c>
      <c r="V217" s="181" t="s">
        <v>712</v>
      </c>
      <c r="W217" s="182" t="s">
        <v>703</v>
      </c>
      <c r="X217" s="251">
        <v>25929</v>
      </c>
      <c r="Y217" s="251">
        <v>76043</v>
      </c>
      <c r="Z217" s="251">
        <v>1080</v>
      </c>
      <c r="AA217" s="34">
        <v>978</v>
      </c>
      <c r="AB217" s="34">
        <v>102</v>
      </c>
      <c r="AC217" s="84">
        <f t="shared" si="21"/>
        <v>3201.6331384615387</v>
      </c>
      <c r="AD217" s="17">
        <f t="shared" si="24"/>
        <v>2269.8835500000005</v>
      </c>
      <c r="AE217" s="17">
        <f t="shared" si="23"/>
        <v>548.30769230769226</v>
      </c>
      <c r="AF217" s="17">
        <f t="shared" si="19"/>
        <v>1123.9767692307692</v>
      </c>
      <c r="AG217" s="6">
        <f t="shared" si="22"/>
        <v>7143.8011500000011</v>
      </c>
    </row>
    <row r="218" spans="1:33" s="3" customFormat="1" ht="45.75" customHeight="1">
      <c r="A218" s="174">
        <v>45527</v>
      </c>
      <c r="B218" s="183">
        <f>IFERROR(
    IF(ISNUMBER(VALUE(MID('latest 2024'!B218,SEARCH("knitting machines for 12Hrs in day",'latest 2024'!B218)-4,4))),
        VALUE(MID('latest 2024'!B218,SEARCH("knitting machines for 12Hrs in day",'latest 2024'!B218)-4,4)),
        IF(ISNUMBER(VALUE(MID('latest 2024'!B218,SEARCH("knitting machines for 12Hrs in day",'latest 2024'!B218)-3,3))),
            VALUE(MID('latest 2024'!B218,SEARCH("knitting machines for 12Hrs in day",'latest 2024'!B218)-3,3)),
            VALUE(MID('latest 2024'!B218,SEARCH("knitting machines for 12Hrs in day",'latest 2024'!B218)-2,2))
        )
    ),"-"
)</f>
        <v>144</v>
      </c>
      <c r="C218" s="175">
        <f>IFERROR(
    IF(ISNUMBER(VALUE(MID('latest 2024'!B218,SEARCH("knitting machines operated in night",'latest 2024'!B218)-4,4))),
        VALUE(MID('latest 2024'!B218,SEARCH("knitting machines operated in night",'latest 2024'!B218)-4,4)),
        IF(ISNUMBER(VALUE(MID('latest 2024'!B218,SEARCH("knitting machines operated in night",'latest 2024'!B218)-3,3))),
            VALUE(MID('latest 2024'!B218,SEARCH("knitting machines operated in night",'latest 2024'!B218)-3,3)),
            VALUE(MID('latest 2024'!B218,SEARCH("knitting machines operated in night",'latest 2024'!B218)-2,2))
        )
    ),"-"
)</f>
        <v>139</v>
      </c>
      <c r="D218" s="176">
        <f>IFERROR(
    IF(ISNUMBER(VALUE(MID('latest 2024'!B218,SEARCH("bulk dye machines operated in day",'latest 2024'!B218)-4,4))),
        VALUE(MID('latest 2024'!B218,SEARCH("bulk dye machines operated in day",'latest 2024'!B218)-4,4)),
        IF(ISNUMBER(VALUE(MID('latest 2024'!B218,SEARCH("bulk dye machines operated in day",'latest 2024'!B218)-3,3))),
            VALUE(MID('latest 2024'!B218,SEARCH("bulk dye machines operated in day",'latest 2024'!B218)-3,3)),
            VALUE(MID('latest 2024'!B218,SEARCH("bulk dye machines operated in day ",'latest 2024'!B218)-2,2))
        )
    ),"-"
)</f>
        <v>26</v>
      </c>
      <c r="E218" s="176">
        <f>IFERROR(
    IF(ISNUMBER(VALUE(MID('latest 2024'!B218,SEARCH("bulk dye machines operated in night",'latest 2024'!B218)-4,4))),
        VALUE(MID('latest 2024'!B218,SEARCH("bulk dye machines operated in night",'latest 2024'!B218)-4,4)),
        IF(ISNUMBER(VALUE(MID('latest 2024'!B218,SEARCH("bulk dye machines operated in night",'latest 2024'!B218)-3,3))),
            VALUE(MID('latest 2024'!B218,SEARCH("bulk dye machines operated in night",'latest 2024'!B218)-3,3)),
            VALUE(MID('latest 2024'!B218,SEARCH("bulk dye machines operated in night",'latest 2024'!B218)-2,2))
        )
    ),"-"
)</f>
        <v>28</v>
      </c>
      <c r="F218" s="175">
        <f>IFERROR(
    IF(ISNUMBER(VALUE(MID('latest 2024'!B218,SEARCH("sample dye machine operated in day",'latest 2024'!B218)-4,4))),
        VALUE(MID('latest 2024'!B218,SEARCH("sample dye machine operated in day",'latest 2024'!B218)-4,4)),
        IF(ISNUMBER(VALUE(MID('latest 2024'!B218,SEARCH("sample dye machine operated in day",'latest 2024'!B218)-3,3))),
            VALUE(MID('latest 2024'!B218,SEARCH("sample dye machine operated in day",'latest 2024'!B218)-3,3)),
            VALUE(MID('latest 2024'!B218,SEARCH("sample dye machine operated in day",'latest 2024'!B218)-2,2))
        )
    ),"-"
)</f>
        <v>9</v>
      </c>
      <c r="G218" s="175">
        <f>IFERROR(
    IF(ISNUMBER(VALUE(MID('latest 2024'!B218,SEARCH("sample dye machine operated in night",'latest 2024'!B218)-4,4))),
        VALUE(MID('latest 2024'!B218,SEARCH("sample dye machine operated in night",'latest 2024'!B218)-4,4)),
        IF(ISNUMBER(VALUE(MID('latest 2024'!B218,SEARCH("sample dye machine operated in night",'latest 2024'!B218)-3,3))),
            VALUE(MID('latest 2024'!B218,SEARCH("sample dye machine operated in night",'latest 2024'!B218)-3,3)),
            VALUE(MID('latest 2024'!B218,SEARCH("sample dye machine operated in night",'latest 2024'!B218)-2,2))
        )
    ),"-"
)</f>
        <v>8</v>
      </c>
      <c r="H218" s="176">
        <f>IFERROR(
    IF(ISNUMBER(VALUE(MID('latest 2024'!B218,SEARCH("dryers operated in day",'latest 2024'!B218)-4,4))),
        VALUE(MID('latest 2024'!B218,SEARCH("dryers operated in day",'latest 2024'!B218)-4,4)),
        IF(ISNUMBER(VALUE(MID('latest 2024'!B218,SEARCH("dryers operated in day",'latest 2024'!B218)-3,3))),
            VALUE(MID('latest 2024'!B218,SEARCH("dryers operated in day",'latest 2024'!B218)-3,3)),
            VALUE(MID('latest 2024'!B218,SEARCH("dryers operated in day",'latest 2024'!B218)-2,2))
        )
    ),"-"
)</f>
        <v>8</v>
      </c>
      <c r="I218" s="176">
        <f>IFERROR(
    IF(ISNUMBER(VALUE(MID('latest 2024'!B218,SEARCH("dryers operated in night",'latest 2024'!B218)-4,4))),
        VALUE(MID('latest 2024'!B218,SEARCH("dryers operated in night",'latest 2024'!B218)-4,4)),
        IF(ISNUMBER(VALUE(MID('latest 2024'!B218,SEARCH("dryers operated in night",'latest 2024'!B218)-3,3))),
            VALUE(MID('latest 2024'!B218,SEARCH("dryers operated in night",'latest 2024'!B218)-3,3)),
            VALUE(MID('latest 2024'!B218,SEARCH("dryers operated in night",'latest 2024'!B218)-2,2))
        )
    ),"-"
)</f>
        <v>8</v>
      </c>
      <c r="J218" s="175">
        <f>IFERROR(
    IF(ISNUMBER(VALUE(MID('latest 2024'!B218,SEARCH("Presetting machines operated in day",'latest 2024'!B218)-4,4))),
        VALUE(MID('latest 2024'!B218,SEARCH("Presetting machines operated in day",'latest 2024'!B218)-4,4)),
        IF(ISNUMBER(VALUE(MID('latest 2024'!B218,SEARCH("Presetting machines operated in day",'latest 2024'!B218)-3,3))),
            VALUE(MID('latest 2024'!B218,SEARCH("Presetting machines operated in day",'latest 2024'!B218)-3,3)),
            VALUE(MID('latest 2024'!B218,SEARCH("Presetting machines operated in day",'latest 2024'!B218)-2,2))
        )
    ),"-"
)</f>
        <v>3</v>
      </c>
      <c r="K218" s="177">
        <f>IFERROR(
    IF(ISNUMBER(VALUE(MID('latest 2024'!B218,SEARCH("Presetting machines operated in night",'latest 2024'!B218)-4,4))),
        VALUE(MID('latest 2024'!B218,SEARCH("Presetting machines operated in night",'latest 2024'!B218)-4,4)),
        IF(ISNUMBER(VALUE(MID('latest 2024'!B218,SEARCH("Presetting machines operated in night",'latest 2024'!B218)-3,3))),
            VALUE(MID('latest 2024'!B218,SEARCH("Presetting machines operated in night",'latest 2024'!B218)-3,3)),
            VALUE(MID('latest 2024'!B218,SEARCH("Presetting machines operated in night",'latest 2024'!B218)-2,2))
        )
    ),"-"
)</f>
        <v>3</v>
      </c>
      <c r="L218" s="178" t="s">
        <v>54</v>
      </c>
      <c r="M218" s="178" t="s">
        <v>54</v>
      </c>
      <c r="N218" s="179">
        <v>2</v>
      </c>
      <c r="O218" s="186" t="s">
        <v>809</v>
      </c>
      <c r="P218" s="180">
        <v>5</v>
      </c>
      <c r="Q218" s="180">
        <v>4</v>
      </c>
      <c r="R218" s="179">
        <v>3</v>
      </c>
      <c r="S218" s="179">
        <v>3</v>
      </c>
      <c r="T218" s="180">
        <v>6</v>
      </c>
      <c r="U218" s="180">
        <v>6</v>
      </c>
      <c r="V218" s="181" t="s">
        <v>712</v>
      </c>
      <c r="W218" s="182" t="s">
        <v>703</v>
      </c>
      <c r="X218" s="251">
        <v>25232</v>
      </c>
      <c r="Y218" s="251">
        <v>69076</v>
      </c>
      <c r="Z218" s="251">
        <v>1045</v>
      </c>
      <c r="AA218" s="34">
        <v>966</v>
      </c>
      <c r="AB218" s="34">
        <v>79</v>
      </c>
      <c r="AC218" s="84">
        <f>(X218*40.13)/325</f>
        <v>3115.5697230769233</v>
      </c>
      <c r="AD218" s="17">
        <f t="shared" si="24"/>
        <v>2061.9186</v>
      </c>
      <c r="AE218" s="17">
        <f t="shared" si="23"/>
        <v>530.53846153846155</v>
      </c>
      <c r="AF218" s="17">
        <f t="shared" si="19"/>
        <v>1105.1266153846154</v>
      </c>
      <c r="AG218" s="6">
        <f t="shared" si="22"/>
        <v>6813.1534000000001</v>
      </c>
    </row>
    <row r="219" spans="1:33" s="3" customFormat="1" ht="45.75" customHeight="1">
      <c r="A219" s="174">
        <v>45528</v>
      </c>
      <c r="B219" s="183">
        <f>IFERROR(
    IF(ISNUMBER(VALUE(MID('latest 2024'!B219,SEARCH("knitting machines for 12Hrs in day",'latest 2024'!B219)-4,4))),
        VALUE(MID('latest 2024'!B219,SEARCH("knitting machines for 12Hrs in day",'latest 2024'!B219)-4,4)),
        IF(ISNUMBER(VALUE(MID('latest 2024'!B219,SEARCH("knitting machines for 12Hrs in day",'latest 2024'!B219)-3,3))),
            VALUE(MID('latest 2024'!B219,SEARCH("knitting machines for 12Hrs in day",'latest 2024'!B219)-3,3)),
            VALUE(MID('latest 2024'!B219,SEARCH("knitting machines for 12Hrs in day",'latest 2024'!B219)-2,2))
        )
    ),"-"
)</f>
        <v>142</v>
      </c>
      <c r="C219" s="175">
        <f>IFERROR(
    IF(ISNUMBER(VALUE(MID('latest 2024'!B219,SEARCH("knitting machines operated in night",'latest 2024'!B219)-4,4))),
        VALUE(MID('latest 2024'!B219,SEARCH("knitting machines operated in night",'latest 2024'!B219)-4,4)),
        IF(ISNUMBER(VALUE(MID('latest 2024'!B219,SEARCH("knitting machines operated in night",'latest 2024'!B219)-3,3))),
            VALUE(MID('latest 2024'!B219,SEARCH("knitting machines operated in night",'latest 2024'!B219)-3,3)),
            VALUE(MID('latest 2024'!B219,SEARCH("knitting machines operated in night",'latest 2024'!B219)-2,2))
        )
    ),"-"
)</f>
        <v>148</v>
      </c>
      <c r="D219" s="176">
        <f>IFERROR(
    IF(ISNUMBER(VALUE(MID('latest 2024'!B219,SEARCH("bulk dye machines operated in day",'latest 2024'!B219)-4,4))),
        VALUE(MID('latest 2024'!B219,SEARCH("bulk dye machines operated in day",'latest 2024'!B219)-4,4)),
        IF(ISNUMBER(VALUE(MID('latest 2024'!B219,SEARCH("bulk dye machines operated in day",'latest 2024'!B219)-3,3))),
            VALUE(MID('latest 2024'!B219,SEARCH("bulk dye machines operated in day",'latest 2024'!B219)-3,3)),
            VALUE(MID('latest 2024'!B219,SEARCH("bulk dye machines operated in day ",'latest 2024'!B219)-2,2))
        )
    ),"-"
)</f>
        <v>27</v>
      </c>
      <c r="E219" s="176">
        <f>IFERROR(
    IF(ISNUMBER(VALUE(MID('latest 2024'!B219,SEARCH("bulk dye machines operated in night",'latest 2024'!B219)-4,4))),
        VALUE(MID('latest 2024'!B219,SEARCH("bulk dye machines operated in night",'latest 2024'!B219)-4,4)),
        IF(ISNUMBER(VALUE(MID('latest 2024'!B219,SEARCH("bulk dye machines operated in night",'latest 2024'!B219)-3,3))),
            VALUE(MID('latest 2024'!B219,SEARCH("bulk dye machines operated in night",'latest 2024'!B219)-3,3)),
            VALUE(MID('latest 2024'!B219,SEARCH("bulk dye machines operated in night",'latest 2024'!B219)-2,2))
        )
    ),"-"
)</f>
        <v>26</v>
      </c>
      <c r="F219" s="175">
        <f>IFERROR(
    IF(ISNUMBER(VALUE(MID('latest 2024'!B219,SEARCH("sample dye machine operated in day",'latest 2024'!B219)-4,4))),
        VALUE(MID('latest 2024'!B219,SEARCH("sample dye machine operated in day",'latest 2024'!B219)-4,4)),
        IF(ISNUMBER(VALUE(MID('latest 2024'!B219,SEARCH("sample dye machine operated in day",'latest 2024'!B219)-3,3))),
            VALUE(MID('latest 2024'!B219,SEARCH("sample dye machine operated in day",'latest 2024'!B219)-3,3)),
            VALUE(MID('latest 2024'!B219,SEARCH("sample dye machine operated in day",'latest 2024'!B219)-2,2))
        )
    ),"-"
)</f>
        <v>8</v>
      </c>
      <c r="G219" s="175">
        <f>IFERROR(
    IF(ISNUMBER(VALUE(MID('latest 2024'!B219,SEARCH("sample dye machine operated in night",'latest 2024'!B219)-4,4))),
        VALUE(MID('latest 2024'!B219,SEARCH("sample dye machine operated in night",'latest 2024'!B219)-4,4)),
        IF(ISNUMBER(VALUE(MID('latest 2024'!B219,SEARCH("sample dye machine operated in night",'latest 2024'!B219)-3,3))),
            VALUE(MID('latest 2024'!B219,SEARCH("sample dye machine operated in night",'latest 2024'!B219)-3,3)),
            VALUE(MID('latest 2024'!B219,SEARCH("sample dye machine operated in night",'latest 2024'!B219)-2,2))
        )
    ),"-"
)</f>
        <v>8</v>
      </c>
      <c r="H219" s="176">
        <f>IFERROR(
    IF(ISNUMBER(VALUE(MID('latest 2024'!B219,SEARCH("dryers operated in day",'latest 2024'!B219)-4,4))),
        VALUE(MID('latest 2024'!B219,SEARCH("dryers operated in day",'latest 2024'!B219)-4,4)),
        IF(ISNUMBER(VALUE(MID('latest 2024'!B219,SEARCH("dryers operated in day",'latest 2024'!B219)-3,3))),
            VALUE(MID('latest 2024'!B219,SEARCH("dryers operated in day",'latest 2024'!B219)-3,3)),
            VALUE(MID('latest 2024'!B219,SEARCH("dryers operated in day",'latest 2024'!B219)-2,2))
        )
    ),"-"
)</f>
        <v>8</v>
      </c>
      <c r="I219" s="176">
        <f>IFERROR(
    IF(ISNUMBER(VALUE(MID('latest 2024'!B219,SEARCH("dryers operated in night",'latest 2024'!B219)-4,4))),
        VALUE(MID('latest 2024'!B219,SEARCH("dryers operated in night",'latest 2024'!B219)-4,4)),
        IF(ISNUMBER(VALUE(MID('latest 2024'!B219,SEARCH("dryers operated in night",'latest 2024'!B219)-3,3))),
            VALUE(MID('latest 2024'!B219,SEARCH("dryers operated in night",'latest 2024'!B219)-3,3)),
            VALUE(MID('latest 2024'!B219,SEARCH("dryers operated in night",'latest 2024'!B219)-2,2))
        )
    ),"-"
)</f>
        <v>7</v>
      </c>
      <c r="J219" s="175">
        <f>IFERROR(
    IF(ISNUMBER(VALUE(MID('latest 2024'!B219,SEARCH("Presetting machines operated in day",'latest 2024'!B219)-4,4))),
        VALUE(MID('latest 2024'!B219,SEARCH("Presetting machines operated in day",'latest 2024'!B219)-4,4)),
        IF(ISNUMBER(VALUE(MID('latest 2024'!B219,SEARCH("Presetting machines operated in day",'latest 2024'!B219)-3,3))),
            VALUE(MID('latest 2024'!B219,SEARCH("Presetting machines operated in day",'latest 2024'!B219)-3,3)),
            VALUE(MID('latest 2024'!B219,SEARCH("Presetting machines operated in day",'latest 2024'!B219)-2,2))
        )
    ),"-"
)</f>
        <v>3</v>
      </c>
      <c r="K219" s="177">
        <f>IFERROR(
    IF(ISNUMBER(VALUE(MID('latest 2024'!B219,SEARCH("Presetting machines operated in night",'latest 2024'!B219)-4,4))),
        VALUE(MID('latest 2024'!B219,SEARCH("Presetting machines operated in night",'latest 2024'!B219)-4,4)),
        IF(ISNUMBER(VALUE(MID('latest 2024'!B219,SEARCH("Presetting machines operated in night",'latest 2024'!B219)-3,3))),
            VALUE(MID('latest 2024'!B219,SEARCH("Presetting machines operated in night",'latest 2024'!B219)-3,3)),
            VALUE(MID('latest 2024'!B219,SEARCH("Presetting machines operated in night",'latest 2024'!B219)-2,2))
        )
    ),"-"
)</f>
        <v>3</v>
      </c>
      <c r="L219" s="178" t="s">
        <v>54</v>
      </c>
      <c r="M219" s="178" t="s">
        <v>54</v>
      </c>
      <c r="N219" s="179">
        <v>2</v>
      </c>
      <c r="O219" s="179">
        <v>2</v>
      </c>
      <c r="P219" s="180">
        <v>4</v>
      </c>
      <c r="Q219" s="180">
        <v>4</v>
      </c>
      <c r="R219" s="179">
        <v>3</v>
      </c>
      <c r="S219" s="179">
        <v>3</v>
      </c>
      <c r="T219" s="180">
        <v>6</v>
      </c>
      <c r="U219" s="180">
        <v>6</v>
      </c>
      <c r="V219" s="181" t="s">
        <v>712</v>
      </c>
      <c r="W219" s="182" t="s">
        <v>703</v>
      </c>
      <c r="X219" s="251">
        <v>24545</v>
      </c>
      <c r="Y219" s="251">
        <v>68397</v>
      </c>
      <c r="Z219" s="251">
        <v>1069</v>
      </c>
      <c r="AA219" s="34">
        <v>971</v>
      </c>
      <c r="AB219" s="34">
        <v>98</v>
      </c>
      <c r="AC219" s="84">
        <f t="shared" si="21"/>
        <v>3030.7410769230773</v>
      </c>
      <c r="AD219" s="17">
        <f t="shared" si="24"/>
        <v>2041.6504500000003</v>
      </c>
      <c r="AE219" s="17">
        <f t="shared" si="23"/>
        <v>542.72307692307697</v>
      </c>
      <c r="AF219" s="17">
        <f t="shared" si="19"/>
        <v>1115.1713076923077</v>
      </c>
      <c r="AG219" s="6">
        <f t="shared" si="22"/>
        <v>6730.2859115384626</v>
      </c>
    </row>
    <row r="220" spans="1:33" s="3" customFormat="1" ht="45.75" customHeight="1">
      <c r="A220" s="174">
        <v>45529</v>
      </c>
      <c r="B220" s="183">
        <f>IFERROR(
    IF(ISNUMBER(VALUE(MID('latest 2024'!B220,SEARCH("knitting machines for 12Hrs in day",'latest 2024'!B220)-4,4))),
        VALUE(MID('latest 2024'!B220,SEARCH("knitting machines for 12Hrs in day",'latest 2024'!B220)-4,4)),
        IF(ISNUMBER(VALUE(MID('latest 2024'!B220,SEARCH("knitting machines for 12Hrs in day",'latest 2024'!B220)-3,3))),
            VALUE(MID('latest 2024'!B220,SEARCH("knitting machines for 12Hrs in day",'latest 2024'!B220)-3,3)),
            VALUE(MID('latest 2024'!B220,SEARCH("knitting machines for 12Hrs in day",'latest 2024'!B220)-2,2))
        )
    ),"-"
)</f>
        <v>145</v>
      </c>
      <c r="C220" s="175">
        <f>IFERROR(
    IF(ISNUMBER(VALUE(MID('latest 2024'!B220,SEARCH("knitting machines operated in night",'latest 2024'!B220)-4,4))),
        VALUE(MID('latest 2024'!B220,SEARCH("knitting machines operated in night",'latest 2024'!B220)-4,4)),
        IF(ISNUMBER(VALUE(MID('latest 2024'!B220,SEARCH("knitting machines operated in night",'latest 2024'!B220)-3,3))),
            VALUE(MID('latest 2024'!B220,SEARCH("knitting machines operated in night",'latest 2024'!B220)-3,3)),
            VALUE(MID('latest 2024'!B220,SEARCH("knitting machines operated in night",'latest 2024'!B220)-2,2))
        )
    ),"-"
)</f>
        <v>145</v>
      </c>
      <c r="D220" s="176">
        <f>IFERROR(
    IF(ISNUMBER(VALUE(MID('latest 2024'!B220,SEARCH("bulk dye machines operated in day",'latest 2024'!B220)-4,4))),
        VALUE(MID('latest 2024'!B220,SEARCH("bulk dye machines operated in day",'latest 2024'!B220)-4,4)),
        IF(ISNUMBER(VALUE(MID('latest 2024'!B220,SEARCH("bulk dye machines operated in day",'latest 2024'!B220)-3,3))),
            VALUE(MID('latest 2024'!B220,SEARCH("bulk dye machines operated in day",'latest 2024'!B220)-3,3)),
            VALUE(MID('latest 2024'!B220,SEARCH("bulk dye machines operated in day ",'latest 2024'!B220)-2,2))
        )
    ),"-"
)</f>
        <v>28</v>
      </c>
      <c r="E220" s="176">
        <f>IFERROR(
    IF(ISNUMBER(VALUE(MID('latest 2024'!B220,SEARCH("bulk dye machines operated in night",'latest 2024'!B220)-4,4))),
        VALUE(MID('latest 2024'!B220,SEARCH("bulk dye machines operated in night",'latest 2024'!B220)-4,4)),
        IF(ISNUMBER(VALUE(MID('latest 2024'!B220,SEARCH("bulk dye machines operated in night",'latest 2024'!B220)-3,3))),
            VALUE(MID('latest 2024'!B220,SEARCH("bulk dye machines operated in night",'latest 2024'!B220)-3,3)),
            VALUE(MID('latest 2024'!B220,SEARCH("bulk dye machines operated in night",'latest 2024'!B220)-2,2))
        )
    ),"-"
)</f>
        <v>27</v>
      </c>
      <c r="F220" s="175">
        <f>IFERROR(
    IF(ISNUMBER(VALUE(MID('latest 2024'!B220,SEARCH("sample dye machine operated in day",'latest 2024'!B220)-4,4))),
        VALUE(MID('latest 2024'!B220,SEARCH("sample dye machine operated in day",'latest 2024'!B220)-4,4)),
        IF(ISNUMBER(VALUE(MID('latest 2024'!B220,SEARCH("sample dye machine operated in day",'latest 2024'!B220)-3,3))),
            VALUE(MID('latest 2024'!B220,SEARCH("sample dye machine operated in day",'latest 2024'!B220)-3,3)),
            VALUE(MID('latest 2024'!B220,SEARCH("sample dye machine operated in day",'latest 2024'!B220)-2,2))
        )
    ),"-"
)</f>
        <v>9</v>
      </c>
      <c r="G220" s="175">
        <f>IFERROR(
    IF(ISNUMBER(VALUE(MID('latest 2024'!B220,SEARCH("sample dye machine operated in night",'latest 2024'!B220)-4,4))),
        VALUE(MID('latest 2024'!B220,SEARCH("sample dye machine operated in night",'latest 2024'!B220)-4,4)),
        IF(ISNUMBER(VALUE(MID('latest 2024'!B220,SEARCH("sample dye machine operated in night",'latest 2024'!B220)-3,3))),
            VALUE(MID('latest 2024'!B220,SEARCH("sample dye machine operated in night",'latest 2024'!B220)-3,3)),
            VALUE(MID('latest 2024'!B220,SEARCH("sample dye machine operated in night",'latest 2024'!B220)-2,2))
        )
    ),"-"
)</f>
        <v>9</v>
      </c>
      <c r="H220" s="176">
        <f>IFERROR(
    IF(ISNUMBER(VALUE(MID('latest 2024'!B220,SEARCH("dryers operated in day",'latest 2024'!B220)-4,4))),
        VALUE(MID('latest 2024'!B220,SEARCH("dryers operated in day",'latest 2024'!B220)-4,4)),
        IF(ISNUMBER(VALUE(MID('latest 2024'!B220,SEARCH("dryers operated in day",'latest 2024'!B220)-3,3))),
            VALUE(MID('latest 2024'!B220,SEARCH("dryers operated in day",'latest 2024'!B220)-3,3)),
            VALUE(MID('latest 2024'!B220,SEARCH("dryers operated in day",'latest 2024'!B220)-2,2))
        )
    ),"-"
)</f>
        <v>8</v>
      </c>
      <c r="I220" s="176">
        <f>IFERROR(
    IF(ISNUMBER(VALUE(MID('latest 2024'!B220,SEARCH("dryers operated in night",'latest 2024'!B220)-4,4))),
        VALUE(MID('latest 2024'!B220,SEARCH("dryers operated in night",'latest 2024'!B220)-4,4)),
        IF(ISNUMBER(VALUE(MID('latest 2024'!B220,SEARCH("dryers operated in night",'latest 2024'!B220)-3,3))),
            VALUE(MID('latest 2024'!B220,SEARCH("dryers operated in night",'latest 2024'!B220)-3,3)),
            VALUE(MID('latest 2024'!B220,SEARCH("dryers operated in night",'latest 2024'!B220)-2,2))
        )
    ),"-"
)</f>
        <v>7</v>
      </c>
      <c r="J220" s="175">
        <f>IFERROR(
    IF(ISNUMBER(VALUE(MID('latest 2024'!B220,SEARCH("Presetting machines operated in day",'latest 2024'!B220)-4,4))),
        VALUE(MID('latest 2024'!B220,SEARCH("Presetting machines operated in day",'latest 2024'!B220)-4,4)),
        IF(ISNUMBER(VALUE(MID('latest 2024'!B220,SEARCH("Presetting machines operated in day",'latest 2024'!B220)-3,3))),
            VALUE(MID('latest 2024'!B220,SEARCH("Presetting machines operated in day",'latest 2024'!B220)-3,3)),
            VALUE(MID('latest 2024'!B220,SEARCH("Presetting machines operated in day",'latest 2024'!B220)-2,2))
        )
    ),"-"
)</f>
        <v>3</v>
      </c>
      <c r="K220" s="177">
        <f>IFERROR(
    IF(ISNUMBER(VALUE(MID('latest 2024'!B220,SEARCH("Presetting machines operated in night",'latest 2024'!B220)-4,4))),
        VALUE(MID('latest 2024'!B220,SEARCH("Presetting machines operated in night",'latest 2024'!B220)-4,4)),
        IF(ISNUMBER(VALUE(MID('latest 2024'!B220,SEARCH("Presetting machines operated in night",'latest 2024'!B220)-3,3))),
            VALUE(MID('latest 2024'!B220,SEARCH("Presetting machines operated in night",'latest 2024'!B220)-3,3)),
            VALUE(MID('latest 2024'!B220,SEARCH("Presetting machines operated in night",'latest 2024'!B220)-2,2))
        )
    ),"-"
)</f>
        <v>3</v>
      </c>
      <c r="L220" s="178" t="s">
        <v>54</v>
      </c>
      <c r="M220" s="178" t="s">
        <v>54</v>
      </c>
      <c r="N220" s="179">
        <v>2</v>
      </c>
      <c r="O220" s="179">
        <v>2</v>
      </c>
      <c r="P220" s="180">
        <v>4</v>
      </c>
      <c r="Q220" s="180">
        <v>4</v>
      </c>
      <c r="R220" s="179">
        <v>3</v>
      </c>
      <c r="S220" s="179">
        <v>3</v>
      </c>
      <c r="T220" s="180">
        <v>6</v>
      </c>
      <c r="U220" s="180">
        <v>6</v>
      </c>
      <c r="V220" s="181" t="s">
        <v>712</v>
      </c>
      <c r="W220" s="182" t="s">
        <v>703</v>
      </c>
      <c r="X220" s="251">
        <v>26818</v>
      </c>
      <c r="Y220" s="251">
        <v>73456</v>
      </c>
      <c r="Z220" s="251">
        <v>1063</v>
      </c>
      <c r="AA220" s="34">
        <v>954</v>
      </c>
      <c r="AB220" s="34">
        <v>109</v>
      </c>
      <c r="AC220" s="84">
        <f t="shared" si="21"/>
        <v>3311.4041230769235</v>
      </c>
      <c r="AD220" s="17">
        <f t="shared" si="24"/>
        <v>2192.6616000000004</v>
      </c>
      <c r="AE220" s="17">
        <f t="shared" si="23"/>
        <v>539.67692307692312</v>
      </c>
      <c r="AF220" s="17">
        <f t="shared" si="19"/>
        <v>1098.6050769230769</v>
      </c>
      <c r="AG220" s="6">
        <f t="shared" si="22"/>
        <v>7142.347723076924</v>
      </c>
    </row>
    <row r="221" spans="1:33" s="3" customFormat="1" ht="45.75" customHeight="1">
      <c r="A221" s="174">
        <v>45530</v>
      </c>
      <c r="B221" s="183">
        <f>IFERROR(
    IF(ISNUMBER(VALUE(MID('latest 2024'!B221,SEARCH("knitting machines for 12Hrs in day",'latest 2024'!B221)-4,4))),
        VALUE(MID('latest 2024'!B221,SEARCH("knitting machines for 12Hrs in day",'latest 2024'!B221)-4,4)),
        IF(ISNUMBER(VALUE(MID('latest 2024'!B221,SEARCH("knitting machines for 12Hrs in day",'latest 2024'!B221)-3,3))),
            VALUE(MID('latest 2024'!B221,SEARCH("knitting machines for 12Hrs in day",'latest 2024'!B221)-3,3)),
            VALUE(MID('latest 2024'!B221,SEARCH("knitting machines for 12Hrs in day",'latest 2024'!B221)-2,2))
        )
    ),"-"
)</f>
        <v>140</v>
      </c>
      <c r="C221" s="175">
        <f>IFERROR(
    IF(ISNUMBER(VALUE(MID('latest 2024'!B221,SEARCH("knitting machines operated in night",'latest 2024'!B221)-4,4))),
        VALUE(MID('latest 2024'!B221,SEARCH("knitting machines operated in night",'latest 2024'!B221)-4,4)),
        IF(ISNUMBER(VALUE(MID('latest 2024'!B221,SEARCH("knitting machines operated in night",'latest 2024'!B221)-3,3))),
            VALUE(MID('latest 2024'!B221,SEARCH("knitting machines operated in night",'latest 2024'!B221)-3,3)),
            VALUE(MID('latest 2024'!B221,SEARCH("knitting machines operated in night",'latest 2024'!B221)-2,2))
        )
    ),"-"
)</f>
        <v>144</v>
      </c>
      <c r="D221" s="176">
        <f>IFERROR(
    IF(ISNUMBER(VALUE(MID('latest 2024'!B221,SEARCH("bulk dye machines operated in day",'latest 2024'!B221)-4,4))),
        VALUE(MID('latest 2024'!B221,SEARCH("bulk dye machines operated in day",'latest 2024'!B221)-4,4)),
        IF(ISNUMBER(VALUE(MID('latest 2024'!B221,SEARCH("bulk dye machines operated in day",'latest 2024'!B221)-3,3))),
            VALUE(MID('latest 2024'!B221,SEARCH("bulk dye machines operated in day",'latest 2024'!B221)-3,3)),
            VALUE(MID('latest 2024'!B221,SEARCH("bulk dye machines operated in day ",'latest 2024'!B221)-2,2))
        )
    ),"-"
)</f>
        <v>27</v>
      </c>
      <c r="E221" s="176">
        <f>IFERROR(
    IF(ISNUMBER(VALUE(MID('latest 2024'!B221,SEARCH("bulk dye machines operated in night",'latest 2024'!B221)-4,4))),
        VALUE(MID('latest 2024'!B221,SEARCH("bulk dye machines operated in night",'latest 2024'!B221)-4,4)),
        IF(ISNUMBER(VALUE(MID('latest 2024'!B221,SEARCH("bulk dye machines operated in night",'latest 2024'!B221)-3,3))),
            VALUE(MID('latest 2024'!B221,SEARCH("bulk dye machines operated in night",'latest 2024'!B221)-3,3)),
            VALUE(MID('latest 2024'!B221,SEARCH("bulk dye machines operated in night",'latest 2024'!B221)-2,2))
        )
    ),"-"
)</f>
        <v>28</v>
      </c>
      <c r="F221" s="175">
        <f>IFERROR(
    IF(ISNUMBER(VALUE(MID('latest 2024'!B221,SEARCH("sample dye machine operated in day",'latest 2024'!B221)-4,4))),
        VALUE(MID('latest 2024'!B221,SEARCH("sample dye machine operated in day",'latest 2024'!B221)-4,4)),
        IF(ISNUMBER(VALUE(MID('latest 2024'!B221,SEARCH("sample dye machine operated in day",'latest 2024'!B221)-3,3))),
            VALUE(MID('latest 2024'!B221,SEARCH("sample dye machine operated in day",'latest 2024'!B221)-3,3)),
            VALUE(MID('latest 2024'!B221,SEARCH("sample dye machine operated in day",'latest 2024'!B221)-2,2))
        )
    ),"-"
)</f>
        <v>9</v>
      </c>
      <c r="G221" s="175">
        <f>IFERROR(
    IF(ISNUMBER(VALUE(MID('latest 2024'!B221,SEARCH("sample dye machine operated in night",'latest 2024'!B221)-4,4))),
        VALUE(MID('latest 2024'!B221,SEARCH("sample dye machine operated in night",'latest 2024'!B221)-4,4)),
        IF(ISNUMBER(VALUE(MID('latest 2024'!B221,SEARCH("sample dye machine operated in night",'latest 2024'!B221)-3,3))),
            VALUE(MID('latest 2024'!B221,SEARCH("sample dye machine operated in night",'latest 2024'!B221)-3,3)),
            VALUE(MID('latest 2024'!B221,SEARCH("sample dye machine operated in night",'latest 2024'!B221)-2,2))
        )
    ),"-"
)</f>
        <v>10</v>
      </c>
      <c r="H221" s="176">
        <f>IFERROR(
    IF(ISNUMBER(VALUE(MID('latest 2024'!B221,SEARCH("dryers operated in day",'latest 2024'!B221)-4,4))),
        VALUE(MID('latest 2024'!B221,SEARCH("dryers operated in day",'latest 2024'!B221)-4,4)),
        IF(ISNUMBER(VALUE(MID('latest 2024'!B221,SEARCH("dryers operated in day",'latest 2024'!B221)-3,3))),
            VALUE(MID('latest 2024'!B221,SEARCH("dryers operated in day",'latest 2024'!B221)-3,3)),
            VALUE(MID('latest 2024'!B221,SEARCH("dryers operated in day",'latest 2024'!B221)-2,2))
        )
    ),"-"
)</f>
        <v>6</v>
      </c>
      <c r="I221" s="176">
        <f>IFERROR(
    IF(ISNUMBER(VALUE(MID('latest 2024'!B221,SEARCH("dryers operated in night",'latest 2024'!B221)-4,4))),
        VALUE(MID('latest 2024'!B221,SEARCH("dryers operated in night",'latest 2024'!B221)-4,4)),
        IF(ISNUMBER(VALUE(MID('latest 2024'!B221,SEARCH("dryers operated in night",'latest 2024'!B221)-3,3))),
            VALUE(MID('latest 2024'!B221,SEARCH("dryers operated in night",'latest 2024'!B221)-3,3)),
            VALUE(MID('latest 2024'!B221,SEARCH("dryers operated in night",'latest 2024'!B221)-2,2))
        )
    ),"-"
)</f>
        <v>8</v>
      </c>
      <c r="J221" s="175">
        <f>IFERROR(
    IF(ISNUMBER(VALUE(MID('latest 2024'!B221,SEARCH("Presetting machines operated in day",'latest 2024'!B221)-4,4))),
        VALUE(MID('latest 2024'!B221,SEARCH("Presetting machines operated in day",'latest 2024'!B221)-4,4)),
        IF(ISNUMBER(VALUE(MID('latest 2024'!B221,SEARCH("Presetting machines operated in day",'latest 2024'!B221)-3,3))),
            VALUE(MID('latest 2024'!B221,SEARCH("Presetting machines operated in day",'latest 2024'!B221)-3,3)),
            VALUE(MID('latest 2024'!B221,SEARCH("Presetting machines operated in day",'latest 2024'!B221)-2,2))
        )
    ),"-"
)</f>
        <v>3</v>
      </c>
      <c r="K221" s="177">
        <f>IFERROR(
    IF(ISNUMBER(VALUE(MID('latest 2024'!B221,SEARCH("Presetting machines operated in night",'latest 2024'!B221)-4,4))),
        VALUE(MID('latest 2024'!B221,SEARCH("Presetting machines operated in night",'latest 2024'!B221)-4,4)),
        IF(ISNUMBER(VALUE(MID('latest 2024'!B221,SEARCH("Presetting machines operated in night",'latest 2024'!B221)-3,3))),
            VALUE(MID('latest 2024'!B221,SEARCH("Presetting machines operated in night",'latest 2024'!B221)-3,3)),
            VALUE(MID('latest 2024'!B221,SEARCH("Presetting machines operated in night",'latest 2024'!B221)-2,2))
        )
    ),"-"
)</f>
        <v>3</v>
      </c>
      <c r="L221" s="178" t="s">
        <v>54</v>
      </c>
      <c r="M221" s="178" t="s">
        <v>54</v>
      </c>
      <c r="N221" s="179">
        <v>2</v>
      </c>
      <c r="O221" s="179">
        <v>2</v>
      </c>
      <c r="P221" s="180">
        <v>4</v>
      </c>
      <c r="Q221" s="180">
        <v>4</v>
      </c>
      <c r="R221" s="179">
        <v>3</v>
      </c>
      <c r="S221" s="179">
        <v>3</v>
      </c>
      <c r="T221" s="180">
        <v>6</v>
      </c>
      <c r="U221" s="180">
        <v>6</v>
      </c>
      <c r="V221" s="181" t="s">
        <v>712</v>
      </c>
      <c r="W221" s="182" t="s">
        <v>703</v>
      </c>
      <c r="X221" s="251">
        <v>27404</v>
      </c>
      <c r="Y221" s="251">
        <v>69450</v>
      </c>
      <c r="Z221" s="251">
        <v>976</v>
      </c>
      <c r="AA221" s="34">
        <v>896</v>
      </c>
      <c r="AB221" s="34">
        <v>80</v>
      </c>
      <c r="AC221" s="84">
        <f t="shared" si="21"/>
        <v>3383.7616000000003</v>
      </c>
      <c r="AD221" s="17">
        <f t="shared" si="24"/>
        <v>2073.0825</v>
      </c>
      <c r="AE221" s="17">
        <f t="shared" si="23"/>
        <v>495.50769230769231</v>
      </c>
      <c r="AF221" s="17">
        <f t="shared" si="19"/>
        <v>1026.6092307692309</v>
      </c>
      <c r="AG221" s="6">
        <f t="shared" si="22"/>
        <v>6978.9610230769231</v>
      </c>
    </row>
    <row r="222" spans="1:33" s="3" customFormat="1" ht="45.75" customHeight="1">
      <c r="A222" s="174">
        <v>45531</v>
      </c>
      <c r="B222" s="183">
        <f>IFERROR(
    IF(ISNUMBER(VALUE(MID('latest 2024'!B222,SEARCH("knitting machines for 12Hrs in day",'latest 2024'!B222)-4,4))),
        VALUE(MID('latest 2024'!B222,SEARCH("knitting machines for 12Hrs in day",'latest 2024'!B222)-4,4)),
        IF(ISNUMBER(VALUE(MID('latest 2024'!B222,SEARCH("knitting machines for 12Hrs in day",'latest 2024'!B222)-3,3))),
            VALUE(MID('latest 2024'!B222,SEARCH("knitting machines for 12Hrs in day",'latest 2024'!B222)-3,3)),
            VALUE(MID('latest 2024'!B222,SEARCH("knitting machines for 12Hrs in day",'latest 2024'!B222)-2,2))
        )
    ),"-"
)</f>
        <v>136</v>
      </c>
      <c r="C222" s="175">
        <f>IFERROR(
    IF(ISNUMBER(VALUE(MID('latest 2024'!B222,SEARCH("knitting machines operated in night",'latest 2024'!B222)-4,4))),
        VALUE(MID('latest 2024'!B222,SEARCH("knitting machines operated in night",'latest 2024'!B222)-4,4)),
        IF(ISNUMBER(VALUE(MID('latest 2024'!B222,SEARCH("knitting machines operated in night",'latest 2024'!B222)-3,3))),
            VALUE(MID('latest 2024'!B222,SEARCH("knitting machines operated in night",'latest 2024'!B222)-3,3)),
            VALUE(MID('latest 2024'!B222,SEARCH("knitting machines operated in night",'latest 2024'!B222)-2,2))
        )
    ),"-"
)</f>
        <v>145</v>
      </c>
      <c r="D222" s="176">
        <f>IFERROR(
    IF(ISNUMBER(VALUE(MID('latest 2024'!B222,SEARCH("bulk dye machines operated in day",'latest 2024'!B222)-4,4))),
        VALUE(MID('latest 2024'!B222,SEARCH("bulk dye machines operated in day",'latest 2024'!B222)-4,4)),
        IF(ISNUMBER(VALUE(MID('latest 2024'!B222,SEARCH("bulk dye machines operated in day",'latest 2024'!B222)-3,3))),
            VALUE(MID('latest 2024'!B222,SEARCH("bulk dye machines operated in day",'latest 2024'!B222)-3,3)),
            VALUE(MID('latest 2024'!B222,SEARCH("bulk dye machines operated in day ",'latest 2024'!B222)-2,2))
        )
    ),"-"
)</f>
        <v>28</v>
      </c>
      <c r="E222" s="176">
        <f>IFERROR(
    IF(ISNUMBER(VALUE(MID('latest 2024'!B222,SEARCH("bulk dye machines operated in night",'latest 2024'!B222)-4,4))),
        VALUE(MID('latest 2024'!B222,SEARCH("bulk dye machines operated in night",'latest 2024'!B222)-4,4)),
        IF(ISNUMBER(VALUE(MID('latest 2024'!B222,SEARCH("bulk dye machines operated in night",'latest 2024'!B222)-3,3))),
            VALUE(MID('latest 2024'!B222,SEARCH("bulk dye machines operated in night",'latest 2024'!B222)-3,3)),
            VALUE(MID('latest 2024'!B222,SEARCH("bulk dye machines operated in night",'latest 2024'!B222)-2,2))
        )
    ),"-"
)</f>
        <v>29</v>
      </c>
      <c r="F222" s="175">
        <f>IFERROR(
    IF(ISNUMBER(VALUE(MID('latest 2024'!B222,SEARCH("sample dye machine operated in day",'latest 2024'!B222)-4,4))),
        VALUE(MID('latest 2024'!B222,SEARCH("sample dye machine operated in day",'latest 2024'!B222)-4,4)),
        IF(ISNUMBER(VALUE(MID('latest 2024'!B222,SEARCH("sample dye machine operated in day",'latest 2024'!B222)-3,3))),
            VALUE(MID('latest 2024'!B222,SEARCH("sample dye machine operated in day",'latest 2024'!B222)-3,3)),
            VALUE(MID('latest 2024'!B222,SEARCH("sample dye machine operated in day",'latest 2024'!B222)-2,2))
        )
    ),"-"
)</f>
        <v>8</v>
      </c>
      <c r="G222" s="175">
        <f>IFERROR(
    IF(ISNUMBER(VALUE(MID('latest 2024'!B222,SEARCH("sample dye machine operated in night",'latest 2024'!B222)-4,4))),
        VALUE(MID('latest 2024'!B222,SEARCH("sample dye machine operated in night",'latest 2024'!B222)-4,4)),
        IF(ISNUMBER(VALUE(MID('latest 2024'!B222,SEARCH("sample dye machine operated in night",'latest 2024'!B222)-3,3))),
            VALUE(MID('latest 2024'!B222,SEARCH("sample dye machine operated in night",'latest 2024'!B222)-3,3)),
            VALUE(MID('latest 2024'!B222,SEARCH("sample dye machine operated in night",'latest 2024'!B222)-2,2))
        )
    ),"-"
)</f>
        <v>8</v>
      </c>
      <c r="H222" s="176">
        <f>IFERROR(
    IF(ISNUMBER(VALUE(MID('latest 2024'!B222,SEARCH("dryers operated in day",'latest 2024'!B222)-4,4))),
        VALUE(MID('latest 2024'!B222,SEARCH("dryers operated in day",'latest 2024'!B222)-4,4)),
        IF(ISNUMBER(VALUE(MID('latest 2024'!B222,SEARCH("dryers operated in day",'latest 2024'!B222)-3,3))),
            VALUE(MID('latest 2024'!B222,SEARCH("dryers operated in day",'latest 2024'!B222)-3,3)),
            VALUE(MID('latest 2024'!B222,SEARCH("dryers operated in day",'latest 2024'!B222)-2,2))
        )
    ),"-"
)</f>
        <v>7</v>
      </c>
      <c r="I222" s="176">
        <f>IFERROR(
    IF(ISNUMBER(VALUE(MID('latest 2024'!B222,SEARCH("dryers operated in night",'latest 2024'!B222)-4,4))),
        VALUE(MID('latest 2024'!B222,SEARCH("dryers operated in night",'latest 2024'!B222)-4,4)),
        IF(ISNUMBER(VALUE(MID('latest 2024'!B222,SEARCH("dryers operated in night",'latest 2024'!B222)-3,3))),
            VALUE(MID('latest 2024'!B222,SEARCH("dryers operated in night",'latest 2024'!B222)-3,3)),
            VALUE(MID('latest 2024'!B222,SEARCH("dryers operated in night",'latest 2024'!B222)-2,2))
        )
    ),"-"
)</f>
        <v>9</v>
      </c>
      <c r="J222" s="175">
        <f>IFERROR(
    IF(ISNUMBER(VALUE(MID('latest 2024'!B222,SEARCH("Presetting machines operated in day",'latest 2024'!B222)-4,4))),
        VALUE(MID('latest 2024'!B222,SEARCH("Presetting machines operated in day",'latest 2024'!B222)-4,4)),
        IF(ISNUMBER(VALUE(MID('latest 2024'!B222,SEARCH("Presetting machines operated in day",'latest 2024'!B222)-3,3))),
            VALUE(MID('latest 2024'!B222,SEARCH("Presetting machines operated in day",'latest 2024'!B222)-3,3)),
            VALUE(MID('latest 2024'!B222,SEARCH("Presetting machines operated in day",'latest 2024'!B222)-2,2))
        )
    ),"-"
)</f>
        <v>3</v>
      </c>
      <c r="K222" s="177">
        <f>IFERROR(
    IF(ISNUMBER(VALUE(MID('latest 2024'!B222,SEARCH("Presetting machines operated in night",'latest 2024'!B222)-4,4))),
        VALUE(MID('latest 2024'!B222,SEARCH("Presetting machines operated in night",'latest 2024'!B222)-4,4)),
        IF(ISNUMBER(VALUE(MID('latest 2024'!B222,SEARCH("Presetting machines operated in night",'latest 2024'!B222)-3,3))),
            VALUE(MID('latest 2024'!B222,SEARCH("Presetting machines operated in night",'latest 2024'!B222)-3,3)),
            VALUE(MID('latest 2024'!B222,SEARCH("Presetting machines operated in night",'latest 2024'!B222)-2,2))
        )
    ),"-"
)</f>
        <v>3</v>
      </c>
      <c r="L222" s="178" t="s">
        <v>54</v>
      </c>
      <c r="M222" s="178" t="s">
        <v>54</v>
      </c>
      <c r="N222" s="179">
        <v>2</v>
      </c>
      <c r="O222" s="179">
        <v>2</v>
      </c>
      <c r="P222" s="180">
        <v>5</v>
      </c>
      <c r="Q222" s="180">
        <v>4</v>
      </c>
      <c r="R222" s="179">
        <v>3</v>
      </c>
      <c r="S222" s="179">
        <v>3</v>
      </c>
      <c r="T222" s="180">
        <v>6</v>
      </c>
      <c r="U222" s="180">
        <v>6</v>
      </c>
      <c r="V222" s="181" t="s">
        <v>712</v>
      </c>
      <c r="W222" s="182" t="s">
        <v>703</v>
      </c>
      <c r="X222" s="251">
        <v>26794</v>
      </c>
      <c r="Y222" s="251">
        <v>68658</v>
      </c>
      <c r="Z222" s="251">
        <v>977</v>
      </c>
      <c r="AA222" s="34">
        <v>889</v>
      </c>
      <c r="AB222" s="34">
        <v>88</v>
      </c>
      <c r="AC222" s="84">
        <f t="shared" si="21"/>
        <v>3308.4406769230768</v>
      </c>
      <c r="AD222" s="17">
        <f t="shared" si="24"/>
        <v>2049.4413</v>
      </c>
      <c r="AE222" s="17">
        <f t="shared" si="23"/>
        <v>496.01538461538462</v>
      </c>
      <c r="AF222" s="17">
        <f>(((AA222*0.9)*1.25)+ (AB222*0.8*94.5)/325)</f>
        <v>1020.5951538461538</v>
      </c>
      <c r="AG222" s="6">
        <f t="shared" si="22"/>
        <v>6874.4925153846152</v>
      </c>
    </row>
    <row r="223" spans="1:33" s="3" customFormat="1" ht="45.75" customHeight="1">
      <c r="A223" s="174">
        <v>45532</v>
      </c>
      <c r="B223" s="183">
        <f>IFERROR(
    IF(ISNUMBER(VALUE(MID('latest 2024'!B223,SEARCH("knitting machines for 12Hrs in day",'latest 2024'!B223)-4,4))),
        VALUE(MID('latest 2024'!B223,SEARCH("knitting machines for 12Hrs in day",'latest 2024'!B223)-4,4)),
        IF(ISNUMBER(VALUE(MID('latest 2024'!B223,SEARCH("knitting machines for 12Hrs in day",'latest 2024'!B223)-3,3))),
            VALUE(MID('latest 2024'!B223,SEARCH("knitting machines for 12Hrs in day",'latest 2024'!B223)-3,3)),
            VALUE(MID('latest 2024'!B223,SEARCH("knitting machines for 12Hrs in day",'latest 2024'!B223)-2,2))
        )
    ),"-"
)</f>
        <v>139</v>
      </c>
      <c r="C223" s="175">
        <f>IFERROR(
    IF(ISNUMBER(VALUE(MID('latest 2024'!B223,SEARCH("knitting machines operated in night",'latest 2024'!B223)-4,4))),
        VALUE(MID('latest 2024'!B223,SEARCH("knitting machines operated in night",'latest 2024'!B223)-4,4)),
        IF(ISNUMBER(VALUE(MID('latest 2024'!B223,SEARCH("knitting machines operated in night",'latest 2024'!B223)-3,3))),
            VALUE(MID('latest 2024'!B223,SEARCH("knitting machines operated in night",'latest 2024'!B223)-3,3)),
            VALUE(MID('latest 2024'!B223,SEARCH("knitting machines operated in night",'latest 2024'!B223)-2,2))
        )
    ),"-"
)</f>
        <v>140</v>
      </c>
      <c r="D223" s="176">
        <f>IFERROR(
    IF(ISNUMBER(VALUE(MID('latest 2024'!B223,SEARCH("bulk dye machines operated in day",'latest 2024'!B223)-4,4))),
        VALUE(MID('latest 2024'!B223,SEARCH("bulk dye machines operated in day",'latest 2024'!B223)-4,4)),
        IF(ISNUMBER(VALUE(MID('latest 2024'!B223,SEARCH("bulk dye machines operated in day",'latest 2024'!B223)-3,3))),
            VALUE(MID('latest 2024'!B223,SEARCH("bulk dye machines operated in day",'latest 2024'!B223)-3,3)),
            VALUE(MID('latest 2024'!B223,SEARCH("bulk dye machines operated in day ",'latest 2024'!B223)-2,2))
        )
    ),"-"
)</f>
        <v>28</v>
      </c>
      <c r="E223" s="176">
        <f>IFERROR(
    IF(ISNUMBER(VALUE(MID('latest 2024'!B223,SEARCH("bulk dye machines operated in night",'latest 2024'!B223)-4,4))),
        VALUE(MID('latest 2024'!B223,SEARCH("bulk dye machines operated in night",'latest 2024'!B223)-4,4)),
        IF(ISNUMBER(VALUE(MID('latest 2024'!B223,SEARCH("bulk dye machines operated in night",'latest 2024'!B223)-3,3))),
            VALUE(MID('latest 2024'!B223,SEARCH("bulk dye machines operated in night",'latest 2024'!B223)-3,3)),
            VALUE(MID('latest 2024'!B223,SEARCH("bulk dye machines operated in night",'latest 2024'!B223)-2,2))
        )
    ),"-"
)</f>
        <v>28</v>
      </c>
      <c r="F223" s="175">
        <f>IFERROR(
    IF(ISNUMBER(VALUE(MID('latest 2024'!B223,SEARCH("sample dye machine operated in day",'latest 2024'!B223)-4,4))),
        VALUE(MID('latest 2024'!B223,SEARCH("sample dye machine operated in day",'latest 2024'!B223)-4,4)),
        IF(ISNUMBER(VALUE(MID('latest 2024'!B223,SEARCH("sample dye machine operated in day",'latest 2024'!B223)-3,3))),
            VALUE(MID('latest 2024'!B223,SEARCH("sample dye machine operated in day",'latest 2024'!B223)-3,3)),
            VALUE(MID('latest 2024'!B223,SEARCH("sample dye machine operated in day",'latest 2024'!B223)-2,2))
        )
    ),"-"
)</f>
        <v>8</v>
      </c>
      <c r="G223" s="175">
        <f>IFERROR(
    IF(ISNUMBER(VALUE(MID('latest 2024'!B223,SEARCH("sample dye machine operated in night",'latest 2024'!B223)-4,4))),
        VALUE(MID('latest 2024'!B223,SEARCH("sample dye machine operated in night",'latest 2024'!B223)-4,4)),
        IF(ISNUMBER(VALUE(MID('latest 2024'!B223,SEARCH("sample dye machine operated in night",'latest 2024'!B223)-3,3))),
            VALUE(MID('latest 2024'!B223,SEARCH("sample dye machine operated in night",'latest 2024'!B223)-3,3)),
            VALUE(MID('latest 2024'!B223,SEARCH("sample dye machine operated in night",'latest 2024'!B223)-2,2))
        )
    ),"-"
)</f>
        <v>9</v>
      </c>
      <c r="H223" s="176">
        <f>IFERROR(
    IF(ISNUMBER(VALUE(MID('latest 2024'!B223,SEARCH("dryers operated in day",'latest 2024'!B223)-4,4))),
        VALUE(MID('latest 2024'!B223,SEARCH("dryers operated in day",'latest 2024'!B223)-4,4)),
        IF(ISNUMBER(VALUE(MID('latest 2024'!B223,SEARCH("dryers operated in day",'latest 2024'!B223)-3,3))),
            VALUE(MID('latest 2024'!B223,SEARCH("dryers operated in day",'latest 2024'!B223)-3,3)),
            VALUE(MID('latest 2024'!B223,SEARCH("dryers operated in day",'latest 2024'!B223)-2,2))
        )
    ),"-"
)</f>
        <v>8</v>
      </c>
      <c r="I223" s="176">
        <f>IFERROR(
    IF(ISNUMBER(VALUE(MID('latest 2024'!B223,SEARCH("dryers operated in night",'latest 2024'!B223)-4,4))),
        VALUE(MID('latest 2024'!B223,SEARCH("dryers operated in night",'latest 2024'!B223)-4,4)),
        IF(ISNUMBER(VALUE(MID('latest 2024'!B223,SEARCH("dryers operated in night",'latest 2024'!B223)-3,3))),
            VALUE(MID('latest 2024'!B223,SEARCH("dryers operated in night",'latest 2024'!B223)-3,3)),
            VALUE(MID('latest 2024'!B223,SEARCH("dryers operated in night",'latest 2024'!B223)-2,2))
        )
    ),"-"
)</f>
        <v>10</v>
      </c>
      <c r="J223" s="175">
        <f>IFERROR(
    IF(ISNUMBER(VALUE(MID('latest 2024'!B223,SEARCH("Presetting machines operated in day",'latest 2024'!B223)-4,4))),
        VALUE(MID('latest 2024'!B223,SEARCH("Presetting machines operated in day",'latest 2024'!B223)-4,4)),
        IF(ISNUMBER(VALUE(MID('latest 2024'!B223,SEARCH("Presetting machines operated in day",'latest 2024'!B223)-3,3))),
            VALUE(MID('latest 2024'!B223,SEARCH("Presetting machines operated in day",'latest 2024'!B223)-3,3)),
            VALUE(MID('latest 2024'!B223,SEARCH("Presetting machines operated in day",'latest 2024'!B223)-2,2))
        )
    ),"-"
)</f>
        <v>3</v>
      </c>
      <c r="K223" s="177">
        <f>IFERROR(
    IF(ISNUMBER(VALUE(MID('latest 2024'!B223,SEARCH("Presetting machines operated in night",'latest 2024'!B223)-4,4))),
        VALUE(MID('latest 2024'!B223,SEARCH("Presetting machines operated in night",'latest 2024'!B223)-4,4)),
        IF(ISNUMBER(VALUE(MID('latest 2024'!B223,SEARCH("Presetting machines operated in night",'latest 2024'!B223)-3,3))),
            VALUE(MID('latest 2024'!B223,SEARCH("Presetting machines operated in night",'latest 2024'!B223)-3,3)),
            VALUE(MID('latest 2024'!B223,SEARCH("Presetting machines operated in night",'latest 2024'!B223)-2,2))
        )
    ),"-"
)</f>
        <v>3</v>
      </c>
      <c r="L223" s="178" t="s">
        <v>54</v>
      </c>
      <c r="M223" s="178" t="s">
        <v>54</v>
      </c>
      <c r="N223" s="179">
        <v>2</v>
      </c>
      <c r="O223" s="179">
        <v>2</v>
      </c>
      <c r="P223" s="180">
        <v>5</v>
      </c>
      <c r="Q223" s="180">
        <v>4</v>
      </c>
      <c r="R223" s="179">
        <v>3</v>
      </c>
      <c r="S223" s="179">
        <v>3</v>
      </c>
      <c r="T223" s="180">
        <v>6</v>
      </c>
      <c r="U223" s="180">
        <v>6</v>
      </c>
      <c r="V223" s="181" t="s">
        <v>712</v>
      </c>
      <c r="W223" s="182" t="s">
        <v>703</v>
      </c>
      <c r="X223" s="251">
        <v>25911</v>
      </c>
      <c r="Y223" s="251">
        <v>67204</v>
      </c>
      <c r="Z223" s="251">
        <v>969</v>
      </c>
      <c r="AA223" s="34">
        <v>891</v>
      </c>
      <c r="AB223" s="34">
        <v>78</v>
      </c>
      <c r="AC223" s="84">
        <f t="shared" si="21"/>
        <v>3199.410553846154</v>
      </c>
      <c r="AD223" s="17">
        <f t="shared" si="24"/>
        <v>2006.0393999999999</v>
      </c>
      <c r="AE223" s="17">
        <f>(Z223*165)/325</f>
        <v>491.95384615384614</v>
      </c>
      <c r="AF223" s="17">
        <f>(((AA223*0.9)*1.25)+ (AB223*0.8*94.5)/325)</f>
        <v>1020.519</v>
      </c>
      <c r="AG223" s="6">
        <f t="shared" si="22"/>
        <v>6717.9228000000003</v>
      </c>
    </row>
    <row r="224" spans="1:33" s="3" customFormat="1" ht="45.75" customHeight="1">
      <c r="A224" s="174">
        <v>45533</v>
      </c>
      <c r="B224" s="183">
        <f>IFERROR(
    IF(ISNUMBER(VALUE(MID('latest 2024'!B224,SEARCH("knitting machines for 12Hrs in day",'latest 2024'!B224)-4,4))),
        VALUE(MID('latest 2024'!B224,SEARCH("knitting machines for 12Hrs in day",'latest 2024'!B224)-4,4)),
        IF(ISNUMBER(VALUE(MID('latest 2024'!B224,SEARCH("knitting machines for 12Hrs in day",'latest 2024'!B224)-3,3))),
            VALUE(MID('latest 2024'!B224,SEARCH("knitting machines for 12Hrs in day",'latest 2024'!B224)-3,3)),
            VALUE(MID('latest 2024'!B224,SEARCH("knitting machines for 12Hrs in day",'latest 2024'!B224)-2,2))
        )
    ),"-"
)</f>
        <v>145</v>
      </c>
      <c r="C224" s="175">
        <f>IFERROR(
    IF(ISNUMBER(VALUE(MID('latest 2024'!B224,SEARCH("knitting machines operated in night",'latest 2024'!B224)-4,4))),
        VALUE(MID('latest 2024'!B224,SEARCH("knitting machines operated in night",'latest 2024'!B224)-4,4)),
        IF(ISNUMBER(VALUE(MID('latest 2024'!B224,SEARCH("knitting machines operated in night",'latest 2024'!B224)-3,3))),
            VALUE(MID('latest 2024'!B224,SEARCH("knitting machines operated in night",'latest 2024'!B224)-3,3)),
            VALUE(MID('latest 2024'!B224,SEARCH("knitting machines operated in night",'latest 2024'!B224)-2,2))
        )
    ),"-"
)</f>
        <v>148</v>
      </c>
      <c r="D224" s="176">
        <f>IFERROR(
    IF(ISNUMBER(VALUE(MID('latest 2024'!B224,SEARCH("bulk dye machines operated in day",'latest 2024'!B224)-4,4))),
        VALUE(MID('latest 2024'!B224,SEARCH("bulk dye machines operated in day",'latest 2024'!B224)-4,4)),
        IF(ISNUMBER(VALUE(MID('latest 2024'!B224,SEARCH("bulk dye machines operated in day",'latest 2024'!B224)-3,3))),
            VALUE(MID('latest 2024'!B224,SEARCH("bulk dye machines operated in day",'latest 2024'!B224)-3,3)),
            VALUE(MID('latest 2024'!B224,SEARCH("bulk dye machines operated in day ",'latest 2024'!B224)-2,2))
        )
    ),"-"
)</f>
        <v>27</v>
      </c>
      <c r="E224" s="176">
        <f>IFERROR(
    IF(ISNUMBER(VALUE(MID('latest 2024'!B224,SEARCH("bulk dye machines operated in night",'latest 2024'!B224)-4,4))),
        VALUE(MID('latest 2024'!B224,SEARCH("bulk dye machines operated in night",'latest 2024'!B224)-4,4)),
        IF(ISNUMBER(VALUE(MID('latest 2024'!B224,SEARCH("bulk dye machines operated in night",'latest 2024'!B224)-3,3))),
            VALUE(MID('latest 2024'!B224,SEARCH("bulk dye machines operated in night",'latest 2024'!B224)-3,3)),
            VALUE(MID('latest 2024'!B224,SEARCH("bulk dye machines operated in night",'latest 2024'!B224)-2,2))
        )
    ),"-"
)</f>
        <v>28</v>
      </c>
      <c r="F224" s="175">
        <f>IFERROR(
    IF(ISNUMBER(VALUE(MID('latest 2024'!B224,SEARCH("sample dye machine operated in day",'latest 2024'!B224)-4,4))),
        VALUE(MID('latest 2024'!B224,SEARCH("sample dye machine operated in day",'latest 2024'!B224)-4,4)),
        IF(ISNUMBER(VALUE(MID('latest 2024'!B224,SEARCH("sample dye machine operated in day",'latest 2024'!B224)-3,3))),
            VALUE(MID('latest 2024'!B224,SEARCH("sample dye machine operated in day",'latest 2024'!B224)-3,3)),
            VALUE(MID('latest 2024'!B224,SEARCH("sample dye machine operated in day",'latest 2024'!B224)-2,2))
        )
    ),"-"
)</f>
        <v>9</v>
      </c>
      <c r="G224" s="175">
        <f>IFERROR(
    IF(ISNUMBER(VALUE(MID('latest 2024'!B224,SEARCH("sample dye machine operated in night",'latest 2024'!B224)-4,4))),
        VALUE(MID('latest 2024'!B224,SEARCH("sample dye machine operated in night",'latest 2024'!B224)-4,4)),
        IF(ISNUMBER(VALUE(MID('latest 2024'!B224,SEARCH("sample dye machine operated in night",'latest 2024'!B224)-3,3))),
            VALUE(MID('latest 2024'!B224,SEARCH("sample dye machine operated in night",'latest 2024'!B224)-3,3)),
            VALUE(MID('latest 2024'!B224,SEARCH("sample dye machine operated in night",'latest 2024'!B224)-2,2))
        )
    ),"-"
)</f>
        <v>9</v>
      </c>
      <c r="H224" s="176">
        <f>IFERROR(
    IF(ISNUMBER(VALUE(MID('latest 2024'!B224,SEARCH("dryers operated in day",'latest 2024'!B224)-4,4))),
        VALUE(MID('latest 2024'!B224,SEARCH("dryers operated in day",'latest 2024'!B224)-4,4)),
        IF(ISNUMBER(VALUE(MID('latest 2024'!B224,SEARCH("dryers operated in day",'latest 2024'!B224)-3,3))),
            VALUE(MID('latest 2024'!B224,SEARCH("dryers operated in day",'latest 2024'!B224)-3,3)),
            VALUE(MID('latest 2024'!B224,SEARCH("dryers operated in day",'latest 2024'!B224)-2,2))
        )
    ),"-"
)</f>
        <v>7</v>
      </c>
      <c r="I224" s="176">
        <f>IFERROR(
    IF(ISNUMBER(VALUE(MID('latest 2024'!B224,SEARCH("dryers operated in night",'latest 2024'!B224)-4,4))),
        VALUE(MID('latest 2024'!B224,SEARCH("dryers operated in night",'latest 2024'!B224)-4,4)),
        IF(ISNUMBER(VALUE(MID('latest 2024'!B224,SEARCH("dryers operated in night",'latest 2024'!B224)-3,3))),
            VALUE(MID('latest 2024'!B224,SEARCH("dryers operated in night",'latest 2024'!B224)-3,3)),
            VALUE(MID('latest 2024'!B224,SEARCH("dryers operated in night",'latest 2024'!B224)-2,2))
        )
    ),"-"
)</f>
        <v>8</v>
      </c>
      <c r="J224" s="175">
        <f>IFERROR(
    IF(ISNUMBER(VALUE(MID('latest 2024'!B224,SEARCH("Presetting machines operated in day",'latest 2024'!B224)-4,4))),
        VALUE(MID('latest 2024'!B224,SEARCH("Presetting machines operated in day",'latest 2024'!B224)-4,4)),
        IF(ISNUMBER(VALUE(MID('latest 2024'!B224,SEARCH("Presetting machines operated in day",'latest 2024'!B224)-3,3))),
            VALUE(MID('latest 2024'!B224,SEARCH("Presetting machines operated in day",'latest 2024'!B224)-3,3)),
            VALUE(MID('latest 2024'!B224,SEARCH("Presetting machines operated in day",'latest 2024'!B224)-2,2))
        )
    ),"-"
)</f>
        <v>3</v>
      </c>
      <c r="K224" s="177">
        <f>IFERROR(
    IF(ISNUMBER(VALUE(MID('latest 2024'!B224,SEARCH("Presetting machines operated in night",'latest 2024'!B224)-4,4))),
        VALUE(MID('latest 2024'!B224,SEARCH("Presetting machines operated in night",'latest 2024'!B224)-4,4)),
        IF(ISNUMBER(VALUE(MID('latest 2024'!B224,SEARCH("Presetting machines operated in night",'latest 2024'!B224)-3,3))),
            VALUE(MID('latest 2024'!B224,SEARCH("Presetting machines operated in night",'latest 2024'!B224)-3,3)),
            VALUE(MID('latest 2024'!B224,SEARCH("Presetting machines operated in night",'latest 2024'!B224)-2,2))
        )
    ),"-"
)</f>
        <v>3</v>
      </c>
      <c r="L224" s="178" t="s">
        <v>54</v>
      </c>
      <c r="M224" s="178" t="s">
        <v>54</v>
      </c>
      <c r="N224" s="179">
        <v>2</v>
      </c>
      <c r="O224" s="179">
        <v>2</v>
      </c>
      <c r="P224" s="180">
        <v>5</v>
      </c>
      <c r="Q224" s="180">
        <v>4</v>
      </c>
      <c r="R224" s="179">
        <v>3</v>
      </c>
      <c r="S224" s="179">
        <v>3</v>
      </c>
      <c r="T224" s="180">
        <v>6</v>
      </c>
      <c r="U224" s="180">
        <v>6</v>
      </c>
      <c r="V224" s="181" t="s">
        <v>712</v>
      </c>
      <c r="W224" s="182" t="s">
        <v>703</v>
      </c>
      <c r="X224" s="251">
        <v>26449</v>
      </c>
      <c r="Y224" s="251">
        <v>67929</v>
      </c>
      <c r="Z224" s="251">
        <v>987</v>
      </c>
      <c r="AA224" s="34">
        <v>910</v>
      </c>
      <c r="AB224" s="34">
        <v>77</v>
      </c>
      <c r="AC224" s="84">
        <f t="shared" si="21"/>
        <v>3265.8411384615388</v>
      </c>
      <c r="AD224" s="17">
        <f t="shared" si="24"/>
        <v>2027.6806500000002</v>
      </c>
      <c r="AE224" s="17">
        <f t="shared" si="23"/>
        <v>501.09230769230771</v>
      </c>
      <c r="AF224" s="17">
        <f t="shared" si="19"/>
        <v>1041.6613846153846</v>
      </c>
      <c r="AG224" s="6">
        <f t="shared" si="22"/>
        <v>6836.2754807692327</v>
      </c>
    </row>
    <row r="225" spans="1:33" s="3" customFormat="1" ht="45.75" customHeight="1">
      <c r="A225" s="174">
        <v>45534</v>
      </c>
      <c r="B225" s="183">
        <f>IFERROR(
    IF(ISNUMBER(VALUE(MID('latest 2024'!B225,SEARCH("knitting machines for 12Hrs in day",'latest 2024'!B225)-4,4))),
        VALUE(MID('latest 2024'!B225,SEARCH("knitting machines for 12Hrs in day",'latest 2024'!B225)-4,4)),
        IF(ISNUMBER(VALUE(MID('latest 2024'!B225,SEARCH("knitting machines for 12Hrs in day",'latest 2024'!B225)-3,3))),
            VALUE(MID('latest 2024'!B225,SEARCH("knitting machines for 12Hrs in day",'latest 2024'!B225)-3,3)),
            VALUE(MID('latest 2024'!B225,SEARCH("knitting machines for 12Hrs in day",'latest 2024'!B225)-2,2))
        )
    ),"-"
)</f>
        <v>146</v>
      </c>
      <c r="C225" s="175">
        <f>IFERROR(
    IF(ISNUMBER(VALUE(MID('latest 2024'!B225,SEARCH("knitting machines operated in night",'latest 2024'!B225)-4,4))),
        VALUE(MID('latest 2024'!B225,SEARCH("knitting machines operated in night",'latest 2024'!B225)-4,4)),
        IF(ISNUMBER(VALUE(MID('latest 2024'!B225,SEARCH("knitting machines operated in night",'latest 2024'!B225)-3,3))),
            VALUE(MID('latest 2024'!B225,SEARCH("knitting machines operated in night",'latest 2024'!B225)-3,3)),
            VALUE(MID('latest 2024'!B225,SEARCH("knitting machines operated in night",'latest 2024'!B225)-2,2))
        )
    ),"-"
)</f>
        <v>142</v>
      </c>
      <c r="D225" s="176">
        <f>IFERROR(
    IF(ISNUMBER(VALUE(MID('latest 2024'!B225,SEARCH("bulk dye machines operated in day",'latest 2024'!B225)-4,4))),
        VALUE(MID('latest 2024'!B225,SEARCH("bulk dye machines operated in day",'latest 2024'!B225)-4,4)),
        IF(ISNUMBER(VALUE(MID('latest 2024'!B225,SEARCH("bulk dye machines operated in day",'latest 2024'!B225)-3,3))),
            VALUE(MID('latest 2024'!B225,SEARCH("bulk dye machines operated in day",'latest 2024'!B225)-3,3)),
            VALUE(MID('latest 2024'!B225,SEARCH("bulk dye machines operated in day ",'latest 2024'!B225)-2,2))
        )
    ),"-"
)</f>
        <v>28</v>
      </c>
      <c r="E225" s="176">
        <f>IFERROR(
    IF(ISNUMBER(VALUE(MID('latest 2024'!B225,SEARCH("bulk dye machines operated in night",'latest 2024'!B225)-4,4))),
        VALUE(MID('latest 2024'!B225,SEARCH("bulk dye machines operated in night",'latest 2024'!B225)-4,4)),
        IF(ISNUMBER(VALUE(MID('latest 2024'!B225,SEARCH("bulk dye machines operated in night",'latest 2024'!B225)-3,3))),
            VALUE(MID('latest 2024'!B225,SEARCH("bulk dye machines operated in night",'latest 2024'!B225)-3,3)),
            VALUE(MID('latest 2024'!B225,SEARCH("bulk dye machines operated in night",'latest 2024'!B225)-2,2))
        )
    ),"-"
)</f>
        <v>29</v>
      </c>
      <c r="F225" s="175">
        <f>IFERROR(
    IF(ISNUMBER(VALUE(MID('latest 2024'!B225,SEARCH("sample dye machine operated in day",'latest 2024'!B225)-4,4))),
        VALUE(MID('latest 2024'!B225,SEARCH("sample dye machine operated in day",'latest 2024'!B225)-4,4)),
        IF(ISNUMBER(VALUE(MID('latest 2024'!B225,SEARCH("sample dye machine operated in day",'latest 2024'!B225)-3,3))),
            VALUE(MID('latest 2024'!B225,SEARCH("sample dye machine operated in day",'latest 2024'!B225)-3,3)),
            VALUE(MID('latest 2024'!B225,SEARCH("sample dye machine operated in day",'latest 2024'!B225)-2,2))
        )
    ),"-"
)</f>
        <v>9</v>
      </c>
      <c r="G225" s="175">
        <f>IFERROR(
    IF(ISNUMBER(VALUE(MID('latest 2024'!B225,SEARCH("sample dye machine operated in night",'latest 2024'!B225)-4,4))),
        VALUE(MID('latest 2024'!B225,SEARCH("sample dye machine operated in night",'latest 2024'!B225)-4,4)),
        IF(ISNUMBER(VALUE(MID('latest 2024'!B225,SEARCH("sample dye machine operated in night",'latest 2024'!B225)-3,3))),
            VALUE(MID('latest 2024'!B225,SEARCH("sample dye machine operated in night",'latest 2024'!B225)-3,3)),
            VALUE(MID('latest 2024'!B225,SEARCH("sample dye machine operated in night",'latest 2024'!B225)-2,2))
        )
    ),"-"
)</f>
        <v>9</v>
      </c>
      <c r="H225" s="176">
        <f>IFERROR(
    IF(ISNUMBER(VALUE(MID('latest 2024'!B225,SEARCH("dryers operated in day",'latest 2024'!B225)-4,4))),
        VALUE(MID('latest 2024'!B225,SEARCH("dryers operated in day",'latest 2024'!B225)-4,4)),
        IF(ISNUMBER(VALUE(MID('latest 2024'!B225,SEARCH("dryers operated in day",'latest 2024'!B225)-3,3))),
            VALUE(MID('latest 2024'!B225,SEARCH("dryers operated in day",'latest 2024'!B225)-3,3)),
            VALUE(MID('latest 2024'!B225,SEARCH("dryers operated in day",'latest 2024'!B225)-2,2))
        )
    ),"-"
)</f>
        <v>8</v>
      </c>
      <c r="I225" s="176">
        <f>IFERROR(
    IF(ISNUMBER(VALUE(MID('latest 2024'!B225,SEARCH("dryers operated in night",'latest 2024'!B225)-4,4))),
        VALUE(MID('latest 2024'!B225,SEARCH("dryers operated in night",'latest 2024'!B225)-4,4)),
        IF(ISNUMBER(VALUE(MID('latest 2024'!B225,SEARCH("dryers operated in night",'latest 2024'!B225)-3,3))),
            VALUE(MID('latest 2024'!B225,SEARCH("dryers operated in night",'latest 2024'!B225)-3,3)),
            VALUE(MID('latest 2024'!B225,SEARCH("dryers operated in night",'latest 2024'!B225)-2,2))
        )
    ),"-"
)</f>
        <v>7</v>
      </c>
      <c r="J225" s="175">
        <f>IFERROR(
    IF(ISNUMBER(VALUE(MID('latest 2024'!B225,SEARCH("Presetting machines operated in day",'latest 2024'!B225)-4,4))),
        VALUE(MID('latest 2024'!B225,SEARCH("Presetting machines operated in day",'latest 2024'!B225)-4,4)),
        IF(ISNUMBER(VALUE(MID('latest 2024'!B225,SEARCH("Presetting machines operated in day",'latest 2024'!B225)-3,3))),
            VALUE(MID('latest 2024'!B225,SEARCH("Presetting machines operated in day",'latest 2024'!B225)-3,3)),
            VALUE(MID('latest 2024'!B225,SEARCH("Presetting machines operated in day",'latest 2024'!B225)-2,2))
        )
    ),"-"
)</f>
        <v>3</v>
      </c>
      <c r="K225" s="177">
        <f>IFERROR(
    IF(ISNUMBER(VALUE(MID('latest 2024'!B225,SEARCH("Presetting machines operated in night",'latest 2024'!B225)-4,4))),
        VALUE(MID('latest 2024'!B225,SEARCH("Presetting machines operated in night",'latest 2024'!B225)-4,4)),
        IF(ISNUMBER(VALUE(MID('latest 2024'!B225,SEARCH("Presetting machines operated in night",'latest 2024'!B225)-3,3))),
            VALUE(MID('latest 2024'!B225,SEARCH("Presetting machines operated in night",'latest 2024'!B225)-3,3)),
            VALUE(MID('latest 2024'!B225,SEARCH("Presetting machines operated in night",'latest 2024'!B225)-2,2))
        )
    ),"-"
)</f>
        <v>2</v>
      </c>
      <c r="L225" s="178" t="s">
        <v>54</v>
      </c>
      <c r="M225" s="178" t="s">
        <v>54</v>
      </c>
      <c r="N225" s="179">
        <v>2</v>
      </c>
      <c r="O225" s="179">
        <v>2</v>
      </c>
      <c r="P225" s="180">
        <v>5</v>
      </c>
      <c r="Q225" s="180">
        <v>4</v>
      </c>
      <c r="R225" s="179">
        <v>3</v>
      </c>
      <c r="S225" s="179">
        <v>3</v>
      </c>
      <c r="T225" s="180">
        <v>6</v>
      </c>
      <c r="U225" s="180">
        <v>6</v>
      </c>
      <c r="V225" s="181" t="s">
        <v>712</v>
      </c>
      <c r="W225" s="182" t="s">
        <v>703</v>
      </c>
      <c r="X225" s="251">
        <v>26716</v>
      </c>
      <c r="Y225" s="251">
        <v>75853</v>
      </c>
      <c r="Z225" s="251">
        <v>1083</v>
      </c>
      <c r="AA225" s="34">
        <v>1006</v>
      </c>
      <c r="AB225" s="34">
        <v>77</v>
      </c>
      <c r="AC225" s="84">
        <f t="shared" si="21"/>
        <v>3298.809476923077</v>
      </c>
      <c r="AD225" s="17">
        <f t="shared" si="24"/>
        <v>2264.2120500000001</v>
      </c>
      <c r="AE225" s="17">
        <f t="shared" si="23"/>
        <v>549.83076923076919</v>
      </c>
      <c r="AF225" s="17">
        <f t="shared" si="19"/>
        <v>1149.6613846153846</v>
      </c>
      <c r="AG225" s="6">
        <f t="shared" si="22"/>
        <v>7262.5136807692306</v>
      </c>
    </row>
    <row r="226" spans="1:33" s="3" customFormat="1" ht="45.75" customHeight="1">
      <c r="A226" s="174">
        <v>45535</v>
      </c>
      <c r="B226" s="183">
        <f>IFERROR(
    IF(ISNUMBER(VALUE(MID('latest 2024'!B226,SEARCH("knitting machines for 12Hrs in day",'latest 2024'!B226)-4,4))),
        VALUE(MID('latest 2024'!B226,SEARCH("knitting machines for 12Hrs in day",'latest 2024'!B226)-4,4)),
        IF(ISNUMBER(VALUE(MID('latest 2024'!B226,SEARCH("knitting machines for 12Hrs in day",'latest 2024'!B226)-3,3))),
            VALUE(MID('latest 2024'!B226,SEARCH("knitting machines for 12Hrs in day",'latest 2024'!B226)-3,3)),
            VALUE(MID('latest 2024'!B226,SEARCH("knitting machines for 12Hrs in day",'latest 2024'!B226)-2,2))
        )
    ),"-"
)</f>
        <v>145</v>
      </c>
      <c r="C226" s="175">
        <f>IFERROR(
    IF(ISNUMBER(VALUE(MID('latest 2024'!B226,SEARCH("knitting machines operated in night",'latest 2024'!B226)-4,4))),
        VALUE(MID('latest 2024'!B226,SEARCH("knitting machines operated in night",'latest 2024'!B226)-4,4)),
        IF(ISNUMBER(VALUE(MID('latest 2024'!B226,SEARCH("knitting machines operated in night",'latest 2024'!B226)-3,3))),
            VALUE(MID('latest 2024'!B226,SEARCH("knitting machines operated in night",'latest 2024'!B226)-3,3)),
            VALUE(MID('latest 2024'!B226,SEARCH("knitting machines operated in night",'latest 2024'!B226)-2,2))
        )
    ),"-"
)</f>
        <v>144</v>
      </c>
      <c r="D226" s="176">
        <f>IFERROR(
    IF(ISNUMBER(VALUE(MID('latest 2024'!B226,SEARCH("bulk dye machines operated in day",'latest 2024'!B226)-4,4))),
        VALUE(MID('latest 2024'!B226,SEARCH("bulk dye machines operated in day",'latest 2024'!B226)-4,4)),
        IF(ISNUMBER(VALUE(MID('latest 2024'!B226,SEARCH("bulk dye machines operated in day",'latest 2024'!B226)-3,3))),
            VALUE(MID('latest 2024'!B226,SEARCH("bulk dye machines operated in day",'latest 2024'!B226)-3,3)),
            VALUE(MID('latest 2024'!B226,SEARCH("bulk dye machines operated in day ",'latest 2024'!B226)-2,2))
        )
    ),"-"
)</f>
        <v>30</v>
      </c>
      <c r="E226" s="176">
        <f>IFERROR(
    IF(ISNUMBER(VALUE(MID('latest 2024'!B226,SEARCH("bulk dye machines operated in night",'latest 2024'!B226)-4,4))),
        VALUE(MID('latest 2024'!B226,SEARCH("bulk dye machines operated in night",'latest 2024'!B226)-4,4)),
        IF(ISNUMBER(VALUE(MID('latest 2024'!B226,SEARCH("bulk dye machines operated in night",'latest 2024'!B226)-3,3))),
            VALUE(MID('latest 2024'!B226,SEARCH("bulk dye machines operated in night",'latest 2024'!B226)-3,3)),
            VALUE(MID('latest 2024'!B226,SEARCH("bulk dye machines operated in night",'latest 2024'!B226)-2,2))
        )
    ),"-"
)</f>
        <v>29</v>
      </c>
      <c r="F226" s="175">
        <f>IFERROR(
    IF(ISNUMBER(VALUE(MID('latest 2024'!B226,SEARCH("sample dye machine operated in day",'latest 2024'!B226)-4,4))),
        VALUE(MID('latest 2024'!B226,SEARCH("sample dye machine operated in day",'latest 2024'!B226)-4,4)),
        IF(ISNUMBER(VALUE(MID('latest 2024'!B226,SEARCH("sample dye machine operated in day",'latest 2024'!B226)-3,3))),
            VALUE(MID('latest 2024'!B226,SEARCH("sample dye machine operated in day",'latest 2024'!B226)-3,3)),
            VALUE(MID('latest 2024'!B226,SEARCH("sample dye machine operated in day",'latest 2024'!B226)-2,2))
        )
    ),"-"
)</f>
        <v>9</v>
      </c>
      <c r="G226" s="175">
        <f>IFERROR(
    IF(ISNUMBER(VALUE(MID('latest 2024'!B226,SEARCH("sample dye machine operated in night",'latest 2024'!B226)-4,4))),
        VALUE(MID('latest 2024'!B226,SEARCH("sample dye machine operated in night",'latest 2024'!B226)-4,4)),
        IF(ISNUMBER(VALUE(MID('latest 2024'!B226,SEARCH("sample dye machine operated in night",'latest 2024'!B226)-3,3))),
            VALUE(MID('latest 2024'!B226,SEARCH("sample dye machine operated in night",'latest 2024'!B226)-3,3)),
            VALUE(MID('latest 2024'!B226,SEARCH("sample dye machine operated in night",'latest 2024'!B226)-2,2))
        )
    ),"-"
)</f>
        <v>9</v>
      </c>
      <c r="H226" s="176">
        <f>IFERROR(
    IF(ISNUMBER(VALUE(MID('latest 2024'!B226,SEARCH("dryers operated in day",'latest 2024'!B226)-4,4))),
        VALUE(MID('latest 2024'!B226,SEARCH("dryers operated in day",'latest 2024'!B226)-4,4)),
        IF(ISNUMBER(VALUE(MID('latest 2024'!B226,SEARCH("dryers operated in day",'latest 2024'!B226)-3,3))),
            VALUE(MID('latest 2024'!B226,SEARCH("dryers operated in day",'latest 2024'!B226)-3,3)),
            VALUE(MID('latest 2024'!B226,SEARCH("dryers operated in day",'latest 2024'!B226)-2,2))
        )
    ),"-"
)</f>
        <v>9</v>
      </c>
      <c r="I226" s="176">
        <f>IFERROR(
    IF(ISNUMBER(VALUE(MID('latest 2024'!B226,SEARCH("dryers operated in night",'latest 2024'!B226)-4,4))),
        VALUE(MID('latest 2024'!B226,SEARCH("dryers operated in night",'latest 2024'!B226)-4,4)),
        IF(ISNUMBER(VALUE(MID('latest 2024'!B226,SEARCH("dryers operated in night",'latest 2024'!B226)-3,3))),
            VALUE(MID('latest 2024'!B226,SEARCH("dryers operated in night",'latest 2024'!B226)-3,3)),
            VALUE(MID('latest 2024'!B226,SEARCH("dryers operated in night",'latest 2024'!B226)-2,2))
        )
    ),"-"
)</f>
        <v>8</v>
      </c>
      <c r="J226" s="175">
        <f>IFERROR(
    IF(ISNUMBER(VALUE(MID('latest 2024'!B226,SEARCH("Presetting machines operated in day",'latest 2024'!B226)-4,4))),
        VALUE(MID('latest 2024'!B226,SEARCH("Presetting machines operated in day",'latest 2024'!B226)-4,4)),
        IF(ISNUMBER(VALUE(MID('latest 2024'!B226,SEARCH("Presetting machines operated in day",'latest 2024'!B226)-3,3))),
            VALUE(MID('latest 2024'!B226,SEARCH("Presetting machines operated in day",'latest 2024'!B226)-3,3)),
            VALUE(MID('latest 2024'!B226,SEARCH("Presetting machines operated in day",'latest 2024'!B226)-2,2))
        )
    ),"-"
)</f>
        <v>3</v>
      </c>
      <c r="K226" s="177">
        <f>IFERROR(
    IF(ISNUMBER(VALUE(MID('latest 2024'!B226,SEARCH("Presetting machines operated in night",'latest 2024'!B226)-4,4))),
        VALUE(MID('latest 2024'!B226,SEARCH("Presetting machines operated in night",'latest 2024'!B226)-4,4)),
        IF(ISNUMBER(VALUE(MID('latest 2024'!B226,SEARCH("Presetting machines operated in night",'latest 2024'!B226)-3,3))),
            VALUE(MID('latest 2024'!B226,SEARCH("Presetting machines operated in night",'latest 2024'!B226)-3,3)),
            VALUE(MID('latest 2024'!B226,SEARCH("Presetting machines operated in night",'latest 2024'!B226)-2,2))
        )
    ),"-"
)</f>
        <v>2</v>
      </c>
      <c r="L226" s="178" t="s">
        <v>54</v>
      </c>
      <c r="M226" s="178" t="s">
        <v>54</v>
      </c>
      <c r="N226" s="179">
        <v>1</v>
      </c>
      <c r="O226" s="179">
        <v>1</v>
      </c>
      <c r="P226" s="180">
        <v>4</v>
      </c>
      <c r="Q226" s="180">
        <v>4</v>
      </c>
      <c r="R226" s="179">
        <v>3</v>
      </c>
      <c r="S226" s="179">
        <v>3</v>
      </c>
      <c r="T226" s="180">
        <v>6</v>
      </c>
      <c r="U226" s="180">
        <v>6</v>
      </c>
      <c r="V226" s="181" t="s">
        <v>712</v>
      </c>
      <c r="W226" s="182" t="s">
        <v>703</v>
      </c>
      <c r="X226" s="251">
        <v>27281</v>
      </c>
      <c r="Y226" s="251">
        <v>71894</v>
      </c>
      <c r="Z226" s="251">
        <v>1052</v>
      </c>
      <c r="AA226" s="34">
        <v>988</v>
      </c>
      <c r="AB226" s="34">
        <v>64</v>
      </c>
      <c r="AC226" s="84">
        <f t="shared" si="21"/>
        <v>3368.5739384615385</v>
      </c>
      <c r="AD226" s="17">
        <f t="shared" si="24"/>
        <v>2146.0359000000003</v>
      </c>
      <c r="AE226" s="17">
        <f t="shared" si="23"/>
        <v>534.09230769230771</v>
      </c>
      <c r="AF226" s="17">
        <f t="shared" si="19"/>
        <v>1126.3873846153847</v>
      </c>
      <c r="AG226" s="6">
        <f t="shared" si="22"/>
        <v>7175.0895307692308</v>
      </c>
    </row>
    <row r="227" spans="1:33" s="3" customFormat="1" ht="45.75" customHeight="1">
      <c r="A227" s="174">
        <v>45536</v>
      </c>
      <c r="B227" s="183">
        <f>IFERROR(
    IF(ISNUMBER(VALUE(MID('latest 2024'!B227,SEARCH("knitting machines for 12Hrs in day",'latest 2024'!B227)-4,4))),
        VALUE(MID('latest 2024'!B227,SEARCH("knitting machines for 12Hrs in day",'latest 2024'!B227)-4,4)),
        IF(ISNUMBER(VALUE(MID('latest 2024'!B227,SEARCH("knitting machines for 12Hrs in day",'latest 2024'!B227)-3,3))),
            VALUE(MID('latest 2024'!B227,SEARCH("knitting machines for 12Hrs in day",'latest 2024'!B227)-3,3)),
            VALUE(MID('latest 2024'!B227,SEARCH("knitting machines for 12Hrs in day",'latest 2024'!B227)-2,2))
        )
    ),"-"
)</f>
        <v>142</v>
      </c>
      <c r="C227" s="175">
        <f>IFERROR(
    IF(ISNUMBER(VALUE(MID('latest 2024'!B227,SEARCH("knitting machines operated in night",'latest 2024'!B227)-4,4))),
        VALUE(MID('latest 2024'!B227,SEARCH("knitting machines operated in night",'latest 2024'!B227)-4,4)),
        IF(ISNUMBER(VALUE(MID('latest 2024'!B227,SEARCH("knitting machines operated in night",'latest 2024'!B227)-3,3))),
            VALUE(MID('latest 2024'!B227,SEARCH("knitting machines operated in night",'latest 2024'!B227)-3,3)),
            VALUE(MID('latest 2024'!B227,SEARCH("knitting machines operated in night",'latest 2024'!B227)-2,2))
        )
    ),"-"
)</f>
        <v>147</v>
      </c>
      <c r="D227" s="176">
        <f>IFERROR(
    IF(ISNUMBER(VALUE(MID('latest 2024'!B227,SEARCH("bulk dye machines operated in day",'latest 2024'!B227)-4,4))),
        VALUE(MID('latest 2024'!B227,SEARCH("bulk dye machines operated in day",'latest 2024'!B227)-4,4)),
        IF(ISNUMBER(VALUE(MID('latest 2024'!B227,SEARCH("bulk dye machines operated in day",'latest 2024'!B227)-3,3))),
            VALUE(MID('latest 2024'!B227,SEARCH("bulk dye machines operated in day",'latest 2024'!B227)-3,3)),
            VALUE(MID('latest 2024'!B227,SEARCH("bulk dye machines operated in day ",'latest 2024'!B227)-2,2))
        )
    ),"-"
)</f>
        <v>28</v>
      </c>
      <c r="E227" s="176">
        <f>IFERROR(
    IF(ISNUMBER(VALUE(MID('latest 2024'!B227,SEARCH("bulk dye machines operated in night",'latest 2024'!B227)-4,4))),
        VALUE(MID('latest 2024'!B227,SEARCH("bulk dye machines operated in night",'latest 2024'!B227)-4,4)),
        IF(ISNUMBER(VALUE(MID('latest 2024'!B227,SEARCH("bulk dye machines operated in night",'latest 2024'!B227)-3,3))),
            VALUE(MID('latest 2024'!B227,SEARCH("bulk dye machines operated in night",'latest 2024'!B227)-3,3)),
            VALUE(MID('latest 2024'!B227,SEARCH("bulk dye machines operated in night",'latest 2024'!B227)-2,2))
        )
    ),"-"
)</f>
        <v>30</v>
      </c>
      <c r="F227" s="175">
        <f>IFERROR(
    IF(ISNUMBER(VALUE(MID('latest 2024'!B227,SEARCH("sample dye machine operated in day",'latest 2024'!B227)-4,4))),
        VALUE(MID('latest 2024'!B227,SEARCH("sample dye machine operated in day",'latest 2024'!B227)-4,4)),
        IF(ISNUMBER(VALUE(MID('latest 2024'!B227,SEARCH("sample dye machine operated in day",'latest 2024'!B227)-3,3))),
            VALUE(MID('latest 2024'!B227,SEARCH("sample dye machine operated in day",'latest 2024'!B227)-3,3)),
            VALUE(MID('latest 2024'!B227,SEARCH("sample dye machine operated in day",'latest 2024'!B227)-2,2))
        )
    ),"-"
)</f>
        <v>9</v>
      </c>
      <c r="G227" s="175">
        <f>IFERROR(
    IF(ISNUMBER(VALUE(MID('latest 2024'!B227,SEARCH("sample dye machine operated in night",'latest 2024'!B227)-4,4))),
        VALUE(MID('latest 2024'!B227,SEARCH("sample dye machine operated in night",'latest 2024'!B227)-4,4)),
        IF(ISNUMBER(VALUE(MID('latest 2024'!B227,SEARCH("sample dye machine operated in night",'latest 2024'!B227)-3,3))),
            VALUE(MID('latest 2024'!B227,SEARCH("sample dye machine operated in night",'latest 2024'!B227)-3,3)),
            VALUE(MID('latest 2024'!B227,SEARCH("sample dye machine operated in night",'latest 2024'!B227)-2,2))
        )
    ),"-"
)</f>
        <v>9</v>
      </c>
      <c r="H227" s="176">
        <f>IFERROR(
    IF(ISNUMBER(VALUE(MID('latest 2024'!B227,SEARCH("dryers operated in day",'latest 2024'!B227)-4,4))),
        VALUE(MID('latest 2024'!B227,SEARCH("dryers operated in day",'latest 2024'!B227)-4,4)),
        IF(ISNUMBER(VALUE(MID('latest 2024'!B227,SEARCH("dryers operated in day",'latest 2024'!B227)-3,3))),
            VALUE(MID('latest 2024'!B227,SEARCH("dryers operated in day",'latest 2024'!B227)-3,3)),
            VALUE(MID('latest 2024'!B227,SEARCH("dryers operated in day",'latest 2024'!B227)-2,2))
        )
    ),"-"
)</f>
        <v>12</v>
      </c>
      <c r="I227" s="176">
        <f>IFERROR(
    IF(ISNUMBER(VALUE(MID('latest 2024'!B227,SEARCH("dryers operated in night",'latest 2024'!B227)-4,4))),
        VALUE(MID('latest 2024'!B227,SEARCH("dryers operated in night",'latest 2024'!B227)-4,4)),
        IF(ISNUMBER(VALUE(MID('latest 2024'!B227,SEARCH("dryers operated in night",'latest 2024'!B227)-3,3))),
            VALUE(MID('latest 2024'!B227,SEARCH("dryers operated in night",'latest 2024'!B227)-3,3)),
            VALUE(MID('latest 2024'!B227,SEARCH("dryers operated in night",'latest 2024'!B227)-2,2))
        )
    ),"-"
)</f>
        <v>8</v>
      </c>
      <c r="J227" s="175">
        <f>IFERROR(
    IF(ISNUMBER(VALUE(MID('latest 2024'!B227,SEARCH("Presetting machines operated in day",'latest 2024'!B227)-4,4))),
        VALUE(MID('latest 2024'!B227,SEARCH("Presetting machines operated in day",'latest 2024'!B227)-4,4)),
        IF(ISNUMBER(VALUE(MID('latest 2024'!B227,SEARCH("Presetting machines operated in day",'latest 2024'!B227)-3,3))),
            VALUE(MID('latest 2024'!B227,SEARCH("Presetting machines operated in day",'latest 2024'!B227)-3,3)),
            VALUE(MID('latest 2024'!B227,SEARCH("Presetting machines operated in day",'latest 2024'!B227)-2,2))
        )
    ),"-"
)</f>
        <v>3</v>
      </c>
      <c r="K227" s="177">
        <f>IFERROR(
    IF(ISNUMBER(VALUE(MID('latest 2024'!B227,SEARCH("Presetting machines operated in night",'latest 2024'!B227)-4,4))),
        VALUE(MID('latest 2024'!B227,SEARCH("Presetting machines operated in night",'latest 2024'!B227)-4,4)),
        IF(ISNUMBER(VALUE(MID('latest 2024'!B227,SEARCH("Presetting machines operated in night",'latest 2024'!B227)-3,3))),
            VALUE(MID('latest 2024'!B227,SEARCH("Presetting machines operated in night",'latest 2024'!B227)-3,3)),
            VALUE(MID('latest 2024'!B227,SEARCH("Presetting machines operated in night",'latest 2024'!B227)-2,2))
        )
    ),"-"
)</f>
        <v>3</v>
      </c>
      <c r="L227" s="178" t="s">
        <v>54</v>
      </c>
      <c r="M227" s="178" t="s">
        <v>54</v>
      </c>
      <c r="N227" s="179">
        <v>2</v>
      </c>
      <c r="O227" s="179">
        <v>2</v>
      </c>
      <c r="P227" s="180">
        <v>4</v>
      </c>
      <c r="Q227" s="180">
        <v>4</v>
      </c>
      <c r="R227" s="179">
        <v>3</v>
      </c>
      <c r="S227" s="179">
        <v>3</v>
      </c>
      <c r="T227" s="180">
        <v>6</v>
      </c>
      <c r="U227" s="180">
        <v>6</v>
      </c>
      <c r="V227" s="181" t="s">
        <v>712</v>
      </c>
      <c r="W227" s="182" t="s">
        <v>703</v>
      </c>
      <c r="X227" s="264">
        <v>27498</v>
      </c>
      <c r="Y227" s="264">
        <v>65522</v>
      </c>
      <c r="Z227" s="264">
        <v>907</v>
      </c>
      <c r="AA227" s="277">
        <v>834</v>
      </c>
      <c r="AB227" s="277">
        <v>73</v>
      </c>
      <c r="AC227" s="84">
        <f>(X227*24.53)/325</f>
        <v>2075.4644307692311</v>
      </c>
      <c r="AD227" s="17">
        <f t="shared" si="24"/>
        <v>1955.8317000000002</v>
      </c>
      <c r="AE227" s="17">
        <f t="shared" si="23"/>
        <v>460.47692307692307</v>
      </c>
      <c r="AF227" s="17">
        <f t="shared" si="19"/>
        <v>955.23092307692309</v>
      </c>
      <c r="AG227" s="6">
        <f t="shared" si="22"/>
        <v>5447.003976923078</v>
      </c>
    </row>
    <row r="228" spans="1:33" s="3" customFormat="1" ht="45.75" customHeight="1">
      <c r="A228" s="174">
        <v>45537</v>
      </c>
      <c r="B228" s="183">
        <f>IFERROR(
    IF(ISNUMBER(VALUE(MID('latest 2024'!B228,SEARCH("knitting machines for 12Hrs in day",'latest 2024'!B228)-4,4))),
        VALUE(MID('latest 2024'!B228,SEARCH("knitting machines for 12Hrs in day",'latest 2024'!B228)-4,4)),
        IF(ISNUMBER(VALUE(MID('latest 2024'!B228,SEARCH("knitting machines for 12Hrs in day",'latest 2024'!B228)-3,3))),
            VALUE(MID('latest 2024'!B228,SEARCH("knitting machines for 12Hrs in day",'latest 2024'!B228)-3,3)),
            VALUE(MID('latest 2024'!B228,SEARCH("knitting machines for 12Hrs in day",'latest 2024'!B228)-2,2))
        )
    ),"-"
)</f>
        <v>145</v>
      </c>
      <c r="C228" s="175">
        <f>IFERROR(
    IF(ISNUMBER(VALUE(MID('latest 2024'!B228,SEARCH("knitting machines operated in night",'latest 2024'!B228)-4,4))),
        VALUE(MID('latest 2024'!B228,SEARCH("knitting machines operated in night",'latest 2024'!B228)-4,4)),
        IF(ISNUMBER(VALUE(MID('latest 2024'!B228,SEARCH("knitting machines operated in night",'latest 2024'!B228)-3,3))),
            VALUE(MID('latest 2024'!B228,SEARCH("knitting machines operated in night",'latest 2024'!B228)-3,3)),
            VALUE(MID('latest 2024'!B228,SEARCH("knitting machines operated in night",'latest 2024'!B228)-2,2))
        )
    ),"-"
)</f>
        <v>144</v>
      </c>
      <c r="D228" s="176">
        <f>IFERROR(
    IF(ISNUMBER(VALUE(MID('latest 2024'!B228,SEARCH("bulk dye machines operated in day",'latest 2024'!B228)-4,4))),
        VALUE(MID('latest 2024'!B228,SEARCH("bulk dye machines operated in day",'latest 2024'!B228)-4,4)),
        IF(ISNUMBER(VALUE(MID('latest 2024'!B228,SEARCH("bulk dye machines operated in day",'latest 2024'!B228)-3,3))),
            VALUE(MID('latest 2024'!B228,SEARCH("bulk dye machines operated in day",'latest 2024'!B228)-3,3)),
            VALUE(MID('latest 2024'!B228,SEARCH("bulk dye machines operated in day ",'latest 2024'!B228)-2,2))
        )
    ),"-"
)</f>
        <v>29</v>
      </c>
      <c r="E228" s="176">
        <f>IFERROR(
    IF(ISNUMBER(VALUE(MID('latest 2024'!B228,SEARCH("bulk dye machines operated in night",'latest 2024'!B228)-4,4))),
        VALUE(MID('latest 2024'!B228,SEARCH("bulk dye machines operated in night",'latest 2024'!B228)-4,4)),
        IF(ISNUMBER(VALUE(MID('latest 2024'!B228,SEARCH("bulk dye machines operated in night",'latest 2024'!B228)-3,3))),
            VALUE(MID('latest 2024'!B228,SEARCH("bulk dye machines operated in night",'latest 2024'!B228)-3,3)),
            VALUE(MID('latest 2024'!B228,SEARCH("bulk dye machines operated in night",'latest 2024'!B228)-2,2))
        )
    ),"-"
)</f>
        <v>30</v>
      </c>
      <c r="F228" s="175">
        <f>IFERROR(
    IF(ISNUMBER(VALUE(MID('latest 2024'!B228,SEARCH("sample dye machine operated in day",'latest 2024'!B228)-4,4))),
        VALUE(MID('latest 2024'!B228,SEARCH("sample dye machine operated in day",'latest 2024'!B228)-4,4)),
        IF(ISNUMBER(VALUE(MID('latest 2024'!B228,SEARCH("sample dye machine operated in day",'latest 2024'!B228)-3,3))),
            VALUE(MID('latest 2024'!B228,SEARCH("sample dye machine operated in day",'latest 2024'!B228)-3,3)),
            VALUE(MID('latest 2024'!B228,SEARCH("sample dye machine operated in day",'latest 2024'!B228)-2,2))
        )
    ),"-"
)</f>
        <v>9</v>
      </c>
      <c r="G228" s="175">
        <f>IFERROR(
    IF(ISNUMBER(VALUE(MID('latest 2024'!B228,SEARCH("sample dye machine operated in night",'latest 2024'!B228)-4,4))),
        VALUE(MID('latest 2024'!B228,SEARCH("sample dye machine operated in night",'latest 2024'!B228)-4,4)),
        IF(ISNUMBER(VALUE(MID('latest 2024'!B228,SEARCH("sample dye machine operated in night",'latest 2024'!B228)-3,3))),
            VALUE(MID('latest 2024'!B228,SEARCH("sample dye machine operated in night",'latest 2024'!B228)-3,3)),
            VALUE(MID('latest 2024'!B228,SEARCH("sample dye machine operated in night",'latest 2024'!B228)-2,2))
        )
    ),"-"
)</f>
        <v>9</v>
      </c>
      <c r="H228" s="176">
        <f>IFERROR(
    IF(ISNUMBER(VALUE(MID('latest 2024'!B228,SEARCH("dryers operated in day",'latest 2024'!B228)-4,4))),
        VALUE(MID('latest 2024'!B228,SEARCH("dryers operated in day",'latest 2024'!B228)-4,4)),
        IF(ISNUMBER(VALUE(MID('latest 2024'!B228,SEARCH("dryers operated in day",'latest 2024'!B228)-3,3))),
            VALUE(MID('latest 2024'!B228,SEARCH("dryers operated in day",'latest 2024'!B228)-3,3)),
            VALUE(MID('latest 2024'!B228,SEARCH("dryers operated in day",'latest 2024'!B228)-2,2))
        )
    ),"-"
)</f>
        <v>10</v>
      </c>
      <c r="I228" s="176">
        <f>IFERROR(
    IF(ISNUMBER(VALUE(MID('latest 2024'!B228,SEARCH("dryers operated in night",'latest 2024'!B228)-4,4))),
        VALUE(MID('latest 2024'!B228,SEARCH("dryers operated in night",'latest 2024'!B228)-4,4)),
        IF(ISNUMBER(VALUE(MID('latest 2024'!B228,SEARCH("dryers operated in night",'latest 2024'!B228)-3,3))),
            VALUE(MID('latest 2024'!B228,SEARCH("dryers operated in night",'latest 2024'!B228)-3,3)),
            VALUE(MID('latest 2024'!B228,SEARCH("dryers operated in night",'latest 2024'!B228)-2,2))
        )
    ),"-"
)</f>
        <v>8</v>
      </c>
      <c r="J228" s="175">
        <f>IFERROR(
    IF(ISNUMBER(VALUE(MID('latest 2024'!B228,SEARCH("Presetting machines operated in day",'latest 2024'!B228)-4,4))),
        VALUE(MID('latest 2024'!B228,SEARCH("Presetting machines operated in day",'latest 2024'!B228)-4,4)),
        IF(ISNUMBER(VALUE(MID('latest 2024'!B228,SEARCH("Presetting machines operated in day",'latest 2024'!B228)-3,3))),
            VALUE(MID('latest 2024'!B228,SEARCH("Presetting machines operated in day",'latest 2024'!B228)-3,3)),
            VALUE(MID('latest 2024'!B228,SEARCH("Presetting machines operated in day",'latest 2024'!B228)-2,2))
        )
    ),"-"
)</f>
        <v>3</v>
      </c>
      <c r="K228" s="177">
        <f>IFERROR(
    IF(ISNUMBER(VALUE(MID('latest 2024'!B228,SEARCH("Presetting machines operated in night",'latest 2024'!B228)-4,4))),
        VALUE(MID('latest 2024'!B228,SEARCH("Presetting machines operated in night",'latest 2024'!B228)-4,4)),
        IF(ISNUMBER(VALUE(MID('latest 2024'!B228,SEARCH("Presetting machines operated in night",'latest 2024'!B228)-3,3))),
            VALUE(MID('latest 2024'!B228,SEARCH("Presetting machines operated in night",'latest 2024'!B228)-3,3)),
            VALUE(MID('latest 2024'!B228,SEARCH("Presetting machines operated in night",'latest 2024'!B228)-2,2))
        )
    ),"-"
)</f>
        <v>3</v>
      </c>
      <c r="L228" s="178" t="s">
        <v>54</v>
      </c>
      <c r="M228" s="178" t="s">
        <v>54</v>
      </c>
      <c r="N228" s="179">
        <v>2</v>
      </c>
      <c r="O228" s="179">
        <v>1</v>
      </c>
      <c r="P228" s="180">
        <v>5</v>
      </c>
      <c r="Q228" s="180">
        <v>4</v>
      </c>
      <c r="R228" s="179">
        <v>3</v>
      </c>
      <c r="S228" s="179">
        <v>3</v>
      </c>
      <c r="T228" s="180">
        <v>6</v>
      </c>
      <c r="U228" s="180">
        <v>6</v>
      </c>
      <c r="V228" s="181" t="s">
        <v>712</v>
      </c>
      <c r="W228" s="182" t="s">
        <v>703</v>
      </c>
      <c r="X228" s="251">
        <v>27559</v>
      </c>
      <c r="Y228" s="251">
        <v>68924</v>
      </c>
      <c r="Z228" s="251">
        <v>973</v>
      </c>
      <c r="AA228" s="34">
        <v>904</v>
      </c>
      <c r="AB228" s="34">
        <v>69</v>
      </c>
      <c r="AC228" s="84">
        <f t="shared" ref="AC228:AC262" si="25">(X228*24.53)/325</f>
        <v>2080.0685230769232</v>
      </c>
      <c r="AD228" s="17">
        <f t="shared" si="24"/>
        <v>2057.3814000000002</v>
      </c>
      <c r="AE228" s="17">
        <f t="shared" si="23"/>
        <v>493.98461538461538</v>
      </c>
      <c r="AF228" s="17">
        <f t="shared" si="19"/>
        <v>1033.0504615384616</v>
      </c>
      <c r="AG228" s="6">
        <f t="shared" si="22"/>
        <v>5664.4850000000006</v>
      </c>
    </row>
    <row r="229" spans="1:33" s="3" customFormat="1" ht="45.75" customHeight="1">
      <c r="A229" s="174">
        <v>45538</v>
      </c>
      <c r="B229" s="183">
        <f>IFERROR(
    IF(ISNUMBER(VALUE(MID('latest 2024'!B229,SEARCH("knitting machines for 12Hrs in day",'latest 2024'!B229)-4,4))),
        VALUE(MID('latest 2024'!B229,SEARCH("knitting machines for 12Hrs in day",'latest 2024'!B229)-4,4)),
        IF(ISNUMBER(VALUE(MID('latest 2024'!B229,SEARCH("knitting machines for 12Hrs in day",'latest 2024'!B229)-3,3))),
            VALUE(MID('latest 2024'!B229,SEARCH("knitting machines for 12Hrs in day",'latest 2024'!B229)-3,3)),
            VALUE(MID('latest 2024'!B229,SEARCH("knitting machines for 12Hrs in day",'latest 2024'!B229)-2,2))
        )
    ),"-"
)</f>
        <v>153</v>
      </c>
      <c r="C229" s="175">
        <f>IFERROR(
    IF(ISNUMBER(VALUE(MID('latest 2024'!B229,SEARCH("knitting machines operated in night",'latest 2024'!B229)-4,4))),
        VALUE(MID('latest 2024'!B229,SEARCH("knitting machines operated in night",'latest 2024'!B229)-4,4)),
        IF(ISNUMBER(VALUE(MID('latest 2024'!B229,SEARCH("knitting machines operated in night",'latest 2024'!B229)-3,3))),
            VALUE(MID('latest 2024'!B229,SEARCH("knitting machines operated in night",'latest 2024'!B229)-3,3)),
            VALUE(MID('latest 2024'!B229,SEARCH("knitting machines operated in night",'latest 2024'!B229)-2,2))
        )
    ),"-"
)</f>
        <v>140</v>
      </c>
      <c r="D229" s="176">
        <f>IFERROR(
    IF(ISNUMBER(VALUE(MID('latest 2024'!B229,SEARCH("bulk dye machines operated in day",'latest 2024'!B229)-4,4))),
        VALUE(MID('latest 2024'!B229,SEARCH("bulk dye machines operated in day",'latest 2024'!B229)-4,4)),
        IF(ISNUMBER(VALUE(MID('latest 2024'!B229,SEARCH("bulk dye machines operated in day",'latest 2024'!B229)-3,3))),
            VALUE(MID('latest 2024'!B229,SEARCH("bulk dye machines operated in day",'latest 2024'!B229)-3,3)),
            VALUE(MID('latest 2024'!B229,SEARCH("bulk dye machines operated in day ",'latest 2024'!B229)-2,2))
        )
    ),"-"
)</f>
        <v>30</v>
      </c>
      <c r="E229" s="176">
        <f>IFERROR(
    IF(ISNUMBER(VALUE(MID('latest 2024'!B229,SEARCH("bulk dye machines operated in night",'latest 2024'!B229)-4,4))),
        VALUE(MID('latest 2024'!B229,SEARCH("bulk dye machines operated in night",'latest 2024'!B229)-4,4)),
        IF(ISNUMBER(VALUE(MID('latest 2024'!B229,SEARCH("bulk dye machines operated in night",'latest 2024'!B229)-3,3))),
            VALUE(MID('latest 2024'!B229,SEARCH("bulk dye machines operated in night",'latest 2024'!B229)-3,3)),
            VALUE(MID('latest 2024'!B229,SEARCH("bulk dye machines operated in night",'latest 2024'!B229)-2,2))
        )
    ),"-"
)</f>
        <v>30</v>
      </c>
      <c r="F229" s="175">
        <f>IFERROR(
    IF(ISNUMBER(VALUE(MID('latest 2024'!B229,SEARCH("sample dye machine operated in day",'latest 2024'!B229)-4,4))),
        VALUE(MID('latest 2024'!B229,SEARCH("sample dye machine operated in day",'latest 2024'!B229)-4,4)),
        IF(ISNUMBER(VALUE(MID('latest 2024'!B229,SEARCH("sample dye machine operated in day",'latest 2024'!B229)-3,3))),
            VALUE(MID('latest 2024'!B229,SEARCH("sample dye machine operated in day",'latest 2024'!B229)-3,3)),
            VALUE(MID('latest 2024'!B229,SEARCH("sample dye machine operated in day",'latest 2024'!B229)-2,2))
        )
    ),"-"
)</f>
        <v>9</v>
      </c>
      <c r="G229" s="175">
        <f>IFERROR(
    IF(ISNUMBER(VALUE(MID('latest 2024'!B229,SEARCH("sample dye machine operated in night",'latest 2024'!B229)-4,4))),
        VALUE(MID('latest 2024'!B229,SEARCH("sample dye machine operated in night",'latest 2024'!B229)-4,4)),
        IF(ISNUMBER(VALUE(MID('latest 2024'!B229,SEARCH("sample dye machine operated in night",'latest 2024'!B229)-3,3))),
            VALUE(MID('latest 2024'!B229,SEARCH("sample dye machine operated in night",'latest 2024'!B229)-3,3)),
            VALUE(MID('latest 2024'!B229,SEARCH("sample dye machine operated in night",'latest 2024'!B229)-2,2))
        )
    ),"-"
)</f>
        <v>9</v>
      </c>
      <c r="H229" s="176">
        <f>IFERROR(
    IF(ISNUMBER(VALUE(MID('latest 2024'!B229,SEARCH("dryers operated in day",'latest 2024'!B229)-4,4))),
        VALUE(MID('latest 2024'!B229,SEARCH("dryers operated in day",'latest 2024'!B229)-4,4)),
        IF(ISNUMBER(VALUE(MID('latest 2024'!B229,SEARCH("dryers operated in day",'latest 2024'!B229)-3,3))),
            VALUE(MID('latest 2024'!B229,SEARCH("dryers operated in day",'latest 2024'!B229)-3,3)),
            VALUE(MID('latest 2024'!B229,SEARCH("dryers operated in day",'latest 2024'!B229)-2,2))
        )
    ),"-"
)</f>
        <v>10</v>
      </c>
      <c r="I229" s="176">
        <f>IFERROR(
    IF(ISNUMBER(VALUE(MID('latest 2024'!B229,SEARCH("dryers operated in night",'latest 2024'!B229)-4,4))),
        VALUE(MID('latest 2024'!B229,SEARCH("dryers operated in night",'latest 2024'!B229)-4,4)),
        IF(ISNUMBER(VALUE(MID('latest 2024'!B229,SEARCH("dryers operated in night",'latest 2024'!B229)-3,3))),
            VALUE(MID('latest 2024'!B229,SEARCH("dryers operated in night",'latest 2024'!B229)-3,3)),
            VALUE(MID('latest 2024'!B229,SEARCH("dryers operated in night",'latest 2024'!B229)-2,2))
        )
    ),"-"
)</f>
        <v>9</v>
      </c>
      <c r="J229" s="175">
        <f>IFERROR(
    IF(ISNUMBER(VALUE(MID('latest 2024'!B229,SEARCH("Presetting machines operated in day",'latest 2024'!B229)-4,4))),
        VALUE(MID('latest 2024'!B229,SEARCH("Presetting machines operated in day",'latest 2024'!B229)-4,4)),
        IF(ISNUMBER(VALUE(MID('latest 2024'!B229,SEARCH("Presetting machines operated in day",'latest 2024'!B229)-3,3))),
            VALUE(MID('latest 2024'!B229,SEARCH("Presetting machines operated in day",'latest 2024'!B229)-3,3)),
            VALUE(MID('latest 2024'!B229,SEARCH("Presetting machines operated in day",'latest 2024'!B229)-2,2))
        )
    ),"-"
)</f>
        <v>3</v>
      </c>
      <c r="K229" s="177">
        <f>IFERROR(
    IF(ISNUMBER(VALUE(MID('latest 2024'!B229,SEARCH("Presetting machines operated in night",'latest 2024'!B229)-4,4))),
        VALUE(MID('latest 2024'!B229,SEARCH("Presetting machines operated in night",'latest 2024'!B229)-4,4)),
        IF(ISNUMBER(VALUE(MID('latest 2024'!B229,SEARCH("Presetting machines operated in night",'latest 2024'!B229)-3,3))),
            VALUE(MID('latest 2024'!B229,SEARCH("Presetting machines operated in night",'latest 2024'!B229)-3,3)),
            VALUE(MID('latest 2024'!B229,SEARCH("Presetting machines operated in night",'latest 2024'!B229)-2,2))
        )
    ),"-"
)</f>
        <v>3</v>
      </c>
      <c r="L229" s="178" t="s">
        <v>54</v>
      </c>
      <c r="M229" s="178" t="s">
        <v>54</v>
      </c>
      <c r="N229" s="179">
        <v>2</v>
      </c>
      <c r="O229" s="179">
        <v>1</v>
      </c>
      <c r="P229" s="180">
        <v>5</v>
      </c>
      <c r="Q229" s="180">
        <v>4</v>
      </c>
      <c r="R229" s="179">
        <v>3</v>
      </c>
      <c r="S229" s="179">
        <v>3</v>
      </c>
      <c r="T229" s="180" t="s">
        <v>54</v>
      </c>
      <c r="U229" s="180">
        <v>6</v>
      </c>
      <c r="V229" s="181" t="s">
        <v>712</v>
      </c>
      <c r="W229" s="182" t="s">
        <v>703</v>
      </c>
      <c r="X229" s="251">
        <v>27609</v>
      </c>
      <c r="Y229" s="251">
        <v>74833</v>
      </c>
      <c r="Z229" s="251">
        <v>1025</v>
      </c>
      <c r="AA229" s="34">
        <v>948</v>
      </c>
      <c r="AB229" s="34">
        <v>77</v>
      </c>
      <c r="AC229" s="84">
        <f t="shared" si="25"/>
        <v>2083.8423692307692</v>
      </c>
      <c r="AD229" s="17">
        <f t="shared" si="24"/>
        <v>2233.76505</v>
      </c>
      <c r="AE229" s="17">
        <f t="shared" si="23"/>
        <v>520.38461538461536</v>
      </c>
      <c r="AF229" s="17">
        <f t="shared" si="19"/>
        <v>1084.4113846153846</v>
      </c>
      <c r="AG229" s="6">
        <f t="shared" si="22"/>
        <v>5922.4034192307699</v>
      </c>
    </row>
    <row r="230" spans="1:33" s="3" customFormat="1" ht="45.75" customHeight="1">
      <c r="A230" s="174">
        <v>45539</v>
      </c>
      <c r="B230" s="183">
        <f>IFERROR(
    IF(ISNUMBER(VALUE(MID('latest 2024'!B230,SEARCH("knitting machines for 12Hrs in day",'latest 2024'!B230)-4,4))),
        VALUE(MID('latest 2024'!B230,SEARCH("knitting machines for 12Hrs in day",'latest 2024'!B230)-4,4)),
        IF(ISNUMBER(VALUE(MID('latest 2024'!B230,SEARCH("knitting machines for 12Hrs in day",'latest 2024'!B230)-3,3))),
            VALUE(MID('latest 2024'!B230,SEARCH("knitting machines for 12Hrs in day",'latest 2024'!B230)-3,3)),
            VALUE(MID('latest 2024'!B230,SEARCH("knitting machines for 12Hrs in day",'latest 2024'!B230)-2,2))
        )
    ),"-"
)</f>
        <v>37</v>
      </c>
      <c r="C230" s="175">
        <f>IFERROR(
    IF(ISNUMBER(VALUE(MID('latest 2024'!B230,SEARCH("knitting machines operated in night",'latest 2024'!B230)-4,4))),
        VALUE(MID('latest 2024'!B230,SEARCH("knitting machines operated in night",'latest 2024'!B230)-4,4)),
        IF(ISNUMBER(VALUE(MID('latest 2024'!B230,SEARCH("knitting machines operated in night",'latest 2024'!B230)-3,3))),
            VALUE(MID('latest 2024'!B230,SEARCH("knitting machines operated in night",'latest 2024'!B230)-3,3)),
            VALUE(MID('latest 2024'!B230,SEARCH("knitting machines operated in night",'latest 2024'!B230)-2,2))
        )
    ),"-"
)</f>
        <v>40</v>
      </c>
      <c r="D230" s="176">
        <f>IFERROR(
    IF(ISNUMBER(VALUE(MID('latest 2024'!B230,SEARCH("bulk dye machines operated in day",'latest 2024'!B230)-4,4))),
        VALUE(MID('latest 2024'!B230,SEARCH("bulk dye machines operated in day",'latest 2024'!B230)-4,4)),
        IF(ISNUMBER(VALUE(MID('latest 2024'!B230,SEARCH("bulk dye machines operated in day",'latest 2024'!B230)-3,3))),
            VALUE(MID('latest 2024'!B230,SEARCH("bulk dye machines operated in day",'latest 2024'!B230)-3,3)),
            VALUE(MID('latest 2024'!B230,SEARCH("bulk dye machines operated in day ",'latest 2024'!B230)-2,2))
        )
    ),"-"
)</f>
        <v>28</v>
      </c>
      <c r="E230" s="176">
        <f>IFERROR(
    IF(ISNUMBER(VALUE(MID('latest 2024'!B230,SEARCH("bulk dye machines operated in night",'latest 2024'!B230)-4,4))),
        VALUE(MID('latest 2024'!B230,SEARCH("bulk dye machines operated in night",'latest 2024'!B230)-4,4)),
        IF(ISNUMBER(VALUE(MID('latest 2024'!B230,SEARCH("bulk dye machines operated in night",'latest 2024'!B230)-3,3))),
            VALUE(MID('latest 2024'!B230,SEARCH("bulk dye machines operated in night",'latest 2024'!B230)-3,3)),
            VALUE(MID('latest 2024'!B230,SEARCH("bulk dye machines operated in night",'latest 2024'!B230)-2,2))
        )
    ),"-"
)</f>
        <v>29</v>
      </c>
      <c r="F230" s="175">
        <f>IFERROR(
    IF(ISNUMBER(VALUE(MID('latest 2024'!B230,SEARCH("sample dye machine operated in day",'latest 2024'!B230)-4,4))),
        VALUE(MID('latest 2024'!B230,SEARCH("sample dye machine operated in day",'latest 2024'!B230)-4,4)),
        IF(ISNUMBER(VALUE(MID('latest 2024'!B230,SEARCH("sample dye machine operated in day",'latest 2024'!B230)-3,3))),
            VALUE(MID('latest 2024'!B230,SEARCH("sample dye machine operated in day",'latest 2024'!B230)-3,3)),
            VALUE(MID('latest 2024'!B230,SEARCH("sample dye machine operated in day",'latest 2024'!B230)-2,2))
        )
    ),"-"
)</f>
        <v>8</v>
      </c>
      <c r="G230" s="175">
        <f>IFERROR(
    IF(ISNUMBER(VALUE(MID('latest 2024'!B230,SEARCH("sample dye machine operated in night",'latest 2024'!B230)-4,4))),
        VALUE(MID('latest 2024'!B230,SEARCH("sample dye machine operated in night",'latest 2024'!B230)-4,4)),
        IF(ISNUMBER(VALUE(MID('latest 2024'!B230,SEARCH("sample dye machine operated in night",'latest 2024'!B230)-3,3))),
            VALUE(MID('latest 2024'!B230,SEARCH("sample dye machine operated in night",'latest 2024'!B230)-3,3)),
            VALUE(MID('latest 2024'!B230,SEARCH("sample dye machine operated in night",'latest 2024'!B230)-2,2))
        )
    ),"-"
)</f>
        <v>9</v>
      </c>
      <c r="H230" s="176">
        <f>IFERROR(
    IF(ISNUMBER(VALUE(MID('latest 2024'!B230,SEARCH("dryers operated in day",'latest 2024'!B230)-4,4))),
        VALUE(MID('latest 2024'!B230,SEARCH("dryers operated in day",'latest 2024'!B230)-4,4)),
        IF(ISNUMBER(VALUE(MID('latest 2024'!B230,SEARCH("dryers operated in day",'latest 2024'!B230)-3,3))),
            VALUE(MID('latest 2024'!B230,SEARCH("dryers operated in day",'latest 2024'!B230)-3,3)),
            VALUE(MID('latest 2024'!B230,SEARCH("dryers operated in day",'latest 2024'!B230)-2,2))
        )
    ),"-"
)</f>
        <v>8</v>
      </c>
      <c r="I230" s="176">
        <f>IFERROR(
    IF(ISNUMBER(VALUE(MID('latest 2024'!B230,SEARCH("dryers operated in night",'latest 2024'!B230)-4,4))),
        VALUE(MID('latest 2024'!B230,SEARCH("dryers operated in night",'latest 2024'!B230)-4,4)),
        IF(ISNUMBER(VALUE(MID('latest 2024'!B230,SEARCH("dryers operated in night",'latest 2024'!B230)-3,3))),
            VALUE(MID('latest 2024'!B230,SEARCH("dryers operated in night",'latest 2024'!B230)-3,3)),
            VALUE(MID('latest 2024'!B230,SEARCH("dryers operated in night",'latest 2024'!B230)-2,2))
        )
    ),"-"
)</f>
        <v>9</v>
      </c>
      <c r="J230" s="175">
        <f>IFERROR(
    IF(ISNUMBER(VALUE(MID('latest 2024'!B230,SEARCH("Presetting machines operated in day",'latest 2024'!B230)-4,4))),
        VALUE(MID('latest 2024'!B230,SEARCH("Presetting machines operated in day",'latest 2024'!B230)-4,4)),
        IF(ISNUMBER(VALUE(MID('latest 2024'!B230,SEARCH("Presetting machines operated in day",'latest 2024'!B230)-3,3))),
            VALUE(MID('latest 2024'!B230,SEARCH("Presetting machines operated in day",'latest 2024'!B230)-3,3)),
            VALUE(MID('latest 2024'!B230,SEARCH("Presetting machines operated in day",'latest 2024'!B230)-2,2))
        )
    ),"-"
)</f>
        <v>3</v>
      </c>
      <c r="K230" s="177">
        <f>IFERROR(
    IF(ISNUMBER(VALUE(MID('latest 2024'!B230,SEARCH("Presetting machines operated in night",'latest 2024'!B230)-4,4))),
        VALUE(MID('latest 2024'!B230,SEARCH("Presetting machines operated in night",'latest 2024'!B230)-4,4)),
        IF(ISNUMBER(VALUE(MID('latest 2024'!B230,SEARCH("Presetting machines operated in night",'latest 2024'!B230)-3,3))),
            VALUE(MID('latest 2024'!B230,SEARCH("Presetting machines operated in night",'latest 2024'!B230)-3,3)),
            VALUE(MID('latest 2024'!B230,SEARCH("Presetting machines operated in night",'latest 2024'!B230)-2,2))
        )
    ),"-"
)</f>
        <v>4</v>
      </c>
      <c r="L230" s="178" t="s">
        <v>54</v>
      </c>
      <c r="M230" s="178" t="s">
        <v>54</v>
      </c>
      <c r="N230" s="179">
        <v>2</v>
      </c>
      <c r="O230" s="179">
        <v>1</v>
      </c>
      <c r="P230" s="187" t="s">
        <v>810</v>
      </c>
      <c r="Q230" s="180">
        <v>4</v>
      </c>
      <c r="R230" s="186" t="s">
        <v>804</v>
      </c>
      <c r="S230" s="179">
        <v>3</v>
      </c>
      <c r="T230" s="187" t="s">
        <v>811</v>
      </c>
      <c r="U230" s="180">
        <v>5</v>
      </c>
      <c r="V230" s="181" t="s">
        <v>712</v>
      </c>
      <c r="W230" s="182" t="s">
        <v>703</v>
      </c>
      <c r="X230" s="278">
        <v>22262</v>
      </c>
      <c r="Y230" s="251">
        <v>71948</v>
      </c>
      <c r="Z230" s="251">
        <v>978</v>
      </c>
      <c r="AA230" s="279">
        <v>908</v>
      </c>
      <c r="AB230" s="279">
        <v>70</v>
      </c>
      <c r="AC230" s="84">
        <f t="shared" si="25"/>
        <v>1680.2672615384615</v>
      </c>
      <c r="AD230" s="17">
        <f t="shared" si="24"/>
        <v>2147.6477999999997</v>
      </c>
      <c r="AE230" s="17">
        <f t="shared" si="23"/>
        <v>496.52307692307693</v>
      </c>
      <c r="AF230" s="17">
        <f t="shared" si="19"/>
        <v>1037.783076923077</v>
      </c>
      <c r="AG230" s="6">
        <f t="shared" si="22"/>
        <v>5362.2212153846149</v>
      </c>
    </row>
    <row r="231" spans="1:33" s="3" customFormat="1" ht="45.75" customHeight="1">
      <c r="A231" s="174">
        <v>45540</v>
      </c>
      <c r="B231" s="183">
        <f>IFERROR(
    IF(ISNUMBER(VALUE(MID('latest 2024'!B231,SEARCH("knitting machines for 12Hrs in day",'latest 2024'!B231)-4,4))),
        VALUE(MID('latest 2024'!B231,SEARCH("knitting machines for 12Hrs in day",'latest 2024'!B231)-4,4)),
        IF(ISNUMBER(VALUE(MID('latest 2024'!B231,SEARCH("knitting machines for 12Hrs in day",'latest 2024'!B231)-3,3))),
            VALUE(MID('latest 2024'!B231,SEARCH("knitting machines for 12Hrs in day",'latest 2024'!B231)-3,3)),
            VALUE(MID('latest 2024'!B231,SEARCH("knitting machines for 12Hrs in day",'latest 2024'!B231)-2,2))
        )
    ),"-"
)</f>
        <v>36</v>
      </c>
      <c r="C231" s="175">
        <f>IFERROR(
    IF(ISNUMBER(VALUE(MID('latest 2024'!B231,SEARCH("knitting machines operated in night",'latest 2024'!B231)-4,4))),
        VALUE(MID('latest 2024'!B231,SEARCH("knitting machines operated in night",'latest 2024'!B231)-4,4)),
        IF(ISNUMBER(VALUE(MID('latest 2024'!B231,SEARCH("knitting machines operated in night",'latest 2024'!B231)-3,3))),
            VALUE(MID('latest 2024'!B231,SEARCH("knitting machines operated in night",'latest 2024'!B231)-3,3)),
            VALUE(MID('latest 2024'!B231,SEARCH("knitting machines operated in night",'latest 2024'!B231)-2,2))
        )
    ),"-"
)</f>
        <v>92</v>
      </c>
      <c r="D231" s="176">
        <f>IFERROR(
    IF(ISNUMBER(VALUE(MID('latest 2024'!B231,SEARCH("bulk dye machines operated in day",'latest 2024'!B231)-4,4))),
        VALUE(MID('latest 2024'!B231,SEARCH("bulk dye machines operated in day",'latest 2024'!B231)-4,4)),
        IF(ISNUMBER(VALUE(MID('latest 2024'!B231,SEARCH("bulk dye machines operated in day",'latest 2024'!B231)-3,3))),
            VALUE(MID('latest 2024'!B231,SEARCH("bulk dye machines operated in day",'latest 2024'!B231)-3,3)),
            VALUE(MID('latest 2024'!B231,SEARCH("bulk dye machines operated in day ",'latest 2024'!B231)-2,2))
        )
    ),"-"
)</f>
        <v>28</v>
      </c>
      <c r="E231" s="176">
        <f>IFERROR(
    IF(ISNUMBER(VALUE(MID('latest 2024'!B231,SEARCH("bulk dye machines operated in night",'latest 2024'!B231)-4,4))),
        VALUE(MID('latest 2024'!B231,SEARCH("bulk dye machines operated in night",'latest 2024'!B231)-4,4)),
        IF(ISNUMBER(VALUE(MID('latest 2024'!B231,SEARCH("bulk dye machines operated in night",'latest 2024'!B231)-3,3))),
            VALUE(MID('latest 2024'!B231,SEARCH("bulk dye machines operated in night",'latest 2024'!B231)-3,3)),
            VALUE(MID('latest 2024'!B231,SEARCH("bulk dye machines operated in night",'latest 2024'!B231)-2,2))
        )
    ),"-"
)</f>
        <v>29</v>
      </c>
      <c r="F231" s="175" t="str">
        <f>IFERROR(
    IF(ISNUMBER(VALUE(MID('latest 2024'!B231,SEARCH("sample dye machine operated in day",'latest 2024'!B231)-4,4))),
        VALUE(MID('latest 2024'!B231,SEARCH("sample dye machine operated in day",'latest 2024'!B231)-4,4)),
        IF(ISNUMBER(VALUE(MID('latest 2024'!B231,SEARCH("sample dye machine operated in day",'latest 2024'!B231)-3,3))),
            VALUE(MID('latest 2024'!B231,SEARCH("sample dye machine operated in day",'latest 2024'!B231)-3,3)),
            VALUE(MID('latest 2024'!B231,SEARCH("sample dye machine operated in day",'latest 2024'!B231)-2,2))
        )
    ),"-"
)</f>
        <v>-</v>
      </c>
      <c r="G231" s="175">
        <f>IFERROR(
    IF(ISNUMBER(VALUE(MID('latest 2024'!B231,SEARCH("sample dye machine operated in night",'latest 2024'!B231)-4,4))),
        VALUE(MID('latest 2024'!B231,SEARCH("sample dye machine operated in night",'latest 2024'!B231)-4,4)),
        IF(ISNUMBER(VALUE(MID('latest 2024'!B231,SEARCH("sample dye machine operated in night",'latest 2024'!B231)-3,3))),
            VALUE(MID('latest 2024'!B231,SEARCH("sample dye machine operated in night",'latest 2024'!B231)-3,3)),
            VALUE(MID('latest 2024'!B231,SEARCH("sample dye machine operated in night",'latest 2024'!B231)-2,2))
        )
    ),"-"
)</f>
        <v>8</v>
      </c>
      <c r="H231" s="176">
        <f>IFERROR(
    IF(ISNUMBER(VALUE(MID('latest 2024'!B231,SEARCH("dryers operated in day",'latest 2024'!B231)-4,4))),
        VALUE(MID('latest 2024'!B231,SEARCH("dryers operated in day",'latest 2024'!B231)-4,4)),
        IF(ISNUMBER(VALUE(MID('latest 2024'!B231,SEARCH("dryers operated in day",'latest 2024'!B231)-3,3))),
            VALUE(MID('latest 2024'!B231,SEARCH("dryers operated in day",'latest 2024'!B231)-3,3)),
            VALUE(MID('latest 2024'!B231,SEARCH("dryers operated in day",'latest 2024'!B231)-2,2))
        )
    ),"-"
)</f>
        <v>9</v>
      </c>
      <c r="I231" s="176">
        <f>IFERROR(
    IF(ISNUMBER(VALUE(MID('latest 2024'!B231,SEARCH("dryers operated in night",'latest 2024'!B231)-4,4))),
        VALUE(MID('latest 2024'!B231,SEARCH("dryers operated in night",'latest 2024'!B231)-4,4)),
        IF(ISNUMBER(VALUE(MID('latest 2024'!B231,SEARCH("dryers operated in night",'latest 2024'!B231)-3,3))),
            VALUE(MID('latest 2024'!B231,SEARCH("dryers operated in night",'latest 2024'!B231)-3,3)),
            VALUE(MID('latest 2024'!B231,SEARCH("dryers operated in night",'latest 2024'!B231)-2,2))
        )
    ),"-"
)</f>
        <v>11</v>
      </c>
      <c r="J231" s="175">
        <f>IFERROR(
    IF(ISNUMBER(VALUE(MID('latest 2024'!B231,SEARCH("Presetting machines operated in day",'latest 2024'!B231)-4,4))),
        VALUE(MID('latest 2024'!B231,SEARCH("Presetting machines operated in day",'latest 2024'!B231)-4,4)),
        IF(ISNUMBER(VALUE(MID('latest 2024'!B231,SEARCH("Presetting machines operated in day",'latest 2024'!B231)-3,3))),
            VALUE(MID('latest 2024'!B231,SEARCH("Presetting machines operated in day",'latest 2024'!B231)-3,3)),
            VALUE(MID('latest 2024'!B231,SEARCH("Presetting machines operated in day",'latest 2024'!B231)-2,2))
        )
    ),"-"
)</f>
        <v>3</v>
      </c>
      <c r="K231" s="177">
        <f>IFERROR(
    IF(ISNUMBER(VALUE(MID('latest 2024'!B231,SEARCH("Presetting machines operated in night",'latest 2024'!B231)-4,4))),
        VALUE(MID('latest 2024'!B231,SEARCH("Presetting machines operated in night",'latest 2024'!B231)-4,4)),
        IF(ISNUMBER(VALUE(MID('latest 2024'!B231,SEARCH("Presetting machines operated in night",'latest 2024'!B231)-3,3))),
            VALUE(MID('latest 2024'!B231,SEARCH("Presetting machines operated in night",'latest 2024'!B231)-3,3)),
            VALUE(MID('latest 2024'!B231,SEARCH("Presetting machines operated in night",'latest 2024'!B231)-2,2))
        )
    ),"-"
)</f>
        <v>1</v>
      </c>
      <c r="L231" s="178" t="s">
        <v>54</v>
      </c>
      <c r="M231" s="178" t="s">
        <v>54</v>
      </c>
      <c r="N231" s="179">
        <v>2</v>
      </c>
      <c r="O231" s="179">
        <v>1</v>
      </c>
      <c r="P231" s="180">
        <v>3</v>
      </c>
      <c r="Q231" s="180">
        <v>2</v>
      </c>
      <c r="R231" s="179">
        <v>2</v>
      </c>
      <c r="S231" s="179">
        <v>2</v>
      </c>
      <c r="T231" s="187" t="s">
        <v>801</v>
      </c>
      <c r="U231" s="180">
        <v>6</v>
      </c>
      <c r="V231" s="181" t="s">
        <v>712</v>
      </c>
      <c r="W231" s="182" t="s">
        <v>703</v>
      </c>
      <c r="X231" s="251">
        <v>21187</v>
      </c>
      <c r="Y231" s="276">
        <v>77824</v>
      </c>
      <c r="Z231" s="251">
        <v>1122</v>
      </c>
      <c r="AA231" s="34">
        <v>1038</v>
      </c>
      <c r="AB231" s="34">
        <v>84</v>
      </c>
      <c r="AC231" s="84">
        <f t="shared" si="25"/>
        <v>1599.1295692307694</v>
      </c>
      <c r="AD231" s="17">
        <f t="shared" si="24"/>
        <v>2323.0464000000002</v>
      </c>
      <c r="AE231" s="17">
        <f t="shared" si="23"/>
        <v>569.63076923076926</v>
      </c>
      <c r="AF231" s="17">
        <f t="shared" si="19"/>
        <v>1187.2896923076923</v>
      </c>
      <c r="AG231" s="6">
        <f t="shared" si="22"/>
        <v>5679.0964307692311</v>
      </c>
    </row>
    <row r="232" spans="1:33" s="3" customFormat="1" ht="45.75" customHeight="1">
      <c r="A232" s="174">
        <v>45541</v>
      </c>
      <c r="B232" s="183">
        <f>IFERROR(
    IF(ISNUMBER(VALUE(MID('latest 2024'!B232,SEARCH("knitting machines for 12Hrs in day",'latest 2024'!B232)-4,4))),
        VALUE(MID('latest 2024'!B232,SEARCH("knitting machines for 12Hrs in day",'latest 2024'!B232)-4,4)),
        IF(ISNUMBER(VALUE(MID('latest 2024'!B232,SEARCH("knitting machines for 12Hrs in day",'latest 2024'!B232)-3,3))),
            VALUE(MID('latest 2024'!B232,SEARCH("knitting machines for 12Hrs in day",'latest 2024'!B232)-3,3)),
            VALUE(MID('latest 2024'!B232,SEARCH("knitting machines for 12Hrs in day",'latest 2024'!B232)-2,2))
        )
    ),"-"
)</f>
        <v>147</v>
      </c>
      <c r="C232" s="175">
        <f>IFERROR(
    IF(ISNUMBER(VALUE(MID('latest 2024'!B232,SEARCH("knitting machines operated in night",'latest 2024'!B232)-4,4))),
        VALUE(MID('latest 2024'!B232,SEARCH("knitting machines operated in night",'latest 2024'!B232)-4,4)),
        IF(ISNUMBER(VALUE(MID('latest 2024'!B232,SEARCH("knitting machines operated in night",'latest 2024'!B232)-3,3))),
            VALUE(MID('latest 2024'!B232,SEARCH("knitting machines operated in night",'latest 2024'!B232)-3,3)),
            VALUE(MID('latest 2024'!B232,SEARCH("knitting machines operated in night",'latest 2024'!B232)-2,2))
        )
    ),"-"
)</f>
        <v>145</v>
      </c>
      <c r="D232" s="176">
        <f>IFERROR(
    IF(ISNUMBER(VALUE(MID('latest 2024'!B232,SEARCH("bulk dye machines operated in day",'latest 2024'!B232)-4,4))),
        VALUE(MID('latest 2024'!B232,SEARCH("bulk dye machines operated in day",'latest 2024'!B232)-4,4)),
        IF(ISNUMBER(VALUE(MID('latest 2024'!B232,SEARCH("bulk dye machines operated in day",'latest 2024'!B232)-3,3))),
            VALUE(MID('latest 2024'!B232,SEARCH("bulk dye machines operated in day",'latest 2024'!B232)-3,3)),
            VALUE(MID('latest 2024'!B232,SEARCH("bulk dye machines operated in day ",'latest 2024'!B232)-2,2))
        )
    ),"-"
)</f>
        <v>29</v>
      </c>
      <c r="E232" s="176">
        <f>IFERROR(
    IF(ISNUMBER(VALUE(MID('latest 2024'!B232,SEARCH("bulk dye machines operated in night",'latest 2024'!B232)-4,4))),
        VALUE(MID('latest 2024'!B232,SEARCH("bulk dye machines operated in night",'latest 2024'!B232)-4,4)),
        IF(ISNUMBER(VALUE(MID('latest 2024'!B232,SEARCH("bulk dye machines operated in night",'latest 2024'!B232)-3,3))),
            VALUE(MID('latest 2024'!B232,SEARCH("bulk dye machines operated in night",'latest 2024'!B232)-3,3)),
            VALUE(MID('latest 2024'!B232,SEARCH("bulk dye machines operated in night",'latest 2024'!B232)-2,2))
        )
    ),"-"
)</f>
        <v>26</v>
      </c>
      <c r="F232" s="175">
        <f>IFERROR(
    IF(ISNUMBER(VALUE(MID('latest 2024'!B232,SEARCH("sample dye machine operated in day",'latest 2024'!B232)-4,4))),
        VALUE(MID('latest 2024'!B232,SEARCH("sample dye machine operated in day",'latest 2024'!B232)-4,4)),
        IF(ISNUMBER(VALUE(MID('latest 2024'!B232,SEARCH("sample dye machine operated in day",'latest 2024'!B232)-3,3))),
            VALUE(MID('latest 2024'!B232,SEARCH("sample dye machine operated in day",'latest 2024'!B232)-3,3)),
            VALUE(MID('latest 2024'!B232,SEARCH("sample dye machine operated in day",'latest 2024'!B232)-2,2))
        )
    ),"-"
)</f>
        <v>8</v>
      </c>
      <c r="G232" s="175">
        <f>IFERROR(
    IF(ISNUMBER(VALUE(MID('latest 2024'!B232,SEARCH("sample dye machine operated in night",'latest 2024'!B232)-4,4))),
        VALUE(MID('latest 2024'!B232,SEARCH("sample dye machine operated in night",'latest 2024'!B232)-4,4)),
        IF(ISNUMBER(VALUE(MID('latest 2024'!B232,SEARCH("sample dye machine operated in night",'latest 2024'!B232)-3,3))),
            VALUE(MID('latest 2024'!B232,SEARCH("sample dye machine operated in night",'latest 2024'!B232)-3,3)),
            VALUE(MID('latest 2024'!B232,SEARCH("sample dye machine operated in night",'latest 2024'!B232)-2,2))
        )
    ),"-"
)</f>
        <v>9</v>
      </c>
      <c r="H232" s="176">
        <f>IFERROR(
    IF(ISNUMBER(VALUE(MID('latest 2024'!B232,SEARCH("dryers operated in day",'latest 2024'!B232)-4,4))),
        VALUE(MID('latest 2024'!B232,SEARCH("dryers operated in day",'latest 2024'!B232)-4,4)),
        IF(ISNUMBER(VALUE(MID('latest 2024'!B232,SEARCH("dryers operated in day",'latest 2024'!B232)-3,3))),
            VALUE(MID('latest 2024'!B232,SEARCH("dryers operated in day",'latest 2024'!B232)-3,3)),
            VALUE(MID('latest 2024'!B232,SEARCH("dryers operated in day",'latest 2024'!B232)-2,2))
        )
    ),"-"
)</f>
        <v>9</v>
      </c>
      <c r="I232" s="176">
        <f>IFERROR(
    IF(ISNUMBER(VALUE(MID('latest 2024'!B232,SEARCH("dryers operated in night",'latest 2024'!B232)-4,4))),
        VALUE(MID('latest 2024'!B232,SEARCH("dryers operated in night",'latest 2024'!B232)-4,4)),
        IF(ISNUMBER(VALUE(MID('latest 2024'!B232,SEARCH("dryers operated in night",'latest 2024'!B232)-3,3))),
            VALUE(MID('latest 2024'!B232,SEARCH("dryers operated in night",'latest 2024'!B232)-3,3)),
            VALUE(MID('latest 2024'!B232,SEARCH("dryers operated in night",'latest 2024'!B232)-2,2))
        )
    ),"-"
)</f>
        <v>9</v>
      </c>
      <c r="J232" s="175">
        <f>IFERROR(
    IF(ISNUMBER(VALUE(MID('latest 2024'!B232,SEARCH("Presetting machines operated in day",'latest 2024'!B232)-4,4))),
        VALUE(MID('latest 2024'!B232,SEARCH("Presetting machines operated in day",'latest 2024'!B232)-4,4)),
        IF(ISNUMBER(VALUE(MID('latest 2024'!B232,SEARCH("Presetting machines operated in day",'latest 2024'!B232)-3,3))),
            VALUE(MID('latest 2024'!B232,SEARCH("Presetting machines operated in day",'latest 2024'!B232)-3,3)),
            VALUE(MID('latest 2024'!B232,SEARCH("Presetting machines operated in day",'latest 2024'!B232)-2,2))
        )
    ),"-"
)</f>
        <v>3</v>
      </c>
      <c r="K232" s="177">
        <f>IFERROR(
    IF(ISNUMBER(VALUE(MID('latest 2024'!B232,SEARCH("Presetting machines operated in night",'latest 2024'!B232)-4,4))),
        VALUE(MID('latest 2024'!B232,SEARCH("Presetting machines operated in night",'latest 2024'!B232)-4,4)),
        IF(ISNUMBER(VALUE(MID('latest 2024'!B232,SEARCH("Presetting machines operated in night",'latest 2024'!B232)-3,3))),
            VALUE(MID('latest 2024'!B232,SEARCH("Presetting machines operated in night",'latest 2024'!B232)-3,3)),
            VALUE(MID('latest 2024'!B232,SEARCH("Presetting machines operated in night",'latest 2024'!B232)-2,2))
        )
    ),"-"
)</f>
        <v>1</v>
      </c>
      <c r="L232" s="178" t="s">
        <v>54</v>
      </c>
      <c r="M232" s="178" t="s">
        <v>54</v>
      </c>
      <c r="N232" s="179">
        <v>2</v>
      </c>
      <c r="O232" s="186" t="s">
        <v>812</v>
      </c>
      <c r="P232" s="180">
        <v>3</v>
      </c>
      <c r="Q232" s="180">
        <v>3</v>
      </c>
      <c r="R232" s="179">
        <v>2</v>
      </c>
      <c r="S232" s="179">
        <v>2</v>
      </c>
      <c r="T232" s="180">
        <v>6</v>
      </c>
      <c r="U232" s="180">
        <v>6</v>
      </c>
      <c r="V232" s="181" t="s">
        <v>712</v>
      </c>
      <c r="W232" s="182" t="s">
        <v>703</v>
      </c>
      <c r="X232" s="251">
        <v>26596</v>
      </c>
      <c r="Y232" s="251">
        <v>69853</v>
      </c>
      <c r="Z232" s="251">
        <v>1051</v>
      </c>
      <c r="AA232" s="34">
        <v>962</v>
      </c>
      <c r="AB232" s="34">
        <v>89</v>
      </c>
      <c r="AC232" s="84">
        <f t="shared" si="25"/>
        <v>2007.3842461538461</v>
      </c>
      <c r="AD232" s="17">
        <f t="shared" si="24"/>
        <v>2085.1120499999997</v>
      </c>
      <c r="AE232" s="17">
        <f t="shared" si="23"/>
        <v>533.5846153846154</v>
      </c>
      <c r="AF232" s="17">
        <f t="shared" si="19"/>
        <v>1102.9527692307693</v>
      </c>
      <c r="AG232" s="6">
        <f t="shared" si="22"/>
        <v>5729.0336807692302</v>
      </c>
    </row>
    <row r="233" spans="1:33" s="3" customFormat="1" ht="45.75" customHeight="1">
      <c r="A233" s="174">
        <v>45542</v>
      </c>
      <c r="B233" s="183">
        <f>IFERROR(
    IF(ISNUMBER(VALUE(MID('latest 2024'!B233,SEARCH("knitting machines for 12Hrs in day",'latest 2024'!B233)-4,4))),
        VALUE(MID('latest 2024'!B233,SEARCH("knitting machines for 12Hrs in day",'latest 2024'!B233)-4,4)),
        IF(ISNUMBER(VALUE(MID('latest 2024'!B233,SEARCH("knitting machines for 12Hrs in day",'latest 2024'!B233)-3,3))),
            VALUE(MID('latest 2024'!B233,SEARCH("knitting machines for 12Hrs in day",'latest 2024'!B233)-3,3)),
            VALUE(MID('latest 2024'!B233,SEARCH("knitting machines for 12Hrs in day",'latest 2024'!B233)-2,2))
        )
    ),"-"
)</f>
        <v>151</v>
      </c>
      <c r="C233" s="175">
        <f>IFERROR(
    IF(ISNUMBER(VALUE(MID('latest 2024'!B233,SEARCH("knitting machines operated in night",'latest 2024'!B233)-4,4))),
        VALUE(MID('latest 2024'!B233,SEARCH("knitting machines operated in night",'latest 2024'!B233)-4,4)),
        IF(ISNUMBER(VALUE(MID('latest 2024'!B233,SEARCH("knitting machines operated in night",'latest 2024'!B233)-3,3))),
            VALUE(MID('latest 2024'!B233,SEARCH("knitting machines operated in night",'latest 2024'!B233)-3,3)),
            VALUE(MID('latest 2024'!B233,SEARCH("knitting machines operated in night",'latest 2024'!B233)-2,2))
        )
    ),"-"
)</f>
        <v>156</v>
      </c>
      <c r="D233" s="176">
        <f>IFERROR(
    IF(ISNUMBER(VALUE(MID('latest 2024'!B233,SEARCH("bulk dye machines operated in day",'latest 2024'!B233)-4,4))),
        VALUE(MID('latest 2024'!B233,SEARCH("bulk dye machines operated in day",'latest 2024'!B233)-4,4)),
        IF(ISNUMBER(VALUE(MID('latest 2024'!B233,SEARCH("bulk dye machines operated in day",'latest 2024'!B233)-3,3))),
            VALUE(MID('latest 2024'!B233,SEARCH("bulk dye machines operated in day",'latest 2024'!B233)-3,3)),
            VALUE(MID('latest 2024'!B233,SEARCH("bulk dye machines operated in day ",'latest 2024'!B233)-2,2))
        )
    ),"-"
)</f>
        <v>29</v>
      </c>
      <c r="E233" s="176">
        <f>IFERROR(
    IF(ISNUMBER(VALUE(MID('latest 2024'!B233,SEARCH("bulk dye machines operated in night",'latest 2024'!B233)-4,4))),
        VALUE(MID('latest 2024'!B233,SEARCH("bulk dye machines operated in night",'latest 2024'!B233)-4,4)),
        IF(ISNUMBER(VALUE(MID('latest 2024'!B233,SEARCH("bulk dye machines operated in night",'latest 2024'!B233)-3,3))),
            VALUE(MID('latest 2024'!B233,SEARCH("bulk dye machines operated in night",'latest 2024'!B233)-3,3)),
            VALUE(MID('latest 2024'!B233,SEARCH("bulk dye machines operated in night",'latest 2024'!B233)-2,2))
        )
    ),"-"
)</f>
        <v>28</v>
      </c>
      <c r="F233" s="175">
        <f>IFERROR(
    IF(ISNUMBER(VALUE(MID('latest 2024'!B233,SEARCH("sample dye machine operated in day",'latest 2024'!B233)-4,4))),
        VALUE(MID('latest 2024'!B233,SEARCH("sample dye machine operated in day",'latest 2024'!B233)-4,4)),
        IF(ISNUMBER(VALUE(MID('latest 2024'!B233,SEARCH("sample dye machine operated in day",'latest 2024'!B233)-3,3))),
            VALUE(MID('latest 2024'!B233,SEARCH("sample dye machine operated in day",'latest 2024'!B233)-3,3)),
            VALUE(MID('latest 2024'!B233,SEARCH("sample dye machine operated in day",'latest 2024'!B233)-2,2))
        )
    ),"-"
)</f>
        <v>9</v>
      </c>
      <c r="G233" s="175">
        <f>IFERROR(
    IF(ISNUMBER(VALUE(MID('latest 2024'!B233,SEARCH("sample dye machine operated in night",'latest 2024'!B233)-4,4))),
        VALUE(MID('latest 2024'!B233,SEARCH("sample dye machine operated in night",'latest 2024'!B233)-4,4)),
        IF(ISNUMBER(VALUE(MID('latest 2024'!B233,SEARCH("sample dye machine operated in night",'latest 2024'!B233)-3,3))),
            VALUE(MID('latest 2024'!B233,SEARCH("sample dye machine operated in night",'latest 2024'!B233)-3,3)),
            VALUE(MID('latest 2024'!B233,SEARCH("sample dye machine operated in night",'latest 2024'!B233)-2,2))
        )
    ),"-"
)</f>
        <v>8</v>
      </c>
      <c r="H233" s="176">
        <f>IFERROR(
    IF(ISNUMBER(VALUE(MID('latest 2024'!B233,SEARCH("dryers operated in day",'latest 2024'!B233)-4,4))),
        VALUE(MID('latest 2024'!B233,SEARCH("dryers operated in day",'latest 2024'!B233)-4,4)),
        IF(ISNUMBER(VALUE(MID('latest 2024'!B233,SEARCH("dryers operated in day",'latest 2024'!B233)-3,3))),
            VALUE(MID('latest 2024'!B233,SEARCH("dryers operated in day",'latest 2024'!B233)-3,3)),
            VALUE(MID('latest 2024'!B233,SEARCH("dryers operated in day",'latest 2024'!B233)-2,2))
        )
    ),"-"
)</f>
        <v>9</v>
      </c>
      <c r="I233" s="176">
        <f>IFERROR(
    IF(ISNUMBER(VALUE(MID('latest 2024'!B233,SEARCH("dryers operated in night",'latest 2024'!B233)-4,4))),
        VALUE(MID('latest 2024'!B233,SEARCH("dryers operated in night",'latest 2024'!B233)-4,4)),
        IF(ISNUMBER(VALUE(MID('latest 2024'!B233,SEARCH("dryers operated in night",'latest 2024'!B233)-3,3))),
            VALUE(MID('latest 2024'!B233,SEARCH("dryers operated in night",'latest 2024'!B233)-3,3)),
            VALUE(MID('latest 2024'!B233,SEARCH("dryers operated in night",'latest 2024'!B233)-2,2))
        )
    ),"-"
)</f>
        <v>10</v>
      </c>
      <c r="J233" s="175">
        <f>IFERROR(
    IF(ISNUMBER(VALUE(MID('latest 2024'!B233,SEARCH("Presetting machines operated in day",'latest 2024'!B233)-4,4))),
        VALUE(MID('latest 2024'!B233,SEARCH("Presetting machines operated in day",'latest 2024'!B233)-4,4)),
        IF(ISNUMBER(VALUE(MID('latest 2024'!B233,SEARCH("Presetting machines operated in day",'latest 2024'!B233)-3,3))),
            VALUE(MID('latest 2024'!B233,SEARCH("Presetting machines operated in day",'latest 2024'!B233)-3,3)),
            VALUE(MID('latest 2024'!B233,SEARCH("Presetting machines operated in day",'latest 2024'!B233)-2,2))
        )
    ),"-"
)</f>
        <v>0</v>
      </c>
      <c r="K233" s="177">
        <f>IFERROR(
    IF(ISNUMBER(VALUE(MID('latest 2024'!B233,SEARCH("Presetting machines operated in night",'latest 2024'!B233)-4,4))),
        VALUE(MID('latest 2024'!B233,SEARCH("Presetting machines operated in night",'latest 2024'!B233)-4,4)),
        IF(ISNUMBER(VALUE(MID('latest 2024'!B233,SEARCH("Presetting machines operated in night",'latest 2024'!B233)-3,3))),
            VALUE(MID('latest 2024'!B233,SEARCH("Presetting machines operated in night",'latest 2024'!B233)-3,3)),
            VALUE(MID('latest 2024'!B233,SEARCH("Presetting machines operated in night",'latest 2024'!B233)-2,2))
        )
    ),"-"
)</f>
        <v>3</v>
      </c>
      <c r="L233" s="178" t="s">
        <v>54</v>
      </c>
      <c r="M233" s="178" t="s">
        <v>54</v>
      </c>
      <c r="N233" s="179">
        <v>2</v>
      </c>
      <c r="O233" s="186" t="s">
        <v>775</v>
      </c>
      <c r="P233" s="180">
        <v>5</v>
      </c>
      <c r="Q233" s="180">
        <v>4</v>
      </c>
      <c r="R233" s="179">
        <v>2</v>
      </c>
      <c r="S233" s="179">
        <v>2</v>
      </c>
      <c r="T233" s="180">
        <v>6</v>
      </c>
      <c r="U233" s="180">
        <v>6</v>
      </c>
      <c r="V233" s="181" t="s">
        <v>712</v>
      </c>
      <c r="W233" s="182" t="s">
        <v>703</v>
      </c>
      <c r="X233" s="253">
        <v>26531.66</v>
      </c>
      <c r="Y233" s="275">
        <v>70332</v>
      </c>
      <c r="Z233" s="253">
        <v>1045</v>
      </c>
      <c r="AA233" s="254">
        <v>976</v>
      </c>
      <c r="AB233" s="254">
        <v>69</v>
      </c>
      <c r="AC233" s="84">
        <f t="shared" si="25"/>
        <v>2002.528060923077</v>
      </c>
      <c r="AD233" s="17">
        <f t="shared" si="24"/>
        <v>2099.4101999999998</v>
      </c>
      <c r="AE233" s="15">
        <f t="shared" si="23"/>
        <v>530.53846153846155</v>
      </c>
      <c r="AF233" s="51">
        <f t="shared" si="19"/>
        <v>1114.0504615384616</v>
      </c>
      <c r="AG233" s="6">
        <f t="shared" si="22"/>
        <v>5746.5271840000005</v>
      </c>
    </row>
    <row r="234" spans="1:33" s="3" customFormat="1" ht="45.75" customHeight="1">
      <c r="A234" s="174">
        <v>45543</v>
      </c>
      <c r="B234" s="183">
        <f>IFERROR(
    IF(ISNUMBER(VALUE(MID('latest 2024'!B234,SEARCH("knitting machines for 12Hrs in day",'latest 2024'!B234)-4,4))),
        VALUE(MID('latest 2024'!B234,SEARCH("knitting machines for 12Hrs in day",'latest 2024'!B234)-4,4)),
        IF(ISNUMBER(VALUE(MID('latest 2024'!B234,SEARCH("knitting machines for 12Hrs in day",'latest 2024'!B234)-3,3))),
            VALUE(MID('latest 2024'!B234,SEARCH("knitting machines for 12Hrs in day",'latest 2024'!B234)-3,3)),
            VALUE(MID('latest 2024'!B234,SEARCH("knitting machines for 12Hrs in day",'latest 2024'!B234)-2,2))
        )
    ),"-"
)</f>
        <v>152</v>
      </c>
      <c r="C234" s="175">
        <f>IFERROR(
    IF(ISNUMBER(VALUE(MID('latest 2024'!B234,SEARCH("knitting machines operated in night",'latest 2024'!B234)-4,4))),
        VALUE(MID('latest 2024'!B234,SEARCH("knitting machines operated in night",'latest 2024'!B234)-4,4)),
        IF(ISNUMBER(VALUE(MID('latest 2024'!B234,SEARCH("knitting machines operated in night",'latest 2024'!B234)-3,3))),
            VALUE(MID('latest 2024'!B234,SEARCH("knitting machines operated in night",'latest 2024'!B234)-3,3)),
            VALUE(MID('latest 2024'!B234,SEARCH("knitting machines operated in night",'latest 2024'!B234)-2,2))
        )
    ),"-"
)</f>
        <v>156</v>
      </c>
      <c r="D234" s="176">
        <f>IFERROR(
    IF(ISNUMBER(VALUE(MID('latest 2024'!B234,SEARCH("bulk dye machines operated in day",'latest 2024'!B234)-4,4))),
        VALUE(MID('latest 2024'!B234,SEARCH("bulk dye machines operated in day",'latest 2024'!B234)-4,4)),
        IF(ISNUMBER(VALUE(MID('latest 2024'!B234,SEARCH("bulk dye machines operated in day",'latest 2024'!B234)-3,3))),
            VALUE(MID('latest 2024'!B234,SEARCH("bulk dye machines operated in day",'latest 2024'!B234)-3,3)),
            VALUE(MID('latest 2024'!B234,SEARCH("bulk dye machines operated in day ",'latest 2024'!B234)-2,2))
        )
    ),"-"
)</f>
        <v>29</v>
      </c>
      <c r="E234" s="176">
        <f>IFERROR(
    IF(ISNUMBER(VALUE(MID('latest 2024'!B234,SEARCH("bulk dye machines operated in night",'latest 2024'!B234)-4,4))),
        VALUE(MID('latest 2024'!B234,SEARCH("bulk dye machines operated in night",'latest 2024'!B234)-4,4)),
        IF(ISNUMBER(VALUE(MID('latest 2024'!B234,SEARCH("bulk dye machines operated in night",'latest 2024'!B234)-3,3))),
            VALUE(MID('latest 2024'!B234,SEARCH("bulk dye machines operated in night",'latest 2024'!B234)-3,3)),
            VALUE(MID('latest 2024'!B234,SEARCH("bulk dye machines operated in night",'latest 2024'!B234)-2,2))
        )
    ),"-"
)</f>
        <v>20</v>
      </c>
      <c r="F234" s="175">
        <f>IFERROR(
    IF(ISNUMBER(VALUE(MID('latest 2024'!B234,SEARCH("sample dye machine operated in day",'latest 2024'!B234)-4,4))),
        VALUE(MID('latest 2024'!B234,SEARCH("sample dye machine operated in day",'latest 2024'!B234)-4,4)),
        IF(ISNUMBER(VALUE(MID('latest 2024'!B234,SEARCH("sample dye machine operated in day",'latest 2024'!B234)-3,3))),
            VALUE(MID('latest 2024'!B234,SEARCH("sample dye machine operated in day",'latest 2024'!B234)-3,3)),
            VALUE(MID('latest 2024'!B234,SEARCH("sample dye machine operated in day",'latest 2024'!B234)-2,2))
        )
    ),"-"
)</f>
        <v>9</v>
      </c>
      <c r="G234" s="175">
        <f>IFERROR(
    IF(ISNUMBER(VALUE(MID('latest 2024'!B234,SEARCH("sample dye machine operated in night",'latest 2024'!B234)-4,4))),
        VALUE(MID('latest 2024'!B234,SEARCH("sample dye machine operated in night",'latest 2024'!B234)-4,4)),
        IF(ISNUMBER(VALUE(MID('latest 2024'!B234,SEARCH("sample dye machine operated in night",'latest 2024'!B234)-3,3))),
            VALUE(MID('latest 2024'!B234,SEARCH("sample dye machine operated in night",'latest 2024'!B234)-3,3)),
            VALUE(MID('latest 2024'!B234,SEARCH("sample dye machine operated in night",'latest 2024'!B234)-2,2))
        )
    ),"-"
)</f>
        <v>9</v>
      </c>
      <c r="H234" s="176">
        <f>IFERROR(
    IF(ISNUMBER(VALUE(MID('latest 2024'!B234,SEARCH("dryers operated in day",'latest 2024'!B234)-4,4))),
        VALUE(MID('latest 2024'!B234,SEARCH("dryers operated in day",'latest 2024'!B234)-4,4)),
        IF(ISNUMBER(VALUE(MID('latest 2024'!B234,SEARCH("dryers operated in day",'latest 2024'!B234)-3,3))),
            VALUE(MID('latest 2024'!B234,SEARCH("dryers operated in day",'latest 2024'!B234)-3,3)),
            VALUE(MID('latest 2024'!B234,SEARCH("dryers operated in day",'latest 2024'!B234)-2,2))
        )
    ),"-"
)</f>
        <v>10</v>
      </c>
      <c r="I234" s="176">
        <f>IFERROR(
    IF(ISNUMBER(VALUE(MID('latest 2024'!B234,SEARCH("dryers operated in night",'latest 2024'!B234)-4,4))),
        VALUE(MID('latest 2024'!B234,SEARCH("dryers operated in night",'latest 2024'!B234)-4,4)),
        IF(ISNUMBER(VALUE(MID('latest 2024'!B234,SEARCH("dryers operated in night",'latest 2024'!B234)-3,3))),
            VALUE(MID('latest 2024'!B234,SEARCH("dryers operated in night",'latest 2024'!B234)-3,3)),
            VALUE(MID('latest 2024'!B234,SEARCH("dryers operated in night",'latest 2024'!B234)-2,2))
        )
    ),"-"
)</f>
        <v>8</v>
      </c>
      <c r="J234" s="175">
        <f>IFERROR(
    IF(ISNUMBER(VALUE(MID('latest 2024'!B234,SEARCH("Presetting machines operated in day",'latest 2024'!B234)-4,4))),
        VALUE(MID('latest 2024'!B234,SEARCH("Presetting machines operated in day",'latest 2024'!B234)-4,4)),
        IF(ISNUMBER(VALUE(MID('latest 2024'!B234,SEARCH("Presetting machines operated in day",'latest 2024'!B234)-3,3))),
            VALUE(MID('latest 2024'!B234,SEARCH("Presetting machines operated in day",'latest 2024'!B234)-3,3)),
            VALUE(MID('latest 2024'!B234,SEARCH("Presetting machines operated in day",'latest 2024'!B234)-2,2))
        )
    ),"-"
)</f>
        <v>4</v>
      </c>
      <c r="K234" s="177">
        <f>IFERROR(
    IF(ISNUMBER(VALUE(MID('latest 2024'!B234,SEARCH("Presetting machines operated in night",'latest 2024'!B234)-4,4))),
        VALUE(MID('latest 2024'!B234,SEARCH("Presetting machines operated in night",'latest 2024'!B234)-4,4)),
        IF(ISNUMBER(VALUE(MID('latest 2024'!B234,SEARCH("Presetting machines operated in night",'latest 2024'!B234)-3,3))),
            VALUE(MID('latest 2024'!B234,SEARCH("Presetting machines operated in night",'latest 2024'!B234)-3,3)),
            VALUE(MID('latest 2024'!B234,SEARCH("Presetting machines operated in night",'latest 2024'!B234)-2,2))
        )
    ),"-"
)</f>
        <v>2</v>
      </c>
      <c r="L234" s="178" t="s">
        <v>54</v>
      </c>
      <c r="M234" s="178" t="s">
        <v>54</v>
      </c>
      <c r="N234" s="179" t="s">
        <v>813</v>
      </c>
      <c r="O234" s="179">
        <v>1</v>
      </c>
      <c r="P234" s="180">
        <v>5</v>
      </c>
      <c r="Q234" s="180">
        <v>4</v>
      </c>
      <c r="R234" s="179">
        <v>2</v>
      </c>
      <c r="S234" s="179">
        <v>2</v>
      </c>
      <c r="T234" s="180">
        <v>6</v>
      </c>
      <c r="U234" s="180">
        <v>6</v>
      </c>
      <c r="V234" s="181" t="s">
        <v>712</v>
      </c>
      <c r="W234" s="182" t="s">
        <v>703</v>
      </c>
      <c r="X234" s="253">
        <v>28292.518</v>
      </c>
      <c r="Y234" s="275">
        <v>70888</v>
      </c>
      <c r="Z234" s="253">
        <v>1025</v>
      </c>
      <c r="AA234" s="254">
        <v>962</v>
      </c>
      <c r="AB234" s="254">
        <v>63</v>
      </c>
      <c r="AC234" s="84">
        <f t="shared" si="25"/>
        <v>2135.4322047384617</v>
      </c>
      <c r="AD234" s="17">
        <f t="shared" si="24"/>
        <v>2116.0068000000001</v>
      </c>
      <c r="AE234" s="15">
        <f t="shared" si="23"/>
        <v>520.38461538461536</v>
      </c>
      <c r="AF234" s="51">
        <f t="shared" ref="AF234:AF255" si="26">(((AA234*0.9)*1.25)+ (AB234*0.8*94.5)/325)</f>
        <v>1096.9047692307693</v>
      </c>
      <c r="AG234" s="6">
        <f t="shared" si="22"/>
        <v>5868.728389353847</v>
      </c>
    </row>
    <row r="235" spans="1:33" s="3" customFormat="1" ht="45.75" customHeight="1">
      <c r="A235" s="174">
        <v>45544</v>
      </c>
      <c r="B235" s="183">
        <f>IFERROR(
    IF(ISNUMBER(VALUE(MID('latest 2024'!B235,SEARCH("knitting machines for 12Hrs in day",'latest 2024'!B235)-4,4))),
        VALUE(MID('latest 2024'!B235,SEARCH("knitting machines for 12Hrs in day",'latest 2024'!B235)-4,4)),
        IF(ISNUMBER(VALUE(MID('latest 2024'!B235,SEARCH("knitting machines for 12Hrs in day",'latest 2024'!B235)-3,3))),
            VALUE(MID('latest 2024'!B235,SEARCH("knitting machines for 12Hrs in day",'latest 2024'!B235)-3,3)),
            VALUE(MID('latest 2024'!B235,SEARCH("knitting machines for 12Hrs in day",'latest 2024'!B235)-2,2))
        )
    ),"-"
)</f>
        <v>159</v>
      </c>
      <c r="C235" s="175">
        <f>IFERROR(
    IF(ISNUMBER(VALUE(MID('latest 2024'!B235,SEARCH("knitting machines operated in night",'latest 2024'!B235)-4,4))),
        VALUE(MID('latest 2024'!B235,SEARCH("knitting machines operated in night",'latest 2024'!B235)-4,4)),
        IF(ISNUMBER(VALUE(MID('latest 2024'!B235,SEARCH("knitting machines operated in night",'latest 2024'!B235)-3,3))),
            VALUE(MID('latest 2024'!B235,SEARCH("knitting machines operated in night",'latest 2024'!B235)-3,3)),
            VALUE(MID('latest 2024'!B235,SEARCH("knitting machines operated in night",'latest 2024'!B235)-2,2))
        )
    ),"-"
)</f>
        <v>153</v>
      </c>
      <c r="D235" s="176">
        <f>IFERROR(
    IF(ISNUMBER(VALUE(MID('latest 2024'!B235,SEARCH("bulk dye machines operated in day",'latest 2024'!B235)-4,4))),
        VALUE(MID('latest 2024'!B235,SEARCH("bulk dye machines operated in day",'latest 2024'!B235)-4,4)),
        IF(ISNUMBER(VALUE(MID('latest 2024'!B235,SEARCH("bulk dye machines operated in day",'latest 2024'!B235)-3,3))),
            VALUE(MID('latest 2024'!B235,SEARCH("bulk dye machines operated in day",'latest 2024'!B235)-3,3)),
            VALUE(MID('latest 2024'!B235,SEARCH("bulk dye machines operated in day ",'latest 2024'!B235)-2,2))
        )
    ),"-"
)</f>
        <v>27</v>
      </c>
      <c r="E235" s="176">
        <f>IFERROR(
    IF(ISNUMBER(VALUE(MID('latest 2024'!B235,SEARCH("bulk dye machines operated in night",'latest 2024'!B235)-4,4))),
        VALUE(MID('latest 2024'!B235,SEARCH("bulk dye machines operated in night",'latest 2024'!B235)-4,4)),
        IF(ISNUMBER(VALUE(MID('latest 2024'!B235,SEARCH("bulk dye machines operated in night",'latest 2024'!B235)-3,3))),
            VALUE(MID('latest 2024'!B235,SEARCH("bulk dye machines operated in night",'latest 2024'!B235)-3,3)),
            VALUE(MID('latest 2024'!B235,SEARCH("bulk dye machines operated in night",'latest 2024'!B235)-2,2))
        )
    ),"-"
)</f>
        <v>30</v>
      </c>
      <c r="F235" s="175">
        <f>IFERROR(
    IF(ISNUMBER(VALUE(MID('latest 2024'!B235,SEARCH("sample dye machine operated in day",'latest 2024'!B235)-4,4))),
        VALUE(MID('latest 2024'!B235,SEARCH("sample dye machine operated in day",'latest 2024'!B235)-4,4)),
        IF(ISNUMBER(VALUE(MID('latest 2024'!B235,SEARCH("sample dye machine operated in day",'latest 2024'!B235)-3,3))),
            VALUE(MID('latest 2024'!B235,SEARCH("sample dye machine operated in day",'latest 2024'!B235)-3,3)),
            VALUE(MID('latest 2024'!B235,SEARCH("sample dye machine operated in day",'latest 2024'!B235)-2,2))
        )
    ),"-"
)</f>
        <v>9</v>
      </c>
      <c r="G235" s="175">
        <f>IFERROR(
    IF(ISNUMBER(VALUE(MID('latest 2024'!B235,SEARCH("sample dye machine operated in night",'latest 2024'!B235)-4,4))),
        VALUE(MID('latest 2024'!B235,SEARCH("sample dye machine operated in night",'latest 2024'!B235)-4,4)),
        IF(ISNUMBER(VALUE(MID('latest 2024'!B235,SEARCH("sample dye machine operated in night",'latest 2024'!B235)-3,3))),
            VALUE(MID('latest 2024'!B235,SEARCH("sample dye machine operated in night",'latest 2024'!B235)-3,3)),
            VALUE(MID('latest 2024'!B235,SEARCH("sample dye machine operated in night",'latest 2024'!B235)-2,2))
        )
    ),"-"
)</f>
        <v>9</v>
      </c>
      <c r="H235" s="176">
        <f>IFERROR(
    IF(ISNUMBER(VALUE(MID('latest 2024'!B235,SEARCH("dryers operated in day",'latest 2024'!B235)-4,4))),
        VALUE(MID('latest 2024'!B235,SEARCH("dryers operated in day",'latest 2024'!B235)-4,4)),
        IF(ISNUMBER(VALUE(MID('latest 2024'!B235,SEARCH("dryers operated in day",'latest 2024'!B235)-3,3))),
            VALUE(MID('latest 2024'!B235,SEARCH("dryers operated in day",'latest 2024'!B235)-3,3)),
            VALUE(MID('latest 2024'!B235,SEARCH("dryers operated in day",'latest 2024'!B235)-2,2))
        )
    ),"-"
)</f>
        <v>11</v>
      </c>
      <c r="I235" s="176">
        <f>IFERROR(
    IF(ISNUMBER(VALUE(MID('latest 2024'!B235,SEARCH("dryers operated in night",'latest 2024'!B235)-4,4))),
        VALUE(MID('latest 2024'!B235,SEARCH("dryers operated in night",'latest 2024'!B235)-4,4)),
        IF(ISNUMBER(VALUE(MID('latest 2024'!B235,SEARCH("dryers operated in night",'latest 2024'!B235)-3,3))),
            VALUE(MID('latest 2024'!B235,SEARCH("dryers operated in night",'latest 2024'!B235)-3,3)),
            VALUE(MID('latest 2024'!B235,SEARCH("dryers operated in night",'latest 2024'!B235)-2,2))
        )
    ),"-"
)</f>
        <v>10</v>
      </c>
      <c r="J235" s="175">
        <f>IFERROR(
    IF(ISNUMBER(VALUE(MID('latest 2024'!B235,SEARCH("Presetting machines operated in day",'latest 2024'!B235)-4,4))),
        VALUE(MID('latest 2024'!B235,SEARCH("Presetting machines operated in day",'latest 2024'!B235)-4,4)),
        IF(ISNUMBER(VALUE(MID('latest 2024'!B235,SEARCH("Presetting machines operated in day",'latest 2024'!B235)-3,3))),
            VALUE(MID('latest 2024'!B235,SEARCH("Presetting machines operated in day",'latest 2024'!B235)-3,3)),
            VALUE(MID('latest 2024'!B235,SEARCH("Presetting machines operated in day",'latest 2024'!B235)-2,2))
        )
    ),"-"
)</f>
        <v>4</v>
      </c>
      <c r="K235" s="177">
        <f>IFERROR(
    IF(ISNUMBER(VALUE(MID('latest 2024'!B235,SEARCH("Presetting machines operated in night",'latest 2024'!B235)-4,4))),
        VALUE(MID('latest 2024'!B235,SEARCH("Presetting machines operated in night",'latest 2024'!B235)-4,4)),
        IF(ISNUMBER(VALUE(MID('latest 2024'!B235,SEARCH("Presetting machines operated in night",'latest 2024'!B235)-3,3))),
            VALUE(MID('latest 2024'!B235,SEARCH("Presetting machines operated in night",'latest 2024'!B235)-3,3)),
            VALUE(MID('latest 2024'!B235,SEARCH("Presetting machines operated in night",'latest 2024'!B235)-2,2))
        )
    ),"-"
)</f>
        <v>3</v>
      </c>
      <c r="L235" s="178" t="s">
        <v>54</v>
      </c>
      <c r="M235" s="178" t="s">
        <v>54</v>
      </c>
      <c r="N235" s="179">
        <v>2</v>
      </c>
      <c r="O235" s="179">
        <v>2</v>
      </c>
      <c r="P235" s="180">
        <v>5</v>
      </c>
      <c r="Q235" s="180">
        <v>4</v>
      </c>
      <c r="R235" s="179">
        <v>3</v>
      </c>
      <c r="S235" s="179">
        <v>3</v>
      </c>
      <c r="T235" s="180">
        <v>6</v>
      </c>
      <c r="U235" s="180">
        <v>6</v>
      </c>
      <c r="V235" s="181" t="s">
        <v>712</v>
      </c>
      <c r="W235" s="182" t="s">
        <v>703</v>
      </c>
      <c r="X235" s="335">
        <v>27537.25</v>
      </c>
      <c r="Y235" s="280">
        <v>67191</v>
      </c>
      <c r="Z235" s="253">
        <v>964</v>
      </c>
      <c r="AA235" s="254">
        <v>878</v>
      </c>
      <c r="AB235" s="254">
        <v>86</v>
      </c>
      <c r="AC235" s="84">
        <f t="shared" si="25"/>
        <v>2078.4268999999999</v>
      </c>
      <c r="AD235" s="17">
        <f t="shared" si="24"/>
        <v>2005.6513500000001</v>
      </c>
      <c r="AE235" s="39">
        <f t="shared" si="23"/>
        <v>489.4153846153846</v>
      </c>
      <c r="AF235" s="51">
        <f t="shared" si="26"/>
        <v>1007.7549230769231</v>
      </c>
      <c r="AG235" s="6">
        <f t="shared" si="22"/>
        <v>5581.2485576923073</v>
      </c>
    </row>
    <row r="236" spans="1:33" s="3" customFormat="1" ht="45.75" customHeight="1">
      <c r="A236" s="174">
        <v>45545</v>
      </c>
      <c r="B236" s="183">
        <f>IFERROR(
    IF(ISNUMBER(VALUE(MID('latest 2024'!B236,SEARCH("knitting machines for 12Hrs in day",'latest 2024'!B236)-4,4))),
        VALUE(MID('latest 2024'!B236,SEARCH("knitting machines for 12Hrs in day",'latest 2024'!B236)-4,4)),
        IF(ISNUMBER(VALUE(MID('latest 2024'!B236,SEARCH("knitting machines for 12Hrs in day",'latest 2024'!B236)-3,3))),
            VALUE(MID('latest 2024'!B236,SEARCH("knitting machines for 12Hrs in day",'latest 2024'!B236)-3,3)),
            VALUE(MID('latest 2024'!B236,SEARCH("knitting machines for 12Hrs in day",'latest 2024'!B236)-2,2))
        )
    ),"-"
)</f>
        <v>143</v>
      </c>
      <c r="C236" s="175">
        <f>IFERROR(
    IF(ISNUMBER(VALUE(MID('latest 2024'!B236,SEARCH("knitting machines operated in night",'latest 2024'!B236)-4,4))),
        VALUE(MID('latest 2024'!B236,SEARCH("knitting machines operated in night",'latest 2024'!B236)-4,4)),
        IF(ISNUMBER(VALUE(MID('latest 2024'!B236,SEARCH("knitting machines operated in night",'latest 2024'!B236)-3,3))),
            VALUE(MID('latest 2024'!B236,SEARCH("knitting machines operated in night",'latest 2024'!B236)-3,3)),
            VALUE(MID('latest 2024'!B236,SEARCH("knitting machines operated in night",'latest 2024'!B236)-2,2))
        )
    ),"-"
)</f>
        <v>147</v>
      </c>
      <c r="D236" s="176">
        <f>IFERROR(
    IF(ISNUMBER(VALUE(MID('latest 2024'!B236,SEARCH("bulk dye machines operated in day",'latest 2024'!B236)-4,4))),
        VALUE(MID('latest 2024'!B236,SEARCH("bulk dye machines operated in day",'latest 2024'!B236)-4,4)),
        IF(ISNUMBER(VALUE(MID('latest 2024'!B236,SEARCH("bulk dye machines operated in day",'latest 2024'!B236)-3,3))),
            VALUE(MID('latest 2024'!B236,SEARCH("bulk dye machines operated in day",'latest 2024'!B236)-3,3)),
            VALUE(MID('latest 2024'!B236,SEARCH("bulk dye machines operated in day ",'latest 2024'!B236)-2,2))
        )
    ),"-"
)</f>
        <v>29</v>
      </c>
      <c r="E236" s="176">
        <f>IFERROR(
    IF(ISNUMBER(VALUE(MID('latest 2024'!B236,SEARCH("bulk dye machines operated in night",'latest 2024'!B236)-4,4))),
        VALUE(MID('latest 2024'!B236,SEARCH("bulk dye machines operated in night",'latest 2024'!B236)-4,4)),
        IF(ISNUMBER(VALUE(MID('latest 2024'!B236,SEARCH("bulk dye machines operated in night",'latest 2024'!B236)-3,3))),
            VALUE(MID('latest 2024'!B236,SEARCH("bulk dye machines operated in night",'latest 2024'!B236)-3,3)),
            VALUE(MID('latest 2024'!B236,SEARCH("bulk dye machines operated in night",'latest 2024'!B236)-2,2))
        )
    ),"-"
)</f>
        <v>28</v>
      </c>
      <c r="F236" s="175">
        <f>IFERROR(
    IF(ISNUMBER(VALUE(MID('latest 2024'!B236,SEARCH("sample dye machine operated in day",'latest 2024'!B236)-4,4))),
        VALUE(MID('latest 2024'!B236,SEARCH("sample dye machine operated in day",'latest 2024'!B236)-4,4)),
        IF(ISNUMBER(VALUE(MID('latest 2024'!B236,SEARCH("sample dye machine operated in day",'latest 2024'!B236)-3,3))),
            VALUE(MID('latest 2024'!B236,SEARCH("sample dye machine operated in day",'latest 2024'!B236)-3,3)),
            VALUE(MID('latest 2024'!B236,SEARCH("sample dye machine operated in day",'latest 2024'!B236)-2,2))
        )
    ),"-"
)</f>
        <v>9</v>
      </c>
      <c r="G236" s="175">
        <f>IFERROR(
    IF(ISNUMBER(VALUE(MID('latest 2024'!B236,SEARCH("sample dye machine operated in night",'latest 2024'!B236)-4,4))),
        VALUE(MID('latest 2024'!B236,SEARCH("sample dye machine operated in night",'latest 2024'!B236)-4,4)),
        IF(ISNUMBER(VALUE(MID('latest 2024'!B236,SEARCH("sample dye machine operated in night",'latest 2024'!B236)-3,3))),
            VALUE(MID('latest 2024'!B236,SEARCH("sample dye machine operated in night",'latest 2024'!B236)-3,3)),
            VALUE(MID('latest 2024'!B236,SEARCH("sample dye machine operated in night",'latest 2024'!B236)-2,2))
        )
    ),"-"
)</f>
        <v>9</v>
      </c>
      <c r="H236" s="176">
        <f>IFERROR(
    IF(ISNUMBER(VALUE(MID('latest 2024'!B236,SEARCH("dryers operated in day",'latest 2024'!B236)-4,4))),
        VALUE(MID('latest 2024'!B236,SEARCH("dryers operated in day",'latest 2024'!B236)-4,4)),
        IF(ISNUMBER(VALUE(MID('latest 2024'!B236,SEARCH("dryers operated in day",'latest 2024'!B236)-3,3))),
            VALUE(MID('latest 2024'!B236,SEARCH("dryers operated in day",'latest 2024'!B236)-3,3)),
            VALUE(MID('latest 2024'!B236,SEARCH("dryers operated in day",'latest 2024'!B236)-2,2))
        )
    ),"-"
)</f>
        <v>11</v>
      </c>
      <c r="I236" s="176">
        <f>IFERROR(
    IF(ISNUMBER(VALUE(MID('latest 2024'!B236,SEARCH("dryers operated in night",'latest 2024'!B236)-4,4))),
        VALUE(MID('latest 2024'!B236,SEARCH("dryers operated in night",'latest 2024'!B236)-4,4)),
        IF(ISNUMBER(VALUE(MID('latest 2024'!B236,SEARCH("dryers operated in night",'latest 2024'!B236)-3,3))),
            VALUE(MID('latest 2024'!B236,SEARCH("dryers operated in night",'latest 2024'!B236)-3,3)),
            VALUE(MID('latest 2024'!B236,SEARCH("dryers operated in night",'latest 2024'!B236)-2,2))
        )
    ),"-"
)</f>
        <v>10</v>
      </c>
      <c r="J236" s="175">
        <f>IFERROR(
    IF(ISNUMBER(VALUE(MID('latest 2024'!B236,SEARCH("Presetting machines operated in day",'latest 2024'!B236)-4,4))),
        VALUE(MID('latest 2024'!B236,SEARCH("Presetting machines operated in day",'latest 2024'!B236)-4,4)),
        IF(ISNUMBER(VALUE(MID('latest 2024'!B236,SEARCH("Presetting machines operated in day",'latest 2024'!B236)-3,3))),
            VALUE(MID('latest 2024'!B236,SEARCH("Presetting machines operated in day",'latest 2024'!B236)-3,3)),
            VALUE(MID('latest 2024'!B236,SEARCH("Presetting machines operated in day",'latest 2024'!B236)-2,2))
        )
    ),"-"
)</f>
        <v>4</v>
      </c>
      <c r="K236" s="177">
        <f>IFERROR(
    IF(ISNUMBER(VALUE(MID('latest 2024'!B236,SEARCH("Presetting machines operated in night",'latest 2024'!B236)-4,4))),
        VALUE(MID('latest 2024'!B236,SEARCH("Presetting machines operated in night",'latest 2024'!B236)-4,4)),
        IF(ISNUMBER(VALUE(MID('latest 2024'!B236,SEARCH("Presetting machines operated in night",'latest 2024'!B236)-3,3))),
            VALUE(MID('latest 2024'!B236,SEARCH("Presetting machines operated in night",'latest 2024'!B236)-3,3)),
            VALUE(MID('latest 2024'!B236,SEARCH("Presetting machines operated in night",'latest 2024'!B236)-2,2))
        )
    ),"-"
)</f>
        <v>3</v>
      </c>
      <c r="L236" s="178" t="s">
        <v>54</v>
      </c>
      <c r="M236" s="178" t="s">
        <v>54</v>
      </c>
      <c r="N236" s="186" t="s">
        <v>814</v>
      </c>
      <c r="O236" s="179">
        <v>2</v>
      </c>
      <c r="P236" s="180">
        <v>5</v>
      </c>
      <c r="Q236" s="180">
        <v>4</v>
      </c>
      <c r="R236" s="179">
        <v>3</v>
      </c>
      <c r="S236" s="179">
        <v>3</v>
      </c>
      <c r="T236" s="180">
        <v>6</v>
      </c>
      <c r="U236" s="180">
        <v>6</v>
      </c>
      <c r="V236" s="181" t="s">
        <v>712</v>
      </c>
      <c r="W236" s="182" t="s">
        <v>703</v>
      </c>
      <c r="X236" s="253">
        <v>27918.878000000001</v>
      </c>
      <c r="Y236" s="275">
        <v>68404</v>
      </c>
      <c r="Z236" s="253">
        <v>984</v>
      </c>
      <c r="AA236" s="254">
        <v>901</v>
      </c>
      <c r="AB236" s="254">
        <v>83</v>
      </c>
      <c r="AC236" s="84">
        <f>(X236*24.53)/325</f>
        <v>2107.2310072</v>
      </c>
      <c r="AD236" s="17">
        <f t="shared" si="24"/>
        <v>2041.8594000000001</v>
      </c>
      <c r="AE236" s="15">
        <f t="shared" si="23"/>
        <v>499.56923076923078</v>
      </c>
      <c r="AF236" s="51">
        <f t="shared" si="26"/>
        <v>1032.9320769230769</v>
      </c>
      <c r="AG236" s="6">
        <f t="shared" si="22"/>
        <v>5681.5917148923081</v>
      </c>
    </row>
    <row r="237" spans="1:33" s="3" customFormat="1" ht="45.75" customHeight="1">
      <c r="A237" s="174">
        <v>45546</v>
      </c>
      <c r="B237" s="183">
        <f>IFERROR(
    IF(ISNUMBER(VALUE(MID('latest 2024'!B237,SEARCH("knitting machines for 12Hrs in day",'latest 2024'!B237)-4,4))),
        VALUE(MID('latest 2024'!B237,SEARCH("knitting machines for 12Hrs in day",'latest 2024'!B237)-4,4)),
        IF(ISNUMBER(VALUE(MID('latest 2024'!B237,SEARCH("knitting machines for 12Hrs in day",'latest 2024'!B237)-3,3))),
            VALUE(MID('latest 2024'!B237,SEARCH("knitting machines for 12Hrs in day",'latest 2024'!B237)-3,3)),
            VALUE(MID('latest 2024'!B237,SEARCH("knitting machines for 12Hrs in day",'latest 2024'!B237)-2,2))
        )
    ),"-"
)</f>
        <v>158</v>
      </c>
      <c r="C237" s="175">
        <f>IFERROR(
    IF(ISNUMBER(VALUE(MID('latest 2024'!B237,SEARCH("knitting machines operated in night",'latest 2024'!B237)-4,4))),
        VALUE(MID('latest 2024'!B237,SEARCH("knitting machines operated in night",'latest 2024'!B237)-4,4)),
        IF(ISNUMBER(VALUE(MID('latest 2024'!B237,SEARCH("knitting machines operated in night",'latest 2024'!B237)-3,3))),
            VALUE(MID('latest 2024'!B237,SEARCH("knitting machines operated in night",'latest 2024'!B237)-3,3)),
            VALUE(MID('latest 2024'!B237,SEARCH("knitting machines operated in night",'latest 2024'!B237)-2,2))
        )
    ),"-"
)</f>
        <v>119</v>
      </c>
      <c r="D237" s="176">
        <f>IFERROR(
    IF(ISNUMBER(VALUE(MID('latest 2024'!B237,SEARCH("bulk dye machines operated in day",'latest 2024'!B237)-4,4))),
        VALUE(MID('latest 2024'!B237,SEARCH("bulk dye machines operated in day",'latest 2024'!B237)-4,4)),
        IF(ISNUMBER(VALUE(MID('latest 2024'!B237,SEARCH("bulk dye machines operated in day",'latest 2024'!B237)-3,3))),
            VALUE(MID('latest 2024'!B237,SEARCH("bulk dye machines operated in day",'latest 2024'!B237)-3,3)),
            VALUE(MID('latest 2024'!B237,SEARCH("bulk dye machines operated in day ",'latest 2024'!B237)-2,2))
        )
    ),"-"
)</f>
        <v>26</v>
      </c>
      <c r="E237" s="176">
        <f>IFERROR(
    IF(ISNUMBER(VALUE(MID('latest 2024'!B237,SEARCH("bulk dye machines operated in night",'latest 2024'!B237)-4,4))),
        VALUE(MID('latest 2024'!B237,SEARCH("bulk dye machines operated in night",'latest 2024'!B237)-4,4)),
        IF(ISNUMBER(VALUE(MID('latest 2024'!B237,SEARCH("bulk dye machines operated in night",'latest 2024'!B237)-3,3))),
            VALUE(MID('latest 2024'!B237,SEARCH("bulk dye machines operated in night",'latest 2024'!B237)-3,3)),
            VALUE(MID('latest 2024'!B237,SEARCH("bulk dye machines operated in night",'latest 2024'!B237)-2,2))
        )
    ),"-"
)</f>
        <v>28</v>
      </c>
      <c r="F237" s="175">
        <f>IFERROR(
    IF(ISNUMBER(VALUE(MID('latest 2024'!B237,SEARCH("sample dye machine operated in day",'latest 2024'!B237)-4,4))),
        VALUE(MID('latest 2024'!B237,SEARCH("sample dye machine operated in day",'latest 2024'!B237)-4,4)),
        IF(ISNUMBER(VALUE(MID('latest 2024'!B237,SEARCH("sample dye machine operated in day",'latest 2024'!B237)-3,3))),
            VALUE(MID('latest 2024'!B237,SEARCH("sample dye machine operated in day",'latest 2024'!B237)-3,3)),
            VALUE(MID('latest 2024'!B237,SEARCH("sample dye machine operated in day",'latest 2024'!B237)-2,2))
        )
    ),"-"
)</f>
        <v>9</v>
      </c>
      <c r="G237" s="175">
        <f>IFERROR(
    IF(ISNUMBER(VALUE(MID('latest 2024'!B237,SEARCH("sample dye machine operated in night",'latest 2024'!B237)-4,4))),
        VALUE(MID('latest 2024'!B237,SEARCH("sample dye machine operated in night",'latest 2024'!B237)-4,4)),
        IF(ISNUMBER(VALUE(MID('latest 2024'!B237,SEARCH("sample dye machine operated in night",'latest 2024'!B237)-3,3))),
            VALUE(MID('latest 2024'!B237,SEARCH("sample dye machine operated in night",'latest 2024'!B237)-3,3)),
            VALUE(MID('latest 2024'!B237,SEARCH("sample dye machine operated in night",'latest 2024'!B237)-2,2))
        )
    ),"-"
)</f>
        <v>9</v>
      </c>
      <c r="H237" s="176">
        <f>IFERROR(
    IF(ISNUMBER(VALUE(MID('latest 2024'!B237,SEARCH("dryers operated in day",'latest 2024'!B237)-4,4))),
        VALUE(MID('latest 2024'!B237,SEARCH("dryers operated in day",'latest 2024'!B237)-4,4)),
        IF(ISNUMBER(VALUE(MID('latest 2024'!B237,SEARCH("dryers operated in day",'latest 2024'!B237)-3,3))),
            VALUE(MID('latest 2024'!B237,SEARCH("dryers operated in day",'latest 2024'!B237)-3,3)),
            VALUE(MID('latest 2024'!B237,SEARCH("dryers operated in day",'latest 2024'!B237)-2,2))
        )
    ),"-"
)</f>
        <v>7</v>
      </c>
      <c r="I237" s="176">
        <f>IFERROR(
    IF(ISNUMBER(VALUE(MID('latest 2024'!B237,SEARCH("dryers operated in night",'latest 2024'!B237)-4,4))),
        VALUE(MID('latest 2024'!B237,SEARCH("dryers operated in night",'latest 2024'!B237)-4,4)),
        IF(ISNUMBER(VALUE(MID('latest 2024'!B237,SEARCH("dryers operated in night",'latest 2024'!B237)-3,3))),
            VALUE(MID('latest 2024'!B237,SEARCH("dryers operated in night",'latest 2024'!B237)-3,3)),
            VALUE(MID('latest 2024'!B237,SEARCH("dryers operated in night",'latest 2024'!B237)-2,2))
        )
    ),"-"
)</f>
        <v>9</v>
      </c>
      <c r="J237" s="175">
        <f>IFERROR(
    IF(ISNUMBER(VALUE(MID('latest 2024'!B237,SEARCH("Presetting machines operated in day",'latest 2024'!B237)-4,4))),
        VALUE(MID('latest 2024'!B237,SEARCH("Presetting machines operated in day",'latest 2024'!B237)-4,4)),
        IF(ISNUMBER(VALUE(MID('latest 2024'!B237,SEARCH("Presetting machines operated in day",'latest 2024'!B237)-3,3))),
            VALUE(MID('latest 2024'!B237,SEARCH("Presetting machines operated in day",'latest 2024'!B237)-3,3)),
            VALUE(MID('latest 2024'!B237,SEARCH("Presetting machines operated in day",'latest 2024'!B237)-2,2))
        )
    ),"-"
)</f>
        <v>3</v>
      </c>
      <c r="K237" s="177">
        <f>IFERROR(
    IF(ISNUMBER(VALUE(MID('latest 2024'!B237,SEARCH("Presetting machines operated in night",'latest 2024'!B237)-4,4))),
        VALUE(MID('latest 2024'!B237,SEARCH("Presetting machines operated in night",'latest 2024'!B237)-4,4)),
        IF(ISNUMBER(VALUE(MID('latest 2024'!B237,SEARCH("Presetting machines operated in night",'latest 2024'!B237)-3,3))),
            VALUE(MID('latest 2024'!B237,SEARCH("Presetting machines operated in night",'latest 2024'!B237)-3,3)),
            VALUE(MID('latest 2024'!B237,SEARCH("Presetting machines operated in night",'latest 2024'!B237)-2,2))
        )
    ),"-"
)</f>
        <v>3</v>
      </c>
      <c r="L237" s="178" t="s">
        <v>54</v>
      </c>
      <c r="M237" s="178" t="s">
        <v>54</v>
      </c>
      <c r="N237" s="186" t="s">
        <v>814</v>
      </c>
      <c r="O237" s="179">
        <v>2</v>
      </c>
      <c r="P237" s="180">
        <v>5</v>
      </c>
      <c r="Q237" s="180">
        <v>4</v>
      </c>
      <c r="R237" s="179">
        <v>3</v>
      </c>
      <c r="S237" s="179">
        <v>3</v>
      </c>
      <c r="T237" s="180">
        <v>6</v>
      </c>
      <c r="U237" s="180">
        <v>6</v>
      </c>
      <c r="V237" s="181" t="s">
        <v>712</v>
      </c>
      <c r="W237" s="182" t="s">
        <v>703</v>
      </c>
      <c r="X237" s="253">
        <v>26871.876</v>
      </c>
      <c r="Y237" s="275">
        <v>67776</v>
      </c>
      <c r="Z237" s="253">
        <v>937</v>
      </c>
      <c r="AA237" s="254">
        <v>859</v>
      </c>
      <c r="AB237" s="254">
        <v>78</v>
      </c>
      <c r="AC237" s="84">
        <f t="shared" si="25"/>
        <v>2028.2065177846155</v>
      </c>
      <c r="AD237" s="17">
        <f t="shared" si="24"/>
        <v>2023.1135999999999</v>
      </c>
      <c r="AE237" s="39">
        <f t="shared" si="23"/>
        <v>475.7076923076923</v>
      </c>
      <c r="AF237" s="51">
        <f t="shared" si="26"/>
        <v>984.51900000000001</v>
      </c>
      <c r="AG237" s="6">
        <f t="shared" si="22"/>
        <v>5511.5468100923081</v>
      </c>
    </row>
    <row r="238" spans="1:33" s="3" customFormat="1" ht="45.75" customHeight="1">
      <c r="A238" s="174">
        <v>45547</v>
      </c>
      <c r="B238" s="183">
        <f>IFERROR(
    IF(ISNUMBER(VALUE(MID('latest 2024'!B238,SEARCH("knitting machines for 12Hrs in day",'latest 2024'!B238)-4,4))),
        VALUE(MID('latest 2024'!B238,SEARCH("knitting machines for 12Hrs in day",'latest 2024'!B238)-4,4)),
        IF(ISNUMBER(VALUE(MID('latest 2024'!B238,SEARCH("knitting machines for 12Hrs in day",'latest 2024'!B238)-3,3))),
            VALUE(MID('latest 2024'!B238,SEARCH("knitting machines for 12Hrs in day",'latest 2024'!B238)-3,3)),
            VALUE(MID('latest 2024'!B238,SEARCH("knitting machines for 12Hrs in day",'latest 2024'!B238)-2,2))
        )
    ),"-"
)</f>
        <v>145</v>
      </c>
      <c r="C238" s="175">
        <f>IFERROR(
    IF(ISNUMBER(VALUE(MID('latest 2024'!B238,SEARCH("knitting machines operated in night",'latest 2024'!B238)-4,4))),
        VALUE(MID('latest 2024'!B238,SEARCH("knitting machines operated in night",'latest 2024'!B238)-4,4)),
        IF(ISNUMBER(VALUE(MID('latest 2024'!B238,SEARCH("knitting machines operated in night",'latest 2024'!B238)-3,3))),
            VALUE(MID('latest 2024'!B238,SEARCH("knitting machines operated in night",'latest 2024'!B238)-3,3)),
            VALUE(MID('latest 2024'!B238,SEARCH("knitting machines operated in night",'latest 2024'!B238)-2,2))
        )
    ),"-"
)</f>
        <v>129</v>
      </c>
      <c r="D238" s="176">
        <f>IFERROR(
    IF(ISNUMBER(VALUE(MID('latest 2024'!B238,SEARCH("bulk dye machines operated in day",'latest 2024'!B238)-4,4))),
        VALUE(MID('latest 2024'!B238,SEARCH("bulk dye machines operated in day",'latest 2024'!B238)-4,4)),
        IF(ISNUMBER(VALUE(MID('latest 2024'!B238,SEARCH("bulk dye machines operated in day",'latest 2024'!B238)-3,3))),
            VALUE(MID('latest 2024'!B238,SEARCH("bulk dye machines operated in day",'latest 2024'!B238)-3,3)),
            VALUE(MID('latest 2024'!B238,SEARCH("bulk dye machines operated in day ",'latest 2024'!B238)-2,2))
        )
    ),"-"
)</f>
        <v>28</v>
      </c>
      <c r="E238" s="176">
        <f>IFERROR(
    IF(ISNUMBER(VALUE(MID('latest 2024'!B238,SEARCH("bulk dye machines operated in night",'latest 2024'!B238)-4,4))),
        VALUE(MID('latest 2024'!B238,SEARCH("bulk dye machines operated in night",'latest 2024'!B238)-4,4)),
        IF(ISNUMBER(VALUE(MID('latest 2024'!B238,SEARCH("bulk dye machines operated in night",'latest 2024'!B238)-3,3))),
            VALUE(MID('latest 2024'!B238,SEARCH("bulk dye machines operated in night",'latest 2024'!B238)-3,3)),
            VALUE(MID('latest 2024'!B238,SEARCH("bulk dye machines operated in night",'latest 2024'!B238)-2,2))
        )
    ),"-"
)</f>
        <v>27</v>
      </c>
      <c r="F238" s="175">
        <f>IFERROR(
    IF(ISNUMBER(VALUE(MID('latest 2024'!B238,SEARCH("sample dye machine operated in day",'latest 2024'!B238)-4,4))),
        VALUE(MID('latest 2024'!B238,SEARCH("sample dye machine operated in day",'latest 2024'!B238)-4,4)),
        IF(ISNUMBER(VALUE(MID('latest 2024'!B238,SEARCH("sample dye machine operated in day",'latest 2024'!B238)-3,3))),
            VALUE(MID('latest 2024'!B238,SEARCH("sample dye machine operated in day",'latest 2024'!B238)-3,3)),
            VALUE(MID('latest 2024'!B238,SEARCH("sample dye machine operated in day",'latest 2024'!B238)-2,2))
        )
    ),"-"
)</f>
        <v>8</v>
      </c>
      <c r="G238" s="175">
        <f>IFERROR(
    IF(ISNUMBER(VALUE(MID('latest 2024'!B238,SEARCH("sample dye machine operated in night",'latest 2024'!B238)-4,4))),
        VALUE(MID('latest 2024'!B238,SEARCH("sample dye machine operated in night",'latest 2024'!B238)-4,4)),
        IF(ISNUMBER(VALUE(MID('latest 2024'!B238,SEARCH("sample dye machine operated in night",'latest 2024'!B238)-3,3))),
            VALUE(MID('latest 2024'!B238,SEARCH("sample dye machine operated in night",'latest 2024'!B238)-3,3)),
            VALUE(MID('latest 2024'!B238,SEARCH("sample dye machine operated in night",'latest 2024'!B238)-2,2))
        )
    ),"-"
)</f>
        <v>8</v>
      </c>
      <c r="H238" s="176">
        <f>IFERROR(
    IF(ISNUMBER(VALUE(MID('latest 2024'!B238,SEARCH("dryers operated in day",'latest 2024'!B238)-4,4))),
        VALUE(MID('latest 2024'!B238,SEARCH("dryers operated in day",'latest 2024'!B238)-4,4)),
        IF(ISNUMBER(VALUE(MID('latest 2024'!B238,SEARCH("dryers operated in day",'latest 2024'!B238)-3,3))),
            VALUE(MID('latest 2024'!B238,SEARCH("dryers operated in day",'latest 2024'!B238)-3,3)),
            VALUE(MID('latest 2024'!B238,SEARCH("dryers operated in day",'latest 2024'!B238)-2,2))
        )
    ),"-"
)</f>
        <v>7</v>
      </c>
      <c r="I238" s="176">
        <f>IFERROR(
    IF(ISNUMBER(VALUE(MID('latest 2024'!B238,SEARCH("dryers operated in night",'latest 2024'!B238)-4,4))),
        VALUE(MID('latest 2024'!B238,SEARCH("dryers operated in night",'latest 2024'!B238)-4,4)),
        IF(ISNUMBER(VALUE(MID('latest 2024'!B238,SEARCH("dryers operated in night",'latest 2024'!B238)-3,3))),
            VALUE(MID('latest 2024'!B238,SEARCH("dryers operated in night",'latest 2024'!B238)-3,3)),
            VALUE(MID('latest 2024'!B238,SEARCH("dryers operated in night",'latest 2024'!B238)-2,2))
        )
    ),"-"
)</f>
        <v>8</v>
      </c>
      <c r="J238" s="175">
        <f>IFERROR(
    IF(ISNUMBER(VALUE(MID('latest 2024'!B238,SEARCH("Presetting machines operated in day",'latest 2024'!B238)-4,4))),
        VALUE(MID('latest 2024'!B238,SEARCH("Presetting machines operated in day",'latest 2024'!B238)-4,4)),
        IF(ISNUMBER(VALUE(MID('latest 2024'!B238,SEARCH("Presetting machines operated in day",'latest 2024'!B238)-3,3))),
            VALUE(MID('latest 2024'!B238,SEARCH("Presetting machines operated in day",'latest 2024'!B238)-3,3)),
            VALUE(MID('latest 2024'!B238,SEARCH("Presetting machines operated in day",'latest 2024'!B238)-2,2))
        )
    ),"-"
)</f>
        <v>2</v>
      </c>
      <c r="K238" s="177">
        <f>IFERROR(
    IF(ISNUMBER(VALUE(MID('latest 2024'!B238,SEARCH("Presetting machines operated in night",'latest 2024'!B238)-4,4))),
        VALUE(MID('latest 2024'!B238,SEARCH("Presetting machines operated in night",'latest 2024'!B238)-4,4)),
        IF(ISNUMBER(VALUE(MID('latest 2024'!B238,SEARCH("Presetting machines operated in night",'latest 2024'!B238)-3,3))),
            VALUE(MID('latest 2024'!B238,SEARCH("Presetting machines operated in night",'latest 2024'!B238)-3,3)),
            VALUE(MID('latest 2024'!B238,SEARCH("Presetting machines operated in night",'latest 2024'!B238)-2,2))
        )
    ),"-"
)</f>
        <v>2</v>
      </c>
      <c r="L238" s="178" t="s">
        <v>54</v>
      </c>
      <c r="M238" s="178" t="s">
        <v>54</v>
      </c>
      <c r="N238" s="179">
        <v>2</v>
      </c>
      <c r="O238" s="179">
        <v>2</v>
      </c>
      <c r="P238" s="180">
        <v>5</v>
      </c>
      <c r="Q238" s="180">
        <v>4</v>
      </c>
      <c r="R238" s="179">
        <v>3</v>
      </c>
      <c r="S238" s="179">
        <v>3</v>
      </c>
      <c r="T238" s="180">
        <v>6</v>
      </c>
      <c r="U238" s="180">
        <v>6</v>
      </c>
      <c r="V238" s="181" t="s">
        <v>712</v>
      </c>
      <c r="W238" s="182" t="s">
        <v>703</v>
      </c>
      <c r="X238" s="251">
        <v>25442</v>
      </c>
      <c r="Y238" s="251">
        <v>69200</v>
      </c>
      <c r="Z238" s="251">
        <v>1002</v>
      </c>
      <c r="AA238" s="34">
        <v>924</v>
      </c>
      <c r="AB238" s="34">
        <v>78</v>
      </c>
      <c r="AC238" s="84">
        <f t="shared" si="25"/>
        <v>1920.2838769230771</v>
      </c>
      <c r="AD238" s="17">
        <f t="shared" si="24"/>
        <v>2065.6200000000003</v>
      </c>
      <c r="AE238" s="15">
        <f t="shared" si="23"/>
        <v>508.7076923076923</v>
      </c>
      <c r="AF238" s="51">
        <f t="shared" si="26"/>
        <v>1057.644</v>
      </c>
      <c r="AG238" s="6">
        <f t="shared" si="22"/>
        <v>5552.2555692307697</v>
      </c>
    </row>
    <row r="239" spans="1:33" s="3" customFormat="1" ht="45.75" customHeight="1">
      <c r="A239" s="174">
        <v>45548</v>
      </c>
      <c r="B239" s="183">
        <f>IFERROR(
    IF(ISNUMBER(VALUE(MID('latest 2024'!B239,SEARCH("knitting machines for 12Hrs in day",'latest 2024'!B239)-4,4))),
        VALUE(MID('latest 2024'!B239,SEARCH("knitting machines for 12Hrs in day",'latest 2024'!B239)-4,4)),
        IF(ISNUMBER(VALUE(MID('latest 2024'!B239,SEARCH("knitting machines for 12Hrs in day",'latest 2024'!B239)-3,3))),
            VALUE(MID('latest 2024'!B239,SEARCH("knitting machines for 12Hrs in day",'latest 2024'!B239)-3,3)),
            VALUE(MID('latest 2024'!B239,SEARCH("knitting machines for 12Hrs in day",'latest 2024'!B239)-2,2))
        )
    ),"-"
)</f>
        <v>118</v>
      </c>
      <c r="C239" s="175">
        <f>IFERROR(
    IF(ISNUMBER(VALUE(MID('latest 2024'!B239,SEARCH("knitting machines operated in night",'latest 2024'!B239)-4,4))),
        VALUE(MID('latest 2024'!B239,SEARCH("knitting machines operated in night",'latest 2024'!B239)-4,4)),
        IF(ISNUMBER(VALUE(MID('latest 2024'!B239,SEARCH("knitting machines operated in night",'latest 2024'!B239)-3,3))),
            VALUE(MID('latest 2024'!B239,SEARCH("knitting machines operated in night",'latest 2024'!B239)-3,3)),
            VALUE(MID('latest 2024'!B239,SEARCH("knitting machines operated in night",'latest 2024'!B239)-2,2))
        )
    ),"-"
)</f>
        <v>120</v>
      </c>
      <c r="D239" s="176">
        <f>IFERROR(
    IF(ISNUMBER(VALUE(MID('latest 2024'!B239,SEARCH("bulk dye machines operated in day",'latest 2024'!B239)-4,4))),
        VALUE(MID('latest 2024'!B239,SEARCH("bulk dye machines operated in day",'latest 2024'!B239)-4,4)),
        IF(ISNUMBER(VALUE(MID('latest 2024'!B239,SEARCH("bulk dye machines operated in day",'latest 2024'!B239)-3,3))),
            VALUE(MID('latest 2024'!B239,SEARCH("bulk dye machines operated in day",'latest 2024'!B239)-3,3)),
            VALUE(MID('latest 2024'!B239,SEARCH("bulk dye machines operated in day ",'latest 2024'!B239)-2,2))
        )
    ),"-"
)</f>
        <v>28</v>
      </c>
      <c r="E239" s="176">
        <f>IFERROR(
    IF(ISNUMBER(VALUE(MID('latest 2024'!B239,SEARCH("bulk dye machines operated in night",'latest 2024'!B239)-4,4))),
        VALUE(MID('latest 2024'!B239,SEARCH("bulk dye machines operated in night",'latest 2024'!B239)-4,4)),
        IF(ISNUMBER(VALUE(MID('latest 2024'!B239,SEARCH("bulk dye machines operated in night",'latest 2024'!B239)-3,3))),
            VALUE(MID('latest 2024'!B239,SEARCH("bulk dye machines operated in night",'latest 2024'!B239)-3,3)),
            VALUE(MID('latest 2024'!B239,SEARCH("bulk dye machines operated in night",'latest 2024'!B239)-2,2))
        )
    ),"-"
)</f>
        <v>28</v>
      </c>
      <c r="F239" s="175">
        <f>IFERROR(
    IF(ISNUMBER(VALUE(MID('latest 2024'!B239,SEARCH("sample dye machine operated in day",'latest 2024'!B239)-4,4))),
        VALUE(MID('latest 2024'!B239,SEARCH("sample dye machine operated in day",'latest 2024'!B239)-4,4)),
        IF(ISNUMBER(VALUE(MID('latest 2024'!B239,SEARCH("sample dye machine operated in day",'latest 2024'!B239)-3,3))),
            VALUE(MID('latest 2024'!B239,SEARCH("sample dye machine operated in day",'latest 2024'!B239)-3,3)),
            VALUE(MID('latest 2024'!B239,SEARCH("sample dye machine operated in day",'latest 2024'!B239)-2,2))
        )
    ),"-"
)</f>
        <v>9</v>
      </c>
      <c r="G239" s="175">
        <f>IFERROR(
    IF(ISNUMBER(VALUE(MID('latest 2024'!B239,SEARCH("sample dye machine operated in night",'latest 2024'!B239)-4,4))),
        VALUE(MID('latest 2024'!B239,SEARCH("sample dye machine operated in night",'latest 2024'!B239)-4,4)),
        IF(ISNUMBER(VALUE(MID('latest 2024'!B239,SEARCH("sample dye machine operated in night",'latest 2024'!B239)-3,3))),
            VALUE(MID('latest 2024'!B239,SEARCH("sample dye machine operated in night",'latest 2024'!B239)-3,3)),
            VALUE(MID('latest 2024'!B239,SEARCH("sample dye machine operated in night",'latest 2024'!B239)-2,2))
        )
    ),"-"
)</f>
        <v>8</v>
      </c>
      <c r="H239" s="176">
        <f>IFERROR(
    IF(ISNUMBER(VALUE(MID('latest 2024'!B239,SEARCH("dryers operated in day",'latest 2024'!B239)-4,4))),
        VALUE(MID('latest 2024'!B239,SEARCH("dryers operated in day",'latest 2024'!B239)-4,4)),
        IF(ISNUMBER(VALUE(MID('latest 2024'!B239,SEARCH("dryers operated in day",'latest 2024'!B239)-3,3))),
            VALUE(MID('latest 2024'!B239,SEARCH("dryers operated in day",'latest 2024'!B239)-3,3)),
            VALUE(MID('latest 2024'!B239,SEARCH("dryers operated in day",'latest 2024'!B239)-2,2))
        )
    ),"-"
)</f>
        <v>7</v>
      </c>
      <c r="I239" s="176">
        <f>IFERROR(
    IF(ISNUMBER(VALUE(MID('latest 2024'!B239,SEARCH("dryers operated in night",'latest 2024'!B239)-4,4))),
        VALUE(MID('latest 2024'!B239,SEARCH("dryers operated in night",'latest 2024'!B239)-4,4)),
        IF(ISNUMBER(VALUE(MID('latest 2024'!B239,SEARCH("dryers operated in night",'latest 2024'!B239)-3,3))),
            VALUE(MID('latest 2024'!B239,SEARCH("dryers operated in night",'latest 2024'!B239)-3,3)),
            VALUE(MID('latest 2024'!B239,SEARCH("dryers operated in night",'latest 2024'!B239)-2,2))
        )
    ),"-"
)</f>
        <v>10</v>
      </c>
      <c r="J239" s="175">
        <f>IFERROR(
    IF(ISNUMBER(VALUE(MID('latest 2024'!B239,SEARCH("Presetting machines operated in day",'latest 2024'!B239)-4,4))),
        VALUE(MID('latest 2024'!B239,SEARCH("Presetting machines operated in day",'latest 2024'!B239)-4,4)),
        IF(ISNUMBER(VALUE(MID('latest 2024'!B239,SEARCH("Presetting machines operated in day",'latest 2024'!B239)-3,3))),
            VALUE(MID('latest 2024'!B239,SEARCH("Presetting machines operated in day",'latest 2024'!B239)-3,3)),
            VALUE(MID('latest 2024'!B239,SEARCH("Presetting machines operated in day",'latest 2024'!B239)-2,2))
        )
    ),"-"
)</f>
        <v>3</v>
      </c>
      <c r="K239" s="177">
        <f>IFERROR(
    IF(ISNUMBER(VALUE(MID('latest 2024'!B239,SEARCH("Presetting machines operated in night",'latest 2024'!B239)-4,4))),
        VALUE(MID('latest 2024'!B239,SEARCH("Presetting machines operated in night",'latest 2024'!B239)-4,4)),
        IF(ISNUMBER(VALUE(MID('latest 2024'!B239,SEARCH("Presetting machines operated in night",'latest 2024'!B239)-3,3))),
            VALUE(MID('latest 2024'!B239,SEARCH("Presetting machines operated in night",'latest 2024'!B239)-3,3)),
            VALUE(MID('latest 2024'!B239,SEARCH("Presetting machines operated in night",'latest 2024'!B239)-2,2))
        )
    ),"-"
)</f>
        <v>3</v>
      </c>
      <c r="L239" s="178" t="s">
        <v>54</v>
      </c>
      <c r="M239" s="178" t="s">
        <v>54</v>
      </c>
      <c r="N239" s="186" t="s">
        <v>815</v>
      </c>
      <c r="O239" s="179">
        <v>2</v>
      </c>
      <c r="P239" s="180">
        <v>5</v>
      </c>
      <c r="Q239" s="180">
        <v>4</v>
      </c>
      <c r="R239" s="179">
        <v>3</v>
      </c>
      <c r="S239" s="179">
        <v>3</v>
      </c>
      <c r="T239" s="180">
        <v>6</v>
      </c>
      <c r="U239" s="180">
        <v>6</v>
      </c>
      <c r="V239" s="181" t="s">
        <v>712</v>
      </c>
      <c r="W239" s="182" t="s">
        <v>703</v>
      </c>
      <c r="X239" s="253">
        <v>26898.761999999999</v>
      </c>
      <c r="Y239" s="275">
        <v>71996</v>
      </c>
      <c r="Z239" s="253">
        <v>980</v>
      </c>
      <c r="AA239" s="254">
        <v>895</v>
      </c>
      <c r="AB239" s="254">
        <v>85</v>
      </c>
      <c r="AC239" s="84">
        <f t="shared" si="25"/>
        <v>2030.2357903384614</v>
      </c>
      <c r="AD239" s="17">
        <f t="shared" si="24"/>
        <v>2149.0805999999998</v>
      </c>
      <c r="AE239" s="15">
        <f t="shared" si="23"/>
        <v>497.53846153846155</v>
      </c>
      <c r="AF239" s="51">
        <f t="shared" si="26"/>
        <v>1026.6473076923078</v>
      </c>
      <c r="AG239" s="6">
        <f t="shared" si="22"/>
        <v>5703.5021595692306</v>
      </c>
    </row>
    <row r="240" spans="1:33" s="3" customFormat="1" ht="45.75" customHeight="1">
      <c r="A240" s="174">
        <v>45549</v>
      </c>
      <c r="B240" s="183">
        <f>IFERROR(
    IF(ISNUMBER(VALUE(MID('latest 2024'!B240,SEARCH("knitting machines for 12Hrs in day",'latest 2024'!B240)-4,4))),
        VALUE(MID('latest 2024'!B240,SEARCH("knitting machines for 12Hrs in day",'latest 2024'!B240)-4,4)),
        IF(ISNUMBER(VALUE(MID('latest 2024'!B240,SEARCH("knitting machines for 12Hrs in day",'latest 2024'!B240)-3,3))),
            VALUE(MID('latest 2024'!B240,SEARCH("knitting machines for 12Hrs in day",'latest 2024'!B240)-3,3)),
            VALUE(MID('latest 2024'!B240,SEARCH("knitting machines for 12Hrs in day",'latest 2024'!B240)-2,2))
        )
    ),"-"
)</f>
        <v>122</v>
      </c>
      <c r="C240" s="175">
        <f>IFERROR(
    IF(ISNUMBER(VALUE(MID('latest 2024'!B240,SEARCH("knitting machines operated in night",'latest 2024'!B240)-4,4))),
        VALUE(MID('latest 2024'!B240,SEARCH("knitting machines operated in night",'latest 2024'!B240)-4,4)),
        IF(ISNUMBER(VALUE(MID('latest 2024'!B240,SEARCH("knitting machines operated in night",'latest 2024'!B240)-3,3))),
            VALUE(MID('latest 2024'!B240,SEARCH("knitting machines operated in night",'latest 2024'!B240)-3,3)),
            VALUE(MID('latest 2024'!B240,SEARCH("knitting machines operated in night",'latest 2024'!B240)-2,2))
        )
    ),"-"
)</f>
        <v>100</v>
      </c>
      <c r="D240" s="176">
        <f>IFERROR(
    IF(ISNUMBER(VALUE(MID('latest 2024'!B240,SEARCH("bulk dye machines operated in day",'latest 2024'!B240)-4,4))),
        VALUE(MID('latest 2024'!B240,SEARCH("bulk dye machines operated in day",'latest 2024'!B240)-4,4)),
        IF(ISNUMBER(VALUE(MID('latest 2024'!B240,SEARCH("bulk dye machines operated in day",'latest 2024'!B240)-3,3))),
            VALUE(MID('latest 2024'!B240,SEARCH("bulk dye machines operated in day",'latest 2024'!B240)-3,3)),
            VALUE(MID('latest 2024'!B240,SEARCH("bulk dye machines operated in day ",'latest 2024'!B240)-2,2))
        )
    ),"-"
)</f>
        <v>28</v>
      </c>
      <c r="E240" s="176">
        <f>IFERROR(
    IF(ISNUMBER(VALUE(MID('latest 2024'!B240,SEARCH("bulk dye machines operated in night",'latest 2024'!B240)-4,4))),
        VALUE(MID('latest 2024'!B240,SEARCH("bulk dye machines operated in night",'latest 2024'!B240)-4,4)),
        IF(ISNUMBER(VALUE(MID('latest 2024'!B240,SEARCH("bulk dye machines operated in night",'latest 2024'!B240)-3,3))),
            VALUE(MID('latest 2024'!B240,SEARCH("bulk dye machines operated in night",'latest 2024'!B240)-3,3)),
            VALUE(MID('latest 2024'!B240,SEARCH("bulk dye machines operated in night",'latest 2024'!B240)-2,2))
        )
    ),"-"
)</f>
        <v>27</v>
      </c>
      <c r="F240" s="175">
        <f>IFERROR(
    IF(ISNUMBER(VALUE(MID('latest 2024'!B240,SEARCH("sample dye machine operated in day",'latest 2024'!B240)-4,4))),
        VALUE(MID('latest 2024'!B240,SEARCH("sample dye machine operated in day",'latest 2024'!B240)-4,4)),
        IF(ISNUMBER(VALUE(MID('latest 2024'!B240,SEARCH("sample dye machine operated in day",'latest 2024'!B240)-3,3))),
            VALUE(MID('latest 2024'!B240,SEARCH("sample dye machine operated in day",'latest 2024'!B240)-3,3)),
            VALUE(MID('latest 2024'!B240,SEARCH("sample dye machine operated in day",'latest 2024'!B240)-2,2))
        )
    ),"-"
)</f>
        <v>8</v>
      </c>
      <c r="G240" s="175">
        <f>IFERROR(
    IF(ISNUMBER(VALUE(MID('latest 2024'!B240,SEARCH("sample dye machine operated in night",'latest 2024'!B240)-4,4))),
        VALUE(MID('latest 2024'!B240,SEARCH("sample dye machine operated in night",'latest 2024'!B240)-4,4)),
        IF(ISNUMBER(VALUE(MID('latest 2024'!B240,SEARCH("sample dye machine operated in night",'latest 2024'!B240)-3,3))),
            VALUE(MID('latest 2024'!B240,SEARCH("sample dye machine operated in night",'latest 2024'!B240)-3,3)),
            VALUE(MID('latest 2024'!B240,SEARCH("sample dye machine operated in night",'latest 2024'!B240)-2,2))
        )
    ),"-"
)</f>
        <v>8</v>
      </c>
      <c r="H240" s="176">
        <f>IFERROR(
    IF(ISNUMBER(VALUE(MID('latest 2024'!B240,SEARCH("dryers operated in day",'latest 2024'!B240)-4,4))),
        VALUE(MID('latest 2024'!B240,SEARCH("dryers operated in day",'latest 2024'!B240)-4,4)),
        IF(ISNUMBER(VALUE(MID('latest 2024'!B240,SEARCH("dryers operated in day",'latest 2024'!B240)-3,3))),
            VALUE(MID('latest 2024'!B240,SEARCH("dryers operated in day",'latest 2024'!B240)-3,3)),
            VALUE(MID('latest 2024'!B240,SEARCH("dryers operated in day",'latest 2024'!B240)-2,2))
        )
    ),"-"
)</f>
        <v>9</v>
      </c>
      <c r="I240" s="176">
        <f>IFERROR(
    IF(ISNUMBER(VALUE(MID('latest 2024'!B240,SEARCH("dryers operated in night",'latest 2024'!B240)-4,4))),
        VALUE(MID('latest 2024'!B240,SEARCH("dryers operated in night",'latest 2024'!B240)-4,4)),
        IF(ISNUMBER(VALUE(MID('latest 2024'!B240,SEARCH("dryers operated in night",'latest 2024'!B240)-3,3))),
            VALUE(MID('latest 2024'!B240,SEARCH("dryers operated in night",'latest 2024'!B240)-3,3)),
            VALUE(MID('latest 2024'!B240,SEARCH("dryers operated in night",'latest 2024'!B240)-2,2))
        )
    ),"-"
)</f>
        <v>6</v>
      </c>
      <c r="J240" s="175">
        <f>IFERROR(
    IF(ISNUMBER(VALUE(MID('latest 2024'!B240,SEARCH("Presetting machines operated in day",'latest 2024'!B240)-4,4))),
        VALUE(MID('latest 2024'!B240,SEARCH("Presetting machines operated in day",'latest 2024'!B240)-4,4)),
        IF(ISNUMBER(VALUE(MID('latest 2024'!B240,SEARCH("Presetting machines operated in day",'latest 2024'!B240)-3,3))),
            VALUE(MID('latest 2024'!B240,SEARCH("Presetting machines operated in day",'latest 2024'!B240)-3,3)),
            VALUE(MID('latest 2024'!B240,SEARCH("Presetting machines operated in day",'latest 2024'!B240)-2,2))
        )
    ),"-"
)</f>
        <v>3</v>
      </c>
      <c r="K240" s="177">
        <f>IFERROR(
    IF(ISNUMBER(VALUE(MID('latest 2024'!B240,SEARCH("Presetting machines operated in night",'latest 2024'!B240)-4,4))),
        VALUE(MID('latest 2024'!B240,SEARCH("Presetting machines operated in night",'latest 2024'!B240)-4,4)),
        IF(ISNUMBER(VALUE(MID('latest 2024'!B240,SEARCH("Presetting machines operated in night",'latest 2024'!B240)-3,3))),
            VALUE(MID('latest 2024'!B240,SEARCH("Presetting machines operated in night",'latest 2024'!B240)-3,3)),
            VALUE(MID('latest 2024'!B240,SEARCH("Presetting machines operated in night",'latest 2024'!B240)-2,2))
        )
    ),"-"
)</f>
        <v>3</v>
      </c>
      <c r="L240" s="178" t="s">
        <v>54</v>
      </c>
      <c r="M240" s="178" t="s">
        <v>54</v>
      </c>
      <c r="N240" s="179">
        <v>2</v>
      </c>
      <c r="O240" s="186" t="s">
        <v>816</v>
      </c>
      <c r="P240" s="180">
        <v>4</v>
      </c>
      <c r="Q240" s="180">
        <v>4</v>
      </c>
      <c r="R240" s="179">
        <v>3</v>
      </c>
      <c r="S240" s="179">
        <v>3</v>
      </c>
      <c r="T240" s="180">
        <v>6</v>
      </c>
      <c r="U240" s="180">
        <v>6</v>
      </c>
      <c r="V240" s="181" t="s">
        <v>712</v>
      </c>
      <c r="W240" s="182" t="s">
        <v>703</v>
      </c>
      <c r="X240" s="253">
        <v>26576.428</v>
      </c>
      <c r="Y240" s="275">
        <v>69268</v>
      </c>
      <c r="Z240" s="253">
        <v>968</v>
      </c>
      <c r="AA240" s="254">
        <v>895</v>
      </c>
      <c r="AB240" s="254">
        <v>73</v>
      </c>
      <c r="AC240" s="84">
        <f t="shared" si="25"/>
        <v>2005.9070118153847</v>
      </c>
      <c r="AD240" s="17">
        <f t="shared" si="24"/>
        <v>2067.6498000000001</v>
      </c>
      <c r="AE240" s="15">
        <f t="shared" si="23"/>
        <v>491.44615384615383</v>
      </c>
      <c r="AF240" s="51">
        <f t="shared" si="26"/>
        <v>1023.8559230769231</v>
      </c>
      <c r="AG240" s="6">
        <f t="shared" si="22"/>
        <v>5588.8588887384622</v>
      </c>
    </row>
    <row r="241" spans="1:33" s="3" customFormat="1" ht="45.75" customHeight="1">
      <c r="A241" s="174">
        <v>45550</v>
      </c>
      <c r="B241" s="183">
        <f>IFERROR(
    IF(ISNUMBER(VALUE(MID('latest 2024'!B241,SEARCH("knitting machines for 12Hrs in day",'latest 2024'!B241)-4,4))),
        VALUE(MID('latest 2024'!B241,SEARCH("knitting machines for 12Hrs in day",'latest 2024'!B241)-4,4)),
        IF(ISNUMBER(VALUE(MID('latest 2024'!B241,SEARCH("knitting machines for 12Hrs in day",'latest 2024'!B241)-3,3))),
            VALUE(MID('latest 2024'!B241,SEARCH("knitting machines for 12Hrs in day",'latest 2024'!B241)-3,3)),
            VALUE(MID('latest 2024'!B241,SEARCH("knitting machines for 12Hrs in day",'latest 2024'!B241)-2,2))
        )
    ),"-"
)</f>
        <v>122</v>
      </c>
      <c r="C241" s="175">
        <f>IFERROR(
    IF(ISNUMBER(VALUE(MID('latest 2024'!B241,SEARCH("knitting machines operated in night",'latest 2024'!B241)-4,4))),
        VALUE(MID('latest 2024'!B241,SEARCH("knitting machines operated in night",'latest 2024'!B241)-4,4)),
        IF(ISNUMBER(VALUE(MID('latest 2024'!B241,SEARCH("knitting machines operated in night",'latest 2024'!B241)-3,3))),
            VALUE(MID('latest 2024'!B241,SEARCH("knitting machines operated in night",'latest 2024'!B241)-3,3)),
            VALUE(MID('latest 2024'!B241,SEARCH("knitting machines operated in night",'latest 2024'!B241)-2,2))
        )
    ),"-"
)</f>
        <v>127</v>
      </c>
      <c r="D241" s="176">
        <f>IFERROR(
    IF(ISNUMBER(VALUE(MID('latest 2024'!B241,SEARCH("bulk dye machines operated in day",'latest 2024'!B241)-4,4))),
        VALUE(MID('latest 2024'!B241,SEARCH("bulk dye machines operated in day",'latest 2024'!B241)-4,4)),
        IF(ISNUMBER(VALUE(MID('latest 2024'!B241,SEARCH("bulk dye machines operated in day",'latest 2024'!B241)-3,3))),
            VALUE(MID('latest 2024'!B241,SEARCH("bulk dye machines operated in day",'latest 2024'!B241)-3,3)),
            VALUE(MID('latest 2024'!B241,SEARCH("bulk dye machines operated in day ",'latest 2024'!B241)-2,2))
        )
    ),"-"
)</f>
        <v>30</v>
      </c>
      <c r="E241" s="176">
        <f>IFERROR(
    IF(ISNUMBER(VALUE(MID('latest 2024'!B241,SEARCH("bulk dye machines operated in night",'latest 2024'!B241)-4,4))),
        VALUE(MID('latest 2024'!B241,SEARCH("bulk dye machines operated in night",'latest 2024'!B241)-4,4)),
        IF(ISNUMBER(VALUE(MID('latest 2024'!B241,SEARCH("bulk dye machines operated in night",'latest 2024'!B241)-3,3))),
            VALUE(MID('latest 2024'!B241,SEARCH("bulk dye machines operated in night",'latest 2024'!B241)-3,3)),
            VALUE(MID('latest 2024'!B241,SEARCH("bulk dye machines operated in night",'latest 2024'!B241)-2,2))
        )
    ),"-"
)</f>
        <v>28</v>
      </c>
      <c r="F241" s="175">
        <f>IFERROR(
    IF(ISNUMBER(VALUE(MID('latest 2024'!B241,SEARCH("sample dye machine operated in day",'latest 2024'!B241)-4,4))),
        VALUE(MID('latest 2024'!B241,SEARCH("sample dye machine operated in day",'latest 2024'!B241)-4,4)),
        IF(ISNUMBER(VALUE(MID('latest 2024'!B241,SEARCH("sample dye machine operated in day",'latest 2024'!B241)-3,3))),
            VALUE(MID('latest 2024'!B241,SEARCH("sample dye machine operated in day",'latest 2024'!B241)-3,3)),
            VALUE(MID('latest 2024'!B241,SEARCH("sample dye machine operated in day",'latest 2024'!B241)-2,2))
        )
    ),"-"
)</f>
        <v>9</v>
      </c>
      <c r="G241" s="175">
        <f>IFERROR(
    IF(ISNUMBER(VALUE(MID('latest 2024'!B241,SEARCH("sample dye machine operated in night",'latest 2024'!B241)-4,4))),
        VALUE(MID('latest 2024'!B241,SEARCH("sample dye machine operated in night",'latest 2024'!B241)-4,4)),
        IF(ISNUMBER(VALUE(MID('latest 2024'!B241,SEARCH("sample dye machine operated in night",'latest 2024'!B241)-3,3))),
            VALUE(MID('latest 2024'!B241,SEARCH("sample dye machine operated in night",'latest 2024'!B241)-3,3)),
            VALUE(MID('latest 2024'!B241,SEARCH("sample dye machine operated in night",'latest 2024'!B241)-2,2))
        )
    ),"-"
)</f>
        <v>8</v>
      </c>
      <c r="H241" s="176">
        <f>IFERROR(
    IF(ISNUMBER(VALUE(MID('latest 2024'!B241,SEARCH("dryers operated in day",'latest 2024'!B241)-4,4))),
        VALUE(MID('latest 2024'!B241,SEARCH("dryers operated in day",'latest 2024'!B241)-4,4)),
        IF(ISNUMBER(VALUE(MID('latest 2024'!B241,SEARCH("dryers operated in day",'latest 2024'!B241)-3,3))),
            VALUE(MID('latest 2024'!B241,SEARCH("dryers operated in day",'latest 2024'!B241)-3,3)),
            VALUE(MID('latest 2024'!B241,SEARCH("dryers operated in day",'latest 2024'!B241)-2,2))
        )
    ),"-"
)</f>
        <v>7</v>
      </c>
      <c r="I241" s="176">
        <f>IFERROR(
    IF(ISNUMBER(VALUE(MID('latest 2024'!B241,SEARCH("dryers operated in night",'latest 2024'!B241)-4,4))),
        VALUE(MID('latest 2024'!B241,SEARCH("dryers operated in night",'latest 2024'!B241)-4,4)),
        IF(ISNUMBER(VALUE(MID('latest 2024'!B241,SEARCH("dryers operated in night",'latest 2024'!B241)-3,3))),
            VALUE(MID('latest 2024'!B241,SEARCH("dryers operated in night",'latest 2024'!B241)-3,3)),
            VALUE(MID('latest 2024'!B241,SEARCH("dryers operated in night",'latest 2024'!B241)-2,2))
        )
    ),"-"
)</f>
        <v>7</v>
      </c>
      <c r="J241" s="175">
        <f>IFERROR(
    IF(ISNUMBER(VALUE(MID('latest 2024'!B241,SEARCH("Presetting machines operated in day",'latest 2024'!B241)-4,4))),
        VALUE(MID('latest 2024'!B241,SEARCH("Presetting machines operated in day",'latest 2024'!B241)-4,4)),
        IF(ISNUMBER(VALUE(MID('latest 2024'!B241,SEARCH("Presetting machines operated in day",'latest 2024'!B241)-3,3))),
            VALUE(MID('latest 2024'!B241,SEARCH("Presetting machines operated in day",'latest 2024'!B241)-3,3)),
            VALUE(MID('latest 2024'!B241,SEARCH("Presetting machines operated in day",'latest 2024'!B241)-2,2))
        )
    ),"-"
)</f>
        <v>3</v>
      </c>
      <c r="K241" s="177">
        <f>IFERROR(
    IF(ISNUMBER(VALUE(MID('latest 2024'!B241,SEARCH("Presetting machines operated in night",'latest 2024'!B241)-4,4))),
        VALUE(MID('latest 2024'!B241,SEARCH("Presetting machines operated in night",'latest 2024'!B241)-4,4)),
        IF(ISNUMBER(VALUE(MID('latest 2024'!B241,SEARCH("Presetting machines operated in night",'latest 2024'!B241)-3,3))),
            VALUE(MID('latest 2024'!B241,SEARCH("Presetting machines operated in night",'latest 2024'!B241)-3,3)),
            VALUE(MID('latest 2024'!B241,SEARCH("Presetting machines operated in night",'latest 2024'!B241)-2,2))
        )
    ),"-"
)</f>
        <v>3</v>
      </c>
      <c r="L241" s="178" t="s">
        <v>54</v>
      </c>
      <c r="M241" s="178" t="s">
        <v>54</v>
      </c>
      <c r="N241" s="179">
        <v>2</v>
      </c>
      <c r="O241" s="179">
        <v>1</v>
      </c>
      <c r="P241" s="180">
        <v>5</v>
      </c>
      <c r="Q241" s="180">
        <v>4</v>
      </c>
      <c r="R241" s="179">
        <v>3</v>
      </c>
      <c r="S241" s="179">
        <v>3</v>
      </c>
      <c r="T241" s="180">
        <v>6</v>
      </c>
      <c r="U241" s="180">
        <v>6</v>
      </c>
      <c r="V241" s="181" t="s">
        <v>712</v>
      </c>
      <c r="W241" s="182" t="s">
        <v>703</v>
      </c>
      <c r="X241" s="253">
        <v>25214</v>
      </c>
      <c r="Y241" s="275">
        <v>67539</v>
      </c>
      <c r="Z241" s="253">
        <v>1031</v>
      </c>
      <c r="AA241" s="254">
        <v>944</v>
      </c>
      <c r="AB241" s="254">
        <v>87</v>
      </c>
      <c r="AC241" s="84">
        <f t="shared" si="25"/>
        <v>1903.0751384615387</v>
      </c>
      <c r="AD241" s="17">
        <f t="shared" si="24"/>
        <v>2016.0391500000001</v>
      </c>
      <c r="AE241" s="15">
        <f t="shared" si="23"/>
        <v>523.43076923076922</v>
      </c>
      <c r="AF241" s="51">
        <f t="shared" si="26"/>
        <v>1082.2375384615384</v>
      </c>
      <c r="AG241" s="6">
        <f t="shared" si="22"/>
        <v>5524.7825961538456</v>
      </c>
    </row>
    <row r="242" spans="1:33" s="3" customFormat="1" ht="45.75" customHeight="1">
      <c r="A242" s="174">
        <v>45551</v>
      </c>
      <c r="B242" s="183">
        <f>IFERROR(
    IF(ISNUMBER(VALUE(MID('latest 2024'!B242,SEARCH("knitting machines for 12Hrs in day",'latest 2024'!B242)-4,4))),
        VALUE(MID('latest 2024'!B242,SEARCH("knitting machines for 12Hrs in day",'latest 2024'!B242)-4,4)),
        IF(ISNUMBER(VALUE(MID('latest 2024'!B242,SEARCH("knitting machines for 12Hrs in day",'latest 2024'!B242)-3,3))),
            VALUE(MID('latest 2024'!B242,SEARCH("knitting machines for 12Hrs in day",'latest 2024'!B242)-3,3)),
            VALUE(MID('latest 2024'!B242,SEARCH("knitting machines for 12Hrs in day",'latest 2024'!B242)-2,2))
        )
    ),"-"
)</f>
        <v>0</v>
      </c>
      <c r="C242" s="175">
        <f>IFERROR(
    IF(ISNUMBER(VALUE(MID('latest 2024'!B242,SEARCH("knitting machines operated in night",'latest 2024'!B242)-4,4))),
        VALUE(MID('latest 2024'!B242,SEARCH("knitting machines operated in night",'latest 2024'!B242)-4,4)),
        IF(ISNUMBER(VALUE(MID('latest 2024'!B242,SEARCH("knitting machines operated in night",'latest 2024'!B242)-3,3))),
            VALUE(MID('latest 2024'!B242,SEARCH("knitting machines operated in night",'latest 2024'!B242)-3,3)),
            VALUE(MID('latest 2024'!B242,SEARCH("knitting machines operated in night",'latest 2024'!B242)-2,2))
        )
    ),"-"
)</f>
        <v>0</v>
      </c>
      <c r="D242" s="176">
        <f>IFERROR(
    IF(ISNUMBER(VALUE(MID('latest 2024'!B242,SEARCH("bulk dye machines operated in day",'latest 2024'!B242)-4,4))),
        VALUE(MID('latest 2024'!B242,SEARCH("bulk dye machines operated in day",'latest 2024'!B242)-4,4)),
        IF(ISNUMBER(VALUE(MID('latest 2024'!B242,SEARCH("bulk dye machines operated in day",'latest 2024'!B242)-3,3))),
            VALUE(MID('latest 2024'!B242,SEARCH("bulk dye machines operated in day",'latest 2024'!B242)-3,3)),
            VALUE(MID('latest 2024'!B242,SEARCH("bulk dye machines operated in day ",'latest 2024'!B242)-2,2))
        )
    ),"-"
)</f>
        <v>12</v>
      </c>
      <c r="E242" s="176">
        <f>IFERROR(
    IF(ISNUMBER(VALUE(MID('latest 2024'!B242,SEARCH("bulk dye machines operated in night",'latest 2024'!B242)-4,4))),
        VALUE(MID('latest 2024'!B242,SEARCH("bulk dye machines operated in night",'latest 2024'!B242)-4,4)),
        IF(ISNUMBER(VALUE(MID('latest 2024'!B242,SEARCH("bulk dye machines operated in night",'latest 2024'!B242)-3,3))),
            VALUE(MID('latest 2024'!B242,SEARCH("bulk dye machines operated in night",'latest 2024'!B242)-3,3)),
            VALUE(MID('latest 2024'!B242,SEARCH("bulk dye machines operated in night",'latest 2024'!B242)-2,2))
        )
    ),"-"
)</f>
        <v>10</v>
      </c>
      <c r="F242" s="175">
        <f>IFERROR(
    IF(ISNUMBER(VALUE(MID('latest 2024'!B242,SEARCH("sample dye machine operated in day",'latest 2024'!B242)-4,4))),
        VALUE(MID('latest 2024'!B242,SEARCH("sample dye machine operated in day",'latest 2024'!B242)-4,4)),
        IF(ISNUMBER(VALUE(MID('latest 2024'!B242,SEARCH("sample dye machine operated in day",'latest 2024'!B242)-3,3))),
            VALUE(MID('latest 2024'!B242,SEARCH("sample dye machine operated in day",'latest 2024'!B242)-3,3)),
            VALUE(MID('latest 2024'!B242,SEARCH("sample dye machine operated in day",'latest 2024'!B242)-2,2))
        )
    ),"-"
)</f>
        <v>0</v>
      </c>
      <c r="G242" s="175">
        <f>IFERROR(
    IF(ISNUMBER(VALUE(MID('latest 2024'!B242,SEARCH("sample dye machine operated in night",'latest 2024'!B242)-4,4))),
        VALUE(MID('latest 2024'!B242,SEARCH("sample dye machine operated in night",'latest 2024'!B242)-4,4)),
        IF(ISNUMBER(VALUE(MID('latest 2024'!B242,SEARCH("sample dye machine operated in night",'latest 2024'!B242)-3,3))),
            VALUE(MID('latest 2024'!B242,SEARCH("sample dye machine operated in night",'latest 2024'!B242)-3,3)),
            VALUE(MID('latest 2024'!B242,SEARCH("sample dye machine operated in night",'latest 2024'!B242)-2,2))
        )
    ),"-"
)</f>
        <v>3</v>
      </c>
      <c r="H242" s="176">
        <f>IFERROR(
    IF(ISNUMBER(VALUE(MID('latest 2024'!B242,SEARCH("dryers operated in day",'latest 2024'!B242)-4,4))),
        VALUE(MID('latest 2024'!B242,SEARCH("dryers operated in day",'latest 2024'!B242)-4,4)),
        IF(ISNUMBER(VALUE(MID('latest 2024'!B242,SEARCH("dryers operated in day",'latest 2024'!B242)-3,3))),
            VALUE(MID('latest 2024'!B242,SEARCH("dryers operated in day",'latest 2024'!B242)-3,3)),
            VALUE(MID('latest 2024'!B242,SEARCH("dryers operated in day",'latest 2024'!B242)-2,2))
        )
    ),"-"
)</f>
        <v>0</v>
      </c>
      <c r="I242" s="176">
        <f>IFERROR(
    IF(ISNUMBER(VALUE(MID('latest 2024'!B242,SEARCH("dryers operated in night",'latest 2024'!B242)-4,4))),
        VALUE(MID('latest 2024'!B242,SEARCH("dryers operated in night",'latest 2024'!B242)-4,4)),
        IF(ISNUMBER(VALUE(MID('latest 2024'!B242,SEARCH("dryers operated in night",'latest 2024'!B242)-3,3))),
            VALUE(MID('latest 2024'!B242,SEARCH("dryers operated in night",'latest 2024'!B242)-3,3)),
            VALUE(MID('latest 2024'!B242,SEARCH("dryers operated in night",'latest 2024'!B242)-2,2))
        )
    ),"-"
)</f>
        <v>3</v>
      </c>
      <c r="J242" s="175">
        <f>IFERROR(
    IF(ISNUMBER(VALUE(MID('latest 2024'!B242,SEARCH("Presetting machines operated in day",'latest 2024'!B242)-4,4))),
        VALUE(MID('latest 2024'!B242,SEARCH("Presetting machines operated in day",'latest 2024'!B242)-4,4)),
        IF(ISNUMBER(VALUE(MID('latest 2024'!B242,SEARCH("Presetting machines operated in day",'latest 2024'!B242)-3,3))),
            VALUE(MID('latest 2024'!B242,SEARCH("Presetting machines operated in day",'latest 2024'!B242)-3,3)),
            VALUE(MID('latest 2024'!B242,SEARCH("Presetting machines operated in day",'latest 2024'!B242)-2,2))
        )
    ),"-"
)</f>
        <v>1</v>
      </c>
      <c r="K242" s="177">
        <f>IFERROR(
    IF(ISNUMBER(VALUE(MID('latest 2024'!B242,SEARCH("Presetting machines operated in night",'latest 2024'!B242)-4,4))),
        VALUE(MID('latest 2024'!B242,SEARCH("Presetting machines operated in night",'latest 2024'!B242)-4,4)),
        IF(ISNUMBER(VALUE(MID('latest 2024'!B242,SEARCH("Presetting machines operated in night",'latest 2024'!B242)-3,3))),
            VALUE(MID('latest 2024'!B242,SEARCH("Presetting machines operated in night",'latest 2024'!B242)-3,3)),
            VALUE(MID('latest 2024'!B242,SEARCH("Presetting machines operated in night",'latest 2024'!B242)-2,2))
        )
    ),"-"
)</f>
        <v>1</v>
      </c>
      <c r="L242" s="178" t="s">
        <v>54</v>
      </c>
      <c r="M242" s="178" t="s">
        <v>54</v>
      </c>
      <c r="N242" s="179">
        <v>1</v>
      </c>
      <c r="O242" s="179">
        <v>1</v>
      </c>
      <c r="P242" s="180">
        <v>4</v>
      </c>
      <c r="Q242" s="180">
        <v>3</v>
      </c>
      <c r="R242" s="179">
        <v>1</v>
      </c>
      <c r="S242" s="179">
        <v>1</v>
      </c>
      <c r="T242" s="180">
        <v>0</v>
      </c>
      <c r="U242" s="180">
        <v>0</v>
      </c>
      <c r="V242" s="181" t="s">
        <v>712</v>
      </c>
      <c r="W242" s="182" t="s">
        <v>703</v>
      </c>
      <c r="X242" s="253">
        <v>9530.3529999999992</v>
      </c>
      <c r="Y242" s="275">
        <v>39947</v>
      </c>
      <c r="Z242" s="253">
        <v>463</v>
      </c>
      <c r="AA242" s="254">
        <v>423</v>
      </c>
      <c r="AB242" s="254">
        <v>40</v>
      </c>
      <c r="AC242" s="84">
        <f t="shared" si="25"/>
        <v>719.32172027692309</v>
      </c>
      <c r="AD242" s="17">
        <f t="shared" si="24"/>
        <v>1192.4179500000002</v>
      </c>
      <c r="AE242" s="15">
        <f t="shared" si="23"/>
        <v>235.06153846153848</v>
      </c>
      <c r="AF242" s="51">
        <f t="shared" si="26"/>
        <v>485.17961538461537</v>
      </c>
      <c r="AG242" s="6">
        <f t="shared" si="22"/>
        <v>2631.9808241230771</v>
      </c>
    </row>
    <row r="243" spans="1:33" s="3" customFormat="1" ht="45.75" customHeight="1">
      <c r="A243" s="174">
        <v>45552</v>
      </c>
      <c r="B243" s="183">
        <f>IFERROR(
    IF(ISNUMBER(VALUE(MID('latest 2024'!B243,SEARCH("knitting machines for 12Hrs in day",'latest 2024'!B243)-4,4))),
        VALUE(MID('latest 2024'!B243,SEARCH("knitting machines for 12Hrs in day",'latest 2024'!B243)-4,4)),
        IF(ISNUMBER(VALUE(MID('latest 2024'!B243,SEARCH("knitting machines for 12Hrs in day",'latest 2024'!B243)-3,3))),
            VALUE(MID('latest 2024'!B243,SEARCH("knitting machines for 12Hrs in day",'latest 2024'!B243)-3,3)),
            VALUE(MID('latest 2024'!B243,SEARCH("knitting machines for 12Hrs in day",'latest 2024'!B243)-2,2))
        )
    ),"-"
)</f>
        <v>0</v>
      </c>
      <c r="C243" s="175">
        <f>IFERROR(
    IF(ISNUMBER(VALUE(MID('latest 2024'!B243,SEARCH("knitting machines operated in night",'latest 2024'!B243)-4,4))),
        VALUE(MID('latest 2024'!B243,SEARCH("knitting machines operated in night",'latest 2024'!B243)-4,4)),
        IF(ISNUMBER(VALUE(MID('latest 2024'!B243,SEARCH("knitting machines operated in night",'latest 2024'!B243)-3,3))),
            VALUE(MID('latest 2024'!B243,SEARCH("knitting machines operated in night",'latest 2024'!B243)-3,3)),
            VALUE(MID('latest 2024'!B243,SEARCH("knitting machines operated in night",'latest 2024'!B243)-2,2))
        )
    ),"-"
)</f>
        <v>0</v>
      </c>
      <c r="D243" s="176">
        <f>IFERROR(
    IF(ISNUMBER(VALUE(MID('latest 2024'!B243,SEARCH("bulk dye machines operated in day",'latest 2024'!B243)-4,4))),
        VALUE(MID('latest 2024'!B243,SEARCH("bulk dye machines operated in day",'latest 2024'!B243)-4,4)),
        IF(ISNUMBER(VALUE(MID('latest 2024'!B243,SEARCH("bulk dye machines operated in day",'latest 2024'!B243)-3,3))),
            VALUE(MID('latest 2024'!B243,SEARCH("bulk dye machines operated in day",'latest 2024'!B243)-3,3)),
            VALUE(MID('latest 2024'!B243,SEARCH("bulk dye machines operated in day ",'latest 2024'!B243)-2,2))
        )
    ),"-"
)</f>
        <v>9</v>
      </c>
      <c r="E243" s="176">
        <f>IFERROR(
    IF(ISNUMBER(VALUE(MID('latest 2024'!B243,SEARCH("bulk dye machines operated in night",'latest 2024'!B243)-4,4))),
        VALUE(MID('latest 2024'!B243,SEARCH("bulk dye machines operated in night",'latest 2024'!B243)-4,4)),
        IF(ISNUMBER(VALUE(MID('latest 2024'!B243,SEARCH("bulk dye machines operated in night",'latest 2024'!B243)-3,3))),
            VALUE(MID('latest 2024'!B243,SEARCH("bulk dye machines operated in night",'latest 2024'!B243)-3,3)),
            VALUE(MID('latest 2024'!B243,SEARCH("bulk dye machines operated in night",'latest 2024'!B243)-2,2))
        )
    ),"-"
)</f>
        <v>12</v>
      </c>
      <c r="F243" s="175">
        <f>IFERROR(
    IF(ISNUMBER(VALUE(MID('latest 2024'!B243,SEARCH("sample dye machine operated in day",'latest 2024'!B243)-4,4))),
        VALUE(MID('latest 2024'!B243,SEARCH("sample dye machine operated in day",'latest 2024'!B243)-4,4)),
        IF(ISNUMBER(VALUE(MID('latest 2024'!B243,SEARCH("sample dye machine operated in day",'latest 2024'!B243)-3,3))),
            VALUE(MID('latest 2024'!B243,SEARCH("sample dye machine operated in day",'latest 2024'!B243)-3,3)),
            VALUE(MID('latest 2024'!B243,SEARCH("sample dye machine operated in day",'latest 2024'!B243)-2,2))
        )
    ),"-"
)</f>
        <v>2</v>
      </c>
      <c r="G243" s="175">
        <f>IFERROR(
    IF(ISNUMBER(VALUE(MID('latest 2024'!B243,SEARCH("sample dye machine operated in night",'latest 2024'!B243)-4,4))),
        VALUE(MID('latest 2024'!B243,SEARCH("sample dye machine operated in night",'latest 2024'!B243)-4,4)),
        IF(ISNUMBER(VALUE(MID('latest 2024'!B243,SEARCH("sample dye machine operated in night",'latest 2024'!B243)-3,3))),
            VALUE(MID('latest 2024'!B243,SEARCH("sample dye machine operated in night",'latest 2024'!B243)-3,3)),
            VALUE(MID('latest 2024'!B243,SEARCH("sample dye machine operated in night",'latest 2024'!B243)-2,2))
        )
    ),"-"
)</f>
        <v>4</v>
      </c>
      <c r="H243" s="176">
        <f>IFERROR(
    IF(ISNUMBER(VALUE(MID('latest 2024'!B243,SEARCH("dryers operated in day",'latest 2024'!B243)-4,4))),
        VALUE(MID('latest 2024'!B243,SEARCH("dryers operated in day",'latest 2024'!B243)-4,4)),
        IF(ISNUMBER(VALUE(MID('latest 2024'!B243,SEARCH("dryers operated in day",'latest 2024'!B243)-3,3))),
            VALUE(MID('latest 2024'!B243,SEARCH("dryers operated in day",'latest 2024'!B243)-3,3)),
            VALUE(MID('latest 2024'!B243,SEARCH("dryers operated in day",'latest 2024'!B243)-2,2))
        )
    ),"-"
)</f>
        <v>6</v>
      </c>
      <c r="I243" s="176">
        <f>IFERROR(
    IF(ISNUMBER(VALUE(MID('latest 2024'!B243,SEARCH("dryers operated in night",'latest 2024'!B243)-4,4))),
        VALUE(MID('latest 2024'!B243,SEARCH("dryers operated in night",'latest 2024'!B243)-4,4)),
        IF(ISNUMBER(VALUE(MID('latest 2024'!B243,SEARCH("dryers operated in night",'latest 2024'!B243)-3,3))),
            VALUE(MID('latest 2024'!B243,SEARCH("dryers operated in night",'latest 2024'!B243)-3,3)),
            VALUE(MID('latest 2024'!B243,SEARCH("dryers operated in night",'latest 2024'!B243)-2,2))
        )
    ),"-"
)</f>
        <v>4</v>
      </c>
      <c r="J243" s="175">
        <f>IFERROR(
    IF(ISNUMBER(VALUE(MID('latest 2024'!B243,SEARCH("Presetting machines operated in day",'latest 2024'!B243)-4,4))),
        VALUE(MID('latest 2024'!B243,SEARCH("Presetting machines operated in day",'latest 2024'!B243)-4,4)),
        IF(ISNUMBER(VALUE(MID('latest 2024'!B243,SEARCH("Presetting machines operated in day",'latest 2024'!B243)-3,3))),
            VALUE(MID('latest 2024'!B243,SEARCH("Presetting machines operated in day",'latest 2024'!B243)-3,3)),
            VALUE(MID('latest 2024'!B243,SEARCH("Presetting machines operated in day",'latest 2024'!B243)-2,2))
        )
    ),"-"
)</f>
        <v>1</v>
      </c>
      <c r="K243" s="177">
        <f>IFERROR(
    IF(ISNUMBER(VALUE(MID('latest 2024'!B243,SEARCH("Presetting machines operated in night",'latest 2024'!B243)-4,4))),
        VALUE(MID('latest 2024'!B243,SEARCH("Presetting machines operated in night",'latest 2024'!B243)-4,4)),
        IF(ISNUMBER(VALUE(MID('latest 2024'!B243,SEARCH("Presetting machines operated in night",'latest 2024'!B243)-3,3))),
            VALUE(MID('latest 2024'!B243,SEARCH("Presetting machines operated in night",'latest 2024'!B243)-3,3)),
            VALUE(MID('latest 2024'!B243,SEARCH("Presetting machines operated in night",'latest 2024'!B243)-2,2))
        )
    ),"-"
)</f>
        <v>1</v>
      </c>
      <c r="L243" s="178" t="s">
        <v>54</v>
      </c>
      <c r="M243" s="178" t="s">
        <v>54</v>
      </c>
      <c r="N243" s="179">
        <v>1</v>
      </c>
      <c r="O243" s="179">
        <v>1</v>
      </c>
      <c r="P243" s="180">
        <v>3</v>
      </c>
      <c r="Q243" s="180">
        <v>2</v>
      </c>
      <c r="R243" s="179">
        <v>1</v>
      </c>
      <c r="S243" s="179">
        <v>1</v>
      </c>
      <c r="T243" s="180">
        <v>0</v>
      </c>
      <c r="U243" s="180">
        <v>0</v>
      </c>
      <c r="V243" s="181" t="s">
        <v>712</v>
      </c>
      <c r="W243" s="182" t="s">
        <v>703</v>
      </c>
      <c r="X243" s="253">
        <v>7971.2370000000001</v>
      </c>
      <c r="Y243" s="275">
        <v>34933</v>
      </c>
      <c r="Z243" s="253">
        <v>363</v>
      </c>
      <c r="AA243" s="254">
        <v>330</v>
      </c>
      <c r="AB243" s="254">
        <v>33</v>
      </c>
      <c r="AC243" s="84">
        <f t="shared" si="25"/>
        <v>601.64444187692311</v>
      </c>
      <c r="AD243" s="17">
        <f t="shared" si="24"/>
        <v>1042.7500500000001</v>
      </c>
      <c r="AE243" s="15">
        <f t="shared" si="23"/>
        <v>184.2923076923077</v>
      </c>
      <c r="AF243" s="51">
        <f t="shared" si="26"/>
        <v>378.92630769230772</v>
      </c>
      <c r="AG243" s="6">
        <f t="shared" si="22"/>
        <v>2207.6131072615385</v>
      </c>
    </row>
    <row r="244" spans="1:33" s="3" customFormat="1" ht="45.75" customHeight="1">
      <c r="A244" s="174">
        <v>45553</v>
      </c>
      <c r="B244" s="183">
        <f>IFERROR(
    IF(ISNUMBER(VALUE(MID('latest 2024'!B244,SEARCH("knitting machines for 12Hrs in day",'latest 2024'!B244)-4,4))),
        VALUE(MID('latest 2024'!B244,SEARCH("knitting machines for 12Hrs in day",'latest 2024'!B244)-4,4)),
        IF(ISNUMBER(VALUE(MID('latest 2024'!B244,SEARCH("knitting machines for 12Hrs in day",'latest 2024'!B244)-3,3))),
            VALUE(MID('latest 2024'!B244,SEARCH("knitting machines for 12Hrs in day",'latest 2024'!B244)-3,3)),
            VALUE(MID('latest 2024'!B244,SEARCH("knitting machines for 12Hrs in day",'latest 2024'!B244)-2,2))
        )
    ),"-"
)</f>
        <v>95</v>
      </c>
      <c r="C244" s="175">
        <f>IFERROR(
    IF(ISNUMBER(VALUE(MID('latest 2024'!B244,SEARCH("knitting machines operated in night",'latest 2024'!B244)-4,4))),
        VALUE(MID('latest 2024'!B244,SEARCH("knitting machines operated in night",'latest 2024'!B244)-4,4)),
        IF(ISNUMBER(VALUE(MID('latest 2024'!B244,SEARCH("knitting machines operated in night",'latest 2024'!B244)-3,3))),
            VALUE(MID('latest 2024'!B244,SEARCH("knitting machines operated in night",'latest 2024'!B244)-3,3)),
            VALUE(MID('latest 2024'!B244,SEARCH("knitting machines operated in night",'latest 2024'!B244)-2,2))
        )
    ),"-"
)</f>
        <v>105</v>
      </c>
      <c r="D244" s="176">
        <f>IFERROR(
    IF(ISNUMBER(VALUE(MID('latest 2024'!B244,SEARCH("bulk dye machines operated in day",'latest 2024'!B244)-4,4))),
        VALUE(MID('latest 2024'!B244,SEARCH("bulk dye machines operated in day",'latest 2024'!B244)-4,4)),
        IF(ISNUMBER(VALUE(MID('latest 2024'!B244,SEARCH("bulk dye machines operated in day",'latest 2024'!B244)-3,3))),
            VALUE(MID('latest 2024'!B244,SEARCH("bulk dye machines operated in day",'latest 2024'!B244)-3,3)),
            VALUE(MID('latest 2024'!B244,SEARCH("bulk dye machines operated in day ",'latest 2024'!B244)-2,2))
        )
    ),"-"
)</f>
        <v>30</v>
      </c>
      <c r="E244" s="176">
        <f>IFERROR(
    IF(ISNUMBER(VALUE(MID('latest 2024'!B244,SEARCH("bulk dye machines operated in night",'latest 2024'!B244)-4,4))),
        VALUE(MID('latest 2024'!B244,SEARCH("bulk dye machines operated in night",'latest 2024'!B244)-4,4)),
        IF(ISNUMBER(VALUE(MID('latest 2024'!B244,SEARCH("bulk dye machines operated in night",'latest 2024'!B244)-3,3))),
            VALUE(MID('latest 2024'!B244,SEARCH("bulk dye machines operated in night",'latest 2024'!B244)-3,3)),
            VALUE(MID('latest 2024'!B244,SEARCH("bulk dye machines operated in night",'latest 2024'!B244)-2,2))
        )
    ),"-"
)</f>
        <v>29</v>
      </c>
      <c r="F244" s="175">
        <f>IFERROR(
    IF(ISNUMBER(VALUE(MID('latest 2024'!B244,SEARCH("sample dye machine operated in day",'latest 2024'!B244)-4,4))),
        VALUE(MID('latest 2024'!B244,SEARCH("sample dye machine operated in day",'latest 2024'!B244)-4,4)),
        IF(ISNUMBER(VALUE(MID('latest 2024'!B244,SEARCH("sample dye machine operated in day",'latest 2024'!B244)-3,3))),
            VALUE(MID('latest 2024'!B244,SEARCH("sample dye machine operated in day",'latest 2024'!B244)-3,3)),
            VALUE(MID('latest 2024'!B244,SEARCH("sample dye machine operated in day",'latest 2024'!B244)-2,2))
        )
    ),"-"
)</f>
        <v>9</v>
      </c>
      <c r="G244" s="175">
        <f>IFERROR(
    IF(ISNUMBER(VALUE(MID('latest 2024'!B244,SEARCH("sample dye machine operated in night",'latest 2024'!B244)-4,4))),
        VALUE(MID('latest 2024'!B244,SEARCH("sample dye machine operated in night",'latest 2024'!B244)-4,4)),
        IF(ISNUMBER(VALUE(MID('latest 2024'!B244,SEARCH("sample dye machine operated in night",'latest 2024'!B244)-3,3))),
            VALUE(MID('latest 2024'!B244,SEARCH("sample dye machine operated in night",'latest 2024'!B244)-3,3)),
            VALUE(MID('latest 2024'!B244,SEARCH("sample dye machine operated in night",'latest 2024'!B244)-2,2))
        )
    ),"-"
)</f>
        <v>9</v>
      </c>
      <c r="H244" s="176">
        <f>IFERROR(
    IF(ISNUMBER(VALUE(MID('latest 2024'!B244,SEARCH("dryers operated in day",'latest 2024'!B244)-4,4))),
        VALUE(MID('latest 2024'!B244,SEARCH("dryers operated in day",'latest 2024'!B244)-4,4)),
        IF(ISNUMBER(VALUE(MID('latest 2024'!B244,SEARCH("dryers operated in day",'latest 2024'!B244)-3,3))),
            VALUE(MID('latest 2024'!B244,SEARCH("dryers operated in day",'latest 2024'!B244)-3,3)),
            VALUE(MID('latest 2024'!B244,SEARCH("dryers operated in day",'latest 2024'!B244)-2,2))
        )
    ),"-"
)</f>
        <v>7</v>
      </c>
      <c r="I244" s="176">
        <f>IFERROR(
    IF(ISNUMBER(VALUE(MID('latest 2024'!B244,SEARCH("dryers operated in night",'latest 2024'!B244)-4,4))),
        VALUE(MID('latest 2024'!B244,SEARCH("dryers operated in night",'latest 2024'!B244)-4,4)),
        IF(ISNUMBER(VALUE(MID('latest 2024'!B244,SEARCH("dryers operated in night",'latest 2024'!B244)-3,3))),
            VALUE(MID('latest 2024'!B244,SEARCH("dryers operated in night",'latest 2024'!B244)-3,3)),
            VALUE(MID('latest 2024'!B244,SEARCH("dryers operated in night",'latest 2024'!B244)-2,2))
        )
    ),"-"
)</f>
        <v>6</v>
      </c>
      <c r="J244" s="175">
        <f>IFERROR(
    IF(ISNUMBER(VALUE(MID('latest 2024'!B244,SEARCH("Presetting machines operated in day",'latest 2024'!B244)-4,4))),
        VALUE(MID('latest 2024'!B244,SEARCH("Presetting machines operated in day",'latest 2024'!B244)-4,4)),
        IF(ISNUMBER(VALUE(MID('latest 2024'!B244,SEARCH("Presetting machines operated in day",'latest 2024'!B244)-3,3))),
            VALUE(MID('latest 2024'!B244,SEARCH("Presetting machines operated in day",'latest 2024'!B244)-3,3)),
            VALUE(MID('latest 2024'!B244,SEARCH("Presetting machines operated in day",'latest 2024'!B244)-2,2))
        )
    ),"-"
)</f>
        <v>4</v>
      </c>
      <c r="K244" s="177">
        <f>IFERROR(
    IF(ISNUMBER(VALUE(MID('latest 2024'!B244,SEARCH("Presetting machines operated in night",'latest 2024'!B244)-4,4))),
        VALUE(MID('latest 2024'!B244,SEARCH("Presetting machines operated in night",'latest 2024'!B244)-4,4)),
        IF(ISNUMBER(VALUE(MID('latest 2024'!B244,SEARCH("Presetting machines operated in night",'latest 2024'!B244)-3,3))),
            VALUE(MID('latest 2024'!B244,SEARCH("Presetting machines operated in night",'latest 2024'!B244)-3,3)),
            VALUE(MID('latest 2024'!B244,SEARCH("Presetting machines operated in night",'latest 2024'!B244)-2,2))
        )
    ),"-"
)</f>
        <v>3</v>
      </c>
      <c r="L244" s="178" t="s">
        <v>54</v>
      </c>
      <c r="M244" s="178" t="s">
        <v>54</v>
      </c>
      <c r="N244" s="179">
        <v>2</v>
      </c>
      <c r="O244" s="179">
        <v>2</v>
      </c>
      <c r="P244" s="180">
        <v>5</v>
      </c>
      <c r="Q244" s="180">
        <v>4</v>
      </c>
      <c r="R244" s="179">
        <v>3</v>
      </c>
      <c r="S244" s="179">
        <v>3</v>
      </c>
      <c r="T244" s="180">
        <v>6</v>
      </c>
      <c r="U244" s="180">
        <v>6</v>
      </c>
      <c r="V244" s="181" t="s">
        <v>712</v>
      </c>
      <c r="W244" s="182" t="s">
        <v>703</v>
      </c>
      <c r="X244" s="281">
        <v>23655.043000000001</v>
      </c>
      <c r="Y244" s="288">
        <v>71956</v>
      </c>
      <c r="Z244" s="282">
        <v>1058</v>
      </c>
      <c r="AA244" s="254">
        <v>978</v>
      </c>
      <c r="AB244" s="254">
        <v>80</v>
      </c>
      <c r="AC244" s="84">
        <f t="shared" si="25"/>
        <v>1785.409860892308</v>
      </c>
      <c r="AD244" s="17">
        <f t="shared" si="24"/>
        <v>2147.8866000000003</v>
      </c>
      <c r="AE244" s="17">
        <f t="shared" si="23"/>
        <v>537.13846153846157</v>
      </c>
      <c r="AF244" s="17">
        <f t="shared" si="26"/>
        <v>1118.8592307692309</v>
      </c>
      <c r="AG244" s="6">
        <f t="shared" si="22"/>
        <v>5589.2941532000004</v>
      </c>
    </row>
    <row r="245" spans="1:33" s="3" customFormat="1" ht="45.75" customHeight="1">
      <c r="A245" s="174">
        <v>45554</v>
      </c>
      <c r="B245" s="183">
        <f>IFERROR(
    IF(ISNUMBER(VALUE(MID('latest 2024'!B245,SEARCH("knitting machines for 12Hrs in day",'latest 2024'!B245)-4,4))),
        VALUE(MID('latest 2024'!B245,SEARCH("knitting machines for 12Hrs in day",'latest 2024'!B245)-4,4)),
        IF(ISNUMBER(VALUE(MID('latest 2024'!B245,SEARCH("knitting machines for 12Hrs in day",'latest 2024'!B245)-3,3))),
            VALUE(MID('latest 2024'!B245,SEARCH("knitting machines for 12Hrs in day",'latest 2024'!B245)-3,3)),
            VALUE(MID('latest 2024'!B245,SEARCH("knitting machines for 12Hrs in day",'latest 2024'!B245)-2,2))
        )
    ),"-"
)</f>
        <v>148</v>
      </c>
      <c r="C245" s="175">
        <f>IFERROR(
    IF(ISNUMBER(VALUE(MID('latest 2024'!B245,SEARCH("knitting machines operated in night",'latest 2024'!B245)-4,4))),
        VALUE(MID('latest 2024'!B245,SEARCH("knitting machines operated in night",'latest 2024'!B245)-4,4)),
        IF(ISNUMBER(VALUE(MID('latest 2024'!B245,SEARCH("knitting machines operated in night",'latest 2024'!B245)-3,3))),
            VALUE(MID('latest 2024'!B245,SEARCH("knitting machines operated in night",'latest 2024'!B245)-3,3)),
            VALUE(MID('latest 2024'!B245,SEARCH("knitting machines operated in night",'latest 2024'!B245)-2,2))
        )
    ),"-"
)</f>
        <v>127</v>
      </c>
      <c r="D245" s="176">
        <f>IFERROR(
    IF(ISNUMBER(VALUE(MID('latest 2024'!B245,SEARCH("bulk dye machines operated in day",'latest 2024'!B245)-4,4))),
        VALUE(MID('latest 2024'!B245,SEARCH("bulk dye machines operated in day",'latest 2024'!B245)-4,4)),
        IF(ISNUMBER(VALUE(MID('latest 2024'!B245,SEARCH("bulk dye machines operated in day",'latest 2024'!B245)-3,3))),
            VALUE(MID('latest 2024'!B245,SEARCH("bulk dye machines operated in day",'latest 2024'!B245)-3,3)),
            VALUE(MID('latest 2024'!B245,SEARCH("bulk dye machines operated in day ",'latest 2024'!B245)-2,2))
        )
    ),"-"
)</f>
        <v>28</v>
      </c>
      <c r="E245" s="176">
        <f>IFERROR(
    IF(ISNUMBER(VALUE(MID('latest 2024'!B245,SEARCH("bulk dye machines operated in night",'latest 2024'!B245)-4,4))),
        VALUE(MID('latest 2024'!B245,SEARCH("bulk dye machines operated in night",'latest 2024'!B245)-4,4)),
        IF(ISNUMBER(VALUE(MID('latest 2024'!B245,SEARCH("bulk dye machines operated in night",'latest 2024'!B245)-3,3))),
            VALUE(MID('latest 2024'!B245,SEARCH("bulk dye machines operated in night",'latest 2024'!B245)-3,3)),
            VALUE(MID('latest 2024'!B245,SEARCH("bulk dye machines operated in night",'latest 2024'!B245)-2,2))
        )
    ),"-"
)</f>
        <v>30</v>
      </c>
      <c r="F245" s="175">
        <f>IFERROR(
    IF(ISNUMBER(VALUE(MID('latest 2024'!B245,SEARCH("sample dye machine operated in day",'latest 2024'!B245)-4,4))),
        VALUE(MID('latest 2024'!B245,SEARCH("sample dye machine operated in day",'latest 2024'!B245)-4,4)),
        IF(ISNUMBER(VALUE(MID('latest 2024'!B245,SEARCH("sample dye machine operated in day",'latest 2024'!B245)-3,3))),
            VALUE(MID('latest 2024'!B245,SEARCH("sample dye machine operated in day",'latest 2024'!B245)-3,3)),
            VALUE(MID('latest 2024'!B245,SEARCH("sample dye machine operated in day",'latest 2024'!B245)-2,2))
        )
    ),"-"
)</f>
        <v>8</v>
      </c>
      <c r="G245" s="175">
        <f>IFERROR(
    IF(ISNUMBER(VALUE(MID('latest 2024'!B245,SEARCH("sample dye machine operated in night",'latest 2024'!B245)-4,4))),
        VALUE(MID('latest 2024'!B245,SEARCH("sample dye machine operated in night",'latest 2024'!B245)-4,4)),
        IF(ISNUMBER(VALUE(MID('latest 2024'!B245,SEARCH("sample dye machine operated in night",'latest 2024'!B245)-3,3))),
            VALUE(MID('latest 2024'!B245,SEARCH("sample dye machine operated in night",'latest 2024'!B245)-3,3)),
            VALUE(MID('latest 2024'!B245,SEARCH("sample dye machine operated in night",'latest 2024'!B245)-2,2))
        )
    ),"-"
)</f>
        <v>9</v>
      </c>
      <c r="H245" s="176">
        <f>IFERROR(
    IF(ISNUMBER(VALUE(MID('latest 2024'!B245,SEARCH("dryers operated in day",'latest 2024'!B245)-4,4))),
        VALUE(MID('latest 2024'!B245,SEARCH("dryers operated in day",'latest 2024'!B245)-4,4)),
        IF(ISNUMBER(VALUE(MID('latest 2024'!B245,SEARCH("dryers operated in day",'latest 2024'!B245)-3,3))),
            VALUE(MID('latest 2024'!B245,SEARCH("dryers operated in day",'latest 2024'!B245)-3,3)),
            VALUE(MID('latest 2024'!B245,SEARCH("dryers operated in day",'latest 2024'!B245)-2,2))
        )
    ),"-"
)</f>
        <v>7</v>
      </c>
      <c r="I245" s="176">
        <f>IFERROR(
    IF(ISNUMBER(VALUE(MID('latest 2024'!B245,SEARCH("dryers operated in night",'latest 2024'!B245)-4,4))),
        VALUE(MID('latest 2024'!B245,SEARCH("dryers operated in night",'latest 2024'!B245)-4,4)),
        IF(ISNUMBER(VALUE(MID('latest 2024'!B245,SEARCH("dryers operated in night",'latest 2024'!B245)-3,3))),
            VALUE(MID('latest 2024'!B245,SEARCH("dryers operated in night",'latest 2024'!B245)-3,3)),
            VALUE(MID('latest 2024'!B245,SEARCH("dryers operated in night",'latest 2024'!B245)-2,2))
        )
    ),"-"
)</f>
        <v>10</v>
      </c>
      <c r="J245" s="175">
        <f>IFERROR(
    IF(ISNUMBER(VALUE(MID('latest 2024'!B245,SEARCH("Presetting machines operated in day",'latest 2024'!B245)-4,4))),
        VALUE(MID('latest 2024'!B245,SEARCH("Presetting machines operated in day",'latest 2024'!B245)-4,4)),
        IF(ISNUMBER(VALUE(MID('latest 2024'!B245,SEARCH("Presetting machines operated in day",'latest 2024'!B245)-3,3))),
            VALUE(MID('latest 2024'!B245,SEARCH("Presetting machines operated in day",'latest 2024'!B245)-3,3)),
            VALUE(MID('latest 2024'!B245,SEARCH("Presetting machines operated in day",'latest 2024'!B245)-2,2))
        )
    ),"-"
)</f>
        <v>2</v>
      </c>
      <c r="K245" s="177">
        <f>IFERROR(
    IF(ISNUMBER(VALUE(MID('latest 2024'!B245,SEARCH("Presetting machines operated in night",'latest 2024'!B245)-4,4))),
        VALUE(MID('latest 2024'!B245,SEARCH("Presetting machines operated in night",'latest 2024'!B245)-4,4)),
        IF(ISNUMBER(VALUE(MID('latest 2024'!B245,SEARCH("Presetting machines operated in night",'latest 2024'!B245)-3,3))),
            VALUE(MID('latest 2024'!B245,SEARCH("Presetting machines operated in night",'latest 2024'!B245)-3,3)),
            VALUE(MID('latest 2024'!B245,SEARCH("Presetting machines operated in night",'latest 2024'!B245)-2,2))
        )
    ),"-"
)</f>
        <v>1</v>
      </c>
      <c r="L245" s="178" t="s">
        <v>54</v>
      </c>
      <c r="M245" s="178" t="s">
        <v>54</v>
      </c>
      <c r="N245" s="179">
        <v>2</v>
      </c>
      <c r="O245" s="186" t="s">
        <v>793</v>
      </c>
      <c r="P245" s="180">
        <v>5</v>
      </c>
      <c r="Q245" s="180">
        <v>4</v>
      </c>
      <c r="R245" s="179">
        <v>3</v>
      </c>
      <c r="S245" s="179">
        <v>3</v>
      </c>
      <c r="T245" s="180">
        <v>6</v>
      </c>
      <c r="U245" s="180">
        <v>6</v>
      </c>
      <c r="V245" s="181" t="s">
        <v>712</v>
      </c>
      <c r="W245" s="182" t="s">
        <v>703</v>
      </c>
      <c r="X245" s="281">
        <v>27752.715820000001</v>
      </c>
      <c r="Y245" s="289">
        <v>70509</v>
      </c>
      <c r="Z245" s="282">
        <v>1058</v>
      </c>
      <c r="AA245" s="254">
        <v>978</v>
      </c>
      <c r="AB245" s="254">
        <v>80</v>
      </c>
      <c r="AC245" s="84">
        <f t="shared" si="25"/>
        <v>2094.6895971218464</v>
      </c>
      <c r="AD245" s="17">
        <f t="shared" si="24"/>
        <v>2104.6936500000002</v>
      </c>
      <c r="AE245" s="17">
        <f t="shared" si="23"/>
        <v>537.13846153846157</v>
      </c>
      <c r="AF245" s="17">
        <f t="shared" si="26"/>
        <v>1118.8592307692309</v>
      </c>
      <c r="AG245" s="6">
        <f t="shared" si="22"/>
        <v>5855.3809394295386</v>
      </c>
    </row>
    <row r="246" spans="1:33" s="3" customFormat="1" ht="45.75" customHeight="1">
      <c r="A246" s="174">
        <v>45555</v>
      </c>
      <c r="B246" s="183">
        <f>IFERROR(
    IF(ISNUMBER(VALUE(MID('latest 2024'!B246,SEARCH("knitting machines for 12Hrs in day",'latest 2024'!B246)-4,4))),
        VALUE(MID('latest 2024'!B246,SEARCH("knitting machines for 12Hrs in day",'latest 2024'!B246)-4,4)),
        IF(ISNUMBER(VALUE(MID('latest 2024'!B246,SEARCH("knitting machines for 12Hrs in day",'latest 2024'!B246)-3,3))),
            VALUE(MID('latest 2024'!B246,SEARCH("knitting machines for 12Hrs in day",'latest 2024'!B246)-3,3)),
            VALUE(MID('latest 2024'!B246,SEARCH("knitting machines for 12Hrs in day",'latest 2024'!B246)-2,2))
        )
    ),"-"
)</f>
        <v>127</v>
      </c>
      <c r="C246" s="175">
        <f>IFERROR(
    IF(ISNUMBER(VALUE(MID('latest 2024'!B246,SEARCH("knitting machines operated in night",'latest 2024'!B246)-4,4))),
        VALUE(MID('latest 2024'!B246,SEARCH("knitting machines operated in night",'latest 2024'!B246)-4,4)),
        IF(ISNUMBER(VALUE(MID('latest 2024'!B246,SEARCH("knitting machines operated in night",'latest 2024'!B246)-3,3))),
            VALUE(MID('latest 2024'!B246,SEARCH("knitting machines operated in night",'latest 2024'!B246)-3,3)),
            VALUE(MID('latest 2024'!B246,SEARCH("knitting machines operated in night",'latest 2024'!B246)-2,2))
        )
    ),"-"
)</f>
        <v>140</v>
      </c>
      <c r="D246" s="176">
        <f>IFERROR(
    IF(ISNUMBER(VALUE(MID('latest 2024'!B246,SEARCH("bulk dye machines operated in day",'latest 2024'!B246)-4,4))),
        VALUE(MID('latest 2024'!B246,SEARCH("bulk dye machines operated in day",'latest 2024'!B246)-4,4)),
        IF(ISNUMBER(VALUE(MID('latest 2024'!B246,SEARCH("bulk dye machines operated in day",'latest 2024'!B246)-3,3))),
            VALUE(MID('latest 2024'!B246,SEARCH("bulk dye machines operated in day",'latest 2024'!B246)-3,3)),
            VALUE(MID('latest 2024'!B246,SEARCH("bulk dye machines operated in day ",'latest 2024'!B246)-2,2))
        )
    ),"-"
)</f>
        <v>29</v>
      </c>
      <c r="E246" s="176">
        <f>IFERROR(
    IF(ISNUMBER(VALUE(MID('latest 2024'!B246,SEARCH("bulk dye machines operated in night",'latest 2024'!B246)-4,4))),
        VALUE(MID('latest 2024'!B246,SEARCH("bulk dye machines operated in night",'latest 2024'!B246)-4,4)),
        IF(ISNUMBER(VALUE(MID('latest 2024'!B246,SEARCH("bulk dye machines operated in night",'latest 2024'!B246)-3,3))),
            VALUE(MID('latest 2024'!B246,SEARCH("bulk dye machines operated in night",'latest 2024'!B246)-3,3)),
            VALUE(MID('latest 2024'!B246,SEARCH("bulk dye machines operated in night",'latest 2024'!B246)-2,2))
        )
    ),"-"
)</f>
        <v>30</v>
      </c>
      <c r="F246" s="175">
        <f>IFERROR(
    IF(ISNUMBER(VALUE(MID('latest 2024'!B246,SEARCH("sample dye machine operated in day",'latest 2024'!B246)-4,4))),
        VALUE(MID('latest 2024'!B246,SEARCH("sample dye machine operated in day",'latest 2024'!B246)-4,4)),
        IF(ISNUMBER(VALUE(MID('latest 2024'!B246,SEARCH("sample dye machine operated in day",'latest 2024'!B246)-3,3))),
            VALUE(MID('latest 2024'!B246,SEARCH("sample dye machine operated in day",'latest 2024'!B246)-3,3)),
            VALUE(MID('latest 2024'!B246,SEARCH("sample dye machine operated in day",'latest 2024'!B246)-2,2))
        )
    ),"-"
)</f>
        <v>8</v>
      </c>
      <c r="G246" s="175">
        <f>IFERROR(
    IF(ISNUMBER(VALUE(MID('latest 2024'!B246,SEARCH("sample dye machine operated in night",'latest 2024'!B246)-4,4))),
        VALUE(MID('latest 2024'!B246,SEARCH("sample dye machine operated in night",'latest 2024'!B246)-4,4)),
        IF(ISNUMBER(VALUE(MID('latest 2024'!B246,SEARCH("sample dye machine operated in night",'latest 2024'!B246)-3,3))),
            VALUE(MID('latest 2024'!B246,SEARCH("sample dye machine operated in night",'latest 2024'!B246)-3,3)),
            VALUE(MID('latest 2024'!B246,SEARCH("sample dye machine operated in night",'latest 2024'!B246)-2,2))
        )
    ),"-"
)</f>
        <v>10</v>
      </c>
      <c r="H246" s="176">
        <f>IFERROR(
    IF(ISNUMBER(VALUE(MID('latest 2024'!B246,SEARCH("dryers operated in day",'latest 2024'!B246)-4,4))),
        VALUE(MID('latest 2024'!B246,SEARCH("dryers operated in day",'latest 2024'!B246)-4,4)),
        IF(ISNUMBER(VALUE(MID('latest 2024'!B246,SEARCH("dryers operated in day",'latest 2024'!B246)-3,3))),
            VALUE(MID('latest 2024'!B246,SEARCH("dryers operated in day",'latest 2024'!B246)-3,3)),
            VALUE(MID('latest 2024'!B246,SEARCH("dryers operated in day",'latest 2024'!B246)-2,2))
        )
    ),"-"
)</f>
        <v>9</v>
      </c>
      <c r="I246" s="176">
        <f>IFERROR(
    IF(ISNUMBER(VALUE(MID('latest 2024'!B246,SEARCH("dryers operated in night",'latest 2024'!B246)-4,4))),
        VALUE(MID('latest 2024'!B246,SEARCH("dryers operated in night",'latest 2024'!B246)-4,4)),
        IF(ISNUMBER(VALUE(MID('latest 2024'!B246,SEARCH("dryers operated in night",'latest 2024'!B246)-3,3))),
            VALUE(MID('latest 2024'!B246,SEARCH("dryers operated in night",'latest 2024'!B246)-3,3)),
            VALUE(MID('latest 2024'!B246,SEARCH("dryers operated in night",'latest 2024'!B246)-2,2))
        )
    ),"-"
)</f>
        <v>10</v>
      </c>
      <c r="J246" s="175">
        <f>IFERROR(
    IF(ISNUMBER(VALUE(MID('latest 2024'!B246,SEARCH("Presetting machines operated in day",'latest 2024'!B246)-4,4))),
        VALUE(MID('latest 2024'!B246,SEARCH("Presetting machines operated in day",'latest 2024'!B246)-4,4)),
        IF(ISNUMBER(VALUE(MID('latest 2024'!B246,SEARCH("Presetting machines operated in day",'latest 2024'!B246)-3,3))),
            VALUE(MID('latest 2024'!B246,SEARCH("Presetting machines operated in day",'latest 2024'!B246)-3,3)),
            VALUE(MID('latest 2024'!B246,SEARCH("Presetting machines operated in day",'latest 2024'!B246)-2,2))
        )
    ),"-"
)</f>
        <v>2</v>
      </c>
      <c r="K246" s="177">
        <f>IFERROR(
    IF(ISNUMBER(VALUE(MID('latest 2024'!B246,SEARCH("Presetting machines operated in night",'latest 2024'!B246)-4,4))),
        VALUE(MID('latest 2024'!B246,SEARCH("Presetting machines operated in night",'latest 2024'!B246)-4,4)),
        IF(ISNUMBER(VALUE(MID('latest 2024'!B246,SEARCH("Presetting machines operated in night",'latest 2024'!B246)-3,3))),
            VALUE(MID('latest 2024'!B246,SEARCH("Presetting machines operated in night",'latest 2024'!B246)-3,3)),
            VALUE(MID('latest 2024'!B246,SEARCH("Presetting machines operated in night",'latest 2024'!B246)-2,2))
        )
    ),"-"
)</f>
        <v>2</v>
      </c>
      <c r="L246" s="178" t="s">
        <v>54</v>
      </c>
      <c r="M246" s="178" t="s">
        <v>54</v>
      </c>
      <c r="N246" s="179">
        <v>2</v>
      </c>
      <c r="O246" s="179">
        <v>1</v>
      </c>
      <c r="P246" s="180">
        <v>5</v>
      </c>
      <c r="Q246" s="180">
        <v>4</v>
      </c>
      <c r="R246" s="179">
        <v>3</v>
      </c>
      <c r="S246" s="179">
        <v>3</v>
      </c>
      <c r="T246" s="180">
        <v>6</v>
      </c>
      <c r="U246" s="180">
        <v>6</v>
      </c>
      <c r="V246" s="181" t="s">
        <v>712</v>
      </c>
      <c r="W246" s="182" t="s">
        <v>703</v>
      </c>
      <c r="X246" s="251">
        <v>25155</v>
      </c>
      <c r="Y246" s="251">
        <v>66557</v>
      </c>
      <c r="Z246" s="251">
        <v>1015</v>
      </c>
      <c r="AA246" s="34">
        <v>928</v>
      </c>
      <c r="AB246" s="34">
        <v>87</v>
      </c>
      <c r="AC246" s="84">
        <f t="shared" si="25"/>
        <v>1898.6220000000001</v>
      </c>
      <c r="AD246" s="17">
        <f t="shared" si="24"/>
        <v>1986.7264500000001</v>
      </c>
      <c r="AE246" s="17">
        <f t="shared" si="23"/>
        <v>515.30769230769226</v>
      </c>
      <c r="AF246" s="17">
        <f t="shared" si="26"/>
        <v>1064.2375384615384</v>
      </c>
      <c r="AG246" s="6">
        <f t="shared" si="22"/>
        <v>5464.8936807692317</v>
      </c>
    </row>
    <row r="247" spans="1:33" s="3" customFormat="1" ht="45.75" customHeight="1">
      <c r="A247" s="174">
        <v>45556</v>
      </c>
      <c r="B247" s="183" t="str">
        <f>IFERROR(
    IF(ISNUMBER(VALUE(MID('latest 2024'!B247,SEARCH("knitting machines for 12Hrs in day",'latest 2024'!B247)-4,4))),
        VALUE(MID('latest 2024'!B247,SEARCH("knitting machines for 12Hrs in day",'latest 2024'!B247)-4,4)),
        IF(ISNUMBER(VALUE(MID('latest 2024'!B247,SEARCH("knitting machines for 12Hrs in day",'latest 2024'!B247)-3,3))),
            VALUE(MID('latest 2024'!B247,SEARCH("knitting machines for 12Hrs in day",'latest 2024'!B247)-3,3)),
            VALUE(MID('latest 2024'!B247,SEARCH("knitting machines for 12Hrs in day",'latest 2024'!B247)-2,2))
        )
    ),"-"
)</f>
        <v>-</v>
      </c>
      <c r="C247" s="175" t="str">
        <f>IFERROR(
    IF(ISNUMBER(VALUE(MID('latest 2024'!B247,SEARCH("knitting machines operated in night",'latest 2024'!B247)-4,4))),
        VALUE(MID('latest 2024'!B247,SEARCH("knitting machines operated in night",'latest 2024'!B247)-4,4)),
        IF(ISNUMBER(VALUE(MID('latest 2024'!B247,SEARCH("knitting machines operated in night",'latest 2024'!B247)-3,3))),
            VALUE(MID('latest 2024'!B247,SEARCH("knitting machines operated in night",'latest 2024'!B247)-3,3)),
            VALUE(MID('latest 2024'!B247,SEARCH("knitting machines operated in night",'latest 2024'!B247)-2,2))
        )
    ),"-"
)</f>
        <v>-</v>
      </c>
      <c r="D247" s="176" t="str">
        <f>IFERROR(
    IF(ISNUMBER(VALUE(MID('latest 2024'!B247,SEARCH("bulk dye machines operated in day",'latest 2024'!B247)-4,4))),
        VALUE(MID('latest 2024'!B247,SEARCH("bulk dye machines operated in day",'latest 2024'!B247)-4,4)),
        IF(ISNUMBER(VALUE(MID('latest 2024'!B247,SEARCH("bulk dye machines operated in day",'latest 2024'!B247)-3,3))),
            VALUE(MID('latest 2024'!B247,SEARCH("bulk dye machines operated in day",'latest 2024'!B247)-3,3)),
            VALUE(MID('latest 2024'!B247,SEARCH("bulk dye machines operated in day ",'latest 2024'!B247)-2,2))
        )
    ),"-"
)</f>
        <v>-</v>
      </c>
      <c r="E247" s="176" t="str">
        <f>IFERROR(
    IF(ISNUMBER(VALUE(MID('latest 2024'!B247,SEARCH("bulk dye machines operated in night",'latest 2024'!B247)-4,4))),
        VALUE(MID('latest 2024'!B247,SEARCH("bulk dye machines operated in night",'latest 2024'!B247)-4,4)),
        IF(ISNUMBER(VALUE(MID('latest 2024'!B247,SEARCH("bulk dye machines operated in night",'latest 2024'!B247)-3,3))),
            VALUE(MID('latest 2024'!B247,SEARCH("bulk dye machines operated in night",'latest 2024'!B247)-3,3)),
            VALUE(MID('latest 2024'!B247,SEARCH("bulk dye machines operated in night",'latest 2024'!B247)-2,2))
        )
    ),"-"
)</f>
        <v>-</v>
      </c>
      <c r="F247" s="175" t="str">
        <f>IFERROR(
    IF(ISNUMBER(VALUE(MID('latest 2024'!B247,SEARCH("sample dye machine operated in day",'latest 2024'!B247)-4,4))),
        VALUE(MID('latest 2024'!B247,SEARCH("sample dye machine operated in day",'latest 2024'!B247)-4,4)),
        IF(ISNUMBER(VALUE(MID('latest 2024'!B247,SEARCH("sample dye machine operated in day",'latest 2024'!B247)-3,3))),
            VALUE(MID('latest 2024'!B247,SEARCH("sample dye machine operated in day",'latest 2024'!B247)-3,3)),
            VALUE(MID('latest 2024'!B247,SEARCH("sample dye machine operated in day",'latest 2024'!B247)-2,2))
        )
    ),"-"
)</f>
        <v>-</v>
      </c>
      <c r="G247" s="175" t="str">
        <f>IFERROR(
    IF(ISNUMBER(VALUE(MID('latest 2024'!B247,SEARCH("sample dye machine operated in night",'latest 2024'!B247)-4,4))),
        VALUE(MID('latest 2024'!B247,SEARCH("sample dye machine operated in night",'latest 2024'!B247)-4,4)),
        IF(ISNUMBER(VALUE(MID('latest 2024'!B247,SEARCH("sample dye machine operated in night",'latest 2024'!B247)-3,3))),
            VALUE(MID('latest 2024'!B247,SEARCH("sample dye machine operated in night",'latest 2024'!B247)-3,3)),
            VALUE(MID('latest 2024'!B247,SEARCH("sample dye machine operated in night",'latest 2024'!B247)-2,2))
        )
    ),"-"
)</f>
        <v>-</v>
      </c>
      <c r="H247" s="176" t="str">
        <f>IFERROR(
    IF(ISNUMBER(VALUE(MID('latest 2024'!B247,SEARCH("dryers operated in day",'latest 2024'!B247)-4,4))),
        VALUE(MID('latest 2024'!B247,SEARCH("dryers operated in day",'latest 2024'!B247)-4,4)),
        IF(ISNUMBER(VALUE(MID('latest 2024'!B247,SEARCH("dryers operated in day",'latest 2024'!B247)-3,3))),
            VALUE(MID('latest 2024'!B247,SEARCH("dryers operated in day",'latest 2024'!B247)-3,3)),
            VALUE(MID('latest 2024'!B247,SEARCH("dryers operated in day",'latest 2024'!B247)-2,2))
        )
    ),"-"
)</f>
        <v>-</v>
      </c>
      <c r="I247" s="176" t="str">
        <f>IFERROR(
    IF(ISNUMBER(VALUE(MID('latest 2024'!B247,SEARCH("dryers operated in night",'latest 2024'!B247)-4,4))),
        VALUE(MID('latest 2024'!B247,SEARCH("dryers operated in night",'latest 2024'!B247)-4,4)),
        IF(ISNUMBER(VALUE(MID('latest 2024'!B247,SEARCH("dryers operated in night",'latest 2024'!B247)-3,3))),
            VALUE(MID('latest 2024'!B247,SEARCH("dryers operated in night",'latest 2024'!B247)-3,3)),
            VALUE(MID('latest 2024'!B247,SEARCH("dryers operated in night",'latest 2024'!B247)-2,2))
        )
    ),"-"
)</f>
        <v>-</v>
      </c>
      <c r="J247" s="175" t="str">
        <f>IFERROR(
    IF(ISNUMBER(VALUE(MID('latest 2024'!B247,SEARCH("Presetting machines operated in day",'latest 2024'!B247)-4,4))),
        VALUE(MID('latest 2024'!B247,SEARCH("Presetting machines operated in day",'latest 2024'!B247)-4,4)),
        IF(ISNUMBER(VALUE(MID('latest 2024'!B247,SEARCH("Presetting machines operated in day",'latest 2024'!B247)-3,3))),
            VALUE(MID('latest 2024'!B247,SEARCH("Presetting machines operated in day",'latest 2024'!B247)-3,3)),
            VALUE(MID('latest 2024'!B247,SEARCH("Presetting machines operated in day",'latest 2024'!B247)-2,2))
        )
    ),"-"
)</f>
        <v>-</v>
      </c>
      <c r="K247" s="177" t="str">
        <f>IFERROR(
    IF(ISNUMBER(VALUE(MID('latest 2024'!B247,SEARCH("Presetting machines operated in night",'latest 2024'!B247)-4,4))),
        VALUE(MID('latest 2024'!B247,SEARCH("Presetting machines operated in night",'latest 2024'!B247)-4,4)),
        IF(ISNUMBER(VALUE(MID('latest 2024'!B247,SEARCH("Presetting machines operated in night",'latest 2024'!B247)-3,3))),
            VALUE(MID('latest 2024'!B247,SEARCH("Presetting machines operated in night",'latest 2024'!B247)-3,3)),
            VALUE(MID('latest 2024'!B247,SEARCH("Presetting machines operated in night",'latest 2024'!B247)-2,2))
        )
    ),"-"
)</f>
        <v>-</v>
      </c>
      <c r="L247" s="178" t="s">
        <v>54</v>
      </c>
      <c r="M247" s="178" t="s">
        <v>54</v>
      </c>
      <c r="N247" s="179" t="s">
        <v>54</v>
      </c>
      <c r="O247" s="179" t="s">
        <v>54</v>
      </c>
      <c r="P247" s="180" t="s">
        <v>54</v>
      </c>
      <c r="Q247" s="180" t="s">
        <v>54</v>
      </c>
      <c r="R247" s="179" t="s">
        <v>54</v>
      </c>
      <c r="S247" s="179" t="s">
        <v>54</v>
      </c>
      <c r="T247" s="180" t="s">
        <v>54</v>
      </c>
      <c r="U247" s="180" t="s">
        <v>54</v>
      </c>
      <c r="V247" s="181" t="s">
        <v>54</v>
      </c>
      <c r="W247" s="182" t="s">
        <v>28</v>
      </c>
      <c r="X247" s="251">
        <v>1960</v>
      </c>
      <c r="Y247" s="251">
        <v>714</v>
      </c>
      <c r="Z247" s="251">
        <v>591</v>
      </c>
      <c r="AA247" s="34">
        <v>531</v>
      </c>
      <c r="AB247" s="34">
        <v>60</v>
      </c>
      <c r="AC247" s="84">
        <f t="shared" si="25"/>
        <v>147.93476923076923</v>
      </c>
      <c r="AD247" s="17">
        <f t="shared" si="24"/>
        <v>21.312899999999999</v>
      </c>
      <c r="AE247" s="17">
        <f t="shared" si="23"/>
        <v>300.04615384615386</v>
      </c>
      <c r="AF247" s="17">
        <f t="shared" si="26"/>
        <v>611.33192307692309</v>
      </c>
      <c r="AG247" s="6">
        <f t="shared" si="22"/>
        <v>1080.6257461538462</v>
      </c>
    </row>
    <row r="248" spans="1:33" s="3" customFormat="1" ht="45.75" customHeight="1">
      <c r="A248" s="174">
        <v>45557</v>
      </c>
      <c r="B248" s="183" t="str">
        <f>IFERROR(
    IF(ISNUMBER(VALUE(MID('latest 2024'!B248,SEARCH("knitting machines for 12Hrs in day",'latest 2024'!B248)-4,4))),
        VALUE(MID('latest 2024'!B248,SEARCH("knitting machines for 12Hrs in day",'latest 2024'!B248)-4,4)),
        IF(ISNUMBER(VALUE(MID('latest 2024'!B248,SEARCH("knitting machines for 12Hrs in day",'latest 2024'!B248)-3,3))),
            VALUE(MID('latest 2024'!B248,SEARCH("knitting machines for 12Hrs in day",'latest 2024'!B248)-3,3)),
            VALUE(MID('latest 2024'!B248,SEARCH("knitting machines for 12Hrs in day",'latest 2024'!B248)-2,2))
        )
    ),"-"
)</f>
        <v>-</v>
      </c>
      <c r="C248" s="175" t="str">
        <f>IFERROR(
    IF(ISNUMBER(VALUE(MID('latest 2024'!B248,SEARCH("knitting machines operated in night",'latest 2024'!B248)-4,4))),
        VALUE(MID('latest 2024'!B248,SEARCH("knitting machines operated in night",'latest 2024'!B248)-4,4)),
        IF(ISNUMBER(VALUE(MID('latest 2024'!B248,SEARCH("knitting machines operated in night",'latest 2024'!B248)-3,3))),
            VALUE(MID('latest 2024'!B248,SEARCH("knitting machines operated in night",'latest 2024'!B248)-3,3)),
            VALUE(MID('latest 2024'!B248,SEARCH("knitting machines operated in night",'latest 2024'!B248)-2,2))
        )
    ),"-"
)</f>
        <v>-</v>
      </c>
      <c r="D248" s="176" t="str">
        <f>IFERROR(
    IF(ISNUMBER(VALUE(MID('latest 2024'!B248,SEARCH("bulk dye machines operated in day",'latest 2024'!B248)-4,4))),
        VALUE(MID('latest 2024'!B248,SEARCH("bulk dye machines operated in day",'latest 2024'!B248)-4,4)),
        IF(ISNUMBER(VALUE(MID('latest 2024'!B248,SEARCH("bulk dye machines operated in day",'latest 2024'!B248)-3,3))),
            VALUE(MID('latest 2024'!B248,SEARCH("bulk dye machines operated in day",'latest 2024'!B248)-3,3)),
            VALUE(MID('latest 2024'!B248,SEARCH("bulk dye machines operated in day ",'latest 2024'!B248)-2,2))
        )
    ),"-"
)</f>
        <v>-</v>
      </c>
      <c r="E248" s="176" t="str">
        <f>IFERROR(
    IF(ISNUMBER(VALUE(MID('latest 2024'!B248,SEARCH("bulk dye machines operated in night",'latest 2024'!B248)-4,4))),
        VALUE(MID('latest 2024'!B248,SEARCH("bulk dye machines operated in night",'latest 2024'!B248)-4,4)),
        IF(ISNUMBER(VALUE(MID('latest 2024'!B248,SEARCH("bulk dye machines operated in night",'latest 2024'!B248)-3,3))),
            VALUE(MID('latest 2024'!B248,SEARCH("bulk dye machines operated in night",'latest 2024'!B248)-3,3)),
            VALUE(MID('latest 2024'!B248,SEARCH("bulk dye machines operated in night",'latest 2024'!B248)-2,2))
        )
    ),"-"
)</f>
        <v>-</v>
      </c>
      <c r="F248" s="175" t="str">
        <f>IFERROR(
    IF(ISNUMBER(VALUE(MID('latest 2024'!B248,SEARCH("sample dye machine operated in day",'latest 2024'!B248)-4,4))),
        VALUE(MID('latest 2024'!B248,SEARCH("sample dye machine operated in day",'latest 2024'!B248)-4,4)),
        IF(ISNUMBER(VALUE(MID('latest 2024'!B248,SEARCH("sample dye machine operated in day",'latest 2024'!B248)-3,3))),
            VALUE(MID('latest 2024'!B248,SEARCH("sample dye machine operated in day",'latest 2024'!B248)-3,3)),
            VALUE(MID('latest 2024'!B248,SEARCH("sample dye machine operated in day",'latest 2024'!B248)-2,2))
        )
    ),"-"
)</f>
        <v>-</v>
      </c>
      <c r="G248" s="175" t="str">
        <f>IFERROR(
    IF(ISNUMBER(VALUE(MID('latest 2024'!B248,SEARCH("sample dye machine operated in night",'latest 2024'!B248)-4,4))),
        VALUE(MID('latest 2024'!B248,SEARCH("sample dye machine operated in night",'latest 2024'!B248)-4,4)),
        IF(ISNUMBER(VALUE(MID('latest 2024'!B248,SEARCH("sample dye machine operated in night",'latest 2024'!B248)-3,3))),
            VALUE(MID('latest 2024'!B248,SEARCH("sample dye machine operated in night",'latest 2024'!B248)-3,3)),
            VALUE(MID('latest 2024'!B248,SEARCH("sample dye machine operated in night",'latest 2024'!B248)-2,2))
        )
    ),"-"
)</f>
        <v>-</v>
      </c>
      <c r="H248" s="176" t="str">
        <f>IFERROR(
    IF(ISNUMBER(VALUE(MID('latest 2024'!B248,SEARCH("dryers operated in day",'latest 2024'!B248)-4,4))),
        VALUE(MID('latest 2024'!B248,SEARCH("dryers operated in day",'latest 2024'!B248)-4,4)),
        IF(ISNUMBER(VALUE(MID('latest 2024'!B248,SEARCH("dryers operated in day",'latest 2024'!B248)-3,3))),
            VALUE(MID('latest 2024'!B248,SEARCH("dryers operated in day",'latest 2024'!B248)-3,3)),
            VALUE(MID('latest 2024'!B248,SEARCH("dryers operated in day",'latest 2024'!B248)-2,2))
        )
    ),"-"
)</f>
        <v>-</v>
      </c>
      <c r="I248" s="176" t="str">
        <f>IFERROR(
    IF(ISNUMBER(VALUE(MID('latest 2024'!B248,SEARCH("dryers operated in night",'latest 2024'!B248)-4,4))),
        VALUE(MID('latest 2024'!B248,SEARCH("dryers operated in night",'latest 2024'!B248)-4,4)),
        IF(ISNUMBER(VALUE(MID('latest 2024'!B248,SEARCH("dryers operated in night",'latest 2024'!B248)-3,3))),
            VALUE(MID('latest 2024'!B248,SEARCH("dryers operated in night",'latest 2024'!B248)-3,3)),
            VALUE(MID('latest 2024'!B248,SEARCH("dryers operated in night",'latest 2024'!B248)-2,2))
        )
    ),"-"
)</f>
        <v>-</v>
      </c>
      <c r="J248" s="175" t="str">
        <f>IFERROR(
    IF(ISNUMBER(VALUE(MID('latest 2024'!B248,SEARCH("Presetting machines operated in day",'latest 2024'!B248)-4,4))),
        VALUE(MID('latest 2024'!B248,SEARCH("Presetting machines operated in day",'latest 2024'!B248)-4,4)),
        IF(ISNUMBER(VALUE(MID('latest 2024'!B248,SEARCH("Presetting machines operated in day",'latest 2024'!B248)-3,3))),
            VALUE(MID('latest 2024'!B248,SEARCH("Presetting machines operated in day",'latest 2024'!B248)-3,3)),
            VALUE(MID('latest 2024'!B248,SEARCH("Presetting machines operated in day",'latest 2024'!B248)-2,2))
        )
    ),"-"
)</f>
        <v>-</v>
      </c>
      <c r="K248" s="177" t="str">
        <f>IFERROR(
    IF(ISNUMBER(VALUE(MID('latest 2024'!B248,SEARCH("Presetting machines operated in night",'latest 2024'!B248)-4,4))),
        VALUE(MID('latest 2024'!B248,SEARCH("Presetting machines operated in night",'latest 2024'!B248)-4,4)),
        IF(ISNUMBER(VALUE(MID('latest 2024'!B248,SEARCH("Presetting machines operated in night",'latest 2024'!B248)-3,3))),
            VALUE(MID('latest 2024'!B248,SEARCH("Presetting machines operated in night",'latest 2024'!B248)-3,3)),
            VALUE(MID('latest 2024'!B248,SEARCH("Presetting machines operated in night",'latest 2024'!B248)-2,2))
        )
    ),"-"
)</f>
        <v>-</v>
      </c>
      <c r="L248" s="178" t="s">
        <v>54</v>
      </c>
      <c r="M248" s="178" t="s">
        <v>54</v>
      </c>
      <c r="N248" s="179" t="s">
        <v>54</v>
      </c>
      <c r="O248" s="179" t="s">
        <v>54</v>
      </c>
      <c r="P248" s="180" t="s">
        <v>54</v>
      </c>
      <c r="Q248" s="180" t="s">
        <v>54</v>
      </c>
      <c r="R248" s="179" t="s">
        <v>54</v>
      </c>
      <c r="S248" s="179" t="s">
        <v>54</v>
      </c>
      <c r="T248" s="180" t="s">
        <v>54</v>
      </c>
      <c r="U248" s="180" t="s">
        <v>54</v>
      </c>
      <c r="V248" s="181" t="s">
        <v>54</v>
      </c>
      <c r="W248" s="182" t="s">
        <v>28</v>
      </c>
      <c r="X248" s="251" t="s">
        <v>54</v>
      </c>
      <c r="Y248" s="251" t="s">
        <v>54</v>
      </c>
      <c r="Z248" s="251" t="s">
        <v>54</v>
      </c>
      <c r="AA248" s="34"/>
      <c r="AB248" s="34"/>
      <c r="AC248" s="84" t="e">
        <f t="shared" si="25"/>
        <v>#VALUE!</v>
      </c>
      <c r="AD248" s="17" t="e">
        <f t="shared" si="24"/>
        <v>#VALUE!</v>
      </c>
      <c r="AE248" s="17" t="e">
        <f t="shared" si="23"/>
        <v>#VALUE!</v>
      </c>
      <c r="AF248" s="17">
        <f t="shared" si="26"/>
        <v>0</v>
      </c>
      <c r="AG248" s="6" t="e">
        <f t="shared" si="22"/>
        <v>#VALUE!</v>
      </c>
    </row>
    <row r="249" spans="1:33" s="3" customFormat="1" ht="45.75" customHeight="1">
      <c r="A249" s="174">
        <v>45558</v>
      </c>
      <c r="B249" s="183">
        <f>IFERROR(
    IF(ISNUMBER(VALUE(MID('latest 2024'!B249,SEARCH("knitting machines for 12Hrs in day",'latest 2024'!B249)-4,4))),
        VALUE(MID('latest 2024'!B249,SEARCH("knitting machines for 12Hrs in day",'latest 2024'!B249)-4,4)),
        IF(ISNUMBER(VALUE(MID('latest 2024'!B249,SEARCH("knitting machines for 12Hrs in day",'latest 2024'!B249)-3,3))),
            VALUE(MID('latest 2024'!B249,SEARCH("knitting machines for 12Hrs in day",'latest 2024'!B249)-3,3)),
            VALUE(MID('latest 2024'!B249,SEARCH("knitting machines for 12Hrs in day",'latest 2024'!B249)-2,2))
        )
    ),"-"
)</f>
        <v>70</v>
      </c>
      <c r="C249" s="175">
        <f>IFERROR(
    IF(ISNUMBER(VALUE(MID('latest 2024'!B249,SEARCH("knitting machines operated in night",'latest 2024'!B249)-4,4))),
        VALUE(MID('latest 2024'!B249,SEARCH("knitting machines operated in night",'latest 2024'!B249)-4,4)),
        IF(ISNUMBER(VALUE(MID('latest 2024'!B249,SEARCH("knitting machines operated in night",'latest 2024'!B249)-3,3))),
            VALUE(MID('latest 2024'!B249,SEARCH("knitting machines operated in night",'latest 2024'!B249)-3,3)),
            VALUE(MID('latest 2024'!B249,SEARCH("knitting machines operated in night",'latest 2024'!B249)-2,2))
        )
    ),"-"
)</f>
        <v>70</v>
      </c>
      <c r="D249" s="176">
        <f>IFERROR(
    IF(ISNUMBER(VALUE(MID('latest 2024'!B249,SEARCH("bulk dye machines operated in day",'latest 2024'!B249)-4,4))),
        VALUE(MID('latest 2024'!B249,SEARCH("bulk dye machines operated in day",'latest 2024'!B249)-4,4)),
        IF(ISNUMBER(VALUE(MID('latest 2024'!B249,SEARCH("bulk dye machines operated in day",'latest 2024'!B249)-3,3))),
            VALUE(MID('latest 2024'!B249,SEARCH("bulk dye machines operated in day",'latest 2024'!B249)-3,3)),
            VALUE(MID('latest 2024'!B249,SEARCH("bulk dye machines operated in day ",'latest 2024'!B249)-2,2))
        )
    ),"-"
)</f>
        <v>29</v>
      </c>
      <c r="E249" s="176">
        <f>IFERROR(
    IF(ISNUMBER(VALUE(MID('latest 2024'!B249,SEARCH("bulk dye machines operated in night",'latest 2024'!B249)-4,4))),
        VALUE(MID('latest 2024'!B249,SEARCH("bulk dye machines operated in night",'latest 2024'!B249)-4,4)),
        IF(ISNUMBER(VALUE(MID('latest 2024'!B249,SEARCH("bulk dye machines operated in night",'latest 2024'!B249)-3,3))),
            VALUE(MID('latest 2024'!B249,SEARCH("bulk dye machines operated in night",'latest 2024'!B249)-3,3)),
            VALUE(MID('latest 2024'!B249,SEARCH("bulk dye machines operated in night",'latest 2024'!B249)-2,2))
        )
    ),"-"
)</f>
        <v>29</v>
      </c>
      <c r="F249" s="175">
        <f>IFERROR(
    IF(ISNUMBER(VALUE(MID('latest 2024'!B249,SEARCH("sample dye machine operated in day",'latest 2024'!B249)-4,4))),
        VALUE(MID('latest 2024'!B249,SEARCH("sample dye machine operated in day",'latest 2024'!B249)-4,4)),
        IF(ISNUMBER(VALUE(MID('latest 2024'!B249,SEARCH("sample dye machine operated in day",'latest 2024'!B249)-3,3))),
            VALUE(MID('latest 2024'!B249,SEARCH("sample dye machine operated in day",'latest 2024'!B249)-3,3)),
            VALUE(MID('latest 2024'!B249,SEARCH("sample dye machine operated in day",'latest 2024'!B249)-2,2))
        )
    ),"-"
)</f>
        <v>10</v>
      </c>
      <c r="G249" s="175">
        <f>IFERROR(
    IF(ISNUMBER(VALUE(MID('latest 2024'!B249,SEARCH("sample dye machine operated in night",'latest 2024'!B249)-4,4))),
        VALUE(MID('latest 2024'!B249,SEARCH("sample dye machine operated in night",'latest 2024'!B249)-4,4)),
        IF(ISNUMBER(VALUE(MID('latest 2024'!B249,SEARCH("sample dye machine operated in night",'latest 2024'!B249)-3,3))),
            VALUE(MID('latest 2024'!B249,SEARCH("sample dye machine operated in night",'latest 2024'!B249)-3,3)),
            VALUE(MID('latest 2024'!B249,SEARCH("sample dye machine operated in night",'latest 2024'!B249)-2,2))
        )
    ),"-"
)</f>
        <v>10</v>
      </c>
      <c r="H249" s="176">
        <f>IFERROR(
    IF(ISNUMBER(VALUE(MID('latest 2024'!B249,SEARCH("dryers operated in day",'latest 2024'!B249)-4,4))),
        VALUE(MID('latest 2024'!B249,SEARCH("dryers operated in day",'latest 2024'!B249)-4,4)),
        IF(ISNUMBER(VALUE(MID('latest 2024'!B249,SEARCH("dryers operated in day",'latest 2024'!B249)-3,3))),
            VALUE(MID('latest 2024'!B249,SEARCH("dryers operated in day",'latest 2024'!B249)-3,3)),
            VALUE(MID('latest 2024'!B249,SEARCH("dryers operated in day",'latest 2024'!B249)-2,2))
        )
    ),"-"
)</f>
        <v>8</v>
      </c>
      <c r="I249" s="176">
        <f>IFERROR(
    IF(ISNUMBER(VALUE(MID('latest 2024'!B249,SEARCH("dryers operated in night",'latest 2024'!B249)-4,4))),
        VALUE(MID('latest 2024'!B249,SEARCH("dryers operated in night",'latest 2024'!B249)-4,4)),
        IF(ISNUMBER(VALUE(MID('latest 2024'!B249,SEARCH("dryers operated in night",'latest 2024'!B249)-3,3))),
            VALUE(MID('latest 2024'!B249,SEARCH("dryers operated in night",'latest 2024'!B249)-3,3)),
            VALUE(MID('latest 2024'!B249,SEARCH("dryers operated in night",'latest 2024'!B249)-2,2))
        )
    ),"-"
)</f>
        <v>8</v>
      </c>
      <c r="J249" s="175">
        <f>IFERROR(
    IF(ISNUMBER(VALUE(MID('latest 2024'!B249,SEARCH("Presetting machines operated in day",'latest 2024'!B249)-4,4))),
        VALUE(MID('latest 2024'!B249,SEARCH("Presetting machines operated in day",'latest 2024'!B249)-4,4)),
        IF(ISNUMBER(VALUE(MID('latest 2024'!B249,SEARCH("Presetting machines operated in day",'latest 2024'!B249)-3,3))),
            VALUE(MID('latest 2024'!B249,SEARCH("Presetting machines operated in day",'latest 2024'!B249)-3,3)),
            VALUE(MID('latest 2024'!B249,SEARCH("Presetting machines operated in day",'latest 2024'!B249)-2,2))
        )
    ),"-"
)</f>
        <v>2</v>
      </c>
      <c r="K249" s="177">
        <f>IFERROR(
    IF(ISNUMBER(VALUE(MID('latest 2024'!B249,SEARCH("Presetting machines operated in night",'latest 2024'!B249)-4,4))),
        VALUE(MID('latest 2024'!B249,SEARCH("Presetting machines operated in night",'latest 2024'!B249)-4,4)),
        IF(ISNUMBER(VALUE(MID('latest 2024'!B249,SEARCH("Presetting machines operated in night",'latest 2024'!B249)-3,3))),
            VALUE(MID('latest 2024'!B249,SEARCH("Presetting machines operated in night",'latest 2024'!B249)-3,3)),
            VALUE(MID('latest 2024'!B249,SEARCH("Presetting machines operated in night",'latest 2024'!B249)-2,2))
        )
    ),"-"
)</f>
        <v>2</v>
      </c>
      <c r="L249" s="178" t="s">
        <v>54</v>
      </c>
      <c r="M249" s="178" t="s">
        <v>54</v>
      </c>
      <c r="N249" s="179">
        <v>2</v>
      </c>
      <c r="O249" s="179">
        <v>2</v>
      </c>
      <c r="P249" s="180">
        <v>4</v>
      </c>
      <c r="Q249" s="180">
        <v>3</v>
      </c>
      <c r="R249" s="179">
        <v>2</v>
      </c>
      <c r="S249" s="179">
        <v>2</v>
      </c>
      <c r="T249" s="180">
        <v>2</v>
      </c>
      <c r="U249" s="180">
        <v>2</v>
      </c>
      <c r="V249" s="181" t="s">
        <v>712</v>
      </c>
      <c r="W249" s="182" t="s">
        <v>703</v>
      </c>
      <c r="X249" s="251">
        <v>17667</v>
      </c>
      <c r="Y249" s="251">
        <v>67606</v>
      </c>
      <c r="Z249" s="251">
        <v>529</v>
      </c>
      <c r="AA249" s="34">
        <v>502</v>
      </c>
      <c r="AB249" s="34">
        <v>27</v>
      </c>
      <c r="AC249" s="84">
        <f t="shared" si="25"/>
        <v>1333.4508000000001</v>
      </c>
      <c r="AD249" s="17">
        <f t="shared" si="24"/>
        <v>2018.0391</v>
      </c>
      <c r="AE249" s="17">
        <f t="shared" si="23"/>
        <v>268.56923076923078</v>
      </c>
      <c r="AF249" s="17">
        <f t="shared" si="26"/>
        <v>571.03061538461543</v>
      </c>
      <c r="AG249" s="6">
        <f t="shared" si="22"/>
        <v>4191.0897461538461</v>
      </c>
    </row>
    <row r="250" spans="1:33" s="3" customFormat="1" ht="45.75" customHeight="1">
      <c r="A250" s="174">
        <v>45559</v>
      </c>
      <c r="B250" s="183">
        <f>IFERROR(
    IF(ISNUMBER(VALUE(MID('latest 2024'!B250,SEARCH("knitting machines for 12Hrs in day",'latest 2024'!B250)-4,4))),
        VALUE(MID('latest 2024'!B250,SEARCH("knitting machines for 12Hrs in day",'latest 2024'!B250)-4,4)),
        IF(ISNUMBER(VALUE(MID('latest 2024'!B250,SEARCH("knitting machines for 12Hrs in day",'latest 2024'!B250)-3,3))),
            VALUE(MID('latest 2024'!B250,SEARCH("knitting machines for 12Hrs in day",'latest 2024'!B250)-3,3)),
            VALUE(MID('latest 2024'!B250,SEARCH("knitting machines for 12Hrs in day",'latest 2024'!B250)-2,2))
        )
    ),"-"
)</f>
        <v>70</v>
      </c>
      <c r="C250" s="175">
        <f>IFERROR(
    IF(ISNUMBER(VALUE(MID('latest 2024'!B250,SEARCH("knitting machines operated in night",'latest 2024'!B250)-4,4))),
        VALUE(MID('latest 2024'!B250,SEARCH("knitting machines operated in night",'latest 2024'!B250)-4,4)),
        IF(ISNUMBER(VALUE(MID('latest 2024'!B250,SEARCH("knitting machines operated in night",'latest 2024'!B250)-3,3))),
            VALUE(MID('latest 2024'!B250,SEARCH("knitting machines operated in night",'latest 2024'!B250)-3,3)),
            VALUE(MID('latest 2024'!B250,SEARCH("knitting machines operated in night",'latest 2024'!B250)-2,2))
        )
    ),"-"
)</f>
        <v>70</v>
      </c>
      <c r="D250" s="176">
        <f>IFERROR(
    IF(ISNUMBER(VALUE(MID('latest 2024'!B250,SEARCH("bulk dye machines operated in day",'latest 2024'!B250)-4,4))),
        VALUE(MID('latest 2024'!B250,SEARCH("bulk dye machines operated in day",'latest 2024'!B250)-4,4)),
        IF(ISNUMBER(VALUE(MID('latest 2024'!B250,SEARCH("bulk dye machines operated in day",'latest 2024'!B250)-3,3))),
            VALUE(MID('latest 2024'!B250,SEARCH("bulk dye machines operated in day",'latest 2024'!B250)-3,3)),
            VALUE(MID('latest 2024'!B250,SEARCH("bulk dye machines operated in day ",'latest 2024'!B250)-2,2))
        )
    ),"-"
)</f>
        <v>29</v>
      </c>
      <c r="E250" s="176">
        <f>IFERROR(
    IF(ISNUMBER(VALUE(MID('latest 2024'!B250,SEARCH("bulk dye machines operated in night",'latest 2024'!B250)-4,4))),
        VALUE(MID('latest 2024'!B250,SEARCH("bulk dye machines operated in night",'latest 2024'!B250)-4,4)),
        IF(ISNUMBER(VALUE(MID('latest 2024'!B250,SEARCH("bulk dye machines operated in night",'latest 2024'!B250)-3,3))),
            VALUE(MID('latest 2024'!B250,SEARCH("bulk dye machines operated in night",'latest 2024'!B250)-3,3)),
            VALUE(MID('latest 2024'!B250,SEARCH("bulk dye machines operated in night",'latest 2024'!B250)-2,2))
        )
    ),"-"
)</f>
        <v>29</v>
      </c>
      <c r="F250" s="175">
        <f>IFERROR(
    IF(ISNUMBER(VALUE(MID('latest 2024'!B250,SEARCH("sample dye machine operated in day",'latest 2024'!B250)-4,4))),
        VALUE(MID('latest 2024'!B250,SEARCH("sample dye machine operated in day",'latest 2024'!B250)-4,4)),
        IF(ISNUMBER(VALUE(MID('latest 2024'!B250,SEARCH("sample dye machine operated in day",'latest 2024'!B250)-3,3))),
            VALUE(MID('latest 2024'!B250,SEARCH("sample dye machine operated in day",'latest 2024'!B250)-3,3)),
            VALUE(MID('latest 2024'!B250,SEARCH("sample dye machine operated in day",'latest 2024'!B250)-2,2))
        )
    ),"-"
)</f>
        <v>10</v>
      </c>
      <c r="G250" s="175">
        <f>IFERROR(
    IF(ISNUMBER(VALUE(MID('latest 2024'!B250,SEARCH("sample dye machine operated in night",'latest 2024'!B250)-4,4))),
        VALUE(MID('latest 2024'!B250,SEARCH("sample dye machine operated in night",'latest 2024'!B250)-4,4)),
        IF(ISNUMBER(VALUE(MID('latest 2024'!B250,SEARCH("sample dye machine operated in night",'latest 2024'!B250)-3,3))),
            VALUE(MID('latest 2024'!B250,SEARCH("sample dye machine operated in night",'latest 2024'!B250)-3,3)),
            VALUE(MID('latest 2024'!B250,SEARCH("sample dye machine operated in night",'latest 2024'!B250)-2,2))
        )
    ),"-"
)</f>
        <v>10</v>
      </c>
      <c r="H250" s="176">
        <f>IFERROR(
    IF(ISNUMBER(VALUE(MID('latest 2024'!B250,SEARCH("dryers operated in day",'latest 2024'!B250)-4,4))),
        VALUE(MID('latest 2024'!B250,SEARCH("dryers operated in day",'latest 2024'!B250)-4,4)),
        IF(ISNUMBER(VALUE(MID('latest 2024'!B250,SEARCH("dryers operated in day",'latest 2024'!B250)-3,3))),
            VALUE(MID('latest 2024'!B250,SEARCH("dryers operated in day",'latest 2024'!B250)-3,3)),
            VALUE(MID('latest 2024'!B250,SEARCH("dryers operated in day",'latest 2024'!B250)-2,2))
        )
    ),"-"
)</f>
        <v>8</v>
      </c>
      <c r="I250" s="176">
        <f>IFERROR(
    IF(ISNUMBER(VALUE(MID('latest 2024'!B250,SEARCH("dryers operated in night",'latest 2024'!B250)-4,4))),
        VALUE(MID('latest 2024'!B250,SEARCH("dryers operated in night",'latest 2024'!B250)-4,4)),
        IF(ISNUMBER(VALUE(MID('latest 2024'!B250,SEARCH("dryers operated in night",'latest 2024'!B250)-3,3))),
            VALUE(MID('latest 2024'!B250,SEARCH("dryers operated in night",'latest 2024'!B250)-3,3)),
            VALUE(MID('latest 2024'!B250,SEARCH("dryers operated in night",'latest 2024'!B250)-2,2))
        )
    ),"-"
)</f>
        <v>8</v>
      </c>
      <c r="J250" s="175">
        <f>IFERROR(
    IF(ISNUMBER(VALUE(MID('latest 2024'!B250,SEARCH("Presetting machines operated in day",'latest 2024'!B250)-4,4))),
        VALUE(MID('latest 2024'!B250,SEARCH("Presetting machines operated in day",'latest 2024'!B250)-4,4)),
        IF(ISNUMBER(VALUE(MID('latest 2024'!B250,SEARCH("Presetting machines operated in day",'latest 2024'!B250)-3,3))),
            VALUE(MID('latest 2024'!B250,SEARCH("Presetting machines operated in day",'latest 2024'!B250)-3,3)),
            VALUE(MID('latest 2024'!B250,SEARCH("Presetting machines operated in day",'latest 2024'!B250)-2,2))
        )
    ),"-"
)</f>
        <v>2</v>
      </c>
      <c r="K250" s="177">
        <f>IFERROR(
    IF(ISNUMBER(VALUE(MID('latest 2024'!B250,SEARCH("Presetting machines operated in night",'latest 2024'!B250)-4,4))),
        VALUE(MID('latest 2024'!B250,SEARCH("Presetting machines operated in night",'latest 2024'!B250)-4,4)),
        IF(ISNUMBER(VALUE(MID('latest 2024'!B250,SEARCH("Presetting machines operated in night",'latest 2024'!B250)-3,3))),
            VALUE(MID('latest 2024'!B250,SEARCH("Presetting machines operated in night",'latest 2024'!B250)-3,3)),
            VALUE(MID('latest 2024'!B250,SEARCH("Presetting machines operated in night",'latest 2024'!B250)-2,2))
        )
    ),"-"
)</f>
        <v>2</v>
      </c>
      <c r="L250" s="178" t="s">
        <v>54</v>
      </c>
      <c r="M250" s="178" t="s">
        <v>54</v>
      </c>
      <c r="N250" s="179">
        <v>2</v>
      </c>
      <c r="O250" s="179">
        <v>2</v>
      </c>
      <c r="P250" s="180">
        <v>4</v>
      </c>
      <c r="Q250" s="180">
        <v>3</v>
      </c>
      <c r="R250" s="179">
        <v>2</v>
      </c>
      <c r="S250" s="179">
        <v>2</v>
      </c>
      <c r="T250" s="180">
        <v>2</v>
      </c>
      <c r="U250" s="180">
        <v>2</v>
      </c>
      <c r="V250" s="184" t="s">
        <v>817</v>
      </c>
      <c r="W250" s="182" t="s">
        <v>703</v>
      </c>
      <c r="X250" s="251">
        <v>17696</v>
      </c>
      <c r="Y250" s="251">
        <v>69046</v>
      </c>
      <c r="Z250" s="251">
        <v>1078</v>
      </c>
      <c r="AA250" s="34">
        <v>1005</v>
      </c>
      <c r="AB250" s="34">
        <v>73</v>
      </c>
      <c r="AC250" s="84">
        <f t="shared" si="25"/>
        <v>1335.6396307692307</v>
      </c>
      <c r="AD250" s="17">
        <f t="shared" si="24"/>
        <v>2061.0231000000003</v>
      </c>
      <c r="AE250" s="17">
        <f t="shared" si="23"/>
        <v>547.29230769230765</v>
      </c>
      <c r="AF250" s="17">
        <f t="shared" si="26"/>
        <v>1147.6059230769231</v>
      </c>
      <c r="AG250" s="6">
        <f t="shared" si="22"/>
        <v>5091.5609615384619</v>
      </c>
    </row>
    <row r="251" spans="1:33" s="3" customFormat="1" ht="45.75" customHeight="1">
      <c r="A251" s="174">
        <v>45560</v>
      </c>
      <c r="B251" s="183">
        <f>IFERROR(
    IF(ISNUMBER(VALUE(MID('latest 2024'!B251,SEARCH("knitting machines for 12Hrs in day",'latest 2024'!B251)-4,4))),
        VALUE(MID('latest 2024'!B251,SEARCH("knitting machines for 12Hrs in day",'latest 2024'!B251)-4,4)),
        IF(ISNUMBER(VALUE(MID('latest 2024'!B251,SEARCH("knitting machines for 12Hrs in day",'latest 2024'!B251)-3,3))),
            VALUE(MID('latest 2024'!B251,SEARCH("knitting machines for 12Hrs in day",'latest 2024'!B251)-3,3)),
            VALUE(MID('latest 2024'!B251,SEARCH("knitting machines for 12Hrs in day",'latest 2024'!B251)-2,2))
        )
    ),"-"
)</f>
        <v>55</v>
      </c>
      <c r="C251" s="175">
        <f>IFERROR(
    IF(ISNUMBER(VALUE(MID('latest 2024'!B251,SEARCH("knitting machines operated in night",'latest 2024'!B251)-4,4))),
        VALUE(MID('latest 2024'!B251,SEARCH("knitting machines operated in night",'latest 2024'!B251)-4,4)),
        IF(ISNUMBER(VALUE(MID('latest 2024'!B251,SEARCH("knitting machines operated in night",'latest 2024'!B251)-3,3))),
            VALUE(MID('latest 2024'!B251,SEARCH("knitting machines operated in night",'latest 2024'!B251)-3,3)),
            VALUE(MID('latest 2024'!B251,SEARCH("knitting machines operated in night",'latest 2024'!B251)-2,2))
        )
    ),"-"
)</f>
        <v>60</v>
      </c>
      <c r="D251" s="176">
        <f>IFERROR(
    IF(ISNUMBER(VALUE(MID('latest 2024'!B251,SEARCH("bulk dye machines operated in day",'latest 2024'!B251)-4,4))),
        VALUE(MID('latest 2024'!B251,SEARCH("bulk dye machines operated in day",'latest 2024'!B251)-4,4)),
        IF(ISNUMBER(VALUE(MID('latest 2024'!B251,SEARCH("bulk dye machines operated in day",'latest 2024'!B251)-3,3))),
            VALUE(MID('latest 2024'!B251,SEARCH("bulk dye machines operated in day",'latest 2024'!B251)-3,3)),
            VALUE(MID('latest 2024'!B251,SEARCH("bulk dye machines operated in day ",'latest 2024'!B251)-2,2))
        )
    ),"-"
)</f>
        <v>30</v>
      </c>
      <c r="E251" s="176">
        <f>IFERROR(
    IF(ISNUMBER(VALUE(MID('latest 2024'!B251,SEARCH("bulk dye machines operated in night",'latest 2024'!B251)-4,4))),
        VALUE(MID('latest 2024'!B251,SEARCH("bulk dye machines operated in night",'latest 2024'!B251)-4,4)),
        IF(ISNUMBER(VALUE(MID('latest 2024'!B251,SEARCH("bulk dye machines operated in night",'latest 2024'!B251)-3,3))),
            VALUE(MID('latest 2024'!B251,SEARCH("bulk dye machines operated in night",'latest 2024'!B251)-3,3)),
            VALUE(MID('latest 2024'!B251,SEARCH("bulk dye machines operated in night",'latest 2024'!B251)-2,2))
        )
    ),"-"
)</f>
        <v>30</v>
      </c>
      <c r="F251" s="175">
        <f>IFERROR(
    IF(ISNUMBER(VALUE(MID('latest 2024'!B251,SEARCH("sample dye machine operated in day",'latest 2024'!B251)-4,4))),
        VALUE(MID('latest 2024'!B251,SEARCH("sample dye machine operated in day",'latest 2024'!B251)-4,4)),
        IF(ISNUMBER(VALUE(MID('latest 2024'!B251,SEARCH("sample dye machine operated in day",'latest 2024'!B251)-3,3))),
            VALUE(MID('latest 2024'!B251,SEARCH("sample dye machine operated in day",'latest 2024'!B251)-3,3)),
            VALUE(MID('latest 2024'!B251,SEARCH("sample dye machine operated in day",'latest 2024'!B251)-2,2))
        )
    ),"-"
)</f>
        <v>9</v>
      </c>
      <c r="G251" s="175">
        <f>IFERROR(
    IF(ISNUMBER(VALUE(MID('latest 2024'!B251,SEARCH("sample dye machine operated in night",'latest 2024'!B251)-4,4))),
        VALUE(MID('latest 2024'!B251,SEARCH("sample dye machine operated in night",'latest 2024'!B251)-4,4)),
        IF(ISNUMBER(VALUE(MID('latest 2024'!B251,SEARCH("sample dye machine operated in night",'latest 2024'!B251)-3,3))),
            VALUE(MID('latest 2024'!B251,SEARCH("sample dye machine operated in night",'latest 2024'!B251)-3,3)),
            VALUE(MID('latest 2024'!B251,SEARCH("sample dye machine operated in night",'latest 2024'!B251)-2,2))
        )
    ),"-"
)</f>
        <v>8</v>
      </c>
      <c r="H251" s="176">
        <f>IFERROR(
    IF(ISNUMBER(VALUE(MID('latest 2024'!B251,SEARCH("dryers operated in day",'latest 2024'!B251)-4,4))),
        VALUE(MID('latest 2024'!B251,SEARCH("dryers operated in day",'latest 2024'!B251)-4,4)),
        IF(ISNUMBER(VALUE(MID('latest 2024'!B251,SEARCH("dryers operated in day",'latest 2024'!B251)-3,3))),
            VALUE(MID('latest 2024'!B251,SEARCH("dryers operated in day",'latest 2024'!B251)-3,3)),
            VALUE(MID('latest 2024'!B251,SEARCH("dryers operated in day",'latest 2024'!B251)-2,2))
        )
    ),"-"
)</f>
        <v>10</v>
      </c>
      <c r="I251" s="176">
        <f>IFERROR(
    IF(ISNUMBER(VALUE(MID('latest 2024'!B251,SEARCH("dryers operated in night",'latest 2024'!B251)-4,4))),
        VALUE(MID('latest 2024'!B251,SEARCH("dryers operated in night",'latest 2024'!B251)-4,4)),
        IF(ISNUMBER(VALUE(MID('latest 2024'!B251,SEARCH("dryers operated in night",'latest 2024'!B251)-3,3))),
            VALUE(MID('latest 2024'!B251,SEARCH("dryers operated in night",'latest 2024'!B251)-3,3)),
            VALUE(MID('latest 2024'!B251,SEARCH("dryers operated in night",'latest 2024'!B251)-2,2))
        )
    ),"-"
)</f>
        <v>9</v>
      </c>
      <c r="J251" s="175">
        <f>IFERROR(
    IF(ISNUMBER(VALUE(MID('latest 2024'!B251,SEARCH("Presetting machines operated in day",'latest 2024'!B251)-4,4))),
        VALUE(MID('latest 2024'!B251,SEARCH("Presetting machines operated in day",'latest 2024'!B251)-4,4)),
        IF(ISNUMBER(VALUE(MID('latest 2024'!B251,SEARCH("Presetting machines operated in day",'latest 2024'!B251)-3,3))),
            VALUE(MID('latest 2024'!B251,SEARCH("Presetting machines operated in day",'latest 2024'!B251)-3,3)),
            VALUE(MID('latest 2024'!B251,SEARCH("Presetting machines operated in day",'latest 2024'!B251)-2,2))
        )
    ),"-"
)</f>
        <v>3</v>
      </c>
      <c r="K251" s="177">
        <f>IFERROR(
    IF(ISNUMBER(VALUE(MID('latest 2024'!B251,SEARCH("Presetting machines operated in night",'latest 2024'!B251)-4,4))),
        VALUE(MID('latest 2024'!B251,SEARCH("Presetting machines operated in night",'latest 2024'!B251)-4,4)),
        IF(ISNUMBER(VALUE(MID('latest 2024'!B251,SEARCH("Presetting machines operated in night",'latest 2024'!B251)-3,3))),
            VALUE(MID('latest 2024'!B251,SEARCH("Presetting machines operated in night",'latest 2024'!B251)-3,3)),
            VALUE(MID('latest 2024'!B251,SEARCH("Presetting machines operated in night",'latest 2024'!B251)-2,2))
        )
    ),"-"
)</f>
        <v>2</v>
      </c>
      <c r="L251" s="178" t="s">
        <v>54</v>
      </c>
      <c r="M251" s="178" t="s">
        <v>54</v>
      </c>
      <c r="N251" s="179">
        <v>2</v>
      </c>
      <c r="O251" s="179">
        <v>1</v>
      </c>
      <c r="P251" s="180">
        <v>4</v>
      </c>
      <c r="Q251" s="180">
        <v>3</v>
      </c>
      <c r="R251" s="179">
        <v>2</v>
      </c>
      <c r="S251" s="179">
        <v>2</v>
      </c>
      <c r="T251" s="187" t="s">
        <v>818</v>
      </c>
      <c r="U251" s="180">
        <v>3</v>
      </c>
      <c r="V251" s="184" t="s">
        <v>817</v>
      </c>
      <c r="W251" s="182" t="s">
        <v>703</v>
      </c>
      <c r="X251" s="251">
        <v>21702</v>
      </c>
      <c r="Y251" s="251">
        <v>68644</v>
      </c>
      <c r="Z251" s="251">
        <v>1037</v>
      </c>
      <c r="AA251" s="34">
        <v>970</v>
      </c>
      <c r="AB251" s="34">
        <v>67</v>
      </c>
      <c r="AC251" s="84">
        <f t="shared" si="25"/>
        <v>1638.0001846153848</v>
      </c>
      <c r="AD251" s="17">
        <f t="shared" si="24"/>
        <v>2049.0234</v>
      </c>
      <c r="AE251" s="17">
        <f t="shared" si="23"/>
        <v>526.47692307692307</v>
      </c>
      <c r="AF251" s="17">
        <f t="shared" si="26"/>
        <v>1106.8352307692307</v>
      </c>
      <c r="AG251" s="6">
        <f t="shared" si="22"/>
        <v>5320.3357384615392</v>
      </c>
    </row>
    <row r="252" spans="1:33" s="3" customFormat="1" ht="45.75" customHeight="1">
      <c r="A252" s="174">
        <v>45561</v>
      </c>
      <c r="B252" s="183">
        <f>IFERROR(
    IF(ISNUMBER(VALUE(MID('latest 2024'!B252,SEARCH("knitting machines for 12Hrs in day",'latest 2024'!B252)-4,4))),
        VALUE(MID('latest 2024'!B252,SEARCH("knitting machines for 12Hrs in day",'latest 2024'!B252)-4,4)),
        IF(ISNUMBER(VALUE(MID('latest 2024'!B252,SEARCH("knitting machines for 12Hrs in day",'latest 2024'!B252)-3,3))),
            VALUE(MID('latest 2024'!B252,SEARCH("knitting machines for 12Hrs in day",'latest 2024'!B252)-3,3)),
            VALUE(MID('latest 2024'!B252,SEARCH("knitting machines for 12Hrs in day",'latest 2024'!B252)-2,2))
        )
    ),"-"
)</f>
        <v>60</v>
      </c>
      <c r="C252" s="175">
        <f>IFERROR(
    IF(ISNUMBER(VALUE(MID('latest 2024'!B252,SEARCH("knitting machines operated in night",'latest 2024'!B252)-4,4))),
        VALUE(MID('latest 2024'!B252,SEARCH("knitting machines operated in night",'latest 2024'!B252)-4,4)),
        IF(ISNUMBER(VALUE(MID('latest 2024'!B252,SEARCH("knitting machines operated in night",'latest 2024'!B252)-3,3))),
            VALUE(MID('latest 2024'!B252,SEARCH("knitting machines operated in night",'latest 2024'!B252)-3,3)),
            VALUE(MID('latest 2024'!B252,SEARCH("knitting machines operated in night",'latest 2024'!B252)-2,2))
        )
    ),"-"
)</f>
        <v>60</v>
      </c>
      <c r="D252" s="176">
        <f>IFERROR(
    IF(ISNUMBER(VALUE(MID('latest 2024'!B252,SEARCH("bulk dye machines operated in day",'latest 2024'!B252)-4,4))),
        VALUE(MID('latest 2024'!B252,SEARCH("bulk dye machines operated in day",'latest 2024'!B252)-4,4)),
        IF(ISNUMBER(VALUE(MID('latest 2024'!B252,SEARCH("bulk dye machines operated in day",'latest 2024'!B252)-3,3))),
            VALUE(MID('latest 2024'!B252,SEARCH("bulk dye machines operated in day",'latest 2024'!B252)-3,3)),
            VALUE(MID('latest 2024'!B252,SEARCH("bulk dye machines operated in day ",'latest 2024'!B252)-2,2))
        )
    ),"-"
)</f>
        <v>29</v>
      </c>
      <c r="E252" s="176">
        <f>IFERROR(
    IF(ISNUMBER(VALUE(MID('latest 2024'!B252,SEARCH("bulk dye machines operated in night",'latest 2024'!B252)-4,4))),
        VALUE(MID('latest 2024'!B252,SEARCH("bulk dye machines operated in night",'latest 2024'!B252)-4,4)),
        IF(ISNUMBER(VALUE(MID('latest 2024'!B252,SEARCH("bulk dye machines operated in night",'latest 2024'!B252)-3,3))),
            VALUE(MID('latest 2024'!B252,SEARCH("bulk dye machines operated in night",'latest 2024'!B252)-3,3)),
            VALUE(MID('latest 2024'!B252,SEARCH("bulk dye machines operated in night",'latest 2024'!B252)-2,2))
        )
    ),"-"
)</f>
        <v>30</v>
      </c>
      <c r="F252" s="175">
        <f>IFERROR(
    IF(ISNUMBER(VALUE(MID('latest 2024'!B252,SEARCH("sample dye machine operated in day",'latest 2024'!B252)-4,4))),
        VALUE(MID('latest 2024'!B252,SEARCH("sample dye machine operated in day",'latest 2024'!B252)-4,4)),
        IF(ISNUMBER(VALUE(MID('latest 2024'!B252,SEARCH("sample dye machine operated in day",'latest 2024'!B252)-3,3))),
            VALUE(MID('latest 2024'!B252,SEARCH("sample dye machine operated in day",'latest 2024'!B252)-3,3)),
            VALUE(MID('latest 2024'!B252,SEARCH("sample dye machine operated in day",'latest 2024'!B252)-2,2))
        )
    ),"-"
)</f>
        <v>7</v>
      </c>
      <c r="G252" s="175">
        <f>IFERROR(
    IF(ISNUMBER(VALUE(MID('latest 2024'!B252,SEARCH("sample dye machine operated in night",'latest 2024'!B252)-4,4))),
        VALUE(MID('latest 2024'!B252,SEARCH("sample dye machine operated in night",'latest 2024'!B252)-4,4)),
        IF(ISNUMBER(VALUE(MID('latest 2024'!B252,SEARCH("sample dye machine operated in night",'latest 2024'!B252)-3,3))),
            VALUE(MID('latest 2024'!B252,SEARCH("sample dye machine operated in night",'latest 2024'!B252)-3,3)),
            VALUE(MID('latest 2024'!B252,SEARCH("sample dye machine operated in night",'latest 2024'!B252)-2,2))
        )
    ),"-"
)</f>
        <v>9</v>
      </c>
      <c r="H252" s="176">
        <f>IFERROR(
    IF(ISNUMBER(VALUE(MID('latest 2024'!B252,SEARCH("dryers operated in day",'latest 2024'!B252)-4,4))),
        VALUE(MID('latest 2024'!B252,SEARCH("dryers operated in day",'latest 2024'!B252)-4,4)),
        IF(ISNUMBER(VALUE(MID('latest 2024'!B252,SEARCH("dryers operated in day",'latest 2024'!B252)-3,3))),
            VALUE(MID('latest 2024'!B252,SEARCH("dryers operated in day",'latest 2024'!B252)-3,3)),
            VALUE(MID('latest 2024'!B252,SEARCH("dryers operated in day",'latest 2024'!B252)-2,2))
        )
    ),"-"
)</f>
        <v>6</v>
      </c>
      <c r="I252" s="176">
        <f>IFERROR(
    IF(ISNUMBER(VALUE(MID('latest 2024'!B252,SEARCH("dryers operated in night",'latest 2024'!B252)-4,4))),
        VALUE(MID('latest 2024'!B252,SEARCH("dryers operated in night",'latest 2024'!B252)-4,4)),
        IF(ISNUMBER(VALUE(MID('latest 2024'!B252,SEARCH("dryers operated in night",'latest 2024'!B252)-3,3))),
            VALUE(MID('latest 2024'!B252,SEARCH("dryers operated in night",'latest 2024'!B252)-3,3)),
            VALUE(MID('latest 2024'!B252,SEARCH("dryers operated in night",'latest 2024'!B252)-2,2))
        )
    ),"-"
)</f>
        <v>10</v>
      </c>
      <c r="J252" s="175">
        <f>IFERROR(
    IF(ISNUMBER(VALUE(MID('latest 2024'!B252,SEARCH("Presetting machines operated in day",'latest 2024'!B252)-4,4))),
        VALUE(MID('latest 2024'!B252,SEARCH("Presetting machines operated in day",'latest 2024'!B252)-4,4)),
        IF(ISNUMBER(VALUE(MID('latest 2024'!B252,SEARCH("Presetting machines operated in day",'latest 2024'!B252)-3,3))),
            VALUE(MID('latest 2024'!B252,SEARCH("Presetting machines operated in day",'latest 2024'!B252)-3,3)),
            VALUE(MID('latest 2024'!B252,SEARCH("Presetting machines operated in day",'latest 2024'!B252)-2,2))
        )
    ),"-"
)</f>
        <v>1</v>
      </c>
      <c r="K252" s="177">
        <f>IFERROR(
    IF(ISNUMBER(VALUE(MID('latest 2024'!B252,SEARCH("Presetting machines operated in night",'latest 2024'!B252)-4,4))),
        VALUE(MID('latest 2024'!B252,SEARCH("Presetting machines operated in night",'latest 2024'!B252)-4,4)),
        IF(ISNUMBER(VALUE(MID('latest 2024'!B252,SEARCH("Presetting machines operated in night",'latest 2024'!B252)-3,3))),
            VALUE(MID('latest 2024'!B252,SEARCH("Presetting machines operated in night",'latest 2024'!B252)-3,3)),
            VALUE(MID('latest 2024'!B252,SEARCH("Presetting machines operated in night",'latest 2024'!B252)-2,2))
        )
    ),"-"
)</f>
        <v>1</v>
      </c>
      <c r="L252" s="178" t="s">
        <v>54</v>
      </c>
      <c r="M252" s="178" t="s">
        <v>54</v>
      </c>
      <c r="N252" s="179">
        <v>2</v>
      </c>
      <c r="O252" s="186" t="s">
        <v>754</v>
      </c>
      <c r="P252" s="180">
        <v>4</v>
      </c>
      <c r="Q252" s="180">
        <v>2</v>
      </c>
      <c r="R252" s="179">
        <v>2</v>
      </c>
      <c r="S252" s="179">
        <v>2</v>
      </c>
      <c r="T252" s="180">
        <v>4</v>
      </c>
      <c r="U252" s="187" t="s">
        <v>819</v>
      </c>
      <c r="V252" s="184" t="s">
        <v>817</v>
      </c>
      <c r="W252" s="182" t="s">
        <v>703</v>
      </c>
      <c r="X252" s="251">
        <v>18713</v>
      </c>
      <c r="Y252" s="251">
        <v>66594</v>
      </c>
      <c r="Z252" s="251">
        <v>1027</v>
      </c>
      <c r="AA252" s="34">
        <v>959</v>
      </c>
      <c r="AB252" s="34">
        <v>68</v>
      </c>
      <c r="AC252" s="84">
        <f t="shared" si="25"/>
        <v>1412.3996615384615</v>
      </c>
      <c r="AD252" s="17">
        <f t="shared" si="24"/>
        <v>1987.8308999999999</v>
      </c>
      <c r="AE252" s="17">
        <f t="shared" si="23"/>
        <v>521.4</v>
      </c>
      <c r="AF252" s="17">
        <f t="shared" si="26"/>
        <v>1094.6928461538462</v>
      </c>
      <c r="AG252" s="6">
        <f t="shared" si="22"/>
        <v>5016.3234076923072</v>
      </c>
    </row>
    <row r="253" spans="1:33" s="3" customFormat="1" ht="45.75" customHeight="1">
      <c r="A253" s="174">
        <v>45562</v>
      </c>
      <c r="B253" s="183">
        <f>IFERROR(
    IF(ISNUMBER(VALUE(MID('latest 2024'!B253,SEARCH("knitting machines for 12Hrs in day",'latest 2024'!B253)-4,4))),
        VALUE(MID('latest 2024'!B253,SEARCH("knitting machines for 12Hrs in day",'latest 2024'!B253)-4,4)),
        IF(ISNUMBER(VALUE(MID('latest 2024'!B253,SEARCH("knitting machines for 12Hrs in day",'latest 2024'!B253)-3,3))),
            VALUE(MID('latest 2024'!B253,SEARCH("knitting machines for 12Hrs in day",'latest 2024'!B253)-3,3)),
            VALUE(MID('latest 2024'!B253,SEARCH("knitting machines for 12Hrs in day",'latest 2024'!B253)-2,2))
        )
    ),"-"
)</f>
        <v>65</v>
      </c>
      <c r="C253" s="175">
        <f>IFERROR(
    IF(ISNUMBER(VALUE(MID('latest 2024'!B253,SEARCH("knitting machines operated in night",'latest 2024'!B253)-4,4))),
        VALUE(MID('latest 2024'!B253,SEARCH("knitting machines operated in night",'latest 2024'!B253)-4,4)),
        IF(ISNUMBER(VALUE(MID('latest 2024'!B253,SEARCH("knitting machines operated in night",'latest 2024'!B253)-3,3))),
            VALUE(MID('latest 2024'!B253,SEARCH("knitting machines operated in night",'latest 2024'!B253)-3,3)),
            VALUE(MID('latest 2024'!B253,SEARCH("knitting machines operated in night",'latest 2024'!B253)-2,2))
        )
    ),"-"
)</f>
        <v>55</v>
      </c>
      <c r="D253" s="176">
        <f>IFERROR(
    IF(ISNUMBER(VALUE(MID('latest 2024'!B253,SEARCH("bulk dye machines operated in day",'latest 2024'!B253)-4,4))),
        VALUE(MID('latest 2024'!B253,SEARCH("bulk dye machines operated in day",'latest 2024'!B253)-4,4)),
        IF(ISNUMBER(VALUE(MID('latest 2024'!B253,SEARCH("bulk dye machines operated in day",'latest 2024'!B253)-3,3))),
            VALUE(MID('latest 2024'!B253,SEARCH("bulk dye machines operated in day",'latest 2024'!B253)-3,3)),
            VALUE(MID('latest 2024'!B253,SEARCH("bulk dye machines operated in day ",'latest 2024'!B253)-2,2))
        )
    ),"-"
)</f>
        <v>29</v>
      </c>
      <c r="E253" s="176">
        <f>IFERROR(
    IF(ISNUMBER(VALUE(MID('latest 2024'!B253,SEARCH("bulk dye machines operated in night",'latest 2024'!B253)-4,4))),
        VALUE(MID('latest 2024'!B253,SEARCH("bulk dye machines operated in night",'latest 2024'!B253)-4,4)),
        IF(ISNUMBER(VALUE(MID('latest 2024'!B253,SEARCH("bulk dye machines operated in night",'latest 2024'!B253)-3,3))),
            VALUE(MID('latest 2024'!B253,SEARCH("bulk dye machines operated in night",'latest 2024'!B253)-3,3)),
            VALUE(MID('latest 2024'!B253,SEARCH("bulk dye machines operated in night",'latest 2024'!B253)-2,2))
        )
    ),"-"
)</f>
        <v>30</v>
      </c>
      <c r="F253" s="175">
        <f>IFERROR(
    IF(ISNUMBER(VALUE(MID('latest 2024'!B253,SEARCH("sample dye machine operated in day",'latest 2024'!B253)-4,4))),
        VALUE(MID('latest 2024'!B253,SEARCH("sample dye machine operated in day",'latest 2024'!B253)-4,4)),
        IF(ISNUMBER(VALUE(MID('latest 2024'!B253,SEARCH("sample dye machine operated in day",'latest 2024'!B253)-3,3))),
            VALUE(MID('latest 2024'!B253,SEARCH("sample dye machine operated in day",'latest 2024'!B253)-3,3)),
            VALUE(MID('latest 2024'!B253,SEARCH("sample dye machine operated in day",'latest 2024'!B253)-2,2))
        )
    ),"-"
)</f>
        <v>9</v>
      </c>
      <c r="G253" s="175">
        <f>IFERROR(
    IF(ISNUMBER(VALUE(MID('latest 2024'!B253,SEARCH("sample dye machine operated in night",'latest 2024'!B253)-4,4))),
        VALUE(MID('latest 2024'!B253,SEARCH("sample dye machine operated in night",'latest 2024'!B253)-4,4)),
        IF(ISNUMBER(VALUE(MID('latest 2024'!B253,SEARCH("sample dye machine operated in night",'latest 2024'!B253)-3,3))),
            VALUE(MID('latest 2024'!B253,SEARCH("sample dye machine operated in night",'latest 2024'!B253)-3,3)),
            VALUE(MID('latest 2024'!B253,SEARCH("sample dye machine operated in night",'latest 2024'!B253)-2,2))
        )
    ),"-"
)</f>
        <v>9</v>
      </c>
      <c r="H253" s="176">
        <f>IFERROR(
    IF(ISNUMBER(VALUE(MID('latest 2024'!B253,SEARCH("dryers operated in day",'latest 2024'!B253)-4,4))),
        VALUE(MID('latest 2024'!B253,SEARCH("dryers operated in day",'latest 2024'!B253)-4,4)),
        IF(ISNUMBER(VALUE(MID('latest 2024'!B253,SEARCH("dryers operated in day",'latest 2024'!B253)-3,3))),
            VALUE(MID('latest 2024'!B253,SEARCH("dryers operated in day",'latest 2024'!B253)-3,3)),
            VALUE(MID('latest 2024'!B253,SEARCH("dryers operated in day",'latest 2024'!B253)-2,2))
        )
    ),"-"
)</f>
        <v>6</v>
      </c>
      <c r="I253" s="176">
        <f>IFERROR(
    IF(ISNUMBER(VALUE(MID('latest 2024'!B253,SEARCH("dryers operated in night",'latest 2024'!B253)-4,4))),
        VALUE(MID('latest 2024'!B253,SEARCH("dryers operated in night",'latest 2024'!B253)-4,4)),
        IF(ISNUMBER(VALUE(MID('latest 2024'!B253,SEARCH("dryers operated in night",'latest 2024'!B253)-3,3))),
            VALUE(MID('latest 2024'!B253,SEARCH("dryers operated in night",'latest 2024'!B253)-3,3)),
            VALUE(MID('latest 2024'!B253,SEARCH("dryers operated in night",'latest 2024'!B253)-2,2))
        )
    ),"-"
)</f>
        <v>12</v>
      </c>
      <c r="J253" s="175">
        <f>IFERROR(
    IF(ISNUMBER(VALUE(MID('latest 2024'!B253,SEARCH("Presetting machines operated in day",'latest 2024'!B253)-4,4))),
        VALUE(MID('latest 2024'!B253,SEARCH("Presetting machines operated in day",'latest 2024'!B253)-4,4)),
        IF(ISNUMBER(VALUE(MID('latest 2024'!B253,SEARCH("Presetting machines operated in day",'latest 2024'!B253)-3,3))),
            VALUE(MID('latest 2024'!B253,SEARCH("Presetting machines operated in day",'latest 2024'!B253)-3,3)),
            VALUE(MID('latest 2024'!B253,SEARCH("Presetting machines operated in day",'latest 2024'!B253)-2,2))
        )
    ),"-"
)</f>
        <v>2</v>
      </c>
      <c r="K253" s="177">
        <f>IFERROR(
    IF(ISNUMBER(VALUE(MID('latest 2024'!B253,SEARCH("Presetting machines operated in night",'latest 2024'!B253)-4,4))),
        VALUE(MID('latest 2024'!B253,SEARCH("Presetting machines operated in night",'latest 2024'!B253)-4,4)),
        IF(ISNUMBER(VALUE(MID('latest 2024'!B253,SEARCH("Presetting machines operated in night",'latest 2024'!B253)-3,3))),
            VALUE(MID('latest 2024'!B253,SEARCH("Presetting machines operated in night",'latest 2024'!B253)-3,3)),
            VALUE(MID('latest 2024'!B253,SEARCH("Presetting machines operated in night",'latest 2024'!B253)-2,2))
        )
    ),"-"
)</f>
        <v>1</v>
      </c>
      <c r="L253" s="178" t="s">
        <v>54</v>
      </c>
      <c r="M253" s="178" t="s">
        <v>54</v>
      </c>
      <c r="N253" s="179">
        <v>2</v>
      </c>
      <c r="O253" s="186" t="s">
        <v>754</v>
      </c>
      <c r="P253" s="180">
        <v>4</v>
      </c>
      <c r="Q253" s="180">
        <v>2</v>
      </c>
      <c r="R253" s="179">
        <v>2</v>
      </c>
      <c r="S253" s="179">
        <v>2</v>
      </c>
      <c r="T253" s="187" t="s">
        <v>820</v>
      </c>
      <c r="U253" s="180">
        <v>3</v>
      </c>
      <c r="V253" s="184" t="s">
        <v>817</v>
      </c>
      <c r="W253" s="182" t="s">
        <v>703</v>
      </c>
      <c r="X253" s="251">
        <v>18352</v>
      </c>
      <c r="Y253" s="251">
        <v>71044</v>
      </c>
      <c r="Z253" s="251">
        <v>1019</v>
      </c>
      <c r="AA253" s="34">
        <v>950</v>
      </c>
      <c r="AB253" s="34">
        <v>69</v>
      </c>
      <c r="AC253" s="84">
        <f t="shared" si="25"/>
        <v>1385.1524923076922</v>
      </c>
      <c r="AD253" s="17">
        <f t="shared" si="24"/>
        <v>2120.6633999999999</v>
      </c>
      <c r="AE253" s="17">
        <f t="shared" si="23"/>
        <v>517.3384615384615</v>
      </c>
      <c r="AF253" s="17">
        <f t="shared" si="26"/>
        <v>1084.8004615384616</v>
      </c>
      <c r="AG253" s="6">
        <f t="shared" si="22"/>
        <v>5107.9548153846154</v>
      </c>
    </row>
    <row r="254" spans="1:33" s="3" customFormat="1" ht="45.75" customHeight="1">
      <c r="A254" s="174">
        <v>45563</v>
      </c>
      <c r="B254" s="183">
        <f>IFERROR(
    IF(ISNUMBER(VALUE(MID('latest 2024'!B254,SEARCH("knitting machines for 12Hrs in day",'latest 2024'!B254)-4,4))),
        VALUE(MID('latest 2024'!B254,SEARCH("knitting machines for 12Hrs in day",'latest 2024'!B254)-4,4)),
        IF(ISNUMBER(VALUE(MID('latest 2024'!B254,SEARCH("knitting machines for 12Hrs in day",'latest 2024'!B254)-3,3))),
            VALUE(MID('latest 2024'!B254,SEARCH("knitting machines for 12Hrs in day",'latest 2024'!B254)-3,3)),
            VALUE(MID('latest 2024'!B254,SEARCH("knitting machines for 12Hrs in day",'latest 2024'!B254)-2,2))
        )
    ),"-"
)</f>
        <v>56</v>
      </c>
      <c r="C254" s="175">
        <f>IFERROR(
    IF(ISNUMBER(VALUE(MID('latest 2024'!B254,SEARCH("knitting machines operated in night",'latest 2024'!B254)-4,4))),
        VALUE(MID('latest 2024'!B254,SEARCH("knitting machines operated in night",'latest 2024'!B254)-4,4)),
        IF(ISNUMBER(VALUE(MID('latest 2024'!B254,SEARCH("knitting machines operated in night",'latest 2024'!B254)-3,3))),
            VALUE(MID('latest 2024'!B254,SEARCH("knitting machines operated in night",'latest 2024'!B254)-3,3)),
            VALUE(MID('latest 2024'!B254,SEARCH("knitting machines operated in night",'latest 2024'!B254)-2,2))
        )
    ),"-"
)</f>
        <v>53</v>
      </c>
      <c r="D254" s="176">
        <f>IFERROR(
    IF(ISNUMBER(VALUE(MID('latest 2024'!B254,SEARCH("bulk dye machines operated in day",'latest 2024'!B254)-4,4))),
        VALUE(MID('latest 2024'!B254,SEARCH("bulk dye machines operated in day",'latest 2024'!B254)-4,4)),
        IF(ISNUMBER(VALUE(MID('latest 2024'!B254,SEARCH("bulk dye machines operated in day",'latest 2024'!B254)-3,3))),
            VALUE(MID('latest 2024'!B254,SEARCH("bulk dye machines operated in day",'latest 2024'!B254)-3,3)),
            VALUE(MID('latest 2024'!B254,SEARCH("bulk dye machines operated in day ",'latest 2024'!B254)-2,2))
        )
    ),"-"
)</f>
        <v>28</v>
      </c>
      <c r="E254" s="176">
        <f>IFERROR(
    IF(ISNUMBER(VALUE(MID('latest 2024'!B254,SEARCH("bulk dye machines operated in night",'latest 2024'!B254)-4,4))),
        VALUE(MID('latest 2024'!B254,SEARCH("bulk dye machines operated in night",'latest 2024'!B254)-4,4)),
        IF(ISNUMBER(VALUE(MID('latest 2024'!B254,SEARCH("bulk dye machines operated in night",'latest 2024'!B254)-3,3))),
            VALUE(MID('latest 2024'!B254,SEARCH("bulk dye machines operated in night",'latest 2024'!B254)-3,3)),
            VALUE(MID('latest 2024'!B254,SEARCH("bulk dye machines operated in night",'latest 2024'!B254)-2,2))
        )
    ),"-"
)</f>
        <v>30</v>
      </c>
      <c r="F254" s="175">
        <f>IFERROR(
    IF(ISNUMBER(VALUE(MID('latest 2024'!B254,SEARCH("sample dye machine operated in day",'latest 2024'!B254)-4,4))),
        VALUE(MID('latest 2024'!B254,SEARCH("sample dye machine operated in day",'latest 2024'!B254)-4,4)),
        IF(ISNUMBER(VALUE(MID('latest 2024'!B254,SEARCH("sample dye machine operated in day",'latest 2024'!B254)-3,3))),
            VALUE(MID('latest 2024'!B254,SEARCH("sample dye machine operated in day",'latest 2024'!B254)-3,3)),
            VALUE(MID('latest 2024'!B254,SEARCH("sample dye machine operated in day",'latest 2024'!B254)-2,2))
        )
    ),"-"
)</f>
        <v>7</v>
      </c>
      <c r="G254" s="175">
        <f>IFERROR(
    IF(ISNUMBER(VALUE(MID('latest 2024'!B254,SEARCH("sample dye machine operated in night",'latest 2024'!B254)-4,4))),
        VALUE(MID('latest 2024'!B254,SEARCH("sample dye machine operated in night",'latest 2024'!B254)-4,4)),
        IF(ISNUMBER(VALUE(MID('latest 2024'!B254,SEARCH("sample dye machine operated in night",'latest 2024'!B254)-3,3))),
            VALUE(MID('latest 2024'!B254,SEARCH("sample dye machine operated in night",'latest 2024'!B254)-3,3)),
            VALUE(MID('latest 2024'!B254,SEARCH("sample dye machine operated in night",'latest 2024'!B254)-2,2))
        )
    ),"-"
)</f>
        <v>8</v>
      </c>
      <c r="H254" s="176">
        <f>IFERROR(
    IF(ISNUMBER(VALUE(MID('latest 2024'!B254,SEARCH("dryers operated in day",'latest 2024'!B254)-4,4))),
        VALUE(MID('latest 2024'!B254,SEARCH("dryers operated in day",'latest 2024'!B254)-4,4)),
        IF(ISNUMBER(VALUE(MID('latest 2024'!B254,SEARCH("dryers operated in day",'latest 2024'!B254)-3,3))),
            VALUE(MID('latest 2024'!B254,SEARCH("dryers operated in day",'latest 2024'!B254)-3,3)),
            VALUE(MID('latest 2024'!B254,SEARCH("dryers operated in day",'latest 2024'!B254)-2,2))
        )
    ),"-"
)</f>
        <v>9</v>
      </c>
      <c r="I254" s="176">
        <f>IFERROR(
    IF(ISNUMBER(VALUE(MID('latest 2024'!B254,SEARCH("dryers operated in night",'latest 2024'!B254)-4,4))),
        VALUE(MID('latest 2024'!B254,SEARCH("dryers operated in night",'latest 2024'!B254)-4,4)),
        IF(ISNUMBER(VALUE(MID('latest 2024'!B254,SEARCH("dryers operated in night",'latest 2024'!B254)-3,3))),
            VALUE(MID('latest 2024'!B254,SEARCH("dryers operated in night",'latest 2024'!B254)-3,3)),
            VALUE(MID('latest 2024'!B254,SEARCH("dryers operated in night",'latest 2024'!B254)-2,2))
        )
    ),"-"
)</f>
        <v>9</v>
      </c>
      <c r="J254" s="175">
        <f>IFERROR(
    IF(ISNUMBER(VALUE(MID('latest 2024'!B254,SEARCH("Presetting machines operated in day",'latest 2024'!B254)-4,4))),
        VALUE(MID('latest 2024'!B254,SEARCH("Presetting machines operated in day",'latest 2024'!B254)-4,4)),
        IF(ISNUMBER(VALUE(MID('latest 2024'!B254,SEARCH("Presetting machines operated in day",'latest 2024'!B254)-3,3))),
            VALUE(MID('latest 2024'!B254,SEARCH("Presetting machines operated in day",'latest 2024'!B254)-3,3)),
            VALUE(MID('latest 2024'!B254,SEARCH("Presetting machines operated in day",'latest 2024'!B254)-2,2))
        )
    ),"-"
)</f>
        <v>1</v>
      </c>
      <c r="K254" s="177">
        <f>IFERROR(
    IF(ISNUMBER(VALUE(MID('latest 2024'!B254,SEARCH("Presetting machines operated in night",'latest 2024'!B254)-4,4))),
        VALUE(MID('latest 2024'!B254,SEARCH("Presetting machines operated in night",'latest 2024'!B254)-4,4)),
        IF(ISNUMBER(VALUE(MID('latest 2024'!B254,SEARCH("Presetting machines operated in night",'latest 2024'!B254)-3,3))),
            VALUE(MID('latest 2024'!B254,SEARCH("Presetting machines operated in night",'latest 2024'!B254)-3,3)),
            VALUE(MID('latest 2024'!B254,SEARCH("Presetting machines operated in night",'latest 2024'!B254)-2,2))
        )
    ),"-"
)</f>
        <v>1</v>
      </c>
      <c r="L254" s="178" t="s">
        <v>54</v>
      </c>
      <c r="M254" s="178" t="s">
        <v>54</v>
      </c>
      <c r="N254" s="179">
        <v>1</v>
      </c>
      <c r="O254" s="179">
        <v>1</v>
      </c>
      <c r="P254" s="180">
        <v>2</v>
      </c>
      <c r="Q254" s="180">
        <v>2</v>
      </c>
      <c r="R254" s="179">
        <v>2</v>
      </c>
      <c r="S254" s="179">
        <v>2</v>
      </c>
      <c r="T254" s="180">
        <v>3</v>
      </c>
      <c r="U254" s="180">
        <v>3</v>
      </c>
      <c r="V254" s="184" t="s">
        <v>817</v>
      </c>
      <c r="W254" s="182" t="s">
        <v>703</v>
      </c>
      <c r="X254" s="251">
        <v>16024</v>
      </c>
      <c r="Y254" s="251">
        <v>62919</v>
      </c>
      <c r="Z254" s="251">
        <v>867</v>
      </c>
      <c r="AA254" s="34">
        <v>810</v>
      </c>
      <c r="AB254" s="34">
        <v>57</v>
      </c>
      <c r="AC254" s="84">
        <f t="shared" si="25"/>
        <v>1209.4422153846156</v>
      </c>
      <c r="AD254" s="17">
        <f t="shared" si="24"/>
        <v>1878.1321499999999</v>
      </c>
      <c r="AE254" s="17">
        <f t="shared" si="23"/>
        <v>440.16923076923075</v>
      </c>
      <c r="AF254" s="17">
        <f t="shared" si="26"/>
        <v>924.50907692307692</v>
      </c>
      <c r="AG254" s="6">
        <f t="shared" si="22"/>
        <v>4452.2526730769232</v>
      </c>
    </row>
    <row r="255" spans="1:33" s="3" customFormat="1" ht="45.75" customHeight="1">
      <c r="A255" s="174">
        <v>45564</v>
      </c>
      <c r="B255" s="183">
        <f>IFERROR(
    IF(ISNUMBER(VALUE(MID('latest 2024'!B255,SEARCH("knitting machines for 12Hrs in day",'latest 2024'!B255)-4,4))),
        VALUE(MID('latest 2024'!B255,SEARCH("knitting machines for 12Hrs in day",'latest 2024'!B255)-4,4)),
        IF(ISNUMBER(VALUE(MID('latest 2024'!B255,SEARCH("knitting machines for 12Hrs in day",'latest 2024'!B255)-3,3))),
            VALUE(MID('latest 2024'!B255,SEARCH("knitting machines for 12Hrs in day",'latest 2024'!B255)-3,3)),
            VALUE(MID('latest 2024'!B255,SEARCH("knitting machines for 12Hrs in day",'latest 2024'!B255)-2,2))
        )
    ),"-"
)</f>
        <v>56</v>
      </c>
      <c r="C255" s="175">
        <f>IFERROR(
    IF(ISNUMBER(VALUE(MID('latest 2024'!B255,SEARCH("knitting machines operated in night",'latest 2024'!B255)-4,4))),
        VALUE(MID('latest 2024'!B255,SEARCH("knitting machines operated in night",'latest 2024'!B255)-4,4)),
        IF(ISNUMBER(VALUE(MID('latest 2024'!B255,SEARCH("knitting machines operated in night",'latest 2024'!B255)-3,3))),
            VALUE(MID('latest 2024'!B255,SEARCH("knitting machines operated in night",'latest 2024'!B255)-3,3)),
            VALUE(MID('latest 2024'!B255,SEARCH("knitting machines operated in night",'latest 2024'!B255)-2,2))
        )
    ),"-"
)</f>
        <v>42</v>
      </c>
      <c r="D255" s="176" t="str">
        <f>IFERROR(
    IF(ISNUMBER(VALUE(MID('latest 2024'!B255,SEARCH("bulk dye machines operated in day",'latest 2024'!B255)-4,4))),
        VALUE(MID('latest 2024'!B255,SEARCH("bulk dye machines operated in day",'latest 2024'!B255)-4,4)),
        IF(ISNUMBER(VALUE(MID('latest 2024'!B255,SEARCH("bulk dye machines operated in day",'latest 2024'!B255)-3,3))),
            VALUE(MID('latest 2024'!B255,SEARCH("bulk dye machines operated in day",'latest 2024'!B255)-3,3)),
            VALUE(MID('latest 2024'!B255,SEARCH("bulk dye machines operated in day ",'latest 2024'!B255)-2,2))
        )
    ),"-"
)</f>
        <v>-</v>
      </c>
      <c r="E255" s="176">
        <f>IFERROR(
    IF(ISNUMBER(VALUE(MID('latest 2024'!B255,SEARCH("bulk dye machines operated in night",'latest 2024'!B255)-4,4))),
        VALUE(MID('latest 2024'!B255,SEARCH("bulk dye machines operated in night",'latest 2024'!B255)-4,4)),
        IF(ISNUMBER(VALUE(MID('latest 2024'!B255,SEARCH("bulk dye machines operated in night",'latest 2024'!B255)-3,3))),
            VALUE(MID('latest 2024'!B255,SEARCH("bulk dye machines operated in night",'latest 2024'!B255)-3,3)),
            VALUE(MID('latest 2024'!B255,SEARCH("bulk dye machines operated in night",'latest 2024'!B255)-2,2))
        )
    ),"-"
)</f>
        <v>0</v>
      </c>
      <c r="F255" s="175">
        <f>IFERROR(
    IF(ISNUMBER(VALUE(MID('latest 2024'!B255,SEARCH("sample dye machine operated in day",'latest 2024'!B255)-4,4))),
        VALUE(MID('latest 2024'!B255,SEARCH("sample dye machine operated in day",'latest 2024'!B255)-4,4)),
        IF(ISNUMBER(VALUE(MID('latest 2024'!B255,SEARCH("sample dye machine operated in day",'latest 2024'!B255)-3,3))),
            VALUE(MID('latest 2024'!B255,SEARCH("sample dye machine operated in day",'latest 2024'!B255)-3,3)),
            VALUE(MID('latest 2024'!B255,SEARCH("sample dye machine operated in day",'latest 2024'!B255)-2,2))
        )
    ),"-"
)</f>
        <v>0</v>
      </c>
      <c r="G255" s="175">
        <f>IFERROR(
    IF(ISNUMBER(VALUE(MID('latest 2024'!B255,SEARCH("sample dye machine operated in night",'latest 2024'!B255)-4,4))),
        VALUE(MID('latest 2024'!B255,SEARCH("sample dye machine operated in night",'latest 2024'!B255)-4,4)),
        IF(ISNUMBER(VALUE(MID('latest 2024'!B255,SEARCH("sample dye machine operated in night",'latest 2024'!B255)-3,3))),
            VALUE(MID('latest 2024'!B255,SEARCH("sample dye machine operated in night",'latest 2024'!B255)-3,3)),
            VALUE(MID('latest 2024'!B255,SEARCH("sample dye machine operated in night",'latest 2024'!B255)-2,2))
        )
    ),"-"
)</f>
        <v>0</v>
      </c>
      <c r="H255" s="176" t="str">
        <f>IFERROR(
    IF(ISNUMBER(VALUE(MID('latest 2024'!B255,SEARCH("dryers operated in day",'latest 2024'!B255)-4,4))),
        VALUE(MID('latest 2024'!B255,SEARCH("dryers operated in day",'latest 2024'!B255)-4,4)),
        IF(ISNUMBER(VALUE(MID('latest 2024'!B255,SEARCH("dryers operated in day",'latest 2024'!B255)-3,3))),
            VALUE(MID('latest 2024'!B255,SEARCH("dryers operated in day",'latest 2024'!B255)-3,3)),
            VALUE(MID('latest 2024'!B255,SEARCH("dryers operated in day",'latest 2024'!B255)-2,2))
        )
    ),"-"
)</f>
        <v>-</v>
      </c>
      <c r="I255" s="176">
        <f>IFERROR(
    IF(ISNUMBER(VALUE(MID('latest 2024'!B255,SEARCH("dryers operated in night",'latest 2024'!B255)-4,4))),
        VALUE(MID('latest 2024'!B255,SEARCH("dryers operated in night",'latest 2024'!B255)-4,4)),
        IF(ISNUMBER(VALUE(MID('latest 2024'!B255,SEARCH("dryers operated in night",'latest 2024'!B255)-3,3))),
            VALUE(MID('latest 2024'!B255,SEARCH("dryers operated in night",'latest 2024'!B255)-3,3)),
            VALUE(MID('latest 2024'!B255,SEARCH("dryers operated in night",'latest 2024'!B255)-2,2))
        )
    ),"-"
)</f>
        <v>0</v>
      </c>
      <c r="J255" s="175">
        <f>IFERROR(
    IF(ISNUMBER(VALUE(MID('latest 2024'!B255,SEARCH("Presetting machines operated in day",'latest 2024'!B255)-4,4))),
        VALUE(MID('latest 2024'!B255,SEARCH("Presetting machines operated in day",'latest 2024'!B255)-4,4)),
        IF(ISNUMBER(VALUE(MID('latest 2024'!B255,SEARCH("Presetting machines operated in day",'latest 2024'!B255)-3,3))),
            VALUE(MID('latest 2024'!B255,SEARCH("Presetting machines operated in day",'latest 2024'!B255)-3,3)),
            VALUE(MID('latest 2024'!B255,SEARCH("Presetting machines operated in day",'latest 2024'!B255)-2,2))
        )
    ),"-"
)</f>
        <v>0</v>
      </c>
      <c r="K255" s="177">
        <f>IFERROR(
    IF(ISNUMBER(VALUE(MID('latest 2024'!B255,SEARCH("Presetting machines operated in night",'latest 2024'!B255)-4,4))),
        VALUE(MID('latest 2024'!B255,SEARCH("Presetting machines operated in night",'latest 2024'!B255)-4,4)),
        IF(ISNUMBER(VALUE(MID('latest 2024'!B255,SEARCH("Presetting machines operated in night",'latest 2024'!B255)-3,3))),
            VALUE(MID('latest 2024'!B255,SEARCH("Presetting machines operated in night",'latest 2024'!B255)-3,3)),
            VALUE(MID('latest 2024'!B255,SEARCH("Presetting machines operated in night",'latest 2024'!B255)-2,2))
        )
    ),"-"
)</f>
        <v>0</v>
      </c>
      <c r="L255" s="178" t="s">
        <v>54</v>
      </c>
      <c r="M255" s="178" t="s">
        <v>54</v>
      </c>
      <c r="N255" s="179">
        <v>1</v>
      </c>
      <c r="O255" s="179">
        <v>1</v>
      </c>
      <c r="P255" s="180">
        <v>3</v>
      </c>
      <c r="Q255" s="180">
        <v>2</v>
      </c>
      <c r="R255" s="179">
        <v>2</v>
      </c>
      <c r="S255" s="179">
        <v>2</v>
      </c>
      <c r="T255" s="180">
        <v>3</v>
      </c>
      <c r="U255" s="180">
        <v>2</v>
      </c>
      <c r="V255" s="184" t="s">
        <v>817</v>
      </c>
      <c r="W255" s="182" t="s">
        <v>703</v>
      </c>
      <c r="X255" s="251">
        <v>12621</v>
      </c>
      <c r="Y255" s="251">
        <v>21496</v>
      </c>
      <c r="Z255" s="251">
        <v>88</v>
      </c>
      <c r="AA255" s="34">
        <v>33</v>
      </c>
      <c r="AB255" s="34">
        <v>55</v>
      </c>
      <c r="AC255" s="84">
        <f t="shared" si="25"/>
        <v>952.59424615384614</v>
      </c>
      <c r="AD255" s="17">
        <f t="shared" si="24"/>
        <v>641.65559999999994</v>
      </c>
      <c r="AE255" s="17">
        <f t="shared" si="23"/>
        <v>44.676923076923075</v>
      </c>
      <c r="AF255" s="17">
        <f t="shared" si="26"/>
        <v>49.918846153846154</v>
      </c>
      <c r="AG255" s="6">
        <f t="shared" ref="AG255:AG306" si="27">SUM(AC255:AF255)</f>
        <v>1688.8456153846153</v>
      </c>
    </row>
    <row r="256" spans="1:33" s="3" customFormat="1" ht="45.75" customHeight="1">
      <c r="A256" s="174">
        <v>45565</v>
      </c>
      <c r="B256" s="183">
        <f>IFERROR(
    IF(ISNUMBER(VALUE(MID('latest 2024'!B256,SEARCH("knitting machines for 12Hrs in day",'latest 2024'!B256)-4,4))),
        VALUE(MID('latest 2024'!B256,SEARCH("knitting machines for 12Hrs in day",'latest 2024'!B256)-4,4)),
        IF(ISNUMBER(VALUE(MID('latest 2024'!B256,SEARCH("knitting machines for 12Hrs in day",'latest 2024'!B256)-3,3))),
            VALUE(MID('latest 2024'!B256,SEARCH("knitting machines for 12Hrs in day",'latest 2024'!B256)-3,3)),
            VALUE(MID('latest 2024'!B256,SEARCH("knitting machines for 12Hrs in day",'latest 2024'!B256)-2,2))
        )
    ),"-"
)</f>
        <v>57</v>
      </c>
      <c r="C256" s="175">
        <f>IFERROR(
    IF(ISNUMBER(VALUE(MID('latest 2024'!B256,SEARCH("knitting machines operated in night",'latest 2024'!B256)-4,4))),
        VALUE(MID('latest 2024'!B256,SEARCH("knitting machines operated in night",'latest 2024'!B256)-4,4)),
        IF(ISNUMBER(VALUE(MID('latest 2024'!B256,SEARCH("knitting machines operated in night",'latest 2024'!B256)-3,3))),
            VALUE(MID('latest 2024'!B256,SEARCH("knitting machines operated in night",'latest 2024'!B256)-3,3)),
            VALUE(MID('latest 2024'!B256,SEARCH("knitting machines operated in night",'latest 2024'!B256)-2,2))
        )
    ),"-"
)</f>
        <v>38</v>
      </c>
      <c r="D256" s="176">
        <f>IFERROR(
    IF(ISNUMBER(VALUE(MID('latest 2024'!B256,SEARCH("bulk dye machines operated in day",'latest 2024'!B256)-4,4))),
        VALUE(MID('latest 2024'!B256,SEARCH("bulk dye machines operated in day",'latest 2024'!B256)-4,4)),
        IF(ISNUMBER(VALUE(MID('latest 2024'!B256,SEARCH("bulk dye machines operated in day",'latest 2024'!B256)-3,3))),
            VALUE(MID('latest 2024'!B256,SEARCH("bulk dye machines operated in day",'latest 2024'!B256)-3,3)),
            VALUE(MID('latest 2024'!B256,SEARCH("bulk dye machines operated in day ",'latest 2024'!B256)-2,2))
        )
    ),"-"
)</f>
        <v>0</v>
      </c>
      <c r="E256" s="176">
        <f>IFERROR(
    IF(ISNUMBER(VALUE(MID('latest 2024'!B256,SEARCH("bulk dye machines operated in night",'latest 2024'!B256)-4,4))),
        VALUE(MID('latest 2024'!B256,SEARCH("bulk dye machines operated in night",'latest 2024'!B256)-4,4)),
        IF(ISNUMBER(VALUE(MID('latest 2024'!B256,SEARCH("bulk dye machines operated in night",'latest 2024'!B256)-3,3))),
            VALUE(MID('latest 2024'!B256,SEARCH("bulk dye machines operated in night",'latest 2024'!B256)-3,3)),
            VALUE(MID('latest 2024'!B256,SEARCH("bulk dye machines operated in night",'latest 2024'!B256)-2,2))
        )
    ),"-"
)</f>
        <v>0</v>
      </c>
      <c r="F256" s="175">
        <f>IFERROR(
    IF(ISNUMBER(VALUE(MID('latest 2024'!B256,SEARCH("sample dye machine operated in day",'latest 2024'!B256)-4,4))),
        VALUE(MID('latest 2024'!B256,SEARCH("sample dye machine operated in day",'latest 2024'!B256)-4,4)),
        IF(ISNUMBER(VALUE(MID('latest 2024'!B256,SEARCH("sample dye machine operated in day",'latest 2024'!B256)-3,3))),
            VALUE(MID('latest 2024'!B256,SEARCH("sample dye machine operated in day",'latest 2024'!B256)-3,3)),
            VALUE(MID('latest 2024'!B256,SEARCH("sample dye machine operated in day",'latest 2024'!B256)-2,2))
        )
    ),"-"
)</f>
        <v>0</v>
      </c>
      <c r="G256" s="175">
        <f>IFERROR(
    IF(ISNUMBER(VALUE(MID('latest 2024'!B256,SEARCH("sample dye machine operated in night",'latest 2024'!B256)-4,4))),
        VALUE(MID('latest 2024'!B256,SEARCH("sample dye machine operated in night",'latest 2024'!B256)-4,4)),
        IF(ISNUMBER(VALUE(MID('latest 2024'!B256,SEARCH("sample dye machine operated in night",'latest 2024'!B256)-3,3))),
            VALUE(MID('latest 2024'!B256,SEARCH("sample dye machine operated in night",'latest 2024'!B256)-3,3)),
            VALUE(MID('latest 2024'!B256,SEARCH("sample dye machine operated in night",'latest 2024'!B256)-2,2))
        )
    ),"-"
)</f>
        <v>0</v>
      </c>
      <c r="H256" s="176">
        <f>IFERROR(
    IF(ISNUMBER(VALUE(MID('latest 2024'!B256,SEARCH("dryers operated in day",'latest 2024'!B256)-4,4))),
        VALUE(MID('latest 2024'!B256,SEARCH("dryers operated in day",'latest 2024'!B256)-4,4)),
        IF(ISNUMBER(VALUE(MID('latest 2024'!B256,SEARCH("dryers operated in day",'latest 2024'!B256)-3,3))),
            VALUE(MID('latest 2024'!B256,SEARCH("dryers operated in day",'latest 2024'!B256)-3,3)),
            VALUE(MID('latest 2024'!B256,SEARCH("dryers operated in day",'latest 2024'!B256)-2,2))
        )
    ),"-"
)</f>
        <v>0</v>
      </c>
      <c r="I256" s="176">
        <f>IFERROR(
    IF(ISNUMBER(VALUE(MID('latest 2024'!B256,SEARCH("dryers operated in night",'latest 2024'!B256)-4,4))),
        VALUE(MID('latest 2024'!B256,SEARCH("dryers operated in night",'latest 2024'!B256)-4,4)),
        IF(ISNUMBER(VALUE(MID('latest 2024'!B256,SEARCH("dryers operated in night",'latest 2024'!B256)-3,3))),
            VALUE(MID('latest 2024'!B256,SEARCH("dryers operated in night",'latest 2024'!B256)-3,3)),
            VALUE(MID('latest 2024'!B256,SEARCH("dryers operated in night",'latest 2024'!B256)-2,2))
        )
    ),"-"
)</f>
        <v>0</v>
      </c>
      <c r="J256" s="175">
        <f>IFERROR(
    IF(ISNUMBER(VALUE(MID('latest 2024'!B256,SEARCH("Presetting machines operated in day",'latest 2024'!B256)-4,4))),
        VALUE(MID('latest 2024'!B256,SEARCH("Presetting machines operated in day",'latest 2024'!B256)-4,4)),
        IF(ISNUMBER(VALUE(MID('latest 2024'!B256,SEARCH("Presetting machines operated in day",'latest 2024'!B256)-3,3))),
            VALUE(MID('latest 2024'!B256,SEARCH("Presetting machines operated in day",'latest 2024'!B256)-3,3)),
            VALUE(MID('latest 2024'!B256,SEARCH("Presetting machines operated in day",'latest 2024'!B256)-2,2))
        )
    ),"-"
)</f>
        <v>0</v>
      </c>
      <c r="K256" s="177">
        <f>IFERROR(
    IF(ISNUMBER(VALUE(MID('latest 2024'!B256,SEARCH("Presetting machines operated in night",'latest 2024'!B256)-4,4))),
        VALUE(MID('latest 2024'!B256,SEARCH("Presetting machines operated in night",'latest 2024'!B256)-4,4)),
        IF(ISNUMBER(VALUE(MID('latest 2024'!B256,SEARCH("Presetting machines operated in night",'latest 2024'!B256)-3,3))),
            VALUE(MID('latest 2024'!B256,SEARCH("Presetting machines operated in night",'latest 2024'!B256)-3,3)),
            VALUE(MID('latest 2024'!B256,SEARCH("Presetting machines operated in night",'latest 2024'!B256)-2,2))
        )
    ),"-"
)</f>
        <v>0</v>
      </c>
      <c r="L256" s="178" t="s">
        <v>54</v>
      </c>
      <c r="M256" s="178" t="s">
        <v>54</v>
      </c>
      <c r="N256" s="179">
        <v>2</v>
      </c>
      <c r="O256" s="179">
        <v>1</v>
      </c>
      <c r="P256" s="180">
        <v>2</v>
      </c>
      <c r="Q256" s="180">
        <v>2</v>
      </c>
      <c r="R256" s="179">
        <v>2</v>
      </c>
      <c r="S256" s="179">
        <v>2</v>
      </c>
      <c r="T256" s="180">
        <v>2</v>
      </c>
      <c r="U256" s="180">
        <v>2</v>
      </c>
      <c r="V256" s="184" t="s">
        <v>821</v>
      </c>
      <c r="W256" s="182" t="s">
        <v>703</v>
      </c>
      <c r="X256" s="251">
        <v>11579</v>
      </c>
      <c r="Y256" s="251">
        <v>22330</v>
      </c>
      <c r="Z256" s="251">
        <v>80</v>
      </c>
      <c r="AA256" s="34">
        <v>19</v>
      </c>
      <c r="AB256" s="34">
        <v>61</v>
      </c>
      <c r="AC256" s="84">
        <f t="shared" si="25"/>
        <v>873.94729230769224</v>
      </c>
      <c r="AD256" s="17">
        <f t="shared" si="24"/>
        <v>666.55049999999994</v>
      </c>
      <c r="AE256" s="17">
        <f>(Z256*165)/325</f>
        <v>40.615384615384613</v>
      </c>
      <c r="AF256" s="17">
        <f>(((AA256*0.9)*1.25)+ (AB256*0.8*94.5)/325)</f>
        <v>35.564538461538461</v>
      </c>
      <c r="AG256" s="6">
        <f t="shared" si="27"/>
        <v>1616.6777153846151</v>
      </c>
    </row>
    <row r="257" spans="1:33" s="3" customFormat="1" ht="45.75" customHeight="1">
      <c r="A257" s="174">
        <v>45566</v>
      </c>
      <c r="B257" s="183">
        <f>IFERROR(
    IF(ISNUMBER(VALUE(MID('latest 2024'!B257,SEARCH("knitting machines for 12Hrs in day",'latest 2024'!B257)-4,4))),
        VALUE(MID('latest 2024'!B257,SEARCH("knitting machines for 12Hrs in day",'latest 2024'!B257)-4,4)),
        IF(ISNUMBER(VALUE(MID('latest 2024'!B257,SEARCH("knitting machines for 12Hrs in day",'latest 2024'!B257)-3,3))),
            VALUE(MID('latest 2024'!B257,SEARCH("knitting machines for 12Hrs in day",'latest 2024'!B257)-3,3)),
            VALUE(MID('latest 2024'!B257,SEARCH("knitting machines for 12Hrs in day",'latest 2024'!B257)-2,2))
        )
    ),"-"
)</f>
        <v>60</v>
      </c>
      <c r="C257" s="175">
        <f>IFERROR(
    IF(ISNUMBER(VALUE(MID('latest 2024'!B257,SEARCH("knitting machines operated in night",'latest 2024'!B257)-4,4))),
        VALUE(MID('latest 2024'!B257,SEARCH("knitting machines operated in night",'latest 2024'!B257)-4,4)),
        IF(ISNUMBER(VALUE(MID('latest 2024'!B257,SEARCH("knitting machines operated in night",'latest 2024'!B257)-3,3))),
            VALUE(MID('latest 2024'!B257,SEARCH("knitting machines operated in night",'latest 2024'!B257)-3,3)),
            VALUE(MID('latest 2024'!B257,SEARCH("knitting machines operated in night",'latest 2024'!B257)-2,2))
        )
    ),"-"
)</f>
        <v>132</v>
      </c>
      <c r="D257" s="176">
        <f>IFERROR(
    IF(ISNUMBER(VALUE(MID('latest 2024'!B257,SEARCH("bulk dye machines operated in day",'latest 2024'!B257)-4,4))),
        VALUE(MID('latest 2024'!B257,SEARCH("bulk dye machines operated in day",'latest 2024'!B257)-4,4)),
        IF(ISNUMBER(VALUE(MID('latest 2024'!B257,SEARCH("bulk dye machines operated in day",'latest 2024'!B257)-3,3))),
            VALUE(MID('latest 2024'!B257,SEARCH("bulk dye machines operated in day",'latest 2024'!B257)-3,3)),
            VALUE(MID('latest 2024'!B257,SEARCH("bulk dye machines operated in day ",'latest 2024'!B257)-2,2))
        )
    ),"-"
)</f>
        <v>30</v>
      </c>
      <c r="E257" s="176">
        <f>IFERROR(
    IF(ISNUMBER(VALUE(MID('latest 2024'!B257,SEARCH("bulk dye machines operated in night",'latest 2024'!B257)-4,4))),
        VALUE(MID('latest 2024'!B257,SEARCH("bulk dye machines operated in night",'latest 2024'!B257)-4,4)),
        IF(ISNUMBER(VALUE(MID('latest 2024'!B257,SEARCH("bulk dye machines operated in night",'latest 2024'!B257)-3,3))),
            VALUE(MID('latest 2024'!B257,SEARCH("bulk dye machines operated in night",'latest 2024'!B257)-3,3)),
            VALUE(MID('latest 2024'!B257,SEARCH("bulk dye machines operated in night",'latest 2024'!B257)-2,2))
        )
    ),"-"
)</f>
        <v>30</v>
      </c>
      <c r="F257" s="175">
        <f>IFERROR(
    IF(ISNUMBER(VALUE(MID('latest 2024'!B257,SEARCH("sample dye machine operated in day",'latest 2024'!B257)-4,4))),
        VALUE(MID('latest 2024'!B257,SEARCH("sample dye machine operated in day",'latest 2024'!B257)-4,4)),
        IF(ISNUMBER(VALUE(MID('latest 2024'!B257,SEARCH("sample dye machine operated in day",'latest 2024'!B257)-3,3))),
            VALUE(MID('latest 2024'!B257,SEARCH("sample dye machine operated in day",'latest 2024'!B257)-3,3)),
            VALUE(MID('latest 2024'!B257,SEARCH("sample dye machine operated in day",'latest 2024'!B257)-2,2))
        )
    ),"-"
)</f>
        <v>9</v>
      </c>
      <c r="G257" s="175">
        <f>IFERROR(
    IF(ISNUMBER(VALUE(MID('latest 2024'!B257,SEARCH("sample dye machine operated in night",'latest 2024'!B257)-4,4))),
        VALUE(MID('latest 2024'!B257,SEARCH("sample dye machine operated in night",'latest 2024'!B257)-4,4)),
        IF(ISNUMBER(VALUE(MID('latest 2024'!B257,SEARCH("sample dye machine operated in night",'latest 2024'!B257)-3,3))),
            VALUE(MID('latest 2024'!B257,SEARCH("sample dye machine operated in night",'latest 2024'!B257)-3,3)),
            VALUE(MID('latest 2024'!B257,SEARCH("sample dye machine operated in night",'latest 2024'!B257)-2,2))
        )
    ),"-"
)</f>
        <v>8</v>
      </c>
      <c r="H257" s="176">
        <f>IFERROR(
    IF(ISNUMBER(VALUE(MID('latest 2024'!B257,SEARCH("dryers operated in day",'latest 2024'!B257)-4,4))),
        VALUE(MID('latest 2024'!B257,SEARCH("dryers operated in day",'latest 2024'!B257)-4,4)),
        IF(ISNUMBER(VALUE(MID('latest 2024'!B257,SEARCH("dryers operated in day",'latest 2024'!B257)-3,3))),
            VALUE(MID('latest 2024'!B257,SEARCH("dryers operated in day",'latest 2024'!B257)-3,3)),
            VALUE(MID('latest 2024'!B257,SEARCH("dryers operated in day",'latest 2024'!B257)-2,2))
        )
    ),"-"
)</f>
        <v>8</v>
      </c>
      <c r="I257" s="176">
        <f>IFERROR(
    IF(ISNUMBER(VALUE(MID('latest 2024'!B257,SEARCH("dryers operated in night",'latest 2024'!B257)-4,4))),
        VALUE(MID('latest 2024'!B257,SEARCH("dryers operated in night",'latest 2024'!B257)-4,4)),
        IF(ISNUMBER(VALUE(MID('latest 2024'!B257,SEARCH("dryers operated in night",'latest 2024'!B257)-3,3))),
            VALUE(MID('latest 2024'!B257,SEARCH("dryers operated in night",'latest 2024'!B257)-3,3)),
            VALUE(MID('latest 2024'!B257,SEARCH("dryers operated in night",'latest 2024'!B257)-2,2))
        )
    ),"-"
)</f>
        <v>8</v>
      </c>
      <c r="J257" s="175">
        <f>IFERROR(
    IF(ISNUMBER(VALUE(MID('latest 2024'!B257,SEARCH("Presetting machines operated in day",'latest 2024'!B257)-4,4))),
        VALUE(MID('latest 2024'!B257,SEARCH("Presetting machines operated in day",'latest 2024'!B257)-4,4)),
        IF(ISNUMBER(VALUE(MID('latest 2024'!B257,SEARCH("Presetting machines operated in day",'latest 2024'!B257)-3,3))),
            VALUE(MID('latest 2024'!B257,SEARCH("Presetting machines operated in day",'latest 2024'!B257)-3,3)),
            VALUE(MID('latest 2024'!B257,SEARCH("Presetting machines operated in day",'latest 2024'!B257)-2,2))
        )
    ),"-"
)</f>
        <v>3</v>
      </c>
      <c r="K257" s="177">
        <f>IFERROR(
    IF(ISNUMBER(VALUE(MID('latest 2024'!B257,SEARCH("Presetting machines operated in night",'latest 2024'!B257)-4,4))),
        VALUE(MID('latest 2024'!B257,SEARCH("Presetting machines operated in night",'latest 2024'!B257)-4,4)),
        IF(ISNUMBER(VALUE(MID('latest 2024'!B257,SEARCH("Presetting machines operated in night",'latest 2024'!B257)-3,3))),
            VALUE(MID('latest 2024'!B257,SEARCH("Presetting machines operated in night",'latest 2024'!B257)-3,3)),
            VALUE(MID('latest 2024'!B257,SEARCH("Presetting machines operated in night",'latest 2024'!B257)-2,2))
        )
    ),"-"
)</f>
        <v>3</v>
      </c>
      <c r="L257" s="178" t="s">
        <v>54</v>
      </c>
      <c r="M257" s="178" t="s">
        <v>54</v>
      </c>
      <c r="N257" s="179">
        <v>2</v>
      </c>
      <c r="O257" s="179">
        <v>2</v>
      </c>
      <c r="P257" s="180">
        <v>5</v>
      </c>
      <c r="Q257" s="180">
        <v>3</v>
      </c>
      <c r="R257" s="179">
        <v>3</v>
      </c>
      <c r="S257" s="179">
        <v>3</v>
      </c>
      <c r="T257" s="180">
        <v>6</v>
      </c>
      <c r="U257" s="180">
        <v>6</v>
      </c>
      <c r="V257" s="181" t="s">
        <v>712</v>
      </c>
      <c r="W257" s="182" t="s">
        <v>703</v>
      </c>
      <c r="X257" s="257">
        <v>23657</v>
      </c>
      <c r="Y257" s="278">
        <v>73650</v>
      </c>
      <c r="Z257" s="251">
        <v>933</v>
      </c>
      <c r="AA257" s="254">
        <v>852</v>
      </c>
      <c r="AB257" s="254">
        <v>81</v>
      </c>
      <c r="AC257" s="84">
        <f t="shared" si="25"/>
        <v>1785.5575692307696</v>
      </c>
      <c r="AD257" s="17">
        <f t="shared" si="24"/>
        <v>2198.4525000000003</v>
      </c>
      <c r="AE257" s="17">
        <f t="shared" ref="AE257:AE268" si="28">(Z257*165)/325</f>
        <v>473.67692307692306</v>
      </c>
      <c r="AF257" s="17">
        <f t="shared" ref="AF257:AF306" si="29">(((AA257*0.9)*1.25)+ (AB257*0.8*94.5)/325)</f>
        <v>977.34184615384629</v>
      </c>
      <c r="AG257" s="6">
        <f t="shared" si="27"/>
        <v>5435.0288384615396</v>
      </c>
    </row>
    <row r="258" spans="1:33" s="3" customFormat="1" ht="45.75" customHeight="1">
      <c r="A258" s="174">
        <v>45567</v>
      </c>
      <c r="B258" s="183">
        <f>IFERROR(
    IF(ISNUMBER(VALUE(MID('latest 2024'!B258,SEARCH("knitting machines for 12Hrs in day",'latest 2024'!B258)-4,4))),
        VALUE(MID('latest 2024'!B258,SEARCH("knitting machines for 12Hrs in day",'latest 2024'!B258)-4,4)),
        IF(ISNUMBER(VALUE(MID('latest 2024'!B258,SEARCH("knitting machines for 12Hrs in day",'latest 2024'!B258)-3,3))),
            VALUE(MID('latest 2024'!B258,SEARCH("knitting machines for 12Hrs in day",'latest 2024'!B258)-3,3)),
            VALUE(MID('latest 2024'!B258,SEARCH("knitting machines for 12Hrs in day",'latest 2024'!B258)-2,2))
        )
    ),"-"
)</f>
        <v>134</v>
      </c>
      <c r="C258" s="175">
        <f>IFERROR(
    IF(ISNUMBER(VALUE(MID('latest 2024'!B258,SEARCH("knitting machines operated in night",'latest 2024'!B258)-4,4))),
        VALUE(MID('latest 2024'!B258,SEARCH("knitting machines operated in night",'latest 2024'!B258)-4,4)),
        IF(ISNUMBER(VALUE(MID('latest 2024'!B258,SEARCH("knitting machines operated in night",'latest 2024'!B258)-3,3))),
            VALUE(MID('latest 2024'!B258,SEARCH("knitting machines operated in night",'latest 2024'!B258)-3,3)),
            VALUE(MID('latest 2024'!B258,SEARCH("knitting machines operated in night",'latest 2024'!B258)-2,2))
        )
    ),"-"
)</f>
        <v>125</v>
      </c>
      <c r="D258" s="176">
        <f>IFERROR(
    IF(ISNUMBER(VALUE(MID('latest 2024'!B258,SEARCH("bulk dye machines operated in day",'latest 2024'!B258)-4,4))),
        VALUE(MID('latest 2024'!B258,SEARCH("bulk dye machines operated in day",'latest 2024'!B258)-4,4)),
        IF(ISNUMBER(VALUE(MID('latest 2024'!B258,SEARCH("bulk dye machines operated in day",'latest 2024'!B258)-3,3))),
            VALUE(MID('latest 2024'!B258,SEARCH("bulk dye machines operated in day",'latest 2024'!B258)-3,3)),
            VALUE(MID('latest 2024'!B258,SEARCH("bulk dye machines operated in day ",'latest 2024'!B258)-2,2))
        )
    ),"-"
)</f>
        <v>30</v>
      </c>
      <c r="E258" s="176">
        <f>IFERROR(
    IF(ISNUMBER(VALUE(MID('latest 2024'!B258,SEARCH("bulk dye machines operated in night",'latest 2024'!B258)-4,4))),
        VALUE(MID('latest 2024'!B258,SEARCH("bulk dye machines operated in night",'latest 2024'!B258)-4,4)),
        IF(ISNUMBER(VALUE(MID('latest 2024'!B258,SEARCH("bulk dye machines operated in night",'latest 2024'!B258)-3,3))),
            VALUE(MID('latest 2024'!B258,SEARCH("bulk dye machines operated in night",'latest 2024'!B258)-3,3)),
            VALUE(MID('latest 2024'!B258,SEARCH("bulk dye machines operated in night",'latest 2024'!B258)-2,2))
        )
    ),"-"
)</f>
        <v>29</v>
      </c>
      <c r="F258" s="175">
        <f>IFERROR(
    IF(ISNUMBER(VALUE(MID('latest 2024'!B258,SEARCH("sample dye machine operated in day",'latest 2024'!B258)-4,4))),
        VALUE(MID('latest 2024'!B258,SEARCH("sample dye machine operated in day",'latest 2024'!B258)-4,4)),
        IF(ISNUMBER(VALUE(MID('latest 2024'!B258,SEARCH("sample dye machine operated in day",'latest 2024'!B258)-3,3))),
            VALUE(MID('latest 2024'!B258,SEARCH("sample dye machine operated in day",'latest 2024'!B258)-3,3)),
            VALUE(MID('latest 2024'!B258,SEARCH("sample dye machine operated in day",'latest 2024'!B258)-2,2))
        )
    ),"-"
)</f>
        <v>9</v>
      </c>
      <c r="G258" s="175">
        <f>IFERROR(
    IF(ISNUMBER(VALUE(MID('latest 2024'!B258,SEARCH("sample dye machine operated in night",'latest 2024'!B258)-4,4))),
        VALUE(MID('latest 2024'!B258,SEARCH("sample dye machine operated in night",'latest 2024'!B258)-4,4)),
        IF(ISNUMBER(VALUE(MID('latest 2024'!B258,SEARCH("sample dye machine operated in night",'latest 2024'!B258)-3,3))),
            VALUE(MID('latest 2024'!B258,SEARCH("sample dye machine operated in night",'latest 2024'!B258)-3,3)),
            VALUE(MID('latest 2024'!B258,SEARCH("sample dye machine operated in night",'latest 2024'!B258)-2,2))
        )
    ),"-"
)</f>
        <v>9</v>
      </c>
      <c r="H258" s="176">
        <f>IFERROR(
    IF(ISNUMBER(VALUE(MID('latest 2024'!B258,SEARCH("dryers operated in day",'latest 2024'!B258)-4,4))),
        VALUE(MID('latest 2024'!B258,SEARCH("dryers operated in day",'latest 2024'!B258)-4,4)),
        IF(ISNUMBER(VALUE(MID('latest 2024'!B258,SEARCH("dryers operated in day",'latest 2024'!B258)-3,3))),
            VALUE(MID('latest 2024'!B258,SEARCH("dryers operated in day",'latest 2024'!B258)-3,3)),
            VALUE(MID('latest 2024'!B258,SEARCH("dryers operated in day",'latest 2024'!B258)-2,2))
        )
    ),"-"
)</f>
        <v>9</v>
      </c>
      <c r="I258" s="176">
        <f>IFERROR(
    IF(ISNUMBER(VALUE(MID('latest 2024'!B258,SEARCH("dryers operated in night",'latest 2024'!B258)-4,4))),
        VALUE(MID('latest 2024'!B258,SEARCH("dryers operated in night",'latest 2024'!B258)-4,4)),
        IF(ISNUMBER(VALUE(MID('latest 2024'!B258,SEARCH("dryers operated in night",'latest 2024'!B258)-3,3))),
            VALUE(MID('latest 2024'!B258,SEARCH("dryers operated in night",'latest 2024'!B258)-3,3)),
            VALUE(MID('latest 2024'!B258,SEARCH("dryers operated in night",'latest 2024'!B258)-2,2))
        )
    ),"-"
)</f>
        <v>8</v>
      </c>
      <c r="J258" s="175">
        <f>IFERROR(
    IF(ISNUMBER(VALUE(MID('latest 2024'!B258,SEARCH("Presetting machines operated in day",'latest 2024'!B258)-4,4))),
        VALUE(MID('latest 2024'!B258,SEARCH("Presetting machines operated in day",'latest 2024'!B258)-4,4)),
        IF(ISNUMBER(VALUE(MID('latest 2024'!B258,SEARCH("Presetting machines operated in day",'latest 2024'!B258)-3,3))),
            VALUE(MID('latest 2024'!B258,SEARCH("Presetting machines operated in day",'latest 2024'!B258)-3,3)),
            VALUE(MID('latest 2024'!B258,SEARCH("Presetting machines operated in day",'latest 2024'!B258)-2,2))
        )
    ),"-"
)</f>
        <v>2</v>
      </c>
      <c r="K258" s="177">
        <f>IFERROR(
    IF(ISNUMBER(VALUE(MID('latest 2024'!B258,SEARCH("Presetting machines operated in night",'latest 2024'!B258)-4,4))),
        VALUE(MID('latest 2024'!B258,SEARCH("Presetting machines operated in night",'latest 2024'!B258)-4,4)),
        IF(ISNUMBER(VALUE(MID('latest 2024'!B258,SEARCH("Presetting machines operated in night",'latest 2024'!B258)-3,3))),
            VALUE(MID('latest 2024'!B258,SEARCH("Presetting machines operated in night",'latest 2024'!B258)-3,3)),
            VALUE(MID('latest 2024'!B258,SEARCH("Presetting machines operated in night",'latest 2024'!B258)-2,2))
        )
    ),"-"
)</f>
        <v>2</v>
      </c>
      <c r="L258" s="178" t="s">
        <v>54</v>
      </c>
      <c r="M258" s="178" t="s">
        <v>54</v>
      </c>
      <c r="N258" s="179">
        <v>2</v>
      </c>
      <c r="O258" s="179">
        <v>2</v>
      </c>
      <c r="P258" s="180">
        <v>5</v>
      </c>
      <c r="Q258" s="180">
        <v>3</v>
      </c>
      <c r="R258" s="179">
        <v>3</v>
      </c>
      <c r="S258" s="179">
        <v>3</v>
      </c>
      <c r="T258" s="180">
        <v>6</v>
      </c>
      <c r="U258" s="180">
        <v>6</v>
      </c>
      <c r="V258" s="181" t="s">
        <v>712</v>
      </c>
      <c r="W258" s="182" t="s">
        <v>703</v>
      </c>
      <c r="X258" s="251">
        <v>26657</v>
      </c>
      <c r="Y258" s="251">
        <v>74671</v>
      </c>
      <c r="Z258" s="251">
        <v>1109</v>
      </c>
      <c r="AA258" s="254">
        <v>1003</v>
      </c>
      <c r="AB258" s="254">
        <v>106</v>
      </c>
      <c r="AC258" s="84">
        <f t="shared" si="25"/>
        <v>2011.9883384615387</v>
      </c>
      <c r="AD258" s="17">
        <f t="shared" si="24"/>
        <v>2228.9293500000003</v>
      </c>
      <c r="AE258" s="17">
        <f t="shared" si="28"/>
        <v>563.03076923076924</v>
      </c>
      <c r="AF258" s="17">
        <f t="shared" si="29"/>
        <v>1153.0322307692309</v>
      </c>
      <c r="AG258" s="6">
        <f t="shared" si="27"/>
        <v>5956.9806884615391</v>
      </c>
    </row>
    <row r="259" spans="1:33" s="3" customFormat="1" ht="45.75" customHeight="1">
      <c r="A259" s="174">
        <v>45568</v>
      </c>
      <c r="B259" s="183">
        <f>IFERROR(
    IF(ISNUMBER(VALUE(MID('latest 2024'!B259,SEARCH("knitting machines for 12Hrs in day",'latest 2024'!B259)-4,4))),
        VALUE(MID('latest 2024'!B259,SEARCH("knitting machines for 12Hrs in day",'latest 2024'!B259)-4,4)),
        IF(ISNUMBER(VALUE(MID('latest 2024'!B259,SEARCH("knitting machines for 12Hrs in day",'latest 2024'!B259)-3,3))),
            VALUE(MID('latest 2024'!B259,SEARCH("knitting machines for 12Hrs in day",'latest 2024'!B259)-3,3)),
            VALUE(MID('latest 2024'!B259,SEARCH("knitting machines for 12Hrs in day",'latest 2024'!B259)-2,2))
        )
    ),"-"
)</f>
        <v>120</v>
      </c>
      <c r="C259" s="175">
        <f>IFERROR(
    IF(ISNUMBER(VALUE(MID('latest 2024'!B259,SEARCH("knitting machines operated in night",'latest 2024'!B259)-4,4))),
        VALUE(MID('latest 2024'!B259,SEARCH("knitting machines operated in night",'latest 2024'!B259)-4,4)),
        IF(ISNUMBER(VALUE(MID('latest 2024'!B259,SEARCH("knitting machines operated in night",'latest 2024'!B259)-3,3))),
            VALUE(MID('latest 2024'!B259,SEARCH("knitting machines operated in night",'latest 2024'!B259)-3,3)),
            VALUE(MID('latest 2024'!B259,SEARCH("knitting machines operated in night",'latest 2024'!B259)-2,2))
        )
    ),"-"
)</f>
        <v>116</v>
      </c>
      <c r="D259" s="176">
        <f>IFERROR(
    IF(ISNUMBER(VALUE(MID('latest 2024'!B259,SEARCH("bulk dye machines operated in day",'latest 2024'!B259)-4,4))),
        VALUE(MID('latest 2024'!B259,SEARCH("bulk dye machines operated in day",'latest 2024'!B259)-4,4)),
        IF(ISNUMBER(VALUE(MID('latest 2024'!B259,SEARCH("bulk dye machines operated in day",'latest 2024'!B259)-3,3))),
            VALUE(MID('latest 2024'!B259,SEARCH("bulk dye machines operated in day",'latest 2024'!B259)-3,3)),
            VALUE(MID('latest 2024'!B259,SEARCH("bulk dye machines operated in day ",'latest 2024'!B259)-2,2))
        )
    ),"-"
)</f>
        <v>29</v>
      </c>
      <c r="E259" s="176">
        <f>IFERROR(
    IF(ISNUMBER(VALUE(MID('latest 2024'!B259,SEARCH("bulk dye machines operated in night",'latest 2024'!B259)-4,4))),
        VALUE(MID('latest 2024'!B259,SEARCH("bulk dye machines operated in night",'latest 2024'!B259)-4,4)),
        IF(ISNUMBER(VALUE(MID('latest 2024'!B259,SEARCH("bulk dye machines operated in night",'latest 2024'!B259)-3,3))),
            VALUE(MID('latest 2024'!B259,SEARCH("bulk dye machines operated in night",'latest 2024'!B259)-3,3)),
            VALUE(MID('latest 2024'!B259,SEARCH("bulk dye machines operated in night",'latest 2024'!B259)-2,2))
        )
    ),"-"
)</f>
        <v>29</v>
      </c>
      <c r="F259" s="175">
        <f>IFERROR(
    IF(ISNUMBER(VALUE(MID('latest 2024'!B259,SEARCH("sample dye machine operated in day",'latest 2024'!B259)-4,4))),
        VALUE(MID('latest 2024'!B259,SEARCH("sample dye machine operated in day",'latest 2024'!B259)-4,4)),
        IF(ISNUMBER(VALUE(MID('latest 2024'!B259,SEARCH("sample dye machine operated in day",'latest 2024'!B259)-3,3))),
            VALUE(MID('latest 2024'!B259,SEARCH("sample dye machine operated in day",'latest 2024'!B259)-3,3)),
            VALUE(MID('latest 2024'!B259,SEARCH("sample dye machine operated in day",'latest 2024'!B259)-2,2))
        )
    ),"-"
)</f>
        <v>9</v>
      </c>
      <c r="G259" s="175">
        <f>IFERROR(
    IF(ISNUMBER(VALUE(MID('latest 2024'!B259,SEARCH("sample dye machine operated in night",'latest 2024'!B259)-4,4))),
        VALUE(MID('latest 2024'!B259,SEARCH("sample dye machine operated in night",'latest 2024'!B259)-4,4)),
        IF(ISNUMBER(VALUE(MID('latest 2024'!B259,SEARCH("sample dye machine operated in night",'latest 2024'!B259)-3,3))),
            VALUE(MID('latest 2024'!B259,SEARCH("sample dye machine operated in night",'latest 2024'!B259)-3,3)),
            VALUE(MID('latest 2024'!B259,SEARCH("sample dye machine operated in night",'latest 2024'!B259)-2,2))
        )
    ),"-"
)</f>
        <v>9</v>
      </c>
      <c r="H259" s="176">
        <f>IFERROR(
    IF(ISNUMBER(VALUE(MID('latest 2024'!B259,SEARCH("dryers operated in day",'latest 2024'!B259)-4,4))),
        VALUE(MID('latest 2024'!B259,SEARCH("dryers operated in day",'latest 2024'!B259)-4,4)),
        IF(ISNUMBER(VALUE(MID('latest 2024'!B259,SEARCH("dryers operated in day",'latest 2024'!B259)-3,3))),
            VALUE(MID('latest 2024'!B259,SEARCH("dryers operated in day",'latest 2024'!B259)-3,3)),
            VALUE(MID('latest 2024'!B259,SEARCH("dryers operated in day",'latest 2024'!B259)-2,2))
        )
    ),"-"
)</f>
        <v>9</v>
      </c>
      <c r="I259" s="176">
        <f>IFERROR(
    IF(ISNUMBER(VALUE(MID('latest 2024'!B259,SEARCH("dryers operated in night",'latest 2024'!B259)-4,4))),
        VALUE(MID('latest 2024'!B259,SEARCH("dryers operated in night",'latest 2024'!B259)-4,4)),
        IF(ISNUMBER(VALUE(MID('latest 2024'!B259,SEARCH("dryers operated in night",'latest 2024'!B259)-3,3))),
            VALUE(MID('latest 2024'!B259,SEARCH("dryers operated in night",'latest 2024'!B259)-3,3)),
            VALUE(MID('latest 2024'!B259,SEARCH("dryers operated in night",'latest 2024'!B259)-2,2))
        )
    ),"-"
)</f>
        <v>9</v>
      </c>
      <c r="J259" s="175">
        <f>IFERROR(
    IF(ISNUMBER(VALUE(MID('latest 2024'!B259,SEARCH("Presetting machines operated in day",'latest 2024'!B259)-4,4))),
        VALUE(MID('latest 2024'!B259,SEARCH("Presetting machines operated in day",'latest 2024'!B259)-4,4)),
        IF(ISNUMBER(VALUE(MID('latest 2024'!B259,SEARCH("Presetting machines operated in day",'latest 2024'!B259)-3,3))),
            VALUE(MID('latest 2024'!B259,SEARCH("Presetting machines operated in day",'latest 2024'!B259)-3,3)),
            VALUE(MID('latest 2024'!B259,SEARCH("Presetting machines operated in day",'latest 2024'!B259)-2,2))
        )
    ),"-"
)</f>
        <v>3</v>
      </c>
      <c r="K259" s="177">
        <f>IFERROR(
    IF(ISNUMBER(VALUE(MID('latest 2024'!B259,SEARCH("Presetting machines operated in night",'latest 2024'!B259)-4,4))),
        VALUE(MID('latest 2024'!B259,SEARCH("Presetting machines operated in night",'latest 2024'!B259)-4,4)),
        IF(ISNUMBER(VALUE(MID('latest 2024'!B259,SEARCH("Presetting machines operated in night",'latest 2024'!B259)-3,3))),
            VALUE(MID('latest 2024'!B259,SEARCH("Presetting machines operated in night",'latest 2024'!B259)-3,3)),
            VALUE(MID('latest 2024'!B259,SEARCH("Presetting machines operated in night",'latest 2024'!B259)-2,2))
        )
    ),"-"
)</f>
        <v>4</v>
      </c>
      <c r="L259" s="178" t="s">
        <v>54</v>
      </c>
      <c r="M259" s="178" t="s">
        <v>54</v>
      </c>
      <c r="N259" s="179">
        <v>2</v>
      </c>
      <c r="O259" s="179">
        <v>2</v>
      </c>
      <c r="P259" s="187" t="s">
        <v>822</v>
      </c>
      <c r="Q259" s="180">
        <v>4</v>
      </c>
      <c r="R259" s="179">
        <v>3</v>
      </c>
      <c r="S259" s="179">
        <v>3</v>
      </c>
      <c r="T259" s="180">
        <v>6</v>
      </c>
      <c r="U259" s="180">
        <v>6</v>
      </c>
      <c r="V259" s="181" t="s">
        <v>712</v>
      </c>
      <c r="W259" s="182" t="s">
        <v>703</v>
      </c>
      <c r="X259" s="251">
        <v>26548</v>
      </c>
      <c r="Y259" s="251">
        <v>78345</v>
      </c>
      <c r="Z259" s="251">
        <v>1107</v>
      </c>
      <c r="AA259" s="254">
        <v>1009</v>
      </c>
      <c r="AB259" s="254">
        <v>98</v>
      </c>
      <c r="AC259" s="84">
        <f t="shared" si="25"/>
        <v>2003.761353846154</v>
      </c>
      <c r="AD259" s="17">
        <f t="shared" si="24"/>
        <v>2338.59825</v>
      </c>
      <c r="AE259" s="17">
        <f t="shared" si="28"/>
        <v>562.01538461538462</v>
      </c>
      <c r="AF259" s="17">
        <f t="shared" si="29"/>
        <v>1157.9213076923077</v>
      </c>
      <c r="AG259" s="6">
        <f t="shared" si="27"/>
        <v>6062.296296153846</v>
      </c>
    </row>
    <row r="260" spans="1:33" s="3" customFormat="1" ht="45.75" customHeight="1">
      <c r="A260" s="174">
        <v>45569</v>
      </c>
      <c r="B260" s="183">
        <f>IFERROR(
    IF(ISNUMBER(VALUE(MID('latest 2024'!B260,SEARCH("knitting machines for 12Hrs in day",'latest 2024'!B260)-4,4))),
        VALUE(MID('latest 2024'!B260,SEARCH("knitting machines for 12Hrs in day",'latest 2024'!B260)-4,4)),
        IF(ISNUMBER(VALUE(MID('latest 2024'!B260,SEARCH("knitting machines for 12Hrs in day",'latest 2024'!B260)-3,3))),
            VALUE(MID('latest 2024'!B260,SEARCH("knitting machines for 12Hrs in day",'latest 2024'!B260)-3,3)),
            VALUE(MID('latest 2024'!B260,SEARCH("knitting machines for 12Hrs in day",'latest 2024'!B260)-2,2))
        )
    ),"-"
)</f>
        <v>107</v>
      </c>
      <c r="C260" s="175">
        <f>IFERROR(
    IF(ISNUMBER(VALUE(MID('latest 2024'!B260,SEARCH("knitting machines operated in night",'latest 2024'!B260)-4,4))),
        VALUE(MID('latest 2024'!B260,SEARCH("knitting machines operated in night",'latest 2024'!B260)-4,4)),
        IF(ISNUMBER(VALUE(MID('latest 2024'!B260,SEARCH("knitting machines operated in night",'latest 2024'!B260)-3,3))),
            VALUE(MID('latest 2024'!B260,SEARCH("knitting machines operated in night",'latest 2024'!B260)-3,3)),
            VALUE(MID('latest 2024'!B260,SEARCH("knitting machines operated in night",'latest 2024'!B260)-2,2))
        )
    ),"-"
)</f>
        <v>117</v>
      </c>
      <c r="D260" s="176">
        <f>IFERROR(
    IF(ISNUMBER(VALUE(MID('latest 2024'!B260,SEARCH("bulk dye machines operated in day",'latest 2024'!B260)-4,4))),
        VALUE(MID('latest 2024'!B260,SEARCH("bulk dye machines operated in day",'latest 2024'!B260)-4,4)),
        IF(ISNUMBER(VALUE(MID('latest 2024'!B260,SEARCH("bulk dye machines operated in day",'latest 2024'!B260)-3,3))),
            VALUE(MID('latest 2024'!B260,SEARCH("bulk dye machines operated in day",'latest 2024'!B260)-3,3)),
            VALUE(MID('latest 2024'!B260,SEARCH("bulk dye machines operated in day ",'latest 2024'!B260)-2,2))
        )
    ),"-"
)</f>
        <v>29</v>
      </c>
      <c r="E260" s="176">
        <f>IFERROR(
    IF(ISNUMBER(VALUE(MID('latest 2024'!B260,SEARCH("bulk dye machines operated in night",'latest 2024'!B260)-4,4))),
        VALUE(MID('latest 2024'!B260,SEARCH("bulk dye machines operated in night",'latest 2024'!B260)-4,4)),
        IF(ISNUMBER(VALUE(MID('latest 2024'!B260,SEARCH("bulk dye machines operated in night",'latest 2024'!B260)-3,3))),
            VALUE(MID('latest 2024'!B260,SEARCH("bulk dye machines operated in night",'latest 2024'!B260)-3,3)),
            VALUE(MID('latest 2024'!B260,SEARCH("bulk dye machines operated in night",'latest 2024'!B260)-2,2))
        )
    ),"-"
)</f>
        <v>29</v>
      </c>
      <c r="F260" s="175">
        <f>IFERROR(
    IF(ISNUMBER(VALUE(MID('latest 2024'!B260,SEARCH("sample dye machine operated in day",'latest 2024'!B260)-4,4))),
        VALUE(MID('latest 2024'!B260,SEARCH("sample dye machine operated in day",'latest 2024'!B260)-4,4)),
        IF(ISNUMBER(VALUE(MID('latest 2024'!B260,SEARCH("sample dye machine operated in day",'latest 2024'!B260)-3,3))),
            VALUE(MID('latest 2024'!B260,SEARCH("sample dye machine operated in day",'latest 2024'!B260)-3,3)),
            VALUE(MID('latest 2024'!B260,SEARCH("sample dye machine operated in day",'latest 2024'!B260)-2,2))
        )
    ),"-"
)</f>
        <v>9</v>
      </c>
      <c r="G260" s="175">
        <f>IFERROR(
    IF(ISNUMBER(VALUE(MID('latest 2024'!B260,SEARCH("sample dye machine operated in night",'latest 2024'!B260)-4,4))),
        VALUE(MID('latest 2024'!B260,SEARCH("sample dye machine operated in night",'latest 2024'!B260)-4,4)),
        IF(ISNUMBER(VALUE(MID('latest 2024'!B260,SEARCH("sample dye machine operated in night",'latest 2024'!B260)-3,3))),
            VALUE(MID('latest 2024'!B260,SEARCH("sample dye machine operated in night",'latest 2024'!B260)-3,3)),
            VALUE(MID('latest 2024'!B260,SEARCH("sample dye machine operated in night",'latest 2024'!B260)-2,2))
        )
    ),"-"
)</f>
        <v>9</v>
      </c>
      <c r="H260" s="176">
        <f>IFERROR(
    IF(ISNUMBER(VALUE(MID('latest 2024'!B260,SEARCH("dryers operated in day",'latest 2024'!B260)-4,4))),
        VALUE(MID('latest 2024'!B260,SEARCH("dryers operated in day",'latest 2024'!B260)-4,4)),
        IF(ISNUMBER(VALUE(MID('latest 2024'!B260,SEARCH("dryers operated in day",'latest 2024'!B260)-3,3))),
            VALUE(MID('latest 2024'!B260,SEARCH("dryers operated in day",'latest 2024'!B260)-3,3)),
            VALUE(MID('latest 2024'!B260,SEARCH("dryers operated in day",'latest 2024'!B260)-2,2))
        )
    ),"-"
)</f>
        <v>8</v>
      </c>
      <c r="I260" s="176">
        <f>IFERROR(
    IF(ISNUMBER(VALUE(MID('latest 2024'!B260,SEARCH("dryers operated in night",'latest 2024'!B260)-4,4))),
        VALUE(MID('latest 2024'!B260,SEARCH("dryers operated in night",'latest 2024'!B260)-4,4)),
        IF(ISNUMBER(VALUE(MID('latest 2024'!B260,SEARCH("dryers operated in night",'latest 2024'!B260)-3,3))),
            VALUE(MID('latest 2024'!B260,SEARCH("dryers operated in night",'latest 2024'!B260)-3,3)),
            VALUE(MID('latest 2024'!B260,SEARCH("dryers operated in night",'latest 2024'!B260)-2,2))
        )
    ),"-"
)</f>
        <v>9</v>
      </c>
      <c r="J260" s="175">
        <f>IFERROR(
    IF(ISNUMBER(VALUE(MID('latest 2024'!B260,SEARCH("Presetting machines operated in day",'latest 2024'!B260)-4,4))),
        VALUE(MID('latest 2024'!B260,SEARCH("Presetting machines operated in day",'latest 2024'!B260)-4,4)),
        IF(ISNUMBER(VALUE(MID('latest 2024'!B260,SEARCH("Presetting machines operated in day",'latest 2024'!B260)-3,3))),
            VALUE(MID('latest 2024'!B260,SEARCH("Presetting machines operated in day",'latest 2024'!B260)-3,3)),
            VALUE(MID('latest 2024'!B260,SEARCH("Presetting machines operated in day",'latest 2024'!B260)-2,2))
        )
    ),"-"
)</f>
        <v>3</v>
      </c>
      <c r="K260" s="177">
        <f>IFERROR(
    IF(ISNUMBER(VALUE(MID('latest 2024'!B260,SEARCH("Presetting machines operated in night",'latest 2024'!B260)-4,4))),
        VALUE(MID('latest 2024'!B260,SEARCH("Presetting machines operated in night",'latest 2024'!B260)-4,4)),
        IF(ISNUMBER(VALUE(MID('latest 2024'!B260,SEARCH("Presetting machines operated in night",'latest 2024'!B260)-3,3))),
            VALUE(MID('latest 2024'!B260,SEARCH("Presetting machines operated in night",'latest 2024'!B260)-3,3)),
            VALUE(MID('latest 2024'!B260,SEARCH("Presetting machines operated in night",'latest 2024'!B260)-2,2))
        )
    ),"-"
)</f>
        <v>3</v>
      </c>
      <c r="L260" s="178" t="s">
        <v>54</v>
      </c>
      <c r="M260" s="178" t="s">
        <v>54</v>
      </c>
      <c r="N260" s="179">
        <v>2</v>
      </c>
      <c r="O260" s="179">
        <v>2</v>
      </c>
      <c r="P260" s="180">
        <v>5</v>
      </c>
      <c r="Q260" s="180">
        <v>6</v>
      </c>
      <c r="R260" s="179">
        <v>3</v>
      </c>
      <c r="S260" s="179">
        <v>3</v>
      </c>
      <c r="T260" s="180">
        <v>6</v>
      </c>
      <c r="U260" s="180">
        <v>6</v>
      </c>
      <c r="V260" s="181" t="s">
        <v>712</v>
      </c>
      <c r="W260" s="182" t="s">
        <v>703</v>
      </c>
      <c r="X260" s="251">
        <v>25797</v>
      </c>
      <c r="Y260" s="251">
        <v>69295</v>
      </c>
      <c r="Z260" s="251">
        <v>1014</v>
      </c>
      <c r="AA260" s="254">
        <v>935</v>
      </c>
      <c r="AB260" s="254">
        <v>79</v>
      </c>
      <c r="AC260" s="84">
        <f t="shared" si="25"/>
        <v>1947.0781846153848</v>
      </c>
      <c r="AD260" s="17">
        <f t="shared" si="24"/>
        <v>2068.4557500000001</v>
      </c>
      <c r="AE260" s="17">
        <f t="shared" si="28"/>
        <v>514.79999999999995</v>
      </c>
      <c r="AF260" s="17">
        <f t="shared" si="29"/>
        <v>1070.2516153846154</v>
      </c>
      <c r="AG260" s="6">
        <f t="shared" si="27"/>
        <v>5600.5855500000007</v>
      </c>
    </row>
    <row r="261" spans="1:33" s="3" customFormat="1" ht="45.75" customHeight="1">
      <c r="A261" s="174">
        <v>45570</v>
      </c>
      <c r="B261" s="183">
        <f>IFERROR(
    IF(ISNUMBER(VALUE(MID('latest 2024'!B261,SEARCH("knitting machines for 12Hrs in day",'latest 2024'!B261)-4,4))),
        VALUE(MID('latest 2024'!B261,SEARCH("knitting machines for 12Hrs in day",'latest 2024'!B261)-4,4)),
        IF(ISNUMBER(VALUE(MID('latest 2024'!B261,SEARCH("knitting machines for 12Hrs in day",'latest 2024'!B261)-3,3))),
            VALUE(MID('latest 2024'!B261,SEARCH("knitting machines for 12Hrs in day",'latest 2024'!B261)-3,3)),
            VALUE(MID('latest 2024'!B261,SEARCH("knitting machines for 12Hrs in day",'latest 2024'!B261)-2,2))
        )
    ),"-"
)</f>
        <v>138</v>
      </c>
      <c r="C261" s="175">
        <f>IFERROR(
    IF(ISNUMBER(VALUE(MID('latest 2024'!B261,SEARCH("knitting machines operated in night",'latest 2024'!B261)-4,4))),
        VALUE(MID('latest 2024'!B261,SEARCH("knitting machines operated in night",'latest 2024'!B261)-4,4)),
        IF(ISNUMBER(VALUE(MID('latest 2024'!B261,SEARCH("knitting machines operated in night",'latest 2024'!B261)-3,3))),
            VALUE(MID('latest 2024'!B261,SEARCH("knitting machines operated in night",'latest 2024'!B261)-3,3)),
            VALUE(MID('latest 2024'!B261,SEARCH("knitting machines operated in night",'latest 2024'!B261)-2,2))
        )
    ),"-"
)</f>
        <v>120</v>
      </c>
      <c r="D261" s="176">
        <f>IFERROR(
    IF(ISNUMBER(VALUE(MID('latest 2024'!B261,SEARCH("bulk dye machines operated in day",'latest 2024'!B261)-4,4))),
        VALUE(MID('latest 2024'!B261,SEARCH("bulk dye machines operated in day",'latest 2024'!B261)-4,4)),
        IF(ISNUMBER(VALUE(MID('latest 2024'!B261,SEARCH("bulk dye machines operated in day",'latest 2024'!B261)-3,3))),
            VALUE(MID('latest 2024'!B261,SEARCH("bulk dye machines operated in day",'latest 2024'!B261)-3,3)),
            VALUE(MID('latest 2024'!B261,SEARCH("bulk dye machines operated in day ",'latest 2024'!B261)-2,2))
        )
    ),"-"
)</f>
        <v>28</v>
      </c>
      <c r="E261" s="176">
        <f>IFERROR(
    IF(ISNUMBER(VALUE(MID('latest 2024'!B261,SEARCH("bulk dye machines operated in night",'latest 2024'!B261)-4,4))),
        VALUE(MID('latest 2024'!B261,SEARCH("bulk dye machines operated in night",'latest 2024'!B261)-4,4)),
        IF(ISNUMBER(VALUE(MID('latest 2024'!B261,SEARCH("bulk dye machines operated in night",'latest 2024'!B261)-3,3))),
            VALUE(MID('latest 2024'!B261,SEARCH("bulk dye machines operated in night",'latest 2024'!B261)-3,3)),
            VALUE(MID('latest 2024'!B261,SEARCH("bulk dye machines operated in night",'latest 2024'!B261)-2,2))
        )
    ),"-"
)</f>
        <v>29</v>
      </c>
      <c r="F261" s="175">
        <f>IFERROR(
    IF(ISNUMBER(VALUE(MID('latest 2024'!B261,SEARCH("sample dye machine operated in day",'latest 2024'!B261)-4,4))),
        VALUE(MID('latest 2024'!B261,SEARCH("sample dye machine operated in day",'latest 2024'!B261)-4,4)),
        IF(ISNUMBER(VALUE(MID('latest 2024'!B261,SEARCH("sample dye machine operated in day",'latest 2024'!B261)-3,3))),
            VALUE(MID('latest 2024'!B261,SEARCH("sample dye machine operated in day",'latest 2024'!B261)-3,3)),
            VALUE(MID('latest 2024'!B261,SEARCH("sample dye machine operated in day",'latest 2024'!B261)-2,2))
        )
    ),"-"
)</f>
        <v>9</v>
      </c>
      <c r="G261" s="175">
        <f>IFERROR(
    IF(ISNUMBER(VALUE(MID('latest 2024'!B261,SEARCH("sample dye machine operated in night",'latest 2024'!B261)-4,4))),
        VALUE(MID('latest 2024'!B261,SEARCH("sample dye machine operated in night",'latest 2024'!B261)-4,4)),
        IF(ISNUMBER(VALUE(MID('latest 2024'!B261,SEARCH("sample dye machine operated in night",'latest 2024'!B261)-3,3))),
            VALUE(MID('latest 2024'!B261,SEARCH("sample dye machine operated in night",'latest 2024'!B261)-3,3)),
            VALUE(MID('latest 2024'!B261,SEARCH("sample dye machine operated in night",'latest 2024'!B261)-2,2))
        )
    ),"-"
)</f>
        <v>9</v>
      </c>
      <c r="H261" s="176">
        <f>IFERROR(
    IF(ISNUMBER(VALUE(MID('latest 2024'!B261,SEARCH("dryers operated in day",'latest 2024'!B261)-4,4))),
        VALUE(MID('latest 2024'!B261,SEARCH("dryers operated in day",'latest 2024'!B261)-4,4)),
        IF(ISNUMBER(VALUE(MID('latest 2024'!B261,SEARCH("dryers operated in day",'latest 2024'!B261)-3,3))),
            VALUE(MID('latest 2024'!B261,SEARCH("dryers operated in day",'latest 2024'!B261)-3,3)),
            VALUE(MID('latest 2024'!B261,SEARCH("dryers operated in day",'latest 2024'!B261)-2,2))
        )
    ),"-"
)</f>
        <v>8</v>
      </c>
      <c r="I261" s="176">
        <f>IFERROR(
    IF(ISNUMBER(VALUE(MID('latest 2024'!B261,SEARCH("dryers operated in night",'latest 2024'!B261)-4,4))),
        VALUE(MID('latest 2024'!B261,SEARCH("dryers operated in night",'latest 2024'!B261)-4,4)),
        IF(ISNUMBER(VALUE(MID('latest 2024'!B261,SEARCH("dryers operated in night",'latest 2024'!B261)-3,3))),
            VALUE(MID('latest 2024'!B261,SEARCH("dryers operated in night",'latest 2024'!B261)-3,3)),
            VALUE(MID('latest 2024'!B261,SEARCH("dryers operated in night",'latest 2024'!B261)-2,2))
        )
    ),"-"
)</f>
        <v>9</v>
      </c>
      <c r="J261" s="175">
        <f>IFERROR(
    IF(ISNUMBER(VALUE(MID('latest 2024'!B261,SEARCH("Presetting machines operated in day",'latest 2024'!B261)-4,4))),
        VALUE(MID('latest 2024'!B261,SEARCH("Presetting machines operated in day",'latest 2024'!B261)-4,4)),
        IF(ISNUMBER(VALUE(MID('latest 2024'!B261,SEARCH("Presetting machines operated in day",'latest 2024'!B261)-3,3))),
            VALUE(MID('latest 2024'!B261,SEARCH("Presetting machines operated in day",'latest 2024'!B261)-3,3)),
            VALUE(MID('latest 2024'!B261,SEARCH("Presetting machines operated in day",'latest 2024'!B261)-2,2))
        )
    ),"-"
)</f>
        <v>2</v>
      </c>
      <c r="K261" s="177">
        <f>IFERROR(
    IF(ISNUMBER(VALUE(MID('latest 2024'!B261,SEARCH("Presetting machines operated in night",'latest 2024'!B261)-4,4))),
        VALUE(MID('latest 2024'!B261,SEARCH("Presetting machines operated in night",'latest 2024'!B261)-4,4)),
        IF(ISNUMBER(VALUE(MID('latest 2024'!B261,SEARCH("Presetting machines operated in night",'latest 2024'!B261)-3,3))),
            VALUE(MID('latest 2024'!B261,SEARCH("Presetting machines operated in night",'latest 2024'!B261)-3,3)),
            VALUE(MID('latest 2024'!B261,SEARCH("Presetting machines operated in night",'latest 2024'!B261)-2,2))
        )
    ),"-"
)</f>
        <v>2</v>
      </c>
      <c r="L261" s="178" t="s">
        <v>54</v>
      </c>
      <c r="M261" s="178" t="s">
        <v>54</v>
      </c>
      <c r="N261" s="186" t="s">
        <v>775</v>
      </c>
      <c r="O261" s="186" t="s">
        <v>775</v>
      </c>
      <c r="P261" s="180">
        <v>6</v>
      </c>
      <c r="Q261" s="180">
        <v>5</v>
      </c>
      <c r="R261" s="179">
        <v>3</v>
      </c>
      <c r="S261" s="179">
        <v>3</v>
      </c>
      <c r="T261" s="180">
        <v>6</v>
      </c>
      <c r="U261" s="180">
        <v>6</v>
      </c>
      <c r="V261" s="181" t="s">
        <v>712</v>
      </c>
      <c r="W261" s="182" t="s">
        <v>703</v>
      </c>
      <c r="X261" s="251">
        <v>25313</v>
      </c>
      <c r="Y261" s="251">
        <v>70280</v>
      </c>
      <c r="Z261" s="251">
        <v>1021</v>
      </c>
      <c r="AA261" s="254">
        <v>938</v>
      </c>
      <c r="AB261" s="254">
        <v>83</v>
      </c>
      <c r="AC261" s="84">
        <f t="shared" si="25"/>
        <v>1910.5473538461538</v>
      </c>
      <c r="AD261" s="17">
        <f t="shared" si="24"/>
        <v>2097.8580000000002</v>
      </c>
      <c r="AE261" s="17">
        <f t="shared" si="28"/>
        <v>518.35384615384612</v>
      </c>
      <c r="AF261" s="17">
        <f t="shared" si="29"/>
        <v>1074.5570769230769</v>
      </c>
      <c r="AG261" s="6">
        <f t="shared" si="27"/>
        <v>5601.3162769230776</v>
      </c>
    </row>
    <row r="262" spans="1:33" s="3" customFormat="1" ht="45.75" customHeight="1">
      <c r="A262" s="174">
        <v>45571</v>
      </c>
      <c r="B262" s="183">
        <f>IFERROR(
    IF(ISNUMBER(VALUE(MID('latest 2024'!B262,SEARCH("knitting machines for 12Hrs in day",'latest 2024'!B262)-4,4))),
        VALUE(MID('latest 2024'!B262,SEARCH("knitting machines for 12Hrs in day",'latest 2024'!B262)-4,4)),
        IF(ISNUMBER(VALUE(MID('latest 2024'!B262,SEARCH("knitting machines for 12Hrs in day",'latest 2024'!B262)-3,3))),
            VALUE(MID('latest 2024'!B262,SEARCH("knitting machines for 12Hrs in day",'latest 2024'!B262)-3,3)),
            VALUE(MID('latest 2024'!B262,SEARCH("knitting machines for 12Hrs in day",'latest 2024'!B262)-2,2))
        )
    ),"-"
)</f>
        <v>78</v>
      </c>
      <c r="C262" s="175">
        <f>IFERROR(
    IF(ISNUMBER(VALUE(MID('latest 2024'!B262,SEARCH("knitting machines operated in night",'latest 2024'!B262)-4,4))),
        VALUE(MID('latest 2024'!B262,SEARCH("knitting machines operated in night",'latest 2024'!B262)-4,4)),
        IF(ISNUMBER(VALUE(MID('latest 2024'!B262,SEARCH("knitting machines operated in night",'latest 2024'!B262)-3,3))),
            VALUE(MID('latest 2024'!B262,SEARCH("knitting machines operated in night",'latest 2024'!B262)-3,3)),
            VALUE(MID('latest 2024'!B262,SEARCH("knitting machines operated in night",'latest 2024'!B262)-2,2))
        )
    ),"-"
)</f>
        <v>129</v>
      </c>
      <c r="D262" s="176">
        <f>IFERROR(
    IF(ISNUMBER(VALUE(MID('latest 2024'!B262,SEARCH("bulk dye machines operated in day",'latest 2024'!B262)-4,4))),
        VALUE(MID('latest 2024'!B262,SEARCH("bulk dye machines operated in day",'latest 2024'!B262)-4,4)),
        IF(ISNUMBER(VALUE(MID('latest 2024'!B262,SEARCH("bulk dye machines operated in day",'latest 2024'!B262)-3,3))),
            VALUE(MID('latest 2024'!B262,SEARCH("bulk dye machines operated in day",'latest 2024'!B262)-3,3)),
            VALUE(MID('latest 2024'!B262,SEARCH("bulk dye machines operated in day ",'latest 2024'!B262)-2,2))
        )
    ),"-"
)</f>
        <v>29</v>
      </c>
      <c r="E262" s="176">
        <f>IFERROR(
    IF(ISNUMBER(VALUE(MID('latest 2024'!B262,SEARCH("bulk dye machines operated in night",'latest 2024'!B262)-4,4))),
        VALUE(MID('latest 2024'!B262,SEARCH("bulk dye machines operated in night",'latest 2024'!B262)-4,4)),
        IF(ISNUMBER(VALUE(MID('latest 2024'!B262,SEARCH("bulk dye machines operated in night",'latest 2024'!B262)-3,3))),
            VALUE(MID('latest 2024'!B262,SEARCH("bulk dye machines operated in night",'latest 2024'!B262)-3,3)),
            VALUE(MID('latest 2024'!B262,SEARCH("bulk dye machines operated in night",'latest 2024'!B262)-2,2))
        )
    ),"-"
)</f>
        <v>29</v>
      </c>
      <c r="F262" s="175">
        <f>IFERROR(
    IF(ISNUMBER(VALUE(MID('latest 2024'!B262,SEARCH("sample dye machine operated in day",'latest 2024'!B262)-4,4))),
        VALUE(MID('latest 2024'!B262,SEARCH("sample dye machine operated in day",'latest 2024'!B262)-4,4)),
        IF(ISNUMBER(VALUE(MID('latest 2024'!B262,SEARCH("sample dye machine operated in day",'latest 2024'!B262)-3,3))),
            VALUE(MID('latest 2024'!B262,SEARCH("sample dye machine operated in day",'latest 2024'!B262)-3,3)),
            VALUE(MID('latest 2024'!B262,SEARCH("sample dye machine operated in day",'latest 2024'!B262)-2,2))
        )
    ),"-"
)</f>
        <v>10</v>
      </c>
      <c r="G262" s="175">
        <f>IFERROR(
    IF(ISNUMBER(VALUE(MID('latest 2024'!B262,SEARCH("sample dye machine operated in night",'latest 2024'!B262)-4,4))),
        VALUE(MID('latest 2024'!B262,SEARCH("sample dye machine operated in night",'latest 2024'!B262)-4,4)),
        IF(ISNUMBER(VALUE(MID('latest 2024'!B262,SEARCH("sample dye machine operated in night",'latest 2024'!B262)-3,3))),
            VALUE(MID('latest 2024'!B262,SEARCH("sample dye machine operated in night",'latest 2024'!B262)-3,3)),
            VALUE(MID('latest 2024'!B262,SEARCH("sample dye machine operated in night",'latest 2024'!B262)-2,2))
        )
    ),"-"
)</f>
        <v>9</v>
      </c>
      <c r="H262" s="176">
        <f>IFERROR(
    IF(ISNUMBER(VALUE(MID('latest 2024'!B262,SEARCH("dryers operated in day",'latest 2024'!B262)-4,4))),
        VALUE(MID('latest 2024'!B262,SEARCH("dryers operated in day",'latest 2024'!B262)-4,4)),
        IF(ISNUMBER(VALUE(MID('latest 2024'!B262,SEARCH("dryers operated in day",'latest 2024'!B262)-3,3))),
            VALUE(MID('latest 2024'!B262,SEARCH("dryers operated in day",'latest 2024'!B262)-3,3)),
            VALUE(MID('latest 2024'!B262,SEARCH("dryers operated in day",'latest 2024'!B262)-2,2))
        )
    ),"-"
)</f>
        <v>8</v>
      </c>
      <c r="I262" s="176">
        <f>IFERROR(
    IF(ISNUMBER(VALUE(MID('latest 2024'!B262,SEARCH("dryers operated in night",'latest 2024'!B262)-4,4))),
        VALUE(MID('latest 2024'!B262,SEARCH("dryers operated in night",'latest 2024'!B262)-4,4)),
        IF(ISNUMBER(VALUE(MID('latest 2024'!B262,SEARCH("dryers operated in night",'latest 2024'!B262)-3,3))),
            VALUE(MID('latest 2024'!B262,SEARCH("dryers operated in night",'latest 2024'!B262)-3,3)),
            VALUE(MID('latest 2024'!B262,SEARCH("dryers operated in night",'latest 2024'!B262)-2,2))
        )
    ),"-"
)</f>
        <v>8</v>
      </c>
      <c r="J262" s="175">
        <f>IFERROR(
    IF(ISNUMBER(VALUE(MID('latest 2024'!B262,SEARCH("Presetting machines operated in day",'latest 2024'!B262)-4,4))),
        VALUE(MID('latest 2024'!B262,SEARCH("Presetting machines operated in day",'latest 2024'!B262)-4,4)),
        IF(ISNUMBER(VALUE(MID('latest 2024'!B262,SEARCH("Presetting machines operated in day",'latest 2024'!B262)-3,3))),
            VALUE(MID('latest 2024'!B262,SEARCH("Presetting machines operated in day",'latest 2024'!B262)-3,3)),
            VALUE(MID('latest 2024'!B262,SEARCH("Presetting machines operated in day",'latest 2024'!B262)-2,2))
        )
    ),"-"
)</f>
        <v>2</v>
      </c>
      <c r="K262" s="177">
        <f>IFERROR(
    IF(ISNUMBER(VALUE(MID('latest 2024'!B262,SEARCH("Presetting machines operated in night",'latest 2024'!B262)-4,4))),
        VALUE(MID('latest 2024'!B262,SEARCH("Presetting machines operated in night",'latest 2024'!B262)-4,4)),
        IF(ISNUMBER(VALUE(MID('latest 2024'!B262,SEARCH("Presetting machines operated in night",'latest 2024'!B262)-3,3))),
            VALUE(MID('latest 2024'!B262,SEARCH("Presetting machines operated in night",'latest 2024'!B262)-3,3)),
            VALUE(MID('latest 2024'!B262,SEARCH("Presetting machines operated in night",'latest 2024'!B262)-2,2))
        )
    ),"-"
)</f>
        <v>3</v>
      </c>
      <c r="L262" s="178" t="s">
        <v>54</v>
      </c>
      <c r="M262" s="178" t="s">
        <v>54</v>
      </c>
      <c r="N262" s="179">
        <v>2</v>
      </c>
      <c r="O262" s="186" t="s">
        <v>823</v>
      </c>
      <c r="P262" s="180">
        <v>5</v>
      </c>
      <c r="Q262" s="180">
        <v>6</v>
      </c>
      <c r="R262" s="179">
        <v>3</v>
      </c>
      <c r="S262" s="179">
        <v>3</v>
      </c>
      <c r="T262" s="180">
        <v>6</v>
      </c>
      <c r="U262" s="180">
        <v>6</v>
      </c>
      <c r="V262" s="181" t="s">
        <v>712</v>
      </c>
      <c r="W262" s="182" t="s">
        <v>703</v>
      </c>
      <c r="X262" s="251">
        <v>25456</v>
      </c>
      <c r="Y262" s="251">
        <v>69983</v>
      </c>
      <c r="Z262" s="251">
        <v>1076</v>
      </c>
      <c r="AA262" s="254">
        <v>961</v>
      </c>
      <c r="AB262" s="254">
        <v>115</v>
      </c>
      <c r="AC262" s="84">
        <f t="shared" si="25"/>
        <v>1921.3405538461541</v>
      </c>
      <c r="AD262" s="17">
        <f t="shared" si="24"/>
        <v>2088.9925500000004</v>
      </c>
      <c r="AE262" s="17">
        <f t="shared" si="28"/>
        <v>546.27692307692303</v>
      </c>
      <c r="AF262" s="17">
        <f t="shared" si="29"/>
        <v>1107.8757692307693</v>
      </c>
      <c r="AG262" s="6">
        <f t="shared" si="27"/>
        <v>5664.4857961538464</v>
      </c>
    </row>
    <row r="263" spans="1:33" s="3" customFormat="1" ht="45.75" customHeight="1">
      <c r="A263" s="174">
        <v>45572</v>
      </c>
      <c r="B263" s="183">
        <f>IFERROR(
    IF(ISNUMBER(VALUE(MID('latest 2024'!B263,SEARCH("knitting machines for 12Hrs in day",'latest 2024'!B263)-4,4))),
        VALUE(MID('latest 2024'!B263,SEARCH("knitting machines for 12Hrs in day",'latest 2024'!B263)-4,4)),
        IF(ISNUMBER(VALUE(MID('latest 2024'!B263,SEARCH("knitting machines for 12Hrs in day",'latest 2024'!B263)-3,3))),
            VALUE(MID('latest 2024'!B263,SEARCH("knitting machines for 12Hrs in day",'latest 2024'!B263)-3,3)),
            VALUE(MID('latest 2024'!B263,SEARCH("knitting machines for 12Hrs in day",'latest 2024'!B263)-2,2))
        )
    ),"-"
)</f>
        <v>101</v>
      </c>
      <c r="C263" s="175">
        <f>IFERROR(
    IF(ISNUMBER(VALUE(MID('latest 2024'!B263,SEARCH("knitting machines operated in night",'latest 2024'!B263)-4,4))),
        VALUE(MID('latest 2024'!B263,SEARCH("knitting machines operated in night",'latest 2024'!B263)-4,4)),
        IF(ISNUMBER(VALUE(MID('latest 2024'!B263,SEARCH("knitting machines operated in night",'latest 2024'!B263)-3,3))),
            VALUE(MID('latest 2024'!B263,SEARCH("knitting machines operated in night",'latest 2024'!B263)-3,3)),
            VALUE(MID('latest 2024'!B263,SEARCH("knitting machines operated in night",'latest 2024'!B263)-2,2))
        )
    ),"-"
)</f>
        <v>87</v>
      </c>
      <c r="D263" s="176">
        <f>IFERROR(
    IF(ISNUMBER(VALUE(MID('latest 2024'!B263,SEARCH("bulk dye machines operated in day",'latest 2024'!B263)-4,4))),
        VALUE(MID('latest 2024'!B263,SEARCH("bulk dye machines operated in day",'latest 2024'!B263)-4,4)),
        IF(ISNUMBER(VALUE(MID('latest 2024'!B263,SEARCH("bulk dye machines operated in day",'latest 2024'!B263)-3,3))),
            VALUE(MID('latest 2024'!B263,SEARCH("bulk dye machines operated in day",'latest 2024'!B263)-3,3)),
            VALUE(MID('latest 2024'!B263,SEARCH("bulk dye machines operated in day ",'latest 2024'!B263)-2,2))
        )
    ),"-"
)</f>
        <v>29</v>
      </c>
      <c r="E263" s="176">
        <f>IFERROR(
    IF(ISNUMBER(VALUE(MID('latest 2024'!B263,SEARCH("bulk dye machines operated in night",'latest 2024'!B263)-4,4))),
        VALUE(MID('latest 2024'!B263,SEARCH("bulk dye machines operated in night",'latest 2024'!B263)-4,4)),
        IF(ISNUMBER(VALUE(MID('latest 2024'!B263,SEARCH("bulk dye machines operated in night",'latest 2024'!B263)-3,3))),
            VALUE(MID('latest 2024'!B263,SEARCH("bulk dye machines operated in night",'latest 2024'!B263)-3,3)),
            VALUE(MID('latest 2024'!B263,SEARCH("bulk dye machines operated in night",'latest 2024'!B263)-2,2))
        )
    ),"-"
)</f>
        <v>29</v>
      </c>
      <c r="F263" s="175">
        <f>IFERROR(
    IF(ISNUMBER(VALUE(MID('latest 2024'!B263,SEARCH("sample dye machine operated in day",'latest 2024'!B263)-4,4))),
        VALUE(MID('latest 2024'!B263,SEARCH("sample dye machine operated in day",'latest 2024'!B263)-4,4)),
        IF(ISNUMBER(VALUE(MID('latest 2024'!B263,SEARCH("sample dye machine operated in day",'latest 2024'!B263)-3,3))),
            VALUE(MID('latest 2024'!B263,SEARCH("sample dye machine operated in day",'latest 2024'!B263)-3,3)),
            VALUE(MID('latest 2024'!B263,SEARCH("sample dye machine operated in day",'latest 2024'!B263)-2,2))
        )
    ),"-"
)</f>
        <v>9</v>
      </c>
      <c r="G263" s="175">
        <f>IFERROR(
    IF(ISNUMBER(VALUE(MID('latest 2024'!B263,SEARCH("sample dye machine operated in night",'latest 2024'!B263)-4,4))),
        VALUE(MID('latest 2024'!B263,SEARCH("sample dye machine operated in night",'latest 2024'!B263)-4,4)),
        IF(ISNUMBER(VALUE(MID('latest 2024'!B263,SEARCH("sample dye machine operated in night",'latest 2024'!B263)-3,3))),
            VALUE(MID('latest 2024'!B263,SEARCH("sample dye machine operated in night",'latest 2024'!B263)-3,3)),
            VALUE(MID('latest 2024'!B263,SEARCH("sample dye machine operated in night",'latest 2024'!B263)-2,2))
        )
    ),"-"
)</f>
        <v>9</v>
      </c>
      <c r="H263" s="176">
        <f>IFERROR(
    IF(ISNUMBER(VALUE(MID('latest 2024'!B263,SEARCH("dryers operated in day",'latest 2024'!B263)-4,4))),
        VALUE(MID('latest 2024'!B263,SEARCH("dryers operated in day",'latest 2024'!B263)-4,4)),
        IF(ISNUMBER(VALUE(MID('latest 2024'!B263,SEARCH("dryers operated in day",'latest 2024'!B263)-3,3))),
            VALUE(MID('latest 2024'!B263,SEARCH("dryers operated in day",'latest 2024'!B263)-3,3)),
            VALUE(MID('latest 2024'!B263,SEARCH("dryers operated in day",'latest 2024'!B263)-2,2))
        )
    ),"-"
)</f>
        <v>9</v>
      </c>
      <c r="I263" s="176">
        <f>IFERROR(
    IF(ISNUMBER(VALUE(MID('latest 2024'!B263,SEARCH("dryers operated in night",'latest 2024'!B263)-4,4))),
        VALUE(MID('latest 2024'!B263,SEARCH("dryers operated in night",'latest 2024'!B263)-4,4)),
        IF(ISNUMBER(VALUE(MID('latest 2024'!B263,SEARCH("dryers operated in night",'latest 2024'!B263)-3,3))),
            VALUE(MID('latest 2024'!B263,SEARCH("dryers operated in night",'latest 2024'!B263)-3,3)),
            VALUE(MID('latest 2024'!B263,SEARCH("dryers operated in night",'latest 2024'!B263)-2,2))
        )
    ),"-"
)</f>
        <v>8</v>
      </c>
      <c r="J263" s="175">
        <f>IFERROR(
    IF(ISNUMBER(VALUE(MID('latest 2024'!B263,SEARCH("Presetting machines operated in day",'latest 2024'!B263)-4,4))),
        VALUE(MID('latest 2024'!B263,SEARCH("Presetting machines operated in day",'latest 2024'!B263)-4,4)),
        IF(ISNUMBER(VALUE(MID('latest 2024'!B263,SEARCH("Presetting machines operated in day",'latest 2024'!B263)-3,3))),
            VALUE(MID('latest 2024'!B263,SEARCH("Presetting machines operated in day",'latest 2024'!B263)-3,3)),
            VALUE(MID('latest 2024'!B263,SEARCH("Presetting machines operated in day",'latest 2024'!B263)-2,2))
        )
    ),"-"
)</f>
        <v>3</v>
      </c>
      <c r="K263" s="177">
        <f>IFERROR(
    IF(ISNUMBER(VALUE(MID('latest 2024'!B263,SEARCH("Presetting machines operated in night",'latest 2024'!B263)-4,4))),
        VALUE(MID('latest 2024'!B263,SEARCH("Presetting machines operated in night",'latest 2024'!B263)-4,4)),
        IF(ISNUMBER(VALUE(MID('latest 2024'!B263,SEARCH("Presetting machines operated in night",'latest 2024'!B263)-3,3))),
            VALUE(MID('latest 2024'!B263,SEARCH("Presetting machines operated in night",'latest 2024'!B263)-3,3)),
            VALUE(MID('latest 2024'!B263,SEARCH("Presetting machines operated in night",'latest 2024'!B263)-2,2))
        )
    ),"-"
)</f>
        <v>3</v>
      </c>
      <c r="L263" s="178" t="s">
        <v>54</v>
      </c>
      <c r="M263" s="178" t="s">
        <v>54</v>
      </c>
      <c r="N263" s="179">
        <v>2</v>
      </c>
      <c r="O263" s="186" t="s">
        <v>775</v>
      </c>
      <c r="P263" s="180">
        <v>7</v>
      </c>
      <c r="Q263" s="180">
        <v>6</v>
      </c>
      <c r="R263" s="179">
        <v>3</v>
      </c>
      <c r="S263" s="179">
        <v>3</v>
      </c>
      <c r="T263" s="180">
        <v>6</v>
      </c>
      <c r="U263" s="180">
        <v>6</v>
      </c>
      <c r="V263" s="181" t="s">
        <v>712</v>
      </c>
      <c r="W263" s="182" t="s">
        <v>703</v>
      </c>
      <c r="X263" s="336">
        <v>24701.01</v>
      </c>
      <c r="Y263" s="280">
        <v>72380</v>
      </c>
      <c r="Z263" s="264">
        <v>1074</v>
      </c>
      <c r="AA263" s="267">
        <v>984</v>
      </c>
      <c r="AB263" s="267">
        <v>90</v>
      </c>
      <c r="AC263" s="84">
        <f>(X263*24.53)/325</f>
        <v>1864.3562316923076</v>
      </c>
      <c r="AD263" s="17">
        <f t="shared" si="24"/>
        <v>2160.5430000000001</v>
      </c>
      <c r="AE263" s="17">
        <f t="shared" si="28"/>
        <v>545.26153846153841</v>
      </c>
      <c r="AF263" s="17">
        <f t="shared" si="29"/>
        <v>1127.9353846153847</v>
      </c>
      <c r="AG263" s="6">
        <f t="shared" si="27"/>
        <v>5698.0961547692305</v>
      </c>
    </row>
    <row r="264" spans="1:33" s="3" customFormat="1" ht="45.75" customHeight="1">
      <c r="A264" s="174">
        <v>45573</v>
      </c>
      <c r="B264" s="183">
        <f>IFERROR(
    IF(ISNUMBER(VALUE(MID('latest 2024'!B264,SEARCH("knitting machines for 12Hrs in day",'latest 2024'!B264)-4,4))),
        VALUE(MID('latest 2024'!B264,SEARCH("knitting machines for 12Hrs in day",'latest 2024'!B264)-4,4)),
        IF(ISNUMBER(VALUE(MID('latest 2024'!B264,SEARCH("knitting machines for 12Hrs in day",'latest 2024'!B264)-3,3))),
            VALUE(MID('latest 2024'!B264,SEARCH("knitting machines for 12Hrs in day",'latest 2024'!B264)-3,3)),
            VALUE(MID('latest 2024'!B264,SEARCH("knitting machines for 12Hrs in day",'latest 2024'!B264)-2,2))
        )
    ),"-"
)</f>
        <v>126</v>
      </c>
      <c r="C264" s="175">
        <f>IFERROR(
    IF(ISNUMBER(VALUE(MID('latest 2024'!B264,SEARCH("knitting machines operated in night",'latest 2024'!B264)-4,4))),
        VALUE(MID('latest 2024'!B264,SEARCH("knitting machines operated in night",'latest 2024'!B264)-4,4)),
        IF(ISNUMBER(VALUE(MID('latest 2024'!B264,SEARCH("knitting machines operated in night",'latest 2024'!B264)-3,3))),
            VALUE(MID('latest 2024'!B264,SEARCH("knitting machines operated in night",'latest 2024'!B264)-3,3)),
            VALUE(MID('latest 2024'!B264,SEARCH("knitting machines operated in night",'latest 2024'!B264)-2,2))
        )
    ),"-"
)</f>
        <v>107</v>
      </c>
      <c r="D264" s="176">
        <f>IFERROR(
    IF(ISNUMBER(VALUE(MID('latest 2024'!B264,SEARCH("bulk dye machines operated in day",'latest 2024'!B264)-4,4))),
        VALUE(MID('latest 2024'!B264,SEARCH("bulk dye machines operated in day",'latest 2024'!B264)-4,4)),
        IF(ISNUMBER(VALUE(MID('latest 2024'!B264,SEARCH("bulk dye machines operated in day",'latest 2024'!B264)-3,3))),
            VALUE(MID('latest 2024'!B264,SEARCH("bulk dye machines operated in day",'latest 2024'!B264)-3,3)),
            VALUE(MID('latest 2024'!B264,SEARCH("bulk dye machines operated in day ",'latest 2024'!B264)-2,2))
        )
    ),"-"
)</f>
        <v>29</v>
      </c>
      <c r="E264" s="176">
        <f>IFERROR(
    IF(ISNUMBER(VALUE(MID('latest 2024'!B264,SEARCH("bulk dye machines operated in night",'latest 2024'!B264)-4,4))),
        VALUE(MID('latest 2024'!B264,SEARCH("bulk dye machines operated in night",'latest 2024'!B264)-4,4)),
        IF(ISNUMBER(VALUE(MID('latest 2024'!B264,SEARCH("bulk dye machines operated in night",'latest 2024'!B264)-3,3))),
            VALUE(MID('latest 2024'!B264,SEARCH("bulk dye machines operated in night",'latest 2024'!B264)-3,3)),
            VALUE(MID('latest 2024'!B264,SEARCH("bulk dye machines operated in night",'latest 2024'!B264)-2,2))
        )
    ),"-"
)</f>
        <v>29</v>
      </c>
      <c r="F264" s="175">
        <f>IFERROR(
    IF(ISNUMBER(VALUE(MID('latest 2024'!B264,SEARCH("sample dye machine operated in day",'latest 2024'!B264)-4,4))),
        VALUE(MID('latest 2024'!B264,SEARCH("sample dye machine operated in day",'latest 2024'!B264)-4,4)),
        IF(ISNUMBER(VALUE(MID('latest 2024'!B264,SEARCH("sample dye machine operated in day",'latest 2024'!B264)-3,3))),
            VALUE(MID('latest 2024'!B264,SEARCH("sample dye machine operated in day",'latest 2024'!B264)-3,3)),
            VALUE(MID('latest 2024'!B264,SEARCH("sample dye machine operated in day",'latest 2024'!B264)-2,2))
        )
    ),"-"
)</f>
        <v>9</v>
      </c>
      <c r="G264" s="175">
        <f>IFERROR(
    IF(ISNUMBER(VALUE(MID('latest 2024'!B264,SEARCH("sample dye machine operated in night",'latest 2024'!B264)-4,4))),
        VALUE(MID('latest 2024'!B264,SEARCH("sample dye machine operated in night",'latest 2024'!B264)-4,4)),
        IF(ISNUMBER(VALUE(MID('latest 2024'!B264,SEARCH("sample dye machine operated in night",'latest 2024'!B264)-3,3))),
            VALUE(MID('latest 2024'!B264,SEARCH("sample dye machine operated in night",'latest 2024'!B264)-3,3)),
            VALUE(MID('latest 2024'!B264,SEARCH("sample dye machine operated in night",'latest 2024'!B264)-2,2))
        )
    ),"-"
)</f>
        <v>9</v>
      </c>
      <c r="H264" s="176">
        <f>IFERROR(
    IF(ISNUMBER(VALUE(MID('latest 2024'!B264,SEARCH("dryers operated in day",'latest 2024'!B264)-4,4))),
        VALUE(MID('latest 2024'!B264,SEARCH("dryers operated in day",'latest 2024'!B264)-4,4)),
        IF(ISNUMBER(VALUE(MID('latest 2024'!B264,SEARCH("dryers operated in day",'latest 2024'!B264)-3,3))),
            VALUE(MID('latest 2024'!B264,SEARCH("dryers operated in day",'latest 2024'!B264)-3,3)),
            VALUE(MID('latest 2024'!B264,SEARCH("dryers operated in day",'latest 2024'!B264)-2,2))
        )
    ),"-"
)</f>
        <v>9</v>
      </c>
      <c r="I264" s="176">
        <f>IFERROR(
    IF(ISNUMBER(VALUE(MID('latest 2024'!B264,SEARCH("dryers operated in night",'latest 2024'!B264)-4,4))),
        VALUE(MID('latest 2024'!B264,SEARCH("dryers operated in night",'latest 2024'!B264)-4,4)),
        IF(ISNUMBER(VALUE(MID('latest 2024'!B264,SEARCH("dryers operated in night",'latest 2024'!B264)-3,3))),
            VALUE(MID('latest 2024'!B264,SEARCH("dryers operated in night",'latest 2024'!B264)-3,3)),
            VALUE(MID('latest 2024'!B264,SEARCH("dryers operated in night",'latest 2024'!B264)-2,2))
        )
    ),"-"
)</f>
        <v>8</v>
      </c>
      <c r="J264" s="175">
        <f>IFERROR(
    IF(ISNUMBER(VALUE(MID('latest 2024'!B264,SEARCH("Presetting machines operated in day",'latest 2024'!B264)-4,4))),
        VALUE(MID('latest 2024'!B264,SEARCH("Presetting machines operated in day",'latest 2024'!B264)-4,4)),
        IF(ISNUMBER(VALUE(MID('latest 2024'!B264,SEARCH("Presetting machines operated in day",'latest 2024'!B264)-3,3))),
            VALUE(MID('latest 2024'!B264,SEARCH("Presetting machines operated in day",'latest 2024'!B264)-3,3)),
            VALUE(MID('latest 2024'!B264,SEARCH("Presetting machines operated in day",'latest 2024'!B264)-2,2))
        )
    ),"-"
)</f>
        <v>4</v>
      </c>
      <c r="K264" s="177">
        <f>IFERROR(
    IF(ISNUMBER(VALUE(MID('latest 2024'!B264,SEARCH("Presetting machines operated in night",'latest 2024'!B264)-4,4))),
        VALUE(MID('latest 2024'!B264,SEARCH("Presetting machines operated in night",'latest 2024'!B264)-4,4)),
        IF(ISNUMBER(VALUE(MID('latest 2024'!B264,SEARCH("Presetting machines operated in night",'latest 2024'!B264)-3,3))),
            VALUE(MID('latest 2024'!B264,SEARCH("Presetting machines operated in night",'latest 2024'!B264)-3,3)),
            VALUE(MID('latest 2024'!B264,SEARCH("Presetting machines operated in night",'latest 2024'!B264)-2,2))
        )
    ),"-"
)</f>
        <v>3</v>
      </c>
      <c r="L264" s="178" t="s">
        <v>54</v>
      </c>
      <c r="M264" s="178" t="s">
        <v>54</v>
      </c>
      <c r="N264" s="179">
        <v>2</v>
      </c>
      <c r="O264" s="179">
        <v>2</v>
      </c>
      <c r="P264" s="180">
        <v>7</v>
      </c>
      <c r="Q264" s="180">
        <v>6</v>
      </c>
      <c r="R264" s="179">
        <v>3</v>
      </c>
      <c r="S264" s="179">
        <v>3</v>
      </c>
      <c r="T264" s="180">
        <v>6</v>
      </c>
      <c r="U264" s="180">
        <v>6</v>
      </c>
      <c r="V264" s="181" t="s">
        <v>712</v>
      </c>
      <c r="W264" s="182" t="s">
        <v>703</v>
      </c>
      <c r="X264" s="283">
        <v>24580.75</v>
      </c>
      <c r="Y264" s="275">
        <v>70828</v>
      </c>
      <c r="Z264" s="253">
        <v>1023</v>
      </c>
      <c r="AA264" s="254">
        <v>952</v>
      </c>
      <c r="AB264" s="254">
        <v>71</v>
      </c>
      <c r="AC264" s="84">
        <f t="shared" ref="AC264:AC266" si="30">(X264*24.53)/325</f>
        <v>1855.2793769230768</v>
      </c>
      <c r="AD264" s="17">
        <f t="shared" si="24"/>
        <v>2114.2158000000004</v>
      </c>
      <c r="AE264" s="39">
        <f t="shared" si="28"/>
        <v>519.36923076923074</v>
      </c>
      <c r="AF264" s="39">
        <f t="shared" si="29"/>
        <v>1087.5156923076922</v>
      </c>
      <c r="AG264" s="6">
        <f t="shared" si="27"/>
        <v>5576.3801000000003</v>
      </c>
    </row>
    <row r="265" spans="1:33" s="3" customFormat="1" ht="45.75" customHeight="1">
      <c r="A265" s="174">
        <v>45574</v>
      </c>
      <c r="B265" s="183">
        <f>IFERROR(
    IF(ISNUMBER(VALUE(MID('latest 2024'!B265,SEARCH("knitting machines for 12Hrs in day",'latest 2024'!B265)-4,4))),
        VALUE(MID('latest 2024'!B265,SEARCH("knitting machines for 12Hrs in day",'latest 2024'!B265)-4,4)),
        IF(ISNUMBER(VALUE(MID('latest 2024'!B265,SEARCH("knitting machines for 12Hrs in day",'latest 2024'!B265)-3,3))),
            VALUE(MID('latest 2024'!B265,SEARCH("knitting machines for 12Hrs in day",'latest 2024'!B265)-3,3)),
            VALUE(MID('latest 2024'!B265,SEARCH("knitting machines for 12Hrs in day",'latest 2024'!B265)-2,2))
        )
    ),"-"
)</f>
        <v>98</v>
      </c>
      <c r="C265" s="175">
        <f>IFERROR(
    IF(ISNUMBER(VALUE(MID('latest 2024'!B265,SEARCH("knitting machines operated in night",'latest 2024'!B265)-4,4))),
        VALUE(MID('latest 2024'!B265,SEARCH("knitting machines operated in night",'latest 2024'!B265)-4,4)),
        IF(ISNUMBER(VALUE(MID('latest 2024'!B265,SEARCH("knitting machines operated in night",'latest 2024'!B265)-3,3))),
            VALUE(MID('latest 2024'!B265,SEARCH("knitting machines operated in night",'latest 2024'!B265)-3,3)),
            VALUE(MID('latest 2024'!B265,SEARCH("knitting machines operated in night",'latest 2024'!B265)-2,2))
        )
    ),"-"
)</f>
        <v>106</v>
      </c>
      <c r="D265" s="176">
        <f>IFERROR(
    IF(ISNUMBER(VALUE(MID('latest 2024'!B265,SEARCH("bulk dye machines operated in day",'latest 2024'!B265)-4,4))),
        VALUE(MID('latest 2024'!B265,SEARCH("bulk dye machines operated in day",'latest 2024'!B265)-4,4)),
        IF(ISNUMBER(VALUE(MID('latest 2024'!B265,SEARCH("bulk dye machines operated in day",'latest 2024'!B265)-3,3))),
            VALUE(MID('latest 2024'!B265,SEARCH("bulk dye machines operated in day",'latest 2024'!B265)-3,3)),
            VALUE(MID('latest 2024'!B265,SEARCH("bulk dye machines operated in day ",'latest 2024'!B265)-2,2))
        )
    ),"-"
)</f>
        <v>28</v>
      </c>
      <c r="E265" s="176">
        <f>IFERROR(
    IF(ISNUMBER(VALUE(MID('latest 2024'!B265,SEARCH("bulk dye machines operated in night",'latest 2024'!B265)-4,4))),
        VALUE(MID('latest 2024'!B265,SEARCH("bulk dye machines operated in night",'latest 2024'!B265)-4,4)),
        IF(ISNUMBER(VALUE(MID('latest 2024'!B265,SEARCH("bulk dye machines operated in night",'latest 2024'!B265)-3,3))),
            VALUE(MID('latest 2024'!B265,SEARCH("bulk dye machines operated in night",'latest 2024'!B265)-3,3)),
            VALUE(MID('latest 2024'!B265,SEARCH("bulk dye machines operated in night",'latest 2024'!B265)-2,2))
        )
    ),"-"
)</f>
        <v>29</v>
      </c>
      <c r="F265" s="175">
        <f>IFERROR(
    IF(ISNUMBER(VALUE(MID('latest 2024'!B265,SEARCH("sample dye machine operated in day",'latest 2024'!B265)-4,4))),
        VALUE(MID('latest 2024'!B265,SEARCH("sample dye machine operated in day",'latest 2024'!B265)-4,4)),
        IF(ISNUMBER(VALUE(MID('latest 2024'!B265,SEARCH("sample dye machine operated in day",'latest 2024'!B265)-3,3))),
            VALUE(MID('latest 2024'!B265,SEARCH("sample dye machine operated in day",'latest 2024'!B265)-3,3)),
            VALUE(MID('latest 2024'!B265,SEARCH("sample dye machine operated in day",'latest 2024'!B265)-2,2))
        )
    ),"-"
)</f>
        <v>10</v>
      </c>
      <c r="G265" s="175">
        <f>IFERROR(
    IF(ISNUMBER(VALUE(MID('latest 2024'!B265,SEARCH("sample dye machine operated in night",'latest 2024'!B265)-4,4))),
        VALUE(MID('latest 2024'!B265,SEARCH("sample dye machine operated in night",'latest 2024'!B265)-4,4)),
        IF(ISNUMBER(VALUE(MID('latest 2024'!B265,SEARCH("sample dye machine operated in night",'latest 2024'!B265)-3,3))),
            VALUE(MID('latest 2024'!B265,SEARCH("sample dye machine operated in night",'latest 2024'!B265)-3,3)),
            VALUE(MID('latest 2024'!B265,SEARCH("sample dye machine operated in night",'latest 2024'!B265)-2,2))
        )
    ),"-"
)</f>
        <v>10</v>
      </c>
      <c r="H265" s="176">
        <f>IFERROR(
    IF(ISNUMBER(VALUE(MID('latest 2024'!B265,SEARCH("dryers operated in day",'latest 2024'!B265)-4,4))),
        VALUE(MID('latest 2024'!B265,SEARCH("dryers operated in day",'latest 2024'!B265)-4,4)),
        IF(ISNUMBER(VALUE(MID('latest 2024'!B265,SEARCH("dryers operated in day",'latest 2024'!B265)-3,3))),
            VALUE(MID('latest 2024'!B265,SEARCH("dryers operated in day",'latest 2024'!B265)-3,3)),
            VALUE(MID('latest 2024'!B265,SEARCH("dryers operated in day",'latest 2024'!B265)-2,2))
        )
    ),"-"
)</f>
        <v>10</v>
      </c>
      <c r="I265" s="176">
        <f>IFERROR(
    IF(ISNUMBER(VALUE(MID('latest 2024'!B265,SEARCH("dryers operated in night",'latest 2024'!B265)-4,4))),
        VALUE(MID('latest 2024'!B265,SEARCH("dryers operated in night",'latest 2024'!B265)-4,4)),
        IF(ISNUMBER(VALUE(MID('latest 2024'!B265,SEARCH("dryers operated in night",'latest 2024'!B265)-3,3))),
            VALUE(MID('latest 2024'!B265,SEARCH("dryers operated in night",'latest 2024'!B265)-3,3)),
            VALUE(MID('latest 2024'!B265,SEARCH("dryers operated in night",'latest 2024'!B265)-2,2))
        )
    ),"-"
)</f>
        <v>9</v>
      </c>
      <c r="J265" s="175">
        <f>IFERROR(
    IF(ISNUMBER(VALUE(MID('latest 2024'!B265,SEARCH("Presetting machines operated in day",'latest 2024'!B265)-4,4))),
        VALUE(MID('latest 2024'!B265,SEARCH("Presetting machines operated in day",'latest 2024'!B265)-4,4)),
        IF(ISNUMBER(VALUE(MID('latest 2024'!B265,SEARCH("Presetting machines operated in day",'latest 2024'!B265)-3,3))),
            VALUE(MID('latest 2024'!B265,SEARCH("Presetting machines operated in day",'latest 2024'!B265)-3,3)),
            VALUE(MID('latest 2024'!B265,SEARCH("Presetting machines operated in day",'latest 2024'!B265)-2,2))
        )
    ),"-"
)</f>
        <v>3</v>
      </c>
      <c r="K265" s="177">
        <f>IFERROR(
    IF(ISNUMBER(VALUE(MID('latest 2024'!B265,SEARCH("Presetting machines operated in night",'latest 2024'!B265)-4,4))),
        VALUE(MID('latest 2024'!B265,SEARCH("Presetting machines operated in night",'latest 2024'!B265)-4,4)),
        IF(ISNUMBER(VALUE(MID('latest 2024'!B265,SEARCH("Presetting machines operated in night",'latest 2024'!B265)-3,3))),
            VALUE(MID('latest 2024'!B265,SEARCH("Presetting machines operated in night",'latest 2024'!B265)-3,3)),
            VALUE(MID('latest 2024'!B265,SEARCH("Presetting machines operated in night",'latest 2024'!B265)-2,2))
        )
    ),"-"
)</f>
        <v>4</v>
      </c>
      <c r="L265" s="178" t="s">
        <v>54</v>
      </c>
      <c r="M265" s="178" t="s">
        <v>54</v>
      </c>
      <c r="N265" s="179">
        <v>2</v>
      </c>
      <c r="O265" s="179">
        <v>2</v>
      </c>
      <c r="P265" s="180">
        <v>7</v>
      </c>
      <c r="Q265" s="180">
        <v>6</v>
      </c>
      <c r="R265" s="179">
        <v>3</v>
      </c>
      <c r="S265" s="179">
        <v>3</v>
      </c>
      <c r="T265" s="180">
        <v>6</v>
      </c>
      <c r="U265" s="180">
        <v>6</v>
      </c>
      <c r="V265" s="181" t="s">
        <v>712</v>
      </c>
      <c r="W265" s="182" t="s">
        <v>703</v>
      </c>
      <c r="X265" s="278">
        <v>25982</v>
      </c>
      <c r="Y265" s="276">
        <v>73648</v>
      </c>
      <c r="Z265" s="278">
        <v>1093</v>
      </c>
      <c r="AA265" s="279">
        <v>1014</v>
      </c>
      <c r="AB265" s="279">
        <v>79</v>
      </c>
      <c r="AC265" s="84">
        <f t="shared" si="30"/>
        <v>1961.0414153846157</v>
      </c>
      <c r="AD265" s="17">
        <f t="shared" si="24"/>
        <v>2198.3928000000001</v>
      </c>
      <c r="AE265" s="17">
        <f t="shared" si="28"/>
        <v>554.90769230769229</v>
      </c>
      <c r="AF265" s="17">
        <f t="shared" si="29"/>
        <v>1159.1266153846154</v>
      </c>
      <c r="AG265" s="17">
        <f t="shared" si="27"/>
        <v>5873.4685230769228</v>
      </c>
    </row>
    <row r="266" spans="1:33" s="3" customFormat="1" ht="45.75" customHeight="1">
      <c r="A266" s="174">
        <v>45575</v>
      </c>
      <c r="B266" s="183">
        <f>IFERROR(
    IF(ISNUMBER(VALUE(MID('latest 2024'!B266,SEARCH("knitting machines for 12Hrs in day",'latest 2024'!B266)-4,4))),
        VALUE(MID('latest 2024'!B266,SEARCH("knitting machines for 12Hrs in day",'latest 2024'!B266)-4,4)),
        IF(ISNUMBER(VALUE(MID('latest 2024'!B266,SEARCH("knitting machines for 12Hrs in day",'latest 2024'!B266)-3,3))),
            VALUE(MID('latest 2024'!B266,SEARCH("knitting machines for 12Hrs in day",'latest 2024'!B266)-3,3)),
            VALUE(MID('latest 2024'!B266,SEARCH("knitting machines for 12Hrs in day",'latest 2024'!B266)-2,2))
        )
    ),"-"
)</f>
        <v>114</v>
      </c>
      <c r="C266" s="175">
        <f>IFERROR(
    IF(ISNUMBER(VALUE(MID('latest 2024'!B266,SEARCH("knitting machines operated in night",'latest 2024'!B266)-4,4))),
        VALUE(MID('latest 2024'!B266,SEARCH("knitting machines operated in night",'latest 2024'!B266)-4,4)),
        IF(ISNUMBER(VALUE(MID('latest 2024'!B266,SEARCH("knitting machines operated in night",'latest 2024'!B266)-3,3))),
            VALUE(MID('latest 2024'!B266,SEARCH("knitting machines operated in night",'latest 2024'!B266)-3,3)),
            VALUE(MID('latest 2024'!B266,SEARCH("knitting machines operated in night",'latest 2024'!B266)-2,2))
        )
    ),"-"
)</f>
        <v>112</v>
      </c>
      <c r="D266" s="176">
        <f>IFERROR(
    IF(ISNUMBER(VALUE(MID('latest 2024'!B266,SEARCH("bulk dye machines operated in day",'latest 2024'!B266)-4,4))),
        VALUE(MID('latest 2024'!B266,SEARCH("bulk dye machines operated in day",'latest 2024'!B266)-4,4)),
        IF(ISNUMBER(VALUE(MID('latest 2024'!B266,SEARCH("bulk dye machines operated in day",'latest 2024'!B266)-3,3))),
            VALUE(MID('latest 2024'!B266,SEARCH("bulk dye machines operated in day",'latest 2024'!B266)-3,3)),
            VALUE(MID('latest 2024'!B266,SEARCH("bulk dye machines operated in day ",'latest 2024'!B266)-2,2))
        )
    ),"-"
)</f>
        <v>29</v>
      </c>
      <c r="E266" s="176">
        <f>IFERROR(
    IF(ISNUMBER(VALUE(MID('latest 2024'!B266,SEARCH("bulk dye machines operated in night",'latest 2024'!B266)-4,4))),
        VALUE(MID('latest 2024'!B266,SEARCH("bulk dye machines operated in night",'latest 2024'!B266)-4,4)),
        IF(ISNUMBER(VALUE(MID('latest 2024'!B266,SEARCH("bulk dye machines operated in night",'latest 2024'!B266)-3,3))),
            VALUE(MID('latest 2024'!B266,SEARCH("bulk dye machines operated in night",'latest 2024'!B266)-3,3)),
            VALUE(MID('latest 2024'!B266,SEARCH("bulk dye machines operated in night",'latest 2024'!B266)-2,2))
        )
    ),"-"
)</f>
        <v>30</v>
      </c>
      <c r="F266" s="175">
        <f>IFERROR(
    IF(ISNUMBER(VALUE(MID('latest 2024'!B266,SEARCH("sample dye machine operated in day",'latest 2024'!B266)-4,4))),
        VALUE(MID('latest 2024'!B266,SEARCH("sample dye machine operated in day",'latest 2024'!B266)-4,4)),
        IF(ISNUMBER(VALUE(MID('latest 2024'!B266,SEARCH("sample dye machine operated in day",'latest 2024'!B266)-3,3))),
            VALUE(MID('latest 2024'!B266,SEARCH("sample dye machine operated in day",'latest 2024'!B266)-3,3)),
            VALUE(MID('latest 2024'!B266,SEARCH("sample dye machine operated in day",'latest 2024'!B266)-2,2))
        )
    ),"-"
)</f>
        <v>10</v>
      </c>
      <c r="G266" s="175">
        <f>IFERROR(
    IF(ISNUMBER(VALUE(MID('latest 2024'!B266,SEARCH("sample dye machine operated in night",'latest 2024'!B266)-4,4))),
        VALUE(MID('latest 2024'!B266,SEARCH("sample dye machine operated in night",'latest 2024'!B266)-4,4)),
        IF(ISNUMBER(VALUE(MID('latest 2024'!B266,SEARCH("sample dye machine operated in night",'latest 2024'!B266)-3,3))),
            VALUE(MID('latest 2024'!B266,SEARCH("sample dye machine operated in night",'latest 2024'!B266)-3,3)),
            VALUE(MID('latest 2024'!B266,SEARCH("sample dye machine operated in night",'latest 2024'!B266)-2,2))
        )
    ),"-"
)</f>
        <v>10</v>
      </c>
      <c r="H266" s="176">
        <f>IFERROR(
    IF(ISNUMBER(VALUE(MID('latest 2024'!B266,SEARCH("dryers operated in day",'latest 2024'!B266)-4,4))),
        VALUE(MID('latest 2024'!B266,SEARCH("dryers operated in day",'latest 2024'!B266)-4,4)),
        IF(ISNUMBER(VALUE(MID('latest 2024'!B266,SEARCH("dryers operated in day",'latest 2024'!B266)-3,3))),
            VALUE(MID('latest 2024'!B266,SEARCH("dryers operated in day",'latest 2024'!B266)-3,3)),
            VALUE(MID('latest 2024'!B266,SEARCH("dryers operated in day",'latest 2024'!B266)-2,2))
        )
    ),"-"
)</f>
        <v>10</v>
      </c>
      <c r="I266" s="176">
        <f>IFERROR(
    IF(ISNUMBER(VALUE(MID('latest 2024'!B266,SEARCH("dryers operated in night",'latest 2024'!B266)-4,4))),
        VALUE(MID('latest 2024'!B266,SEARCH("dryers operated in night",'latest 2024'!B266)-4,4)),
        IF(ISNUMBER(VALUE(MID('latest 2024'!B266,SEARCH("dryers operated in night",'latest 2024'!B266)-3,3))),
            VALUE(MID('latest 2024'!B266,SEARCH("dryers operated in night",'latest 2024'!B266)-3,3)),
            VALUE(MID('latest 2024'!B266,SEARCH("dryers operated in night",'latest 2024'!B266)-2,2))
        )
    ),"-"
)</f>
        <v>10</v>
      </c>
      <c r="J266" s="175">
        <f>IFERROR(
    IF(ISNUMBER(VALUE(MID('latest 2024'!B266,SEARCH("Presetting machines operated in day",'latest 2024'!B266)-4,4))),
        VALUE(MID('latest 2024'!B266,SEARCH("Presetting machines operated in day",'latest 2024'!B266)-4,4)),
        IF(ISNUMBER(VALUE(MID('latest 2024'!B266,SEARCH("Presetting machines operated in day",'latest 2024'!B266)-3,3))),
            VALUE(MID('latest 2024'!B266,SEARCH("Presetting machines operated in day",'latest 2024'!B266)-3,3)),
            VALUE(MID('latest 2024'!B266,SEARCH("Presetting machines operated in day",'latest 2024'!B266)-2,2))
        )
    ),"-"
)</f>
        <v>3</v>
      </c>
      <c r="K266" s="177">
        <f>IFERROR(
    IF(ISNUMBER(VALUE(MID('latest 2024'!B266,SEARCH("Presetting machines operated in night",'latest 2024'!B266)-4,4))),
        VALUE(MID('latest 2024'!B266,SEARCH("Presetting machines operated in night",'latest 2024'!B266)-4,4)),
        IF(ISNUMBER(VALUE(MID('latest 2024'!B266,SEARCH("Presetting machines operated in night",'latest 2024'!B266)-3,3))),
            VALUE(MID('latest 2024'!B266,SEARCH("Presetting machines operated in night",'latest 2024'!B266)-3,3)),
            VALUE(MID('latest 2024'!B266,SEARCH("Presetting machines operated in night",'latest 2024'!B266)-2,2))
        )
    ),"-"
)</f>
        <v>4</v>
      </c>
      <c r="L266" s="178" t="s">
        <v>54</v>
      </c>
      <c r="M266" s="178" t="s">
        <v>54</v>
      </c>
      <c r="N266" s="179">
        <v>2</v>
      </c>
      <c r="O266" s="179">
        <v>2</v>
      </c>
      <c r="P266" s="180">
        <v>7</v>
      </c>
      <c r="Q266" s="180">
        <v>6</v>
      </c>
      <c r="R266" s="179">
        <v>3</v>
      </c>
      <c r="S266" s="179">
        <v>3</v>
      </c>
      <c r="T266" s="180">
        <v>6</v>
      </c>
      <c r="U266" s="187" t="s">
        <v>824</v>
      </c>
      <c r="V266" s="181" t="s">
        <v>712</v>
      </c>
      <c r="W266" s="182" t="s">
        <v>703</v>
      </c>
      <c r="X266" s="251">
        <v>27011</v>
      </c>
      <c r="Y266" s="275">
        <v>75455</v>
      </c>
      <c r="Z266" s="253">
        <v>1062</v>
      </c>
      <c r="AA266" s="254">
        <v>989</v>
      </c>
      <c r="AB266" s="254">
        <v>73</v>
      </c>
      <c r="AC266" s="84">
        <f t="shared" si="30"/>
        <v>2038.7071692307695</v>
      </c>
      <c r="AD266" s="17">
        <f t="shared" si="24"/>
        <v>2252.3317500000003</v>
      </c>
      <c r="AE266" s="17">
        <f t="shared" si="28"/>
        <v>539.16923076923081</v>
      </c>
      <c r="AF266" s="17">
        <f t="shared" si="29"/>
        <v>1129.6059230769231</v>
      </c>
      <c r="AG266" s="152">
        <f t="shared" si="27"/>
        <v>5959.8140730769246</v>
      </c>
    </row>
    <row r="267" spans="1:33" s="3" customFormat="1" ht="45.75" customHeight="1">
      <c r="A267" s="174">
        <v>45576</v>
      </c>
      <c r="B267" s="183">
        <f>IFERROR(
    IF(ISNUMBER(VALUE(MID('latest 2024'!B267,SEARCH("knitting machines for 12Hrs in day",'latest 2024'!B267)-4,4))),
        VALUE(MID('latest 2024'!B267,SEARCH("knitting machines for 12Hrs in day",'latest 2024'!B267)-4,4)),
        IF(ISNUMBER(VALUE(MID('latest 2024'!B267,SEARCH("knitting machines for 12Hrs in day",'latest 2024'!B267)-3,3))),
            VALUE(MID('latest 2024'!B267,SEARCH("knitting machines for 12Hrs in day",'latest 2024'!B267)-3,3)),
            VALUE(MID('latest 2024'!B267,SEARCH("knitting machines for 12Hrs in day",'latest 2024'!B267)-2,2))
        )
    ),"-"
)</f>
        <v>116</v>
      </c>
      <c r="C267" s="175">
        <f>IFERROR(
    IF(ISNUMBER(VALUE(MID('latest 2024'!B267,SEARCH("knitting machines operated in night",'latest 2024'!B267)-4,4))),
        VALUE(MID('latest 2024'!B267,SEARCH("knitting machines operated in night",'latest 2024'!B267)-4,4)),
        IF(ISNUMBER(VALUE(MID('latest 2024'!B267,SEARCH("knitting machines operated in night",'latest 2024'!B267)-3,3))),
            VALUE(MID('latest 2024'!B267,SEARCH("knitting machines operated in night",'latest 2024'!B267)-3,3)),
            VALUE(MID('latest 2024'!B267,SEARCH("knitting machines operated in night",'latest 2024'!B267)-2,2))
        )
    ),"-"
)</f>
        <v>134</v>
      </c>
      <c r="D267" s="176">
        <f>IFERROR(
    IF(ISNUMBER(VALUE(MID('latest 2024'!B267,SEARCH("bulk dye machines operated in day",'latest 2024'!B267)-4,4))),
        VALUE(MID('latest 2024'!B267,SEARCH("bulk dye machines operated in day",'latest 2024'!B267)-4,4)),
        IF(ISNUMBER(VALUE(MID('latest 2024'!B267,SEARCH("bulk dye machines operated in day",'latest 2024'!B267)-3,3))),
            VALUE(MID('latest 2024'!B267,SEARCH("bulk dye machines operated in day",'latest 2024'!B267)-3,3)),
            VALUE(MID('latest 2024'!B267,SEARCH("bulk dye machines operated in day ",'latest 2024'!B267)-2,2))
        )
    ),"-"
)</f>
        <v>30</v>
      </c>
      <c r="E267" s="176">
        <f>IFERROR(
    IF(ISNUMBER(VALUE(MID('latest 2024'!B267,SEARCH("bulk dye machines operated in night",'latest 2024'!B267)-4,4))),
        VALUE(MID('latest 2024'!B267,SEARCH("bulk dye machines operated in night",'latest 2024'!B267)-4,4)),
        IF(ISNUMBER(VALUE(MID('latest 2024'!B267,SEARCH("bulk dye machines operated in night",'latest 2024'!B267)-3,3))),
            VALUE(MID('latest 2024'!B267,SEARCH("bulk dye machines operated in night",'latest 2024'!B267)-3,3)),
            VALUE(MID('latest 2024'!B267,SEARCH("bulk dye machines operated in night",'latest 2024'!B267)-2,2))
        )
    ),"-"
)</f>
        <v>30</v>
      </c>
      <c r="F267" s="175">
        <f>IFERROR(
    IF(ISNUMBER(VALUE(MID('latest 2024'!B267,SEARCH("sample dye machine operated in day",'latest 2024'!B267)-4,4))),
        VALUE(MID('latest 2024'!B267,SEARCH("sample dye machine operated in day",'latest 2024'!B267)-4,4)),
        IF(ISNUMBER(VALUE(MID('latest 2024'!B267,SEARCH("sample dye machine operated in day",'latest 2024'!B267)-3,3))),
            VALUE(MID('latest 2024'!B267,SEARCH("sample dye machine operated in day",'latest 2024'!B267)-3,3)),
            VALUE(MID('latest 2024'!B267,SEARCH("sample dye machine operated in day",'latest 2024'!B267)-2,2))
        )
    ),"-"
)</f>
        <v>9</v>
      </c>
      <c r="G267" s="175">
        <f>IFERROR(
    IF(ISNUMBER(VALUE(MID('latest 2024'!B267,SEARCH("sample dye machine operated in night",'latest 2024'!B267)-4,4))),
        VALUE(MID('latest 2024'!B267,SEARCH("sample dye machine operated in night",'latest 2024'!B267)-4,4)),
        IF(ISNUMBER(VALUE(MID('latest 2024'!B267,SEARCH("sample dye machine operated in night",'latest 2024'!B267)-3,3))),
            VALUE(MID('latest 2024'!B267,SEARCH("sample dye machine operated in night",'latest 2024'!B267)-3,3)),
            VALUE(MID('latest 2024'!B267,SEARCH("sample dye machine operated in night",'latest 2024'!B267)-2,2))
        )
    ),"-"
)</f>
        <v>9</v>
      </c>
      <c r="H267" s="176">
        <f>IFERROR(
    IF(ISNUMBER(VALUE(MID('latest 2024'!B267,SEARCH("dryers operated in day",'latest 2024'!B267)-4,4))),
        VALUE(MID('latest 2024'!B267,SEARCH("dryers operated in day",'latest 2024'!B267)-4,4)),
        IF(ISNUMBER(VALUE(MID('latest 2024'!B267,SEARCH("dryers operated in day",'latest 2024'!B267)-3,3))),
            VALUE(MID('latest 2024'!B267,SEARCH("dryers operated in day",'latest 2024'!B267)-3,3)),
            VALUE(MID('latest 2024'!B267,SEARCH("dryers operated in day",'latest 2024'!B267)-2,2))
        )
    ),"-"
)</f>
        <v>10</v>
      </c>
      <c r="I267" s="176">
        <f>IFERROR(
    IF(ISNUMBER(VALUE(MID('latest 2024'!B267,SEARCH("dryers operated in night",'latest 2024'!B267)-4,4))),
        VALUE(MID('latest 2024'!B267,SEARCH("dryers operated in night",'latest 2024'!B267)-4,4)),
        IF(ISNUMBER(VALUE(MID('latest 2024'!B267,SEARCH("dryers operated in night",'latest 2024'!B267)-3,3))),
            VALUE(MID('latest 2024'!B267,SEARCH("dryers operated in night",'latest 2024'!B267)-3,3)),
            VALUE(MID('latest 2024'!B267,SEARCH("dryers operated in night",'latest 2024'!B267)-2,2))
        )
    ),"-"
)</f>
        <v>11</v>
      </c>
      <c r="J267" s="175">
        <f>IFERROR(
    IF(ISNUMBER(VALUE(MID('latest 2024'!B267,SEARCH("Presetting machines operated in day",'latest 2024'!B267)-4,4))),
        VALUE(MID('latest 2024'!B267,SEARCH("Presetting machines operated in day",'latest 2024'!B267)-4,4)),
        IF(ISNUMBER(VALUE(MID('latest 2024'!B267,SEARCH("Presetting machines operated in day",'latest 2024'!B267)-3,3))),
            VALUE(MID('latest 2024'!B267,SEARCH("Presetting machines operated in day",'latest 2024'!B267)-3,3)),
            VALUE(MID('latest 2024'!B267,SEARCH("Presetting machines operated in day",'latest 2024'!B267)-2,2))
        )
    ),"-"
)</f>
        <v>3</v>
      </c>
      <c r="K267" s="177">
        <f>IFERROR(
    IF(ISNUMBER(VALUE(MID('latest 2024'!B267,SEARCH("Presetting machines operated in night",'latest 2024'!B267)-4,4))),
        VALUE(MID('latest 2024'!B267,SEARCH("Presetting machines operated in night",'latest 2024'!B267)-4,4)),
        IF(ISNUMBER(VALUE(MID('latest 2024'!B267,SEARCH("Presetting machines operated in night",'latest 2024'!B267)-3,3))),
            VALUE(MID('latest 2024'!B267,SEARCH("Presetting machines operated in night",'latest 2024'!B267)-3,3)),
            VALUE(MID('latest 2024'!B267,SEARCH("Presetting machines operated in night",'latest 2024'!B267)-2,2))
        )
    ),"-"
)</f>
        <v>4</v>
      </c>
      <c r="L267" s="178" t="s">
        <v>54</v>
      </c>
      <c r="M267" s="178" t="s">
        <v>54</v>
      </c>
      <c r="N267" s="179">
        <v>2</v>
      </c>
      <c r="O267" s="179">
        <v>2</v>
      </c>
      <c r="P267" s="180">
        <v>7</v>
      </c>
      <c r="Q267" s="180">
        <v>6</v>
      </c>
      <c r="R267" s="179">
        <v>3</v>
      </c>
      <c r="S267" s="179">
        <v>3</v>
      </c>
      <c r="T267" s="180">
        <v>6</v>
      </c>
      <c r="U267" s="180">
        <v>6</v>
      </c>
      <c r="V267" s="181" t="s">
        <v>712</v>
      </c>
      <c r="W267" s="182" t="s">
        <v>703</v>
      </c>
      <c r="X267" s="253">
        <v>25629.524000000001</v>
      </c>
      <c r="Y267" s="275">
        <v>76304</v>
      </c>
      <c r="Z267" s="253">
        <v>1020</v>
      </c>
      <c r="AA267" s="254">
        <v>956</v>
      </c>
      <c r="AB267" s="254">
        <v>64</v>
      </c>
      <c r="AC267" s="84">
        <f>(X267*24.53)/325</f>
        <v>1934.4376114461538</v>
      </c>
      <c r="AD267" s="17">
        <f t="shared" si="24"/>
        <v>2277.6744000000003</v>
      </c>
      <c r="AE267" s="17">
        <f t="shared" si="28"/>
        <v>517.84615384615381</v>
      </c>
      <c r="AF267" s="17">
        <f t="shared" si="29"/>
        <v>1090.3873846153847</v>
      </c>
      <c r="AG267" s="17">
        <f t="shared" si="27"/>
        <v>5820.3455499076927</v>
      </c>
    </row>
    <row r="268" spans="1:33" s="3" customFormat="1" ht="45.75" customHeight="1">
      <c r="A268" s="174">
        <v>45577</v>
      </c>
      <c r="B268" s="175">
        <f>IFERROR(
    IF(ISNUMBER(VALUE(MID('latest 2024'!B268,SEARCH("knitting machines for 12Hrs in day",'latest 2024'!B268)-4,4))),
        VALUE(MID('latest 2024'!B268,SEARCH("knitting machines for 12Hrs in day",'latest 2024'!B268)-4,4)),
        IF(ISNUMBER(VALUE(MID('latest 2024'!B268,SEARCH("knitting machines for 12Hrs in day",'latest 2024'!B268)-3,3))),
            VALUE(MID('latest 2024'!B268,SEARCH("knitting machines for 12Hrs in day",'latest 2024'!B268)-3,3)),
            VALUE(MID('latest 2024'!B268,SEARCH("knitting machines for 12Hrs in day",'latest 2024'!B268)-2,2))
        )
    ),"-"
)</f>
        <v>102</v>
      </c>
      <c r="C268" s="175">
        <f>IFERROR(
    IF(ISNUMBER(VALUE(MID('latest 2024'!B268,SEARCH("knitting machines operated in night",'latest 2024'!B268)-4,4))),
        VALUE(MID('latest 2024'!B268,SEARCH("knitting machines operated in night",'latest 2024'!B268)-4,4)),
        IF(ISNUMBER(VALUE(MID('latest 2024'!B268,SEARCH("knitting machines operated in night",'latest 2024'!B268)-3,3))),
            VALUE(MID('latest 2024'!B268,SEARCH("knitting machines operated in night",'latest 2024'!B268)-3,3)),
            VALUE(MID('latest 2024'!B268,SEARCH("knitting machines operated in night",'latest 2024'!B268)-2,2))
        )
    ),"-"
)</f>
        <v>130</v>
      </c>
      <c r="D268" s="176">
        <f>IFERROR(
    IF(ISNUMBER(VALUE(MID('latest 2024'!B268,SEARCH("bulk dye machines operated in day",'latest 2024'!B268)-4,4))),
        VALUE(MID('latest 2024'!B268,SEARCH("bulk dye machines operated in day",'latest 2024'!B268)-4,4)),
        IF(ISNUMBER(VALUE(MID('latest 2024'!B268,SEARCH("bulk dye machines operated in day",'latest 2024'!B268)-3,3))),
            VALUE(MID('latest 2024'!B268,SEARCH("bulk dye machines operated in day",'latest 2024'!B268)-3,3)),
            VALUE(MID('latest 2024'!B268,SEARCH("bulk dye machines operated in day ",'latest 2024'!B268)-2,2))
        )
    ),"-"
)</f>
        <v>29</v>
      </c>
      <c r="E268" s="176">
        <f>IFERROR(
    IF(ISNUMBER(VALUE(MID('latest 2024'!B268,SEARCH("bulk dye machines operated in night",'latest 2024'!B268)-4,4))),
        VALUE(MID('latest 2024'!B268,SEARCH("bulk dye machines operated in night",'latest 2024'!B268)-4,4)),
        IF(ISNUMBER(VALUE(MID('latest 2024'!B268,SEARCH("bulk dye machines operated in night",'latest 2024'!B268)-3,3))),
            VALUE(MID('latest 2024'!B268,SEARCH("bulk dye machines operated in night",'latest 2024'!B268)-3,3)),
            VALUE(MID('latest 2024'!B268,SEARCH("bulk dye machines operated in night",'latest 2024'!B268)-2,2))
        )
    ),"-"
)</f>
        <v>30</v>
      </c>
      <c r="F268" s="175">
        <f>IFERROR(
    IF(ISNUMBER(VALUE(MID('latest 2024'!B268,SEARCH("sample dye machine operated in day",'latest 2024'!B268)-4,4))),
        VALUE(MID('latest 2024'!B268,SEARCH("sample dye machine operated in day",'latest 2024'!B268)-4,4)),
        IF(ISNUMBER(VALUE(MID('latest 2024'!B268,SEARCH("sample dye machine operated in day",'latest 2024'!B268)-3,3))),
            VALUE(MID('latest 2024'!B268,SEARCH("sample dye machine operated in day",'latest 2024'!B268)-3,3)),
            VALUE(MID('latest 2024'!B268,SEARCH("sample dye machine operated in day",'latest 2024'!B268)-2,2))
        )
    ),"-"
)</f>
        <v>10</v>
      </c>
      <c r="G268" s="175">
        <f>IFERROR(
    IF(ISNUMBER(VALUE(MID('latest 2024'!B268,SEARCH("sample dye machine operated in night",'latest 2024'!B268)-4,4))),
        VALUE(MID('latest 2024'!B268,SEARCH("sample dye machine operated in night",'latest 2024'!B268)-4,4)),
        IF(ISNUMBER(VALUE(MID('latest 2024'!B268,SEARCH("sample dye machine operated in night",'latest 2024'!B268)-3,3))),
            VALUE(MID('latest 2024'!B268,SEARCH("sample dye machine operated in night",'latest 2024'!B268)-3,3)),
            VALUE(MID('latest 2024'!B268,SEARCH("sample dye machine operated in night",'latest 2024'!B268)-2,2))
        )
    ),"-"
)</f>
        <v>10</v>
      </c>
      <c r="H268" s="176">
        <f>IFERROR(
    IF(ISNUMBER(VALUE(MID('latest 2024'!B268,SEARCH("dryers operated in day",'latest 2024'!B268)-4,4))),
        VALUE(MID('latest 2024'!B268,SEARCH("dryers operated in day",'latest 2024'!B268)-4,4)),
        IF(ISNUMBER(VALUE(MID('latest 2024'!B268,SEARCH("dryers operated in day",'latest 2024'!B268)-3,3))),
            VALUE(MID('latest 2024'!B268,SEARCH("dryers operated in day",'latest 2024'!B268)-3,3)),
            VALUE(MID('latest 2024'!B268,SEARCH("dryers operated in day",'latest 2024'!B268)-2,2))
        )
    ),"-"
)</f>
        <v>11</v>
      </c>
      <c r="I268" s="176">
        <f>IFERROR(
    IF(ISNUMBER(VALUE(MID('latest 2024'!B268,SEARCH("dryers operated in night",'latest 2024'!B268)-4,4))),
        VALUE(MID('latest 2024'!B268,SEARCH("dryers operated in night",'latest 2024'!B268)-4,4)),
        IF(ISNUMBER(VALUE(MID('latest 2024'!B268,SEARCH("dryers operated in night",'latest 2024'!B268)-3,3))),
            VALUE(MID('latest 2024'!B268,SEARCH("dryers operated in night",'latest 2024'!B268)-3,3)),
            VALUE(MID('latest 2024'!B268,SEARCH("dryers operated in night",'latest 2024'!B268)-2,2))
        )
    ),"-"
)</f>
        <v>11</v>
      </c>
      <c r="J268" s="175">
        <f>IFERROR(
    IF(ISNUMBER(VALUE(MID('latest 2024'!B268,SEARCH("Presetting machines operated in day",'latest 2024'!B268)-4,4))),
        VALUE(MID('latest 2024'!B268,SEARCH("Presetting machines operated in day",'latest 2024'!B268)-4,4)),
        IF(ISNUMBER(VALUE(MID('latest 2024'!B268,SEARCH("Presetting machines operated in day",'latest 2024'!B268)-3,3))),
            VALUE(MID('latest 2024'!B268,SEARCH("Presetting machines operated in day",'latest 2024'!B268)-3,3)),
            VALUE(MID('latest 2024'!B268,SEARCH("Presetting machines operated in day",'latest 2024'!B268)-2,2))
        )
    ),"-"
)</f>
        <v>3</v>
      </c>
      <c r="K268" s="177">
        <f>IFERROR(
    IF(ISNUMBER(VALUE(MID('latest 2024'!B268,SEARCH("Presetting machines operated in night",'latest 2024'!B268)-4,4))),
        VALUE(MID('latest 2024'!B268,SEARCH("Presetting machines operated in night",'latest 2024'!B268)-4,4)),
        IF(ISNUMBER(VALUE(MID('latest 2024'!B268,SEARCH("Presetting machines operated in night",'latest 2024'!B268)-3,3))),
            VALUE(MID('latest 2024'!B268,SEARCH("Presetting machines operated in night",'latest 2024'!B268)-3,3)),
            VALUE(MID('latest 2024'!B268,SEARCH("Presetting machines operated in night",'latest 2024'!B268)-2,2))
        )
    ),"-"
)</f>
        <v>2</v>
      </c>
      <c r="L268" s="178" t="s">
        <v>54</v>
      </c>
      <c r="M268" s="178" t="s">
        <v>54</v>
      </c>
      <c r="N268" s="179">
        <v>1</v>
      </c>
      <c r="O268" s="179">
        <v>1</v>
      </c>
      <c r="P268" s="180">
        <v>5</v>
      </c>
      <c r="Q268" s="180">
        <v>6</v>
      </c>
      <c r="R268" s="179">
        <v>3</v>
      </c>
      <c r="S268" s="179">
        <v>3</v>
      </c>
      <c r="T268" s="180">
        <v>6</v>
      </c>
      <c r="U268" s="180">
        <v>6</v>
      </c>
      <c r="V268" s="181" t="s">
        <v>712</v>
      </c>
      <c r="W268" s="182" t="s">
        <v>703</v>
      </c>
      <c r="X268" s="253">
        <v>26190.672999999999</v>
      </c>
      <c r="Y268" s="275">
        <v>77680</v>
      </c>
      <c r="Z268" s="253">
        <v>1064</v>
      </c>
      <c r="AA268" s="254">
        <v>1008</v>
      </c>
      <c r="AB268" s="254">
        <v>56</v>
      </c>
      <c r="AC268" s="84">
        <f t="shared" ref="AC268:AC306" si="31">(X268*24.53)/325</f>
        <v>1976.7914113538461</v>
      </c>
      <c r="AD268" s="17">
        <f t="shared" si="24"/>
        <v>2318.7480000000005</v>
      </c>
      <c r="AE268" s="17">
        <f t="shared" si="28"/>
        <v>540.18461538461543</v>
      </c>
      <c r="AF268" s="17">
        <f t="shared" si="29"/>
        <v>1147.0264615384615</v>
      </c>
      <c r="AG268" s="17">
        <f t="shared" si="27"/>
        <v>5982.7504882769235</v>
      </c>
    </row>
    <row r="269" spans="1:33" s="3" customFormat="1" ht="45.75" customHeight="1">
      <c r="A269" s="174">
        <v>45578</v>
      </c>
      <c r="B269" s="175">
        <f>IFERROR(
    IF(ISNUMBER(VALUE(MID('latest 2024'!B269,SEARCH("knitting machines for 12Hrs in day",'latest 2024'!B269)-4,4))),
        VALUE(MID('latest 2024'!B269,SEARCH("knitting machines for 12Hrs in day",'latest 2024'!B269)-4,4)),
        IF(ISNUMBER(VALUE(MID('latest 2024'!B269,SEARCH("knitting machines for 12Hrs in day",'latest 2024'!B269)-3,3))),
            VALUE(MID('latest 2024'!B269,SEARCH("knitting machines for 12Hrs in day",'latest 2024'!B269)-3,3)),
            VALUE(MID('latest 2024'!B269,SEARCH("knitting machines for 12Hrs in day",'latest 2024'!B269)-2,2))
        )
    ),"-"
)</f>
        <v>175</v>
      </c>
      <c r="C269" s="175">
        <f>IFERROR(
    IF(ISNUMBER(VALUE(MID('latest 2024'!B269,SEARCH("knitting machines operated in night",'latest 2024'!B269)-4,4))),
        VALUE(MID('latest 2024'!B269,SEARCH("knitting machines operated in night",'latest 2024'!B269)-4,4)),
        IF(ISNUMBER(VALUE(MID('latest 2024'!B269,SEARCH("knitting machines operated in night",'latest 2024'!B269)-3,3))),
            VALUE(MID('latest 2024'!B269,SEARCH("knitting machines operated in night",'latest 2024'!B269)-3,3)),
            VALUE(MID('latest 2024'!B269,SEARCH("knitting machines operated in night",'latest 2024'!B269)-2,2))
        )
    ),"-"
)</f>
        <v>142</v>
      </c>
      <c r="D269" s="176">
        <f>IFERROR(
    IF(ISNUMBER(VALUE(MID('latest 2024'!B269,SEARCH("bulk dye machines operated in day",'latest 2024'!B269)-4,4))),
        VALUE(MID('latest 2024'!B269,SEARCH("bulk dye machines operated in day",'latest 2024'!B269)-4,4)),
        IF(ISNUMBER(VALUE(MID('latest 2024'!B269,SEARCH("bulk dye machines operated in day",'latest 2024'!B269)-3,3))),
            VALUE(MID('latest 2024'!B269,SEARCH("bulk dye machines operated in day",'latest 2024'!B269)-3,3)),
            VALUE(MID('latest 2024'!B269,SEARCH("bulk dye machines operated in day ",'latest 2024'!B269)-2,2))
        )
    ),"-"
)</f>
        <v>30</v>
      </c>
      <c r="E269" s="176">
        <f>IFERROR(
    IF(ISNUMBER(VALUE(MID('latest 2024'!B269,SEARCH("bulk dye machines operated in night",'latest 2024'!B269)-4,4))),
        VALUE(MID('latest 2024'!B269,SEARCH("bulk dye machines operated in night",'latest 2024'!B269)-4,4)),
        IF(ISNUMBER(VALUE(MID('latest 2024'!B269,SEARCH("bulk dye machines operated in night",'latest 2024'!B269)-3,3))),
            VALUE(MID('latest 2024'!B269,SEARCH("bulk dye machines operated in night",'latest 2024'!B269)-3,3)),
            VALUE(MID('latest 2024'!B269,SEARCH("bulk dye machines operated in night",'latest 2024'!B269)-2,2))
        )
    ),"-"
)</f>
        <v>30</v>
      </c>
      <c r="F269" s="175">
        <f>IFERROR(
    IF(ISNUMBER(VALUE(MID('latest 2024'!B269,SEARCH("sample dye machine operated in day",'latest 2024'!B269)-4,4))),
        VALUE(MID('latest 2024'!B269,SEARCH("sample dye machine operated in day",'latest 2024'!B269)-4,4)),
        IF(ISNUMBER(VALUE(MID('latest 2024'!B269,SEARCH("sample dye machine operated in day",'latest 2024'!B269)-3,3))),
            VALUE(MID('latest 2024'!B269,SEARCH("sample dye machine operated in day",'latest 2024'!B269)-3,3)),
            VALUE(MID('latest 2024'!B269,SEARCH("sample dye machine operated in day",'latest 2024'!B269)-2,2))
        )
    ),"-"
)</f>
        <v>10</v>
      </c>
      <c r="G269" s="175">
        <f>IFERROR(
    IF(ISNUMBER(VALUE(MID('latest 2024'!B269,SEARCH("sample dye machine operated in night",'latest 2024'!B269)-4,4))),
        VALUE(MID('latest 2024'!B269,SEARCH("sample dye machine operated in night",'latest 2024'!B269)-4,4)),
        IF(ISNUMBER(VALUE(MID('latest 2024'!B269,SEARCH("sample dye machine operated in night",'latest 2024'!B269)-3,3))),
            VALUE(MID('latest 2024'!B269,SEARCH("sample dye machine operated in night",'latest 2024'!B269)-3,3)),
            VALUE(MID('latest 2024'!B269,SEARCH("sample dye machine operated in night",'latest 2024'!B269)-2,2))
        )
    ),"-"
)</f>
        <v>9</v>
      </c>
      <c r="H269" s="176">
        <f>IFERROR(
    IF(ISNUMBER(VALUE(MID('latest 2024'!B269,SEARCH("dryers operated in day",'latest 2024'!B269)-4,4))),
        VALUE(MID('latest 2024'!B269,SEARCH("dryers operated in day",'latest 2024'!B269)-4,4)),
        IF(ISNUMBER(VALUE(MID('latest 2024'!B269,SEARCH("dryers operated in day",'latest 2024'!B269)-3,3))),
            VALUE(MID('latest 2024'!B269,SEARCH("dryers operated in day",'latest 2024'!B269)-3,3)),
            VALUE(MID('latest 2024'!B269,SEARCH("dryers operated in day",'latest 2024'!B269)-2,2))
        )
    ),"-"
)</f>
        <v>11</v>
      </c>
      <c r="I269" s="176">
        <f>IFERROR(
    IF(ISNUMBER(VALUE(MID('latest 2024'!B269,SEARCH("dryers operated in night",'latest 2024'!B269)-4,4))),
        VALUE(MID('latest 2024'!B269,SEARCH("dryers operated in night",'latest 2024'!B269)-4,4)),
        IF(ISNUMBER(VALUE(MID('latest 2024'!B269,SEARCH("dryers operated in night",'latest 2024'!B269)-3,3))),
            VALUE(MID('latest 2024'!B269,SEARCH("dryers operated in night",'latest 2024'!B269)-3,3)),
            VALUE(MID('latest 2024'!B269,SEARCH("dryers operated in night",'latest 2024'!B269)-2,2))
        )
    ),"-"
)</f>
        <v>11</v>
      </c>
      <c r="J269" s="175">
        <f>IFERROR(
    IF(ISNUMBER(VALUE(MID('latest 2024'!B269,SEARCH("Presetting machines operated in day",'latest 2024'!B269)-4,4))),
        VALUE(MID('latest 2024'!B269,SEARCH("Presetting machines operated in day",'latest 2024'!B269)-4,4)),
        IF(ISNUMBER(VALUE(MID('latest 2024'!B269,SEARCH("Presetting machines operated in day",'latest 2024'!B269)-3,3))),
            VALUE(MID('latest 2024'!B269,SEARCH("Presetting machines operated in day",'latest 2024'!B269)-3,3)),
            VALUE(MID('latest 2024'!B269,SEARCH("Presetting machines operated in day",'latest 2024'!B269)-2,2))
        )
    ),"-"
)</f>
        <v>3</v>
      </c>
      <c r="K269" s="177">
        <f>IFERROR(
    IF(ISNUMBER(VALUE(MID('latest 2024'!B269,SEARCH("Presetting machines operated in night",'latest 2024'!B269)-4,4))),
        VALUE(MID('latest 2024'!B269,SEARCH("Presetting machines operated in night",'latest 2024'!B269)-4,4)),
        IF(ISNUMBER(VALUE(MID('latest 2024'!B269,SEARCH("Presetting machines operated in night",'latest 2024'!B269)-3,3))),
            VALUE(MID('latest 2024'!B269,SEARCH("Presetting machines operated in night",'latest 2024'!B269)-3,3)),
            VALUE(MID('latest 2024'!B269,SEARCH("Presetting machines operated in night",'latest 2024'!B269)-2,2))
        )
    ),"-"
)</f>
        <v>3</v>
      </c>
      <c r="L269" s="178" t="s">
        <v>54</v>
      </c>
      <c r="M269" s="178" t="s">
        <v>54</v>
      </c>
      <c r="N269" s="179">
        <v>1</v>
      </c>
      <c r="O269" s="179">
        <v>1</v>
      </c>
      <c r="P269" s="180">
        <v>6</v>
      </c>
      <c r="Q269" s="180">
        <v>6</v>
      </c>
      <c r="R269" s="179">
        <v>3</v>
      </c>
      <c r="S269" s="179">
        <v>3</v>
      </c>
      <c r="T269" s="180">
        <v>6</v>
      </c>
      <c r="U269" s="180">
        <v>6</v>
      </c>
      <c r="V269" s="181" t="s">
        <v>712</v>
      </c>
      <c r="W269" s="182" t="s">
        <v>703</v>
      </c>
      <c r="X269" s="253">
        <v>26335.170999999998</v>
      </c>
      <c r="Y269" s="275">
        <v>75565</v>
      </c>
      <c r="Z269" s="253">
        <v>1038</v>
      </c>
      <c r="AA269" s="254">
        <v>983</v>
      </c>
      <c r="AB269" s="254">
        <v>55</v>
      </c>
      <c r="AC269" s="84">
        <f t="shared" si="31"/>
        <v>1987.6976757846153</v>
      </c>
      <c r="AD269" s="17">
        <f t="shared" si="24"/>
        <v>2255.6152499999998</v>
      </c>
      <c r="AE269" s="17">
        <f>(Z269*165)/325</f>
        <v>526.98461538461538</v>
      </c>
      <c r="AF269" s="17">
        <f t="shared" si="29"/>
        <v>1118.6688461538461</v>
      </c>
      <c r="AG269" s="17">
        <f t="shared" si="27"/>
        <v>5888.9663873230766</v>
      </c>
    </row>
    <row r="270" spans="1:33" s="3" customFormat="1" ht="45.75" customHeight="1">
      <c r="A270" s="174">
        <v>45579</v>
      </c>
      <c r="B270" s="175">
        <f>IFERROR(
    IF(ISNUMBER(VALUE(MID('latest 2024'!B270,SEARCH("knitting machines for 12Hrs in day",'latest 2024'!B270)-4,4))),
        VALUE(MID('latest 2024'!B270,SEARCH("knitting machines for 12Hrs in day",'latest 2024'!B270)-4,4)),
        IF(ISNUMBER(VALUE(MID('latest 2024'!B270,SEARCH("knitting machines for 12Hrs in day",'latest 2024'!B270)-3,3))),
            VALUE(MID('latest 2024'!B270,SEARCH("knitting machines for 12Hrs in day",'latest 2024'!B270)-3,3)),
            VALUE(MID('latest 2024'!B270,SEARCH("knitting machines for 12Hrs in day",'latest 2024'!B270)-2,2))
        )
    ),"-"
)</f>
        <v>138</v>
      </c>
      <c r="C270" s="175">
        <f>IFERROR(
    IF(ISNUMBER(VALUE(MID('latest 2024'!B270,SEARCH("knitting machines operated in night",'latest 2024'!B270)-4,4))),
        VALUE(MID('latest 2024'!B270,SEARCH("knitting machines operated in night",'latest 2024'!B270)-4,4)),
        IF(ISNUMBER(VALUE(MID('latest 2024'!B270,SEARCH("knitting machines operated in night",'latest 2024'!B270)-3,3))),
            VALUE(MID('latest 2024'!B270,SEARCH("knitting machines operated in night",'latest 2024'!B270)-3,3)),
            VALUE(MID('latest 2024'!B270,SEARCH("knitting machines operated in night",'latest 2024'!B270)-2,2))
        )
    ),"-"
)</f>
        <v>184</v>
      </c>
      <c r="D270" s="176">
        <f>IFERROR(
    IF(ISNUMBER(VALUE(MID('latest 2024'!B270,SEARCH("bulk dye machines operated in day",'latest 2024'!B270)-4,4))),
        VALUE(MID('latest 2024'!B270,SEARCH("bulk dye machines operated in day",'latest 2024'!B270)-4,4)),
        IF(ISNUMBER(VALUE(MID('latest 2024'!B270,SEARCH("bulk dye machines operated in day",'latest 2024'!B270)-3,3))),
            VALUE(MID('latest 2024'!B270,SEARCH("bulk dye machines operated in day",'latest 2024'!B270)-3,3)),
            VALUE(MID('latest 2024'!B270,SEARCH("bulk dye machines operated in day ",'latest 2024'!B270)-2,2))
        )
    ),"-"
)</f>
        <v>30</v>
      </c>
      <c r="E270" s="176">
        <f>IFERROR(
    IF(ISNUMBER(VALUE(MID('latest 2024'!B270,SEARCH("bulk dye machines operated in night",'latest 2024'!B270)-4,4))),
        VALUE(MID('latest 2024'!B270,SEARCH("bulk dye machines operated in night",'latest 2024'!B270)-4,4)),
        IF(ISNUMBER(VALUE(MID('latest 2024'!B270,SEARCH("bulk dye machines operated in night",'latest 2024'!B270)-3,3))),
            VALUE(MID('latest 2024'!B270,SEARCH("bulk dye machines operated in night",'latest 2024'!B270)-3,3)),
            VALUE(MID('latest 2024'!B270,SEARCH("bulk dye machines operated in night",'latest 2024'!B270)-2,2))
        )
    ),"-"
)</f>
        <v>30</v>
      </c>
      <c r="F270" s="175">
        <f>IFERROR(
    IF(ISNUMBER(VALUE(MID('latest 2024'!B270,SEARCH("sample dye machine operated in day",'latest 2024'!B270)-4,4))),
        VALUE(MID('latest 2024'!B270,SEARCH("sample dye machine operated in day",'latest 2024'!B270)-4,4)),
        IF(ISNUMBER(VALUE(MID('latest 2024'!B270,SEARCH("sample dye machine operated in day",'latest 2024'!B270)-3,3))),
            VALUE(MID('latest 2024'!B270,SEARCH("sample dye machine operated in day",'latest 2024'!B270)-3,3)),
            VALUE(MID('latest 2024'!B270,SEARCH("sample dye machine operated in day",'latest 2024'!B270)-2,2))
        )
    ),"-"
)</f>
        <v>10</v>
      </c>
      <c r="G270" s="175">
        <f>IFERROR(
    IF(ISNUMBER(VALUE(MID('latest 2024'!B270,SEARCH("sample dye machine operated in night",'latest 2024'!B270)-4,4))),
        VALUE(MID('latest 2024'!B270,SEARCH("sample dye machine operated in night",'latest 2024'!B270)-4,4)),
        IF(ISNUMBER(VALUE(MID('latest 2024'!B270,SEARCH("sample dye machine operated in night",'latest 2024'!B270)-3,3))),
            VALUE(MID('latest 2024'!B270,SEARCH("sample dye machine operated in night",'latest 2024'!B270)-3,3)),
            VALUE(MID('latest 2024'!B270,SEARCH("sample dye machine operated in night",'latest 2024'!B270)-2,2))
        )
    ),"-"
)</f>
        <v>7</v>
      </c>
      <c r="H270" s="176">
        <f>IFERROR(
    IF(ISNUMBER(VALUE(MID('latest 2024'!B270,SEARCH("dryers operated in day",'latest 2024'!B270)-4,4))),
        VALUE(MID('latest 2024'!B270,SEARCH("dryers operated in day",'latest 2024'!B270)-4,4)),
        IF(ISNUMBER(VALUE(MID('latest 2024'!B270,SEARCH("dryers operated in day",'latest 2024'!B270)-3,3))),
            VALUE(MID('latest 2024'!B270,SEARCH("dryers operated in day",'latest 2024'!B270)-3,3)),
            VALUE(MID('latest 2024'!B270,SEARCH("dryers operated in day",'latest 2024'!B270)-2,2))
        )
    ),"-"
)</f>
        <v>10</v>
      </c>
      <c r="I270" s="176">
        <f>IFERROR(
    IF(ISNUMBER(VALUE(MID('latest 2024'!B270,SEARCH("dryers operated in night",'latest 2024'!B270)-4,4))),
        VALUE(MID('latest 2024'!B270,SEARCH("dryers operated in night",'latest 2024'!B270)-4,4)),
        IF(ISNUMBER(VALUE(MID('latest 2024'!B270,SEARCH("dryers operated in night",'latest 2024'!B270)-3,3))),
            VALUE(MID('latest 2024'!B270,SEARCH("dryers operated in night",'latest 2024'!B270)-3,3)),
            VALUE(MID('latest 2024'!B270,SEARCH("dryers operated in night",'latest 2024'!B270)-2,2))
        )
    ),"-"
)</f>
        <v>10</v>
      </c>
      <c r="J270" s="175">
        <f>IFERROR(
    IF(ISNUMBER(VALUE(MID('latest 2024'!B270,SEARCH("Presetting machines operated in day",'latest 2024'!B270)-4,4))),
        VALUE(MID('latest 2024'!B270,SEARCH("Presetting machines operated in day",'latest 2024'!B270)-4,4)),
        IF(ISNUMBER(VALUE(MID('latest 2024'!B270,SEARCH("Presetting machines operated in day",'latest 2024'!B270)-3,3))),
            VALUE(MID('latest 2024'!B270,SEARCH("Presetting machines operated in day",'latest 2024'!B270)-3,3)),
            VALUE(MID('latest 2024'!B270,SEARCH("Presetting machines operated in day",'latest 2024'!B270)-2,2))
        )
    ),"-"
)</f>
        <v>4</v>
      </c>
      <c r="K270" s="177">
        <f>IFERROR(
    IF(ISNUMBER(VALUE(MID('latest 2024'!B270,SEARCH("Presetting machines operated in night",'latest 2024'!B270)-4,4))),
        VALUE(MID('latest 2024'!B270,SEARCH("Presetting machines operated in night",'latest 2024'!B270)-4,4)),
        IF(ISNUMBER(VALUE(MID('latest 2024'!B270,SEARCH("Presetting machines operated in night",'latest 2024'!B270)-3,3))),
            VALUE(MID('latest 2024'!B270,SEARCH("Presetting machines operated in night",'latest 2024'!B270)-3,3)),
            VALUE(MID('latest 2024'!B270,SEARCH("Presetting machines operated in night",'latest 2024'!B270)-2,2))
        )
    ),"-"
)</f>
        <v>3</v>
      </c>
      <c r="L270" s="178" t="s">
        <v>54</v>
      </c>
      <c r="M270" s="178" t="s">
        <v>54</v>
      </c>
      <c r="N270" s="179">
        <v>2</v>
      </c>
      <c r="O270" s="186" t="s">
        <v>825</v>
      </c>
      <c r="P270" s="180">
        <v>7</v>
      </c>
      <c r="Q270" s="180">
        <v>6</v>
      </c>
      <c r="R270" s="179">
        <v>3</v>
      </c>
      <c r="S270" s="179">
        <v>3</v>
      </c>
      <c r="T270" s="180">
        <v>6</v>
      </c>
      <c r="U270" s="180">
        <v>6</v>
      </c>
      <c r="V270" s="181" t="s">
        <v>712</v>
      </c>
      <c r="W270" s="182" t="s">
        <v>703</v>
      </c>
      <c r="X270" s="253">
        <v>27026.306</v>
      </c>
      <c r="Y270" s="275">
        <v>78145</v>
      </c>
      <c r="Z270" s="253">
        <v>1031</v>
      </c>
      <c r="AA270" s="254">
        <v>969</v>
      </c>
      <c r="AB270" s="254">
        <v>62</v>
      </c>
      <c r="AC270" s="84">
        <f t="shared" si="31"/>
        <v>2039.8624190153848</v>
      </c>
      <c r="AD270" s="17">
        <f t="shared" si="24"/>
        <v>2332.6282500000002</v>
      </c>
      <c r="AE270" s="17">
        <f t="shared" ref="AE270:AE306" si="32">(Z270*165)/325</f>
        <v>523.43076923076922</v>
      </c>
      <c r="AF270" s="17">
        <f t="shared" si="29"/>
        <v>1104.5471538461538</v>
      </c>
      <c r="AG270" s="17">
        <f t="shared" si="27"/>
        <v>6000.4685920923075</v>
      </c>
    </row>
    <row r="271" spans="1:33" s="3" customFormat="1" ht="45.75" customHeight="1">
      <c r="A271" s="174">
        <v>45580</v>
      </c>
      <c r="B271" s="175">
        <f>IFERROR(
    IF(ISNUMBER(VALUE(MID('latest 2024'!B271,SEARCH("knitting machines for 12Hrs in day",'latest 2024'!B271)-4,4))),
        VALUE(MID('latest 2024'!B271,SEARCH("knitting machines for 12Hrs in day",'latest 2024'!B271)-4,4)),
        IF(ISNUMBER(VALUE(MID('latest 2024'!B271,SEARCH("knitting machines for 12Hrs in day",'latest 2024'!B271)-3,3))),
            VALUE(MID('latest 2024'!B271,SEARCH("knitting machines for 12Hrs in day",'latest 2024'!B271)-3,3)),
            VALUE(MID('latest 2024'!B271,SEARCH("knitting machines for 12Hrs in day",'latest 2024'!B271)-2,2))
        )
    ),"-"
)</f>
        <v>161</v>
      </c>
      <c r="C271" s="175">
        <f>IFERROR(
    IF(ISNUMBER(VALUE(MID('latest 2024'!B271,SEARCH("knitting machines operated in night",'latest 2024'!B271)-4,4))),
        VALUE(MID('latest 2024'!B271,SEARCH("knitting machines operated in night",'latest 2024'!B271)-4,4)),
        IF(ISNUMBER(VALUE(MID('latest 2024'!B271,SEARCH("knitting machines operated in night",'latest 2024'!B271)-3,3))),
            VALUE(MID('latest 2024'!B271,SEARCH("knitting machines operated in night",'latest 2024'!B271)-3,3)),
            VALUE(MID('latest 2024'!B271,SEARCH("knitting machines operated in night",'latest 2024'!B271)-2,2))
        )
    ),"-"
)</f>
        <v>151</v>
      </c>
      <c r="D271" s="176">
        <f>IFERROR(
    IF(ISNUMBER(VALUE(MID('latest 2024'!B271,SEARCH("bulk dye machines operated in day",'latest 2024'!B271)-4,4))),
        VALUE(MID('latest 2024'!B271,SEARCH("bulk dye machines operated in day",'latest 2024'!B271)-4,4)),
        IF(ISNUMBER(VALUE(MID('latest 2024'!B271,SEARCH("bulk dye machines operated in day",'latest 2024'!B271)-3,3))),
            VALUE(MID('latest 2024'!B271,SEARCH("bulk dye machines operated in day",'latest 2024'!B271)-3,3)),
            VALUE(MID('latest 2024'!B271,SEARCH("bulk dye machines operated in day ",'latest 2024'!B271)-2,2))
        )
    ),"-"
)</f>
        <v>29</v>
      </c>
      <c r="E271" s="176">
        <f>IFERROR(
    IF(ISNUMBER(VALUE(MID('latest 2024'!B271,SEARCH("bulk dye machines operated in night",'latest 2024'!B271)-4,4))),
        VALUE(MID('latest 2024'!B271,SEARCH("bulk dye machines operated in night",'latest 2024'!B271)-4,4)),
        IF(ISNUMBER(VALUE(MID('latest 2024'!B271,SEARCH("bulk dye machines operated in night",'latest 2024'!B271)-3,3))),
            VALUE(MID('latest 2024'!B271,SEARCH("bulk dye machines operated in night",'latest 2024'!B271)-3,3)),
            VALUE(MID('latest 2024'!B271,SEARCH("bulk dye machines operated in night",'latest 2024'!B271)-2,2))
        )
    ),"-"
)</f>
        <v>29</v>
      </c>
      <c r="F271" s="175">
        <f>IFERROR(
    IF(ISNUMBER(VALUE(MID('latest 2024'!B271,SEARCH("sample dye machine operated in day",'latest 2024'!B271)-4,4))),
        VALUE(MID('latest 2024'!B271,SEARCH("sample dye machine operated in day",'latest 2024'!B271)-4,4)),
        IF(ISNUMBER(VALUE(MID('latest 2024'!B271,SEARCH("sample dye machine operated in day",'latest 2024'!B271)-3,3))),
            VALUE(MID('latest 2024'!B271,SEARCH("sample dye machine operated in day",'latest 2024'!B271)-3,3)),
            VALUE(MID('latest 2024'!B271,SEARCH("sample dye machine operated in day",'latest 2024'!B271)-2,2))
        )
    ),"-"
)</f>
        <v>10</v>
      </c>
      <c r="G271" s="175">
        <f>IFERROR(
    IF(ISNUMBER(VALUE(MID('latest 2024'!B271,SEARCH("sample dye machine operated in night",'latest 2024'!B271)-4,4))),
        VALUE(MID('latest 2024'!B271,SEARCH("sample dye machine operated in night",'latest 2024'!B271)-4,4)),
        IF(ISNUMBER(VALUE(MID('latest 2024'!B271,SEARCH("sample dye machine operated in night",'latest 2024'!B271)-3,3))),
            VALUE(MID('latest 2024'!B271,SEARCH("sample dye machine operated in night",'latest 2024'!B271)-3,3)),
            VALUE(MID('latest 2024'!B271,SEARCH("sample dye machine operated in night",'latest 2024'!B271)-2,2))
        )
    ),"-"
)</f>
        <v>9</v>
      </c>
      <c r="H271" s="176">
        <f>IFERROR(
    IF(ISNUMBER(VALUE(MID('latest 2024'!B271,SEARCH("dryers operated in day",'latest 2024'!B271)-4,4))),
        VALUE(MID('latest 2024'!B271,SEARCH("dryers operated in day",'latest 2024'!B271)-4,4)),
        IF(ISNUMBER(VALUE(MID('latest 2024'!B271,SEARCH("dryers operated in day",'latest 2024'!B271)-3,3))),
            VALUE(MID('latest 2024'!B271,SEARCH("dryers operated in day",'latest 2024'!B271)-3,3)),
            VALUE(MID('latest 2024'!B271,SEARCH("dryers operated in day",'latest 2024'!B271)-2,2))
        )
    ),"-"
)</f>
        <v>10</v>
      </c>
      <c r="I271" s="176">
        <f>IFERROR(
    IF(ISNUMBER(VALUE(MID('latest 2024'!B271,SEARCH("dryers operated in night",'latest 2024'!B271)-4,4))),
        VALUE(MID('latest 2024'!B271,SEARCH("dryers operated in night",'latest 2024'!B271)-4,4)),
        IF(ISNUMBER(VALUE(MID('latest 2024'!B271,SEARCH("dryers operated in night",'latest 2024'!B271)-3,3))),
            VALUE(MID('latest 2024'!B271,SEARCH("dryers operated in night",'latest 2024'!B271)-3,3)),
            VALUE(MID('latest 2024'!B271,SEARCH("dryers operated in night",'latest 2024'!B271)-2,2))
        )
    ),"-"
)</f>
        <v>9</v>
      </c>
      <c r="J271" s="175">
        <f>IFERROR(
    IF(ISNUMBER(VALUE(MID('latest 2024'!B271,SEARCH("Presetting machines operated in day",'latest 2024'!B271)-4,4))),
        VALUE(MID('latest 2024'!B271,SEARCH("Presetting machines operated in day",'latest 2024'!B271)-4,4)),
        IF(ISNUMBER(VALUE(MID('latest 2024'!B271,SEARCH("Presetting machines operated in day",'latest 2024'!B271)-3,3))),
            VALUE(MID('latest 2024'!B271,SEARCH("Presetting machines operated in day",'latest 2024'!B271)-3,3)),
            VALUE(MID('latest 2024'!B271,SEARCH("Presetting machines operated in day",'latest 2024'!B271)-2,2))
        )
    ),"-"
)</f>
        <v>4</v>
      </c>
      <c r="K271" s="177">
        <f>IFERROR(
    IF(ISNUMBER(VALUE(MID('latest 2024'!B271,SEARCH("Presetting machines operated in night",'latest 2024'!B271)-4,4))),
        VALUE(MID('latest 2024'!B271,SEARCH("Presetting machines operated in night",'latest 2024'!B271)-4,4)),
        IF(ISNUMBER(VALUE(MID('latest 2024'!B271,SEARCH("Presetting machines operated in night",'latest 2024'!B271)-3,3))),
            VALUE(MID('latest 2024'!B271,SEARCH("Presetting machines operated in night",'latest 2024'!B271)-3,3)),
            VALUE(MID('latest 2024'!B271,SEARCH("Presetting machines operated in night",'latest 2024'!B271)-2,2))
        )
    ),"-"
)</f>
        <v>3</v>
      </c>
      <c r="L271" s="178" t="s">
        <v>54</v>
      </c>
      <c r="M271" s="178" t="s">
        <v>54</v>
      </c>
      <c r="N271" s="179">
        <v>2</v>
      </c>
      <c r="O271" s="179">
        <v>2</v>
      </c>
      <c r="P271" s="180">
        <v>7</v>
      </c>
      <c r="Q271" s="180">
        <v>6</v>
      </c>
      <c r="R271" s="179">
        <v>3</v>
      </c>
      <c r="S271" s="179">
        <v>3</v>
      </c>
      <c r="T271" s="180">
        <v>6</v>
      </c>
      <c r="U271" s="180">
        <v>6</v>
      </c>
      <c r="V271" s="181" t="s">
        <v>712</v>
      </c>
      <c r="W271" s="182" t="s">
        <v>703</v>
      </c>
      <c r="X271" s="253">
        <v>27224.850999999999</v>
      </c>
      <c r="Y271" s="275">
        <v>74092</v>
      </c>
      <c r="Z271" s="253">
        <v>1047</v>
      </c>
      <c r="AA271" s="254">
        <v>976</v>
      </c>
      <c r="AB271" s="254">
        <v>71</v>
      </c>
      <c r="AC271" s="84">
        <f t="shared" si="31"/>
        <v>2054.8479847076924</v>
      </c>
      <c r="AD271" s="17">
        <f t="shared" si="24"/>
        <v>2211.6462000000001</v>
      </c>
      <c r="AE271" s="17">
        <f t="shared" si="32"/>
        <v>531.55384615384617</v>
      </c>
      <c r="AF271" s="17">
        <f t="shared" si="29"/>
        <v>1114.5156923076922</v>
      </c>
      <c r="AG271" s="17">
        <f t="shared" si="27"/>
        <v>5912.5637231692308</v>
      </c>
    </row>
    <row r="272" spans="1:33" s="3" customFormat="1" ht="45.75" customHeight="1">
      <c r="A272" s="174">
        <v>45581</v>
      </c>
      <c r="B272" s="175">
        <f>IFERROR(
    IF(ISNUMBER(VALUE(MID('latest 2024'!B272,SEARCH("knitting machines for 12Hrs in day",'latest 2024'!B272)-4,4))),
        VALUE(MID('latest 2024'!B272,SEARCH("knitting machines for 12Hrs in day",'latest 2024'!B272)-4,4)),
        IF(ISNUMBER(VALUE(MID('latest 2024'!B272,SEARCH("knitting machines for 12Hrs in day",'latest 2024'!B272)-3,3))),
            VALUE(MID('latest 2024'!B272,SEARCH("knitting machines for 12Hrs in day",'latest 2024'!B272)-3,3)),
            VALUE(MID('latest 2024'!B272,SEARCH("knitting machines for 12Hrs in day",'latest 2024'!B272)-2,2))
        )
    ),"-"
)</f>
        <v>152</v>
      </c>
      <c r="C272" s="175">
        <f>IFERROR(
    IF(ISNUMBER(VALUE(MID('latest 2024'!B272,SEARCH("knitting machines operated in night",'latest 2024'!B272)-4,4))),
        VALUE(MID('latest 2024'!B272,SEARCH("knitting machines operated in night",'latest 2024'!B272)-4,4)),
        IF(ISNUMBER(VALUE(MID('latest 2024'!B272,SEARCH("knitting machines operated in night",'latest 2024'!B272)-3,3))),
            VALUE(MID('latest 2024'!B272,SEARCH("knitting machines operated in night",'latest 2024'!B272)-3,3)),
            VALUE(MID('latest 2024'!B272,SEARCH("knitting machines operated in night",'latest 2024'!B272)-2,2))
        )
    ),"-"
)</f>
        <v>151</v>
      </c>
      <c r="D272" s="176">
        <f>IFERROR(
    IF(ISNUMBER(VALUE(MID('latest 2024'!B272,SEARCH("bulk dye machines operated in day",'latest 2024'!B272)-4,4))),
        VALUE(MID('latest 2024'!B272,SEARCH("bulk dye machines operated in day",'latest 2024'!B272)-4,4)),
        IF(ISNUMBER(VALUE(MID('latest 2024'!B272,SEARCH("bulk dye machines operated in day",'latest 2024'!B272)-3,3))),
            VALUE(MID('latest 2024'!B272,SEARCH("bulk dye machines operated in day",'latest 2024'!B272)-3,3)),
            VALUE(MID('latest 2024'!B272,SEARCH("bulk dye machines operated in day ",'latest 2024'!B272)-2,2))
        )
    ),"-"
)</f>
        <v>29</v>
      </c>
      <c r="E272" s="176">
        <f>IFERROR(
    IF(ISNUMBER(VALUE(MID('latest 2024'!B272,SEARCH("bulk dye machines operated in night",'latest 2024'!B272)-4,4))),
        VALUE(MID('latest 2024'!B272,SEARCH("bulk dye machines operated in night",'latest 2024'!B272)-4,4)),
        IF(ISNUMBER(VALUE(MID('latest 2024'!B272,SEARCH("bulk dye machines operated in night",'latest 2024'!B272)-3,3))),
            VALUE(MID('latest 2024'!B272,SEARCH("bulk dye machines operated in night",'latest 2024'!B272)-3,3)),
            VALUE(MID('latest 2024'!B272,SEARCH("bulk dye machines operated in night",'latest 2024'!B272)-2,2))
        )
    ),"-"
)</f>
        <v>29</v>
      </c>
      <c r="F272" s="175">
        <f>IFERROR(
    IF(ISNUMBER(VALUE(MID('latest 2024'!B272,SEARCH("sample dye machine operated in day",'latest 2024'!B272)-4,4))),
        VALUE(MID('latest 2024'!B272,SEARCH("sample dye machine operated in day",'latest 2024'!B272)-4,4)),
        IF(ISNUMBER(VALUE(MID('latest 2024'!B272,SEARCH("sample dye machine operated in day",'latest 2024'!B272)-3,3))),
            VALUE(MID('latest 2024'!B272,SEARCH("sample dye machine operated in day",'latest 2024'!B272)-3,3)),
            VALUE(MID('latest 2024'!B272,SEARCH("sample dye machine operated in day",'latest 2024'!B272)-2,2))
        )
    ),"-"
)</f>
        <v>9</v>
      </c>
      <c r="G272" s="175">
        <f>IFERROR(
    IF(ISNUMBER(VALUE(MID('latest 2024'!B272,SEARCH("sample dye machine operated in night",'latest 2024'!B272)-4,4))),
        VALUE(MID('latest 2024'!B272,SEARCH("sample dye machine operated in night",'latest 2024'!B272)-4,4)),
        IF(ISNUMBER(VALUE(MID('latest 2024'!B272,SEARCH("sample dye machine operated in night",'latest 2024'!B272)-3,3))),
            VALUE(MID('latest 2024'!B272,SEARCH("sample dye machine operated in night",'latest 2024'!B272)-3,3)),
            VALUE(MID('latest 2024'!B272,SEARCH("sample dye machine operated in night",'latest 2024'!B272)-2,2))
        )
    ),"-"
)</f>
        <v>10</v>
      </c>
      <c r="H272" s="176">
        <f>IFERROR(
    IF(ISNUMBER(VALUE(MID('latest 2024'!B272,SEARCH("dryers operated in day",'latest 2024'!B272)-4,4))),
        VALUE(MID('latest 2024'!B272,SEARCH("dryers operated in day",'latest 2024'!B272)-4,4)),
        IF(ISNUMBER(VALUE(MID('latest 2024'!B272,SEARCH("dryers operated in day",'latest 2024'!B272)-3,3))),
            VALUE(MID('latest 2024'!B272,SEARCH("dryers operated in day",'latest 2024'!B272)-3,3)),
            VALUE(MID('latest 2024'!B272,SEARCH("dryers operated in day",'latest 2024'!B272)-2,2))
        )
    ),"-"
)</f>
        <v>11</v>
      </c>
      <c r="I272" s="176">
        <f>IFERROR(
    IF(ISNUMBER(VALUE(MID('latest 2024'!B272,SEARCH("dryers operated in night",'latest 2024'!B272)-4,4))),
        VALUE(MID('latest 2024'!B272,SEARCH("dryers operated in night",'latest 2024'!B272)-4,4)),
        IF(ISNUMBER(VALUE(MID('latest 2024'!B272,SEARCH("dryers operated in night",'latest 2024'!B272)-3,3))),
            VALUE(MID('latest 2024'!B272,SEARCH("dryers operated in night",'latest 2024'!B272)-3,3)),
            VALUE(MID('latest 2024'!B272,SEARCH("dryers operated in night",'latest 2024'!B272)-2,2))
        )
    ),"-"
)</f>
        <v>10</v>
      </c>
      <c r="J272" s="175">
        <f>IFERROR(
    IF(ISNUMBER(VALUE(MID('latest 2024'!B272,SEARCH("Presetting machines operated in day",'latest 2024'!B272)-4,4))),
        VALUE(MID('latest 2024'!B272,SEARCH("Presetting machines operated in day",'latest 2024'!B272)-4,4)),
        IF(ISNUMBER(VALUE(MID('latest 2024'!B272,SEARCH("Presetting machines operated in day",'latest 2024'!B272)-3,3))),
            VALUE(MID('latest 2024'!B272,SEARCH("Presetting machines operated in day",'latest 2024'!B272)-3,3)),
            VALUE(MID('latest 2024'!B272,SEARCH("Presetting machines operated in day",'latest 2024'!B272)-2,2))
        )
    ),"-"
)</f>
        <v>3</v>
      </c>
      <c r="K272" s="177">
        <f>IFERROR(
    IF(ISNUMBER(VALUE(MID('latest 2024'!B272,SEARCH("Presetting machines operated in night",'latest 2024'!B272)-4,4))),
        VALUE(MID('latest 2024'!B272,SEARCH("Presetting machines operated in night",'latest 2024'!B272)-4,4)),
        IF(ISNUMBER(VALUE(MID('latest 2024'!B272,SEARCH("Presetting machines operated in night",'latest 2024'!B272)-3,3))),
            VALUE(MID('latest 2024'!B272,SEARCH("Presetting machines operated in night",'latest 2024'!B272)-3,3)),
            VALUE(MID('latest 2024'!B272,SEARCH("Presetting machines operated in night",'latest 2024'!B272)-2,2))
        )
    ),"-"
)</f>
        <v>3</v>
      </c>
      <c r="L272" s="178" t="s">
        <v>54</v>
      </c>
      <c r="M272" s="178" t="s">
        <v>54</v>
      </c>
      <c r="N272" s="186" t="s">
        <v>777</v>
      </c>
      <c r="O272" s="179">
        <v>2</v>
      </c>
      <c r="P272" s="180">
        <v>7</v>
      </c>
      <c r="Q272" s="180">
        <v>5</v>
      </c>
      <c r="R272" s="179">
        <v>3</v>
      </c>
      <c r="S272" s="179">
        <v>3</v>
      </c>
      <c r="T272" s="180">
        <v>6</v>
      </c>
      <c r="U272" s="180">
        <v>6</v>
      </c>
      <c r="V272" s="181" t="s">
        <v>712</v>
      </c>
      <c r="W272" s="182" t="s">
        <v>703</v>
      </c>
      <c r="X272" s="253">
        <v>28237.089</v>
      </c>
      <c r="Y272" s="275">
        <v>74279</v>
      </c>
      <c r="Z272" s="253">
        <v>1069</v>
      </c>
      <c r="AA272" s="254">
        <v>986</v>
      </c>
      <c r="AB272" s="254">
        <v>83</v>
      </c>
      <c r="AC272" s="84">
        <f t="shared" si="31"/>
        <v>2131.2485943692309</v>
      </c>
      <c r="AD272" s="17">
        <f t="shared" si="24"/>
        <v>2217.2281499999999</v>
      </c>
      <c r="AE272" s="17">
        <f t="shared" si="32"/>
        <v>542.72307692307697</v>
      </c>
      <c r="AF272" s="17">
        <f t="shared" si="29"/>
        <v>1128.5570769230769</v>
      </c>
      <c r="AG272" s="17">
        <f t="shared" si="27"/>
        <v>6019.7568982153853</v>
      </c>
    </row>
    <row r="273" spans="1:33" s="3" customFormat="1" ht="45.75" customHeight="1">
      <c r="A273" s="174">
        <v>45582</v>
      </c>
      <c r="B273" s="175">
        <f>IFERROR(
    IF(ISNUMBER(VALUE(MID('latest 2024'!B273,SEARCH("knitting machines for 12Hrs in day",'latest 2024'!B273)-4,4))),
        VALUE(MID('latest 2024'!B273,SEARCH("knitting machines for 12Hrs in day",'latest 2024'!B273)-4,4)),
        IF(ISNUMBER(VALUE(MID('latest 2024'!B273,SEARCH("knitting machines for 12Hrs in day",'latest 2024'!B273)-3,3))),
            VALUE(MID('latest 2024'!B273,SEARCH("knitting machines for 12Hrs in day",'latest 2024'!B273)-3,3)),
            VALUE(MID('latest 2024'!B273,SEARCH("knitting machines for 12Hrs in day",'latest 2024'!B273)-2,2))
        )
    ),"-"
)</f>
        <v>6</v>
      </c>
      <c r="C273" s="175">
        <f>IFERROR(
    IF(ISNUMBER(VALUE(MID('latest 2024'!B273,SEARCH("knitting machines operated in night",'latest 2024'!B273)-4,4))),
        VALUE(MID('latest 2024'!B273,SEARCH("knitting machines operated in night",'latest 2024'!B273)-4,4)),
        IF(ISNUMBER(VALUE(MID('latest 2024'!B273,SEARCH("knitting machines operated in night",'latest 2024'!B273)-3,3))),
            VALUE(MID('latest 2024'!B273,SEARCH("knitting machines operated in night",'latest 2024'!B273)-3,3)),
            VALUE(MID('latest 2024'!B273,SEARCH("knitting machines operated in night",'latest 2024'!B273)-2,2))
        )
    ),"-"
)</f>
        <v>0</v>
      </c>
      <c r="D273" s="176">
        <f>IFERROR(
    IF(ISNUMBER(VALUE(MID('latest 2024'!B273,SEARCH("bulk dye machines operated in day",'latest 2024'!B273)-4,4))),
        VALUE(MID('latest 2024'!B273,SEARCH("bulk dye machines operated in day",'latest 2024'!B273)-4,4)),
        IF(ISNUMBER(VALUE(MID('latest 2024'!B273,SEARCH("bulk dye machines operated in day",'latest 2024'!B273)-3,3))),
            VALUE(MID('latest 2024'!B273,SEARCH("bulk dye machines operated in day",'latest 2024'!B273)-3,3)),
            VALUE(MID('latest 2024'!B273,SEARCH("bulk dye machines operated in day ",'latest 2024'!B273)-2,2))
        )
    ),"-"
)</f>
        <v>29</v>
      </c>
      <c r="E273" s="176">
        <f>IFERROR(
    IF(ISNUMBER(VALUE(MID('latest 2024'!B273,SEARCH("bulk dye machines operated in night",'latest 2024'!B273)-4,4))),
        VALUE(MID('latest 2024'!B273,SEARCH("bulk dye machines operated in night",'latest 2024'!B273)-4,4)),
        IF(ISNUMBER(VALUE(MID('latest 2024'!B273,SEARCH("bulk dye machines operated in night",'latest 2024'!B273)-3,3))),
            VALUE(MID('latest 2024'!B273,SEARCH("bulk dye machines operated in night",'latest 2024'!B273)-3,3)),
            VALUE(MID('latest 2024'!B273,SEARCH("bulk dye machines operated in night",'latest 2024'!B273)-2,2))
        )
    ),"-"
)</f>
        <v>0</v>
      </c>
      <c r="F273" s="175">
        <f>IFERROR(
    IF(ISNUMBER(VALUE(MID('latest 2024'!B273,SEARCH("sample dye machine operated in day",'latest 2024'!B273)-4,4))),
        VALUE(MID('latest 2024'!B273,SEARCH("sample dye machine operated in day",'latest 2024'!B273)-4,4)),
        IF(ISNUMBER(VALUE(MID('latest 2024'!B273,SEARCH("sample dye machine operated in day",'latest 2024'!B273)-3,3))),
            VALUE(MID('latest 2024'!B273,SEARCH("sample dye machine operated in day",'latest 2024'!B273)-3,3)),
            VALUE(MID('latest 2024'!B273,SEARCH("sample dye machine operated in day",'latest 2024'!B273)-2,2))
        )
    ),"-"
)</f>
        <v>9</v>
      </c>
      <c r="G273" s="175">
        <f>IFERROR(
    IF(ISNUMBER(VALUE(MID('latest 2024'!B273,SEARCH("sample dye machine operated in night",'latest 2024'!B273)-4,4))),
        VALUE(MID('latest 2024'!B273,SEARCH("sample dye machine operated in night",'latest 2024'!B273)-4,4)),
        IF(ISNUMBER(VALUE(MID('latest 2024'!B273,SEARCH("sample dye machine operated in night",'latest 2024'!B273)-3,3))),
            VALUE(MID('latest 2024'!B273,SEARCH("sample dye machine operated in night",'latest 2024'!B273)-3,3)),
            VALUE(MID('latest 2024'!B273,SEARCH("sample dye machine operated in night",'latest 2024'!B273)-2,2))
        )
    ),"-"
)</f>
        <v>0</v>
      </c>
      <c r="H273" s="176">
        <f>IFERROR(
    IF(ISNUMBER(VALUE(MID('latest 2024'!B273,SEARCH("dryers operated in day",'latest 2024'!B273)-4,4))),
        VALUE(MID('latest 2024'!B273,SEARCH("dryers operated in day",'latest 2024'!B273)-4,4)),
        IF(ISNUMBER(VALUE(MID('latest 2024'!B273,SEARCH("dryers operated in day",'latest 2024'!B273)-3,3))),
            VALUE(MID('latest 2024'!B273,SEARCH("dryers operated in day",'latest 2024'!B273)-3,3)),
            VALUE(MID('latest 2024'!B273,SEARCH("dryers operated in day",'latest 2024'!B273)-2,2))
        )
    ),"-"
)</f>
        <v>11</v>
      </c>
      <c r="I273" s="176">
        <f>IFERROR(
    IF(ISNUMBER(VALUE(MID('latest 2024'!B273,SEARCH("dryers operated in night",'latest 2024'!B273)-4,4))),
        VALUE(MID('latest 2024'!B273,SEARCH("dryers operated in night",'latest 2024'!B273)-4,4)),
        IF(ISNUMBER(VALUE(MID('latest 2024'!B273,SEARCH("dryers operated in night",'latest 2024'!B273)-3,3))),
            VALUE(MID('latest 2024'!B273,SEARCH("dryers operated in night",'latest 2024'!B273)-3,3)),
            VALUE(MID('latest 2024'!B273,SEARCH("dryers operated in night",'latest 2024'!B273)-2,2))
        )
    ),"-"
)</f>
        <v>0</v>
      </c>
      <c r="J273" s="175" t="str">
        <f>IFERROR(
    IF(ISNUMBER(VALUE(MID('latest 2024'!B273,SEARCH("Presetting machines operated in day",'latest 2024'!B273)-4,4))),
        VALUE(MID('latest 2024'!B273,SEARCH("Presetting machines operated in day",'latest 2024'!B273)-4,4)),
        IF(ISNUMBER(VALUE(MID('latest 2024'!B273,SEARCH("Presetting machines operated in day",'latest 2024'!B273)-3,3))),
            VALUE(MID('latest 2024'!B273,SEARCH("Presetting machines operated in day",'latest 2024'!B273)-3,3)),
            VALUE(MID('latest 2024'!B273,SEARCH("Presetting machines operated in day",'latest 2024'!B273)-2,2))
        )
    ),"-"
)</f>
        <v>-</v>
      </c>
      <c r="K273" s="177">
        <f>IFERROR(
    IF(ISNUMBER(VALUE(MID('latest 2024'!B273,SEARCH("Presetting machines operated in night",'latest 2024'!B273)-4,4))),
        VALUE(MID('latest 2024'!B273,SEARCH("Presetting machines operated in night",'latest 2024'!B273)-4,4)),
        IF(ISNUMBER(VALUE(MID('latest 2024'!B273,SEARCH("Presetting machines operated in night",'latest 2024'!B273)-3,3))),
            VALUE(MID('latest 2024'!B273,SEARCH("Presetting machines operated in night",'latest 2024'!B273)-3,3)),
            VALUE(MID('latest 2024'!B273,SEARCH("Presetting machines operated in night",'latest 2024'!B273)-2,2))
        )
    ),"-"
)</f>
        <v>0</v>
      </c>
      <c r="L273" s="178" t="s">
        <v>54</v>
      </c>
      <c r="M273" s="178" t="s">
        <v>54</v>
      </c>
      <c r="N273" s="186" t="s">
        <v>777</v>
      </c>
      <c r="O273" s="179">
        <v>2</v>
      </c>
      <c r="P273" s="180">
        <v>7</v>
      </c>
      <c r="Q273" s="180">
        <v>5</v>
      </c>
      <c r="R273" s="179">
        <v>3</v>
      </c>
      <c r="S273" s="179">
        <v>3</v>
      </c>
      <c r="T273" s="180">
        <v>6</v>
      </c>
      <c r="U273" s="180">
        <v>6</v>
      </c>
      <c r="V273" s="184" t="s">
        <v>826</v>
      </c>
      <c r="W273" s="182" t="s">
        <v>703</v>
      </c>
      <c r="X273" s="253">
        <v>10960.06</v>
      </c>
      <c r="Y273" s="275">
        <v>34813</v>
      </c>
      <c r="Z273" s="253">
        <v>540</v>
      </c>
      <c r="AA273" s="254">
        <v>432</v>
      </c>
      <c r="AB273" s="254">
        <v>108</v>
      </c>
      <c r="AC273" s="84">
        <f t="shared" si="31"/>
        <v>827.23160553846151</v>
      </c>
      <c r="AD273" s="17">
        <f t="shared" si="24"/>
        <v>1039.1680500000002</v>
      </c>
      <c r="AE273" s="17">
        <f t="shared" si="32"/>
        <v>274.15384615384613</v>
      </c>
      <c r="AF273" s="17">
        <f t="shared" si="29"/>
        <v>511.12246153846155</v>
      </c>
      <c r="AG273" s="17">
        <f t="shared" si="27"/>
        <v>2651.6759632307694</v>
      </c>
    </row>
    <row r="274" spans="1:33" s="3" customFormat="1" ht="45.75" customHeight="1">
      <c r="A274" s="174">
        <v>45583</v>
      </c>
      <c r="B274" s="175" t="str">
        <f>IFERROR(
    IF(ISNUMBER(VALUE(MID('latest 2024'!B274,SEARCH("knitting machines for 12Hrs in day",'latest 2024'!B274)-4,4))),
        VALUE(MID('latest 2024'!B274,SEARCH("knitting machines for 12Hrs in day",'latest 2024'!B274)-4,4)),
        IF(ISNUMBER(VALUE(MID('latest 2024'!B274,SEARCH("knitting machines for 12Hrs in day",'latest 2024'!B274)-3,3))),
            VALUE(MID('latest 2024'!B274,SEARCH("knitting machines for 12Hrs in day",'latest 2024'!B274)-3,3)),
            VALUE(MID('latest 2024'!B274,SEARCH("knitting machines for 12Hrs in day",'latest 2024'!B274)-2,2))
        )
    ),"-"
)</f>
        <v>-</v>
      </c>
      <c r="C274" s="175" t="str">
        <f>IFERROR(
    IF(ISNUMBER(VALUE(MID('latest 2024'!B274,SEARCH("knitting machines operated in night",'latest 2024'!B274)-4,4))),
        VALUE(MID('latest 2024'!B274,SEARCH("knitting machines operated in night",'latest 2024'!B274)-4,4)),
        IF(ISNUMBER(VALUE(MID('latest 2024'!B274,SEARCH("knitting machines operated in night",'latest 2024'!B274)-3,3))),
            VALUE(MID('latest 2024'!B274,SEARCH("knitting machines operated in night",'latest 2024'!B274)-3,3)),
            VALUE(MID('latest 2024'!B274,SEARCH("knitting machines operated in night",'latest 2024'!B274)-2,2))
        )
    ),"-"
)</f>
        <v>-</v>
      </c>
      <c r="D274" s="176" t="str">
        <f>IFERROR(
    IF(ISNUMBER(VALUE(MID('latest 2024'!B274,SEARCH("bulk dye machines operated in day",'latest 2024'!B274)-4,4))),
        VALUE(MID('latest 2024'!B274,SEARCH("bulk dye machines operated in day",'latest 2024'!B274)-4,4)),
        IF(ISNUMBER(VALUE(MID('latest 2024'!B274,SEARCH("bulk dye machines operated in day",'latest 2024'!B274)-3,3))),
            VALUE(MID('latest 2024'!B274,SEARCH("bulk dye machines operated in day",'latest 2024'!B274)-3,3)),
            VALUE(MID('latest 2024'!B274,SEARCH("bulk dye machines operated in day ",'latest 2024'!B274)-2,2))
        )
    ),"-"
)</f>
        <v>-</v>
      </c>
      <c r="E274" s="176" t="str">
        <f>IFERROR(
    IF(ISNUMBER(VALUE(MID('latest 2024'!B274,SEARCH("bulk dye machines operated in night",'latest 2024'!B274)-4,4))),
        VALUE(MID('latest 2024'!B274,SEARCH("bulk dye machines operated in night",'latest 2024'!B274)-4,4)),
        IF(ISNUMBER(VALUE(MID('latest 2024'!B274,SEARCH("bulk dye machines operated in night",'latest 2024'!B274)-3,3))),
            VALUE(MID('latest 2024'!B274,SEARCH("bulk dye machines operated in night",'latest 2024'!B274)-3,3)),
            VALUE(MID('latest 2024'!B274,SEARCH("bulk dye machines operated in night",'latest 2024'!B274)-2,2))
        )
    ),"-"
)</f>
        <v>-</v>
      </c>
      <c r="F274" s="175" t="str">
        <f>IFERROR(
    IF(ISNUMBER(VALUE(MID('latest 2024'!B274,SEARCH("sample dye machine operated in day",'latest 2024'!B274)-4,4))),
        VALUE(MID('latest 2024'!B274,SEARCH("sample dye machine operated in day",'latest 2024'!B274)-4,4)),
        IF(ISNUMBER(VALUE(MID('latest 2024'!B274,SEARCH("sample dye machine operated in day",'latest 2024'!B274)-3,3))),
            VALUE(MID('latest 2024'!B274,SEARCH("sample dye machine operated in day",'latest 2024'!B274)-3,3)),
            VALUE(MID('latest 2024'!B274,SEARCH("sample dye machine operated in day",'latest 2024'!B274)-2,2))
        )
    ),"-"
)</f>
        <v>-</v>
      </c>
      <c r="G274" s="175" t="str">
        <f>IFERROR(
    IF(ISNUMBER(VALUE(MID('latest 2024'!B274,SEARCH("sample dye machine operated in night",'latest 2024'!B274)-4,4))),
        VALUE(MID('latest 2024'!B274,SEARCH("sample dye machine operated in night",'latest 2024'!B274)-4,4)),
        IF(ISNUMBER(VALUE(MID('latest 2024'!B274,SEARCH("sample dye machine operated in night",'latest 2024'!B274)-3,3))),
            VALUE(MID('latest 2024'!B274,SEARCH("sample dye machine operated in night",'latest 2024'!B274)-3,3)),
            VALUE(MID('latest 2024'!B274,SEARCH("sample dye machine operated in night",'latest 2024'!B274)-2,2))
        )
    ),"-"
)</f>
        <v>-</v>
      </c>
      <c r="H274" s="176" t="str">
        <f>IFERROR(
    IF(ISNUMBER(VALUE(MID('latest 2024'!B274,SEARCH("dryers operated in day",'latest 2024'!B274)-4,4))),
        VALUE(MID('latest 2024'!B274,SEARCH("dryers operated in day",'latest 2024'!B274)-4,4)),
        IF(ISNUMBER(VALUE(MID('latest 2024'!B274,SEARCH("dryers operated in day",'latest 2024'!B274)-3,3))),
            VALUE(MID('latest 2024'!B274,SEARCH("dryers operated in day",'latest 2024'!B274)-3,3)),
            VALUE(MID('latest 2024'!B274,SEARCH("dryers operated in day",'latest 2024'!B274)-2,2))
        )
    ),"-"
)</f>
        <v>-</v>
      </c>
      <c r="I274" s="176" t="str">
        <f>IFERROR(
    IF(ISNUMBER(VALUE(MID('latest 2024'!B274,SEARCH("dryers operated in night",'latest 2024'!B274)-4,4))),
        VALUE(MID('latest 2024'!B274,SEARCH("dryers operated in night",'latest 2024'!B274)-4,4)),
        IF(ISNUMBER(VALUE(MID('latest 2024'!B274,SEARCH("dryers operated in night",'latest 2024'!B274)-3,3))),
            VALUE(MID('latest 2024'!B274,SEARCH("dryers operated in night",'latest 2024'!B274)-3,3)),
            VALUE(MID('latest 2024'!B274,SEARCH("dryers operated in night",'latest 2024'!B274)-2,2))
        )
    ),"-"
)</f>
        <v>-</v>
      </c>
      <c r="J274" s="175" t="str">
        <f>IFERROR(
    IF(ISNUMBER(VALUE(MID('latest 2024'!B274,SEARCH("Presetting machines operated in day",'latest 2024'!B274)-4,4))),
        VALUE(MID('latest 2024'!B274,SEARCH("Presetting machines operated in day",'latest 2024'!B274)-4,4)),
        IF(ISNUMBER(VALUE(MID('latest 2024'!B274,SEARCH("Presetting machines operated in day",'latest 2024'!B274)-3,3))),
            VALUE(MID('latest 2024'!B274,SEARCH("Presetting machines operated in day",'latest 2024'!B274)-3,3)),
            VALUE(MID('latest 2024'!B274,SEARCH("Presetting machines operated in day",'latest 2024'!B274)-2,2))
        )
    ),"-"
)</f>
        <v>-</v>
      </c>
      <c r="K274" s="177" t="str">
        <f>IFERROR(
    IF(ISNUMBER(VALUE(MID('latest 2024'!B274,SEARCH("Presetting machines operated in night",'latest 2024'!B274)-4,4))),
        VALUE(MID('latest 2024'!B274,SEARCH("Presetting machines operated in night",'latest 2024'!B274)-4,4)),
        IF(ISNUMBER(VALUE(MID('latest 2024'!B274,SEARCH("Presetting machines operated in night",'latest 2024'!B274)-3,3))),
            VALUE(MID('latest 2024'!B274,SEARCH("Presetting machines operated in night",'latest 2024'!B274)-3,3)),
            VALUE(MID('latest 2024'!B274,SEARCH("Presetting machines operated in night",'latest 2024'!B274)-2,2))
        )
    ),"-"
)</f>
        <v>-</v>
      </c>
      <c r="L274" s="178" t="s">
        <v>54</v>
      </c>
      <c r="M274" s="178" t="s">
        <v>54</v>
      </c>
      <c r="N274" s="186" t="s">
        <v>54</v>
      </c>
      <c r="O274" s="186" t="s">
        <v>54</v>
      </c>
      <c r="P274" s="187" t="s">
        <v>54</v>
      </c>
      <c r="Q274" s="187" t="s">
        <v>54</v>
      </c>
      <c r="R274" s="186" t="s">
        <v>54</v>
      </c>
      <c r="S274" s="186" t="s">
        <v>54</v>
      </c>
      <c r="T274" s="187" t="s">
        <v>54</v>
      </c>
      <c r="U274" s="187" t="s">
        <v>54</v>
      </c>
      <c r="V274" s="181" t="s">
        <v>54</v>
      </c>
      <c r="W274" s="182" t="s">
        <v>28</v>
      </c>
      <c r="X274" s="253">
        <v>0</v>
      </c>
      <c r="Y274" s="253">
        <v>0</v>
      </c>
      <c r="Z274" s="253">
        <v>0</v>
      </c>
      <c r="AA274" s="254">
        <v>0</v>
      </c>
      <c r="AB274" s="254">
        <v>0</v>
      </c>
      <c r="AC274" s="84">
        <f t="shared" si="31"/>
        <v>0</v>
      </c>
      <c r="AD274" s="17">
        <f t="shared" si="24"/>
        <v>0</v>
      </c>
      <c r="AE274" s="17">
        <f t="shared" si="32"/>
        <v>0</v>
      </c>
      <c r="AF274" s="17">
        <f t="shared" si="29"/>
        <v>0</v>
      </c>
      <c r="AG274" s="17">
        <f t="shared" si="27"/>
        <v>0</v>
      </c>
    </row>
    <row r="275" spans="1:33" s="3" customFormat="1" ht="45.75" customHeight="1">
      <c r="A275" s="174">
        <v>45584</v>
      </c>
      <c r="B275" s="175">
        <f>IFERROR(
    IF(ISNUMBER(VALUE(MID('latest 2024'!B275,SEARCH("knitting machines for 12Hrs in day",'latest 2024'!B275)-4,4))),
        VALUE(MID('latest 2024'!B275,SEARCH("knitting machines for 12Hrs in day",'latest 2024'!B275)-4,4)),
        IF(ISNUMBER(VALUE(MID('latest 2024'!B275,SEARCH("knitting machines for 12Hrs in day",'latest 2024'!B275)-3,3))),
            VALUE(MID('latest 2024'!B275,SEARCH("knitting machines for 12Hrs in day",'latest 2024'!B275)-3,3)),
            VALUE(MID('latest 2024'!B275,SEARCH("knitting machines for 12Hrs in day",'latest 2024'!B275)-2,2))
        )
    ),"-"
)</f>
        <v>0</v>
      </c>
      <c r="C275" s="175">
        <f>IFERROR(
    IF(ISNUMBER(VALUE(MID('latest 2024'!B275,SEARCH("knitting machines operated in night",'latest 2024'!B275)-4,4))),
        VALUE(MID('latest 2024'!B275,SEARCH("knitting machines operated in night",'latest 2024'!B275)-4,4)),
        IF(ISNUMBER(VALUE(MID('latest 2024'!B275,SEARCH("knitting machines operated in night",'latest 2024'!B275)-3,3))),
            VALUE(MID('latest 2024'!B275,SEARCH("knitting machines operated in night",'latest 2024'!B275)-3,3)),
            VALUE(MID('latest 2024'!B275,SEARCH("knitting machines operated in night",'latest 2024'!B275)-2,2))
        )
    ),"-"
)</f>
        <v>0</v>
      </c>
      <c r="D275" s="176" t="str">
        <f>IFERROR(
    IF(ISNUMBER(VALUE(MID('latest 2024'!B275,SEARCH("bulk dye machines operated in day",'latest 2024'!B275)-4,4))),
        VALUE(MID('latest 2024'!B275,SEARCH("bulk dye machines operated in day",'latest 2024'!B275)-4,4)),
        IF(ISNUMBER(VALUE(MID('latest 2024'!B275,SEARCH("bulk dye machines operated in day",'latest 2024'!B275)-3,3))),
            VALUE(MID('latest 2024'!B275,SEARCH("bulk dye machines operated in day",'latest 2024'!B275)-3,3)),
            VALUE(MID('latest 2024'!B275,SEARCH("bulk dye machines operated in day ",'latest 2024'!B275)-2,2))
        )
    ),"-"
)</f>
        <v>-</v>
      </c>
      <c r="E275" s="176">
        <f>IFERROR(
    IF(ISNUMBER(VALUE(MID('latest 2024'!B275,SEARCH("bulk dye machines operated in night",'latest 2024'!B275)-4,4))),
        VALUE(MID('latest 2024'!B275,SEARCH("bulk dye machines operated in night",'latest 2024'!B275)-4,4)),
        IF(ISNUMBER(VALUE(MID('latest 2024'!B275,SEARCH("bulk dye machines operated in night",'latest 2024'!B275)-3,3))),
            VALUE(MID('latest 2024'!B275,SEARCH("bulk dye machines operated in night",'latest 2024'!B275)-3,3)),
            VALUE(MID('latest 2024'!B275,SEARCH("bulk dye machines operated in night",'latest 2024'!B275)-2,2))
        )
    ),"-"
)</f>
        <v>0</v>
      </c>
      <c r="F275" s="175">
        <f>IFERROR(
    IF(ISNUMBER(VALUE(MID('latest 2024'!B275,SEARCH("sample dye machine operated in day",'latest 2024'!B275)-4,4))),
        VALUE(MID('latest 2024'!B275,SEARCH("sample dye machine operated in day",'latest 2024'!B275)-4,4)),
        IF(ISNUMBER(VALUE(MID('latest 2024'!B275,SEARCH("sample dye machine operated in day",'latest 2024'!B275)-3,3))),
            VALUE(MID('latest 2024'!B275,SEARCH("sample dye machine operated in day",'latest 2024'!B275)-3,3)),
            VALUE(MID('latest 2024'!B275,SEARCH("sample dye machine operated in day",'latest 2024'!B275)-2,2))
        )
    ),"-"
)</f>
        <v>0</v>
      </c>
      <c r="G275" s="175">
        <f>IFERROR(
    IF(ISNUMBER(VALUE(MID('latest 2024'!B275,SEARCH("sample dye machine operated in night",'latest 2024'!B275)-4,4))),
        VALUE(MID('latest 2024'!B275,SEARCH("sample dye machine operated in night",'latest 2024'!B275)-4,4)),
        IF(ISNUMBER(VALUE(MID('latest 2024'!B275,SEARCH("sample dye machine operated in night",'latest 2024'!B275)-3,3))),
            VALUE(MID('latest 2024'!B275,SEARCH("sample dye machine operated in night",'latest 2024'!B275)-3,3)),
            VALUE(MID('latest 2024'!B275,SEARCH("sample dye machine operated in night",'latest 2024'!B275)-2,2))
        )
    ),"-"
)</f>
        <v>0</v>
      </c>
      <c r="H275" s="176">
        <f>IFERROR(
    IF(ISNUMBER(VALUE(MID('latest 2024'!B275,SEARCH("dryers operated in day",'latest 2024'!B275)-4,4))),
        VALUE(MID('latest 2024'!B275,SEARCH("dryers operated in day",'latest 2024'!B275)-4,4)),
        IF(ISNUMBER(VALUE(MID('latest 2024'!B275,SEARCH("dryers operated in day",'latest 2024'!B275)-3,3))),
            VALUE(MID('latest 2024'!B275,SEARCH("dryers operated in day",'latest 2024'!B275)-3,3)),
            VALUE(MID('latest 2024'!B275,SEARCH("dryers operated in day",'latest 2024'!B275)-2,2))
        )
    ),"-"
)</f>
        <v>0</v>
      </c>
      <c r="I275" s="176">
        <f>IFERROR(
    IF(ISNUMBER(VALUE(MID('latest 2024'!B275,SEARCH("dryers operated in night",'latest 2024'!B275)-4,4))),
        VALUE(MID('latest 2024'!B275,SEARCH("dryers operated in night",'latest 2024'!B275)-4,4)),
        IF(ISNUMBER(VALUE(MID('latest 2024'!B275,SEARCH("dryers operated in night",'latest 2024'!B275)-3,3))),
            VALUE(MID('latest 2024'!B275,SEARCH("dryers operated in night",'latest 2024'!B275)-3,3)),
            VALUE(MID('latest 2024'!B275,SEARCH("dryers operated in night",'latest 2024'!B275)-2,2))
        )
    ),"-"
)</f>
        <v>0</v>
      </c>
      <c r="J275" s="175">
        <f>IFERROR(
    IF(ISNUMBER(VALUE(MID('latest 2024'!B275,SEARCH("Presetting machines operated in day",'latest 2024'!B275)-4,4))),
        VALUE(MID('latest 2024'!B275,SEARCH("Presetting machines operated in day",'latest 2024'!B275)-4,4)),
        IF(ISNUMBER(VALUE(MID('latest 2024'!B275,SEARCH("Presetting machines operated in day",'latest 2024'!B275)-3,3))),
            VALUE(MID('latest 2024'!B275,SEARCH("Presetting machines operated in day",'latest 2024'!B275)-3,3)),
            VALUE(MID('latest 2024'!B275,SEARCH("Presetting machines operated in day",'latest 2024'!B275)-2,2))
        )
    ),"-"
)</f>
        <v>0</v>
      </c>
      <c r="K275" s="177">
        <f>IFERROR(
    IF(ISNUMBER(VALUE(MID('latest 2024'!B275,SEARCH("Presetting machines operated in night",'latest 2024'!B275)-4,4))),
        VALUE(MID('latest 2024'!B275,SEARCH("Presetting machines operated in night",'latest 2024'!B275)-4,4)),
        IF(ISNUMBER(VALUE(MID('latest 2024'!B275,SEARCH("Presetting machines operated in night",'latest 2024'!B275)-3,3))),
            VALUE(MID('latest 2024'!B275,SEARCH("Presetting machines operated in night",'latest 2024'!B275)-3,3)),
            VALUE(MID('latest 2024'!B275,SEARCH("Presetting machines operated in night",'latest 2024'!B275)-2,2))
        )
    ),"-"
)</f>
        <v>0</v>
      </c>
      <c r="L275" s="178" t="s">
        <v>54</v>
      </c>
      <c r="M275" s="178" t="s">
        <v>54</v>
      </c>
      <c r="N275" s="179">
        <v>1</v>
      </c>
      <c r="O275" s="179">
        <v>0</v>
      </c>
      <c r="P275" s="180">
        <v>0</v>
      </c>
      <c r="Q275" s="180">
        <v>0</v>
      </c>
      <c r="R275" s="179">
        <v>0</v>
      </c>
      <c r="S275" s="179">
        <v>0</v>
      </c>
      <c r="T275" s="180">
        <v>0</v>
      </c>
      <c r="U275" s="180">
        <v>0</v>
      </c>
      <c r="V275" s="184" t="s">
        <v>826</v>
      </c>
      <c r="W275" s="182" t="s">
        <v>703</v>
      </c>
      <c r="X275" s="253">
        <v>3318.1329999999998</v>
      </c>
      <c r="Y275" s="253">
        <v>0</v>
      </c>
      <c r="Z275" s="253">
        <v>0</v>
      </c>
      <c r="AA275" s="254">
        <v>0</v>
      </c>
      <c r="AB275" s="254">
        <v>0</v>
      </c>
      <c r="AC275" s="84">
        <f t="shared" si="31"/>
        <v>250.44246920000001</v>
      </c>
      <c r="AD275" s="17">
        <f t="shared" si="24"/>
        <v>0</v>
      </c>
      <c r="AE275" s="17">
        <f t="shared" si="32"/>
        <v>0</v>
      </c>
      <c r="AF275" s="17">
        <f t="shared" si="29"/>
        <v>0</v>
      </c>
      <c r="AG275" s="17">
        <f t="shared" si="27"/>
        <v>250.44246920000001</v>
      </c>
    </row>
    <row r="276" spans="1:33" s="3" customFormat="1" ht="45.75" customHeight="1">
      <c r="A276" s="174">
        <v>45585</v>
      </c>
      <c r="B276" s="175">
        <f>IFERROR(
    IF(ISNUMBER(VALUE(MID('latest 2024'!B276,SEARCH("knitting machines for 12Hrs in day",'latest 2024'!B276)-4,4))),
        VALUE(MID('latest 2024'!B276,SEARCH("knitting machines for 12Hrs in day",'latest 2024'!B276)-4,4)),
        IF(ISNUMBER(VALUE(MID('latest 2024'!B276,SEARCH("knitting machines for 12Hrs in day",'latest 2024'!B276)-3,3))),
            VALUE(MID('latest 2024'!B276,SEARCH("knitting machines for 12Hrs in day",'latest 2024'!B276)-3,3)),
            VALUE(MID('latest 2024'!B276,SEARCH("knitting machines for 12Hrs in day",'latest 2024'!B276)-2,2))
        )
    ),"-"
)</f>
        <v>128</v>
      </c>
      <c r="C276" s="175">
        <f>IFERROR(
    IF(ISNUMBER(VALUE(MID('latest 2024'!B276,SEARCH("knitting machines operated in night",'latest 2024'!B276)-4,4))),
        VALUE(MID('latest 2024'!B276,SEARCH("knitting machines operated in night",'latest 2024'!B276)-4,4)),
        IF(ISNUMBER(VALUE(MID('latest 2024'!B276,SEARCH("knitting machines operated in night",'latest 2024'!B276)-3,3))),
            VALUE(MID('latest 2024'!B276,SEARCH("knitting machines operated in night",'latest 2024'!B276)-3,3)),
            VALUE(MID('latest 2024'!B276,SEARCH("knitting machines operated in night",'latest 2024'!B276)-2,2))
        )
    ),"-"
)</f>
        <v>130</v>
      </c>
      <c r="D276" s="176">
        <f>IFERROR(
    IF(ISNUMBER(VALUE(MID('latest 2024'!B276,SEARCH("bulk dye machines operated in day",'latest 2024'!B276)-4,4))),
        VALUE(MID('latest 2024'!B276,SEARCH("bulk dye machines operated in day",'latest 2024'!B276)-4,4)),
        IF(ISNUMBER(VALUE(MID('latest 2024'!B276,SEARCH("bulk dye machines operated in day",'latest 2024'!B276)-3,3))),
            VALUE(MID('latest 2024'!B276,SEARCH("bulk dye machines operated in day",'latest 2024'!B276)-3,3)),
            VALUE(MID('latest 2024'!B276,SEARCH("bulk dye machines operated in day ",'latest 2024'!B276)-2,2))
        )
    ),"-"
)</f>
        <v>28</v>
      </c>
      <c r="E276" s="176">
        <f>IFERROR(
    IF(ISNUMBER(VALUE(MID('latest 2024'!B276,SEARCH("bulk dye machines operated in night",'latest 2024'!B276)-4,4))),
        VALUE(MID('latest 2024'!B276,SEARCH("bulk dye machines operated in night",'latest 2024'!B276)-4,4)),
        IF(ISNUMBER(VALUE(MID('latest 2024'!B276,SEARCH("bulk dye machines operated in night",'latest 2024'!B276)-3,3))),
            VALUE(MID('latest 2024'!B276,SEARCH("bulk dye machines operated in night",'latest 2024'!B276)-3,3)),
            VALUE(MID('latest 2024'!B276,SEARCH("bulk dye machines operated in night",'latest 2024'!B276)-2,2))
        )
    ),"-"
)</f>
        <v>28</v>
      </c>
      <c r="F276" s="175">
        <f>IFERROR(
    IF(ISNUMBER(VALUE(MID('latest 2024'!B276,SEARCH("sample dye machine operated in day",'latest 2024'!B276)-4,4))),
        VALUE(MID('latest 2024'!B276,SEARCH("sample dye machine operated in day",'latest 2024'!B276)-4,4)),
        IF(ISNUMBER(VALUE(MID('latest 2024'!B276,SEARCH("sample dye machine operated in day",'latest 2024'!B276)-3,3))),
            VALUE(MID('latest 2024'!B276,SEARCH("sample dye machine operated in day",'latest 2024'!B276)-3,3)),
            VALUE(MID('latest 2024'!B276,SEARCH("sample dye machine operated in day",'latest 2024'!B276)-2,2))
        )
    ),"-"
)</f>
        <v>9</v>
      </c>
      <c r="G276" s="175">
        <f>IFERROR(
    IF(ISNUMBER(VALUE(MID('latest 2024'!B276,SEARCH("sample dye machine operated in night",'latest 2024'!B276)-4,4))),
        VALUE(MID('latest 2024'!B276,SEARCH("sample dye machine operated in night",'latest 2024'!B276)-4,4)),
        IF(ISNUMBER(VALUE(MID('latest 2024'!B276,SEARCH("sample dye machine operated in night",'latest 2024'!B276)-3,3))),
            VALUE(MID('latest 2024'!B276,SEARCH("sample dye machine operated in night",'latest 2024'!B276)-3,3)),
            VALUE(MID('latest 2024'!B276,SEARCH("sample dye machine operated in night",'latest 2024'!B276)-2,2))
        )
    ),"-"
)</f>
        <v>10</v>
      </c>
      <c r="H276" s="176">
        <f>IFERROR(
    IF(ISNUMBER(VALUE(MID('latest 2024'!B276,SEARCH("dryers operated in day",'latest 2024'!B276)-4,4))),
        VALUE(MID('latest 2024'!B276,SEARCH("dryers operated in day",'latest 2024'!B276)-4,4)),
        IF(ISNUMBER(VALUE(MID('latest 2024'!B276,SEARCH("dryers operated in day",'latest 2024'!B276)-3,3))),
            VALUE(MID('latest 2024'!B276,SEARCH("dryers operated in day",'latest 2024'!B276)-3,3)),
            VALUE(MID('latest 2024'!B276,SEARCH("dryers operated in day",'latest 2024'!B276)-2,2))
        )
    ),"-"
)</f>
        <v>6</v>
      </c>
      <c r="I276" s="176">
        <f>IFERROR(
    IF(ISNUMBER(VALUE(MID('latest 2024'!B276,SEARCH("dryers operated in night",'latest 2024'!B276)-4,4))),
        VALUE(MID('latest 2024'!B276,SEARCH("dryers operated in night",'latest 2024'!B276)-4,4)),
        IF(ISNUMBER(VALUE(MID('latest 2024'!B276,SEARCH("dryers operated in night",'latest 2024'!B276)-3,3))),
            VALUE(MID('latest 2024'!B276,SEARCH("dryers operated in night",'latest 2024'!B276)-3,3)),
            VALUE(MID('latest 2024'!B276,SEARCH("dryers operated in night",'latest 2024'!B276)-2,2))
        )
    ),"-"
)</f>
        <v>9</v>
      </c>
      <c r="J276" s="175">
        <f>IFERROR(
    IF(ISNUMBER(VALUE(MID('latest 2024'!B276,SEARCH("Presetting machines operated in day",'latest 2024'!B276)-4,4))),
        VALUE(MID('latest 2024'!B276,SEARCH("Presetting machines operated in day",'latest 2024'!B276)-4,4)),
        IF(ISNUMBER(VALUE(MID('latest 2024'!B276,SEARCH("Presetting machines operated in day",'latest 2024'!B276)-3,3))),
            VALUE(MID('latest 2024'!B276,SEARCH("Presetting machines operated in day",'latest 2024'!B276)-3,3)),
            VALUE(MID('latest 2024'!B276,SEARCH("Presetting machines operated in day",'latest 2024'!B276)-2,2))
        )
    ),"-"
)</f>
        <v>3</v>
      </c>
      <c r="K276" s="177">
        <f>IFERROR(
    IF(ISNUMBER(VALUE(MID('latest 2024'!B276,SEARCH("Presetting machines operated in night",'latest 2024'!B276)-4,4))),
        VALUE(MID('latest 2024'!B276,SEARCH("Presetting machines operated in night",'latest 2024'!B276)-4,4)),
        IF(ISNUMBER(VALUE(MID('latest 2024'!B276,SEARCH("Presetting machines operated in night",'latest 2024'!B276)-3,3))),
            VALUE(MID('latest 2024'!B276,SEARCH("Presetting machines operated in night",'latest 2024'!B276)-3,3)),
            VALUE(MID('latest 2024'!B276,SEARCH("Presetting machines operated in night",'latest 2024'!B276)-2,2))
        )
    ),"-"
)</f>
        <v>2</v>
      </c>
      <c r="L276" s="178" t="s">
        <v>54</v>
      </c>
      <c r="M276" s="178" t="s">
        <v>54</v>
      </c>
      <c r="N276" s="186" t="s">
        <v>760</v>
      </c>
      <c r="O276" s="179">
        <v>2</v>
      </c>
      <c r="P276" s="180">
        <v>6</v>
      </c>
      <c r="Q276" s="180">
        <v>6</v>
      </c>
      <c r="R276" s="179">
        <v>3</v>
      </c>
      <c r="S276" s="179">
        <v>3</v>
      </c>
      <c r="T276" s="180" t="s">
        <v>763</v>
      </c>
      <c r="U276" s="180">
        <v>6</v>
      </c>
      <c r="V276" s="184" t="s">
        <v>826</v>
      </c>
      <c r="W276" s="182" t="s">
        <v>703</v>
      </c>
      <c r="X276" s="253">
        <v>23466.55</v>
      </c>
      <c r="Y276" s="275">
        <v>67864</v>
      </c>
      <c r="Z276" s="253">
        <v>911</v>
      </c>
      <c r="AA276" s="254">
        <v>852</v>
      </c>
      <c r="AB276" s="254">
        <v>59</v>
      </c>
      <c r="AC276" s="84">
        <f t="shared" si="31"/>
        <v>1771.1829892307692</v>
      </c>
      <c r="AD276" s="17">
        <f t="shared" si="24"/>
        <v>2025.7404000000001</v>
      </c>
      <c r="AE276" s="17">
        <f t="shared" si="32"/>
        <v>462.50769230769231</v>
      </c>
      <c r="AF276" s="17">
        <f t="shared" si="29"/>
        <v>972.22430769230778</v>
      </c>
      <c r="AG276" s="17">
        <f t="shared" si="27"/>
        <v>5231.6553892307693</v>
      </c>
    </row>
    <row r="277" spans="1:33" s="3" customFormat="1" ht="45.75" customHeight="1">
      <c r="A277" s="174">
        <v>45586</v>
      </c>
      <c r="B277" s="175">
        <f>IFERROR(
    IF(ISNUMBER(VALUE(MID('latest 2024'!B277,SEARCH("knitting machines for 12Hrs in day",'latest 2024'!B277)-4,4))),
        VALUE(MID('latest 2024'!B277,SEARCH("knitting machines for 12Hrs in day",'latest 2024'!B277)-4,4)),
        IF(ISNUMBER(VALUE(MID('latest 2024'!B277,SEARCH("knitting machines for 12Hrs in day",'latest 2024'!B277)-3,3))),
            VALUE(MID('latest 2024'!B277,SEARCH("knitting machines for 12Hrs in day",'latest 2024'!B277)-3,3)),
            VALUE(MID('latest 2024'!B277,SEARCH("knitting machines for 12Hrs in day",'latest 2024'!B277)-2,2))
        )
    ),"-"
)</f>
        <v>132</v>
      </c>
      <c r="C277" s="175">
        <f>IFERROR(
    IF(ISNUMBER(VALUE(MID('latest 2024'!B277,SEARCH("knitting machines operated in night",'latest 2024'!B277)-4,4))),
        VALUE(MID('latest 2024'!B277,SEARCH("knitting machines operated in night",'latest 2024'!B277)-4,4)),
        IF(ISNUMBER(VALUE(MID('latest 2024'!B277,SEARCH("knitting machines operated in night",'latest 2024'!B277)-3,3))),
            VALUE(MID('latest 2024'!B277,SEARCH("knitting machines operated in night",'latest 2024'!B277)-3,3)),
            VALUE(MID('latest 2024'!B277,SEARCH("knitting machines operated in night",'latest 2024'!B277)-2,2))
        )
    ),"-"
)</f>
        <v>168</v>
      </c>
      <c r="D277" s="176">
        <f>IFERROR(
    IF(ISNUMBER(VALUE(MID('latest 2024'!B277,SEARCH("bulk dye machines operated in day",'latest 2024'!B277)-4,4))),
        VALUE(MID('latest 2024'!B277,SEARCH("bulk dye machines operated in day",'latest 2024'!B277)-4,4)),
        IF(ISNUMBER(VALUE(MID('latest 2024'!B277,SEARCH("bulk dye machines operated in day",'latest 2024'!B277)-3,3))),
            VALUE(MID('latest 2024'!B277,SEARCH("bulk dye machines operated in day",'latest 2024'!B277)-3,3)),
            VALUE(MID('latest 2024'!B277,SEARCH("bulk dye machines operated in day ",'latest 2024'!B277)-2,2))
        )
    ),"-"
)</f>
        <v>27</v>
      </c>
      <c r="E277" s="176">
        <f>IFERROR(
    IF(ISNUMBER(VALUE(MID('latest 2024'!B277,SEARCH("bulk dye machines operated in night",'latest 2024'!B277)-4,4))),
        VALUE(MID('latest 2024'!B277,SEARCH("bulk dye machines operated in night",'latest 2024'!B277)-4,4)),
        IF(ISNUMBER(VALUE(MID('latest 2024'!B277,SEARCH("bulk dye machines operated in night",'latest 2024'!B277)-3,3))),
            VALUE(MID('latest 2024'!B277,SEARCH("bulk dye machines operated in night",'latest 2024'!B277)-3,3)),
            VALUE(MID('latest 2024'!B277,SEARCH("bulk dye machines operated in night",'latest 2024'!B277)-2,2))
        )
    ),"-"
)</f>
        <v>28</v>
      </c>
      <c r="F277" s="175">
        <f>IFERROR(
    IF(ISNUMBER(VALUE(MID('latest 2024'!B277,SEARCH("sample dye machine operated in day",'latest 2024'!B277)-4,4))),
        VALUE(MID('latest 2024'!B277,SEARCH("sample dye machine operated in day",'latest 2024'!B277)-4,4)),
        IF(ISNUMBER(VALUE(MID('latest 2024'!B277,SEARCH("sample dye machine operated in day",'latest 2024'!B277)-3,3))),
            VALUE(MID('latest 2024'!B277,SEARCH("sample dye machine operated in day",'latest 2024'!B277)-3,3)),
            VALUE(MID('latest 2024'!B277,SEARCH("sample dye machine operated in day",'latest 2024'!B277)-2,2))
        )
    ),"-"
)</f>
        <v>10</v>
      </c>
      <c r="G277" s="175">
        <f>IFERROR(
    IF(ISNUMBER(VALUE(MID('latest 2024'!B277,SEARCH("sample dye machine operated in night",'latest 2024'!B277)-4,4))),
        VALUE(MID('latest 2024'!B277,SEARCH("sample dye machine operated in night",'latest 2024'!B277)-4,4)),
        IF(ISNUMBER(VALUE(MID('latest 2024'!B277,SEARCH("sample dye machine operated in night",'latest 2024'!B277)-3,3))),
            VALUE(MID('latest 2024'!B277,SEARCH("sample dye machine operated in night",'latest 2024'!B277)-3,3)),
            VALUE(MID('latest 2024'!B277,SEARCH("sample dye machine operated in night",'latest 2024'!B277)-2,2))
        )
    ),"-"
)</f>
        <v>10</v>
      </c>
      <c r="H277" s="176">
        <f>IFERROR(
    IF(ISNUMBER(VALUE(MID('latest 2024'!B277,SEARCH("dryers operated in day",'latest 2024'!B277)-4,4))),
        VALUE(MID('latest 2024'!B277,SEARCH("dryers operated in day",'latest 2024'!B277)-4,4)),
        IF(ISNUMBER(VALUE(MID('latest 2024'!B277,SEARCH("dryers operated in day",'latest 2024'!B277)-3,3))),
            VALUE(MID('latest 2024'!B277,SEARCH("dryers operated in day",'latest 2024'!B277)-3,3)),
            VALUE(MID('latest 2024'!B277,SEARCH("dryers operated in day",'latest 2024'!B277)-2,2))
        )
    ),"-"
)</f>
        <v>9</v>
      </c>
      <c r="I277" s="176">
        <f>IFERROR(
    IF(ISNUMBER(VALUE(MID('latest 2024'!B277,SEARCH("dryers operated in night",'latest 2024'!B277)-4,4))),
        VALUE(MID('latest 2024'!B277,SEARCH("dryers operated in night",'latest 2024'!B277)-4,4)),
        IF(ISNUMBER(VALUE(MID('latest 2024'!B277,SEARCH("dryers operated in night",'latest 2024'!B277)-3,3))),
            VALUE(MID('latest 2024'!B277,SEARCH("dryers operated in night",'latest 2024'!B277)-3,3)),
            VALUE(MID('latest 2024'!B277,SEARCH("dryers operated in night",'latest 2024'!B277)-2,2))
        )
    ),"-"
)</f>
        <v>9</v>
      </c>
      <c r="J277" s="175">
        <f>IFERROR(
    IF(ISNUMBER(VALUE(MID('latest 2024'!B277,SEARCH("Presetting machines operated in day",'latest 2024'!B277)-4,4))),
        VALUE(MID('latest 2024'!B277,SEARCH("Presetting machines operated in day",'latest 2024'!B277)-4,4)),
        IF(ISNUMBER(VALUE(MID('latest 2024'!B277,SEARCH("Presetting machines operated in day",'latest 2024'!B277)-3,3))),
            VALUE(MID('latest 2024'!B277,SEARCH("Presetting machines operated in day",'latest 2024'!B277)-3,3)),
            VALUE(MID('latest 2024'!B277,SEARCH("Presetting machines operated in day",'latest 2024'!B277)-2,2))
        )
    ),"-"
)</f>
        <v>2</v>
      </c>
      <c r="K277" s="177">
        <f>IFERROR(
    IF(ISNUMBER(VALUE(MID('latest 2024'!B277,SEARCH("Presetting machines operated in night",'latest 2024'!B277)-4,4))),
        VALUE(MID('latest 2024'!B277,SEARCH("Presetting machines operated in night",'latest 2024'!B277)-4,4)),
        IF(ISNUMBER(VALUE(MID('latest 2024'!B277,SEARCH("Presetting machines operated in night",'latest 2024'!B277)-3,3))),
            VALUE(MID('latest 2024'!B277,SEARCH("Presetting machines operated in night",'latest 2024'!B277)-3,3)),
            VALUE(MID('latest 2024'!B277,SEARCH("Presetting machines operated in night",'latest 2024'!B277)-2,2))
        )
    ),"-"
)</f>
        <v>3</v>
      </c>
      <c r="L277" s="178" t="s">
        <v>54</v>
      </c>
      <c r="M277" s="178" t="s">
        <v>54</v>
      </c>
      <c r="N277" s="179">
        <v>1</v>
      </c>
      <c r="O277" s="186" t="s">
        <v>760</v>
      </c>
      <c r="P277" s="180">
        <v>6</v>
      </c>
      <c r="Q277" s="180">
        <v>6</v>
      </c>
      <c r="R277" s="179">
        <v>3</v>
      </c>
      <c r="S277" s="179">
        <v>3</v>
      </c>
      <c r="T277" s="180">
        <v>6</v>
      </c>
      <c r="U277" s="180">
        <v>6</v>
      </c>
      <c r="V277" s="184" t="s">
        <v>826</v>
      </c>
      <c r="W277" s="182" t="s">
        <v>703</v>
      </c>
      <c r="X277" s="253">
        <v>27628.708999999999</v>
      </c>
      <c r="Y277" s="275">
        <v>77754</v>
      </c>
      <c r="Z277" s="253">
        <v>1137</v>
      </c>
      <c r="AA277" s="254">
        <v>1055</v>
      </c>
      <c r="AB277" s="254">
        <v>82</v>
      </c>
      <c r="AC277" s="84">
        <f t="shared" si="31"/>
        <v>2085.3299439076923</v>
      </c>
      <c r="AD277" s="17">
        <f t="shared" si="24"/>
        <v>2320.9569000000001</v>
      </c>
      <c r="AE277" s="17">
        <f t="shared" si="32"/>
        <v>577.2461538461539</v>
      </c>
      <c r="AF277" s="17">
        <f>(((AA277*0.9)*1.25)+ (AB277*0.8*94.5)/325)</f>
        <v>1205.9494615384615</v>
      </c>
      <c r="AG277" s="17">
        <f t="shared" si="27"/>
        <v>6189.4824592923069</v>
      </c>
    </row>
    <row r="278" spans="1:33" s="3" customFormat="1" ht="45.75" customHeight="1">
      <c r="A278" s="174">
        <v>45587</v>
      </c>
      <c r="B278" s="175">
        <f>IFERROR(
    IF(ISNUMBER(VALUE(MID('latest 2024'!B278,SEARCH("knitting machines for 12Hrs in day",'latest 2024'!B278)-4,4))),
        VALUE(MID('latest 2024'!B278,SEARCH("knitting machines for 12Hrs in day",'latest 2024'!B278)-4,4)),
        IF(ISNUMBER(VALUE(MID('latest 2024'!B278,SEARCH("knitting machines for 12Hrs in day",'latest 2024'!B278)-3,3))),
            VALUE(MID('latest 2024'!B278,SEARCH("knitting machines for 12Hrs in day",'latest 2024'!B278)-3,3)),
            VALUE(MID('latest 2024'!B278,SEARCH("knitting machines for 12Hrs in day",'latest 2024'!B278)-2,2))
        )
    ),"-"
)</f>
        <v>150</v>
      </c>
      <c r="C278" s="175">
        <f>IFERROR(
    IF(ISNUMBER(VALUE(MID('latest 2024'!B278,SEARCH("knitting machines operated in night",'latest 2024'!B278)-4,4))),
        VALUE(MID('latest 2024'!B278,SEARCH("knitting machines operated in night",'latest 2024'!B278)-4,4)),
        IF(ISNUMBER(VALUE(MID('latest 2024'!B278,SEARCH("knitting machines operated in night",'latest 2024'!B278)-3,3))),
            VALUE(MID('latest 2024'!B278,SEARCH("knitting machines operated in night",'latest 2024'!B278)-3,3)),
            VALUE(MID('latest 2024'!B278,SEARCH("knitting machines operated in night",'latest 2024'!B278)-2,2))
        )
    ),"-"
)</f>
        <v>136</v>
      </c>
      <c r="D278" s="176">
        <f>IFERROR(
    IF(ISNUMBER(VALUE(MID('latest 2024'!B278,SEARCH("bulk dye machines operated in day",'latest 2024'!B278)-4,4))),
        VALUE(MID('latest 2024'!B278,SEARCH("bulk dye machines operated in day",'latest 2024'!B278)-4,4)),
        IF(ISNUMBER(VALUE(MID('latest 2024'!B278,SEARCH("bulk dye machines operated in day",'latest 2024'!B278)-3,3))),
            VALUE(MID('latest 2024'!B278,SEARCH("bulk dye machines operated in day",'latest 2024'!B278)-3,3)),
            VALUE(MID('latest 2024'!B278,SEARCH("bulk dye machines operated in day ",'latest 2024'!B278)-2,2))
        )
    ),"-"
)</f>
        <v>29</v>
      </c>
      <c r="E278" s="176">
        <f>IFERROR(
    IF(ISNUMBER(VALUE(MID('latest 2024'!B278,SEARCH("bulk dye machines operated in night",'latest 2024'!B278)-4,4))),
        VALUE(MID('latest 2024'!B278,SEARCH("bulk dye machines operated in night",'latest 2024'!B278)-4,4)),
        IF(ISNUMBER(VALUE(MID('latest 2024'!B278,SEARCH("bulk dye machines operated in night",'latest 2024'!B278)-3,3))),
            VALUE(MID('latest 2024'!B278,SEARCH("bulk dye machines operated in night",'latest 2024'!B278)-3,3)),
            VALUE(MID('latest 2024'!B278,SEARCH("bulk dye machines operated in night",'latest 2024'!B278)-2,2))
        )
    ),"-"
)</f>
        <v>27</v>
      </c>
      <c r="F278" s="175">
        <f>IFERROR(
    IF(ISNUMBER(VALUE(MID('latest 2024'!B278,SEARCH("sample dye machine operated in day",'latest 2024'!B278)-4,4))),
        VALUE(MID('latest 2024'!B278,SEARCH("sample dye machine operated in day",'latest 2024'!B278)-4,4)),
        IF(ISNUMBER(VALUE(MID('latest 2024'!B278,SEARCH("sample dye machine operated in day",'latest 2024'!B278)-3,3))),
            VALUE(MID('latest 2024'!B278,SEARCH("sample dye machine operated in day",'latest 2024'!B278)-3,3)),
            VALUE(MID('latest 2024'!B278,SEARCH("sample dye machine operated in day",'latest 2024'!B278)-2,2))
        )
    ),"-"
)</f>
        <v>9</v>
      </c>
      <c r="G278" s="175">
        <f>IFERROR(
    IF(ISNUMBER(VALUE(MID('latest 2024'!B278,SEARCH("sample dye machine operated in night",'latest 2024'!B278)-4,4))),
        VALUE(MID('latest 2024'!B278,SEARCH("sample dye machine operated in night",'latest 2024'!B278)-4,4)),
        IF(ISNUMBER(VALUE(MID('latest 2024'!B278,SEARCH("sample dye machine operated in night",'latest 2024'!B278)-3,3))),
            VALUE(MID('latest 2024'!B278,SEARCH("sample dye machine operated in night",'latest 2024'!B278)-3,3)),
            VALUE(MID('latest 2024'!B278,SEARCH("sample dye machine operated in night",'latest 2024'!B278)-2,2))
        )
    ),"-"
)</f>
        <v>10</v>
      </c>
      <c r="H278" s="176">
        <f>IFERROR(
    IF(ISNUMBER(VALUE(MID('latest 2024'!B278,SEARCH("dryers operated in day",'latest 2024'!B278)-4,4))),
        VALUE(MID('latest 2024'!B278,SEARCH("dryers operated in day",'latest 2024'!B278)-4,4)),
        IF(ISNUMBER(VALUE(MID('latest 2024'!B278,SEARCH("dryers operated in day",'latest 2024'!B278)-3,3))),
            VALUE(MID('latest 2024'!B278,SEARCH("dryers operated in day",'latest 2024'!B278)-3,3)),
            VALUE(MID('latest 2024'!B278,SEARCH("dryers operated in day",'latest 2024'!B278)-2,2))
        )
    ),"-"
)</f>
        <v>9</v>
      </c>
      <c r="I278" s="176">
        <f>IFERROR(
    IF(ISNUMBER(VALUE(MID('latest 2024'!B278,SEARCH("dryers operated in night",'latest 2024'!B278)-4,4))),
        VALUE(MID('latest 2024'!B278,SEARCH("dryers operated in night",'latest 2024'!B278)-4,4)),
        IF(ISNUMBER(VALUE(MID('latest 2024'!B278,SEARCH("dryers operated in night",'latest 2024'!B278)-3,3))),
            VALUE(MID('latest 2024'!B278,SEARCH("dryers operated in night",'latest 2024'!B278)-3,3)),
            VALUE(MID('latest 2024'!B278,SEARCH("dryers operated in night",'latest 2024'!B278)-2,2))
        )
    ),"-"
)</f>
        <v>10</v>
      </c>
      <c r="J278" s="175">
        <f>IFERROR(
    IF(ISNUMBER(VALUE(MID('latest 2024'!B278,SEARCH("Presetting machines operated in day",'latest 2024'!B278)-4,4))),
        VALUE(MID('latest 2024'!B278,SEARCH("Presetting machines operated in day",'latest 2024'!B278)-4,4)),
        IF(ISNUMBER(VALUE(MID('latest 2024'!B278,SEARCH("Presetting machines operated in day",'latest 2024'!B278)-3,3))),
            VALUE(MID('latest 2024'!B278,SEARCH("Presetting machines operated in day",'latest 2024'!B278)-3,3)),
            VALUE(MID('latest 2024'!B278,SEARCH("Presetting machines operated in day",'latest 2024'!B278)-2,2))
        )
    ),"-"
)</f>
        <v>3</v>
      </c>
      <c r="K278" s="177">
        <f>IFERROR(
    IF(ISNUMBER(VALUE(MID('latest 2024'!B278,SEARCH("Presetting machines operated in night",'latest 2024'!B278)-4,4))),
        VALUE(MID('latest 2024'!B278,SEARCH("Presetting machines operated in night",'latest 2024'!B278)-4,4)),
        IF(ISNUMBER(VALUE(MID('latest 2024'!B278,SEARCH("Presetting machines operated in night",'latest 2024'!B278)-3,3))),
            VALUE(MID('latest 2024'!B278,SEARCH("Presetting machines operated in night",'latest 2024'!B278)-3,3)),
            VALUE(MID('latest 2024'!B278,SEARCH("Presetting machines operated in night",'latest 2024'!B278)-2,2))
        )
    ),"-"
)</f>
        <v>3</v>
      </c>
      <c r="L278" s="178" t="s">
        <v>54</v>
      </c>
      <c r="M278" s="178" t="s">
        <v>54</v>
      </c>
      <c r="N278" s="179">
        <v>2</v>
      </c>
      <c r="O278" s="179">
        <v>2</v>
      </c>
      <c r="P278" s="180">
        <v>7</v>
      </c>
      <c r="Q278" s="180">
        <v>6</v>
      </c>
      <c r="R278" s="179">
        <v>3</v>
      </c>
      <c r="S278" s="179">
        <v>3</v>
      </c>
      <c r="T278" s="180">
        <v>6</v>
      </c>
      <c r="U278" s="180">
        <v>6</v>
      </c>
      <c r="V278" s="184" t="s">
        <v>826</v>
      </c>
      <c r="W278" s="182" t="s">
        <v>703</v>
      </c>
      <c r="X278" s="253">
        <v>27468.332999999999</v>
      </c>
      <c r="Y278" s="275">
        <v>74439</v>
      </c>
      <c r="Z278" s="253">
        <v>1080</v>
      </c>
      <c r="AA278" s="254">
        <v>1008</v>
      </c>
      <c r="AB278" s="254">
        <v>72</v>
      </c>
      <c r="AC278" s="84">
        <f t="shared" si="31"/>
        <v>2073.2252568923077</v>
      </c>
      <c r="AD278" s="17">
        <f t="shared" si="24"/>
        <v>2222.0041499999998</v>
      </c>
      <c r="AE278" s="17">
        <f t="shared" si="32"/>
        <v>548.30769230769226</v>
      </c>
      <c r="AF278" s="17">
        <f t="shared" si="29"/>
        <v>1150.7483076923077</v>
      </c>
      <c r="AG278" s="17">
        <f t="shared" si="27"/>
        <v>5994.2854068923079</v>
      </c>
    </row>
    <row r="279" spans="1:33" s="3" customFormat="1" ht="45.75" customHeight="1">
      <c r="A279" s="174">
        <v>45588</v>
      </c>
      <c r="B279" s="175">
        <f>IFERROR(
    IF(ISNUMBER(VALUE(MID('latest 2024'!B279,SEARCH("knitting machines for 12Hrs in day",'latest 2024'!B279)-4,4))),
        VALUE(MID('latest 2024'!B279,SEARCH("knitting machines for 12Hrs in day",'latest 2024'!B279)-4,4)),
        IF(ISNUMBER(VALUE(MID('latest 2024'!B279,SEARCH("knitting machines for 12Hrs in day",'latest 2024'!B279)-3,3))),
            VALUE(MID('latest 2024'!B279,SEARCH("knitting machines for 12Hrs in day",'latest 2024'!B279)-3,3)),
            VALUE(MID('latest 2024'!B279,SEARCH("knitting machines for 12Hrs in day",'latest 2024'!B279)-2,2))
        )
    ),"-"
)</f>
        <v>147</v>
      </c>
      <c r="C279" s="175">
        <f>IFERROR(
    IF(ISNUMBER(VALUE(MID('latest 2024'!B279,SEARCH("knitting machines operated in night",'latest 2024'!B279)-4,4))),
        VALUE(MID('latest 2024'!B279,SEARCH("knitting machines operated in night",'latest 2024'!B279)-4,4)),
        IF(ISNUMBER(VALUE(MID('latest 2024'!B279,SEARCH("knitting machines operated in night",'latest 2024'!B279)-3,3))),
            VALUE(MID('latest 2024'!B279,SEARCH("knitting machines operated in night",'latest 2024'!B279)-3,3)),
            VALUE(MID('latest 2024'!B279,SEARCH("knitting machines operated in night",'latest 2024'!B279)-2,2))
        )
    ),"-"
)</f>
        <v>165</v>
      </c>
      <c r="D279" s="176">
        <f>IFERROR(
    IF(ISNUMBER(VALUE(MID('latest 2024'!B279,SEARCH("bulk dye machines operated in day",'latest 2024'!B279)-4,4))),
        VALUE(MID('latest 2024'!B279,SEARCH("bulk dye machines operated in day",'latest 2024'!B279)-4,4)),
        IF(ISNUMBER(VALUE(MID('latest 2024'!B279,SEARCH("bulk dye machines operated in day",'latest 2024'!B279)-3,3))),
            VALUE(MID('latest 2024'!B279,SEARCH("bulk dye machines operated in day",'latest 2024'!B279)-3,3)),
            VALUE(MID('latest 2024'!B279,SEARCH("bulk dye machines operated in day ",'latest 2024'!B279)-2,2))
        )
    ),"-"
)</f>
        <v>29</v>
      </c>
      <c r="E279" s="176">
        <f>IFERROR(
    IF(ISNUMBER(VALUE(MID('latest 2024'!B279,SEARCH("bulk dye machines operated in night",'latest 2024'!B279)-4,4))),
        VALUE(MID('latest 2024'!B279,SEARCH("bulk dye machines operated in night",'latest 2024'!B279)-4,4)),
        IF(ISNUMBER(VALUE(MID('latest 2024'!B279,SEARCH("bulk dye machines operated in night",'latest 2024'!B279)-3,3))),
            VALUE(MID('latest 2024'!B279,SEARCH("bulk dye machines operated in night",'latest 2024'!B279)-3,3)),
            VALUE(MID('latest 2024'!B279,SEARCH("bulk dye machines operated in night",'latest 2024'!B279)-2,2))
        )
    ),"-"
)</f>
        <v>28</v>
      </c>
      <c r="F279" s="175">
        <f>IFERROR(
    IF(ISNUMBER(VALUE(MID('latest 2024'!B279,SEARCH("sample dye machine operated in day",'latest 2024'!B279)-4,4))),
        VALUE(MID('latest 2024'!B279,SEARCH("sample dye machine operated in day",'latest 2024'!B279)-4,4)),
        IF(ISNUMBER(VALUE(MID('latest 2024'!B279,SEARCH("sample dye machine operated in day",'latest 2024'!B279)-3,3))),
            VALUE(MID('latest 2024'!B279,SEARCH("sample dye machine operated in day",'latest 2024'!B279)-3,3)),
            VALUE(MID('latest 2024'!B279,SEARCH("sample dye machine operated in day",'latest 2024'!B279)-2,2))
        )
    ),"-"
)</f>
        <v>10</v>
      </c>
      <c r="G279" s="175">
        <f>IFERROR(
    IF(ISNUMBER(VALUE(MID('latest 2024'!B279,SEARCH("sample dye machine operated in night",'latest 2024'!B279)-4,4))),
        VALUE(MID('latest 2024'!B279,SEARCH("sample dye machine operated in night",'latest 2024'!B279)-4,4)),
        IF(ISNUMBER(VALUE(MID('latest 2024'!B279,SEARCH("sample dye machine operated in night",'latest 2024'!B279)-3,3))),
            VALUE(MID('latest 2024'!B279,SEARCH("sample dye machine operated in night",'latest 2024'!B279)-3,3)),
            VALUE(MID('latest 2024'!B279,SEARCH("sample dye machine operated in night",'latest 2024'!B279)-2,2))
        )
    ),"-"
)</f>
        <v>9</v>
      </c>
      <c r="H279" s="176">
        <f>IFERROR(
    IF(ISNUMBER(VALUE(MID('latest 2024'!B279,SEARCH("dryers operated in day",'latest 2024'!B279)-4,4))),
        VALUE(MID('latest 2024'!B279,SEARCH("dryers operated in day",'latest 2024'!B279)-4,4)),
        IF(ISNUMBER(VALUE(MID('latest 2024'!B279,SEARCH("dryers operated in day",'latest 2024'!B279)-3,3))),
            VALUE(MID('latest 2024'!B279,SEARCH("dryers operated in day",'latest 2024'!B279)-3,3)),
            VALUE(MID('latest 2024'!B279,SEARCH("dryers operated in day",'latest 2024'!B279)-2,2))
        )
    ),"-"
)</f>
        <v>10</v>
      </c>
      <c r="I279" s="176">
        <f>IFERROR(
    IF(ISNUMBER(VALUE(MID('latest 2024'!B279,SEARCH("dryers operated in night",'latest 2024'!B279)-4,4))),
        VALUE(MID('latest 2024'!B279,SEARCH("dryers operated in night",'latest 2024'!B279)-4,4)),
        IF(ISNUMBER(VALUE(MID('latest 2024'!B279,SEARCH("dryers operated in night",'latest 2024'!B279)-3,3))),
            VALUE(MID('latest 2024'!B279,SEARCH("dryers operated in night",'latest 2024'!B279)-3,3)),
            VALUE(MID('latest 2024'!B279,SEARCH("dryers operated in night",'latest 2024'!B279)-2,2))
        )
    ),"-"
)</f>
        <v>8</v>
      </c>
      <c r="J279" s="175">
        <f>IFERROR(
    IF(ISNUMBER(VALUE(MID('latest 2024'!B279,SEARCH("Presetting machines operated in day",'latest 2024'!B279)-4,4))),
        VALUE(MID('latest 2024'!B279,SEARCH("Presetting machines operated in day",'latest 2024'!B279)-4,4)),
        IF(ISNUMBER(VALUE(MID('latest 2024'!B279,SEARCH("Presetting machines operated in day",'latest 2024'!B279)-3,3))),
            VALUE(MID('latest 2024'!B279,SEARCH("Presetting machines operated in day",'latest 2024'!B279)-3,3)),
            VALUE(MID('latest 2024'!B279,SEARCH("Presetting machines operated in day",'latest 2024'!B279)-2,2))
        )
    ),"-"
)</f>
        <v>3</v>
      </c>
      <c r="K279" s="177">
        <f>IFERROR(
    IF(ISNUMBER(VALUE(MID('latest 2024'!B279,SEARCH("Presetting machines operated in night",'latest 2024'!B279)-4,4))),
        VALUE(MID('latest 2024'!B279,SEARCH("Presetting machines operated in night",'latest 2024'!B279)-4,4)),
        IF(ISNUMBER(VALUE(MID('latest 2024'!B279,SEARCH("Presetting machines operated in night",'latest 2024'!B279)-3,3))),
            VALUE(MID('latest 2024'!B279,SEARCH("Presetting machines operated in night",'latest 2024'!B279)-3,3)),
            VALUE(MID('latest 2024'!B279,SEARCH("Presetting machines operated in night",'latest 2024'!B279)-2,2))
        )
    ),"-"
)</f>
        <v>3</v>
      </c>
      <c r="L279" s="178" t="s">
        <v>54</v>
      </c>
      <c r="M279" s="178" t="s">
        <v>54</v>
      </c>
      <c r="N279" s="179">
        <v>2</v>
      </c>
      <c r="O279" s="179">
        <v>2</v>
      </c>
      <c r="P279" s="180">
        <v>7</v>
      </c>
      <c r="Q279" s="180">
        <v>6</v>
      </c>
      <c r="R279" s="179">
        <v>3</v>
      </c>
      <c r="S279" s="179">
        <v>3</v>
      </c>
      <c r="T279" s="180">
        <v>6</v>
      </c>
      <c r="U279" s="180">
        <v>6</v>
      </c>
      <c r="V279" s="184" t="s">
        <v>826</v>
      </c>
      <c r="W279" s="182" t="s">
        <v>703</v>
      </c>
      <c r="X279" s="253">
        <v>27856.262999999999</v>
      </c>
      <c r="Y279" s="275">
        <v>76729</v>
      </c>
      <c r="Z279" s="253">
        <v>1069</v>
      </c>
      <c r="AA279" s="254">
        <v>997</v>
      </c>
      <c r="AB279" s="254">
        <v>72</v>
      </c>
      <c r="AC279" s="84">
        <f t="shared" si="31"/>
        <v>2102.5050196615384</v>
      </c>
      <c r="AD279" s="17">
        <f t="shared" si="24"/>
        <v>2290.3606500000001</v>
      </c>
      <c r="AE279" s="17">
        <f t="shared" si="32"/>
        <v>542.72307692307697</v>
      </c>
      <c r="AF279" s="17">
        <f t="shared" si="29"/>
        <v>1138.3733076923077</v>
      </c>
      <c r="AG279" s="17">
        <f t="shared" si="27"/>
        <v>6073.9620542769226</v>
      </c>
    </row>
    <row r="280" spans="1:33" s="3" customFormat="1" ht="45.75" customHeight="1">
      <c r="A280" s="174">
        <v>45589</v>
      </c>
      <c r="B280" s="175">
        <f>IFERROR(
    IF(ISNUMBER(VALUE(MID('latest 2024'!B280,SEARCH("knitting machines for 12Hrs in day",'latest 2024'!B280)-4,4))),
        VALUE(MID('latest 2024'!B280,SEARCH("knitting machines for 12Hrs in day",'latest 2024'!B280)-4,4)),
        IF(ISNUMBER(VALUE(MID('latest 2024'!B280,SEARCH("knitting machines for 12Hrs in day",'latest 2024'!B280)-3,3))),
            VALUE(MID('latest 2024'!B280,SEARCH("knitting machines for 12Hrs in day",'latest 2024'!B280)-3,3)),
            VALUE(MID('latest 2024'!B280,SEARCH("knitting machines for 12Hrs in day",'latest 2024'!B280)-2,2))
        )
    ),"-"
)</f>
        <v>162</v>
      </c>
      <c r="C280" s="175">
        <f>IFERROR(
    IF(ISNUMBER(VALUE(MID('latest 2024'!B280,SEARCH("knitting machines operated in night",'latest 2024'!B280)-4,4))),
        VALUE(MID('latest 2024'!B280,SEARCH("knitting machines operated in night",'latest 2024'!B280)-4,4)),
        IF(ISNUMBER(VALUE(MID('latest 2024'!B280,SEARCH("knitting machines operated in night",'latest 2024'!B280)-3,3))),
            VALUE(MID('latest 2024'!B280,SEARCH("knitting machines operated in night",'latest 2024'!B280)-3,3)),
            VALUE(MID('latest 2024'!B280,SEARCH("knitting machines operated in night",'latest 2024'!B280)-2,2))
        )
    ),"-"
)</f>
        <v>156</v>
      </c>
      <c r="D280" s="176">
        <f>IFERROR(
    IF(ISNUMBER(VALUE(MID('latest 2024'!B280,SEARCH("bulk dye machines operated in day",'latest 2024'!B280)-4,4))),
        VALUE(MID('latest 2024'!B280,SEARCH("bulk dye machines operated in day",'latest 2024'!B280)-4,4)),
        IF(ISNUMBER(VALUE(MID('latest 2024'!B280,SEARCH("bulk dye machines operated in day",'latest 2024'!B280)-3,3))),
            VALUE(MID('latest 2024'!B280,SEARCH("bulk dye machines operated in day",'latest 2024'!B280)-3,3)),
            VALUE(MID('latest 2024'!B280,SEARCH("bulk dye machines operated in day ",'latest 2024'!B280)-2,2))
        )
    ),"-"
)</f>
        <v>28</v>
      </c>
      <c r="E280" s="176">
        <f>IFERROR(
    IF(ISNUMBER(VALUE(MID('latest 2024'!B280,SEARCH("bulk dye machines operated in night",'latest 2024'!B280)-4,4))),
        VALUE(MID('latest 2024'!B280,SEARCH("bulk dye machines operated in night",'latest 2024'!B280)-4,4)),
        IF(ISNUMBER(VALUE(MID('latest 2024'!B280,SEARCH("bulk dye machines operated in night",'latest 2024'!B280)-3,3))),
            VALUE(MID('latest 2024'!B280,SEARCH("bulk dye machines operated in night",'latest 2024'!B280)-3,3)),
            VALUE(MID('latest 2024'!B280,SEARCH("bulk dye machines operated in night",'latest 2024'!B280)-2,2))
        )
    ),"-"
)</f>
        <v>29</v>
      </c>
      <c r="F280" s="175">
        <f>IFERROR(
    IF(ISNUMBER(VALUE(MID('latest 2024'!B280,SEARCH("sample dye machine operated in day",'latest 2024'!B280)-4,4))),
        VALUE(MID('latest 2024'!B280,SEARCH("sample dye machine operated in day",'latest 2024'!B280)-4,4)),
        IF(ISNUMBER(VALUE(MID('latest 2024'!B280,SEARCH("sample dye machine operated in day",'latest 2024'!B280)-3,3))),
            VALUE(MID('latest 2024'!B280,SEARCH("sample dye machine operated in day",'latest 2024'!B280)-3,3)),
            VALUE(MID('latest 2024'!B280,SEARCH("sample dye machine operated in day",'latest 2024'!B280)-2,2))
        )
    ),"-"
)</f>
        <v>9</v>
      </c>
      <c r="G280" s="175">
        <f>IFERROR(
    IF(ISNUMBER(VALUE(MID('latest 2024'!B280,SEARCH("sample dye machine operated in night",'latest 2024'!B280)-4,4))),
        VALUE(MID('latest 2024'!B280,SEARCH("sample dye machine operated in night",'latest 2024'!B280)-4,4)),
        IF(ISNUMBER(VALUE(MID('latest 2024'!B280,SEARCH("sample dye machine operated in night",'latest 2024'!B280)-3,3))),
            VALUE(MID('latest 2024'!B280,SEARCH("sample dye machine operated in night",'latest 2024'!B280)-3,3)),
            VALUE(MID('latest 2024'!B280,SEARCH("sample dye machine operated in night",'latest 2024'!B280)-2,2))
        )
    ),"-"
)</f>
        <v>10</v>
      </c>
      <c r="H280" s="176">
        <f>IFERROR(
    IF(ISNUMBER(VALUE(MID('latest 2024'!B280,SEARCH("dryers operated in day",'latest 2024'!B280)-4,4))),
        VALUE(MID('latest 2024'!B280,SEARCH("dryers operated in day",'latest 2024'!B280)-4,4)),
        IF(ISNUMBER(VALUE(MID('latest 2024'!B280,SEARCH("dryers operated in day",'latest 2024'!B280)-3,3))),
            VALUE(MID('latest 2024'!B280,SEARCH("dryers operated in day",'latest 2024'!B280)-3,3)),
            VALUE(MID('latest 2024'!B280,SEARCH("dryers operated in day",'latest 2024'!B280)-2,2))
        )
    ),"-"
)</f>
        <v>11</v>
      </c>
      <c r="I280" s="176">
        <f>IFERROR(
    IF(ISNUMBER(VALUE(MID('latest 2024'!B280,SEARCH("dryers operated in night",'latest 2024'!B280)-4,4))),
        VALUE(MID('latest 2024'!B280,SEARCH("dryers operated in night",'latest 2024'!B280)-4,4)),
        IF(ISNUMBER(VALUE(MID('latest 2024'!B280,SEARCH("dryers operated in night",'latest 2024'!B280)-3,3))),
            VALUE(MID('latest 2024'!B280,SEARCH("dryers operated in night",'latest 2024'!B280)-3,3)),
            VALUE(MID('latest 2024'!B280,SEARCH("dryers operated in night",'latest 2024'!B280)-2,2))
        )
    ),"-"
)</f>
        <v>11</v>
      </c>
      <c r="J280" s="175">
        <f>IFERROR(
    IF(ISNUMBER(VALUE(MID('latest 2024'!B280,SEARCH("Presetting machines operated in day",'latest 2024'!B280)-4,4))),
        VALUE(MID('latest 2024'!B280,SEARCH("Presetting machines operated in day",'latest 2024'!B280)-4,4)),
        IF(ISNUMBER(VALUE(MID('latest 2024'!B280,SEARCH("Presetting machines operated in day",'latest 2024'!B280)-3,3))),
            VALUE(MID('latest 2024'!B280,SEARCH("Presetting machines operated in day",'latest 2024'!B280)-3,3)),
            VALUE(MID('latest 2024'!B280,SEARCH("Presetting machines operated in day",'latest 2024'!B280)-2,2))
        )
    ),"-"
)</f>
        <v>3</v>
      </c>
      <c r="K280" s="177">
        <f>IFERROR(
    IF(ISNUMBER(VALUE(MID('latest 2024'!B280,SEARCH("Presetting machines operated in night",'latest 2024'!B280)-4,4))),
        VALUE(MID('latest 2024'!B280,SEARCH("Presetting machines operated in night",'latest 2024'!B280)-4,4)),
        IF(ISNUMBER(VALUE(MID('latest 2024'!B280,SEARCH("Presetting machines operated in night",'latest 2024'!B280)-3,3))),
            VALUE(MID('latest 2024'!B280,SEARCH("Presetting machines operated in night",'latest 2024'!B280)-3,3)),
            VALUE(MID('latest 2024'!B280,SEARCH("Presetting machines operated in night",'latest 2024'!B280)-2,2))
        )
    ),"-"
)</f>
        <v>3</v>
      </c>
      <c r="L280" s="178" t="s">
        <v>54</v>
      </c>
      <c r="M280" s="178" t="s">
        <v>54</v>
      </c>
      <c r="N280" s="179">
        <v>2</v>
      </c>
      <c r="O280" s="179">
        <v>2</v>
      </c>
      <c r="P280" s="180">
        <v>7</v>
      </c>
      <c r="Q280" s="180">
        <v>6</v>
      </c>
      <c r="R280" s="179">
        <v>3</v>
      </c>
      <c r="S280" s="179">
        <v>3</v>
      </c>
      <c r="T280" s="187" t="s">
        <v>827</v>
      </c>
      <c r="U280" s="180">
        <v>6</v>
      </c>
      <c r="V280" s="184" t="s">
        <v>826</v>
      </c>
      <c r="W280" s="182" t="s">
        <v>703</v>
      </c>
      <c r="X280" s="253">
        <v>27157.219000000001</v>
      </c>
      <c r="Y280" s="275">
        <v>79818</v>
      </c>
      <c r="Z280" s="253">
        <v>1113</v>
      </c>
      <c r="AA280" s="254">
        <v>1042</v>
      </c>
      <c r="AB280" s="254">
        <v>71</v>
      </c>
      <c r="AC280" s="84">
        <f t="shared" si="31"/>
        <v>2049.7433294461539</v>
      </c>
      <c r="AD280" s="17">
        <f t="shared" ref="AD280:AD306" si="33">(Y280/1000)*29.85</f>
        <v>2382.5673000000002</v>
      </c>
      <c r="AE280" s="17">
        <f t="shared" si="32"/>
        <v>565.06153846153848</v>
      </c>
      <c r="AF280" s="17">
        <f t="shared" si="29"/>
        <v>1188.7656923076922</v>
      </c>
      <c r="AG280" s="17">
        <f t="shared" si="27"/>
        <v>6186.1378602153845</v>
      </c>
    </row>
    <row r="281" spans="1:33" s="3" customFormat="1" ht="45.75" customHeight="1">
      <c r="A281" s="174">
        <v>45590</v>
      </c>
      <c r="B281" s="175">
        <f>IFERROR(
    IF(ISNUMBER(VALUE(MID('latest 2024'!B281,SEARCH("knitting machines for 12Hrs in day",'latest 2024'!B281)-4,4))),
        VALUE(MID('latest 2024'!B281,SEARCH("knitting machines for 12Hrs in day",'latest 2024'!B281)-4,4)),
        IF(ISNUMBER(VALUE(MID('latest 2024'!B281,SEARCH("knitting machines for 12Hrs in day",'latest 2024'!B281)-3,3))),
            VALUE(MID('latest 2024'!B281,SEARCH("knitting machines for 12Hrs in day",'latest 2024'!B281)-3,3)),
            VALUE(MID('latest 2024'!B281,SEARCH("knitting machines for 12Hrs in day",'latest 2024'!B281)-2,2))
        )
    ),"-"
)</f>
        <v>139</v>
      </c>
      <c r="C281" s="175">
        <f>IFERROR(
    IF(ISNUMBER(VALUE(MID('latest 2024'!B281,SEARCH("knitting machines operated in night",'latest 2024'!B281)-4,4))),
        VALUE(MID('latest 2024'!B281,SEARCH("knitting machines operated in night",'latest 2024'!B281)-4,4)),
        IF(ISNUMBER(VALUE(MID('latest 2024'!B281,SEARCH("knitting machines operated in night",'latest 2024'!B281)-3,3))),
            VALUE(MID('latest 2024'!B281,SEARCH("knitting machines operated in night",'latest 2024'!B281)-3,3)),
            VALUE(MID('latest 2024'!B281,SEARCH("knitting machines operated in night",'latest 2024'!B281)-2,2))
        )
    ),"-"
)</f>
        <v>168</v>
      </c>
      <c r="D281" s="176">
        <f>IFERROR(
    IF(ISNUMBER(VALUE(MID('latest 2024'!B281,SEARCH("bulk dye machines operated in day",'latest 2024'!B281)-4,4))),
        VALUE(MID('latest 2024'!B281,SEARCH("bulk dye machines operated in day",'latest 2024'!B281)-4,4)),
        IF(ISNUMBER(VALUE(MID('latest 2024'!B281,SEARCH("bulk dye machines operated in day",'latest 2024'!B281)-3,3))),
            VALUE(MID('latest 2024'!B281,SEARCH("bulk dye machines operated in day",'latest 2024'!B281)-3,3)),
            VALUE(MID('latest 2024'!B281,SEARCH("bulk dye machines operated in day ",'latest 2024'!B281)-2,2))
        )
    ),"-"
)</f>
        <v>27</v>
      </c>
      <c r="E281" s="176">
        <f>IFERROR(
    IF(ISNUMBER(VALUE(MID('latest 2024'!B281,SEARCH("bulk dye machines operated in night",'latest 2024'!B281)-4,4))),
        VALUE(MID('latest 2024'!B281,SEARCH("bulk dye machines operated in night",'latest 2024'!B281)-4,4)),
        IF(ISNUMBER(VALUE(MID('latest 2024'!B281,SEARCH("bulk dye machines operated in night",'latest 2024'!B281)-3,3))),
            VALUE(MID('latest 2024'!B281,SEARCH("bulk dye machines operated in night",'latest 2024'!B281)-3,3)),
            VALUE(MID('latest 2024'!B281,SEARCH("bulk dye machines operated in night",'latest 2024'!B281)-2,2))
        )
    ),"-"
)</f>
        <v>29</v>
      </c>
      <c r="F281" s="175">
        <f>IFERROR(
    IF(ISNUMBER(VALUE(MID('latest 2024'!B281,SEARCH("sample dye machine operated in day",'latest 2024'!B281)-4,4))),
        VALUE(MID('latest 2024'!B281,SEARCH("sample dye machine operated in day",'latest 2024'!B281)-4,4)),
        IF(ISNUMBER(VALUE(MID('latest 2024'!B281,SEARCH("sample dye machine operated in day",'latest 2024'!B281)-3,3))),
            VALUE(MID('latest 2024'!B281,SEARCH("sample dye machine operated in day",'latest 2024'!B281)-3,3)),
            VALUE(MID('latest 2024'!B281,SEARCH("sample dye machine operated in day",'latest 2024'!B281)-2,2))
        )
    ),"-"
)</f>
        <v>9</v>
      </c>
      <c r="G281" s="175">
        <f>IFERROR(
    IF(ISNUMBER(VALUE(MID('latest 2024'!B281,SEARCH("sample dye machine operated in night",'latest 2024'!B281)-4,4))),
        VALUE(MID('latest 2024'!B281,SEARCH("sample dye machine operated in night",'latest 2024'!B281)-4,4)),
        IF(ISNUMBER(VALUE(MID('latest 2024'!B281,SEARCH("sample dye machine operated in night",'latest 2024'!B281)-3,3))),
            VALUE(MID('latest 2024'!B281,SEARCH("sample dye machine operated in night",'latest 2024'!B281)-3,3)),
            VALUE(MID('latest 2024'!B281,SEARCH("sample dye machine operated in night",'latest 2024'!B281)-2,2))
        )
    ),"-"
)</f>
        <v>10</v>
      </c>
      <c r="H281" s="176">
        <f>IFERROR(
    IF(ISNUMBER(VALUE(MID('latest 2024'!B281,SEARCH("dryers operated in day",'latest 2024'!B281)-4,4))),
        VALUE(MID('latest 2024'!B281,SEARCH("dryers operated in day",'latest 2024'!B281)-4,4)),
        IF(ISNUMBER(VALUE(MID('latest 2024'!B281,SEARCH("dryers operated in day",'latest 2024'!B281)-3,3))),
            VALUE(MID('latest 2024'!B281,SEARCH("dryers operated in day",'latest 2024'!B281)-3,3)),
            VALUE(MID('latest 2024'!B281,SEARCH("dryers operated in day",'latest 2024'!B281)-2,2))
        )
    ),"-"
)</f>
        <v>11</v>
      </c>
      <c r="I281" s="176">
        <f>IFERROR(
    IF(ISNUMBER(VALUE(MID('latest 2024'!B281,SEARCH("dryers operated in night",'latest 2024'!B281)-4,4))),
        VALUE(MID('latest 2024'!B281,SEARCH("dryers operated in night",'latest 2024'!B281)-4,4)),
        IF(ISNUMBER(VALUE(MID('latest 2024'!B281,SEARCH("dryers operated in night",'latest 2024'!B281)-3,3))),
            VALUE(MID('latest 2024'!B281,SEARCH("dryers operated in night",'latest 2024'!B281)-3,3)),
            VALUE(MID('latest 2024'!B281,SEARCH("dryers operated in night",'latest 2024'!B281)-2,2))
        )
    ),"-"
)</f>
        <v>11</v>
      </c>
      <c r="J281" s="175">
        <f>IFERROR(
    IF(ISNUMBER(VALUE(MID('latest 2024'!B281,SEARCH("Presetting machines operated in day",'latest 2024'!B281)-4,4))),
        VALUE(MID('latest 2024'!B281,SEARCH("Presetting machines operated in day",'latest 2024'!B281)-4,4)),
        IF(ISNUMBER(VALUE(MID('latest 2024'!B281,SEARCH("Presetting machines operated in day",'latest 2024'!B281)-3,3))),
            VALUE(MID('latest 2024'!B281,SEARCH("Presetting machines operated in day",'latest 2024'!B281)-3,3)),
            VALUE(MID('latest 2024'!B281,SEARCH("Presetting machines operated in day",'latest 2024'!B281)-2,2))
        )
    ),"-"
)</f>
        <v>4</v>
      </c>
      <c r="K281" s="177">
        <f>IFERROR(
    IF(ISNUMBER(VALUE(MID('latest 2024'!B281,SEARCH("Presetting machines operated in night",'latest 2024'!B281)-4,4))),
        VALUE(MID('latest 2024'!B281,SEARCH("Presetting machines operated in night",'latest 2024'!B281)-4,4)),
        IF(ISNUMBER(VALUE(MID('latest 2024'!B281,SEARCH("Presetting machines operated in night",'latest 2024'!B281)-3,3))),
            VALUE(MID('latest 2024'!B281,SEARCH("Presetting machines operated in night",'latest 2024'!B281)-3,3)),
            VALUE(MID('latest 2024'!B281,SEARCH("Presetting machines operated in night",'latest 2024'!B281)-2,2))
        )
    ),"-"
)</f>
        <v>2</v>
      </c>
      <c r="L281" s="178" t="s">
        <v>54</v>
      </c>
      <c r="M281" s="178" t="s">
        <v>54</v>
      </c>
      <c r="N281" s="179">
        <v>2</v>
      </c>
      <c r="O281" s="179">
        <v>2</v>
      </c>
      <c r="P281" s="180">
        <v>7</v>
      </c>
      <c r="Q281" s="180">
        <v>6</v>
      </c>
      <c r="R281" s="179">
        <v>3</v>
      </c>
      <c r="S281" s="179">
        <v>3</v>
      </c>
      <c r="T281" s="180">
        <v>6</v>
      </c>
      <c r="U281" s="180">
        <v>6</v>
      </c>
      <c r="V281" s="184" t="s">
        <v>826</v>
      </c>
      <c r="W281" s="182" t="s">
        <v>703</v>
      </c>
      <c r="X281" s="253">
        <v>28081.821</v>
      </c>
      <c r="Y281" s="275">
        <v>76185</v>
      </c>
      <c r="Z281" s="253">
        <v>1073</v>
      </c>
      <c r="AA281" s="254">
        <v>997</v>
      </c>
      <c r="AB281" s="254">
        <v>76</v>
      </c>
      <c r="AC281" s="84">
        <f t="shared" si="31"/>
        <v>2119.5294434769235</v>
      </c>
      <c r="AD281" s="17">
        <f t="shared" si="33"/>
        <v>2274.1222500000003</v>
      </c>
      <c r="AE281" s="17">
        <f t="shared" si="32"/>
        <v>544.7538461538461</v>
      </c>
      <c r="AF281" s="17">
        <f t="shared" si="29"/>
        <v>1139.3037692307691</v>
      </c>
      <c r="AG281" s="17">
        <f t="shared" si="27"/>
        <v>6077.7093088615393</v>
      </c>
    </row>
    <row r="282" spans="1:33" s="3" customFormat="1" ht="45.75" customHeight="1">
      <c r="A282" s="174">
        <v>45591</v>
      </c>
      <c r="B282" s="175">
        <f>IFERROR(
    IF(ISNUMBER(VALUE(MID('latest 2024'!B282,SEARCH("knitting machines for 12Hrs in day",'latest 2024'!B282)-4,4))),
        VALUE(MID('latest 2024'!B282,SEARCH("knitting machines for 12Hrs in day",'latest 2024'!B282)-4,4)),
        IF(ISNUMBER(VALUE(MID('latest 2024'!B282,SEARCH("knitting machines for 12Hrs in day",'latest 2024'!B282)-3,3))),
            VALUE(MID('latest 2024'!B282,SEARCH("knitting machines for 12Hrs in day",'latest 2024'!B282)-3,3)),
            VALUE(MID('latest 2024'!B282,SEARCH("knitting machines for 12Hrs in day",'latest 2024'!B282)-2,2))
        )
    ),"-"
)</f>
        <v>160</v>
      </c>
      <c r="C282" s="175">
        <f>IFERROR(
    IF(ISNUMBER(VALUE(MID('latest 2024'!B282,SEARCH("knitting machines operated in night",'latest 2024'!B282)-4,4))),
        VALUE(MID('latest 2024'!B282,SEARCH("knitting machines operated in night",'latest 2024'!B282)-4,4)),
        IF(ISNUMBER(VALUE(MID('latest 2024'!B282,SEARCH("knitting machines operated in night",'latest 2024'!B282)-3,3))),
            VALUE(MID('latest 2024'!B282,SEARCH("knitting machines operated in night",'latest 2024'!B282)-3,3)),
            VALUE(MID('latest 2024'!B282,SEARCH("knitting machines operated in night",'latest 2024'!B282)-2,2))
        )
    ),"-"
)</f>
        <v>156</v>
      </c>
      <c r="D282" s="176">
        <f>IFERROR(
    IF(ISNUMBER(VALUE(MID('latest 2024'!B282,SEARCH("bulk dye machines operated in day",'latest 2024'!B282)-4,4))),
        VALUE(MID('latest 2024'!B282,SEARCH("bulk dye machines operated in day",'latest 2024'!B282)-4,4)),
        IF(ISNUMBER(VALUE(MID('latest 2024'!B282,SEARCH("bulk dye machines operated in day",'latest 2024'!B282)-3,3))),
            VALUE(MID('latest 2024'!B282,SEARCH("bulk dye machines operated in day",'latest 2024'!B282)-3,3)),
            VALUE(MID('latest 2024'!B282,SEARCH("bulk dye machines operated in day ",'latest 2024'!B282)-2,2))
        )
    ),"-"
)</f>
        <v>29</v>
      </c>
      <c r="E282" s="176">
        <f>IFERROR(
    IF(ISNUMBER(VALUE(MID('latest 2024'!B282,SEARCH("bulk dye machines operated in night",'latest 2024'!B282)-4,4))),
        VALUE(MID('latest 2024'!B282,SEARCH("bulk dye machines operated in night",'latest 2024'!B282)-4,4)),
        IF(ISNUMBER(VALUE(MID('latest 2024'!B282,SEARCH("bulk dye machines operated in night",'latest 2024'!B282)-3,3))),
            VALUE(MID('latest 2024'!B282,SEARCH("bulk dye machines operated in night",'latest 2024'!B282)-3,3)),
            VALUE(MID('latest 2024'!B282,SEARCH("bulk dye machines operated in night",'latest 2024'!B282)-2,2))
        )
    ),"-"
)</f>
        <v>28</v>
      </c>
      <c r="F282" s="175">
        <f>IFERROR(
    IF(ISNUMBER(VALUE(MID('latest 2024'!B282,SEARCH("sample dye machine operated in day",'latest 2024'!B282)-4,4))),
        VALUE(MID('latest 2024'!B282,SEARCH("sample dye machine operated in day",'latest 2024'!B282)-4,4)),
        IF(ISNUMBER(VALUE(MID('latest 2024'!B282,SEARCH("sample dye machine operated in day",'latest 2024'!B282)-3,3))),
            VALUE(MID('latest 2024'!B282,SEARCH("sample dye machine operated in day",'latest 2024'!B282)-3,3)),
            VALUE(MID('latest 2024'!B282,SEARCH("sample dye machine operated in day",'latest 2024'!B282)-2,2))
        )
    ),"-"
)</f>
        <v>10</v>
      </c>
      <c r="G282" s="175">
        <f>IFERROR(
    IF(ISNUMBER(VALUE(MID('latest 2024'!B282,SEARCH("sample dye machine operated in night",'latest 2024'!B282)-4,4))),
        VALUE(MID('latest 2024'!B282,SEARCH("sample dye machine operated in night",'latest 2024'!B282)-4,4)),
        IF(ISNUMBER(VALUE(MID('latest 2024'!B282,SEARCH("sample dye machine operated in night",'latest 2024'!B282)-3,3))),
            VALUE(MID('latest 2024'!B282,SEARCH("sample dye machine operated in night",'latest 2024'!B282)-3,3)),
            VALUE(MID('latest 2024'!B282,SEARCH("sample dye machine operated in night",'latest 2024'!B282)-2,2))
        )
    ),"-"
)</f>
        <v>9</v>
      </c>
      <c r="H282" s="176">
        <f>IFERROR(
    IF(ISNUMBER(VALUE(MID('latest 2024'!B282,SEARCH("dryers operated in day",'latest 2024'!B282)-4,4))),
        VALUE(MID('latest 2024'!B282,SEARCH("dryers operated in day",'latest 2024'!B282)-4,4)),
        IF(ISNUMBER(VALUE(MID('latest 2024'!B282,SEARCH("dryers operated in day",'latest 2024'!B282)-3,3))),
            VALUE(MID('latest 2024'!B282,SEARCH("dryers operated in day",'latest 2024'!B282)-3,3)),
            VALUE(MID('latest 2024'!B282,SEARCH("dryers operated in day",'latest 2024'!B282)-2,2))
        )
    ),"-"
)</f>
        <v>11</v>
      </c>
      <c r="I282" s="176">
        <f>IFERROR(
    IF(ISNUMBER(VALUE(MID('latest 2024'!B282,SEARCH("dryers operated in night",'latest 2024'!B282)-4,4))),
        VALUE(MID('latest 2024'!B282,SEARCH("dryers operated in night",'latest 2024'!B282)-4,4)),
        IF(ISNUMBER(VALUE(MID('latest 2024'!B282,SEARCH("dryers operated in night",'latest 2024'!B282)-3,3))),
            VALUE(MID('latest 2024'!B282,SEARCH("dryers operated in night",'latest 2024'!B282)-3,3)),
            VALUE(MID('latest 2024'!B282,SEARCH("dryers operated in night",'latest 2024'!B282)-2,2))
        )
    ),"-"
)</f>
        <v>11</v>
      </c>
      <c r="J282" s="175">
        <f>IFERROR(
    IF(ISNUMBER(VALUE(MID('latest 2024'!B282,SEARCH("Presetting machines operated in day",'latest 2024'!B282)-4,4))),
        VALUE(MID('latest 2024'!B282,SEARCH("Presetting machines operated in day",'latest 2024'!B282)-4,4)),
        IF(ISNUMBER(VALUE(MID('latest 2024'!B282,SEARCH("Presetting machines operated in day",'latest 2024'!B282)-3,3))),
            VALUE(MID('latest 2024'!B282,SEARCH("Presetting machines operated in day",'latest 2024'!B282)-3,3)),
            VALUE(MID('latest 2024'!B282,SEARCH("Presetting machines operated in day",'latest 2024'!B282)-2,2))
        )
    ),"-"
)</f>
        <v>3</v>
      </c>
      <c r="K282" s="177">
        <f>IFERROR(
    IF(ISNUMBER(VALUE(MID('latest 2024'!B282,SEARCH("Presetting machines operated in night",'latest 2024'!B282)-4,4))),
        VALUE(MID('latest 2024'!B282,SEARCH("Presetting machines operated in night",'latest 2024'!B282)-4,4)),
        IF(ISNUMBER(VALUE(MID('latest 2024'!B282,SEARCH("Presetting machines operated in night",'latest 2024'!B282)-3,3))),
            VALUE(MID('latest 2024'!B282,SEARCH("Presetting machines operated in night",'latest 2024'!B282)-3,3)),
            VALUE(MID('latest 2024'!B282,SEARCH("Presetting machines operated in night",'latest 2024'!B282)-2,2))
        )
    ),"-"
)</f>
        <v>3</v>
      </c>
      <c r="L282" s="178" t="s">
        <v>54</v>
      </c>
      <c r="M282" s="178" t="s">
        <v>54</v>
      </c>
      <c r="N282" s="186" t="s">
        <v>823</v>
      </c>
      <c r="O282" s="179">
        <v>2</v>
      </c>
      <c r="P282" s="180">
        <v>6</v>
      </c>
      <c r="Q282" s="180">
        <v>6</v>
      </c>
      <c r="R282" s="179">
        <v>3</v>
      </c>
      <c r="S282" s="179">
        <v>3</v>
      </c>
      <c r="T282" s="180">
        <v>6</v>
      </c>
      <c r="U282" s="180">
        <v>6</v>
      </c>
      <c r="V282" s="184" t="s">
        <v>826</v>
      </c>
      <c r="W282" s="182" t="s">
        <v>703</v>
      </c>
      <c r="X282" s="253">
        <v>28382.26</v>
      </c>
      <c r="Y282" s="275">
        <v>78150</v>
      </c>
      <c r="Z282" s="253">
        <v>1102</v>
      </c>
      <c r="AA282" s="254">
        <v>1035</v>
      </c>
      <c r="AB282" s="254">
        <v>67</v>
      </c>
      <c r="AC282" s="84">
        <f t="shared" si="31"/>
        <v>2142.2056547692309</v>
      </c>
      <c r="AD282" s="17">
        <f t="shared" si="33"/>
        <v>2332.7775000000001</v>
      </c>
      <c r="AE282" s="17">
        <f t="shared" si="32"/>
        <v>559.47692307692307</v>
      </c>
      <c r="AF282" s="17">
        <f t="shared" si="29"/>
        <v>1179.9602307692307</v>
      </c>
      <c r="AG282" s="17">
        <f t="shared" si="27"/>
        <v>6214.4203086153848</v>
      </c>
    </row>
    <row r="283" spans="1:33" s="3" customFormat="1" ht="45.75" customHeight="1">
      <c r="A283" s="174">
        <v>45592</v>
      </c>
      <c r="B283" s="175">
        <f>IFERROR(
    IF(ISNUMBER(VALUE(MID('latest 2024'!B283,SEARCH("knitting machines for 12Hrs in day",'latest 2024'!B283)-4,4))),
        VALUE(MID('latest 2024'!B283,SEARCH("knitting machines for 12Hrs in day",'latest 2024'!B283)-4,4)),
        IF(ISNUMBER(VALUE(MID('latest 2024'!B283,SEARCH("knitting machines for 12Hrs in day",'latest 2024'!B283)-3,3))),
            VALUE(MID('latest 2024'!B283,SEARCH("knitting machines for 12Hrs in day",'latest 2024'!B283)-3,3)),
            VALUE(MID('latest 2024'!B283,SEARCH("knitting machines for 12Hrs in day",'latest 2024'!B283)-2,2))
        )
    ),"-"
)</f>
        <v>176</v>
      </c>
      <c r="C283" s="175">
        <f>IFERROR(
    IF(ISNUMBER(VALUE(MID('latest 2024'!B283,SEARCH("knitting machines operated in night",'latest 2024'!B283)-4,4))),
        VALUE(MID('latest 2024'!B283,SEARCH("knitting machines operated in night",'latest 2024'!B283)-4,4)),
        IF(ISNUMBER(VALUE(MID('latest 2024'!B283,SEARCH("knitting machines operated in night",'latest 2024'!B283)-3,3))),
            VALUE(MID('latest 2024'!B283,SEARCH("knitting machines operated in night",'latest 2024'!B283)-3,3)),
            VALUE(MID('latest 2024'!B283,SEARCH("knitting machines operated in night",'latest 2024'!B283)-2,2))
        )
    ),"-"
)</f>
        <v>156</v>
      </c>
      <c r="D283" s="176" t="str">
        <f>IFERROR(
    IF(ISNUMBER(VALUE(MID('latest 2024'!B283,SEARCH("bulk dye machines operated in day",'latest 2024'!B283)-4,4))),
        VALUE(MID('latest 2024'!B283,SEARCH("bulk dye machines operated in day",'latest 2024'!B283)-4,4)),
        IF(ISNUMBER(VALUE(MID('latest 2024'!B283,SEARCH("bulk dye machines operated in day",'latest 2024'!B283)-3,3))),
            VALUE(MID('latest 2024'!B283,SEARCH("bulk dye machines operated in day",'latest 2024'!B283)-3,3)),
            VALUE(MID('latest 2024'!B283,SEARCH("bulk dye machines operated in day ",'latest 2024'!B283)-2,2))
        )
    ),"-"
)</f>
        <v>-</v>
      </c>
      <c r="E283" s="176">
        <f>IFERROR(
    IF(ISNUMBER(VALUE(MID('latest 2024'!B283,SEARCH("bulk dye machines operated in night",'latest 2024'!B283)-4,4))),
        VALUE(MID('latest 2024'!B283,SEARCH("bulk dye machines operated in night",'latest 2024'!B283)-4,4)),
        IF(ISNUMBER(VALUE(MID('latest 2024'!B283,SEARCH("bulk dye machines operated in night",'latest 2024'!B283)-3,3))),
            VALUE(MID('latest 2024'!B283,SEARCH("bulk dye machines operated in night",'latest 2024'!B283)-3,3)),
            VALUE(MID('latest 2024'!B283,SEARCH("bulk dye machines operated in night",'latest 2024'!B283)-2,2))
        )
    ),"-"
)</f>
        <v>28</v>
      </c>
      <c r="F283" s="175">
        <f>IFERROR(
    IF(ISNUMBER(VALUE(MID('latest 2024'!B283,SEARCH("sample dye machine operated in day",'latest 2024'!B283)-4,4))),
        VALUE(MID('latest 2024'!B283,SEARCH("sample dye machine operated in day",'latest 2024'!B283)-4,4)),
        IF(ISNUMBER(VALUE(MID('latest 2024'!B283,SEARCH("sample dye machine operated in day",'latest 2024'!B283)-3,3))),
            VALUE(MID('latest 2024'!B283,SEARCH("sample dye machine operated in day",'latest 2024'!B283)-3,3)),
            VALUE(MID('latest 2024'!B283,SEARCH("sample dye machine operated in day",'latest 2024'!B283)-2,2))
        )
    ),"-"
)</f>
        <v>10</v>
      </c>
      <c r="G283" s="175">
        <f>IFERROR(
    IF(ISNUMBER(VALUE(MID('latest 2024'!B283,SEARCH("sample dye machine operated in night",'latest 2024'!B283)-4,4))),
        VALUE(MID('latest 2024'!B283,SEARCH("sample dye machine operated in night",'latest 2024'!B283)-4,4)),
        IF(ISNUMBER(VALUE(MID('latest 2024'!B283,SEARCH("sample dye machine operated in night",'latest 2024'!B283)-3,3))),
            VALUE(MID('latest 2024'!B283,SEARCH("sample dye machine operated in night",'latest 2024'!B283)-3,3)),
            VALUE(MID('latest 2024'!B283,SEARCH("sample dye machine operated in night",'latest 2024'!B283)-2,2))
        )
    ),"-"
)</f>
        <v>10</v>
      </c>
      <c r="H283" s="176">
        <f>IFERROR(
    IF(ISNUMBER(VALUE(MID('latest 2024'!B283,SEARCH("dryers operated in day",'latest 2024'!B283)-4,4))),
        VALUE(MID('latest 2024'!B283,SEARCH("dryers operated in day",'latest 2024'!B283)-4,4)),
        IF(ISNUMBER(VALUE(MID('latest 2024'!B283,SEARCH("dryers operated in day",'latest 2024'!B283)-3,3))),
            VALUE(MID('latest 2024'!B283,SEARCH("dryers operated in day",'latest 2024'!B283)-3,3)),
            VALUE(MID('latest 2024'!B283,SEARCH("dryers operated in day",'latest 2024'!B283)-2,2))
        )
    ),"-"
)</f>
        <v>9</v>
      </c>
      <c r="I283" s="176">
        <f>IFERROR(
    IF(ISNUMBER(VALUE(MID('latest 2024'!B283,SEARCH("dryers operated in night",'latest 2024'!B283)-4,4))),
        VALUE(MID('latest 2024'!B283,SEARCH("dryers operated in night",'latest 2024'!B283)-4,4)),
        IF(ISNUMBER(VALUE(MID('latest 2024'!B283,SEARCH("dryers operated in night",'latest 2024'!B283)-3,3))),
            VALUE(MID('latest 2024'!B283,SEARCH("dryers operated in night",'latest 2024'!B283)-3,3)),
            VALUE(MID('latest 2024'!B283,SEARCH("dryers operated in night",'latest 2024'!B283)-2,2))
        )
    ),"-"
)</f>
        <v>11</v>
      </c>
      <c r="J283" s="175">
        <f>IFERROR(
    IF(ISNUMBER(VALUE(MID('latest 2024'!B283,SEARCH("Presetting machines operated in day",'latest 2024'!B283)-4,4))),
        VALUE(MID('latest 2024'!B283,SEARCH("Presetting machines operated in day",'latest 2024'!B283)-4,4)),
        IF(ISNUMBER(VALUE(MID('latest 2024'!B283,SEARCH("Presetting machines operated in day",'latest 2024'!B283)-3,3))),
            VALUE(MID('latest 2024'!B283,SEARCH("Presetting machines operated in day",'latest 2024'!B283)-3,3)),
            VALUE(MID('latest 2024'!B283,SEARCH("Presetting machines operated in day",'latest 2024'!B283)-2,2))
        )
    ),"-"
)</f>
        <v>2</v>
      </c>
      <c r="K283" s="177">
        <f>IFERROR(
    IF(ISNUMBER(VALUE(MID('latest 2024'!B283,SEARCH("Presetting machines operated in night",'latest 2024'!B283)-4,4))),
        VALUE(MID('latest 2024'!B283,SEARCH("Presetting machines operated in night",'latest 2024'!B283)-4,4)),
        IF(ISNUMBER(VALUE(MID('latest 2024'!B283,SEARCH("Presetting machines operated in night",'latest 2024'!B283)-3,3))),
            VALUE(MID('latest 2024'!B283,SEARCH("Presetting machines operated in night",'latest 2024'!B283)-3,3)),
            VALUE(MID('latest 2024'!B283,SEARCH("Presetting machines operated in night",'latest 2024'!B283)-2,2))
        )
    ),"-"
)</f>
        <v>3</v>
      </c>
      <c r="L283" s="178" t="s">
        <v>54</v>
      </c>
      <c r="M283" s="178" t="s">
        <v>54</v>
      </c>
      <c r="N283" s="186" t="s">
        <v>775</v>
      </c>
      <c r="O283" s="179">
        <v>2</v>
      </c>
      <c r="P283" s="180">
        <v>6</v>
      </c>
      <c r="Q283" s="180">
        <v>6</v>
      </c>
      <c r="R283" s="179">
        <v>3</v>
      </c>
      <c r="S283" s="179">
        <v>3</v>
      </c>
      <c r="T283" s="180">
        <v>7</v>
      </c>
      <c r="U283" s="180">
        <v>7</v>
      </c>
      <c r="V283" s="184" t="s">
        <v>826</v>
      </c>
      <c r="W283" s="182" t="s">
        <v>703</v>
      </c>
      <c r="X283" s="253">
        <v>28616.896000000001</v>
      </c>
      <c r="Y283" s="275">
        <v>77636</v>
      </c>
      <c r="Z283" s="253">
        <v>1118</v>
      </c>
      <c r="AA283" s="254">
        <v>1056</v>
      </c>
      <c r="AB283" s="254">
        <v>62</v>
      </c>
      <c r="AC283" s="84">
        <f t="shared" si="31"/>
        <v>2159.9152580923078</v>
      </c>
      <c r="AD283" s="17">
        <f t="shared" si="33"/>
        <v>2317.4346</v>
      </c>
      <c r="AE283" s="17">
        <f t="shared" si="32"/>
        <v>567.6</v>
      </c>
      <c r="AF283" s="17">
        <f t="shared" si="29"/>
        <v>1202.4221538461538</v>
      </c>
      <c r="AG283" s="17">
        <f t="shared" si="27"/>
        <v>6247.3720119384616</v>
      </c>
    </row>
    <row r="284" spans="1:33" s="3" customFormat="1" ht="45.75" customHeight="1">
      <c r="A284" s="174">
        <v>45593</v>
      </c>
      <c r="B284" s="175">
        <f>IFERROR(
    IF(ISNUMBER(VALUE(MID('latest 2024'!B284,SEARCH("knitting machines for 12Hrs in day",'latest 2024'!B284)-4,4))),
        VALUE(MID('latest 2024'!B284,SEARCH("knitting machines for 12Hrs in day",'latest 2024'!B284)-4,4)),
        IF(ISNUMBER(VALUE(MID('latest 2024'!B284,SEARCH("knitting machines for 12Hrs in day",'latest 2024'!B284)-3,3))),
            VALUE(MID('latest 2024'!B284,SEARCH("knitting machines for 12Hrs in day",'latest 2024'!B284)-3,3)),
            VALUE(MID('latest 2024'!B284,SEARCH("knitting machines for 12Hrs in day",'latest 2024'!B284)-2,2))
        )
    ),"-"
)</f>
        <v>153</v>
      </c>
      <c r="C284" s="175">
        <f>IFERROR(
    IF(ISNUMBER(VALUE(MID('latest 2024'!B284,SEARCH("knitting machines operated in night",'latest 2024'!B284)-4,4))),
        VALUE(MID('latest 2024'!B284,SEARCH("knitting machines operated in night",'latest 2024'!B284)-4,4)),
        IF(ISNUMBER(VALUE(MID('latest 2024'!B284,SEARCH("knitting machines operated in night",'latest 2024'!B284)-3,3))),
            VALUE(MID('latest 2024'!B284,SEARCH("knitting machines operated in night",'latest 2024'!B284)-3,3)),
            VALUE(MID('latest 2024'!B284,SEARCH("knitting machines operated in night",'latest 2024'!B284)-2,2))
        )
    ),"-"
)</f>
        <v>164</v>
      </c>
      <c r="D284" s="176" t="str">
        <f>IFERROR(
    IF(ISNUMBER(VALUE(MID('latest 2024'!B284,SEARCH("bulk dye machines operated in day",'latest 2024'!B284)-4,4))),
        VALUE(MID('latest 2024'!B284,SEARCH("bulk dye machines operated in day",'latest 2024'!B284)-4,4)),
        IF(ISNUMBER(VALUE(MID('latest 2024'!B284,SEARCH("bulk dye machines operated in day",'latest 2024'!B284)-3,3))),
            VALUE(MID('latest 2024'!B284,SEARCH("bulk dye machines operated in day",'latest 2024'!B284)-3,3)),
            VALUE(MID('latest 2024'!B284,SEARCH("bulk dye machines operated in day ",'latest 2024'!B284)-2,2))
        )
    ),"-"
)</f>
        <v>-</v>
      </c>
      <c r="E284" s="176">
        <f>IFERROR(
    IF(ISNUMBER(VALUE(MID('latest 2024'!B284,SEARCH("bulk dye machines operated in night",'latest 2024'!B284)-4,4))),
        VALUE(MID('latest 2024'!B284,SEARCH("bulk dye machines operated in night",'latest 2024'!B284)-4,4)),
        IF(ISNUMBER(VALUE(MID('latest 2024'!B284,SEARCH("bulk dye machines operated in night",'latest 2024'!B284)-3,3))),
            VALUE(MID('latest 2024'!B284,SEARCH("bulk dye machines operated in night",'latest 2024'!B284)-3,3)),
            VALUE(MID('latest 2024'!B284,SEARCH("bulk dye machines operated in night",'latest 2024'!B284)-2,2))
        )
    ),"-"
)</f>
        <v>29</v>
      </c>
      <c r="F284" s="175">
        <f>IFERROR(
    IF(ISNUMBER(VALUE(MID('latest 2024'!B284,SEARCH("sample dye machine operated in day",'latest 2024'!B284)-4,4))),
        VALUE(MID('latest 2024'!B284,SEARCH("sample dye machine operated in day",'latest 2024'!B284)-4,4)),
        IF(ISNUMBER(VALUE(MID('latest 2024'!B284,SEARCH("sample dye machine operated in day",'latest 2024'!B284)-3,3))),
            VALUE(MID('latest 2024'!B284,SEARCH("sample dye machine operated in day",'latest 2024'!B284)-3,3)),
            VALUE(MID('latest 2024'!B284,SEARCH("sample dye machine operated in day",'latest 2024'!B284)-2,2))
        )
    ),"-"
)</f>
        <v>9</v>
      </c>
      <c r="G284" s="175">
        <f>IFERROR(
    IF(ISNUMBER(VALUE(MID('latest 2024'!B284,SEARCH("sample dye machine operated in night",'latest 2024'!B284)-4,4))),
        VALUE(MID('latest 2024'!B284,SEARCH("sample dye machine operated in night",'latest 2024'!B284)-4,4)),
        IF(ISNUMBER(VALUE(MID('latest 2024'!B284,SEARCH("sample dye machine operated in night",'latest 2024'!B284)-3,3))),
            VALUE(MID('latest 2024'!B284,SEARCH("sample dye machine operated in night",'latest 2024'!B284)-3,3)),
            VALUE(MID('latest 2024'!B284,SEARCH("sample dye machine operated in night",'latest 2024'!B284)-2,2))
        )
    ),"-"
)</f>
        <v>10</v>
      </c>
      <c r="H284" s="176">
        <f>IFERROR(
    IF(ISNUMBER(VALUE(MID('latest 2024'!B284,SEARCH("dryers operated in day",'latest 2024'!B284)-4,4))),
        VALUE(MID('latest 2024'!B284,SEARCH("dryers operated in day",'latest 2024'!B284)-4,4)),
        IF(ISNUMBER(VALUE(MID('latest 2024'!B284,SEARCH("dryers operated in day",'latest 2024'!B284)-3,3))),
            VALUE(MID('latest 2024'!B284,SEARCH("dryers operated in day",'latest 2024'!B284)-3,3)),
            VALUE(MID('latest 2024'!B284,SEARCH("dryers operated in day",'latest 2024'!B284)-2,2))
        )
    ),"-"
)</f>
        <v>11</v>
      </c>
      <c r="I284" s="176">
        <f>IFERROR(
    IF(ISNUMBER(VALUE(MID('latest 2024'!B284,SEARCH("dryers operated in night",'latest 2024'!B284)-4,4))),
        VALUE(MID('latest 2024'!B284,SEARCH("dryers operated in night",'latest 2024'!B284)-4,4)),
        IF(ISNUMBER(VALUE(MID('latest 2024'!B284,SEARCH("dryers operated in night",'latest 2024'!B284)-3,3))),
            VALUE(MID('latest 2024'!B284,SEARCH("dryers operated in night",'latest 2024'!B284)-3,3)),
            VALUE(MID('latest 2024'!B284,SEARCH("dryers operated in night",'latest 2024'!B284)-2,2))
        )
    ),"-"
)</f>
        <v>11</v>
      </c>
      <c r="J284" s="175">
        <f>IFERROR(
    IF(ISNUMBER(VALUE(MID('latest 2024'!B284,SEARCH("Presetting machines operated in day",'latest 2024'!B284)-4,4))),
        VALUE(MID('latest 2024'!B284,SEARCH("Presetting machines operated in day",'latest 2024'!B284)-4,4)),
        IF(ISNUMBER(VALUE(MID('latest 2024'!B284,SEARCH("Presetting machines operated in day",'latest 2024'!B284)-3,3))),
            VALUE(MID('latest 2024'!B284,SEARCH("Presetting machines operated in day",'latest 2024'!B284)-3,3)),
            VALUE(MID('latest 2024'!B284,SEARCH("Presetting machines operated in day",'latest 2024'!B284)-2,2))
        )
    ),"-"
)</f>
        <v>3</v>
      </c>
      <c r="K284" s="177">
        <f>IFERROR(
    IF(ISNUMBER(VALUE(MID('latest 2024'!B284,SEARCH("Presetting machines operated in night",'latest 2024'!B284)-4,4))),
        VALUE(MID('latest 2024'!B284,SEARCH("Presetting machines operated in night",'latest 2024'!B284)-4,4)),
        IF(ISNUMBER(VALUE(MID('latest 2024'!B284,SEARCH("Presetting machines operated in night",'latest 2024'!B284)-3,3))),
            VALUE(MID('latest 2024'!B284,SEARCH("Presetting machines operated in night",'latest 2024'!B284)-3,3)),
            VALUE(MID('latest 2024'!B284,SEARCH("Presetting machines operated in night",'latest 2024'!B284)-2,2))
        )
    ),"-"
)</f>
        <v>3</v>
      </c>
      <c r="L284" s="178" t="s">
        <v>54</v>
      </c>
      <c r="M284" s="178" t="s">
        <v>54</v>
      </c>
      <c r="N284" s="186" t="s">
        <v>828</v>
      </c>
      <c r="O284" s="179">
        <v>2</v>
      </c>
      <c r="P284" s="180">
        <v>7</v>
      </c>
      <c r="Q284" s="180">
        <v>6</v>
      </c>
      <c r="R284" s="179">
        <v>3</v>
      </c>
      <c r="S284" s="179">
        <v>3</v>
      </c>
      <c r="T284" s="180">
        <v>7</v>
      </c>
      <c r="U284" s="180">
        <v>7</v>
      </c>
      <c r="V284" s="184" t="s">
        <v>826</v>
      </c>
      <c r="W284" s="182" t="s">
        <v>703</v>
      </c>
      <c r="X284" s="253">
        <v>29914.97652</v>
      </c>
      <c r="Y284" s="253">
        <v>79943</v>
      </c>
      <c r="Z284" s="253">
        <v>1165</v>
      </c>
      <c r="AA284" s="254">
        <v>1074</v>
      </c>
      <c r="AB284" s="254">
        <v>91</v>
      </c>
      <c r="AC284" s="84">
        <f t="shared" si="31"/>
        <v>2257.8903816480001</v>
      </c>
      <c r="AD284" s="17">
        <f t="shared" si="33"/>
        <v>2386.29855</v>
      </c>
      <c r="AE284" s="17">
        <f t="shared" si="32"/>
        <v>591.46153846153845</v>
      </c>
      <c r="AF284" s="17">
        <f t="shared" si="29"/>
        <v>1229.4179999999999</v>
      </c>
      <c r="AG284" s="17">
        <f t="shared" si="27"/>
        <v>6465.0684701095379</v>
      </c>
    </row>
    <row r="285" spans="1:33" s="3" customFormat="1" ht="45.75" customHeight="1">
      <c r="A285" s="174">
        <v>45594</v>
      </c>
      <c r="B285" s="175">
        <f>IFERROR(
    IF(ISNUMBER(VALUE(MID('latest 2024'!B285,SEARCH("knitting machines for 12Hrs in day",'latest 2024'!B285)-4,4))),
        VALUE(MID('latest 2024'!B285,SEARCH("knitting machines for 12Hrs in day",'latest 2024'!B285)-4,4)),
        IF(ISNUMBER(VALUE(MID('latest 2024'!B285,SEARCH("knitting machines for 12Hrs in day",'latest 2024'!B285)-3,3))),
            VALUE(MID('latest 2024'!B285,SEARCH("knitting machines for 12Hrs in day",'latest 2024'!B285)-3,3)),
            VALUE(MID('latest 2024'!B285,SEARCH("knitting machines for 12Hrs in day",'latest 2024'!B285)-2,2))
        )
    ),"-"
)</f>
        <v>152</v>
      </c>
      <c r="C285" s="175">
        <f>IFERROR(
    IF(ISNUMBER(VALUE(MID('latest 2024'!B285,SEARCH("knitting machines operated in night",'latest 2024'!B285)-4,4))),
        VALUE(MID('latest 2024'!B285,SEARCH("knitting machines operated in night",'latest 2024'!B285)-4,4)),
        IF(ISNUMBER(VALUE(MID('latest 2024'!B285,SEARCH("knitting machines operated in night",'latest 2024'!B285)-3,3))),
            VALUE(MID('latest 2024'!B285,SEARCH("knitting machines operated in night",'latest 2024'!B285)-3,3)),
            VALUE(MID('latest 2024'!B285,SEARCH("knitting machines operated in night",'latest 2024'!B285)-2,2))
        )
    ),"-"
)</f>
        <v>155</v>
      </c>
      <c r="D285" s="176">
        <f>IFERROR(
    IF(ISNUMBER(VALUE(MID('latest 2024'!B285,SEARCH("bulk dye machines operated in day",'latest 2024'!B285)-4,4))),
        VALUE(MID('latest 2024'!B285,SEARCH("bulk dye machines operated in day",'latest 2024'!B285)-4,4)),
        IF(ISNUMBER(VALUE(MID('latest 2024'!B285,SEARCH("bulk dye machines operated in day",'latest 2024'!B285)-3,3))),
            VALUE(MID('latest 2024'!B285,SEARCH("bulk dye machines operated in day",'latest 2024'!B285)-3,3)),
            VALUE(MID('latest 2024'!B285,SEARCH("bulk dye machines operated in day ",'latest 2024'!B285)-2,2))
        )
    ),"-"
)</f>
        <v>28</v>
      </c>
      <c r="E285" s="176">
        <f>IFERROR(
    IF(ISNUMBER(VALUE(MID('latest 2024'!B285,SEARCH("bulk dye machines operated in night",'latest 2024'!B285)-4,4))),
        VALUE(MID('latest 2024'!B285,SEARCH("bulk dye machines operated in night",'latest 2024'!B285)-4,4)),
        IF(ISNUMBER(VALUE(MID('latest 2024'!B285,SEARCH("bulk dye machines operated in night",'latest 2024'!B285)-3,3))),
            VALUE(MID('latest 2024'!B285,SEARCH("bulk dye machines operated in night",'latest 2024'!B285)-3,3)),
            VALUE(MID('latest 2024'!B285,SEARCH("bulk dye machines operated in night",'latest 2024'!B285)-2,2))
        )
    ),"-"
)</f>
        <v>29</v>
      </c>
      <c r="F285" s="175">
        <f>IFERROR(
    IF(ISNUMBER(VALUE(MID('latest 2024'!B285,SEARCH("sample dye machine operated in day",'latest 2024'!B285)-4,4))),
        VALUE(MID('latest 2024'!B285,SEARCH("sample dye machine operated in day",'latest 2024'!B285)-4,4)),
        IF(ISNUMBER(VALUE(MID('latest 2024'!B285,SEARCH("sample dye machine operated in day",'latest 2024'!B285)-3,3))),
            VALUE(MID('latest 2024'!B285,SEARCH("sample dye machine operated in day",'latest 2024'!B285)-3,3)),
            VALUE(MID('latest 2024'!B285,SEARCH("sample dye machine operated in day",'latest 2024'!B285)-2,2))
        )
    ),"-"
)</f>
        <v>10</v>
      </c>
      <c r="G285" s="175">
        <f>IFERROR(
    IF(ISNUMBER(VALUE(MID('latest 2024'!B285,SEARCH("sample dye machine operated in night",'latest 2024'!B285)-4,4))),
        VALUE(MID('latest 2024'!B285,SEARCH("sample dye machine operated in night",'latest 2024'!B285)-4,4)),
        IF(ISNUMBER(VALUE(MID('latest 2024'!B285,SEARCH("sample dye machine operated in night",'latest 2024'!B285)-3,3))),
            VALUE(MID('latest 2024'!B285,SEARCH("sample dye machine operated in night",'latest 2024'!B285)-3,3)),
            VALUE(MID('latest 2024'!B285,SEARCH("sample dye machine operated in night",'latest 2024'!B285)-2,2))
        )
    ),"-"
)</f>
        <v>10</v>
      </c>
      <c r="H285" s="176">
        <f>IFERROR(
    IF(ISNUMBER(VALUE(MID('latest 2024'!B285,SEARCH("dryers operated in day",'latest 2024'!B285)-4,4))),
        VALUE(MID('latest 2024'!B285,SEARCH("dryers operated in day",'latest 2024'!B285)-4,4)),
        IF(ISNUMBER(VALUE(MID('latest 2024'!B285,SEARCH("dryers operated in day",'latest 2024'!B285)-3,3))),
            VALUE(MID('latest 2024'!B285,SEARCH("dryers operated in day",'latest 2024'!B285)-3,3)),
            VALUE(MID('latest 2024'!B285,SEARCH("dryers operated in day",'latest 2024'!B285)-2,2))
        )
    ),"-"
)</f>
        <v>11</v>
      </c>
      <c r="I285" s="176">
        <f>IFERROR(
    IF(ISNUMBER(VALUE(MID('latest 2024'!B285,SEARCH("dryers operated in night",'latest 2024'!B285)-4,4))),
        VALUE(MID('latest 2024'!B285,SEARCH("dryers operated in night",'latest 2024'!B285)-4,4)),
        IF(ISNUMBER(VALUE(MID('latest 2024'!B285,SEARCH("dryers operated in night",'latest 2024'!B285)-3,3))),
            VALUE(MID('latest 2024'!B285,SEARCH("dryers operated in night",'latest 2024'!B285)-3,3)),
            VALUE(MID('latest 2024'!B285,SEARCH("dryers operated in night",'latest 2024'!B285)-2,2))
        )
    ),"-"
)</f>
        <v>11</v>
      </c>
      <c r="J285" s="175">
        <f>IFERROR(
    IF(ISNUMBER(VALUE(MID('latest 2024'!B285,SEARCH("Presetting machines operated in day",'latest 2024'!B285)-4,4))),
        VALUE(MID('latest 2024'!B285,SEARCH("Presetting machines operated in day",'latest 2024'!B285)-4,4)),
        IF(ISNUMBER(VALUE(MID('latest 2024'!B285,SEARCH("Presetting machines operated in day",'latest 2024'!B285)-3,3))),
            VALUE(MID('latest 2024'!B285,SEARCH("Presetting machines operated in day",'latest 2024'!B285)-3,3)),
            VALUE(MID('latest 2024'!B285,SEARCH("Presetting machines operated in day",'latest 2024'!B285)-2,2))
        )
    ),"-"
)</f>
        <v>3</v>
      </c>
      <c r="K285" s="177">
        <f>IFERROR(
    IF(ISNUMBER(VALUE(MID('latest 2024'!B285,SEARCH("Presetting machines operated in night",'latest 2024'!B285)-4,4))),
        VALUE(MID('latest 2024'!B285,SEARCH("Presetting machines operated in night",'latest 2024'!B285)-4,4)),
        IF(ISNUMBER(VALUE(MID('latest 2024'!B285,SEARCH("Presetting machines operated in night",'latest 2024'!B285)-3,3))),
            VALUE(MID('latest 2024'!B285,SEARCH("Presetting machines operated in night",'latest 2024'!B285)-3,3)),
            VALUE(MID('latest 2024'!B285,SEARCH("Presetting machines operated in night",'latest 2024'!B285)-2,2))
        )
    ),"-"
)</f>
        <v>3</v>
      </c>
      <c r="L285" s="178" t="s">
        <v>54</v>
      </c>
      <c r="M285" s="178" t="s">
        <v>54</v>
      </c>
      <c r="N285" s="186" t="s">
        <v>828</v>
      </c>
      <c r="O285" s="179">
        <v>2</v>
      </c>
      <c r="P285" s="180">
        <v>7</v>
      </c>
      <c r="Q285" s="180">
        <v>6</v>
      </c>
      <c r="R285" s="179">
        <v>3</v>
      </c>
      <c r="S285" s="179">
        <v>3</v>
      </c>
      <c r="T285" s="180">
        <v>7</v>
      </c>
      <c r="U285" s="180">
        <v>7</v>
      </c>
      <c r="V285" s="184" t="s">
        <v>826</v>
      </c>
      <c r="W285" s="182" t="s">
        <v>703</v>
      </c>
      <c r="X285" s="253">
        <v>30304.572520000002</v>
      </c>
      <c r="Y285" s="253">
        <v>74816</v>
      </c>
      <c r="Z285" s="253">
        <v>1111</v>
      </c>
      <c r="AA285" s="254">
        <v>1036</v>
      </c>
      <c r="AB285" s="254">
        <v>75</v>
      </c>
      <c r="AC285" s="84">
        <f t="shared" si="31"/>
        <v>2287.2958889710771</v>
      </c>
      <c r="AD285" s="17">
        <f t="shared" si="33"/>
        <v>2233.2576000000004</v>
      </c>
      <c r="AE285" s="17">
        <f t="shared" si="32"/>
        <v>564.04615384615386</v>
      </c>
      <c r="AF285" s="17">
        <f t="shared" si="29"/>
        <v>1182.9461538461539</v>
      </c>
      <c r="AG285" s="17">
        <f t="shared" si="27"/>
        <v>6267.5457966633858</v>
      </c>
    </row>
    <row r="286" spans="1:33" s="3" customFormat="1" ht="45.75" customHeight="1">
      <c r="A286" s="174">
        <v>45595</v>
      </c>
      <c r="B286" s="175">
        <f>IFERROR(
    IF(ISNUMBER(VALUE(MID('latest 2024'!B286,SEARCH("knitting machines for 12Hrs in day",'latest 2024'!B286)-4,4))),
        VALUE(MID('latest 2024'!B286,SEARCH("knitting machines for 12Hrs in day",'latest 2024'!B286)-4,4)),
        IF(ISNUMBER(VALUE(MID('latest 2024'!B286,SEARCH("knitting machines for 12Hrs in day",'latest 2024'!B286)-3,3))),
            VALUE(MID('latest 2024'!B286,SEARCH("knitting machines for 12Hrs in day",'latest 2024'!B286)-3,3)),
            VALUE(MID('latest 2024'!B286,SEARCH("knitting machines for 12Hrs in day",'latest 2024'!B286)-2,2))
        )
    ),"-"
)</f>
        <v>152</v>
      </c>
      <c r="C286" s="175">
        <f>IFERROR(
    IF(ISNUMBER(VALUE(MID('latest 2024'!B286,SEARCH("knitting machines operated in night",'latest 2024'!B286)-4,4))),
        VALUE(MID('latest 2024'!B286,SEARCH("knitting machines operated in night",'latest 2024'!B286)-4,4)),
        IF(ISNUMBER(VALUE(MID('latest 2024'!B286,SEARCH("knitting machines operated in night",'latest 2024'!B286)-3,3))),
            VALUE(MID('latest 2024'!B286,SEARCH("knitting machines operated in night",'latest 2024'!B286)-3,3)),
            VALUE(MID('latest 2024'!B286,SEARCH("knitting machines operated in night",'latest 2024'!B286)-2,2))
        )
    ),"-"
)</f>
        <v>156</v>
      </c>
      <c r="D286" s="176">
        <f>IFERROR(
    IF(ISNUMBER(VALUE(MID('latest 2024'!B286,SEARCH("bulk dye machines operated in day",'latest 2024'!B286)-4,4))),
        VALUE(MID('latest 2024'!B286,SEARCH("bulk dye machines operated in day",'latest 2024'!B286)-4,4)),
        IF(ISNUMBER(VALUE(MID('latest 2024'!B286,SEARCH("bulk dye machines operated in day",'latest 2024'!B286)-3,3))),
            VALUE(MID('latest 2024'!B286,SEARCH("bulk dye machines operated in day",'latest 2024'!B286)-3,3)),
            VALUE(MID('latest 2024'!B286,SEARCH("bulk dye machines operated in day ",'latest 2024'!B286)-2,2))
        )
    ),"-"
)</f>
        <v>29</v>
      </c>
      <c r="E286" s="176">
        <f>IFERROR(
    IF(ISNUMBER(VALUE(MID('latest 2024'!B286,SEARCH("bulk dye machines operated in night",'latest 2024'!B286)-4,4))),
        VALUE(MID('latest 2024'!B286,SEARCH("bulk dye machines operated in night",'latest 2024'!B286)-4,4)),
        IF(ISNUMBER(VALUE(MID('latest 2024'!B286,SEARCH("bulk dye machines operated in night",'latest 2024'!B286)-3,3))),
            VALUE(MID('latest 2024'!B286,SEARCH("bulk dye machines operated in night",'latest 2024'!B286)-3,3)),
            VALUE(MID('latest 2024'!B286,SEARCH("bulk dye machines operated in night",'latest 2024'!B286)-2,2))
        )
    ),"-"
)</f>
        <v>29</v>
      </c>
      <c r="F286" s="175">
        <f>IFERROR(
    IF(ISNUMBER(VALUE(MID('latest 2024'!B286,SEARCH("sample dye machine operated in day",'latest 2024'!B286)-4,4))),
        VALUE(MID('latest 2024'!B286,SEARCH("sample dye machine operated in day",'latest 2024'!B286)-4,4)),
        IF(ISNUMBER(VALUE(MID('latest 2024'!B286,SEARCH("sample dye machine operated in day",'latest 2024'!B286)-3,3))),
            VALUE(MID('latest 2024'!B286,SEARCH("sample dye machine operated in day",'latest 2024'!B286)-3,3)),
            VALUE(MID('latest 2024'!B286,SEARCH("sample dye machine operated in day",'latest 2024'!B286)-2,2))
        )
    ),"-"
)</f>
        <v>10</v>
      </c>
      <c r="G286" s="175">
        <f>IFERROR(
    IF(ISNUMBER(VALUE(MID('latest 2024'!B286,SEARCH("sample dye machine operated in night",'latest 2024'!B286)-4,4))),
        VALUE(MID('latest 2024'!B286,SEARCH("sample dye machine operated in night",'latest 2024'!B286)-4,4)),
        IF(ISNUMBER(VALUE(MID('latest 2024'!B286,SEARCH("sample dye machine operated in night",'latest 2024'!B286)-3,3))),
            VALUE(MID('latest 2024'!B286,SEARCH("sample dye machine operated in night",'latest 2024'!B286)-3,3)),
            VALUE(MID('latest 2024'!B286,SEARCH("sample dye machine operated in night",'latest 2024'!B286)-2,2))
        )
    ),"-"
)</f>
        <v>9</v>
      </c>
      <c r="H286" s="176">
        <f>IFERROR(
    IF(ISNUMBER(VALUE(MID('latest 2024'!B286,SEARCH("dryers operated in day",'latest 2024'!B286)-4,4))),
        VALUE(MID('latest 2024'!B286,SEARCH("dryers operated in day",'latest 2024'!B286)-4,4)),
        IF(ISNUMBER(VALUE(MID('latest 2024'!B286,SEARCH("dryers operated in day",'latest 2024'!B286)-3,3))),
            VALUE(MID('latest 2024'!B286,SEARCH("dryers operated in day",'latest 2024'!B286)-3,3)),
            VALUE(MID('latest 2024'!B286,SEARCH("dryers operated in day",'latest 2024'!B286)-2,2))
        )
    ),"-"
)</f>
        <v>11</v>
      </c>
      <c r="I286" s="176">
        <f>IFERROR(
    IF(ISNUMBER(VALUE(MID('latest 2024'!B286,SEARCH("dryers operated in night",'latest 2024'!B286)-4,4))),
        VALUE(MID('latest 2024'!B286,SEARCH("dryers operated in night",'latest 2024'!B286)-4,4)),
        IF(ISNUMBER(VALUE(MID('latest 2024'!B286,SEARCH("dryers operated in night",'latest 2024'!B286)-3,3))),
            VALUE(MID('latest 2024'!B286,SEARCH("dryers operated in night",'latest 2024'!B286)-3,3)),
            VALUE(MID('latest 2024'!B286,SEARCH("dryers operated in night",'latest 2024'!B286)-2,2))
        )
    ),"-"
)</f>
        <v>10</v>
      </c>
      <c r="J286" s="175">
        <f>IFERROR(
    IF(ISNUMBER(VALUE(MID('latest 2024'!B286,SEARCH("Presetting machines operated in day",'latest 2024'!B286)-4,4))),
        VALUE(MID('latest 2024'!B286,SEARCH("Presetting machines operated in day",'latest 2024'!B286)-4,4)),
        IF(ISNUMBER(VALUE(MID('latest 2024'!B286,SEARCH("Presetting machines operated in day",'latest 2024'!B286)-3,3))),
            VALUE(MID('latest 2024'!B286,SEARCH("Presetting machines operated in day",'latest 2024'!B286)-3,3)),
            VALUE(MID('latest 2024'!B286,SEARCH("Presetting machines operated in day",'latest 2024'!B286)-2,2))
        )
    ),"-"
)</f>
        <v>3</v>
      </c>
      <c r="K286" s="177">
        <f>IFERROR(
    IF(ISNUMBER(VALUE(MID('latest 2024'!B286,SEARCH("Presetting machines operated in night",'latest 2024'!B286)-4,4))),
        VALUE(MID('latest 2024'!B286,SEARCH("Presetting machines operated in night",'latest 2024'!B286)-4,4)),
        IF(ISNUMBER(VALUE(MID('latest 2024'!B286,SEARCH("Presetting machines operated in night",'latest 2024'!B286)-3,3))),
            VALUE(MID('latest 2024'!B286,SEARCH("Presetting machines operated in night",'latest 2024'!B286)-3,3)),
            VALUE(MID('latest 2024'!B286,SEARCH("Presetting machines operated in night",'latest 2024'!B286)-2,2))
        )
    ),"-"
)</f>
        <v>3</v>
      </c>
      <c r="L286" s="178" t="s">
        <v>54</v>
      </c>
      <c r="M286" s="178" t="s">
        <v>54</v>
      </c>
      <c r="N286" s="179">
        <v>2</v>
      </c>
      <c r="O286" s="186" t="s">
        <v>793</v>
      </c>
      <c r="P286" s="180">
        <v>7</v>
      </c>
      <c r="Q286" s="180">
        <v>6</v>
      </c>
      <c r="R286" s="179">
        <v>3</v>
      </c>
      <c r="S286" s="179">
        <v>3</v>
      </c>
      <c r="T286" s="180">
        <v>7</v>
      </c>
      <c r="U286" s="180">
        <v>7</v>
      </c>
      <c r="V286" s="184" t="s">
        <v>826</v>
      </c>
      <c r="W286" s="182" t="s">
        <v>703</v>
      </c>
      <c r="X286" s="253">
        <v>28350.80099</v>
      </c>
      <c r="Y286" s="253">
        <v>81908</v>
      </c>
      <c r="Z286" s="253">
        <v>1121</v>
      </c>
      <c r="AA286" s="254">
        <v>1046</v>
      </c>
      <c r="AB286" s="254">
        <v>75</v>
      </c>
      <c r="AC286" s="84">
        <f t="shared" si="31"/>
        <v>2139.8312254913844</v>
      </c>
      <c r="AD286" s="17">
        <f t="shared" si="33"/>
        <v>2444.9538000000002</v>
      </c>
      <c r="AE286" s="17">
        <f t="shared" si="32"/>
        <v>569.12307692307695</v>
      </c>
      <c r="AF286" s="17">
        <f t="shared" si="29"/>
        <v>1194.1961538461539</v>
      </c>
      <c r="AG286" s="17">
        <f t="shared" si="27"/>
        <v>6348.1042562606153</v>
      </c>
    </row>
    <row r="287" spans="1:33" s="3" customFormat="1" ht="45.75" customHeight="1">
      <c r="A287" s="174">
        <v>45596</v>
      </c>
      <c r="B287" s="175">
        <f>IFERROR(
    IF(ISNUMBER(VALUE(MID('latest 2024'!B287,SEARCH("knitting machines for 12Hrs in day",'latest 2024'!B287)-4,4))),
        VALUE(MID('latest 2024'!B287,SEARCH("knitting machines for 12Hrs in day",'latest 2024'!B287)-4,4)),
        IF(ISNUMBER(VALUE(MID('latest 2024'!B287,SEARCH("knitting machines for 12Hrs in day",'latest 2024'!B287)-3,3))),
            VALUE(MID('latest 2024'!B287,SEARCH("knitting machines for 12Hrs in day",'latest 2024'!B287)-3,3)),
            VALUE(MID('latest 2024'!B287,SEARCH("knitting machines for 12Hrs in day",'latest 2024'!B287)-2,2))
        )
    ),"-"
)</f>
        <v>156</v>
      </c>
      <c r="C287" s="175">
        <f>IFERROR(
    IF(ISNUMBER(VALUE(MID('latest 2024'!B287,SEARCH("knitting machines operated in night",'latest 2024'!B287)-4,4))),
        VALUE(MID('latest 2024'!B287,SEARCH("knitting machines operated in night",'latest 2024'!B287)-4,4)),
        IF(ISNUMBER(VALUE(MID('latest 2024'!B287,SEARCH("knitting machines operated in night",'latest 2024'!B287)-3,3))),
            VALUE(MID('latest 2024'!B287,SEARCH("knitting machines operated in night",'latest 2024'!B287)-3,3)),
            VALUE(MID('latest 2024'!B287,SEARCH("knitting machines operated in night",'latest 2024'!B287)-2,2))
        )
    ),"-"
)</f>
        <v>152</v>
      </c>
      <c r="D287" s="176">
        <f>IFERROR(
    IF(ISNUMBER(VALUE(MID('latest 2024'!B287,SEARCH("bulk dye machines operated in day",'latest 2024'!B287)-4,4))),
        VALUE(MID('latest 2024'!B287,SEARCH("bulk dye machines operated in day",'latest 2024'!B287)-4,4)),
        IF(ISNUMBER(VALUE(MID('latest 2024'!B287,SEARCH("bulk dye machines operated in day",'latest 2024'!B287)-3,3))),
            VALUE(MID('latest 2024'!B287,SEARCH("bulk dye machines operated in day",'latest 2024'!B287)-3,3)),
            VALUE(MID('latest 2024'!B287,SEARCH("bulk dye machines operated in day ",'latest 2024'!B287)-2,2))
        )
    ),"-"
)</f>
        <v>29</v>
      </c>
      <c r="E287" s="176">
        <f>IFERROR(
    IF(ISNUMBER(VALUE(MID('latest 2024'!B287,SEARCH("bulk dye machines operated in night",'latest 2024'!B287)-4,4))),
        VALUE(MID('latest 2024'!B287,SEARCH("bulk dye machines operated in night",'latest 2024'!B287)-4,4)),
        IF(ISNUMBER(VALUE(MID('latest 2024'!B287,SEARCH("bulk dye machines operated in night",'latest 2024'!B287)-3,3))),
            VALUE(MID('latest 2024'!B287,SEARCH("bulk dye machines operated in night",'latest 2024'!B287)-3,3)),
            VALUE(MID('latest 2024'!B287,SEARCH("bulk dye machines operated in night",'latest 2024'!B287)-2,2))
        )
    ),"-"
)</f>
        <v>30</v>
      </c>
      <c r="F287" s="175">
        <f>IFERROR(
    IF(ISNUMBER(VALUE(MID('latest 2024'!B287,SEARCH("sample dye machine operated in day",'latest 2024'!B287)-4,4))),
        VALUE(MID('latest 2024'!B287,SEARCH("sample dye machine operated in day",'latest 2024'!B287)-4,4)),
        IF(ISNUMBER(VALUE(MID('latest 2024'!B287,SEARCH("sample dye machine operated in day",'latest 2024'!B287)-3,3))),
            VALUE(MID('latest 2024'!B287,SEARCH("sample dye machine operated in day",'latest 2024'!B287)-3,3)),
            VALUE(MID('latest 2024'!B287,SEARCH("sample dye machine operated in day",'latest 2024'!B287)-2,2))
        )
    ),"-"
)</f>
        <v>9</v>
      </c>
      <c r="G287" s="175">
        <f>IFERROR(
    IF(ISNUMBER(VALUE(MID('latest 2024'!B287,SEARCH("sample dye machine operated in night",'latest 2024'!B287)-4,4))),
        VALUE(MID('latest 2024'!B287,SEARCH("sample dye machine operated in night",'latest 2024'!B287)-4,4)),
        IF(ISNUMBER(VALUE(MID('latest 2024'!B287,SEARCH("sample dye machine operated in night",'latest 2024'!B287)-3,3))),
            VALUE(MID('latest 2024'!B287,SEARCH("sample dye machine operated in night",'latest 2024'!B287)-3,3)),
            VALUE(MID('latest 2024'!B287,SEARCH("sample dye machine operated in night",'latest 2024'!B287)-2,2))
        )
    ),"-"
)</f>
        <v>9</v>
      </c>
      <c r="H287" s="176">
        <f>IFERROR(
    IF(ISNUMBER(VALUE(MID('latest 2024'!B287,SEARCH("dryers operated in day",'latest 2024'!B287)-4,4))),
        VALUE(MID('latest 2024'!B287,SEARCH("dryers operated in day",'latest 2024'!B287)-4,4)),
        IF(ISNUMBER(VALUE(MID('latest 2024'!B287,SEARCH("dryers operated in day",'latest 2024'!B287)-3,3))),
            VALUE(MID('latest 2024'!B287,SEARCH("dryers operated in day",'latest 2024'!B287)-3,3)),
            VALUE(MID('latest 2024'!B287,SEARCH("dryers operated in day",'latest 2024'!B287)-2,2))
        )
    ),"-"
)</f>
        <v>11</v>
      </c>
      <c r="I287" s="176">
        <f>IFERROR(
    IF(ISNUMBER(VALUE(MID('latest 2024'!B287,SEARCH("dryers operated in night",'latest 2024'!B287)-4,4))),
        VALUE(MID('latest 2024'!B287,SEARCH("dryers operated in night",'latest 2024'!B287)-4,4)),
        IF(ISNUMBER(VALUE(MID('latest 2024'!B287,SEARCH("dryers operated in night",'latest 2024'!B287)-3,3))),
            VALUE(MID('latest 2024'!B287,SEARCH("dryers operated in night",'latest 2024'!B287)-3,3)),
            VALUE(MID('latest 2024'!B287,SEARCH("dryers operated in night",'latest 2024'!B287)-2,2))
        )
    ),"-"
)</f>
        <v>10</v>
      </c>
      <c r="J287" s="175">
        <f>IFERROR(
    IF(ISNUMBER(VALUE(MID('latest 2024'!B287,SEARCH("Presetting machines operated in day",'latest 2024'!B287)-4,4))),
        VALUE(MID('latest 2024'!B287,SEARCH("Presetting machines operated in day",'latest 2024'!B287)-4,4)),
        IF(ISNUMBER(VALUE(MID('latest 2024'!B287,SEARCH("Presetting machines operated in day",'latest 2024'!B287)-3,3))),
            VALUE(MID('latest 2024'!B287,SEARCH("Presetting machines operated in day",'latest 2024'!B287)-3,3)),
            VALUE(MID('latest 2024'!B287,SEARCH("Presetting machines operated in day",'latest 2024'!B287)-2,2))
        )
    ),"-"
)</f>
        <v>3</v>
      </c>
      <c r="K287" s="177">
        <f>IFERROR(
    IF(ISNUMBER(VALUE(MID('latest 2024'!B287,SEARCH("Presetting machines operated in night",'latest 2024'!B287)-4,4))),
        VALUE(MID('latest 2024'!B287,SEARCH("Presetting machines operated in night",'latest 2024'!B287)-4,4)),
        IF(ISNUMBER(VALUE(MID('latest 2024'!B287,SEARCH("Presetting machines operated in night",'latest 2024'!B287)-3,3))),
            VALUE(MID('latest 2024'!B287,SEARCH("Presetting machines operated in night",'latest 2024'!B287)-3,3)),
            VALUE(MID('latest 2024'!B287,SEARCH("Presetting machines operated in night",'latest 2024'!B287)-2,2))
        )
    ),"-"
)</f>
        <v>3</v>
      </c>
      <c r="L287" s="178" t="s">
        <v>54</v>
      </c>
      <c r="M287" s="178" t="s">
        <v>54</v>
      </c>
      <c r="N287" s="186" t="s">
        <v>829</v>
      </c>
      <c r="O287" s="179">
        <v>2</v>
      </c>
      <c r="P287" s="180">
        <v>7</v>
      </c>
      <c r="Q287" s="180">
        <v>4</v>
      </c>
      <c r="R287" s="179">
        <v>3</v>
      </c>
      <c r="S287" s="179">
        <v>3</v>
      </c>
      <c r="T287" s="180">
        <v>7</v>
      </c>
      <c r="U287" s="180">
        <v>7</v>
      </c>
      <c r="V287" s="184" t="s">
        <v>826</v>
      </c>
      <c r="W287" s="182" t="s">
        <v>703</v>
      </c>
      <c r="X287" s="253">
        <v>29333.082480000001</v>
      </c>
      <c r="Y287" s="253">
        <v>73176</v>
      </c>
      <c r="Z287" s="253">
        <v>1112</v>
      </c>
      <c r="AA287" s="254">
        <v>1018</v>
      </c>
      <c r="AB287" s="254">
        <v>94</v>
      </c>
      <c r="AC287" s="84">
        <f t="shared" si="31"/>
        <v>2213.9708099520003</v>
      </c>
      <c r="AD287" s="17">
        <f t="shared" si="33"/>
        <v>2184.3036000000002</v>
      </c>
      <c r="AE287" s="17">
        <f t="shared" si="32"/>
        <v>564.55384615384617</v>
      </c>
      <c r="AF287" s="17">
        <f t="shared" si="29"/>
        <v>1167.1158461538462</v>
      </c>
      <c r="AG287" s="17">
        <f t="shared" si="27"/>
        <v>6129.944102259693</v>
      </c>
    </row>
    <row r="288" spans="1:33" s="3" customFormat="1" ht="45.75" customHeight="1">
      <c r="A288" s="174">
        <v>45597</v>
      </c>
      <c r="B288" s="175">
        <f>IFERROR(
    IF(ISNUMBER(VALUE(MID('latest 2024'!B288,SEARCH("knitting machines for 12Hrs in day",'latest 2024'!B288)-4,4))),
        VALUE(MID('latest 2024'!B288,SEARCH("knitting machines for 12Hrs in day",'latest 2024'!B288)-4,4)),
        IF(ISNUMBER(VALUE(MID('latest 2024'!B288,SEARCH("knitting machines for 12Hrs in day",'latest 2024'!B288)-3,3))),
            VALUE(MID('latest 2024'!B288,SEARCH("knitting machines for 12Hrs in day",'latest 2024'!B288)-3,3)),
            VALUE(MID('latest 2024'!B288,SEARCH("knitting machines for 12Hrs in day",'latest 2024'!B288)-2,2))
        )
    ),"-"
)</f>
        <v>170</v>
      </c>
      <c r="C288" s="175">
        <f>IFERROR(
    IF(ISNUMBER(VALUE(MID('latest 2024'!B288,SEARCH("knitting machines operated in night",'latest 2024'!B288)-4,4))),
        VALUE(MID('latest 2024'!B288,SEARCH("knitting machines operated in night",'latest 2024'!B288)-4,4)),
        IF(ISNUMBER(VALUE(MID('latest 2024'!B288,SEARCH("knitting machines operated in night",'latest 2024'!B288)-3,3))),
            VALUE(MID('latest 2024'!B288,SEARCH("knitting machines operated in night",'latest 2024'!B288)-3,3)),
            VALUE(MID('latest 2024'!B288,SEARCH("knitting machines operated in night",'latest 2024'!B288)-2,2))
        )
    ),"-"
)</f>
        <v>149</v>
      </c>
      <c r="D288" s="176">
        <f>IFERROR(
    IF(ISNUMBER(VALUE(MID('latest 2024'!B288,SEARCH("bulk dye machines operated in day",'latest 2024'!B288)-4,4))),
        VALUE(MID('latest 2024'!B288,SEARCH("bulk dye machines operated in day",'latest 2024'!B288)-4,4)),
        IF(ISNUMBER(VALUE(MID('latest 2024'!B288,SEARCH("bulk dye machines operated in day",'latest 2024'!B288)-3,3))),
            VALUE(MID('latest 2024'!B288,SEARCH("bulk dye machines operated in day",'latest 2024'!B288)-3,3)),
            VALUE(MID('latest 2024'!B288,SEARCH("bulk dye machines operated in day ",'latest 2024'!B288)-2,2))
        )
    ),"-"
)</f>
        <v>30</v>
      </c>
      <c r="E288" s="176">
        <f>IFERROR(
    IF(ISNUMBER(VALUE(MID('latest 2024'!B288,SEARCH("bulk dye machines operated in night",'latest 2024'!B288)-4,4))),
        VALUE(MID('latest 2024'!B288,SEARCH("bulk dye machines operated in night",'latest 2024'!B288)-4,4)),
        IF(ISNUMBER(VALUE(MID('latest 2024'!B288,SEARCH("bulk dye machines operated in night",'latest 2024'!B288)-3,3))),
            VALUE(MID('latest 2024'!B288,SEARCH("bulk dye machines operated in night",'latest 2024'!B288)-3,3)),
            VALUE(MID('latest 2024'!B288,SEARCH("bulk dye machines operated in night",'latest 2024'!B288)-2,2))
        )
    ),"-"
)</f>
        <v>30</v>
      </c>
      <c r="F288" s="175">
        <f>IFERROR(
    IF(ISNUMBER(VALUE(MID('latest 2024'!B288,SEARCH("sample dye machine operated in day",'latest 2024'!B288)-4,4))),
        VALUE(MID('latest 2024'!B288,SEARCH("sample dye machine operated in day",'latest 2024'!B288)-4,4)),
        IF(ISNUMBER(VALUE(MID('latest 2024'!B288,SEARCH("sample dye machine operated in day",'latest 2024'!B288)-3,3))),
            VALUE(MID('latest 2024'!B288,SEARCH("sample dye machine operated in day",'latest 2024'!B288)-3,3)),
            VALUE(MID('latest 2024'!B288,SEARCH("sample dye machine operated in day",'latest 2024'!B288)-2,2))
        )
    ),"-"
)</f>
        <v>10</v>
      </c>
      <c r="G288" s="175">
        <f>IFERROR(
    IF(ISNUMBER(VALUE(MID('latest 2024'!B288,SEARCH("sample dye machine operated in night",'latest 2024'!B288)-4,4))),
        VALUE(MID('latest 2024'!B288,SEARCH("sample dye machine operated in night",'latest 2024'!B288)-4,4)),
        IF(ISNUMBER(VALUE(MID('latest 2024'!B288,SEARCH("sample dye machine operated in night",'latest 2024'!B288)-3,3))),
            VALUE(MID('latest 2024'!B288,SEARCH("sample dye machine operated in night",'latest 2024'!B288)-3,3)),
            VALUE(MID('latest 2024'!B288,SEARCH("sample dye machine operated in night",'latest 2024'!B288)-2,2))
        )
    ),"-"
)</f>
        <v>10</v>
      </c>
      <c r="H288" s="176">
        <f>IFERROR(
    IF(ISNUMBER(VALUE(MID('latest 2024'!B288,SEARCH("dryers operated in day",'latest 2024'!B288)-4,4))),
        VALUE(MID('latest 2024'!B288,SEARCH("dryers operated in day",'latest 2024'!B288)-4,4)),
        IF(ISNUMBER(VALUE(MID('latest 2024'!B288,SEARCH("dryers operated in day",'latest 2024'!B288)-3,3))),
            VALUE(MID('latest 2024'!B288,SEARCH("dryers operated in day",'latest 2024'!B288)-3,3)),
            VALUE(MID('latest 2024'!B288,SEARCH("dryers operated in day",'latest 2024'!B288)-2,2))
        )
    ),"-"
)</f>
        <v>11</v>
      </c>
      <c r="I288" s="176">
        <f>IFERROR(
    IF(ISNUMBER(VALUE(MID('latest 2024'!B288,SEARCH("dryers operated in night",'latest 2024'!B288)-4,4))),
        VALUE(MID('latest 2024'!B288,SEARCH("dryers operated in night",'latest 2024'!B288)-4,4)),
        IF(ISNUMBER(VALUE(MID('latest 2024'!B288,SEARCH("dryers operated in night",'latest 2024'!B288)-3,3))),
            VALUE(MID('latest 2024'!B288,SEARCH("dryers operated in night",'latest 2024'!B288)-3,3)),
            VALUE(MID('latest 2024'!B288,SEARCH("dryers operated in night",'latest 2024'!B288)-2,2))
        )
    ),"-"
)</f>
        <v>11</v>
      </c>
      <c r="J288" s="175">
        <f>IFERROR(
    IF(ISNUMBER(VALUE(MID('latest 2024'!B288,SEARCH("Presetting machines operated in day",'latest 2024'!B288)-4,4))),
        VALUE(MID('latest 2024'!B288,SEARCH("Presetting machines operated in day",'latest 2024'!B288)-4,4)),
        IF(ISNUMBER(VALUE(MID('latest 2024'!B288,SEARCH("Presetting machines operated in day",'latest 2024'!B288)-3,3))),
            VALUE(MID('latest 2024'!B288,SEARCH("Presetting machines operated in day",'latest 2024'!B288)-3,3)),
            VALUE(MID('latest 2024'!B288,SEARCH("Presetting machines operated in day",'latest 2024'!B288)-2,2))
        )
    ),"-"
)</f>
        <v>3</v>
      </c>
      <c r="K288" s="177">
        <f>IFERROR(
    IF(ISNUMBER(VALUE(MID('latest 2024'!B288,SEARCH("Presetting machines operated in night",'latest 2024'!B288)-4,4))),
        VALUE(MID('latest 2024'!B288,SEARCH("Presetting machines operated in night",'latest 2024'!B288)-4,4)),
        IF(ISNUMBER(VALUE(MID('latest 2024'!B288,SEARCH("Presetting machines operated in night",'latest 2024'!B288)-3,3))),
            VALUE(MID('latest 2024'!B288,SEARCH("Presetting machines operated in night",'latest 2024'!B288)-3,3)),
            VALUE(MID('latest 2024'!B288,SEARCH("Presetting machines operated in night",'latest 2024'!B288)-2,2))
        )
    ),"-"
)</f>
        <v>3</v>
      </c>
      <c r="L288" s="178" t="s">
        <v>54</v>
      </c>
      <c r="M288" s="178" t="s">
        <v>54</v>
      </c>
      <c r="N288" s="179">
        <v>2</v>
      </c>
      <c r="O288" s="179">
        <v>2</v>
      </c>
      <c r="P288" s="180">
        <v>6</v>
      </c>
      <c r="Q288" s="180">
        <v>5</v>
      </c>
      <c r="R288" s="179">
        <v>3</v>
      </c>
      <c r="S288" s="179">
        <v>3</v>
      </c>
      <c r="T288" s="180">
        <v>7</v>
      </c>
      <c r="U288" s="180">
        <v>7</v>
      </c>
      <c r="V288" s="184" t="s">
        <v>826</v>
      </c>
      <c r="W288" s="182" t="s">
        <v>703</v>
      </c>
      <c r="X288" s="251">
        <v>29038</v>
      </c>
      <c r="Y288" s="251">
        <v>81702</v>
      </c>
      <c r="Z288" s="251">
        <v>1087</v>
      </c>
      <c r="AA288" s="34">
        <v>1015</v>
      </c>
      <c r="AB288" s="34">
        <v>72</v>
      </c>
      <c r="AC288" s="84">
        <f t="shared" si="31"/>
        <v>2191.6988923076924</v>
      </c>
      <c r="AD288" s="17">
        <f t="shared" si="33"/>
        <v>2438.8047000000001</v>
      </c>
      <c r="AE288" s="17">
        <f t="shared" si="32"/>
        <v>551.86153846153843</v>
      </c>
      <c r="AF288" s="17">
        <f t="shared" si="29"/>
        <v>1158.6233076923077</v>
      </c>
      <c r="AG288" s="17">
        <f t="shared" si="27"/>
        <v>6340.988438461538</v>
      </c>
    </row>
    <row r="289" spans="1:33" s="3" customFormat="1" ht="45.75" customHeight="1">
      <c r="A289" s="174">
        <v>45598</v>
      </c>
      <c r="B289" s="175">
        <f>IFERROR(
    IF(ISNUMBER(VALUE(MID('latest 2024'!B289,SEARCH("knitting machines for 12Hrs in day",'latest 2024'!B289)-4,4))),
        VALUE(MID('latest 2024'!B289,SEARCH("knitting machines for 12Hrs in day",'latest 2024'!B289)-4,4)),
        IF(ISNUMBER(VALUE(MID('latest 2024'!B289,SEARCH("knitting machines for 12Hrs in day",'latest 2024'!B289)-3,3))),
            VALUE(MID('latest 2024'!B289,SEARCH("knitting machines for 12Hrs in day",'latest 2024'!B289)-3,3)),
            VALUE(MID('latest 2024'!B289,SEARCH("knitting machines for 12Hrs in day",'latest 2024'!B289)-2,2))
        )
    ),"-"
)</f>
        <v>165</v>
      </c>
      <c r="C289" s="175">
        <f>IFERROR(
    IF(ISNUMBER(VALUE(MID('latest 2024'!B289,SEARCH("knitting machines operated in night",'latest 2024'!B289)-4,4))),
        VALUE(MID('latest 2024'!B289,SEARCH("knitting machines operated in night",'latest 2024'!B289)-4,4)),
        IF(ISNUMBER(VALUE(MID('latest 2024'!B289,SEARCH("knitting machines operated in night",'latest 2024'!B289)-3,3))),
            VALUE(MID('latest 2024'!B289,SEARCH("knitting machines operated in night",'latest 2024'!B289)-3,3)),
            VALUE(MID('latest 2024'!B289,SEARCH("knitting machines operated in night",'latest 2024'!B289)-2,2))
        )
    ),"-"
)</f>
        <v>147</v>
      </c>
      <c r="D289" s="176">
        <f>IFERROR(
    IF(ISNUMBER(VALUE(MID('latest 2024'!B289,SEARCH("bulk dye machines operated in day",'latest 2024'!B289)-4,4))),
        VALUE(MID('latest 2024'!B289,SEARCH("bulk dye machines operated in day",'latest 2024'!B289)-4,4)),
        IF(ISNUMBER(VALUE(MID('latest 2024'!B289,SEARCH("bulk dye machines operated in day",'latest 2024'!B289)-3,3))),
            VALUE(MID('latest 2024'!B289,SEARCH("bulk dye machines operated in day",'latest 2024'!B289)-3,3)),
            VALUE(MID('latest 2024'!B289,SEARCH("bulk dye machines operated in day ",'latest 2024'!B289)-2,2))
        )
    ),"-"
)</f>
        <v>30</v>
      </c>
      <c r="E289" s="176">
        <f>IFERROR(
    IF(ISNUMBER(VALUE(MID('latest 2024'!B289,SEARCH("bulk dye machines operated in night",'latest 2024'!B289)-4,4))),
        VALUE(MID('latest 2024'!B289,SEARCH("bulk dye machines operated in night",'latest 2024'!B289)-4,4)),
        IF(ISNUMBER(VALUE(MID('latest 2024'!B289,SEARCH("bulk dye machines operated in night",'latest 2024'!B289)-3,3))),
            VALUE(MID('latest 2024'!B289,SEARCH("bulk dye machines operated in night",'latest 2024'!B289)-3,3)),
            VALUE(MID('latest 2024'!B289,SEARCH("bulk dye machines operated in night",'latest 2024'!B289)-2,2))
        )
    ),"-"
)</f>
        <v>30</v>
      </c>
      <c r="F289" s="175">
        <f>IFERROR(
    IF(ISNUMBER(VALUE(MID('latest 2024'!B289,SEARCH("sample dye machine operated in day",'latest 2024'!B289)-4,4))),
        VALUE(MID('latest 2024'!B289,SEARCH("sample dye machine operated in day",'latest 2024'!B289)-4,4)),
        IF(ISNUMBER(VALUE(MID('latest 2024'!B289,SEARCH("sample dye machine operated in day",'latest 2024'!B289)-3,3))),
            VALUE(MID('latest 2024'!B289,SEARCH("sample dye machine operated in day",'latest 2024'!B289)-3,3)),
            VALUE(MID('latest 2024'!B289,SEARCH("sample dye machine operated in day",'latest 2024'!B289)-2,2))
        )
    ),"-"
)</f>
        <v>9</v>
      </c>
      <c r="G289" s="175">
        <f>IFERROR(
    IF(ISNUMBER(VALUE(MID('latest 2024'!B289,SEARCH("sample dye machine operated in night",'latest 2024'!B289)-4,4))),
        VALUE(MID('latest 2024'!B289,SEARCH("sample dye machine operated in night",'latest 2024'!B289)-4,4)),
        IF(ISNUMBER(VALUE(MID('latest 2024'!B289,SEARCH("sample dye machine operated in night",'latest 2024'!B289)-3,3))),
            VALUE(MID('latest 2024'!B289,SEARCH("sample dye machine operated in night",'latest 2024'!B289)-3,3)),
            VALUE(MID('latest 2024'!B289,SEARCH("sample dye machine operated in night",'latest 2024'!B289)-2,2))
        )
    ),"-"
)</f>
        <v>10</v>
      </c>
      <c r="H289" s="176">
        <f>IFERROR(
    IF(ISNUMBER(VALUE(MID('latest 2024'!B289,SEARCH("dryers operated in day",'latest 2024'!B289)-4,4))),
        VALUE(MID('latest 2024'!B289,SEARCH("dryers operated in day",'latest 2024'!B289)-4,4)),
        IF(ISNUMBER(VALUE(MID('latest 2024'!B289,SEARCH("dryers operated in day",'latest 2024'!B289)-3,3))),
            VALUE(MID('latest 2024'!B289,SEARCH("dryers operated in day",'latest 2024'!B289)-3,3)),
            VALUE(MID('latest 2024'!B289,SEARCH("dryers operated in day",'latest 2024'!B289)-2,2))
        )
    ),"-"
)</f>
        <v>11</v>
      </c>
      <c r="I289" s="176">
        <f>IFERROR(
    IF(ISNUMBER(VALUE(MID('latest 2024'!B289,SEARCH("dryers operated in night",'latest 2024'!B289)-4,4))),
        VALUE(MID('latest 2024'!B289,SEARCH("dryers operated in night",'latest 2024'!B289)-4,4)),
        IF(ISNUMBER(VALUE(MID('latest 2024'!B289,SEARCH("dryers operated in night",'latest 2024'!B289)-3,3))),
            VALUE(MID('latest 2024'!B289,SEARCH("dryers operated in night",'latest 2024'!B289)-3,3)),
            VALUE(MID('latest 2024'!B289,SEARCH("dryers operated in night",'latest 2024'!B289)-2,2))
        )
    ),"-"
)</f>
        <v>11</v>
      </c>
      <c r="J289" s="175">
        <f>IFERROR(
    IF(ISNUMBER(VALUE(MID('latest 2024'!B289,SEARCH("Presetting machines operated in day",'latest 2024'!B289)-4,4))),
        VALUE(MID('latest 2024'!B289,SEARCH("Presetting machines operated in day",'latest 2024'!B289)-4,4)),
        IF(ISNUMBER(VALUE(MID('latest 2024'!B289,SEARCH("Presetting machines operated in day",'latest 2024'!B289)-3,3))),
            VALUE(MID('latest 2024'!B289,SEARCH("Presetting machines operated in day",'latest 2024'!B289)-3,3)),
            VALUE(MID('latest 2024'!B289,SEARCH("Presetting machines operated in day",'latest 2024'!B289)-2,2))
        )
    ),"-"
)</f>
        <v>3</v>
      </c>
      <c r="K289" s="177">
        <f>IFERROR(
    IF(ISNUMBER(VALUE(MID('latest 2024'!B289,SEARCH("Presetting machines operated in night",'latest 2024'!B289)-4,4))),
        VALUE(MID('latest 2024'!B289,SEARCH("Presetting machines operated in night",'latest 2024'!B289)-4,4)),
        IF(ISNUMBER(VALUE(MID('latest 2024'!B289,SEARCH("Presetting machines operated in night",'latest 2024'!B289)-3,3))),
            VALUE(MID('latest 2024'!B289,SEARCH("Presetting machines operated in night",'latest 2024'!B289)-3,3)),
            VALUE(MID('latest 2024'!B289,SEARCH("Presetting machines operated in night",'latest 2024'!B289)-2,2))
        )
    ),"-"
)</f>
        <v>3</v>
      </c>
      <c r="L289" s="178" t="s">
        <v>54</v>
      </c>
      <c r="M289" s="178" t="s">
        <v>54</v>
      </c>
      <c r="N289" s="179">
        <v>2</v>
      </c>
      <c r="O289" s="179">
        <v>1</v>
      </c>
      <c r="P289" s="180">
        <v>6</v>
      </c>
      <c r="Q289" s="180">
        <v>5</v>
      </c>
      <c r="R289" s="179">
        <v>3</v>
      </c>
      <c r="S289" s="179">
        <v>3</v>
      </c>
      <c r="T289" s="180">
        <v>7</v>
      </c>
      <c r="U289" s="180">
        <v>7</v>
      </c>
      <c r="V289" s="184" t="s">
        <v>826</v>
      </c>
      <c r="W289" s="182" t="s">
        <v>703</v>
      </c>
      <c r="X289" s="251">
        <v>28604</v>
      </c>
      <c r="Y289" s="251">
        <v>83275</v>
      </c>
      <c r="Z289" s="251">
        <v>1083</v>
      </c>
      <c r="AA289" s="34">
        <v>1024</v>
      </c>
      <c r="AB289" s="34">
        <v>59</v>
      </c>
      <c r="AC289" s="84">
        <f t="shared" si="31"/>
        <v>2158.9419076923077</v>
      </c>
      <c r="AD289" s="17">
        <f t="shared" si="33"/>
        <v>2485.7587500000004</v>
      </c>
      <c r="AE289" s="17">
        <f t="shared" si="32"/>
        <v>549.83076923076919</v>
      </c>
      <c r="AF289" s="17">
        <f t="shared" si="29"/>
        <v>1165.7243076923078</v>
      </c>
      <c r="AG289" s="17">
        <f t="shared" si="27"/>
        <v>6360.2557346153853</v>
      </c>
    </row>
    <row r="290" spans="1:33" s="3" customFormat="1" ht="45.75" customHeight="1">
      <c r="A290" s="174">
        <v>45599</v>
      </c>
      <c r="B290" s="175">
        <f>IFERROR(
    IF(ISNUMBER(VALUE(MID('latest 2024'!B290,SEARCH("knitting machines for 12Hrs in day",'latest 2024'!B290)-4,4))),
        VALUE(MID('latest 2024'!B290,SEARCH("knitting machines for 12Hrs in day",'latest 2024'!B290)-4,4)),
        IF(ISNUMBER(VALUE(MID('latest 2024'!B290,SEARCH("knitting machines for 12Hrs in day",'latest 2024'!B290)-3,3))),
            VALUE(MID('latest 2024'!B290,SEARCH("knitting machines for 12Hrs in day",'latest 2024'!B290)-3,3)),
            VALUE(MID('latest 2024'!B290,SEARCH("knitting machines for 12Hrs in day",'latest 2024'!B290)-2,2))
        )
    ),"-"
)</f>
        <v>137</v>
      </c>
      <c r="C290" s="175">
        <f>IFERROR(
    IF(ISNUMBER(VALUE(MID('latest 2024'!B290,SEARCH("knitting machines operated in night",'latest 2024'!B290)-4,4))),
        VALUE(MID('latest 2024'!B290,SEARCH("knitting machines operated in night",'latest 2024'!B290)-4,4)),
        IF(ISNUMBER(VALUE(MID('latest 2024'!B290,SEARCH("knitting machines operated in night",'latest 2024'!B290)-3,3))),
            VALUE(MID('latest 2024'!B290,SEARCH("knitting machines operated in night",'latest 2024'!B290)-3,3)),
            VALUE(MID('latest 2024'!B290,SEARCH("knitting machines operated in night",'latest 2024'!B290)-2,2))
        )
    ),"-"
)</f>
        <v>135</v>
      </c>
      <c r="D290" s="176">
        <f>IFERROR(
    IF(ISNUMBER(VALUE(MID('latest 2024'!B290,SEARCH("bulk dye machines operated in day",'latest 2024'!B290)-4,4))),
        VALUE(MID('latest 2024'!B290,SEARCH("bulk dye machines operated in day",'latest 2024'!B290)-4,4)),
        IF(ISNUMBER(VALUE(MID('latest 2024'!B290,SEARCH("bulk dye machines operated in day",'latest 2024'!B290)-3,3))),
            VALUE(MID('latest 2024'!B290,SEARCH("bulk dye machines operated in day",'latest 2024'!B290)-3,3)),
            VALUE(MID('latest 2024'!B290,SEARCH("bulk dye machines operated in day ",'latest 2024'!B290)-2,2))
        )
    ),"-"
)</f>
        <v>30</v>
      </c>
      <c r="E290" s="176">
        <f>IFERROR(
    IF(ISNUMBER(VALUE(MID('latest 2024'!B290,SEARCH("bulk dye machines operated in night",'latest 2024'!B290)-4,4))),
        VALUE(MID('latest 2024'!B290,SEARCH("bulk dye machines operated in night",'latest 2024'!B290)-4,4)),
        IF(ISNUMBER(VALUE(MID('latest 2024'!B290,SEARCH("bulk dye machines operated in night",'latest 2024'!B290)-3,3))),
            VALUE(MID('latest 2024'!B290,SEARCH("bulk dye machines operated in night",'latest 2024'!B290)-3,3)),
            VALUE(MID('latest 2024'!B290,SEARCH("bulk dye machines operated in night",'latest 2024'!B290)-2,2))
        )
    ),"-"
)</f>
        <v>30</v>
      </c>
      <c r="F290" s="175">
        <f>IFERROR(
    IF(ISNUMBER(VALUE(MID('latest 2024'!B290,SEARCH("sample dye machine operated in day",'latest 2024'!B290)-4,4))),
        VALUE(MID('latest 2024'!B290,SEARCH("sample dye machine operated in day",'latest 2024'!B290)-4,4)),
        IF(ISNUMBER(VALUE(MID('latest 2024'!B290,SEARCH("sample dye machine operated in day",'latest 2024'!B290)-3,3))),
            VALUE(MID('latest 2024'!B290,SEARCH("sample dye machine operated in day",'latest 2024'!B290)-3,3)),
            VALUE(MID('latest 2024'!B290,SEARCH("sample dye machine operated in day",'latest 2024'!B290)-2,2))
        )
    ),"-"
)</f>
        <v>10</v>
      </c>
      <c r="G290" s="175">
        <f>IFERROR(
    IF(ISNUMBER(VALUE(MID('latest 2024'!B290,SEARCH("sample dye machine operated in night",'latest 2024'!B290)-4,4))),
        VALUE(MID('latest 2024'!B290,SEARCH("sample dye machine operated in night",'latest 2024'!B290)-4,4)),
        IF(ISNUMBER(VALUE(MID('latest 2024'!B290,SEARCH("sample dye machine operated in night",'latest 2024'!B290)-3,3))),
            VALUE(MID('latest 2024'!B290,SEARCH("sample dye machine operated in night",'latest 2024'!B290)-3,3)),
            VALUE(MID('latest 2024'!B290,SEARCH("sample dye machine operated in night",'latest 2024'!B290)-2,2))
        )
    ),"-"
)</f>
        <v>9</v>
      </c>
      <c r="H290" s="176">
        <f>IFERROR(
    IF(ISNUMBER(VALUE(MID('latest 2024'!B290,SEARCH("dryers operated in day",'latest 2024'!B290)-4,4))),
        VALUE(MID('latest 2024'!B290,SEARCH("dryers operated in day",'latest 2024'!B290)-4,4)),
        IF(ISNUMBER(VALUE(MID('latest 2024'!B290,SEARCH("dryers operated in day",'latest 2024'!B290)-3,3))),
            VALUE(MID('latest 2024'!B290,SEARCH("dryers operated in day",'latest 2024'!B290)-3,3)),
            VALUE(MID('latest 2024'!B290,SEARCH("dryers operated in day",'latest 2024'!B290)-2,2))
        )
    ),"-"
)</f>
        <v>10</v>
      </c>
      <c r="I290" s="176">
        <f>IFERROR(
    IF(ISNUMBER(VALUE(MID('latest 2024'!B290,SEARCH("dryers operated in night",'latest 2024'!B290)-4,4))),
        VALUE(MID('latest 2024'!B290,SEARCH("dryers operated in night",'latest 2024'!B290)-4,4)),
        IF(ISNUMBER(VALUE(MID('latest 2024'!B290,SEARCH("dryers operated in night",'latest 2024'!B290)-3,3))),
            VALUE(MID('latest 2024'!B290,SEARCH("dryers operated in night",'latest 2024'!B290)-3,3)),
            VALUE(MID('latest 2024'!B290,SEARCH("dryers operated in night",'latest 2024'!B290)-2,2))
        )
    ),"-"
)</f>
        <v>11</v>
      </c>
      <c r="J290" s="175">
        <f>IFERROR(
    IF(ISNUMBER(VALUE(MID('latest 2024'!B290,SEARCH("Presetting machines operated in day",'latest 2024'!B290)-4,4))),
        VALUE(MID('latest 2024'!B290,SEARCH("Presetting machines operated in day",'latest 2024'!B290)-4,4)),
        IF(ISNUMBER(VALUE(MID('latest 2024'!B290,SEARCH("Presetting machines operated in day",'latest 2024'!B290)-3,3))),
            VALUE(MID('latest 2024'!B290,SEARCH("Presetting machines operated in day",'latest 2024'!B290)-3,3)),
            VALUE(MID('latest 2024'!B290,SEARCH("Presetting machines operated in day",'latest 2024'!B290)-2,2))
        )
    ),"-"
)</f>
        <v>3</v>
      </c>
      <c r="K290" s="177">
        <f>IFERROR(
    IF(ISNUMBER(VALUE(MID('latest 2024'!B290,SEARCH("Presetting machines operated in night",'latest 2024'!B290)-4,4))),
        VALUE(MID('latest 2024'!B290,SEARCH("Presetting machines operated in night",'latest 2024'!B290)-4,4)),
        IF(ISNUMBER(VALUE(MID('latest 2024'!B290,SEARCH("Presetting machines operated in night",'latest 2024'!B290)-3,3))),
            VALUE(MID('latest 2024'!B290,SEARCH("Presetting machines operated in night",'latest 2024'!B290)-3,3)),
            VALUE(MID('latest 2024'!B290,SEARCH("Presetting machines operated in night",'latest 2024'!B290)-2,2))
        )
    ),"-"
)</f>
        <v>4</v>
      </c>
      <c r="L290" s="178" t="s">
        <v>54</v>
      </c>
      <c r="M290" s="178" t="s">
        <v>54</v>
      </c>
      <c r="N290" s="179">
        <v>1</v>
      </c>
      <c r="O290" s="186" t="s">
        <v>784</v>
      </c>
      <c r="P290" s="180">
        <v>5</v>
      </c>
      <c r="Q290" s="180">
        <v>5</v>
      </c>
      <c r="R290" s="179">
        <v>3</v>
      </c>
      <c r="S290" s="179">
        <v>3</v>
      </c>
      <c r="T290" s="180">
        <v>7</v>
      </c>
      <c r="U290" s="180">
        <v>7</v>
      </c>
      <c r="V290" s="184" t="s">
        <v>826</v>
      </c>
      <c r="W290" s="182" t="s">
        <v>703</v>
      </c>
      <c r="X290" s="251">
        <v>27079</v>
      </c>
      <c r="Y290" s="251">
        <v>80327</v>
      </c>
      <c r="Z290" s="251">
        <v>1126</v>
      </c>
      <c r="AA290" s="34">
        <v>1065</v>
      </c>
      <c r="AB290" s="34">
        <v>61</v>
      </c>
      <c r="AC290" s="84">
        <f t="shared" si="31"/>
        <v>2043.8396</v>
      </c>
      <c r="AD290" s="17">
        <f t="shared" si="33"/>
        <v>2397.7609499999999</v>
      </c>
      <c r="AE290" s="17">
        <f t="shared" si="32"/>
        <v>571.6615384615385</v>
      </c>
      <c r="AF290" s="17">
        <f t="shared" si="29"/>
        <v>1212.3145384615384</v>
      </c>
      <c r="AG290" s="17">
        <f t="shared" si="27"/>
        <v>6225.5766269230771</v>
      </c>
    </row>
    <row r="291" spans="1:33" s="3" customFormat="1" ht="45.75" customHeight="1">
      <c r="A291" s="174">
        <v>45600</v>
      </c>
      <c r="B291" s="175">
        <f>IFERROR(
    IF(ISNUMBER(VALUE(MID('latest 2024'!B291,SEARCH("knitting machines for 12Hrs in day",'latest 2024'!B291)-4,4))),
        VALUE(MID('latest 2024'!B291,SEARCH("knitting machines for 12Hrs in day",'latest 2024'!B291)-4,4)),
        IF(ISNUMBER(VALUE(MID('latest 2024'!B291,SEARCH("knitting machines for 12Hrs in day",'latest 2024'!B291)-3,3))),
            VALUE(MID('latest 2024'!B291,SEARCH("knitting machines for 12Hrs in day",'latest 2024'!B291)-3,3)),
            VALUE(MID('latest 2024'!B291,SEARCH("knitting machines for 12Hrs in day",'latest 2024'!B291)-2,2))
        )
    ),"-"
)</f>
        <v>140</v>
      </c>
      <c r="C291" s="175">
        <f>IFERROR(
    IF(ISNUMBER(VALUE(MID('latest 2024'!B291,SEARCH("knitting machines operated in night",'latest 2024'!B291)-4,4))),
        VALUE(MID('latest 2024'!B291,SEARCH("knitting machines operated in night",'latest 2024'!B291)-4,4)),
        IF(ISNUMBER(VALUE(MID('latest 2024'!B291,SEARCH("knitting machines operated in night",'latest 2024'!B291)-3,3))),
            VALUE(MID('latest 2024'!B291,SEARCH("knitting machines operated in night",'latest 2024'!B291)-3,3)),
            VALUE(MID('latest 2024'!B291,SEARCH("knitting machines operated in night",'latest 2024'!B291)-2,2))
        )
    ),"-"
)</f>
        <v>70</v>
      </c>
      <c r="D291" s="176">
        <f>IFERROR(
    IF(ISNUMBER(VALUE(MID('latest 2024'!B291,SEARCH("bulk dye machines operated in day",'latest 2024'!B291)-4,4))),
        VALUE(MID('latest 2024'!B291,SEARCH("bulk dye machines operated in day",'latest 2024'!B291)-4,4)),
        IF(ISNUMBER(VALUE(MID('latest 2024'!B291,SEARCH("bulk dye machines operated in day",'latest 2024'!B291)-3,3))),
            VALUE(MID('latest 2024'!B291,SEARCH("bulk dye machines operated in day",'latest 2024'!B291)-3,3)),
            VALUE(MID('latest 2024'!B291,SEARCH("bulk dye machines operated in day ",'latest 2024'!B291)-2,2))
        )
    ),"-"
)</f>
        <v>30</v>
      </c>
      <c r="E291" s="176">
        <f>IFERROR(
    IF(ISNUMBER(VALUE(MID('latest 2024'!B291,SEARCH("bulk dye machines operated in night",'latest 2024'!B291)-4,4))),
        VALUE(MID('latest 2024'!B291,SEARCH("bulk dye machines operated in night",'latest 2024'!B291)-4,4)),
        IF(ISNUMBER(VALUE(MID('latest 2024'!B291,SEARCH("bulk dye machines operated in night",'latest 2024'!B291)-3,3))),
            VALUE(MID('latest 2024'!B291,SEARCH("bulk dye machines operated in night",'latest 2024'!B291)-3,3)),
            VALUE(MID('latest 2024'!B291,SEARCH("bulk dye machines operated in night",'latest 2024'!B291)-2,2))
        )
    ),"-"
)</f>
        <v>30</v>
      </c>
      <c r="F291" s="175">
        <f>IFERROR(
    IF(ISNUMBER(VALUE(MID('latest 2024'!B291,SEARCH("sample dye machine operated in day",'latest 2024'!B291)-4,4))),
        VALUE(MID('latest 2024'!B291,SEARCH("sample dye machine operated in day",'latest 2024'!B291)-4,4)),
        IF(ISNUMBER(VALUE(MID('latest 2024'!B291,SEARCH("sample dye machine operated in day",'latest 2024'!B291)-3,3))),
            VALUE(MID('latest 2024'!B291,SEARCH("sample dye machine operated in day",'latest 2024'!B291)-3,3)),
            VALUE(MID('latest 2024'!B291,SEARCH("sample dye machine operated in day",'latest 2024'!B291)-2,2))
        )
    ),"-"
)</f>
        <v>9</v>
      </c>
      <c r="G291" s="175">
        <f>IFERROR(
    IF(ISNUMBER(VALUE(MID('latest 2024'!B291,SEARCH("sample dye machine operated in night",'latest 2024'!B291)-4,4))),
        VALUE(MID('latest 2024'!B291,SEARCH("sample dye machine operated in night",'latest 2024'!B291)-4,4)),
        IF(ISNUMBER(VALUE(MID('latest 2024'!B291,SEARCH("sample dye machine operated in night",'latest 2024'!B291)-3,3))),
            VALUE(MID('latest 2024'!B291,SEARCH("sample dye machine operated in night",'latest 2024'!B291)-3,3)),
            VALUE(MID('latest 2024'!B291,SEARCH("sample dye machine operated in night",'latest 2024'!B291)-2,2))
        )
    ),"-"
)</f>
        <v>10</v>
      </c>
      <c r="H291" s="176">
        <f>IFERROR(
    IF(ISNUMBER(VALUE(MID('latest 2024'!B291,SEARCH("dryers operated in day",'latest 2024'!B291)-4,4))),
        VALUE(MID('latest 2024'!B291,SEARCH("dryers operated in day",'latest 2024'!B291)-4,4)),
        IF(ISNUMBER(VALUE(MID('latest 2024'!B291,SEARCH("dryers operated in day",'latest 2024'!B291)-3,3))),
            VALUE(MID('latest 2024'!B291,SEARCH("dryers operated in day",'latest 2024'!B291)-3,3)),
            VALUE(MID('latest 2024'!B291,SEARCH("dryers operated in day",'latest 2024'!B291)-2,2))
        )
    ),"-"
)</f>
        <v>10</v>
      </c>
      <c r="I291" s="176">
        <f>IFERROR(
    IF(ISNUMBER(VALUE(MID('latest 2024'!B291,SEARCH("dryers operated in night",'latest 2024'!B291)-4,4))),
        VALUE(MID('latest 2024'!B291,SEARCH("dryers operated in night",'latest 2024'!B291)-4,4)),
        IF(ISNUMBER(VALUE(MID('latest 2024'!B291,SEARCH("dryers operated in night",'latest 2024'!B291)-3,3))),
            VALUE(MID('latest 2024'!B291,SEARCH("dryers operated in night",'latest 2024'!B291)-3,3)),
            VALUE(MID('latest 2024'!B291,SEARCH("dryers operated in night",'latest 2024'!B291)-2,2))
        )
    ),"-"
)</f>
        <v>11</v>
      </c>
      <c r="J291" s="175">
        <f>IFERROR(
    IF(ISNUMBER(VALUE(MID('latest 2024'!B291,SEARCH("Presetting machines operated in day",'latest 2024'!B291)-4,4))),
        VALUE(MID('latest 2024'!B291,SEARCH("Presetting machines operated in day",'latest 2024'!B291)-4,4)),
        IF(ISNUMBER(VALUE(MID('latest 2024'!B291,SEARCH("Presetting machines operated in day",'latest 2024'!B291)-3,3))),
            VALUE(MID('latest 2024'!B291,SEARCH("Presetting machines operated in day",'latest 2024'!B291)-3,3)),
            VALUE(MID('latest 2024'!B291,SEARCH("Presetting machines operated in day",'latest 2024'!B291)-2,2))
        )
    ),"-"
)</f>
        <v>3</v>
      </c>
      <c r="K291" s="177">
        <f>IFERROR(
    IF(ISNUMBER(VALUE(MID('latest 2024'!B291,SEARCH("Presetting machines operated in night",'latest 2024'!B291)-4,4))),
        VALUE(MID('latest 2024'!B291,SEARCH("Presetting machines operated in night",'latest 2024'!B291)-4,4)),
        IF(ISNUMBER(VALUE(MID('latest 2024'!B291,SEARCH("Presetting machines operated in night",'latest 2024'!B291)-3,3))),
            VALUE(MID('latest 2024'!B291,SEARCH("Presetting machines operated in night",'latest 2024'!B291)-3,3)),
            VALUE(MID('latest 2024'!B291,SEARCH("Presetting machines operated in night",'latest 2024'!B291)-2,2))
        )
    ),"-"
)</f>
        <v>3</v>
      </c>
      <c r="L291" s="178" t="s">
        <v>54</v>
      </c>
      <c r="M291" s="178" t="s">
        <v>54</v>
      </c>
      <c r="N291" s="179">
        <v>2</v>
      </c>
      <c r="O291" s="179">
        <v>2</v>
      </c>
      <c r="P291" s="180">
        <v>6</v>
      </c>
      <c r="Q291" s="180">
        <v>6</v>
      </c>
      <c r="R291" s="179">
        <v>3</v>
      </c>
      <c r="S291" s="179">
        <v>3</v>
      </c>
      <c r="T291" s="180">
        <v>7</v>
      </c>
      <c r="U291" s="180">
        <v>7</v>
      </c>
      <c r="V291" s="184" t="s">
        <v>826</v>
      </c>
      <c r="W291" s="182" t="s">
        <v>703</v>
      </c>
      <c r="X291" s="251">
        <v>26311</v>
      </c>
      <c r="Y291" s="251">
        <v>83191</v>
      </c>
      <c r="Z291" s="251">
        <v>1160</v>
      </c>
      <c r="AA291" s="248">
        <v>1087</v>
      </c>
      <c r="AB291" s="34">
        <v>73</v>
      </c>
      <c r="AC291" s="84">
        <f t="shared" si="31"/>
        <v>1985.8733230769233</v>
      </c>
      <c r="AD291" s="17">
        <f t="shared" si="33"/>
        <v>2483.25135</v>
      </c>
      <c r="AE291" s="17">
        <f t="shared" si="32"/>
        <v>588.92307692307691</v>
      </c>
      <c r="AF291" s="17">
        <f t="shared" si="29"/>
        <v>1239.8559230769231</v>
      </c>
      <c r="AG291" s="17">
        <f>SUM(AC291:AF291)</f>
        <v>6297.903673076924</v>
      </c>
    </row>
    <row r="292" spans="1:33" ht="45.75" customHeight="1">
      <c r="A292" s="174">
        <v>45601</v>
      </c>
      <c r="B292" s="175">
        <f>IFERROR(
    IF(ISNUMBER(VALUE(MID('latest 2024'!B292,SEARCH("knitting machines for 12Hrs in day",'latest 2024'!B292)-4,4))),
        VALUE(MID('latest 2024'!B292,SEARCH("knitting machines for 12Hrs in day",'latest 2024'!B292)-4,4)),
        IF(ISNUMBER(VALUE(MID('latest 2024'!B292,SEARCH("knitting machines for 12Hrs in day",'latest 2024'!B292)-3,3))),
            VALUE(MID('latest 2024'!B292,SEARCH("knitting machines for 12Hrs in day",'latest 2024'!B292)-3,3)),
            VALUE(MID('latest 2024'!B292,SEARCH("knitting machines for 12Hrs in day",'latest 2024'!B292)-2,2))
        )
    ),"-"
)</f>
        <v>30</v>
      </c>
      <c r="C292" s="175">
        <f>IFERROR(
    IF(ISNUMBER(VALUE(MID('latest 2024'!B292,SEARCH("knitting machines operated in night",'latest 2024'!B292)-4,4))),
        VALUE(MID('latest 2024'!B292,SEARCH("knitting machines operated in night",'latest 2024'!B292)-4,4)),
        IF(ISNUMBER(VALUE(MID('latest 2024'!B292,SEARCH("knitting machines operated in night",'latest 2024'!B292)-3,3))),
            VALUE(MID('latest 2024'!B292,SEARCH("knitting machines operated in night",'latest 2024'!B292)-3,3)),
            VALUE(MID('latest 2024'!B292,SEARCH("knitting machines operated in night",'latest 2024'!B292)-2,2))
        )
    ),"-"
)</f>
        <v>80</v>
      </c>
      <c r="D292" s="176">
        <f>IFERROR(
    IF(ISNUMBER(VALUE(MID('latest 2024'!B292,SEARCH("bulk dye machines operated in day",'latest 2024'!B292)-4,4))),
        VALUE(MID('latest 2024'!B292,SEARCH("bulk dye machines operated in day",'latest 2024'!B292)-4,4)),
        IF(ISNUMBER(VALUE(MID('latest 2024'!B292,SEARCH("bulk dye machines operated in day",'latest 2024'!B292)-3,3))),
            VALUE(MID('latest 2024'!B292,SEARCH("bulk dye machines operated in day",'latest 2024'!B292)-3,3)),
            VALUE(MID('latest 2024'!B292,SEARCH("bulk dye machines operated in day ",'latest 2024'!B292)-2,2))
        )
    ),"-"
)</f>
        <v>30</v>
      </c>
      <c r="E292" s="176">
        <f>IFERROR(
    IF(ISNUMBER(VALUE(MID('latest 2024'!B292,SEARCH("bulk dye machines operated in night",'latest 2024'!B292)-4,4))),
        VALUE(MID('latest 2024'!B292,SEARCH("bulk dye machines operated in night",'latest 2024'!B292)-4,4)),
        IF(ISNUMBER(VALUE(MID('latest 2024'!B292,SEARCH("bulk dye machines operated in night",'latest 2024'!B292)-3,3))),
            VALUE(MID('latest 2024'!B292,SEARCH("bulk dye machines operated in night",'latest 2024'!B292)-3,3)),
            VALUE(MID('latest 2024'!B292,SEARCH("bulk dye machines operated in night",'latest 2024'!B292)-2,2))
        )
    ),"-"
)</f>
        <v>30</v>
      </c>
      <c r="F292" s="175">
        <f>IFERROR(
    IF(ISNUMBER(VALUE(MID('latest 2024'!B292,SEARCH("sample dye machine operated in day",'latest 2024'!B292)-4,4))),
        VALUE(MID('latest 2024'!B292,SEARCH("sample dye machine operated in day",'latest 2024'!B292)-4,4)),
        IF(ISNUMBER(VALUE(MID('latest 2024'!B292,SEARCH("sample dye machine operated in day",'latest 2024'!B292)-3,3))),
            VALUE(MID('latest 2024'!B292,SEARCH("sample dye machine operated in day",'latest 2024'!B292)-3,3)),
            VALUE(MID('latest 2024'!B292,SEARCH("sample dye machine operated in day",'latest 2024'!B292)-2,2))
        )
    ),"-"
)</f>
        <v>10</v>
      </c>
      <c r="G292" s="175">
        <f>IFERROR(
    IF(ISNUMBER(VALUE(MID('latest 2024'!B292,SEARCH("sample dye machine operated in night",'latest 2024'!B292)-4,4))),
        VALUE(MID('latest 2024'!B292,SEARCH("sample dye machine operated in night",'latest 2024'!B292)-4,4)),
        IF(ISNUMBER(VALUE(MID('latest 2024'!B292,SEARCH("sample dye machine operated in night",'latest 2024'!B292)-3,3))),
            VALUE(MID('latest 2024'!B292,SEARCH("sample dye machine operated in night",'latest 2024'!B292)-3,3)),
            VALUE(MID('latest 2024'!B292,SEARCH("sample dye machine operated in night",'latest 2024'!B292)-2,2))
        )
    ),"-"
)</f>
        <v>10</v>
      </c>
      <c r="H292" s="176">
        <f>IFERROR(
    IF(ISNUMBER(VALUE(MID('latest 2024'!B292,SEARCH("dryers operated in day",'latest 2024'!B292)-4,4))),
        VALUE(MID('latest 2024'!B292,SEARCH("dryers operated in day",'latest 2024'!B292)-4,4)),
        IF(ISNUMBER(VALUE(MID('latest 2024'!B292,SEARCH("dryers operated in day",'latest 2024'!B292)-3,3))),
            VALUE(MID('latest 2024'!B292,SEARCH("dryers operated in day",'latest 2024'!B292)-3,3)),
            VALUE(MID('latest 2024'!B292,SEARCH("dryers operated in day",'latest 2024'!B292)-2,2))
        )
    ),"-"
)</f>
        <v>11</v>
      </c>
      <c r="I292" s="176">
        <f>IFERROR(
    IF(ISNUMBER(VALUE(MID('latest 2024'!B292,SEARCH("dryers operated in night",'latest 2024'!B292)-4,4))),
        VALUE(MID('latest 2024'!B292,SEARCH("dryers operated in night",'latest 2024'!B292)-4,4)),
        IF(ISNUMBER(VALUE(MID('latest 2024'!B292,SEARCH("dryers operated in night",'latest 2024'!B292)-3,3))),
            VALUE(MID('latest 2024'!B292,SEARCH("dryers operated in night",'latest 2024'!B292)-3,3)),
            VALUE(MID('latest 2024'!B292,SEARCH("dryers operated in night",'latest 2024'!B292)-2,2))
        )
    ),"-"
)</f>
        <v>10</v>
      </c>
      <c r="J292" s="175">
        <f>IFERROR(
    IF(ISNUMBER(VALUE(MID('latest 2024'!B292,SEARCH("Presetting machines operated in day",'latest 2024'!B292)-4,4))),
        VALUE(MID('latest 2024'!B292,SEARCH("Presetting machines operated in day",'latest 2024'!B292)-4,4)),
        IF(ISNUMBER(VALUE(MID('latest 2024'!B292,SEARCH("Presetting machines operated in day",'latest 2024'!B292)-3,3))),
            VALUE(MID('latest 2024'!B292,SEARCH("Presetting machines operated in day",'latest 2024'!B292)-3,3)),
            VALUE(MID('latest 2024'!B292,SEARCH("Presetting machines operated in day",'latest 2024'!B292)-2,2))
        )
    ),"-"
)</f>
        <v>2</v>
      </c>
      <c r="K292" s="177">
        <f>IFERROR(
    IF(ISNUMBER(VALUE(MID('latest 2024'!B292,SEARCH("Presetting machines operated in night",'latest 2024'!B292)-4,4))),
        VALUE(MID('latest 2024'!B292,SEARCH("Presetting machines operated in night",'latest 2024'!B292)-4,4)),
        IF(ISNUMBER(VALUE(MID('latest 2024'!B292,SEARCH("Presetting machines operated in night",'latest 2024'!B292)-3,3))),
            VALUE(MID('latest 2024'!B292,SEARCH("Presetting machines operated in night",'latest 2024'!B292)-3,3)),
            VALUE(MID('latest 2024'!B292,SEARCH("Presetting machines operated in night",'latest 2024'!B292)-2,2))
        )
    ),"-"
)</f>
        <v>2</v>
      </c>
      <c r="L292" s="178" t="s">
        <v>54</v>
      </c>
      <c r="M292" s="178" t="s">
        <v>54</v>
      </c>
      <c r="N292" s="162">
        <v>2</v>
      </c>
      <c r="O292" s="412" t="s">
        <v>823</v>
      </c>
      <c r="P292" s="413" t="s">
        <v>830</v>
      </c>
      <c r="Q292" s="163">
        <v>5</v>
      </c>
      <c r="R292" s="162">
        <v>3</v>
      </c>
      <c r="S292" s="162">
        <v>3</v>
      </c>
      <c r="T292" s="163">
        <v>7</v>
      </c>
      <c r="U292" s="163">
        <v>7</v>
      </c>
      <c r="V292" s="184" t="s">
        <v>826</v>
      </c>
      <c r="W292" s="182" t="s">
        <v>703</v>
      </c>
      <c r="X292" s="251">
        <v>25303</v>
      </c>
      <c r="Y292" s="251">
        <v>77308</v>
      </c>
      <c r="Z292" s="251">
        <v>1087</v>
      </c>
      <c r="AA292" s="34">
        <v>1016</v>
      </c>
      <c r="AB292" s="34">
        <v>71</v>
      </c>
      <c r="AC292" s="84">
        <f>(X292*24.53)/325</f>
        <v>1909.7925846153848</v>
      </c>
      <c r="AD292" s="17">
        <f t="shared" si="33"/>
        <v>2307.6438000000003</v>
      </c>
      <c r="AE292" s="17">
        <f t="shared" si="32"/>
        <v>551.86153846153843</v>
      </c>
      <c r="AF292" s="17">
        <f>(((AA292*0.9)*1.25)+ (AB292*0.8*94.5)/325)</f>
        <v>1159.5156923076922</v>
      </c>
      <c r="AG292" s="17">
        <f t="shared" si="27"/>
        <v>5928.8136153846153</v>
      </c>
    </row>
    <row r="293" spans="1:33" ht="45.75" customHeight="1">
      <c r="A293" s="174">
        <v>45602</v>
      </c>
      <c r="B293" s="175">
        <f>IFERROR(
    IF(ISNUMBER(VALUE(MID('latest 2024'!B293,SEARCH("knitting machines for 12Hrs in day",'latest 2024'!B293)-4,4))),
        VALUE(MID('latest 2024'!B293,SEARCH("knitting machines for 12Hrs in day",'latest 2024'!B293)-4,4)),
        IF(ISNUMBER(VALUE(MID('latest 2024'!B293,SEARCH("knitting machines for 12Hrs in day",'latest 2024'!B293)-3,3))),
            VALUE(MID('latest 2024'!B293,SEARCH("knitting machines for 12Hrs in day",'latest 2024'!B293)-3,3)),
            VALUE(MID('latest 2024'!B293,SEARCH("knitting machines for 12Hrs in day",'latest 2024'!B293)-2,2))
        )
    ),"-"
)</f>
        <v>46</v>
      </c>
      <c r="C293" s="175">
        <f>IFERROR(
    IF(ISNUMBER(VALUE(MID('latest 2024'!B293,SEARCH("knitting machines operated in night",'latest 2024'!B293)-4,4))),
        VALUE(MID('latest 2024'!B293,SEARCH("knitting machines operated in night",'latest 2024'!B293)-4,4)),
        IF(ISNUMBER(VALUE(MID('latest 2024'!B293,SEARCH("knitting machines operated in night",'latest 2024'!B293)-3,3))),
            VALUE(MID('latest 2024'!B293,SEARCH("knitting machines operated in night",'latest 2024'!B293)-3,3)),
            VALUE(MID('latest 2024'!B293,SEARCH("knitting machines operated in night",'latest 2024'!B293)-2,2))
        )
    ),"-"
)</f>
        <v>80</v>
      </c>
      <c r="D293" s="176">
        <f>IFERROR(
    IF(ISNUMBER(VALUE(MID('latest 2024'!B293,SEARCH("bulk dye machines operated in day",'latest 2024'!B293)-4,4))),
        VALUE(MID('latest 2024'!B293,SEARCH("bulk dye machines operated in day",'latest 2024'!B293)-4,4)),
        IF(ISNUMBER(VALUE(MID('latest 2024'!B293,SEARCH("bulk dye machines operated in day",'latest 2024'!B293)-3,3))),
            VALUE(MID('latest 2024'!B293,SEARCH("bulk dye machines operated in day",'latest 2024'!B293)-3,3)),
            VALUE(MID('latest 2024'!B293,SEARCH("bulk dye machines operated in day ",'latest 2024'!B293)-2,2))
        )
    ),"-"
)</f>
        <v>30</v>
      </c>
      <c r="E293" s="176">
        <f>IFERROR(
    IF(ISNUMBER(VALUE(MID('latest 2024'!B293,SEARCH("bulk dye machines operated in night",'latest 2024'!B293)-4,4))),
        VALUE(MID('latest 2024'!B293,SEARCH("bulk dye machines operated in night",'latest 2024'!B293)-4,4)),
        IF(ISNUMBER(VALUE(MID('latest 2024'!B293,SEARCH("bulk dye machines operated in night",'latest 2024'!B293)-3,3))),
            VALUE(MID('latest 2024'!B293,SEARCH("bulk dye machines operated in night",'latest 2024'!B293)-3,3)),
            VALUE(MID('latest 2024'!B293,SEARCH("bulk dye machines operated in night",'latest 2024'!B293)-2,2))
        )
    ),"-"
)</f>
        <v>29</v>
      </c>
      <c r="F293" s="175">
        <f>IFERROR(
    IF(ISNUMBER(VALUE(MID('latest 2024'!B293,SEARCH("sample dye machine operated in day",'latest 2024'!B293)-4,4))),
        VALUE(MID('latest 2024'!B293,SEARCH("sample dye machine operated in day",'latest 2024'!B293)-4,4)),
        IF(ISNUMBER(VALUE(MID('latest 2024'!B293,SEARCH("sample dye machine operated in day",'latest 2024'!B293)-3,3))),
            VALUE(MID('latest 2024'!B293,SEARCH("sample dye machine operated in day",'latest 2024'!B293)-3,3)),
            VALUE(MID('latest 2024'!B293,SEARCH("sample dye machine operated in day",'latest 2024'!B293)-2,2))
        )
    ),"-"
)</f>
        <v>10</v>
      </c>
      <c r="G293" s="175">
        <f>IFERROR(
    IF(ISNUMBER(VALUE(MID('latest 2024'!B293,SEARCH("sample dye machine operated in night",'latest 2024'!B293)-4,4))),
        VALUE(MID('latest 2024'!B293,SEARCH("sample dye machine operated in night",'latest 2024'!B293)-4,4)),
        IF(ISNUMBER(VALUE(MID('latest 2024'!B293,SEARCH("sample dye machine operated in night",'latest 2024'!B293)-3,3))),
            VALUE(MID('latest 2024'!B293,SEARCH("sample dye machine operated in night",'latest 2024'!B293)-3,3)),
            VALUE(MID('latest 2024'!B293,SEARCH("sample dye machine operated in night",'latest 2024'!B293)-2,2))
        )
    ),"-"
)</f>
        <v>9</v>
      </c>
      <c r="H293" s="176">
        <f>IFERROR(
    IF(ISNUMBER(VALUE(MID('latest 2024'!B293,SEARCH("dryers operated in day",'latest 2024'!B293)-4,4))),
        VALUE(MID('latest 2024'!B293,SEARCH("dryers operated in day",'latest 2024'!B293)-4,4)),
        IF(ISNUMBER(VALUE(MID('latest 2024'!B293,SEARCH("dryers operated in day",'latest 2024'!B293)-3,3))),
            VALUE(MID('latest 2024'!B293,SEARCH("dryers operated in day",'latest 2024'!B293)-3,3)),
            VALUE(MID('latest 2024'!B293,SEARCH("dryers operated in day",'latest 2024'!B293)-2,2))
        )
    ),"-"
)</f>
        <v>11</v>
      </c>
      <c r="I293" s="176">
        <f>IFERROR(
    IF(ISNUMBER(VALUE(MID('latest 2024'!B293,SEARCH("dryers operated in night",'latest 2024'!B293)-4,4))),
        VALUE(MID('latest 2024'!B293,SEARCH("dryers operated in night",'latest 2024'!B293)-4,4)),
        IF(ISNUMBER(VALUE(MID('latest 2024'!B293,SEARCH("dryers operated in night",'latest 2024'!B293)-3,3))),
            VALUE(MID('latest 2024'!B293,SEARCH("dryers operated in night",'latest 2024'!B293)-3,3)),
            VALUE(MID('latest 2024'!B293,SEARCH("dryers operated in night",'latest 2024'!B293)-2,2))
        )
    ),"-"
)</f>
        <v>10</v>
      </c>
      <c r="J293" s="175">
        <f>IFERROR(
    IF(ISNUMBER(VALUE(MID('latest 2024'!B293,SEARCH("Presetting machines operated in day",'latest 2024'!B293)-4,4))),
        VALUE(MID('latest 2024'!B293,SEARCH("Presetting machines operated in day",'latest 2024'!B293)-4,4)),
        IF(ISNUMBER(VALUE(MID('latest 2024'!B293,SEARCH("Presetting machines operated in day",'latest 2024'!B293)-3,3))),
            VALUE(MID('latest 2024'!B293,SEARCH("Presetting machines operated in day",'latest 2024'!B293)-3,3)),
            VALUE(MID('latest 2024'!B293,SEARCH("Presetting machines operated in day",'latest 2024'!B293)-2,2))
        )
    ),"-"
)</f>
        <v>2</v>
      </c>
      <c r="K293" s="177">
        <f>IFERROR(
    IF(ISNUMBER(VALUE(MID('latest 2024'!B293,SEARCH("Presetting machines operated in night",'latest 2024'!B293)-4,4))),
        VALUE(MID('latest 2024'!B293,SEARCH("Presetting machines operated in night",'latest 2024'!B293)-4,4)),
        IF(ISNUMBER(VALUE(MID('latest 2024'!B293,SEARCH("Presetting machines operated in night",'latest 2024'!B293)-3,3))),
            VALUE(MID('latest 2024'!B293,SEARCH("Presetting machines operated in night",'latest 2024'!B293)-3,3)),
            VALUE(MID('latest 2024'!B293,SEARCH("Presetting machines operated in night",'latest 2024'!B293)-2,2))
        )
    ),"-"
)</f>
        <v>2</v>
      </c>
      <c r="L293" s="178" t="s">
        <v>54</v>
      </c>
      <c r="M293" s="178" t="s">
        <v>54</v>
      </c>
      <c r="N293" s="162">
        <v>2</v>
      </c>
      <c r="O293" s="412" t="s">
        <v>793</v>
      </c>
      <c r="P293" s="413" t="s">
        <v>831</v>
      </c>
      <c r="Q293" s="163">
        <v>5</v>
      </c>
      <c r="R293" s="162">
        <v>3</v>
      </c>
      <c r="S293" s="162">
        <v>3</v>
      </c>
      <c r="T293" s="163">
        <v>7</v>
      </c>
      <c r="U293" s="163">
        <v>7</v>
      </c>
      <c r="V293" s="184" t="s">
        <v>826</v>
      </c>
      <c r="W293" s="182" t="s">
        <v>703</v>
      </c>
      <c r="X293" s="251">
        <v>25200</v>
      </c>
      <c r="Y293" s="251">
        <v>78056</v>
      </c>
      <c r="Z293" s="251">
        <v>1092</v>
      </c>
      <c r="AA293" s="34">
        <v>1023</v>
      </c>
      <c r="AB293" s="34">
        <v>69</v>
      </c>
      <c r="AC293" s="84">
        <f>(X293*24.53)/325</f>
        <v>1902.0184615384615</v>
      </c>
      <c r="AD293" s="17">
        <f t="shared" si="33"/>
        <v>2329.9715999999999</v>
      </c>
      <c r="AE293" s="17">
        <f t="shared" si="32"/>
        <v>554.4</v>
      </c>
      <c r="AF293" s="17">
        <f t="shared" si="29"/>
        <v>1166.9254615384616</v>
      </c>
      <c r="AG293" s="17">
        <f t="shared" si="27"/>
        <v>5953.3155230769225</v>
      </c>
    </row>
    <row r="294" spans="1:33" ht="45.75" customHeight="1">
      <c r="A294" s="174">
        <v>45603</v>
      </c>
      <c r="B294" s="175">
        <f>IFERROR(
    IF(ISNUMBER(VALUE(MID('latest 2024'!B294,SEARCH("knitting machines for 12Hrs in day",'latest 2024'!B294)-4,4))),
        VALUE(MID('latest 2024'!B294,SEARCH("knitting machines for 12Hrs in day",'latest 2024'!B294)-4,4)),
        IF(ISNUMBER(VALUE(MID('latest 2024'!B294,SEARCH("knitting machines for 12Hrs in day",'latest 2024'!B294)-3,3))),
            VALUE(MID('latest 2024'!B294,SEARCH("knitting machines for 12Hrs in day",'latest 2024'!B294)-3,3)),
            VALUE(MID('latest 2024'!B294,SEARCH("knitting machines for 12Hrs in day",'latest 2024'!B294)-2,2))
        )
    ),"-"
)</f>
        <v>70</v>
      </c>
      <c r="C294" s="175">
        <f>IFERROR(
    IF(ISNUMBER(VALUE(MID('latest 2024'!B294,SEARCH("knitting machines operated in night",'latest 2024'!B294)-4,4))),
        VALUE(MID('latest 2024'!B294,SEARCH("knitting machines operated in night",'latest 2024'!B294)-4,4)),
        IF(ISNUMBER(VALUE(MID('latest 2024'!B294,SEARCH("knitting machines operated in night",'latest 2024'!B294)-3,3))),
            VALUE(MID('latest 2024'!B294,SEARCH("knitting machines operated in night",'latest 2024'!B294)-3,3)),
            VALUE(MID('latest 2024'!B294,SEARCH("knitting machines operated in night",'latest 2024'!B294)-2,2))
        )
    ),"-"
)</f>
        <v>75</v>
      </c>
      <c r="D294" s="176">
        <f>IFERROR(
    IF(ISNUMBER(VALUE(MID('latest 2024'!B294,SEARCH("bulk dye machines operated in day",'latest 2024'!B294)-4,4))),
        VALUE(MID('latest 2024'!B294,SEARCH("bulk dye machines operated in day",'latest 2024'!B294)-4,4)),
        IF(ISNUMBER(VALUE(MID('latest 2024'!B294,SEARCH("bulk dye machines operated in day",'latest 2024'!B294)-3,3))),
            VALUE(MID('latest 2024'!B294,SEARCH("bulk dye machines operated in day",'latest 2024'!B294)-3,3)),
            VALUE(MID('latest 2024'!B294,SEARCH("bulk dye machines operated in day ",'latest 2024'!B294)-2,2))
        )
    ),"-"
)</f>
        <v>30</v>
      </c>
      <c r="E294" s="176">
        <f>IFERROR(
    IF(ISNUMBER(VALUE(MID('latest 2024'!B294,SEARCH("bulk dye machines operated in night",'latest 2024'!B294)-4,4))),
        VALUE(MID('latest 2024'!B294,SEARCH("bulk dye machines operated in night",'latest 2024'!B294)-4,4)),
        IF(ISNUMBER(VALUE(MID('latest 2024'!B294,SEARCH("bulk dye machines operated in night",'latest 2024'!B294)-3,3))),
            VALUE(MID('latest 2024'!B294,SEARCH("bulk dye machines operated in night",'latest 2024'!B294)-3,3)),
            VALUE(MID('latest 2024'!B294,SEARCH("bulk dye machines operated in night",'latest 2024'!B294)-2,2))
        )
    ),"-"
)</f>
        <v>30</v>
      </c>
      <c r="F294" s="175">
        <f>IFERROR(
    IF(ISNUMBER(VALUE(MID('latest 2024'!B294,SEARCH("sample dye machine operated in day",'latest 2024'!B294)-4,4))),
        VALUE(MID('latest 2024'!B294,SEARCH("sample dye machine operated in day",'latest 2024'!B294)-4,4)),
        IF(ISNUMBER(VALUE(MID('latest 2024'!B294,SEARCH("sample dye machine operated in day",'latest 2024'!B294)-3,3))),
            VALUE(MID('latest 2024'!B294,SEARCH("sample dye machine operated in day",'latest 2024'!B294)-3,3)),
            VALUE(MID('latest 2024'!B294,SEARCH("sample dye machine operated in day",'latest 2024'!B294)-2,2))
        )
    ),"-"
)</f>
        <v>9</v>
      </c>
      <c r="G294" s="175">
        <f>IFERROR(
    IF(ISNUMBER(VALUE(MID('latest 2024'!B294,SEARCH("sample dye machine operated in night",'latest 2024'!B294)-4,4))),
        VALUE(MID('latest 2024'!B294,SEARCH("sample dye machine operated in night",'latest 2024'!B294)-4,4)),
        IF(ISNUMBER(VALUE(MID('latest 2024'!B294,SEARCH("sample dye machine operated in night",'latest 2024'!B294)-3,3))),
            VALUE(MID('latest 2024'!B294,SEARCH("sample dye machine operated in night",'latest 2024'!B294)-3,3)),
            VALUE(MID('latest 2024'!B294,SEARCH("sample dye machine operated in night",'latest 2024'!B294)-2,2))
        )
    ),"-"
)</f>
        <v>9</v>
      </c>
      <c r="H294" s="176">
        <f>IFERROR(
    IF(ISNUMBER(VALUE(MID('latest 2024'!B294,SEARCH("dryers operated in day",'latest 2024'!B294)-4,4))),
        VALUE(MID('latest 2024'!B294,SEARCH("dryers operated in day",'latest 2024'!B294)-4,4)),
        IF(ISNUMBER(VALUE(MID('latest 2024'!B294,SEARCH("dryers operated in day",'latest 2024'!B294)-3,3))),
            VALUE(MID('latest 2024'!B294,SEARCH("dryers operated in day",'latest 2024'!B294)-3,3)),
            VALUE(MID('latest 2024'!B294,SEARCH("dryers operated in day",'latest 2024'!B294)-2,2))
        )
    ),"-"
)</f>
        <v>11</v>
      </c>
      <c r="I294" s="176">
        <f>IFERROR(
    IF(ISNUMBER(VALUE(MID('latest 2024'!B294,SEARCH("dryers operated in night",'latest 2024'!B294)-4,4))),
        VALUE(MID('latest 2024'!B294,SEARCH("dryers operated in night",'latest 2024'!B294)-4,4)),
        IF(ISNUMBER(VALUE(MID('latest 2024'!B294,SEARCH("dryers operated in night",'latest 2024'!B294)-3,3))),
            VALUE(MID('latest 2024'!B294,SEARCH("dryers operated in night",'latest 2024'!B294)-3,3)),
            VALUE(MID('latest 2024'!B294,SEARCH("dryers operated in night",'latest 2024'!B294)-2,2))
        )
    ),"-"
)</f>
        <v>10</v>
      </c>
      <c r="J294" s="175">
        <f>IFERROR(
    IF(ISNUMBER(VALUE(MID('latest 2024'!B294,SEARCH("Presetting machines operated in day",'latest 2024'!B294)-4,4))),
        VALUE(MID('latest 2024'!B294,SEARCH("Presetting machines operated in day",'latest 2024'!B294)-4,4)),
        IF(ISNUMBER(VALUE(MID('latest 2024'!B294,SEARCH("Presetting machines operated in day",'latest 2024'!B294)-3,3))),
            VALUE(MID('latest 2024'!B294,SEARCH("Presetting machines operated in day",'latest 2024'!B294)-3,3)),
            VALUE(MID('latest 2024'!B294,SEARCH("Presetting machines operated in day",'latest 2024'!B294)-2,2))
        )
    ),"-"
)</f>
        <v>2</v>
      </c>
      <c r="K294" s="177">
        <f>IFERROR(
    IF(ISNUMBER(VALUE(MID('latest 2024'!B294,SEARCH("Presetting machines operated in night",'latest 2024'!B294)-4,4))),
        VALUE(MID('latest 2024'!B294,SEARCH("Presetting machines operated in night",'latest 2024'!B294)-4,4)),
        IF(ISNUMBER(VALUE(MID('latest 2024'!B294,SEARCH("Presetting machines operated in night",'latest 2024'!B294)-3,3))),
            VALUE(MID('latest 2024'!B294,SEARCH("Presetting machines operated in night",'latest 2024'!B294)-3,3)),
            VALUE(MID('latest 2024'!B294,SEARCH("Presetting machines operated in night",'latest 2024'!B294)-2,2))
        )
    ),"-"
)</f>
        <v>2</v>
      </c>
      <c r="L294" s="178" t="s">
        <v>54</v>
      </c>
      <c r="M294" s="178" t="s">
        <v>54</v>
      </c>
      <c r="N294" s="162">
        <v>2</v>
      </c>
      <c r="O294" s="162">
        <v>2</v>
      </c>
      <c r="P294" s="163">
        <v>6</v>
      </c>
      <c r="Q294" s="163">
        <v>5</v>
      </c>
      <c r="R294" s="162">
        <v>3</v>
      </c>
      <c r="S294" s="162">
        <v>3</v>
      </c>
      <c r="T294" s="163">
        <v>7</v>
      </c>
      <c r="U294" s="163">
        <v>7</v>
      </c>
      <c r="V294" s="184" t="s">
        <v>826</v>
      </c>
      <c r="W294" s="182" t="s">
        <v>703</v>
      </c>
      <c r="X294" s="251">
        <v>26911</v>
      </c>
      <c r="Y294" s="251">
        <v>79074</v>
      </c>
      <c r="Z294" s="251">
        <v>1140</v>
      </c>
      <c r="AA294" s="34">
        <v>1068</v>
      </c>
      <c r="AB294" s="34">
        <v>72</v>
      </c>
      <c r="AC294" s="84">
        <f>(X294*24.53)/325</f>
        <v>2031.1594769230771</v>
      </c>
      <c r="AD294" s="17">
        <f t="shared" si="33"/>
        <v>2360.3589000000002</v>
      </c>
      <c r="AE294" s="17">
        <f t="shared" si="32"/>
        <v>578.76923076923072</v>
      </c>
      <c r="AF294" s="17">
        <f t="shared" si="29"/>
        <v>1218.2483076923077</v>
      </c>
      <c r="AG294" s="17">
        <f t="shared" si="27"/>
        <v>6188.5359153846148</v>
      </c>
    </row>
    <row r="295" spans="1:33" ht="45.75" customHeight="1">
      <c r="A295" s="174">
        <v>45604</v>
      </c>
      <c r="B295" s="175">
        <f>IFERROR(
    IF(ISNUMBER(VALUE(MID('latest 2024'!B295,SEARCH("knitting machines for 12Hrs in day",'latest 2024'!B295)-4,4))),
        VALUE(MID('latest 2024'!B295,SEARCH("knitting machines for 12Hrs in day",'latest 2024'!B295)-4,4)),
        IF(ISNUMBER(VALUE(MID('latest 2024'!B295,SEARCH("knitting machines for 12Hrs in day",'latest 2024'!B295)-3,3))),
            VALUE(MID('latest 2024'!B295,SEARCH("knitting machines for 12Hrs in day",'latest 2024'!B295)-3,3)),
            VALUE(MID('latest 2024'!B295,SEARCH("knitting machines for 12Hrs in day",'latest 2024'!B295)-2,2))
        )
    ),"-"
)</f>
        <v>77</v>
      </c>
      <c r="C295" s="175">
        <f>IFERROR(
    IF(ISNUMBER(VALUE(MID('latest 2024'!B295,SEARCH("knitting machines operated in night",'latest 2024'!B295)-4,4))),
        VALUE(MID('latest 2024'!B295,SEARCH("knitting machines operated in night",'latest 2024'!B295)-4,4)),
        IF(ISNUMBER(VALUE(MID('latest 2024'!B295,SEARCH("knitting machines operated in night",'latest 2024'!B295)-3,3))),
            VALUE(MID('latest 2024'!B295,SEARCH("knitting machines operated in night",'latest 2024'!B295)-3,3)),
            VALUE(MID('latest 2024'!B295,SEARCH("knitting machines operated in night",'latest 2024'!B295)-2,2))
        )
    ),"-"
)</f>
        <v>110</v>
      </c>
      <c r="D295" s="176">
        <f>IFERROR(
    IF(ISNUMBER(VALUE(MID('latest 2024'!B295,SEARCH("bulk dye machines operated in day",'latest 2024'!B295)-4,4))),
        VALUE(MID('latest 2024'!B295,SEARCH("bulk dye machines operated in day",'latest 2024'!B295)-4,4)),
        IF(ISNUMBER(VALUE(MID('latest 2024'!B295,SEARCH("bulk dye machines operated in day",'latest 2024'!B295)-3,3))),
            VALUE(MID('latest 2024'!B295,SEARCH("bulk dye machines operated in day",'latest 2024'!B295)-3,3)),
            VALUE(MID('latest 2024'!B295,SEARCH("bulk dye machines operated in day ",'latest 2024'!B295)-2,2))
        )
    ),"-"
)</f>
        <v>30</v>
      </c>
      <c r="E295" s="176">
        <f>IFERROR(
    IF(ISNUMBER(VALUE(MID('latest 2024'!B295,SEARCH("bulk dye machines operated in night",'latest 2024'!B295)-4,4))),
        VALUE(MID('latest 2024'!B295,SEARCH("bulk dye machines operated in night",'latest 2024'!B295)-4,4)),
        IF(ISNUMBER(VALUE(MID('latest 2024'!B295,SEARCH("bulk dye machines operated in night",'latest 2024'!B295)-3,3))),
            VALUE(MID('latest 2024'!B295,SEARCH("bulk dye machines operated in night",'latest 2024'!B295)-3,3)),
            VALUE(MID('latest 2024'!B295,SEARCH("bulk dye machines operated in night",'latest 2024'!B295)-2,2))
        )
    ),"-"
)</f>
        <v>30</v>
      </c>
      <c r="F295" s="175">
        <f>IFERROR(
    IF(ISNUMBER(VALUE(MID('latest 2024'!B295,SEARCH("sample dye machine operated in day",'latest 2024'!B295)-4,4))),
        VALUE(MID('latest 2024'!B295,SEARCH("sample dye machine operated in day",'latest 2024'!B295)-4,4)),
        IF(ISNUMBER(VALUE(MID('latest 2024'!B295,SEARCH("sample dye machine operated in day",'latest 2024'!B295)-3,3))),
            VALUE(MID('latest 2024'!B295,SEARCH("sample dye machine operated in day",'latest 2024'!B295)-3,3)),
            VALUE(MID('latest 2024'!B295,SEARCH("sample dye machine operated in day",'latest 2024'!B295)-2,2))
        )
    ),"-"
)</f>
        <v>9</v>
      </c>
      <c r="G295" s="175">
        <f>IFERROR(
    IF(ISNUMBER(VALUE(MID('latest 2024'!B295,SEARCH("sample dye machine operated in night",'latest 2024'!B295)-4,4))),
        VALUE(MID('latest 2024'!B295,SEARCH("sample dye machine operated in night",'latest 2024'!B295)-4,4)),
        IF(ISNUMBER(VALUE(MID('latest 2024'!B295,SEARCH("sample dye machine operated in night",'latest 2024'!B295)-3,3))),
            VALUE(MID('latest 2024'!B295,SEARCH("sample dye machine operated in night",'latest 2024'!B295)-3,3)),
            VALUE(MID('latest 2024'!B295,SEARCH("sample dye machine operated in night",'latest 2024'!B295)-2,2))
        )
    ),"-"
)</f>
        <v>9</v>
      </c>
      <c r="H295" s="176">
        <f>IFERROR(
    IF(ISNUMBER(VALUE(MID('latest 2024'!B295,SEARCH("dryers operated in day",'latest 2024'!B295)-4,4))),
        VALUE(MID('latest 2024'!B295,SEARCH("dryers operated in day",'latest 2024'!B295)-4,4)),
        IF(ISNUMBER(VALUE(MID('latest 2024'!B295,SEARCH("dryers operated in day",'latest 2024'!B295)-3,3))),
            VALUE(MID('latest 2024'!B295,SEARCH("dryers operated in day",'latest 2024'!B295)-3,3)),
            VALUE(MID('latest 2024'!B295,SEARCH("dryers operated in day",'latest 2024'!B295)-2,2))
        )
    ),"-"
)</f>
        <v>11</v>
      </c>
      <c r="I295" s="176">
        <f>IFERROR(
    IF(ISNUMBER(VALUE(MID('latest 2024'!B295,SEARCH("dryers operated in night",'latest 2024'!B295)-4,4))),
        VALUE(MID('latest 2024'!B295,SEARCH("dryers operated in night",'latest 2024'!B295)-4,4)),
        IF(ISNUMBER(VALUE(MID('latest 2024'!B295,SEARCH("dryers operated in night",'latest 2024'!B295)-3,3))),
            VALUE(MID('latest 2024'!B295,SEARCH("dryers operated in night",'latest 2024'!B295)-3,3)),
            VALUE(MID('latest 2024'!B295,SEARCH("dryers operated in night",'latest 2024'!B295)-2,2))
        )
    ),"-"
)</f>
        <v>10</v>
      </c>
      <c r="J295" s="175">
        <f>IFERROR(
    IF(ISNUMBER(VALUE(MID('latest 2024'!B295,SEARCH("Presetting machines operated in day",'latest 2024'!B295)-4,4))),
        VALUE(MID('latest 2024'!B295,SEARCH("Presetting machines operated in day",'latest 2024'!B295)-4,4)),
        IF(ISNUMBER(VALUE(MID('latest 2024'!B295,SEARCH("Presetting machines operated in day",'latest 2024'!B295)-3,3))),
            VALUE(MID('latest 2024'!B295,SEARCH("Presetting machines operated in day",'latest 2024'!B295)-3,3)),
            VALUE(MID('latest 2024'!B295,SEARCH("Presetting machines operated in day",'latest 2024'!B295)-2,2))
        )
    ),"-"
)</f>
        <v>4</v>
      </c>
      <c r="K295" s="177">
        <f>IFERROR(
    IF(ISNUMBER(VALUE(MID('latest 2024'!B295,SEARCH("Presetting machines operated in night",'latest 2024'!B295)-4,4))),
        VALUE(MID('latest 2024'!B295,SEARCH("Presetting machines operated in night",'latest 2024'!B295)-4,4)),
        IF(ISNUMBER(VALUE(MID('latest 2024'!B295,SEARCH("Presetting machines operated in night",'latest 2024'!B295)-3,3))),
            VALUE(MID('latest 2024'!B295,SEARCH("Presetting machines operated in night",'latest 2024'!B295)-3,3)),
            VALUE(MID('latest 2024'!B295,SEARCH("Presetting machines operated in night",'latest 2024'!B295)-2,2))
        )
    ),"-"
)</f>
        <v>3</v>
      </c>
      <c r="L295" s="178" t="s">
        <v>54</v>
      </c>
      <c r="M295" s="178" t="s">
        <v>54</v>
      </c>
      <c r="N295" s="162">
        <v>2</v>
      </c>
      <c r="O295" s="412" t="s">
        <v>832</v>
      </c>
      <c r="P295" s="163">
        <v>6</v>
      </c>
      <c r="Q295" s="163">
        <v>5</v>
      </c>
      <c r="R295" s="162">
        <v>3</v>
      </c>
      <c r="S295" s="162">
        <v>3</v>
      </c>
      <c r="T295" s="163">
        <v>7</v>
      </c>
      <c r="U295" s="163">
        <v>7</v>
      </c>
      <c r="V295" s="184" t="s">
        <v>826</v>
      </c>
      <c r="W295" s="182" t="s">
        <v>703</v>
      </c>
      <c r="X295" s="251">
        <v>28337</v>
      </c>
      <c r="Y295" s="251">
        <v>80660</v>
      </c>
      <c r="Z295" s="251">
        <v>1060</v>
      </c>
      <c r="AA295" s="34">
        <v>974</v>
      </c>
      <c r="AB295" s="34">
        <v>86</v>
      </c>
      <c r="AC295" s="84">
        <f t="shared" si="31"/>
        <v>2138.7895692307693</v>
      </c>
      <c r="AD295" s="17">
        <f t="shared" si="33"/>
        <v>2407.701</v>
      </c>
      <c r="AE295" s="17">
        <f t="shared" si="32"/>
        <v>538.15384615384619</v>
      </c>
      <c r="AF295" s="17">
        <f t="shared" si="29"/>
        <v>1115.754923076923</v>
      </c>
      <c r="AG295" s="17">
        <f t="shared" si="27"/>
        <v>6200.3993384615378</v>
      </c>
    </row>
    <row r="296" spans="1:33" ht="45.75" customHeight="1">
      <c r="A296" s="174">
        <v>45605</v>
      </c>
      <c r="B296" s="175">
        <f>IFERROR(
    IF(ISNUMBER(VALUE(MID('latest 2024'!B296,SEARCH("knitting machines for 12Hrs in day",'latest 2024'!B296)-4,4))),
        VALUE(MID('latest 2024'!B296,SEARCH("knitting machines for 12Hrs in day",'latest 2024'!B296)-4,4)),
        IF(ISNUMBER(VALUE(MID('latest 2024'!B296,SEARCH("knitting machines for 12Hrs in day",'latest 2024'!B296)-3,3))),
            VALUE(MID('latest 2024'!B296,SEARCH("knitting machines for 12Hrs in day",'latest 2024'!B296)-3,3)),
            VALUE(MID('latest 2024'!B296,SEARCH("knitting machines for 12Hrs in day",'latest 2024'!B296)-2,2))
        )
    ),"-"
)</f>
        <v>110</v>
      </c>
      <c r="C296" s="175">
        <f>IFERROR(
    IF(ISNUMBER(VALUE(MID('latest 2024'!B296,SEARCH("knitting machines operated in night",'latest 2024'!B296)-4,4))),
        VALUE(MID('latest 2024'!B296,SEARCH("knitting machines operated in night",'latest 2024'!B296)-4,4)),
        IF(ISNUMBER(VALUE(MID('latest 2024'!B296,SEARCH("knitting machines operated in night",'latest 2024'!B296)-3,3))),
            VALUE(MID('latest 2024'!B296,SEARCH("knitting machines operated in night",'latest 2024'!B296)-3,3)),
            VALUE(MID('latest 2024'!B296,SEARCH("knitting machines operated in night",'latest 2024'!B296)-2,2))
        )
    ),"-"
)</f>
        <v>137</v>
      </c>
      <c r="D296" s="176">
        <f>IFERROR(
    IF(ISNUMBER(VALUE(MID('latest 2024'!B296,SEARCH("bulk dye machines operated in day",'latest 2024'!B296)-4,4))),
        VALUE(MID('latest 2024'!B296,SEARCH("bulk dye machines operated in day",'latest 2024'!B296)-4,4)),
        IF(ISNUMBER(VALUE(MID('latest 2024'!B296,SEARCH("bulk dye machines operated in day",'latest 2024'!B296)-3,3))),
            VALUE(MID('latest 2024'!B296,SEARCH("bulk dye machines operated in day",'latest 2024'!B296)-3,3)),
            VALUE(MID('latest 2024'!B296,SEARCH("bulk dye machines operated in day ",'latest 2024'!B296)-2,2))
        )
    ),"-"
)</f>
        <v>30</v>
      </c>
      <c r="E296" s="176">
        <f>IFERROR(
    IF(ISNUMBER(VALUE(MID('latest 2024'!B296,SEARCH("bulk dye machines operated in night",'latest 2024'!B296)-4,4))),
        VALUE(MID('latest 2024'!B296,SEARCH("bulk dye machines operated in night",'latest 2024'!B296)-4,4)),
        IF(ISNUMBER(VALUE(MID('latest 2024'!B296,SEARCH("bulk dye machines operated in night",'latest 2024'!B296)-3,3))),
            VALUE(MID('latest 2024'!B296,SEARCH("bulk dye machines operated in night",'latest 2024'!B296)-3,3)),
            VALUE(MID('latest 2024'!B296,SEARCH("bulk dye machines operated in night",'latest 2024'!B296)-2,2))
        )
    ),"-"
)</f>
        <v>30</v>
      </c>
      <c r="F296" s="175">
        <f>IFERROR(
    IF(ISNUMBER(VALUE(MID('latest 2024'!B296,SEARCH("sample dye machine operated in day",'latest 2024'!B296)-4,4))),
        VALUE(MID('latest 2024'!B296,SEARCH("sample dye machine operated in day",'latest 2024'!B296)-4,4)),
        IF(ISNUMBER(VALUE(MID('latest 2024'!B296,SEARCH("sample dye machine operated in day",'latest 2024'!B296)-3,3))),
            VALUE(MID('latest 2024'!B296,SEARCH("sample dye machine operated in day",'latest 2024'!B296)-3,3)),
            VALUE(MID('latest 2024'!B296,SEARCH("sample dye machine operated in day",'latest 2024'!B296)-2,2))
        )
    ),"-"
)</f>
        <v>9</v>
      </c>
      <c r="G296" s="175">
        <f>IFERROR(
    IF(ISNUMBER(VALUE(MID('latest 2024'!B296,SEARCH("sample dye machine operated in night",'latest 2024'!B296)-4,4))),
        VALUE(MID('latest 2024'!B296,SEARCH("sample dye machine operated in night",'latest 2024'!B296)-4,4)),
        IF(ISNUMBER(VALUE(MID('latest 2024'!B296,SEARCH("sample dye machine operated in night",'latest 2024'!B296)-3,3))),
            VALUE(MID('latest 2024'!B296,SEARCH("sample dye machine operated in night",'latest 2024'!B296)-3,3)),
            VALUE(MID('latest 2024'!B296,SEARCH("sample dye machine operated in night",'latest 2024'!B296)-2,2))
        )
    ),"-"
)</f>
        <v>9</v>
      </c>
      <c r="H296" s="176">
        <f>IFERROR(
    IF(ISNUMBER(VALUE(MID('latest 2024'!B296,SEARCH("dryers operated in day",'latest 2024'!B296)-4,4))),
        VALUE(MID('latest 2024'!B296,SEARCH("dryers operated in day",'latest 2024'!B296)-4,4)),
        IF(ISNUMBER(VALUE(MID('latest 2024'!B296,SEARCH("dryers operated in day",'latest 2024'!B296)-3,3))),
            VALUE(MID('latest 2024'!B296,SEARCH("dryers operated in day",'latest 2024'!B296)-3,3)),
            VALUE(MID('latest 2024'!B296,SEARCH("dryers operated in day",'latest 2024'!B296)-2,2))
        )
    ),"-"
)</f>
        <v>11</v>
      </c>
      <c r="I296" s="176">
        <f>IFERROR(
    IF(ISNUMBER(VALUE(MID('latest 2024'!B296,SEARCH("dryers operated in night",'latest 2024'!B296)-4,4))),
        VALUE(MID('latest 2024'!B296,SEARCH("dryers operated in night",'latest 2024'!B296)-4,4)),
        IF(ISNUMBER(VALUE(MID('latest 2024'!B296,SEARCH("dryers operated in night",'latest 2024'!B296)-3,3))),
            VALUE(MID('latest 2024'!B296,SEARCH("dryers operated in night",'latest 2024'!B296)-3,3)),
            VALUE(MID('latest 2024'!B296,SEARCH("dryers operated in night",'latest 2024'!B296)-2,2))
        )
    ),"-"
)</f>
        <v>10</v>
      </c>
      <c r="J296" s="175">
        <f>IFERROR(
    IF(ISNUMBER(VALUE(MID('latest 2024'!B296,SEARCH("Presetting machines operated in day",'latest 2024'!B296)-4,4))),
        VALUE(MID('latest 2024'!B296,SEARCH("Presetting machines operated in day",'latest 2024'!B296)-4,4)),
        IF(ISNUMBER(VALUE(MID('latest 2024'!B296,SEARCH("Presetting machines operated in day",'latest 2024'!B296)-3,3))),
            VALUE(MID('latest 2024'!B296,SEARCH("Presetting machines operated in day",'latest 2024'!B296)-3,3)),
            VALUE(MID('latest 2024'!B296,SEARCH("Presetting machines operated in day",'latest 2024'!B296)-2,2))
        )
    ),"-"
)</f>
        <v>3</v>
      </c>
      <c r="K296" s="177">
        <f>IFERROR(
    IF(ISNUMBER(VALUE(MID('latest 2024'!B296,SEARCH("Presetting machines operated in night",'latest 2024'!B296)-4,4))),
        VALUE(MID('latest 2024'!B296,SEARCH("Presetting machines operated in night",'latest 2024'!B296)-4,4)),
        IF(ISNUMBER(VALUE(MID('latest 2024'!B296,SEARCH("Presetting machines operated in night",'latest 2024'!B296)-3,3))),
            VALUE(MID('latest 2024'!B296,SEARCH("Presetting machines operated in night",'latest 2024'!B296)-3,3)),
            VALUE(MID('latest 2024'!B296,SEARCH("Presetting machines operated in night",'latest 2024'!B296)-2,2))
        )
    ),"-"
)</f>
        <v>3</v>
      </c>
      <c r="L296" s="178" t="s">
        <v>54</v>
      </c>
      <c r="M296" s="178" t="s">
        <v>54</v>
      </c>
      <c r="N296" s="162">
        <v>2</v>
      </c>
      <c r="O296" s="162">
        <v>2</v>
      </c>
      <c r="P296" s="163">
        <v>5</v>
      </c>
      <c r="Q296" s="163">
        <v>5</v>
      </c>
      <c r="R296" s="162">
        <v>3</v>
      </c>
      <c r="S296" s="162">
        <v>3</v>
      </c>
      <c r="T296" s="163">
        <v>7</v>
      </c>
      <c r="U296" s="163">
        <v>7</v>
      </c>
      <c r="V296" s="184" t="s">
        <v>826</v>
      </c>
      <c r="W296" s="182" t="s">
        <v>703</v>
      </c>
      <c r="X296" s="251">
        <v>28173</v>
      </c>
      <c r="Y296" s="251">
        <v>78836</v>
      </c>
      <c r="Z296" s="251">
        <v>1045</v>
      </c>
      <c r="AA296" s="34">
        <v>982</v>
      </c>
      <c r="AB296" s="34">
        <v>63</v>
      </c>
      <c r="AC296" s="84">
        <f t="shared" si="31"/>
        <v>2126.4113538461538</v>
      </c>
      <c r="AD296" s="17">
        <f t="shared" si="33"/>
        <v>2353.2546000000002</v>
      </c>
      <c r="AE296" s="17">
        <f t="shared" si="32"/>
        <v>530.53846153846155</v>
      </c>
      <c r="AF296" s="17">
        <f t="shared" si="29"/>
        <v>1119.4047692307693</v>
      </c>
      <c r="AG296" s="17">
        <f t="shared" si="27"/>
        <v>6129.6091846153849</v>
      </c>
    </row>
    <row r="297" spans="1:33" ht="45.75" customHeight="1">
      <c r="A297" s="174">
        <v>45606</v>
      </c>
      <c r="B297" s="175">
        <f>IFERROR(
    IF(ISNUMBER(VALUE(MID('latest 2024'!B297,SEARCH("knitting machines for 12Hrs in day",'latest 2024'!B297)-4,4))),
        VALUE(MID('latest 2024'!B297,SEARCH("knitting machines for 12Hrs in day",'latest 2024'!B297)-4,4)),
        IF(ISNUMBER(VALUE(MID('latest 2024'!B297,SEARCH("knitting machines for 12Hrs in day",'latest 2024'!B297)-3,3))),
            VALUE(MID('latest 2024'!B297,SEARCH("knitting machines for 12Hrs in day",'latest 2024'!B297)-3,3)),
            VALUE(MID('latest 2024'!B297,SEARCH("knitting machines for 12Hrs in day",'latest 2024'!B297)-2,2))
        )
    ),"-"
)</f>
        <v>141</v>
      </c>
      <c r="C297" s="175">
        <f>IFERROR(
    IF(ISNUMBER(VALUE(MID('latest 2024'!B297,SEARCH("knitting machines operated in night",'latest 2024'!B297)-4,4))),
        VALUE(MID('latest 2024'!B297,SEARCH("knitting machines operated in night",'latest 2024'!B297)-4,4)),
        IF(ISNUMBER(VALUE(MID('latest 2024'!B297,SEARCH("knitting machines operated in night",'latest 2024'!B297)-3,3))),
            VALUE(MID('latest 2024'!B297,SEARCH("knitting machines operated in night",'latest 2024'!B297)-3,3)),
            VALUE(MID('latest 2024'!B297,SEARCH("knitting machines operated in night",'latest 2024'!B297)-2,2))
        )
    ),"-"
)</f>
        <v>134</v>
      </c>
      <c r="D297" s="176">
        <f>IFERROR(
    IF(ISNUMBER(VALUE(MID('latest 2024'!B297,SEARCH("bulk dye machines operated in day",'latest 2024'!B297)-4,4))),
        VALUE(MID('latest 2024'!B297,SEARCH("bulk dye machines operated in day",'latest 2024'!B297)-4,4)),
        IF(ISNUMBER(VALUE(MID('latest 2024'!B297,SEARCH("bulk dye machines operated in day",'latest 2024'!B297)-3,3))),
            VALUE(MID('latest 2024'!B297,SEARCH("bulk dye machines operated in day",'latest 2024'!B297)-3,3)),
            VALUE(MID('latest 2024'!B297,SEARCH("bulk dye machines operated in day ",'latest 2024'!B297)-2,2))
        )
    ),"-"
)</f>
        <v>30</v>
      </c>
      <c r="E297" s="176">
        <f>IFERROR(
    IF(ISNUMBER(VALUE(MID('latest 2024'!B297,SEARCH("bulk dye machines operated in night",'latest 2024'!B297)-4,4))),
        VALUE(MID('latest 2024'!B297,SEARCH("bulk dye machines operated in night",'latest 2024'!B297)-4,4)),
        IF(ISNUMBER(VALUE(MID('latest 2024'!B297,SEARCH("bulk dye machines operated in night",'latest 2024'!B297)-3,3))),
            VALUE(MID('latest 2024'!B297,SEARCH("bulk dye machines operated in night",'latest 2024'!B297)-3,3)),
            VALUE(MID('latest 2024'!B297,SEARCH("bulk dye machines operated in night",'latest 2024'!B297)-2,2))
        )
    ),"-"
)</f>
        <v>30</v>
      </c>
      <c r="F297" s="175">
        <f>IFERROR(
    IF(ISNUMBER(VALUE(MID('latest 2024'!B297,SEARCH("sample dye machine operated in day",'latest 2024'!B297)-4,4))),
        VALUE(MID('latest 2024'!B297,SEARCH("sample dye machine operated in day",'latest 2024'!B297)-4,4)),
        IF(ISNUMBER(VALUE(MID('latest 2024'!B297,SEARCH("sample dye machine operated in day",'latest 2024'!B297)-3,3))),
            VALUE(MID('latest 2024'!B297,SEARCH("sample dye machine operated in day",'latest 2024'!B297)-3,3)),
            VALUE(MID('latest 2024'!B297,SEARCH("sample dye machine operated in day",'latest 2024'!B297)-2,2))
        )
    ),"-"
)</f>
        <v>9</v>
      </c>
      <c r="G297" s="175">
        <f>IFERROR(
    IF(ISNUMBER(VALUE(MID('latest 2024'!B297,SEARCH("sample dye machine operated in night",'latest 2024'!B297)-4,4))),
        VALUE(MID('latest 2024'!B297,SEARCH("sample dye machine operated in night",'latest 2024'!B297)-4,4)),
        IF(ISNUMBER(VALUE(MID('latest 2024'!B297,SEARCH("sample dye machine operated in night",'latest 2024'!B297)-3,3))),
            VALUE(MID('latest 2024'!B297,SEARCH("sample dye machine operated in night",'latest 2024'!B297)-3,3)),
            VALUE(MID('latest 2024'!B297,SEARCH("sample dye machine operated in night",'latest 2024'!B297)-2,2))
        )
    ),"-"
)</f>
        <v>9</v>
      </c>
      <c r="H297" s="176">
        <f>IFERROR(
    IF(ISNUMBER(VALUE(MID('latest 2024'!B297,SEARCH("dryers operated in day",'latest 2024'!B297)-4,4))),
        VALUE(MID('latest 2024'!B297,SEARCH("dryers operated in day",'latest 2024'!B297)-4,4)),
        IF(ISNUMBER(VALUE(MID('latest 2024'!B297,SEARCH("dryers operated in day",'latest 2024'!B297)-3,3))),
            VALUE(MID('latest 2024'!B297,SEARCH("dryers operated in day",'latest 2024'!B297)-3,3)),
            VALUE(MID('latest 2024'!B297,SEARCH("dryers operated in day",'latest 2024'!B297)-2,2))
        )
    ),"-"
)</f>
        <v>10</v>
      </c>
      <c r="I297" s="176">
        <f>IFERROR(
    IF(ISNUMBER(VALUE(MID('latest 2024'!B297,SEARCH("dryers operated in night",'latest 2024'!B297)-4,4))),
        VALUE(MID('latest 2024'!B297,SEARCH("dryers operated in night",'latest 2024'!B297)-4,4)),
        IF(ISNUMBER(VALUE(MID('latest 2024'!B297,SEARCH("dryers operated in night",'latest 2024'!B297)-3,3))),
            VALUE(MID('latest 2024'!B297,SEARCH("dryers operated in night",'latest 2024'!B297)-3,3)),
            VALUE(MID('latest 2024'!B297,SEARCH("dryers operated in night",'latest 2024'!B297)-2,2))
        )
    ),"-"
)</f>
        <v>11</v>
      </c>
      <c r="J297" s="175">
        <f>IFERROR(
    IF(ISNUMBER(VALUE(MID('latest 2024'!B297,SEARCH("Presetting machines operated in day",'latest 2024'!B297)-4,4))),
        VALUE(MID('latest 2024'!B297,SEARCH("Presetting machines operated in day",'latest 2024'!B297)-4,4)),
        IF(ISNUMBER(VALUE(MID('latest 2024'!B297,SEARCH("Presetting machines operated in day",'latest 2024'!B297)-3,3))),
            VALUE(MID('latest 2024'!B297,SEARCH("Presetting machines operated in day",'latest 2024'!B297)-3,3)),
            VALUE(MID('latest 2024'!B297,SEARCH("Presetting machines operated in day",'latest 2024'!B297)-2,2))
        )
    ),"-"
)</f>
        <v>2</v>
      </c>
      <c r="K297" s="177">
        <f>IFERROR(
    IF(ISNUMBER(VALUE(MID('latest 2024'!B297,SEARCH("Presetting machines operated in night",'latest 2024'!B297)-4,4))),
        VALUE(MID('latest 2024'!B297,SEARCH("Presetting machines operated in night",'latest 2024'!B297)-4,4)),
        IF(ISNUMBER(VALUE(MID('latest 2024'!B297,SEARCH("Presetting machines operated in night",'latest 2024'!B297)-3,3))),
            VALUE(MID('latest 2024'!B297,SEARCH("Presetting machines operated in night",'latest 2024'!B297)-3,3)),
            VALUE(MID('latest 2024'!B297,SEARCH("Presetting machines operated in night",'latest 2024'!B297)-2,2))
        )
    ),"-"
)</f>
        <v>4</v>
      </c>
      <c r="L297" s="178" t="s">
        <v>54</v>
      </c>
      <c r="M297" s="178" t="s">
        <v>54</v>
      </c>
      <c r="N297" s="412" t="s">
        <v>833</v>
      </c>
      <c r="O297" s="412" t="s">
        <v>832</v>
      </c>
      <c r="P297" s="163">
        <v>5</v>
      </c>
      <c r="Q297" s="163">
        <v>5</v>
      </c>
      <c r="R297" s="162">
        <v>3</v>
      </c>
      <c r="S297" s="162">
        <v>3</v>
      </c>
      <c r="T297" s="163">
        <v>7</v>
      </c>
      <c r="U297" s="163">
        <v>7</v>
      </c>
      <c r="V297" s="184" t="s">
        <v>826</v>
      </c>
      <c r="W297" s="182" t="s">
        <v>703</v>
      </c>
      <c r="X297" s="251">
        <v>28055</v>
      </c>
      <c r="Y297" s="251">
        <v>75162</v>
      </c>
      <c r="Z297" s="251">
        <v>1048</v>
      </c>
      <c r="AA297" s="34">
        <v>985</v>
      </c>
      <c r="AB297" s="34">
        <v>63</v>
      </c>
      <c r="AC297" s="84">
        <f t="shared" si="31"/>
        <v>2117.505076923077</v>
      </c>
      <c r="AD297" s="17">
        <f t="shared" si="33"/>
        <v>2243.5857000000001</v>
      </c>
      <c r="AE297" s="17">
        <f t="shared" si="32"/>
        <v>532.06153846153848</v>
      </c>
      <c r="AF297" s="17">
        <f t="shared" si="29"/>
        <v>1122.7797692307693</v>
      </c>
      <c r="AG297" s="17">
        <f t="shared" si="27"/>
        <v>6015.9320846153851</v>
      </c>
    </row>
    <row r="298" spans="1:33" ht="45.75" customHeight="1">
      <c r="A298" s="174">
        <v>45607</v>
      </c>
      <c r="B298" s="175">
        <f>IFERROR(
    IF(ISNUMBER(VALUE(MID('latest 2024'!B298,SEARCH("knitting machines for 12Hrs in day",'latest 2024'!B298)-4,4))),
        VALUE(MID('latest 2024'!B298,SEARCH("knitting machines for 12Hrs in day",'latest 2024'!B298)-4,4)),
        IF(ISNUMBER(VALUE(MID('latest 2024'!B298,SEARCH("knitting machines for 12Hrs in day",'latest 2024'!B298)-3,3))),
            VALUE(MID('latest 2024'!B298,SEARCH("knitting machines for 12Hrs in day",'latest 2024'!B298)-3,3)),
            VALUE(MID('latest 2024'!B298,SEARCH("knitting machines for 12Hrs in day",'latest 2024'!B298)-2,2))
        )
    ),"-"
)</f>
        <v>143</v>
      </c>
      <c r="C298" s="175">
        <f>IFERROR(
    IF(ISNUMBER(VALUE(MID('latest 2024'!B298,SEARCH("knitting machines operated in night",'latest 2024'!B298)-4,4))),
        VALUE(MID('latest 2024'!B298,SEARCH("knitting machines operated in night",'latest 2024'!B298)-4,4)),
        IF(ISNUMBER(VALUE(MID('latest 2024'!B298,SEARCH("knitting machines operated in night",'latest 2024'!B298)-3,3))),
            VALUE(MID('latest 2024'!B298,SEARCH("knitting machines operated in night",'latest 2024'!B298)-3,3)),
            VALUE(MID('latest 2024'!B298,SEARCH("knitting machines operated in night",'latest 2024'!B298)-2,2))
        )
    ),"-"
)</f>
        <v>120</v>
      </c>
      <c r="D298" s="176">
        <f>IFERROR(
    IF(ISNUMBER(VALUE(MID('latest 2024'!B298,SEARCH("bulk dye machines operated in day",'latest 2024'!B298)-4,4))),
        VALUE(MID('latest 2024'!B298,SEARCH("bulk dye machines operated in day",'latest 2024'!B298)-4,4)),
        IF(ISNUMBER(VALUE(MID('latest 2024'!B298,SEARCH("bulk dye machines operated in day",'latest 2024'!B298)-3,3))),
            VALUE(MID('latest 2024'!B298,SEARCH("bulk dye machines operated in day",'latest 2024'!B298)-3,3)),
            VALUE(MID('latest 2024'!B298,SEARCH("bulk dye machines operated in day ",'latest 2024'!B298)-2,2))
        )
    ),"-"
)</f>
        <v>29</v>
      </c>
      <c r="E298" s="176">
        <f>IFERROR(
    IF(ISNUMBER(VALUE(MID('latest 2024'!B298,SEARCH("bulk dye machines operated in night",'latest 2024'!B298)-4,4))),
        VALUE(MID('latest 2024'!B298,SEARCH("bulk dye machines operated in night",'latest 2024'!B298)-4,4)),
        IF(ISNUMBER(VALUE(MID('latest 2024'!B298,SEARCH("bulk dye machines operated in night",'latest 2024'!B298)-3,3))),
            VALUE(MID('latest 2024'!B298,SEARCH("bulk dye machines operated in night",'latest 2024'!B298)-3,3)),
            VALUE(MID('latest 2024'!B298,SEARCH("bulk dye machines operated in night",'latest 2024'!B298)-2,2))
        )
    ),"-"
)</f>
        <v>29</v>
      </c>
      <c r="F298" s="175">
        <f>IFERROR(
    IF(ISNUMBER(VALUE(MID('latest 2024'!B298,SEARCH("sample dye machine operated in day",'latest 2024'!B298)-4,4))),
        VALUE(MID('latest 2024'!B298,SEARCH("sample dye machine operated in day",'latest 2024'!B298)-4,4)),
        IF(ISNUMBER(VALUE(MID('latest 2024'!B298,SEARCH("sample dye machine operated in day",'latest 2024'!B298)-3,3))),
            VALUE(MID('latest 2024'!B298,SEARCH("sample dye machine operated in day",'latest 2024'!B298)-3,3)),
            VALUE(MID('latest 2024'!B298,SEARCH("sample dye machine operated in day",'latest 2024'!B298)-2,2))
        )
    ),"-"
)</f>
        <v>9</v>
      </c>
      <c r="G298" s="175">
        <f>IFERROR(
    IF(ISNUMBER(VALUE(MID('latest 2024'!B298,SEARCH("sample dye machine operated in night",'latest 2024'!B298)-4,4))),
        VALUE(MID('latest 2024'!B298,SEARCH("sample dye machine operated in night",'latest 2024'!B298)-4,4)),
        IF(ISNUMBER(VALUE(MID('latest 2024'!B298,SEARCH("sample dye machine operated in night",'latest 2024'!B298)-3,3))),
            VALUE(MID('latest 2024'!B298,SEARCH("sample dye machine operated in night",'latest 2024'!B298)-3,3)),
            VALUE(MID('latest 2024'!B298,SEARCH("sample dye machine operated in night",'latest 2024'!B298)-2,2))
        )
    ),"-"
)</f>
        <v>9</v>
      </c>
      <c r="H298" s="176">
        <f>IFERROR(
    IF(ISNUMBER(VALUE(MID('latest 2024'!B298,SEARCH("dryers operated in day",'latest 2024'!B298)-4,4))),
        VALUE(MID('latest 2024'!B298,SEARCH("dryers operated in day",'latest 2024'!B298)-4,4)),
        IF(ISNUMBER(VALUE(MID('latest 2024'!B298,SEARCH("dryers operated in day",'latest 2024'!B298)-3,3))),
            VALUE(MID('latest 2024'!B298,SEARCH("dryers operated in day",'latest 2024'!B298)-3,3)),
            VALUE(MID('latest 2024'!B298,SEARCH("dryers operated in day",'latest 2024'!B298)-2,2))
        )
    ),"-"
)</f>
        <v>10</v>
      </c>
      <c r="I298" s="176">
        <f>IFERROR(
    IF(ISNUMBER(VALUE(MID('latest 2024'!B298,SEARCH("dryers operated in night",'latest 2024'!B298)-4,4))),
        VALUE(MID('latest 2024'!B298,SEARCH("dryers operated in night",'latest 2024'!B298)-4,4)),
        IF(ISNUMBER(VALUE(MID('latest 2024'!B298,SEARCH("dryers operated in night",'latest 2024'!B298)-3,3))),
            VALUE(MID('latest 2024'!B298,SEARCH("dryers operated in night",'latest 2024'!B298)-3,3)),
            VALUE(MID('latest 2024'!B298,SEARCH("dryers operated in night",'latest 2024'!B298)-2,2))
        )
    ),"-"
)</f>
        <v>11</v>
      </c>
      <c r="J298" s="175">
        <f>IFERROR(
    IF(ISNUMBER(VALUE(MID('latest 2024'!B298,SEARCH("Presetting machines operated in day",'latest 2024'!B298)-4,4))),
        VALUE(MID('latest 2024'!B298,SEARCH("Presetting machines operated in day",'latest 2024'!B298)-4,4)),
        IF(ISNUMBER(VALUE(MID('latest 2024'!B298,SEARCH("Presetting machines operated in day",'latest 2024'!B298)-3,3))),
            VALUE(MID('latest 2024'!B298,SEARCH("Presetting machines operated in day",'latest 2024'!B298)-3,3)),
            VALUE(MID('latest 2024'!B298,SEARCH("Presetting machines operated in day",'latest 2024'!B298)-2,2))
        )
    ),"-"
)</f>
        <v>5</v>
      </c>
      <c r="K298" s="177">
        <f>IFERROR(
    IF(ISNUMBER(VALUE(MID('latest 2024'!B298,SEARCH("Presetting machines operated in night",'latest 2024'!B298)-4,4))),
        VALUE(MID('latest 2024'!B298,SEARCH("Presetting machines operated in night",'latest 2024'!B298)-4,4)),
        IF(ISNUMBER(VALUE(MID('latest 2024'!B298,SEARCH("Presetting machines operated in night",'latest 2024'!B298)-3,3))),
            VALUE(MID('latest 2024'!B298,SEARCH("Presetting machines operated in night",'latest 2024'!B298)-3,3)),
            VALUE(MID('latest 2024'!B298,SEARCH("Presetting machines operated in night",'latest 2024'!B298)-2,2))
        )
    ),"-"
)</f>
        <v>3</v>
      </c>
      <c r="L298" s="178" t="s">
        <v>54</v>
      </c>
      <c r="M298" s="178" t="s">
        <v>54</v>
      </c>
      <c r="N298" s="162">
        <v>2</v>
      </c>
      <c r="O298" s="162">
        <v>2</v>
      </c>
      <c r="P298" s="163">
        <v>5</v>
      </c>
      <c r="Q298" s="163">
        <v>5</v>
      </c>
      <c r="R298" s="162">
        <v>3</v>
      </c>
      <c r="S298" s="162">
        <v>3</v>
      </c>
      <c r="T298" s="163">
        <v>7</v>
      </c>
      <c r="U298" s="163">
        <v>7</v>
      </c>
      <c r="V298" s="184" t="s">
        <v>826</v>
      </c>
      <c r="W298" s="182" t="s">
        <v>703</v>
      </c>
      <c r="X298" s="251">
        <v>29547</v>
      </c>
      <c r="Y298" s="251">
        <v>75738</v>
      </c>
      <c r="Z298" s="251">
        <v>1074</v>
      </c>
      <c r="AA298" s="34">
        <v>994</v>
      </c>
      <c r="AB298" s="34">
        <v>80</v>
      </c>
      <c r="AC298" s="84">
        <f t="shared" si="31"/>
        <v>2230.1166461538464</v>
      </c>
      <c r="AD298" s="17">
        <f t="shared" si="33"/>
        <v>2260.7793000000001</v>
      </c>
      <c r="AE298" s="17">
        <f t="shared" si="32"/>
        <v>545.26153846153841</v>
      </c>
      <c r="AF298" s="17">
        <f t="shared" si="29"/>
        <v>1136.8592307692309</v>
      </c>
      <c r="AG298" s="17">
        <f t="shared" si="27"/>
        <v>6173.016715384616</v>
      </c>
    </row>
    <row r="299" spans="1:33" ht="45.75" customHeight="1">
      <c r="A299" s="174">
        <v>45608</v>
      </c>
      <c r="B299" s="175">
        <f>IFERROR(
    IF(ISNUMBER(VALUE(MID('latest 2024'!B299,SEARCH("knitting machines for 12Hrs in day",'latest 2024'!B299)-4,4))),
        VALUE(MID('latest 2024'!B299,SEARCH("knitting machines for 12Hrs in day",'latest 2024'!B299)-4,4)),
        IF(ISNUMBER(VALUE(MID('latest 2024'!B299,SEARCH("knitting machines for 12Hrs in day",'latest 2024'!B299)-3,3))),
            VALUE(MID('latest 2024'!B299,SEARCH("knitting machines for 12Hrs in day",'latest 2024'!B299)-3,3)),
            VALUE(MID('latest 2024'!B299,SEARCH("knitting machines for 12Hrs in day",'latest 2024'!B299)-2,2))
        )
    ),"-"
)</f>
        <v>140</v>
      </c>
      <c r="C299" s="175">
        <f>IFERROR(
    IF(ISNUMBER(VALUE(MID('latest 2024'!B299,SEARCH("knitting machines operated in night",'latest 2024'!B299)-4,4))),
        VALUE(MID('latest 2024'!B299,SEARCH("knitting machines operated in night",'latest 2024'!B299)-4,4)),
        IF(ISNUMBER(VALUE(MID('latest 2024'!B299,SEARCH("knitting machines operated in night",'latest 2024'!B299)-3,3))),
            VALUE(MID('latest 2024'!B299,SEARCH("knitting machines operated in night",'latest 2024'!B299)-3,3)),
            VALUE(MID('latest 2024'!B299,SEARCH("knitting machines operated in night",'latest 2024'!B299)-2,2))
        )
    ),"-"
)</f>
        <v>135</v>
      </c>
      <c r="D299" s="176">
        <f>IFERROR(
    IF(ISNUMBER(VALUE(MID('latest 2024'!B299,SEARCH("bulk dye machines operated in day",'latest 2024'!B299)-4,4))),
        VALUE(MID('latest 2024'!B299,SEARCH("bulk dye machines operated in day",'latest 2024'!B299)-4,4)),
        IF(ISNUMBER(VALUE(MID('latest 2024'!B299,SEARCH("bulk dye machines operated in day",'latest 2024'!B299)-3,3))),
            VALUE(MID('latest 2024'!B299,SEARCH("bulk dye machines operated in day",'latest 2024'!B299)-3,3)),
            VALUE(MID('latest 2024'!B299,SEARCH("bulk dye machines operated in day ",'latest 2024'!B299)-2,2))
        )
    ),"-"
)</f>
        <v>29</v>
      </c>
      <c r="E299" s="176">
        <f>IFERROR(
    IF(ISNUMBER(VALUE(MID('latest 2024'!B299,SEARCH("bulk dye machines operated in night",'latest 2024'!B299)-4,4))),
        VALUE(MID('latest 2024'!B299,SEARCH("bulk dye machines operated in night",'latest 2024'!B299)-4,4)),
        IF(ISNUMBER(VALUE(MID('latest 2024'!B299,SEARCH("bulk dye machines operated in night",'latest 2024'!B299)-3,3))),
            VALUE(MID('latest 2024'!B299,SEARCH("bulk dye machines operated in night",'latest 2024'!B299)-3,3)),
            VALUE(MID('latest 2024'!B299,SEARCH("bulk dye machines operated in night",'latest 2024'!B299)-2,2))
        )
    ),"-"
)</f>
        <v>29</v>
      </c>
      <c r="F299" s="175">
        <f>IFERROR(
    IF(ISNUMBER(VALUE(MID('latest 2024'!B299,SEARCH("sample dye machine operated in day",'latest 2024'!B299)-4,4))),
        VALUE(MID('latest 2024'!B299,SEARCH("sample dye machine operated in day",'latest 2024'!B299)-4,4)),
        IF(ISNUMBER(VALUE(MID('latest 2024'!B299,SEARCH("sample dye machine operated in day",'latest 2024'!B299)-3,3))),
            VALUE(MID('latest 2024'!B299,SEARCH("sample dye machine operated in day",'latest 2024'!B299)-3,3)),
            VALUE(MID('latest 2024'!B299,SEARCH("sample dye machine operated in day",'latest 2024'!B299)-2,2))
        )
    ),"-"
)</f>
        <v>9</v>
      </c>
      <c r="G299" s="175">
        <f>IFERROR(
    IF(ISNUMBER(VALUE(MID('latest 2024'!B299,SEARCH("sample dye machine operated in night",'latest 2024'!B299)-4,4))),
        VALUE(MID('latest 2024'!B299,SEARCH("sample dye machine operated in night",'latest 2024'!B299)-4,4)),
        IF(ISNUMBER(VALUE(MID('latest 2024'!B299,SEARCH("sample dye machine operated in night",'latest 2024'!B299)-3,3))),
            VALUE(MID('latest 2024'!B299,SEARCH("sample dye machine operated in night",'latest 2024'!B299)-3,3)),
            VALUE(MID('latest 2024'!B299,SEARCH("sample dye machine operated in night",'latest 2024'!B299)-2,2))
        )
    ),"-"
)</f>
        <v>9</v>
      </c>
      <c r="H299" s="176">
        <f>IFERROR(
    IF(ISNUMBER(VALUE(MID('latest 2024'!B299,SEARCH("dryers operated in day",'latest 2024'!B299)-4,4))),
        VALUE(MID('latest 2024'!B299,SEARCH("dryers operated in day",'latest 2024'!B299)-4,4)),
        IF(ISNUMBER(VALUE(MID('latest 2024'!B299,SEARCH("dryers operated in day",'latest 2024'!B299)-3,3))),
            VALUE(MID('latest 2024'!B299,SEARCH("dryers operated in day",'latest 2024'!B299)-3,3)),
            VALUE(MID('latest 2024'!B299,SEARCH("dryers operated in day",'latest 2024'!B299)-2,2))
        )
    ),"-"
)</f>
        <v>10</v>
      </c>
      <c r="I299" s="176">
        <f>IFERROR(
    IF(ISNUMBER(VALUE(MID('latest 2024'!B299,SEARCH("dryers operated in night",'latest 2024'!B299)-4,4))),
        VALUE(MID('latest 2024'!B299,SEARCH("dryers operated in night",'latest 2024'!B299)-4,4)),
        IF(ISNUMBER(VALUE(MID('latest 2024'!B299,SEARCH("dryers operated in night",'latest 2024'!B299)-3,3))),
            VALUE(MID('latest 2024'!B299,SEARCH("dryers operated in night",'latest 2024'!B299)-3,3)),
            VALUE(MID('latest 2024'!B299,SEARCH("dryers operated in night",'latest 2024'!B299)-2,2))
        )
    ),"-"
)</f>
        <v>11</v>
      </c>
      <c r="J299" s="175">
        <f>IFERROR(
    IF(ISNUMBER(VALUE(MID('latest 2024'!B299,SEARCH("Presetting machines operated in day",'latest 2024'!B299)-4,4))),
        VALUE(MID('latest 2024'!B299,SEARCH("Presetting machines operated in day",'latest 2024'!B299)-4,4)),
        IF(ISNUMBER(VALUE(MID('latest 2024'!B299,SEARCH("Presetting machines operated in day",'latest 2024'!B299)-3,3))),
            VALUE(MID('latest 2024'!B299,SEARCH("Presetting machines operated in day",'latest 2024'!B299)-3,3)),
            VALUE(MID('latest 2024'!B299,SEARCH("Presetting machines operated in day",'latest 2024'!B299)-2,2))
        )
    ),"-"
)</f>
        <v>3</v>
      </c>
      <c r="K299" s="177">
        <f>IFERROR(
    IF(ISNUMBER(VALUE(MID('latest 2024'!B299,SEARCH("Presetting machines operated in night",'latest 2024'!B299)-4,4))),
        VALUE(MID('latest 2024'!B299,SEARCH("Presetting machines operated in night",'latest 2024'!B299)-4,4)),
        IF(ISNUMBER(VALUE(MID('latest 2024'!B299,SEARCH("Presetting machines operated in night",'latest 2024'!B299)-3,3))),
            VALUE(MID('latest 2024'!B299,SEARCH("Presetting machines operated in night",'latest 2024'!B299)-3,3)),
            VALUE(MID('latest 2024'!B299,SEARCH("Presetting machines operated in night",'latest 2024'!B299)-2,2))
        )
    ),"-"
)</f>
        <v>3</v>
      </c>
      <c r="L299" s="178" t="s">
        <v>54</v>
      </c>
      <c r="M299" s="178" t="s">
        <v>54</v>
      </c>
      <c r="N299" s="162">
        <v>3</v>
      </c>
      <c r="O299" s="162">
        <v>2</v>
      </c>
      <c r="P299" s="163">
        <v>5</v>
      </c>
      <c r="Q299" s="163">
        <v>4</v>
      </c>
      <c r="R299" s="162">
        <v>3</v>
      </c>
      <c r="S299" s="162">
        <v>3</v>
      </c>
      <c r="T299" s="163">
        <v>7</v>
      </c>
      <c r="U299" s="163">
        <v>7</v>
      </c>
      <c r="V299" s="184" t="s">
        <v>826</v>
      </c>
      <c r="W299" s="182" t="s">
        <v>703</v>
      </c>
      <c r="X299" s="251">
        <v>29891</v>
      </c>
      <c r="Y299" s="251">
        <v>76101</v>
      </c>
      <c r="Z299" s="251">
        <v>984</v>
      </c>
      <c r="AA299" s="34">
        <v>903</v>
      </c>
      <c r="AB299" s="34">
        <v>81</v>
      </c>
      <c r="AC299" s="84">
        <f t="shared" si="31"/>
        <v>2256.0807076923074</v>
      </c>
      <c r="AD299" s="17">
        <f t="shared" si="33"/>
        <v>2271.6148499999999</v>
      </c>
      <c r="AE299" s="17">
        <f t="shared" si="32"/>
        <v>499.56923076923078</v>
      </c>
      <c r="AF299" s="17">
        <f t="shared" si="29"/>
        <v>1034.7168461538461</v>
      </c>
      <c r="AG299" s="17">
        <f t="shared" si="27"/>
        <v>6061.9816346153839</v>
      </c>
    </row>
    <row r="300" spans="1:33" ht="45.75" customHeight="1">
      <c r="A300" s="174">
        <v>45609</v>
      </c>
      <c r="B300" s="175">
        <f>IFERROR(
    IF(ISNUMBER(VALUE(MID('latest 2024'!B300,SEARCH("knitting machines for 12Hrs in day",'latest 2024'!B300)-4,4))),
        VALUE(MID('latest 2024'!B300,SEARCH("knitting machines for 12Hrs in day",'latest 2024'!B300)-4,4)),
        IF(ISNUMBER(VALUE(MID('latest 2024'!B300,SEARCH("knitting machines for 12Hrs in day",'latest 2024'!B300)-3,3))),
            VALUE(MID('latest 2024'!B300,SEARCH("knitting machines for 12Hrs in day",'latest 2024'!B300)-3,3)),
            VALUE(MID('latest 2024'!B300,SEARCH("knitting machines for 12Hrs in day",'latest 2024'!B300)-2,2))
        )
    ),"-"
)</f>
        <v>119</v>
      </c>
      <c r="C300" s="175">
        <f>IFERROR(
    IF(ISNUMBER(VALUE(MID('latest 2024'!B300,SEARCH("knitting machines operated in night",'latest 2024'!B300)-4,4))),
        VALUE(MID('latest 2024'!B300,SEARCH("knitting machines operated in night",'latest 2024'!B300)-4,4)),
        IF(ISNUMBER(VALUE(MID('latest 2024'!B300,SEARCH("knitting machines operated in night",'latest 2024'!B300)-3,3))),
            VALUE(MID('latest 2024'!B300,SEARCH("knitting machines operated in night",'latest 2024'!B300)-3,3)),
            VALUE(MID('latest 2024'!B300,SEARCH("knitting machines operated in night",'latest 2024'!B300)-2,2))
        )
    ),"-"
)</f>
        <v>145</v>
      </c>
      <c r="D300" s="176">
        <f>IFERROR(
    IF(ISNUMBER(VALUE(MID('latest 2024'!B300,SEARCH("bulk dye machines operated in day",'latest 2024'!B300)-4,4))),
        VALUE(MID('latest 2024'!B300,SEARCH("bulk dye machines operated in day",'latest 2024'!B300)-4,4)),
        IF(ISNUMBER(VALUE(MID('latest 2024'!B300,SEARCH("bulk dye machines operated in day",'latest 2024'!B300)-3,3))),
            VALUE(MID('latest 2024'!B300,SEARCH("bulk dye machines operated in day",'latest 2024'!B300)-3,3)),
            VALUE(MID('latest 2024'!B300,SEARCH("bulk dye machines operated in day ",'latest 2024'!B300)-2,2))
        )
    ),"-"
)</f>
        <v>29</v>
      </c>
      <c r="E300" s="176">
        <f>IFERROR(
    IF(ISNUMBER(VALUE(MID('latest 2024'!B300,SEARCH("bulk dye machines operated in night",'latest 2024'!B300)-4,4))),
        VALUE(MID('latest 2024'!B300,SEARCH("bulk dye machines operated in night",'latest 2024'!B300)-4,4)),
        IF(ISNUMBER(VALUE(MID('latest 2024'!B300,SEARCH("bulk dye machines operated in night",'latest 2024'!B300)-3,3))),
            VALUE(MID('latest 2024'!B300,SEARCH("bulk dye machines operated in night",'latest 2024'!B300)-3,3)),
            VALUE(MID('latest 2024'!B300,SEARCH("bulk dye machines operated in night",'latest 2024'!B300)-2,2))
        )
    ),"-"
)</f>
        <v>12</v>
      </c>
      <c r="F300" s="175">
        <f>IFERROR(
    IF(ISNUMBER(VALUE(MID('latest 2024'!B300,SEARCH("sample dye machine operated in day",'latest 2024'!B300)-4,4))),
        VALUE(MID('latest 2024'!B300,SEARCH("sample dye machine operated in day",'latest 2024'!B300)-4,4)),
        IF(ISNUMBER(VALUE(MID('latest 2024'!B300,SEARCH("sample dye machine operated in day",'latest 2024'!B300)-3,3))),
            VALUE(MID('latest 2024'!B300,SEARCH("sample dye machine operated in day",'latest 2024'!B300)-3,3)),
            VALUE(MID('latest 2024'!B300,SEARCH("sample dye machine operated in day",'latest 2024'!B300)-2,2))
        )
    ),"-"
)</f>
        <v>9</v>
      </c>
      <c r="G300" s="175">
        <f>IFERROR(
    IF(ISNUMBER(VALUE(MID('latest 2024'!B300,SEARCH("sample dye machine operated in night",'latest 2024'!B300)-4,4))),
        VALUE(MID('latest 2024'!B300,SEARCH("sample dye machine operated in night",'latest 2024'!B300)-4,4)),
        IF(ISNUMBER(VALUE(MID('latest 2024'!B300,SEARCH("sample dye machine operated in night",'latest 2024'!B300)-3,3))),
            VALUE(MID('latest 2024'!B300,SEARCH("sample dye machine operated in night",'latest 2024'!B300)-3,3)),
            VALUE(MID('latest 2024'!B300,SEARCH("sample dye machine operated in night",'latest 2024'!B300)-2,2))
        )
    ),"-"
)</f>
        <v>8</v>
      </c>
      <c r="H300" s="176">
        <f>IFERROR(
    IF(ISNUMBER(VALUE(MID('latest 2024'!B300,SEARCH("dryers operated in day",'latest 2024'!B300)-4,4))),
        VALUE(MID('latest 2024'!B300,SEARCH("dryers operated in day",'latest 2024'!B300)-4,4)),
        IF(ISNUMBER(VALUE(MID('latest 2024'!B300,SEARCH("dryers operated in day",'latest 2024'!B300)-3,3))),
            VALUE(MID('latest 2024'!B300,SEARCH("dryers operated in day",'latest 2024'!B300)-3,3)),
            VALUE(MID('latest 2024'!B300,SEARCH("dryers operated in day",'latest 2024'!B300)-2,2))
        )
    ),"-"
)</f>
        <v>11</v>
      </c>
      <c r="I300" s="176">
        <f>IFERROR(
    IF(ISNUMBER(VALUE(MID('latest 2024'!B300,SEARCH("dryers operated in night",'latest 2024'!B300)-4,4))),
        VALUE(MID('latest 2024'!B300,SEARCH("dryers operated in night",'latest 2024'!B300)-4,4)),
        IF(ISNUMBER(VALUE(MID('latest 2024'!B300,SEARCH("dryers operated in night",'latest 2024'!B300)-3,3))),
            VALUE(MID('latest 2024'!B300,SEARCH("dryers operated in night",'latest 2024'!B300)-3,3)),
            VALUE(MID('latest 2024'!B300,SEARCH("dryers operated in night",'latest 2024'!B300)-2,2))
        )
    ),"-"
)</f>
        <v>6</v>
      </c>
      <c r="J300" s="175">
        <f>IFERROR(
    IF(ISNUMBER(VALUE(MID('latest 2024'!B300,SEARCH("Presetting machines operated in day",'latest 2024'!B300)-4,4))),
        VALUE(MID('latest 2024'!B300,SEARCH("Presetting machines operated in day",'latest 2024'!B300)-4,4)),
        IF(ISNUMBER(VALUE(MID('latest 2024'!B300,SEARCH("Presetting machines operated in day",'latest 2024'!B300)-3,3))),
            VALUE(MID('latest 2024'!B300,SEARCH("Presetting machines operated in day",'latest 2024'!B300)-3,3)),
            VALUE(MID('latest 2024'!B300,SEARCH("Presetting machines operated in day",'latest 2024'!B300)-2,2))
        )
    ),"-"
)</f>
        <v>3</v>
      </c>
      <c r="K300" s="177">
        <f>IFERROR(
    IF(ISNUMBER(VALUE(MID('latest 2024'!B300,SEARCH("Presetting machines operated in night",'latest 2024'!B300)-4,4))),
        VALUE(MID('latest 2024'!B300,SEARCH("Presetting machines operated in night",'latest 2024'!B300)-4,4)),
        IF(ISNUMBER(VALUE(MID('latest 2024'!B300,SEARCH("Presetting machines operated in night",'latest 2024'!B300)-3,3))),
            VALUE(MID('latest 2024'!B300,SEARCH("Presetting machines operated in night",'latest 2024'!B300)-3,3)),
            VALUE(MID('latest 2024'!B300,SEARCH("Presetting machines operated in night",'latest 2024'!B300)-2,2))
        )
    ),"-"
)</f>
        <v>2</v>
      </c>
      <c r="L300" s="178" t="s">
        <v>54</v>
      </c>
      <c r="M300" s="178" t="s">
        <v>54</v>
      </c>
      <c r="N300" s="162">
        <v>3</v>
      </c>
      <c r="O300" s="412" t="s">
        <v>834</v>
      </c>
      <c r="P300" s="413" t="s">
        <v>811</v>
      </c>
      <c r="Q300" s="163">
        <v>4</v>
      </c>
      <c r="R300" s="162">
        <v>3</v>
      </c>
      <c r="S300" s="162">
        <v>3</v>
      </c>
      <c r="T300" s="163">
        <v>7</v>
      </c>
      <c r="U300" s="163">
        <v>7</v>
      </c>
      <c r="V300" s="184" t="s">
        <v>826</v>
      </c>
      <c r="W300" s="182" t="s">
        <v>703</v>
      </c>
      <c r="X300" s="251">
        <v>27984</v>
      </c>
      <c r="Y300" s="251">
        <v>62574</v>
      </c>
      <c r="Z300" s="251">
        <v>737</v>
      </c>
      <c r="AA300" s="34">
        <v>662</v>
      </c>
      <c r="AB300" s="34">
        <v>75</v>
      </c>
      <c r="AC300" s="84">
        <f t="shared" si="31"/>
        <v>2112.1462153846155</v>
      </c>
      <c r="AD300" s="17">
        <f t="shared" si="33"/>
        <v>1867.8339000000001</v>
      </c>
      <c r="AE300" s="17">
        <f t="shared" si="32"/>
        <v>374.16923076923075</v>
      </c>
      <c r="AF300" s="17">
        <f t="shared" si="29"/>
        <v>762.19615384615395</v>
      </c>
      <c r="AG300" s="17">
        <f t="shared" si="27"/>
        <v>5116.3455000000004</v>
      </c>
    </row>
    <row r="301" spans="1:33" ht="45.75" customHeight="1">
      <c r="A301" s="174">
        <v>45610</v>
      </c>
      <c r="B301" s="175" t="str">
        <f>IFERROR(
    IF(ISNUMBER(VALUE(MID('latest 2024'!B301,SEARCH("knitting machines for 12Hrs in day",'latest 2024'!B301)-4,4))),
        VALUE(MID('latest 2024'!B301,SEARCH("knitting machines for 12Hrs in day",'latest 2024'!B301)-4,4)),
        IF(ISNUMBER(VALUE(MID('latest 2024'!B301,SEARCH("knitting machines for 12Hrs in day",'latest 2024'!B301)-3,3))),
            VALUE(MID('latest 2024'!B301,SEARCH("knitting machines for 12Hrs in day",'latest 2024'!B301)-3,3)),
            VALUE(MID('latest 2024'!B301,SEARCH("knitting machines for 12Hrs in day",'latest 2024'!B301)-2,2))
        )
    ),"-"
)</f>
        <v>-</v>
      </c>
      <c r="C301" s="175" t="str">
        <f>IFERROR(
    IF(ISNUMBER(VALUE(MID('latest 2024'!B301,SEARCH("knitting machines operated in night",'latest 2024'!B301)-4,4))),
        VALUE(MID('latest 2024'!B301,SEARCH("knitting machines operated in night",'latest 2024'!B301)-4,4)),
        IF(ISNUMBER(VALUE(MID('latest 2024'!B301,SEARCH("knitting machines operated in night",'latest 2024'!B301)-3,3))),
            VALUE(MID('latest 2024'!B301,SEARCH("knitting machines operated in night",'latest 2024'!B301)-3,3)),
            VALUE(MID('latest 2024'!B301,SEARCH("knitting machines operated in night",'latest 2024'!B301)-2,2))
        )
    ),"-"
)</f>
        <v>-</v>
      </c>
      <c r="D301" s="176" t="str">
        <f>IFERROR(
    IF(ISNUMBER(VALUE(MID('latest 2024'!B301,SEARCH("bulk dye machines operated in day",'latest 2024'!B301)-4,4))),
        VALUE(MID('latest 2024'!B301,SEARCH("bulk dye machines operated in day",'latest 2024'!B301)-4,4)),
        IF(ISNUMBER(VALUE(MID('latest 2024'!B301,SEARCH("bulk dye machines operated in day",'latest 2024'!B301)-3,3))),
            VALUE(MID('latest 2024'!B301,SEARCH("bulk dye machines operated in day",'latest 2024'!B301)-3,3)),
            VALUE(MID('latest 2024'!B301,SEARCH("bulk dye machines operated in day ",'latest 2024'!B301)-2,2))
        )
    ),"-"
)</f>
        <v>-</v>
      </c>
      <c r="E301" s="176" t="str">
        <f>IFERROR(
    IF(ISNUMBER(VALUE(MID('latest 2024'!B301,SEARCH("bulk dye machines operated in night",'latest 2024'!B301)-4,4))),
        VALUE(MID('latest 2024'!B301,SEARCH("bulk dye machines operated in night",'latest 2024'!B301)-4,4)),
        IF(ISNUMBER(VALUE(MID('latest 2024'!B301,SEARCH("bulk dye machines operated in night",'latest 2024'!B301)-3,3))),
            VALUE(MID('latest 2024'!B301,SEARCH("bulk dye machines operated in night",'latest 2024'!B301)-3,3)),
            VALUE(MID('latest 2024'!B301,SEARCH("bulk dye machines operated in night",'latest 2024'!B301)-2,2))
        )
    ),"-"
)</f>
        <v>-</v>
      </c>
      <c r="F301" s="175" t="str">
        <f>IFERROR(
    IF(ISNUMBER(VALUE(MID('latest 2024'!B301,SEARCH("sample dye machine operated in day",'latest 2024'!B301)-4,4))),
        VALUE(MID('latest 2024'!B301,SEARCH("sample dye machine operated in day",'latest 2024'!B301)-4,4)),
        IF(ISNUMBER(VALUE(MID('latest 2024'!B301,SEARCH("sample dye machine operated in day",'latest 2024'!B301)-3,3))),
            VALUE(MID('latest 2024'!B301,SEARCH("sample dye machine operated in day",'latest 2024'!B301)-3,3)),
            VALUE(MID('latest 2024'!B301,SEARCH("sample dye machine operated in day",'latest 2024'!B301)-2,2))
        )
    ),"-"
)</f>
        <v>-</v>
      </c>
      <c r="G301" s="175" t="str">
        <f>IFERROR(
    IF(ISNUMBER(VALUE(MID('latest 2024'!B301,SEARCH("sample dye machine operated in night",'latest 2024'!B301)-4,4))),
        VALUE(MID('latest 2024'!B301,SEARCH("sample dye machine operated in night",'latest 2024'!B301)-4,4)),
        IF(ISNUMBER(VALUE(MID('latest 2024'!B301,SEARCH("sample dye machine operated in night",'latest 2024'!B301)-3,3))),
            VALUE(MID('latest 2024'!B301,SEARCH("sample dye machine operated in night",'latest 2024'!B301)-3,3)),
            VALUE(MID('latest 2024'!B301,SEARCH("sample dye machine operated in night",'latest 2024'!B301)-2,2))
        )
    ),"-"
)</f>
        <v>-</v>
      </c>
      <c r="H301" s="176" t="str">
        <f>IFERROR(
    IF(ISNUMBER(VALUE(MID('latest 2024'!B301,SEARCH("dryers operated in day",'latest 2024'!B301)-4,4))),
        VALUE(MID('latest 2024'!B301,SEARCH("dryers operated in day",'latest 2024'!B301)-4,4)),
        IF(ISNUMBER(VALUE(MID('latest 2024'!B301,SEARCH("dryers operated in day",'latest 2024'!B301)-3,3))),
            VALUE(MID('latest 2024'!B301,SEARCH("dryers operated in day",'latest 2024'!B301)-3,3)),
            VALUE(MID('latest 2024'!B301,SEARCH("dryers operated in day",'latest 2024'!B301)-2,2))
        )
    ),"-"
)</f>
        <v>-</v>
      </c>
      <c r="I301" s="176" t="str">
        <f>IFERROR(
    IF(ISNUMBER(VALUE(MID('latest 2024'!B301,SEARCH("dryers operated in night",'latest 2024'!B301)-4,4))),
        VALUE(MID('latest 2024'!B301,SEARCH("dryers operated in night",'latest 2024'!B301)-4,4)),
        IF(ISNUMBER(VALUE(MID('latest 2024'!B301,SEARCH("dryers operated in night",'latest 2024'!B301)-3,3))),
            VALUE(MID('latest 2024'!B301,SEARCH("dryers operated in night",'latest 2024'!B301)-3,3)),
            VALUE(MID('latest 2024'!B301,SEARCH("dryers operated in night",'latest 2024'!B301)-2,2))
        )
    ),"-"
)</f>
        <v>-</v>
      </c>
      <c r="J301" s="175" t="str">
        <f>IFERROR(
    IF(ISNUMBER(VALUE(MID('latest 2024'!B301,SEARCH("Presetting machines operated in day",'latest 2024'!B301)-4,4))),
        VALUE(MID('latest 2024'!B301,SEARCH("Presetting machines operated in day",'latest 2024'!B301)-4,4)),
        IF(ISNUMBER(VALUE(MID('latest 2024'!B301,SEARCH("Presetting machines operated in day",'latest 2024'!B301)-3,3))),
            VALUE(MID('latest 2024'!B301,SEARCH("Presetting machines operated in day",'latest 2024'!B301)-3,3)),
            VALUE(MID('latest 2024'!B301,SEARCH("Presetting machines operated in day",'latest 2024'!B301)-2,2))
        )
    ),"-"
)</f>
        <v>-</v>
      </c>
      <c r="K301" s="177" t="str">
        <f>IFERROR(
    IF(ISNUMBER(VALUE(MID('latest 2024'!B301,SEARCH("Presetting machines operated in night",'latest 2024'!B301)-4,4))),
        VALUE(MID('latest 2024'!B301,SEARCH("Presetting machines operated in night",'latest 2024'!B301)-4,4)),
        IF(ISNUMBER(VALUE(MID('latest 2024'!B301,SEARCH("Presetting machines operated in night",'latest 2024'!B301)-3,3))),
            VALUE(MID('latest 2024'!B301,SEARCH("Presetting machines operated in night",'latest 2024'!B301)-3,3)),
            VALUE(MID('latest 2024'!B301,SEARCH("Presetting machines operated in night",'latest 2024'!B301)-2,2))
        )
    ),"-"
)</f>
        <v>-</v>
      </c>
      <c r="L301" s="178" t="s">
        <v>54</v>
      </c>
      <c r="M301" s="178" t="s">
        <v>54</v>
      </c>
      <c r="N301" s="186" t="s">
        <v>54</v>
      </c>
      <c r="O301" s="186" t="s">
        <v>54</v>
      </c>
      <c r="P301" s="187" t="s">
        <v>54</v>
      </c>
      <c r="Q301" s="187" t="s">
        <v>54</v>
      </c>
      <c r="R301" s="186" t="s">
        <v>54</v>
      </c>
      <c r="S301" s="186" t="s">
        <v>54</v>
      </c>
      <c r="T301" s="187" t="s">
        <v>54</v>
      </c>
      <c r="U301" s="187" t="s">
        <v>54</v>
      </c>
      <c r="V301" s="184" t="s">
        <v>54</v>
      </c>
      <c r="W301" s="182" t="s">
        <v>560</v>
      </c>
      <c r="X301" s="251" t="s">
        <v>54</v>
      </c>
      <c r="Y301" s="251" t="s">
        <v>54</v>
      </c>
      <c r="Z301" s="251" t="s">
        <v>418</v>
      </c>
      <c r="AA301" s="34"/>
      <c r="AB301" s="34"/>
      <c r="AC301" s="84" t="e">
        <f t="shared" si="31"/>
        <v>#VALUE!</v>
      </c>
      <c r="AD301" s="17" t="e">
        <f t="shared" si="33"/>
        <v>#VALUE!</v>
      </c>
      <c r="AE301" s="17" t="e">
        <f t="shared" si="32"/>
        <v>#VALUE!</v>
      </c>
      <c r="AF301" s="17">
        <f t="shared" si="29"/>
        <v>0</v>
      </c>
      <c r="AG301" s="17" t="e">
        <f t="shared" si="27"/>
        <v>#VALUE!</v>
      </c>
    </row>
    <row r="302" spans="1:33" ht="45.75" customHeight="1">
      <c r="A302" s="174">
        <v>45611</v>
      </c>
      <c r="B302" s="175" t="str">
        <f>IFERROR(
    IF(ISNUMBER(VALUE(MID('latest 2024'!B302,SEARCH("knitting machines for 12Hrs in day",'latest 2024'!B302)-4,4))),
        VALUE(MID('latest 2024'!B302,SEARCH("knitting machines for 12Hrs in day",'latest 2024'!B302)-4,4)),
        IF(ISNUMBER(VALUE(MID('latest 2024'!B302,SEARCH("knitting machines for 12Hrs in day",'latest 2024'!B302)-3,3))),
            VALUE(MID('latest 2024'!B302,SEARCH("knitting machines for 12Hrs in day",'latest 2024'!B302)-3,3)),
            VALUE(MID('latest 2024'!B302,SEARCH("knitting machines for 12Hrs in day",'latest 2024'!B302)-2,2))
        )
    ),"-"
)</f>
        <v>-</v>
      </c>
      <c r="C302" s="175" t="str">
        <f>IFERROR(
    IF(ISNUMBER(VALUE(MID('latest 2024'!B302,SEARCH("knitting machines operated in night",'latest 2024'!B302)-4,4))),
        VALUE(MID('latest 2024'!B302,SEARCH("knitting machines operated in night",'latest 2024'!B302)-4,4)),
        IF(ISNUMBER(VALUE(MID('latest 2024'!B302,SEARCH("knitting machines operated in night",'latest 2024'!B302)-3,3))),
            VALUE(MID('latest 2024'!B302,SEARCH("knitting machines operated in night",'latest 2024'!B302)-3,3)),
            VALUE(MID('latest 2024'!B302,SEARCH("knitting machines operated in night",'latest 2024'!B302)-2,2))
        )
    ),"-"
)</f>
        <v>-</v>
      </c>
      <c r="D302" s="176" t="str">
        <f>IFERROR(
    IF(ISNUMBER(VALUE(MID('latest 2024'!B302,SEARCH("bulk dye machines operated in day",'latest 2024'!B302)-4,4))),
        VALUE(MID('latest 2024'!B302,SEARCH("bulk dye machines operated in day",'latest 2024'!B302)-4,4)),
        IF(ISNUMBER(VALUE(MID('latest 2024'!B302,SEARCH("bulk dye machines operated in day",'latest 2024'!B302)-3,3))),
            VALUE(MID('latest 2024'!B302,SEARCH("bulk dye machines operated in day",'latest 2024'!B302)-3,3)),
            VALUE(MID('latest 2024'!B302,SEARCH("bulk dye machines operated in day ",'latest 2024'!B302)-2,2))
        )
    ),"-"
)</f>
        <v>-</v>
      </c>
      <c r="E302" s="176" t="str">
        <f>IFERROR(
    IF(ISNUMBER(VALUE(MID('latest 2024'!B302,SEARCH("bulk dye machines operated in night",'latest 2024'!B302)-4,4))),
        VALUE(MID('latest 2024'!B302,SEARCH("bulk dye machines operated in night",'latest 2024'!B302)-4,4)),
        IF(ISNUMBER(VALUE(MID('latest 2024'!B302,SEARCH("bulk dye machines operated in night",'latest 2024'!B302)-3,3))),
            VALUE(MID('latest 2024'!B302,SEARCH("bulk dye machines operated in night",'latest 2024'!B302)-3,3)),
            VALUE(MID('latest 2024'!B302,SEARCH("bulk dye machines operated in night",'latest 2024'!B302)-2,2))
        )
    ),"-"
)</f>
        <v>-</v>
      </c>
      <c r="F302" s="175" t="str">
        <f>IFERROR(
    IF(ISNUMBER(VALUE(MID('latest 2024'!B302,SEARCH("sample dye machine operated in day",'latest 2024'!B302)-4,4))),
        VALUE(MID('latest 2024'!B302,SEARCH("sample dye machine operated in day",'latest 2024'!B302)-4,4)),
        IF(ISNUMBER(VALUE(MID('latest 2024'!B302,SEARCH("sample dye machine operated in day",'latest 2024'!B302)-3,3))),
            VALUE(MID('latest 2024'!B302,SEARCH("sample dye machine operated in day",'latest 2024'!B302)-3,3)),
            VALUE(MID('latest 2024'!B302,SEARCH("sample dye machine operated in day",'latest 2024'!B302)-2,2))
        )
    ),"-"
)</f>
        <v>-</v>
      </c>
      <c r="G302" s="175" t="str">
        <f>IFERROR(
    IF(ISNUMBER(VALUE(MID('latest 2024'!B302,SEARCH("sample dye machine operated in night",'latest 2024'!B302)-4,4))),
        VALUE(MID('latest 2024'!B302,SEARCH("sample dye machine operated in night",'latest 2024'!B302)-4,4)),
        IF(ISNUMBER(VALUE(MID('latest 2024'!B302,SEARCH("sample dye machine operated in night",'latest 2024'!B302)-3,3))),
            VALUE(MID('latest 2024'!B302,SEARCH("sample dye machine operated in night",'latest 2024'!B302)-3,3)),
            VALUE(MID('latest 2024'!B302,SEARCH("sample dye machine operated in night",'latest 2024'!B302)-2,2))
        )
    ),"-"
)</f>
        <v>-</v>
      </c>
      <c r="H302" s="176" t="str">
        <f>IFERROR(
    IF(ISNUMBER(VALUE(MID('latest 2024'!B302,SEARCH("dryers operated in day",'latest 2024'!B302)-4,4))),
        VALUE(MID('latest 2024'!B302,SEARCH("dryers operated in day",'latest 2024'!B302)-4,4)),
        IF(ISNUMBER(VALUE(MID('latest 2024'!B302,SEARCH("dryers operated in day",'latest 2024'!B302)-3,3))),
            VALUE(MID('latest 2024'!B302,SEARCH("dryers operated in day",'latest 2024'!B302)-3,3)),
            VALUE(MID('latest 2024'!B302,SEARCH("dryers operated in day",'latest 2024'!B302)-2,2))
        )
    ),"-"
)</f>
        <v>-</v>
      </c>
      <c r="I302" s="176" t="str">
        <f>IFERROR(
    IF(ISNUMBER(VALUE(MID('latest 2024'!B302,SEARCH("dryers operated in night",'latest 2024'!B302)-4,4))),
        VALUE(MID('latest 2024'!B302,SEARCH("dryers operated in night",'latest 2024'!B302)-4,4)),
        IF(ISNUMBER(VALUE(MID('latest 2024'!B302,SEARCH("dryers operated in night",'latest 2024'!B302)-3,3))),
            VALUE(MID('latest 2024'!B302,SEARCH("dryers operated in night",'latest 2024'!B302)-3,3)),
            VALUE(MID('latest 2024'!B302,SEARCH("dryers operated in night",'latest 2024'!B302)-2,2))
        )
    ),"-"
)</f>
        <v>-</v>
      </c>
      <c r="J302" s="175" t="str">
        <f>IFERROR(
    IF(ISNUMBER(VALUE(MID('latest 2024'!B302,SEARCH("Presetting machines operated in day",'latest 2024'!B302)-4,4))),
        VALUE(MID('latest 2024'!B302,SEARCH("Presetting machines operated in day",'latest 2024'!B302)-4,4)),
        IF(ISNUMBER(VALUE(MID('latest 2024'!B302,SEARCH("Presetting machines operated in day",'latest 2024'!B302)-3,3))),
            VALUE(MID('latest 2024'!B302,SEARCH("Presetting machines operated in day",'latest 2024'!B302)-3,3)),
            VALUE(MID('latest 2024'!B302,SEARCH("Presetting machines operated in day",'latest 2024'!B302)-2,2))
        )
    ),"-"
)</f>
        <v>-</v>
      </c>
      <c r="K302" s="177" t="str">
        <f>IFERROR(
    IF(ISNUMBER(VALUE(MID('latest 2024'!B302,SEARCH("Presetting machines operated in night",'latest 2024'!B302)-4,4))),
        VALUE(MID('latest 2024'!B302,SEARCH("Presetting machines operated in night",'latest 2024'!B302)-4,4)),
        IF(ISNUMBER(VALUE(MID('latest 2024'!B302,SEARCH("Presetting machines operated in night",'latest 2024'!B302)-3,3))),
            VALUE(MID('latest 2024'!B302,SEARCH("Presetting machines operated in night",'latest 2024'!B302)-3,3)),
            VALUE(MID('latest 2024'!B302,SEARCH("Presetting machines operated in night",'latest 2024'!B302)-2,2))
        )
    ),"-"
)</f>
        <v>-</v>
      </c>
      <c r="L302" s="178" t="s">
        <v>54</v>
      </c>
      <c r="M302" s="178" t="s">
        <v>54</v>
      </c>
      <c r="N302" s="186" t="s">
        <v>54</v>
      </c>
      <c r="O302" s="186" t="s">
        <v>54</v>
      </c>
      <c r="P302" s="187" t="s">
        <v>54</v>
      </c>
      <c r="Q302" s="187" t="s">
        <v>54</v>
      </c>
      <c r="R302" s="186" t="s">
        <v>54</v>
      </c>
      <c r="S302" s="186" t="s">
        <v>54</v>
      </c>
      <c r="T302" s="187" t="s">
        <v>54</v>
      </c>
      <c r="U302" s="187" t="s">
        <v>54</v>
      </c>
      <c r="V302" s="184" t="s">
        <v>54</v>
      </c>
      <c r="W302" s="182" t="s">
        <v>560</v>
      </c>
      <c r="X302" s="251" t="s">
        <v>54</v>
      </c>
      <c r="Y302" s="251" t="s">
        <v>54</v>
      </c>
      <c r="Z302" s="251" t="s">
        <v>418</v>
      </c>
      <c r="AA302" s="34"/>
      <c r="AB302" s="34"/>
      <c r="AC302" s="84" t="e">
        <f t="shared" si="31"/>
        <v>#VALUE!</v>
      </c>
      <c r="AD302" s="17" t="e">
        <f t="shared" si="33"/>
        <v>#VALUE!</v>
      </c>
      <c r="AE302" s="17" t="e">
        <f t="shared" si="32"/>
        <v>#VALUE!</v>
      </c>
      <c r="AF302" s="17">
        <f t="shared" si="29"/>
        <v>0</v>
      </c>
      <c r="AG302" s="17" t="e">
        <f t="shared" si="27"/>
        <v>#VALUE!</v>
      </c>
    </row>
    <row r="303" spans="1:33" ht="45.75" customHeight="1">
      <c r="A303" s="174">
        <v>45612</v>
      </c>
      <c r="B303" s="175">
        <f>IFERROR(
    IF(ISNUMBER(VALUE(MID('latest 2024'!B303,SEARCH("knitting machines for 12Hrs in day",'latest 2024'!B303)-4,4))),
        VALUE(MID('latest 2024'!B303,SEARCH("knitting machines for 12Hrs in day",'latest 2024'!B303)-4,4)),
        IF(ISNUMBER(VALUE(MID('latest 2024'!B303,SEARCH("knitting machines for 12Hrs in day",'latest 2024'!B303)-3,3))),
            VALUE(MID('latest 2024'!B303,SEARCH("knitting machines for 12Hrs in day",'latest 2024'!B303)-3,3)),
            VALUE(MID('latest 2024'!B303,SEARCH("knitting machines for 12Hrs in day",'latest 2024'!B303)-2,2))
        )
    ),"-"
)</f>
        <v>145</v>
      </c>
      <c r="C303" s="175">
        <f>IFERROR(
    IF(ISNUMBER(VALUE(MID('latest 2024'!B303,SEARCH("knitting machines operated in night",'latest 2024'!B303)-4,4))),
        VALUE(MID('latest 2024'!B303,SEARCH("knitting machines operated in night",'latest 2024'!B303)-4,4)),
        IF(ISNUMBER(VALUE(MID('latest 2024'!B303,SEARCH("knitting machines operated in night",'latest 2024'!B303)-3,3))),
            VALUE(MID('latest 2024'!B303,SEARCH("knitting machines operated in night",'latest 2024'!B303)-3,3)),
            VALUE(MID('latest 2024'!B303,SEARCH("knitting machines operated in night",'latest 2024'!B303)-2,2))
        )
    ),"-"
)</f>
        <v>155</v>
      </c>
      <c r="D303" s="176">
        <f>IFERROR(
    IF(ISNUMBER(VALUE(MID('latest 2024'!B303,SEARCH("bulk dye machines operated in day",'latest 2024'!B303)-4,4))),
        VALUE(MID('latest 2024'!B303,SEARCH("bulk dye machines operated in day",'latest 2024'!B303)-4,4)),
        IF(ISNUMBER(VALUE(MID('latest 2024'!B303,SEARCH("bulk dye machines operated in day",'latest 2024'!B303)-3,3))),
            VALUE(MID('latest 2024'!B303,SEARCH("bulk dye machines operated in day",'latest 2024'!B303)-3,3)),
            VALUE(MID('latest 2024'!B303,SEARCH("bulk dye machines operated in day ",'latest 2024'!B303)-2,2))
        )
    ),"-"
)</f>
        <v>28</v>
      </c>
      <c r="E303" s="176">
        <f>IFERROR(
    IF(ISNUMBER(VALUE(MID('latest 2024'!B303,SEARCH("bulk dye machines operated in night",'latest 2024'!B303)-4,4))),
        VALUE(MID('latest 2024'!B303,SEARCH("bulk dye machines operated in night",'latest 2024'!B303)-4,4)),
        IF(ISNUMBER(VALUE(MID('latest 2024'!B303,SEARCH("bulk dye machines operated in night",'latest 2024'!B303)-3,3))),
            VALUE(MID('latest 2024'!B303,SEARCH("bulk dye machines operated in night",'latest 2024'!B303)-3,3)),
            VALUE(MID('latest 2024'!B303,SEARCH("bulk dye machines operated in night",'latest 2024'!B303)-2,2))
        )
    ),"-"
)</f>
        <v>28</v>
      </c>
      <c r="F303" s="175">
        <f>IFERROR(
    IF(ISNUMBER(VALUE(MID('latest 2024'!B303,SEARCH("sample dye machine operated in day",'latest 2024'!B303)-4,4))),
        VALUE(MID('latest 2024'!B303,SEARCH("sample dye machine operated in day",'latest 2024'!B303)-4,4)),
        IF(ISNUMBER(VALUE(MID('latest 2024'!B303,SEARCH("sample dye machine operated in day",'latest 2024'!B303)-3,3))),
            VALUE(MID('latest 2024'!B303,SEARCH("sample dye machine operated in day",'latest 2024'!B303)-3,3)),
            VALUE(MID('latest 2024'!B303,SEARCH("sample dye machine operated in day",'latest 2024'!B303)-2,2))
        )
    ),"-"
)</f>
        <v>9</v>
      </c>
      <c r="G303" s="175">
        <f>IFERROR(
    IF(ISNUMBER(VALUE(MID('latest 2024'!B303,SEARCH("sample dye machine operated in night",'latest 2024'!B303)-4,4))),
        VALUE(MID('latest 2024'!B303,SEARCH("sample dye machine operated in night",'latest 2024'!B303)-4,4)),
        IF(ISNUMBER(VALUE(MID('latest 2024'!B303,SEARCH("sample dye machine operated in night",'latest 2024'!B303)-3,3))),
            VALUE(MID('latest 2024'!B303,SEARCH("sample dye machine operated in night",'latest 2024'!B303)-3,3)),
            VALUE(MID('latest 2024'!B303,SEARCH("sample dye machine operated in night",'latest 2024'!B303)-2,2))
        )
    ),"-"
)</f>
        <v>9</v>
      </c>
      <c r="H303" s="176">
        <f>IFERROR(
    IF(ISNUMBER(VALUE(MID('latest 2024'!B303,SEARCH("dryers operated in day",'latest 2024'!B303)-4,4))),
        VALUE(MID('latest 2024'!B303,SEARCH("dryers operated in day",'latest 2024'!B303)-4,4)),
        IF(ISNUMBER(VALUE(MID('latest 2024'!B303,SEARCH("dryers operated in day",'latest 2024'!B303)-3,3))),
            VALUE(MID('latest 2024'!B303,SEARCH("dryers operated in day",'latest 2024'!B303)-3,3)),
            VALUE(MID('latest 2024'!B303,SEARCH("dryers operated in day",'latest 2024'!B303)-2,2))
        )
    ),"-"
)</f>
        <v>11</v>
      </c>
      <c r="I303" s="176">
        <f>IFERROR(
    IF(ISNUMBER(VALUE(MID('latest 2024'!B303,SEARCH("dryers operated in night",'latest 2024'!B303)-4,4))),
        VALUE(MID('latest 2024'!B303,SEARCH("dryers operated in night",'latest 2024'!B303)-4,4)),
        IF(ISNUMBER(VALUE(MID('latest 2024'!B303,SEARCH("dryers operated in night",'latest 2024'!B303)-3,3))),
            VALUE(MID('latest 2024'!B303,SEARCH("dryers operated in night",'latest 2024'!B303)-3,3)),
            VALUE(MID('latest 2024'!B303,SEARCH("dryers operated in night",'latest 2024'!B303)-2,2))
        )
    ),"-"
)</f>
        <v>10</v>
      </c>
      <c r="J303" s="175">
        <f>IFERROR(
    IF(ISNUMBER(VALUE(MID('latest 2024'!B303,SEARCH("Presetting machines operated in day",'latest 2024'!B303)-4,4))),
        VALUE(MID('latest 2024'!B303,SEARCH("Presetting machines operated in day",'latest 2024'!B303)-4,4)),
        IF(ISNUMBER(VALUE(MID('latest 2024'!B303,SEARCH("Presetting machines operated in day",'latest 2024'!B303)-3,3))),
            VALUE(MID('latest 2024'!B303,SEARCH("Presetting machines operated in day",'latest 2024'!B303)-3,3)),
            VALUE(MID('latest 2024'!B303,SEARCH("Presetting machines operated in day",'latest 2024'!B303)-2,2))
        )
    ),"-"
)</f>
        <v>3</v>
      </c>
      <c r="K303" s="177">
        <f>IFERROR(
    IF(ISNUMBER(VALUE(MID('latest 2024'!B303,SEARCH("Presetting machines operated in night",'latest 2024'!B303)-4,4))),
        VALUE(MID('latest 2024'!B303,SEARCH("Presetting machines operated in night",'latest 2024'!B303)-4,4)),
        IF(ISNUMBER(VALUE(MID('latest 2024'!B303,SEARCH("Presetting machines operated in night",'latest 2024'!B303)-3,3))),
            VALUE(MID('latest 2024'!B303,SEARCH("Presetting machines operated in night",'latest 2024'!B303)-3,3)),
            VALUE(MID('latest 2024'!B303,SEARCH("Presetting machines operated in night",'latest 2024'!B303)-2,2))
        )
    ),"-"
)</f>
        <v>3</v>
      </c>
      <c r="L303" s="178" t="s">
        <v>54</v>
      </c>
      <c r="M303" s="178" t="s">
        <v>54</v>
      </c>
      <c r="N303" s="162">
        <v>2</v>
      </c>
      <c r="O303" s="162">
        <v>2</v>
      </c>
      <c r="P303" s="163">
        <v>4</v>
      </c>
      <c r="Q303" s="163">
        <v>4</v>
      </c>
      <c r="R303" s="162">
        <v>3</v>
      </c>
      <c r="S303" s="162">
        <v>3</v>
      </c>
      <c r="T303" s="413" t="s">
        <v>835</v>
      </c>
      <c r="U303" s="163">
        <v>7</v>
      </c>
      <c r="V303" s="184" t="s">
        <v>826</v>
      </c>
      <c r="W303" s="182" t="s">
        <v>703</v>
      </c>
      <c r="X303" s="255">
        <v>26493</v>
      </c>
      <c r="Y303" s="264">
        <v>75537</v>
      </c>
      <c r="Z303" s="251">
        <v>930</v>
      </c>
      <c r="AA303" s="34">
        <v>855</v>
      </c>
      <c r="AB303" s="34">
        <v>75</v>
      </c>
      <c r="AC303" s="84">
        <f t="shared" si="31"/>
        <v>1999.6101230769232</v>
      </c>
      <c r="AD303" s="17">
        <f t="shared" si="33"/>
        <v>2254.7794500000005</v>
      </c>
      <c r="AE303" s="17">
        <f t="shared" si="32"/>
        <v>472.15384615384613</v>
      </c>
      <c r="AF303" s="17">
        <f t="shared" si="29"/>
        <v>979.32115384615383</v>
      </c>
      <c r="AG303" s="17">
        <f t="shared" si="27"/>
        <v>5705.8645730769231</v>
      </c>
    </row>
    <row r="304" spans="1:33" ht="45.75" customHeight="1">
      <c r="A304" s="174">
        <v>45613</v>
      </c>
      <c r="B304" s="175">
        <f>IFERROR(
    IF(ISNUMBER(VALUE(MID('latest 2024'!B304,SEARCH("knitting machines for 12Hrs in day",'latest 2024'!B304)-4,4))),
        VALUE(MID('latest 2024'!B304,SEARCH("knitting machines for 12Hrs in day",'latest 2024'!B304)-4,4)),
        IF(ISNUMBER(VALUE(MID('latest 2024'!B304,SEARCH("knitting machines for 12Hrs in day",'latest 2024'!B304)-3,3))),
            VALUE(MID('latest 2024'!B304,SEARCH("knitting machines for 12Hrs in day",'latest 2024'!B304)-3,3)),
            VALUE(MID('latest 2024'!B304,SEARCH("knitting machines for 12Hrs in day",'latest 2024'!B304)-2,2))
        )
    ),"-"
)</f>
        <v>150</v>
      </c>
      <c r="C304" s="175">
        <f>IFERROR(
    IF(ISNUMBER(VALUE(MID('latest 2024'!B304,SEARCH("knitting machines operated in night",'latest 2024'!B304)-4,4))),
        VALUE(MID('latest 2024'!B304,SEARCH("knitting machines operated in night",'latest 2024'!B304)-4,4)),
        IF(ISNUMBER(VALUE(MID('latest 2024'!B304,SEARCH("knitting machines operated in night",'latest 2024'!B304)-3,3))),
            VALUE(MID('latest 2024'!B304,SEARCH("knitting machines operated in night",'latest 2024'!B304)-3,3)),
            VALUE(MID('latest 2024'!B304,SEARCH("knitting machines operated in night",'latest 2024'!B304)-2,2))
        )
    ),"-"
)</f>
        <v>165</v>
      </c>
      <c r="D304" s="176">
        <f>IFERROR(
    IF(ISNUMBER(VALUE(MID('latest 2024'!B304,SEARCH("bulk dye machines operated in day",'latest 2024'!B304)-4,4))),
        VALUE(MID('latest 2024'!B304,SEARCH("bulk dye machines operated in day",'latest 2024'!B304)-4,4)),
        IF(ISNUMBER(VALUE(MID('latest 2024'!B304,SEARCH("bulk dye machines operated in day",'latest 2024'!B304)-3,3))),
            VALUE(MID('latest 2024'!B304,SEARCH("bulk dye machines operated in day",'latest 2024'!B304)-3,3)),
            VALUE(MID('latest 2024'!B304,SEARCH("bulk dye machines operated in day ",'latest 2024'!B304)-2,2))
        )
    ),"-"
)</f>
        <v>28</v>
      </c>
      <c r="E304" s="176">
        <f>IFERROR(
    IF(ISNUMBER(VALUE(MID('latest 2024'!B304,SEARCH("bulk dye machines operated in night",'latest 2024'!B304)-4,4))),
        VALUE(MID('latest 2024'!B304,SEARCH("bulk dye machines operated in night",'latest 2024'!B304)-4,4)),
        IF(ISNUMBER(VALUE(MID('latest 2024'!B304,SEARCH("bulk dye machines operated in night",'latest 2024'!B304)-3,3))),
            VALUE(MID('latest 2024'!B304,SEARCH("bulk dye machines operated in night",'latest 2024'!B304)-3,3)),
            VALUE(MID('latest 2024'!B304,SEARCH("bulk dye machines operated in night",'latest 2024'!B304)-2,2))
        )
    ),"-"
)</f>
        <v>28</v>
      </c>
      <c r="F304" s="175">
        <f>IFERROR(
    IF(ISNUMBER(VALUE(MID('latest 2024'!B304,SEARCH("sample dye machine operated in day",'latest 2024'!B304)-4,4))),
        VALUE(MID('latest 2024'!B304,SEARCH("sample dye machine operated in day",'latest 2024'!B304)-4,4)),
        IF(ISNUMBER(VALUE(MID('latest 2024'!B304,SEARCH("sample dye machine operated in day",'latest 2024'!B304)-3,3))),
            VALUE(MID('latest 2024'!B304,SEARCH("sample dye machine operated in day",'latest 2024'!B304)-3,3)),
            VALUE(MID('latest 2024'!B304,SEARCH("sample dye machine operated in day",'latest 2024'!B304)-2,2))
        )
    ),"-"
)</f>
        <v>9</v>
      </c>
      <c r="G304" s="175">
        <f>IFERROR(
    IF(ISNUMBER(VALUE(MID('latest 2024'!B304,SEARCH("sample dye machine operated in night",'latest 2024'!B304)-4,4))),
        VALUE(MID('latest 2024'!B304,SEARCH("sample dye machine operated in night",'latest 2024'!B304)-4,4)),
        IF(ISNUMBER(VALUE(MID('latest 2024'!B304,SEARCH("sample dye machine operated in night",'latest 2024'!B304)-3,3))),
            VALUE(MID('latest 2024'!B304,SEARCH("sample dye machine operated in night",'latest 2024'!B304)-3,3)),
            VALUE(MID('latest 2024'!B304,SEARCH("sample dye machine operated in night",'latest 2024'!B304)-2,2))
        )
    ),"-"
)</f>
        <v>9</v>
      </c>
      <c r="H304" s="176">
        <f>IFERROR(
    IF(ISNUMBER(VALUE(MID('latest 2024'!B304,SEARCH("dryers operated in day",'latest 2024'!B304)-4,4))),
        VALUE(MID('latest 2024'!B304,SEARCH("dryers operated in day",'latest 2024'!B304)-4,4)),
        IF(ISNUMBER(VALUE(MID('latest 2024'!B304,SEARCH("dryers operated in day",'latest 2024'!B304)-3,3))),
            VALUE(MID('latest 2024'!B304,SEARCH("dryers operated in day",'latest 2024'!B304)-3,3)),
            VALUE(MID('latest 2024'!B304,SEARCH("dryers operated in day",'latest 2024'!B304)-2,2))
        )
    ),"-"
)</f>
        <v>11</v>
      </c>
      <c r="I304" s="176">
        <f>IFERROR(
    IF(ISNUMBER(VALUE(MID('latest 2024'!B304,SEARCH("dryers operated in night",'latest 2024'!B304)-4,4))),
        VALUE(MID('latest 2024'!B304,SEARCH("dryers operated in night",'latest 2024'!B304)-4,4)),
        IF(ISNUMBER(VALUE(MID('latest 2024'!B304,SEARCH("dryers operated in night",'latest 2024'!B304)-3,3))),
            VALUE(MID('latest 2024'!B304,SEARCH("dryers operated in night",'latest 2024'!B304)-3,3)),
            VALUE(MID('latest 2024'!B304,SEARCH("dryers operated in night",'latest 2024'!B304)-2,2))
        )
    ),"-"
)</f>
        <v>11</v>
      </c>
      <c r="J304" s="175">
        <f>IFERROR(
    IF(ISNUMBER(VALUE(MID('latest 2024'!B304,SEARCH("Presetting machines operated in day",'latest 2024'!B304)-4,4))),
        VALUE(MID('latest 2024'!B304,SEARCH("Presetting machines operated in day",'latest 2024'!B304)-4,4)),
        IF(ISNUMBER(VALUE(MID('latest 2024'!B304,SEARCH("Presetting machines operated in day",'latest 2024'!B304)-3,3))),
            VALUE(MID('latest 2024'!B304,SEARCH("Presetting machines operated in day",'latest 2024'!B304)-3,3)),
            VALUE(MID('latest 2024'!B304,SEARCH("Presetting machines operated in day",'latest 2024'!B304)-2,2))
        )
    ),"-"
)</f>
        <v>3</v>
      </c>
      <c r="K304" s="177">
        <f>IFERROR(
    IF(ISNUMBER(VALUE(MID('latest 2024'!B304,SEARCH("Presetting machines operated in night",'latest 2024'!B304)-4,4))),
        VALUE(MID('latest 2024'!B304,SEARCH("Presetting machines operated in night",'latest 2024'!B304)-4,4)),
        IF(ISNUMBER(VALUE(MID('latest 2024'!B304,SEARCH("Presetting machines operated in night",'latest 2024'!B304)-3,3))),
            VALUE(MID('latest 2024'!B304,SEARCH("Presetting machines operated in night",'latest 2024'!B304)-3,3)),
            VALUE(MID('latest 2024'!B304,SEARCH("Presetting machines operated in night",'latest 2024'!B304)-2,2))
        )
    ),"-"
)</f>
        <v>3</v>
      </c>
      <c r="L304" s="178" t="s">
        <v>54</v>
      </c>
      <c r="M304" s="178" t="s">
        <v>54</v>
      </c>
      <c r="N304" s="162">
        <v>2</v>
      </c>
      <c r="O304" s="162">
        <v>1</v>
      </c>
      <c r="P304" s="163">
        <v>4</v>
      </c>
      <c r="Q304" s="163">
        <v>4</v>
      </c>
      <c r="R304" s="162">
        <v>3</v>
      </c>
      <c r="S304" s="162">
        <v>3</v>
      </c>
      <c r="T304" s="163">
        <v>7</v>
      </c>
      <c r="U304" s="163">
        <v>7</v>
      </c>
      <c r="V304" s="184" t="s">
        <v>826</v>
      </c>
      <c r="W304" s="182" t="s">
        <v>703</v>
      </c>
      <c r="X304" s="270">
        <v>29287</v>
      </c>
      <c r="Y304" s="284">
        <v>79363</v>
      </c>
      <c r="Z304" s="285">
        <v>963</v>
      </c>
      <c r="AA304" s="34">
        <v>901</v>
      </c>
      <c r="AB304" s="34">
        <v>62</v>
      </c>
      <c r="AC304" s="84">
        <f t="shared" si="31"/>
        <v>2210.4926461538462</v>
      </c>
      <c r="AD304" s="17">
        <f t="shared" si="33"/>
        <v>2368.9855499999999</v>
      </c>
      <c r="AE304" s="17">
        <f t="shared" si="32"/>
        <v>488.90769230769229</v>
      </c>
      <c r="AF304" s="17">
        <f t="shared" si="29"/>
        <v>1028.0471538461538</v>
      </c>
      <c r="AG304" s="17">
        <f t="shared" si="27"/>
        <v>6096.4330423076917</v>
      </c>
    </row>
    <row r="305" spans="1:33" ht="45.75" customHeight="1">
      <c r="A305" s="174">
        <v>45614</v>
      </c>
      <c r="B305" s="175">
        <f>IFERROR(
    IF(ISNUMBER(VALUE(MID('latest 2024'!B305,SEARCH("knitting machines for 12Hrs in day",'latest 2024'!B305)-4,4))),
        VALUE(MID('latest 2024'!B305,SEARCH("knitting machines for 12Hrs in day",'latest 2024'!B305)-4,4)),
        IF(ISNUMBER(VALUE(MID('latest 2024'!B305,SEARCH("knitting machines for 12Hrs in day",'latest 2024'!B305)-3,3))),
            VALUE(MID('latest 2024'!B305,SEARCH("knitting machines for 12Hrs in day",'latest 2024'!B305)-3,3)),
            VALUE(MID('latest 2024'!B305,SEARCH("knitting machines for 12Hrs in day",'latest 2024'!B305)-2,2))
        )
    ),"-"
)</f>
        <v>167</v>
      </c>
      <c r="C305" s="175">
        <f>IFERROR(
    IF(ISNUMBER(VALUE(MID('latest 2024'!B305,SEARCH("knitting machines operated in night",'latest 2024'!B305)-4,4))),
        VALUE(MID('latest 2024'!B305,SEARCH("knitting machines operated in night",'latest 2024'!B305)-4,4)),
        IF(ISNUMBER(VALUE(MID('latest 2024'!B305,SEARCH("knitting machines operated in night",'latest 2024'!B305)-3,3))),
            VALUE(MID('latest 2024'!B305,SEARCH("knitting machines operated in night",'latest 2024'!B305)-3,3)),
            VALUE(MID('latest 2024'!B305,SEARCH("knitting machines operated in night",'latest 2024'!B305)-2,2))
        )
    ),"-"
)</f>
        <v>145</v>
      </c>
      <c r="D305" s="176">
        <f>IFERROR(
    IF(ISNUMBER(VALUE(MID('latest 2024'!B305,SEARCH("bulk dye machines operated in day",'latest 2024'!B305)-4,4))),
        VALUE(MID('latest 2024'!B305,SEARCH("bulk dye machines operated in day",'latest 2024'!B305)-4,4)),
        IF(ISNUMBER(VALUE(MID('latest 2024'!B305,SEARCH("bulk dye machines operated in day",'latest 2024'!B305)-3,3))),
            VALUE(MID('latest 2024'!B305,SEARCH("bulk dye machines operated in day",'latest 2024'!B305)-3,3)),
            VALUE(MID('latest 2024'!B305,SEARCH("bulk dye machines operated in day ",'latest 2024'!B305)-2,2))
        )
    ),"-"
)</f>
        <v>29</v>
      </c>
      <c r="E305" s="176">
        <f>IFERROR(
    IF(ISNUMBER(VALUE(MID('latest 2024'!B305,SEARCH("bulk dye machines operated in night",'latest 2024'!B305)-4,4))),
        VALUE(MID('latest 2024'!B305,SEARCH("bulk dye machines operated in night",'latest 2024'!B305)-4,4)),
        IF(ISNUMBER(VALUE(MID('latest 2024'!B305,SEARCH("bulk dye machines operated in night",'latest 2024'!B305)-3,3))),
            VALUE(MID('latest 2024'!B305,SEARCH("bulk dye machines operated in night",'latest 2024'!B305)-3,3)),
            VALUE(MID('latest 2024'!B305,SEARCH("bulk dye machines operated in night",'latest 2024'!B305)-2,2))
        )
    ),"-"
)</f>
        <v>29</v>
      </c>
      <c r="F305" s="175">
        <f>IFERROR(
    IF(ISNUMBER(VALUE(MID('latest 2024'!B305,SEARCH("sample dye machine operated in day",'latest 2024'!B305)-4,4))),
        VALUE(MID('latest 2024'!B305,SEARCH("sample dye machine operated in day",'latest 2024'!B305)-4,4)),
        IF(ISNUMBER(VALUE(MID('latest 2024'!B305,SEARCH("sample dye machine operated in day",'latest 2024'!B305)-3,3))),
            VALUE(MID('latest 2024'!B305,SEARCH("sample dye machine operated in day",'latest 2024'!B305)-3,3)),
            VALUE(MID('latest 2024'!B305,SEARCH("sample dye machine operated in day",'latest 2024'!B305)-2,2))
        )
    ),"-"
)</f>
        <v>9</v>
      </c>
      <c r="G305" s="175">
        <f>IFERROR(
    IF(ISNUMBER(VALUE(MID('latest 2024'!B305,SEARCH("sample dye machine operated in night",'latest 2024'!B305)-4,4))),
        VALUE(MID('latest 2024'!B305,SEARCH("sample dye machine operated in night",'latest 2024'!B305)-4,4)),
        IF(ISNUMBER(VALUE(MID('latest 2024'!B305,SEARCH("sample dye machine operated in night",'latest 2024'!B305)-3,3))),
            VALUE(MID('latest 2024'!B305,SEARCH("sample dye machine operated in night",'latest 2024'!B305)-3,3)),
            VALUE(MID('latest 2024'!B305,SEARCH("sample dye machine operated in night",'latest 2024'!B305)-2,2))
        )
    ),"-"
)</f>
        <v>9</v>
      </c>
      <c r="H305" s="176">
        <f>IFERROR(
    IF(ISNUMBER(VALUE(MID('latest 2024'!B305,SEARCH("dryers operated in day",'latest 2024'!B305)-4,4))),
        VALUE(MID('latest 2024'!B305,SEARCH("dryers operated in day",'latest 2024'!B305)-4,4)),
        IF(ISNUMBER(VALUE(MID('latest 2024'!B305,SEARCH("dryers operated in day",'latest 2024'!B305)-3,3))),
            VALUE(MID('latest 2024'!B305,SEARCH("dryers operated in day",'latest 2024'!B305)-3,3)),
            VALUE(MID('latest 2024'!B305,SEARCH("dryers operated in day",'latest 2024'!B305)-2,2))
        )
    ),"-"
)</f>
        <v>8</v>
      </c>
      <c r="I305" s="176">
        <f>IFERROR(
    IF(ISNUMBER(VALUE(MID('latest 2024'!B305,SEARCH("dryers operated in night",'latest 2024'!B305)-4,4))),
        VALUE(MID('latest 2024'!B305,SEARCH("dryers operated in night",'latest 2024'!B305)-4,4)),
        IF(ISNUMBER(VALUE(MID('latest 2024'!B305,SEARCH("dryers operated in night",'latest 2024'!B305)-3,3))),
            VALUE(MID('latest 2024'!B305,SEARCH("dryers operated in night",'latest 2024'!B305)-3,3)),
            VALUE(MID('latest 2024'!B305,SEARCH("dryers operated in night",'latest 2024'!B305)-2,2))
        )
    ),"-"
)</f>
        <v>11</v>
      </c>
      <c r="J305" s="175">
        <f>IFERROR(
    IF(ISNUMBER(VALUE(MID('latest 2024'!B305,SEARCH("Presetting machines operated in day",'latest 2024'!B305)-4,4))),
        VALUE(MID('latest 2024'!B305,SEARCH("Presetting machines operated in day",'latest 2024'!B305)-4,4)),
        IF(ISNUMBER(VALUE(MID('latest 2024'!B305,SEARCH("Presetting machines operated in day",'latest 2024'!B305)-3,3))),
            VALUE(MID('latest 2024'!B305,SEARCH("Presetting machines operated in day",'latest 2024'!B305)-3,3)),
            VALUE(MID('latest 2024'!B305,SEARCH("Presetting machines operated in day",'latest 2024'!B305)-2,2))
        )
    ),"-"
)</f>
        <v>3</v>
      </c>
      <c r="K305" s="177">
        <f>IFERROR(
    IF(ISNUMBER(VALUE(MID('latest 2024'!B305,SEARCH("Presetting machines operated in night",'latest 2024'!B305)-4,4))),
        VALUE(MID('latest 2024'!B305,SEARCH("Presetting machines operated in night",'latest 2024'!B305)-4,4)),
        IF(ISNUMBER(VALUE(MID('latest 2024'!B305,SEARCH("Presetting machines operated in night",'latest 2024'!B305)-3,3))),
            VALUE(MID('latest 2024'!B305,SEARCH("Presetting machines operated in night",'latest 2024'!B305)-3,3)),
            VALUE(MID('latest 2024'!B305,SEARCH("Presetting machines operated in night",'latest 2024'!B305)-2,2))
        )
    ),"-"
)</f>
        <v>3</v>
      </c>
      <c r="L305" s="178" t="s">
        <v>54</v>
      </c>
      <c r="M305" s="178" t="s">
        <v>54</v>
      </c>
      <c r="N305" s="162">
        <v>2</v>
      </c>
      <c r="O305" s="162">
        <v>1</v>
      </c>
      <c r="P305" s="163">
        <v>5</v>
      </c>
      <c r="Q305" s="163">
        <v>4</v>
      </c>
      <c r="R305" s="162">
        <v>3</v>
      </c>
      <c r="S305" s="162">
        <v>3</v>
      </c>
      <c r="T305" s="163">
        <v>7</v>
      </c>
      <c r="U305" s="163">
        <v>7</v>
      </c>
      <c r="V305" s="184" t="s">
        <v>826</v>
      </c>
      <c r="W305" s="182" t="s">
        <v>703</v>
      </c>
      <c r="X305" s="251">
        <v>27865</v>
      </c>
      <c r="Y305" s="278">
        <v>78231</v>
      </c>
      <c r="Z305" s="251">
        <v>1031</v>
      </c>
      <c r="AA305" s="34">
        <v>961</v>
      </c>
      <c r="AB305" s="34">
        <v>70</v>
      </c>
      <c r="AC305" s="84">
        <f t="shared" si="31"/>
        <v>2103.1644615384616</v>
      </c>
      <c r="AD305" s="17">
        <f t="shared" si="33"/>
        <v>2335.19535</v>
      </c>
      <c r="AE305" s="17">
        <f t="shared" si="32"/>
        <v>523.43076923076922</v>
      </c>
      <c r="AF305" s="17">
        <f t="shared" si="29"/>
        <v>1097.408076923077</v>
      </c>
      <c r="AG305" s="17">
        <f t="shared" si="27"/>
        <v>6059.1986576923073</v>
      </c>
    </row>
    <row r="306" spans="1:33" ht="45.75" customHeight="1">
      <c r="A306" s="174">
        <v>45615</v>
      </c>
      <c r="B306" s="175">
        <f>IFERROR(
    IF(ISNUMBER(VALUE(MID('latest 2024'!B306,SEARCH("knitting machines for 12Hrs in day",'latest 2024'!B306)-4,4))),
        VALUE(MID('latest 2024'!B306,SEARCH("knitting machines for 12Hrs in day",'latest 2024'!B306)-4,4)),
        IF(ISNUMBER(VALUE(MID('latest 2024'!B306,SEARCH("knitting machines for 12Hrs in day",'latest 2024'!B306)-3,3))),
            VALUE(MID('latest 2024'!B306,SEARCH("knitting machines for 12Hrs in day",'latest 2024'!B306)-3,3)),
            VALUE(MID('latest 2024'!B306,SEARCH("knitting machines for 12Hrs in day",'latest 2024'!B306)-2,2))
        )
    ),"-"
)</f>
        <v>174</v>
      </c>
      <c r="C306" s="175">
        <f>IFERROR(
    IF(ISNUMBER(VALUE(MID('latest 2024'!B306,SEARCH("knitting machines operated in night",'latest 2024'!B306)-4,4))),
        VALUE(MID('latest 2024'!B306,SEARCH("knitting machines operated in night",'latest 2024'!B306)-4,4)),
        IF(ISNUMBER(VALUE(MID('latest 2024'!B306,SEARCH("knitting machines operated in night",'latest 2024'!B306)-3,3))),
            VALUE(MID('latest 2024'!B306,SEARCH("knitting machines operated in night",'latest 2024'!B306)-3,3)),
            VALUE(MID('latest 2024'!B306,SEARCH("knitting machines operated in night",'latest 2024'!B306)-2,2))
        )
    ),"-"
)</f>
        <v>148</v>
      </c>
      <c r="D306" s="176">
        <f>IFERROR(
    IF(ISNUMBER(VALUE(MID('latest 2024'!B306,SEARCH("bulk dye machines operated in day",'latest 2024'!B306)-4,4))),
        VALUE(MID('latest 2024'!B306,SEARCH("bulk dye machines operated in day",'latest 2024'!B306)-4,4)),
        IF(ISNUMBER(VALUE(MID('latest 2024'!B306,SEARCH("bulk dye machines operated in day",'latest 2024'!B306)-3,3))),
            VALUE(MID('latest 2024'!B306,SEARCH("bulk dye machines operated in day",'latest 2024'!B306)-3,3)),
            VALUE(MID('latest 2024'!B306,SEARCH("bulk dye machines operated in day ",'latest 2024'!B306)-2,2))
        )
    ),"-"
)</f>
        <v>28</v>
      </c>
      <c r="E306" s="176">
        <f>IFERROR(
    IF(ISNUMBER(VALUE(MID('latest 2024'!B306,SEARCH("bulk dye machines operated in night",'latest 2024'!B306)-4,4))),
        VALUE(MID('latest 2024'!B306,SEARCH("bulk dye machines operated in night",'latest 2024'!B306)-4,4)),
        IF(ISNUMBER(VALUE(MID('latest 2024'!B306,SEARCH("bulk dye machines operated in night",'latest 2024'!B306)-3,3))),
            VALUE(MID('latest 2024'!B306,SEARCH("bulk dye machines operated in night",'latest 2024'!B306)-3,3)),
            VALUE(MID('latest 2024'!B306,SEARCH("bulk dye machines operated in night",'latest 2024'!B306)-2,2))
        )
    ),"-"
)</f>
        <v>29</v>
      </c>
      <c r="F306" s="175">
        <f>IFERROR(
    IF(ISNUMBER(VALUE(MID('latest 2024'!B306,SEARCH("sample dye machine operated in day",'latest 2024'!B306)-4,4))),
        VALUE(MID('latest 2024'!B306,SEARCH("sample dye machine operated in day",'latest 2024'!B306)-4,4)),
        IF(ISNUMBER(VALUE(MID('latest 2024'!B306,SEARCH("sample dye machine operated in day",'latest 2024'!B306)-3,3))),
            VALUE(MID('latest 2024'!B306,SEARCH("sample dye machine operated in day",'latest 2024'!B306)-3,3)),
            VALUE(MID('latest 2024'!B306,SEARCH("sample dye machine operated in day",'latest 2024'!B306)-2,2))
        )
    ),"-"
)</f>
        <v>9</v>
      </c>
      <c r="G306" s="175">
        <f>IFERROR(
    IF(ISNUMBER(VALUE(MID('latest 2024'!B306,SEARCH("sample dye machine operated in night",'latest 2024'!B306)-4,4))),
        VALUE(MID('latest 2024'!B306,SEARCH("sample dye machine operated in night",'latest 2024'!B306)-4,4)),
        IF(ISNUMBER(VALUE(MID('latest 2024'!B306,SEARCH("sample dye machine operated in night",'latest 2024'!B306)-3,3))),
            VALUE(MID('latest 2024'!B306,SEARCH("sample dye machine operated in night",'latest 2024'!B306)-3,3)),
            VALUE(MID('latest 2024'!B306,SEARCH("sample dye machine operated in night",'latest 2024'!B306)-2,2))
        )
    ),"-"
)</f>
        <v>9</v>
      </c>
      <c r="H306" s="176">
        <f>IFERROR(
    IF(ISNUMBER(VALUE(MID('latest 2024'!B306,SEARCH("dryers operated in day",'latest 2024'!B306)-4,4))),
        VALUE(MID('latest 2024'!B306,SEARCH("dryers operated in day",'latest 2024'!B306)-4,4)),
        IF(ISNUMBER(VALUE(MID('latest 2024'!B306,SEARCH("dryers operated in day",'latest 2024'!B306)-3,3))),
            VALUE(MID('latest 2024'!B306,SEARCH("dryers operated in day",'latest 2024'!B306)-3,3)),
            VALUE(MID('latest 2024'!B306,SEARCH("dryers operated in day",'latest 2024'!B306)-2,2))
        )
    ),"-"
)</f>
        <v>9</v>
      </c>
      <c r="I306" s="176">
        <f>IFERROR(
    IF(ISNUMBER(VALUE(MID('latest 2024'!B306,SEARCH("dryers operated in night",'latest 2024'!B306)-4,4))),
        VALUE(MID('latest 2024'!B306,SEARCH("dryers operated in night",'latest 2024'!B306)-4,4)),
        IF(ISNUMBER(VALUE(MID('latest 2024'!B306,SEARCH("dryers operated in night",'latest 2024'!B306)-3,3))),
            VALUE(MID('latest 2024'!B306,SEARCH("dryers operated in night",'latest 2024'!B306)-3,3)),
            VALUE(MID('latest 2024'!B306,SEARCH("dryers operated in night",'latest 2024'!B306)-2,2))
        )
    ),"-"
)</f>
        <v>11</v>
      </c>
      <c r="J306" s="175">
        <f>IFERROR(
    IF(ISNUMBER(VALUE(MID('latest 2024'!B306,SEARCH("Presetting machines operated in day",'latest 2024'!B306)-4,4))),
        VALUE(MID('latest 2024'!B306,SEARCH("Presetting machines operated in day",'latest 2024'!B306)-4,4)),
        IF(ISNUMBER(VALUE(MID('latest 2024'!B306,SEARCH("Presetting machines operated in day",'latest 2024'!B306)-3,3))),
            VALUE(MID('latest 2024'!B306,SEARCH("Presetting machines operated in day",'latest 2024'!B306)-3,3)),
            VALUE(MID('latest 2024'!B306,SEARCH("Presetting machines operated in day",'latest 2024'!B306)-2,2))
        )
    ),"-"
)</f>
        <v>3</v>
      </c>
      <c r="K306" s="177">
        <f>IFERROR(
    IF(ISNUMBER(VALUE(MID('latest 2024'!B306,SEARCH("Presetting machines operated in night",'latest 2024'!B306)-4,4))),
        VALUE(MID('latest 2024'!B306,SEARCH("Presetting machines operated in night",'latest 2024'!B306)-4,4)),
        IF(ISNUMBER(VALUE(MID('latest 2024'!B306,SEARCH("Presetting machines operated in night",'latest 2024'!B306)-3,3))),
            VALUE(MID('latest 2024'!B306,SEARCH("Presetting machines operated in night",'latest 2024'!B306)-3,3)),
            VALUE(MID('latest 2024'!B306,SEARCH("Presetting machines operated in night",'latest 2024'!B306)-2,2))
        )
    ),"-"
)</f>
        <v>3</v>
      </c>
      <c r="L306" s="178" t="s">
        <v>54</v>
      </c>
      <c r="M306" s="178" t="s">
        <v>54</v>
      </c>
      <c r="N306" s="162">
        <v>3</v>
      </c>
      <c r="O306" s="162">
        <v>2</v>
      </c>
      <c r="P306" s="163">
        <v>6</v>
      </c>
      <c r="Q306" s="163">
        <v>4</v>
      </c>
      <c r="R306" s="162">
        <v>3</v>
      </c>
      <c r="S306" s="162">
        <v>3</v>
      </c>
      <c r="T306" s="163">
        <v>7</v>
      </c>
      <c r="U306" s="163">
        <v>7</v>
      </c>
      <c r="V306" s="184" t="s">
        <v>826</v>
      </c>
      <c r="W306" s="182" t="s">
        <v>703</v>
      </c>
      <c r="X306" s="251">
        <v>29799</v>
      </c>
      <c r="Y306" s="251">
        <v>84479</v>
      </c>
      <c r="Z306" s="251">
        <v>1105</v>
      </c>
      <c r="AA306" s="34">
        <v>1023</v>
      </c>
      <c r="AB306" s="34">
        <v>82</v>
      </c>
      <c r="AC306" s="84">
        <f t="shared" si="31"/>
        <v>2249.136830769231</v>
      </c>
      <c r="AD306" s="17">
        <f t="shared" si="33"/>
        <v>2521.6981500000002</v>
      </c>
      <c r="AE306" s="17">
        <f t="shared" si="32"/>
        <v>561</v>
      </c>
      <c r="AF306" s="17">
        <f t="shared" si="29"/>
        <v>1169.9494615384615</v>
      </c>
      <c r="AG306" s="17">
        <f t="shared" si="27"/>
        <v>6501.7844423076931</v>
      </c>
    </row>
    <row r="307" spans="1:33" ht="45.75" customHeight="1">
      <c r="A307" s="174">
        <v>45616</v>
      </c>
      <c r="B307" s="175">
        <f>IFERROR(
    IF(ISNUMBER(VALUE(MID('latest 2024'!B307,SEARCH("knitting machines for 12Hrs in day",'latest 2024'!B307)-4,4))),
        VALUE(MID('latest 2024'!B307,SEARCH("knitting machines for 12Hrs in day",'latest 2024'!B307)-4,4)),
        IF(ISNUMBER(VALUE(MID('latest 2024'!B307,SEARCH("knitting machines for 12Hrs in day",'latest 2024'!B307)-3,3))),
            VALUE(MID('latest 2024'!B307,SEARCH("knitting machines for 12Hrs in day",'latest 2024'!B307)-3,3)),
            VALUE(MID('latest 2024'!B307,SEARCH("knitting machines for 12Hrs in day",'latest 2024'!B307)-2,2))
        )
    ),"-"
)</f>
        <v>164</v>
      </c>
      <c r="C307" s="175">
        <f>IFERROR(
    IF(ISNUMBER(VALUE(MID('latest 2024'!B307,SEARCH("knitting machines operated in night",'latest 2024'!B307)-4,4))),
        VALUE(MID('latest 2024'!B307,SEARCH("knitting machines operated in night",'latest 2024'!B307)-4,4)),
        IF(ISNUMBER(VALUE(MID('latest 2024'!B307,SEARCH("knitting machines operated in night",'latest 2024'!B307)-3,3))),
            VALUE(MID('latest 2024'!B307,SEARCH("knitting machines operated in night",'latest 2024'!B307)-3,3)),
            VALUE(MID('latest 2024'!B307,SEARCH("knitting machines operated in night",'latest 2024'!B307)-2,2))
        )
    ),"-"
)</f>
        <v>185</v>
      </c>
      <c r="D307" s="176">
        <f>IFERROR(
    IF(ISNUMBER(VALUE(MID('latest 2024'!B307,SEARCH("bulk dye machines operated in day",'latest 2024'!B307)-4,4))),
        VALUE(MID('latest 2024'!B307,SEARCH("bulk dye machines operated in day",'latest 2024'!B307)-4,4)),
        IF(ISNUMBER(VALUE(MID('latest 2024'!B307,SEARCH("bulk dye machines operated in day",'latest 2024'!B307)-3,3))),
            VALUE(MID('latest 2024'!B307,SEARCH("bulk dye machines operated in day",'latest 2024'!B307)-3,3)),
            VALUE(MID('latest 2024'!B307,SEARCH("bulk dye machines operated in day ",'latest 2024'!B307)-2,2))
        )
    ),"-"
)</f>
        <v>29</v>
      </c>
      <c r="E307" s="176">
        <f>IFERROR(
    IF(ISNUMBER(VALUE(MID('latest 2024'!B307,SEARCH("bulk dye machines operated in night",'latest 2024'!B307)-4,4))),
        VALUE(MID('latest 2024'!B307,SEARCH("bulk dye machines operated in night",'latest 2024'!B307)-4,4)),
        IF(ISNUMBER(VALUE(MID('latest 2024'!B307,SEARCH("bulk dye machines operated in night",'latest 2024'!B307)-3,3))),
            VALUE(MID('latest 2024'!B307,SEARCH("bulk dye machines operated in night",'latest 2024'!B307)-3,3)),
            VALUE(MID('latest 2024'!B307,SEARCH("bulk dye machines operated in night",'latest 2024'!B307)-2,2))
        )
    ),"-"
)</f>
        <v>28</v>
      </c>
      <c r="F307" s="175">
        <f>IFERROR(
    IF(ISNUMBER(VALUE(MID('latest 2024'!B307,SEARCH("sample dye machine operated in day",'latest 2024'!B307)-4,4))),
        VALUE(MID('latest 2024'!B307,SEARCH("sample dye machine operated in day",'latest 2024'!B307)-4,4)),
        IF(ISNUMBER(VALUE(MID('latest 2024'!B307,SEARCH("sample dye machine operated in day",'latest 2024'!B307)-3,3))),
            VALUE(MID('latest 2024'!B307,SEARCH("sample dye machine operated in day",'latest 2024'!B307)-3,3)),
            VALUE(MID('latest 2024'!B307,SEARCH("sample dye machine operated in day",'latest 2024'!B307)-2,2))
        )
    ),"-"
)</f>
        <v>9</v>
      </c>
      <c r="G307" s="175">
        <f>IFERROR(
    IF(ISNUMBER(VALUE(MID('latest 2024'!B307,SEARCH("sample dye machine operated in night",'latest 2024'!B307)-4,4))),
        VALUE(MID('latest 2024'!B307,SEARCH("sample dye machine operated in night",'latest 2024'!B307)-4,4)),
        IF(ISNUMBER(VALUE(MID('latest 2024'!B307,SEARCH("sample dye machine operated in night",'latest 2024'!B307)-3,3))),
            VALUE(MID('latest 2024'!B307,SEARCH("sample dye machine operated in night",'latest 2024'!B307)-3,3)),
            VALUE(MID('latest 2024'!B307,SEARCH("sample dye machine operated in night",'latest 2024'!B307)-2,2))
        )
    ),"-"
)</f>
        <v>9</v>
      </c>
      <c r="H307" s="176">
        <f>IFERROR(
    IF(ISNUMBER(VALUE(MID('latest 2024'!B307,SEARCH("dryers operated in day",'latest 2024'!B307)-4,4))),
        VALUE(MID('latest 2024'!B307,SEARCH("dryers operated in day",'latest 2024'!B307)-4,4)),
        IF(ISNUMBER(VALUE(MID('latest 2024'!B307,SEARCH("dryers operated in day",'latest 2024'!B307)-3,3))),
            VALUE(MID('latest 2024'!B307,SEARCH("dryers operated in day",'latest 2024'!B307)-3,3)),
            VALUE(MID('latest 2024'!B307,SEARCH("dryers operated in day",'latest 2024'!B307)-2,2))
        )
    ),"-"
)</f>
        <v>10</v>
      </c>
      <c r="I307" s="176">
        <f>IFERROR(
    IF(ISNUMBER(VALUE(MID('latest 2024'!B307,SEARCH("dryers operated in night",'latest 2024'!B307)-4,4))),
        VALUE(MID('latest 2024'!B307,SEARCH("dryers operated in night",'latest 2024'!B307)-4,4)),
        IF(ISNUMBER(VALUE(MID('latest 2024'!B307,SEARCH("dryers operated in night",'latest 2024'!B307)-3,3))),
            VALUE(MID('latest 2024'!B307,SEARCH("dryers operated in night",'latest 2024'!B307)-3,3)),
            VALUE(MID('latest 2024'!B307,SEARCH("dryers operated in night",'latest 2024'!B307)-2,2))
        )
    ),"-"
)</f>
        <v>9</v>
      </c>
      <c r="J307" s="175">
        <f>IFERROR(
    IF(ISNUMBER(VALUE(MID('latest 2024'!B307,SEARCH("Presetting machines operated in day",'latest 2024'!B307)-4,4))),
        VALUE(MID('latest 2024'!B307,SEARCH("Presetting machines operated in day",'latest 2024'!B307)-4,4)),
        IF(ISNUMBER(VALUE(MID('latest 2024'!B307,SEARCH("Presetting machines operated in day",'latest 2024'!B307)-3,3))),
            VALUE(MID('latest 2024'!B307,SEARCH("Presetting machines operated in day",'latest 2024'!B307)-3,3)),
            VALUE(MID('latest 2024'!B307,SEARCH("Presetting machines operated in day",'latest 2024'!B307)-2,2))
        )
    ),"-"
)</f>
        <v>3</v>
      </c>
      <c r="K307" s="177">
        <f>IFERROR(
    IF(ISNUMBER(VALUE(MID('latest 2024'!B307,SEARCH("Presetting machines operated in night",'latest 2024'!B307)-4,4))),
        VALUE(MID('latest 2024'!B307,SEARCH("Presetting machines operated in night",'latest 2024'!B307)-4,4)),
        IF(ISNUMBER(VALUE(MID('latest 2024'!B307,SEARCH("Presetting machines operated in night",'latest 2024'!B307)-3,3))),
            VALUE(MID('latest 2024'!B307,SEARCH("Presetting machines operated in night",'latest 2024'!B307)-3,3)),
            VALUE(MID('latest 2024'!B307,SEARCH("Presetting machines operated in night",'latest 2024'!B307)-2,2))
        )
    ),"-"
)</f>
        <v>3</v>
      </c>
      <c r="L307" s="178" t="s">
        <v>54</v>
      </c>
      <c r="M307" s="178" t="s">
        <v>54</v>
      </c>
      <c r="N307" s="162">
        <v>3</v>
      </c>
      <c r="O307" s="162">
        <v>2</v>
      </c>
      <c r="P307" s="163">
        <v>5</v>
      </c>
      <c r="Q307" s="163">
        <v>4</v>
      </c>
      <c r="R307" s="162">
        <v>3</v>
      </c>
      <c r="S307" s="162">
        <v>3</v>
      </c>
      <c r="T307" s="163">
        <v>7</v>
      </c>
      <c r="U307" s="163">
        <v>7</v>
      </c>
      <c r="V307" s="184" t="s">
        <v>826</v>
      </c>
      <c r="W307" s="182" t="s">
        <v>703</v>
      </c>
      <c r="X307" s="251">
        <v>28518</v>
      </c>
      <c r="Y307" s="251">
        <v>75257</v>
      </c>
      <c r="Z307" s="251">
        <v>1023</v>
      </c>
      <c r="AA307" s="34">
        <v>943</v>
      </c>
      <c r="AB307" s="34">
        <v>80</v>
      </c>
      <c r="AC307" s="84">
        <f>(X307*24.53)/325</f>
        <v>2152.4508923076924</v>
      </c>
      <c r="AD307" s="17">
        <f>(Y307/1000)*29.85</f>
        <v>2246.4214500000003</v>
      </c>
      <c r="AE307" s="17">
        <f>(Z307*165)/325</f>
        <v>519.36923076923074</v>
      </c>
      <c r="AF307" s="17">
        <f>(((AA307*0.9)*1.25)+ (AB307*0.8*94.5)/325)</f>
        <v>1079.4842307692309</v>
      </c>
      <c r="AG307" s="17">
        <f>SUM(AC307:AF307)</f>
        <v>5997.7258038461541</v>
      </c>
    </row>
    <row r="308" spans="1:33" ht="45.75" customHeight="1">
      <c r="A308" s="174">
        <v>45617</v>
      </c>
      <c r="B308" s="242">
        <f>IFERROR(
    IF(ISNUMBER(VALUE(MID('latest 2024'!B308,SEARCH("knitting machines for 12Hrs in day",'latest 2024'!B308)-4,4))),
        VALUE(MID('latest 2024'!B308,SEARCH("knitting machines for 12Hrs in day",'latest 2024'!B308)-4,4)),
        IF(ISNUMBER(VALUE(MID('latest 2024'!B308,SEARCH("knitting machines for 12Hrs in day",'latest 2024'!B308)-3,3))),
            VALUE(MID('latest 2024'!B308,SEARCH("knitting machines for 12Hrs in day",'latest 2024'!B308)-3,3)),
            VALUE(MID('latest 2024'!B308,SEARCH("knitting machines for 12Hrs in day",'latest 2024'!B308)-2,2))
        )
    ),"-"
)</f>
        <v>159</v>
      </c>
      <c r="C308" s="175">
        <f>IFERROR(
    IF(ISNUMBER(VALUE(MID('latest 2024'!B308,SEARCH("knitting machines operated in night",'latest 2024'!B308)-4,4))),
        VALUE(MID('latest 2024'!B308,SEARCH("knitting machines operated in night",'latest 2024'!B308)-4,4)),
        IF(ISNUMBER(VALUE(MID('latest 2024'!B308,SEARCH("knitting machines operated in night",'latest 2024'!B308)-3,3))),
            VALUE(MID('latest 2024'!B308,SEARCH("knitting machines operated in night",'latest 2024'!B308)-3,3)),
            VALUE(MID('latest 2024'!B308,SEARCH("knitting machines operated in night",'latest 2024'!B308)-2,2))
        )
    ),"-"
)</f>
        <v>180</v>
      </c>
      <c r="D308" s="176">
        <f>IFERROR(
    IF(ISNUMBER(VALUE(MID('latest 2024'!B308,SEARCH("bulk dye machines operated in day",'latest 2024'!B308)-4,4))),
        VALUE(MID('latest 2024'!B308,SEARCH("bulk dye machines operated in day",'latest 2024'!B308)-4,4)),
        IF(ISNUMBER(VALUE(MID('latest 2024'!B308,SEARCH("bulk dye machines operated in day",'latest 2024'!B308)-3,3))),
            VALUE(MID('latest 2024'!B308,SEARCH("bulk dye machines operated in day",'latest 2024'!B308)-3,3)),
            VALUE(MID('latest 2024'!B308,SEARCH("bulk dye machines operated in day ",'latest 2024'!B308)-2,2))
        )
    ),"-"
)</f>
        <v>29</v>
      </c>
      <c r="E308" s="176">
        <f>IFERROR(
    IF(ISNUMBER(VALUE(MID('latest 2024'!B308,SEARCH("bulk dye machines operated in night",'latest 2024'!B308)-4,4))),
        VALUE(MID('latest 2024'!B308,SEARCH("bulk dye machines operated in night",'latest 2024'!B308)-4,4)),
        IF(ISNUMBER(VALUE(MID('latest 2024'!B308,SEARCH("bulk dye machines operated in night",'latest 2024'!B308)-3,3))),
            VALUE(MID('latest 2024'!B308,SEARCH("bulk dye machines operated in night",'latest 2024'!B308)-3,3)),
            VALUE(MID('latest 2024'!B308,SEARCH("bulk dye machines operated in night",'latest 2024'!B308)-2,2))
        )
    ),"-"
)</f>
        <v>28</v>
      </c>
      <c r="F308" s="175">
        <f>IFERROR(
    IF(ISNUMBER(VALUE(MID('latest 2024'!B308,SEARCH("sample dye machine operated in day",'latest 2024'!B308)-4,4))),
        VALUE(MID('latest 2024'!B308,SEARCH("sample dye machine operated in day",'latest 2024'!B308)-4,4)),
        IF(ISNUMBER(VALUE(MID('latest 2024'!B308,SEARCH("sample dye machine operated in day",'latest 2024'!B308)-3,3))),
            VALUE(MID('latest 2024'!B308,SEARCH("sample dye machine operated in day",'latest 2024'!B308)-3,3)),
            VALUE(MID('latest 2024'!B308,SEARCH("sample dye machine operated in day",'latest 2024'!B308)-2,2))
        )
    ),"-"
)</f>
        <v>9</v>
      </c>
      <c r="G308" s="175">
        <f>IFERROR(
    IF(ISNUMBER(VALUE(MID('latest 2024'!B308,SEARCH("sample dye machine operated in night",'latest 2024'!B308)-4,4))),
        VALUE(MID('latest 2024'!B308,SEARCH("sample dye machine operated in night",'latest 2024'!B308)-4,4)),
        IF(ISNUMBER(VALUE(MID('latest 2024'!B308,SEARCH("sample dye machine operated in night",'latest 2024'!B308)-3,3))),
            VALUE(MID('latest 2024'!B308,SEARCH("sample dye machine operated in night",'latest 2024'!B308)-3,3)),
            VALUE(MID('latest 2024'!B308,SEARCH("sample dye machine operated in night",'latest 2024'!B308)-2,2))
        )
    ),"-"
)</f>
        <v>9</v>
      </c>
      <c r="H308" s="176">
        <f>IFERROR(
    IF(ISNUMBER(VALUE(MID('latest 2024'!B308,SEARCH("dryers operated in day",'latest 2024'!B308)-4,4))),
        VALUE(MID('latest 2024'!B308,SEARCH("dryers operated in day",'latest 2024'!B308)-4,4)),
        IF(ISNUMBER(VALUE(MID('latest 2024'!B308,SEARCH("dryers operated in day",'latest 2024'!B308)-3,3))),
            VALUE(MID('latest 2024'!B308,SEARCH("dryers operated in day",'latest 2024'!B308)-3,3)),
            VALUE(MID('latest 2024'!B308,SEARCH("dryers operated in day",'latest 2024'!B308)-2,2))
        )
    ),"-"
)</f>
        <v>10</v>
      </c>
      <c r="I308" s="176">
        <f>IFERROR(
    IF(ISNUMBER(VALUE(MID('latest 2024'!B308,SEARCH("dryers operated in night",'latest 2024'!B308)-4,4))),
        VALUE(MID('latest 2024'!B308,SEARCH("dryers operated in night",'latest 2024'!B308)-4,4)),
        IF(ISNUMBER(VALUE(MID('latest 2024'!B308,SEARCH("dryers operated in night",'latest 2024'!B308)-3,3))),
            VALUE(MID('latest 2024'!B308,SEARCH("dryers operated in night",'latest 2024'!B308)-3,3)),
            VALUE(MID('latest 2024'!B308,SEARCH("dryers operated in night",'latest 2024'!B308)-2,2))
        )
    ),"-"
)</f>
        <v>9</v>
      </c>
      <c r="J308" s="175">
        <f>IFERROR(
    IF(ISNUMBER(VALUE(MID('latest 2024'!B308,SEARCH("Presetting machines operated in day",'latest 2024'!B308)-4,4))),
        VALUE(MID('latest 2024'!B308,SEARCH("Presetting machines operated in day",'latest 2024'!B308)-4,4)),
        IF(ISNUMBER(VALUE(MID('latest 2024'!B308,SEARCH("Presetting machines operated in day",'latest 2024'!B308)-3,3))),
            VALUE(MID('latest 2024'!B308,SEARCH("Presetting machines operated in day",'latest 2024'!B308)-3,3)),
            VALUE(MID('latest 2024'!B308,SEARCH("Presetting machines operated in day",'latest 2024'!B308)-2,2))
        )
    ),"-"
)</f>
        <v>3</v>
      </c>
      <c r="K308" s="177">
        <f>IFERROR(
    IF(ISNUMBER(VALUE(MID('latest 2024'!B308,SEARCH("Presetting machines operated in night",'latest 2024'!B308)-4,4))),
        VALUE(MID('latest 2024'!B308,SEARCH("Presetting machines operated in night",'latest 2024'!B308)-4,4)),
        IF(ISNUMBER(VALUE(MID('latest 2024'!B308,SEARCH("Presetting machines operated in night",'latest 2024'!B308)-3,3))),
            VALUE(MID('latest 2024'!B308,SEARCH("Presetting machines operated in night",'latest 2024'!B308)-3,3)),
            VALUE(MID('latest 2024'!B308,SEARCH("Presetting machines operated in night",'latest 2024'!B308)-2,2))
        )
    ),"-"
)</f>
        <v>3</v>
      </c>
      <c r="L308" s="178" t="s">
        <v>54</v>
      </c>
      <c r="M308" s="178" t="s">
        <v>54</v>
      </c>
      <c r="N308" s="162">
        <v>3</v>
      </c>
      <c r="O308" s="162">
        <v>2</v>
      </c>
      <c r="P308" s="163">
        <v>6</v>
      </c>
      <c r="Q308" s="163">
        <v>4</v>
      </c>
      <c r="R308" s="162">
        <v>3</v>
      </c>
      <c r="S308" s="162">
        <v>3</v>
      </c>
      <c r="T308" s="163">
        <v>7</v>
      </c>
      <c r="U308" s="163">
        <v>7</v>
      </c>
      <c r="V308" s="184" t="s">
        <v>826</v>
      </c>
      <c r="W308" s="182" t="s">
        <v>703</v>
      </c>
      <c r="X308" s="251">
        <v>31894</v>
      </c>
      <c r="Y308" s="251">
        <v>77035</v>
      </c>
      <c r="Z308" s="253">
        <f t="shared" ref="Z308:Z317" si="34">SUM(AA308:AB308)</f>
        <v>994</v>
      </c>
      <c r="AA308" s="34">
        <v>968</v>
      </c>
      <c r="AB308" s="34">
        <v>26</v>
      </c>
      <c r="AC308" s="15"/>
      <c r="AD308" s="15"/>
      <c r="AE308" s="15"/>
      <c r="AF308" s="15"/>
      <c r="AG308" s="15"/>
    </row>
    <row r="309" spans="1:33" ht="45.75" customHeight="1">
      <c r="A309" s="174">
        <v>45618</v>
      </c>
      <c r="B309" s="242">
        <f>IFERROR(
    IF(ISNUMBER(VALUE(MID('latest 2024'!B309,SEARCH("knitting machines for 12Hrs in day",'latest 2024'!B309)-4,4))),
        VALUE(MID('latest 2024'!B309,SEARCH("knitting machines for 12Hrs in day",'latest 2024'!B309)-4,4)),
        IF(ISNUMBER(VALUE(MID('latest 2024'!B309,SEARCH("knitting machines for 12Hrs in day",'latest 2024'!B309)-3,3))),
            VALUE(MID('latest 2024'!B309,SEARCH("knitting machines for 12Hrs in day",'latest 2024'!B309)-3,3)),
            VALUE(MID('latest 2024'!B309,SEARCH("knitting machines for 12Hrs in day",'latest 2024'!B309)-2,2))
        )
    ),"-"
)</f>
        <v>154</v>
      </c>
      <c r="C309" s="175">
        <f>IFERROR(
    IF(ISNUMBER(VALUE(MID('latest 2024'!B309,SEARCH("knitting machines operated in night",'latest 2024'!B309)-4,4))),
        VALUE(MID('latest 2024'!B309,SEARCH("knitting machines operated in night",'latest 2024'!B309)-4,4)),
        IF(ISNUMBER(VALUE(MID('latest 2024'!B309,SEARCH("knitting machines operated in night",'latest 2024'!B309)-3,3))),
            VALUE(MID('latest 2024'!B309,SEARCH("knitting machines operated in night",'latest 2024'!B309)-3,3)),
            VALUE(MID('latest 2024'!B309,SEARCH("knitting machines operated in night",'latest 2024'!B309)-2,2))
        )
    ),"-"
)</f>
        <v>171</v>
      </c>
      <c r="D309" s="176">
        <f>IFERROR(
    IF(ISNUMBER(VALUE(MID('latest 2024'!B309,SEARCH("bulk dye machines operated in day",'latest 2024'!B309)-4,4))),
        VALUE(MID('latest 2024'!B309,SEARCH("bulk dye machines operated in day",'latest 2024'!B309)-4,4)),
        IF(ISNUMBER(VALUE(MID('latest 2024'!B309,SEARCH("bulk dye machines operated in day",'latest 2024'!B309)-3,3))),
            VALUE(MID('latest 2024'!B309,SEARCH("bulk dye machines operated in day",'latest 2024'!B309)-3,3)),
            VALUE(MID('latest 2024'!B309,SEARCH("bulk dye machines operated in day ",'latest 2024'!B309)-2,2))
        )
    ),"-"
)</f>
        <v>28</v>
      </c>
      <c r="E309" s="176">
        <f>IFERROR(
    IF(ISNUMBER(VALUE(MID('latest 2024'!B309,SEARCH("bulk dye machines operated in night",'latest 2024'!B309)-4,4))),
        VALUE(MID('latest 2024'!B309,SEARCH("bulk dye machines operated in night",'latest 2024'!B309)-4,4)),
        IF(ISNUMBER(VALUE(MID('latest 2024'!B309,SEARCH("bulk dye machines operated in night",'latest 2024'!B309)-3,3))),
            VALUE(MID('latest 2024'!B309,SEARCH("bulk dye machines operated in night",'latest 2024'!B309)-3,3)),
            VALUE(MID('latest 2024'!B309,SEARCH("bulk dye machines operated in night",'latest 2024'!B309)-2,2))
        )
    ),"-"
)</f>
        <v>28</v>
      </c>
      <c r="F309" s="175">
        <f>IFERROR(
    IF(ISNUMBER(VALUE(MID('latest 2024'!B309,SEARCH("sample dye machine operated in day",'latest 2024'!B309)-4,4))),
        VALUE(MID('latest 2024'!B309,SEARCH("sample dye machine operated in day",'latest 2024'!B309)-4,4)),
        IF(ISNUMBER(VALUE(MID('latest 2024'!B309,SEARCH("sample dye machine operated in day",'latest 2024'!B309)-3,3))),
            VALUE(MID('latest 2024'!B309,SEARCH("sample dye machine operated in day",'latest 2024'!B309)-3,3)),
            VALUE(MID('latest 2024'!B309,SEARCH("sample dye machine operated in day",'latest 2024'!B309)-2,2))
        )
    ),"-"
)</f>
        <v>8</v>
      </c>
      <c r="G309" s="175">
        <f>IFERROR(
    IF(ISNUMBER(VALUE(MID('latest 2024'!B309,SEARCH("sample dye machine operated in night",'latest 2024'!B309)-4,4))),
        VALUE(MID('latest 2024'!B309,SEARCH("sample dye machine operated in night",'latest 2024'!B309)-4,4)),
        IF(ISNUMBER(VALUE(MID('latest 2024'!B309,SEARCH("sample dye machine operated in night",'latest 2024'!B309)-3,3))),
            VALUE(MID('latest 2024'!B309,SEARCH("sample dye machine operated in night",'latest 2024'!B309)-3,3)),
            VALUE(MID('latest 2024'!B309,SEARCH("sample dye machine operated in night",'latest 2024'!B309)-2,2))
        )
    ),"-"
)</f>
        <v>8</v>
      </c>
      <c r="H309" s="176">
        <f>IFERROR(
    IF(ISNUMBER(VALUE(MID('latest 2024'!B309,SEARCH("dryers operated in day",'latest 2024'!B309)-4,4))),
        VALUE(MID('latest 2024'!B309,SEARCH("dryers operated in day",'latest 2024'!B309)-4,4)),
        IF(ISNUMBER(VALUE(MID('latest 2024'!B309,SEARCH("dryers operated in day",'latest 2024'!B309)-3,3))),
            VALUE(MID('latest 2024'!B309,SEARCH("dryers operated in day",'latest 2024'!B309)-3,3)),
            VALUE(MID('latest 2024'!B309,SEARCH("dryers operated in day",'latest 2024'!B309)-2,2))
        )
    ),"-"
)</f>
        <v>10</v>
      </c>
      <c r="I309" s="176">
        <f>IFERROR(
    IF(ISNUMBER(VALUE(MID('latest 2024'!B309,SEARCH("dryers operated in night",'latest 2024'!B309)-4,4))),
        VALUE(MID('latest 2024'!B309,SEARCH("dryers operated in night",'latest 2024'!B309)-4,4)),
        IF(ISNUMBER(VALUE(MID('latest 2024'!B309,SEARCH("dryers operated in night",'latest 2024'!B309)-3,3))),
            VALUE(MID('latest 2024'!B309,SEARCH("dryers operated in night",'latest 2024'!B309)-3,3)),
            VALUE(MID('latest 2024'!B309,SEARCH("dryers operated in night",'latest 2024'!B309)-2,2))
        )
    ),"-"
)</f>
        <v>9</v>
      </c>
      <c r="J309" s="175">
        <f>IFERROR(
    IF(ISNUMBER(VALUE(MID('latest 2024'!B309,SEARCH("Presetting machines operated in day",'latest 2024'!B309)-4,4))),
        VALUE(MID('latest 2024'!B309,SEARCH("Presetting machines operated in day",'latest 2024'!B309)-4,4)),
        IF(ISNUMBER(VALUE(MID('latest 2024'!B309,SEARCH("Presetting machines operated in day",'latest 2024'!B309)-3,3))),
            VALUE(MID('latest 2024'!B309,SEARCH("Presetting machines operated in day",'latest 2024'!B309)-3,3)),
            VALUE(MID('latest 2024'!B309,SEARCH("Presetting machines operated in day",'latest 2024'!B309)-2,2))
        )
    ),"-"
)</f>
        <v>3</v>
      </c>
      <c r="K309" s="177">
        <f>IFERROR(
    IF(ISNUMBER(VALUE(MID('latest 2024'!B309,SEARCH("Presetting machines operated in night",'latest 2024'!B309)-4,4))),
        VALUE(MID('latest 2024'!B309,SEARCH("Presetting machines operated in night",'latest 2024'!B309)-4,4)),
        IF(ISNUMBER(VALUE(MID('latest 2024'!B309,SEARCH("Presetting machines operated in night",'latest 2024'!B309)-3,3))),
            VALUE(MID('latest 2024'!B309,SEARCH("Presetting machines operated in night",'latest 2024'!B309)-3,3)),
            VALUE(MID('latest 2024'!B309,SEARCH("Presetting machines operated in night",'latest 2024'!B309)-2,2))
        )
    ),"-"
)</f>
        <v>3</v>
      </c>
      <c r="L309" s="178" t="s">
        <v>54</v>
      </c>
      <c r="M309" s="178" t="s">
        <v>54</v>
      </c>
      <c r="N309" s="162">
        <v>3</v>
      </c>
      <c r="O309" s="162">
        <v>2</v>
      </c>
      <c r="P309" s="163">
        <v>6</v>
      </c>
      <c r="Q309" s="163">
        <v>6</v>
      </c>
      <c r="R309" s="162">
        <v>3</v>
      </c>
      <c r="S309" s="162">
        <v>4</v>
      </c>
      <c r="T309" s="163">
        <v>7</v>
      </c>
      <c r="U309" s="163">
        <v>7</v>
      </c>
      <c r="V309" s="184" t="s">
        <v>826</v>
      </c>
      <c r="W309" s="182" t="s">
        <v>703</v>
      </c>
      <c r="X309" s="395">
        <v>29332.313999999998</v>
      </c>
      <c r="Y309" s="395">
        <v>73180</v>
      </c>
      <c r="Z309" s="395">
        <f t="shared" si="34"/>
        <v>944</v>
      </c>
      <c r="AA309" s="93">
        <v>871</v>
      </c>
      <c r="AB309" s="93">
        <v>73</v>
      </c>
      <c r="AC309" s="27">
        <f t="shared" ref="AC309:AC322" si="35">(X309*24.53)/325</f>
        <v>2213.9128074461537</v>
      </c>
      <c r="AD309" s="48">
        <f t="shared" ref="AD309:AD342" si="36">(Y309/1000)*29.85</f>
        <v>2184.4230000000002</v>
      </c>
      <c r="AE309" s="48">
        <f t="shared" ref="AE309:AE319" si="37">(Z309*165)/325</f>
        <v>479.26153846153846</v>
      </c>
      <c r="AF309" s="48">
        <f t="shared" ref="AF309:AF319" si="38">(((AA309*0.9)*1.25)+ (AB309*0.8*94.5)/325)</f>
        <v>996.85592307692309</v>
      </c>
      <c r="AG309" s="8"/>
    </row>
    <row r="310" spans="1:33" ht="45.75" customHeight="1">
      <c r="A310" s="174">
        <v>45619</v>
      </c>
      <c r="B310" s="242">
        <f>IFERROR(
    IF(ISNUMBER(VALUE(MID('latest 2024'!B310,SEARCH("knitting machines for 12Hrs in day",'latest 2024'!B310)-4,4))),
        VALUE(MID('latest 2024'!B310,SEARCH("knitting machines for 12Hrs in day",'latest 2024'!B310)-4,4)),
        IF(ISNUMBER(VALUE(MID('latest 2024'!B310,SEARCH("knitting machines for 12Hrs in day",'latest 2024'!B310)-3,3))),
            VALUE(MID('latest 2024'!B310,SEARCH("knitting machines for 12Hrs in day",'latest 2024'!B310)-3,3)),
            VALUE(MID('latest 2024'!B310,SEARCH("knitting machines for 12Hrs in day",'latest 2024'!B310)-2,2))
        )
    ),"-"
)</f>
        <v>150</v>
      </c>
      <c r="C310" s="175">
        <f>IFERROR(
    IF(ISNUMBER(VALUE(MID('latest 2024'!B310,SEARCH("knitting machines operated in night",'latest 2024'!B310)-4,4))),
        VALUE(MID('latest 2024'!B310,SEARCH("knitting machines operated in night",'latest 2024'!B310)-4,4)),
        IF(ISNUMBER(VALUE(MID('latest 2024'!B310,SEARCH("knitting machines operated in night",'latest 2024'!B310)-3,3))),
            VALUE(MID('latest 2024'!B310,SEARCH("knitting machines operated in night",'latest 2024'!B310)-3,3)),
            VALUE(MID('latest 2024'!B310,SEARCH("knitting machines operated in night",'latest 2024'!B310)-2,2))
        )
    ),"-"
)</f>
        <v>153</v>
      </c>
      <c r="D310" s="176">
        <f>IFERROR(
    IF(ISNUMBER(VALUE(MID('latest 2024'!B310,SEARCH("bulk dye machines operated in day",'latest 2024'!B310)-4,4))),
        VALUE(MID('latest 2024'!B310,SEARCH("bulk dye machines operated in day",'latest 2024'!B310)-4,4)),
        IF(ISNUMBER(VALUE(MID('latest 2024'!B310,SEARCH("bulk dye machines operated in day",'latest 2024'!B310)-3,3))),
            VALUE(MID('latest 2024'!B310,SEARCH("bulk dye machines operated in day",'latest 2024'!B310)-3,3)),
            VALUE(MID('latest 2024'!B310,SEARCH("bulk dye machines operated in day ",'latest 2024'!B310)-2,2))
        )
    ),"-"
)</f>
        <v>28</v>
      </c>
      <c r="E310" s="176">
        <f>IFERROR(
    IF(ISNUMBER(VALUE(MID('latest 2024'!B310,SEARCH("bulk dye machines operated in night",'latest 2024'!B310)-4,4))),
        VALUE(MID('latest 2024'!B310,SEARCH("bulk dye machines operated in night",'latest 2024'!B310)-4,4)),
        IF(ISNUMBER(VALUE(MID('latest 2024'!B310,SEARCH("bulk dye machines operated in night",'latest 2024'!B310)-3,3))),
            VALUE(MID('latest 2024'!B310,SEARCH("bulk dye machines operated in night",'latest 2024'!B310)-3,3)),
            VALUE(MID('latest 2024'!B310,SEARCH("bulk dye machines operated in night",'latest 2024'!B310)-2,2))
        )
    ),"-"
)</f>
        <v>28</v>
      </c>
      <c r="F310" s="175">
        <f>IFERROR(
    IF(ISNUMBER(VALUE(MID('latest 2024'!B310,SEARCH("sample dye machine operated in day",'latest 2024'!B310)-4,4))),
        VALUE(MID('latest 2024'!B310,SEARCH("sample dye machine operated in day",'latest 2024'!B310)-4,4)),
        IF(ISNUMBER(VALUE(MID('latest 2024'!B310,SEARCH("sample dye machine operated in day",'latest 2024'!B310)-3,3))),
            VALUE(MID('latest 2024'!B310,SEARCH("sample dye machine operated in day",'latest 2024'!B310)-3,3)),
            VALUE(MID('latest 2024'!B310,SEARCH("sample dye machine operated in day",'latest 2024'!B310)-2,2))
        )
    ),"-"
)</f>
        <v>9</v>
      </c>
      <c r="G310" s="175">
        <f>IFERROR(
    IF(ISNUMBER(VALUE(MID('latest 2024'!B310,SEARCH("sample dye machine operated in night",'latest 2024'!B310)-4,4))),
        VALUE(MID('latest 2024'!B310,SEARCH("sample dye machine operated in night",'latest 2024'!B310)-4,4)),
        IF(ISNUMBER(VALUE(MID('latest 2024'!B310,SEARCH("sample dye machine operated in night",'latest 2024'!B310)-3,3))),
            VALUE(MID('latest 2024'!B310,SEARCH("sample dye machine operated in night",'latest 2024'!B310)-3,3)),
            VALUE(MID('latest 2024'!B310,SEARCH("sample dye machine operated in night",'latest 2024'!B310)-2,2))
        )
    ),"-"
)</f>
        <v>10</v>
      </c>
      <c r="H310" s="176">
        <f>IFERROR(
    IF(ISNUMBER(VALUE(MID('latest 2024'!B310,SEARCH("dryers operated in day",'latest 2024'!B310)-4,4))),
        VALUE(MID('latest 2024'!B310,SEARCH("dryers operated in day",'latest 2024'!B310)-4,4)),
        IF(ISNUMBER(VALUE(MID('latest 2024'!B310,SEARCH("dryers operated in day",'latest 2024'!B310)-3,3))),
            VALUE(MID('latest 2024'!B310,SEARCH("dryers operated in day",'latest 2024'!B310)-3,3)),
            VALUE(MID('latest 2024'!B310,SEARCH("dryers operated in day",'latest 2024'!B310)-2,2))
        )
    ),"-"
)</f>
        <v>11</v>
      </c>
      <c r="I310" s="176">
        <f>IFERROR(
    IF(ISNUMBER(VALUE(MID('latest 2024'!B310,SEARCH("dryers operated in night",'latest 2024'!B310)-4,4))),
        VALUE(MID('latest 2024'!B310,SEARCH("dryers operated in night",'latest 2024'!B310)-4,4)),
        IF(ISNUMBER(VALUE(MID('latest 2024'!B310,SEARCH("dryers operated in night",'latest 2024'!B310)-3,3))),
            VALUE(MID('latest 2024'!B310,SEARCH("dryers operated in night",'latest 2024'!B310)-3,3)),
            VALUE(MID('latest 2024'!B310,SEARCH("dryers operated in night",'latest 2024'!B310)-2,2))
        )
    ),"-"
)</f>
        <v>10</v>
      </c>
      <c r="J310" s="175">
        <f>IFERROR(
    IF(ISNUMBER(VALUE(MID('latest 2024'!B310,SEARCH("Presetting machines operated in day",'latest 2024'!B310)-4,4))),
        VALUE(MID('latest 2024'!B310,SEARCH("Presetting machines operated in day",'latest 2024'!B310)-4,4)),
        IF(ISNUMBER(VALUE(MID('latest 2024'!B310,SEARCH("Presetting machines operated in day",'latest 2024'!B310)-3,3))),
            VALUE(MID('latest 2024'!B310,SEARCH("Presetting machines operated in day",'latest 2024'!B310)-3,3)),
            VALUE(MID('latest 2024'!B310,SEARCH("Presetting machines operated in day",'latest 2024'!B310)-2,2))
        )
    ),"-"
)</f>
        <v>3</v>
      </c>
      <c r="K310" s="177">
        <f>IFERROR(
    IF(ISNUMBER(VALUE(MID('latest 2024'!B310,SEARCH("Presetting machines operated in night",'latest 2024'!B310)-4,4))),
        VALUE(MID('latest 2024'!B310,SEARCH("Presetting machines operated in night",'latest 2024'!B310)-4,4)),
        IF(ISNUMBER(VALUE(MID('latest 2024'!B310,SEARCH("Presetting machines operated in night",'latest 2024'!B310)-3,3))),
            VALUE(MID('latest 2024'!B310,SEARCH("Presetting machines operated in night",'latest 2024'!B310)-3,3)),
            VALUE(MID('latest 2024'!B310,SEARCH("Presetting machines operated in night",'latest 2024'!B310)-2,2))
        )
    ),"-"
)</f>
        <v>3</v>
      </c>
      <c r="L310" s="178" t="s">
        <v>54</v>
      </c>
      <c r="M310" s="178" t="s">
        <v>54</v>
      </c>
      <c r="N310" s="162">
        <v>2</v>
      </c>
      <c r="O310" s="162">
        <v>2</v>
      </c>
      <c r="P310" s="163">
        <v>4</v>
      </c>
      <c r="Q310" s="163">
        <v>6</v>
      </c>
      <c r="R310" s="162">
        <v>3</v>
      </c>
      <c r="S310" s="162">
        <v>3</v>
      </c>
      <c r="T310" s="163">
        <v>7</v>
      </c>
      <c r="U310" s="163">
        <v>7</v>
      </c>
      <c r="V310" s="184" t="s">
        <v>826</v>
      </c>
      <c r="W310" s="182" t="s">
        <v>703</v>
      </c>
      <c r="X310" s="395">
        <v>28710.377</v>
      </c>
      <c r="Y310" s="395">
        <v>74626</v>
      </c>
      <c r="Z310" s="395">
        <f t="shared" si="34"/>
        <v>981</v>
      </c>
      <c r="AA310" s="93">
        <v>918</v>
      </c>
      <c r="AB310" s="93">
        <v>63</v>
      </c>
      <c r="AC310" s="27">
        <f t="shared" si="35"/>
        <v>2166.9709163384614</v>
      </c>
      <c r="AD310" s="48">
        <f t="shared" si="36"/>
        <v>2227.5861000000004</v>
      </c>
      <c r="AE310" s="48">
        <f t="shared" si="37"/>
        <v>498.04615384615386</v>
      </c>
      <c r="AF310" s="48">
        <f t="shared" si="38"/>
        <v>1047.4047692307693</v>
      </c>
      <c r="AG310" s="8"/>
    </row>
    <row r="311" spans="1:33" ht="45.75" customHeight="1">
      <c r="A311" s="174">
        <v>45620</v>
      </c>
      <c r="B311" s="242">
        <f>IFERROR(
    IF(ISNUMBER(VALUE(MID('latest 2024'!B311,SEARCH("knitting machines for 12Hrs in day",'latest 2024'!B311)-4,4))),
        VALUE(MID('latest 2024'!B311,SEARCH("knitting machines for 12Hrs in day",'latest 2024'!B311)-4,4)),
        IF(ISNUMBER(VALUE(MID('latest 2024'!B311,SEARCH("knitting machines for 12Hrs in day",'latest 2024'!B311)-3,3))),
            VALUE(MID('latest 2024'!B311,SEARCH("knitting machines for 12Hrs in day",'latest 2024'!B311)-3,3)),
            VALUE(MID('latest 2024'!B311,SEARCH("knitting machines for 12Hrs in day",'latest 2024'!B311)-2,2))
        )
    ),"-"
)</f>
        <v>120</v>
      </c>
      <c r="C311" s="175">
        <f>IFERROR(
    IF(ISNUMBER(VALUE(MID('latest 2024'!B311,SEARCH("knitting machines operated in night",'latest 2024'!B311)-4,4))),
        VALUE(MID('latest 2024'!B311,SEARCH("knitting machines operated in night",'latest 2024'!B311)-4,4)),
        IF(ISNUMBER(VALUE(MID('latest 2024'!B311,SEARCH("knitting machines operated in night",'latest 2024'!B311)-3,3))),
            VALUE(MID('latest 2024'!B311,SEARCH("knitting machines operated in night",'latest 2024'!B311)-3,3)),
            VALUE(MID('latest 2024'!B311,SEARCH("knitting machines operated in night",'latest 2024'!B311)-2,2))
        )
    ),"-"
)</f>
        <v>196</v>
      </c>
      <c r="D311" s="176">
        <f>IFERROR(
    IF(ISNUMBER(VALUE(MID('latest 2024'!B311,SEARCH("bulk dye machines operated in day",'latest 2024'!B311)-4,4))),
        VALUE(MID('latest 2024'!B311,SEARCH("bulk dye machines operated in day",'latest 2024'!B311)-4,4)),
        IF(ISNUMBER(VALUE(MID('latest 2024'!B311,SEARCH("bulk dye machines operated in day",'latest 2024'!B311)-3,3))),
            VALUE(MID('latest 2024'!B311,SEARCH("bulk dye machines operated in day",'latest 2024'!B311)-3,3)),
            VALUE(MID('latest 2024'!B311,SEARCH("bulk dye machines operated in day ",'latest 2024'!B311)-2,2))
        )
    ),"-"
)</f>
        <v>28</v>
      </c>
      <c r="E311" s="176">
        <f>IFERROR(
    IF(ISNUMBER(VALUE(MID('latest 2024'!B311,SEARCH("bulk dye machines operated in night",'latest 2024'!B311)-4,4))),
        VALUE(MID('latest 2024'!B311,SEARCH("bulk dye machines operated in night",'latest 2024'!B311)-4,4)),
        IF(ISNUMBER(VALUE(MID('latest 2024'!B311,SEARCH("bulk dye machines operated in night",'latest 2024'!B311)-3,3))),
            VALUE(MID('latest 2024'!B311,SEARCH("bulk dye machines operated in night",'latest 2024'!B311)-3,3)),
            VALUE(MID('latest 2024'!B311,SEARCH("bulk dye machines operated in night",'latest 2024'!B311)-2,2))
        )
    ),"-"
)</f>
        <v>29</v>
      </c>
      <c r="F311" s="175">
        <f>IFERROR(
    IF(ISNUMBER(VALUE(MID('latest 2024'!B311,SEARCH("sample dye machine operated in day",'latest 2024'!B311)-4,4))),
        VALUE(MID('latest 2024'!B311,SEARCH("sample dye machine operated in day",'latest 2024'!B311)-4,4)),
        IF(ISNUMBER(VALUE(MID('latest 2024'!B311,SEARCH("sample dye machine operated in day",'latest 2024'!B311)-3,3))),
            VALUE(MID('latest 2024'!B311,SEARCH("sample dye machine operated in day",'latest 2024'!B311)-3,3)),
            VALUE(MID('latest 2024'!B311,SEARCH("sample dye machine operated in day",'latest 2024'!B311)-2,2))
        )
    ),"-"
)</f>
        <v>9</v>
      </c>
      <c r="G311" s="175">
        <f>IFERROR(
    IF(ISNUMBER(VALUE(MID('latest 2024'!B311,SEARCH("sample dye machine operated in night",'latest 2024'!B311)-4,4))),
        VALUE(MID('latest 2024'!B311,SEARCH("sample dye machine operated in night",'latest 2024'!B311)-4,4)),
        IF(ISNUMBER(VALUE(MID('latest 2024'!B311,SEARCH("sample dye machine operated in night",'latest 2024'!B311)-3,3))),
            VALUE(MID('latest 2024'!B311,SEARCH("sample dye machine operated in night",'latest 2024'!B311)-3,3)),
            VALUE(MID('latest 2024'!B311,SEARCH("sample dye machine operated in night",'latest 2024'!B311)-2,2))
        )
    ),"-"
)</f>
        <v>9</v>
      </c>
      <c r="H311" s="176">
        <f>IFERROR(
    IF(ISNUMBER(VALUE(MID('latest 2024'!B311,SEARCH("dryers operated in day",'latest 2024'!B311)-4,4))),
        VALUE(MID('latest 2024'!B311,SEARCH("dryers operated in day",'latest 2024'!B311)-4,4)),
        IF(ISNUMBER(VALUE(MID('latest 2024'!B311,SEARCH("dryers operated in day",'latest 2024'!B311)-3,3))),
            VALUE(MID('latest 2024'!B311,SEARCH("dryers operated in day",'latest 2024'!B311)-3,3)),
            VALUE(MID('latest 2024'!B311,SEARCH("dryers operated in day",'latest 2024'!B311)-2,2))
        )
    ),"-"
)</f>
        <v>11</v>
      </c>
      <c r="I311" s="176">
        <f>IFERROR(
    IF(ISNUMBER(VALUE(MID('latest 2024'!B311,SEARCH("dryers operated in night",'latest 2024'!B311)-4,4))),
        VALUE(MID('latest 2024'!B311,SEARCH("dryers operated in night",'latest 2024'!B311)-4,4)),
        IF(ISNUMBER(VALUE(MID('latest 2024'!B311,SEARCH("dryers operated in night",'latest 2024'!B311)-3,3))),
            VALUE(MID('latest 2024'!B311,SEARCH("dryers operated in night",'latest 2024'!B311)-3,3)),
            VALUE(MID('latest 2024'!B311,SEARCH("dryers operated in night",'latest 2024'!B311)-2,2))
        )
    ),"-"
)</f>
        <v>10</v>
      </c>
      <c r="J311" s="175">
        <f>IFERROR(
    IF(ISNUMBER(VALUE(MID('latest 2024'!B311,SEARCH("Presetting machines operated in day",'latest 2024'!B311)-4,4))),
        VALUE(MID('latest 2024'!B311,SEARCH("Presetting machines operated in day",'latest 2024'!B311)-4,4)),
        IF(ISNUMBER(VALUE(MID('latest 2024'!B311,SEARCH("Presetting machines operated in day",'latest 2024'!B311)-3,3))),
            VALUE(MID('latest 2024'!B311,SEARCH("Presetting machines operated in day",'latest 2024'!B311)-3,3)),
            VALUE(MID('latest 2024'!B311,SEARCH("Presetting machines operated in day",'latest 2024'!B311)-2,2))
        )
    ),"-"
)</f>
        <v>3</v>
      </c>
      <c r="K311" s="177">
        <f>IFERROR(
    IF(ISNUMBER(VALUE(MID('latest 2024'!B311,SEARCH("Presetting machines operated in night",'latest 2024'!B311)-4,4))),
        VALUE(MID('latest 2024'!B311,SEARCH("Presetting machines operated in night",'latest 2024'!B311)-4,4)),
        IF(ISNUMBER(VALUE(MID('latest 2024'!B311,SEARCH("Presetting machines operated in night",'latest 2024'!B311)-3,3))),
            VALUE(MID('latest 2024'!B311,SEARCH("Presetting machines operated in night",'latest 2024'!B311)-3,3)),
            VALUE(MID('latest 2024'!B311,SEARCH("Presetting machines operated in night",'latest 2024'!B311)-2,2))
        )
    ),"-"
)</f>
        <v>3</v>
      </c>
      <c r="L311" s="178" t="s">
        <v>54</v>
      </c>
      <c r="M311" s="178" t="s">
        <v>54</v>
      </c>
      <c r="N311" s="162">
        <v>2</v>
      </c>
      <c r="O311" s="162">
        <v>2</v>
      </c>
      <c r="P311" s="163">
        <v>6</v>
      </c>
      <c r="Q311" s="163">
        <v>6</v>
      </c>
      <c r="R311" s="162">
        <v>3</v>
      </c>
      <c r="S311" s="162">
        <v>3</v>
      </c>
      <c r="T311" s="187">
        <v>7</v>
      </c>
      <c r="U311" s="187">
        <v>7</v>
      </c>
      <c r="V311" s="184" t="s">
        <v>826</v>
      </c>
      <c r="W311" s="182" t="s">
        <v>703</v>
      </c>
      <c r="X311" s="395">
        <v>27855.045999999998</v>
      </c>
      <c r="Y311" s="395">
        <v>74425</v>
      </c>
      <c r="Z311" s="395">
        <f t="shared" si="34"/>
        <v>945</v>
      </c>
      <c r="AA311" s="93">
        <v>888</v>
      </c>
      <c r="AB311" s="93">
        <v>57</v>
      </c>
      <c r="AC311" s="27">
        <f t="shared" si="35"/>
        <v>2102.4131642461539</v>
      </c>
      <c r="AD311" s="48">
        <f t="shared" si="36"/>
        <v>2221.5862499999998</v>
      </c>
      <c r="AE311" s="48">
        <f t="shared" si="37"/>
        <v>479.76923076923077</v>
      </c>
      <c r="AF311" s="48">
        <f t="shared" si="38"/>
        <v>1012.2590769230769</v>
      </c>
      <c r="AG311" s="8"/>
    </row>
    <row r="312" spans="1:33" ht="45.75" customHeight="1">
      <c r="A312" s="174">
        <v>45621</v>
      </c>
      <c r="B312" s="242">
        <f>IFERROR(
    IF(ISNUMBER(VALUE(MID('latest 2024'!B312,SEARCH("knitting machines for 12Hrs in day",'latest 2024'!B312)-4,4))),
        VALUE(MID('latest 2024'!B312,SEARCH("knitting machines for 12Hrs in day",'latest 2024'!B312)-4,4)),
        IF(ISNUMBER(VALUE(MID('latest 2024'!B312,SEARCH("knitting machines for 12Hrs in day",'latest 2024'!B312)-3,3))),
            VALUE(MID('latest 2024'!B312,SEARCH("knitting machines for 12Hrs in day",'latest 2024'!B312)-3,3)),
            VALUE(MID('latest 2024'!B312,SEARCH("knitting machines for 12Hrs in day",'latest 2024'!B312)-2,2))
        )
    ),"-"
)</f>
        <v>102</v>
      </c>
      <c r="C312" s="175">
        <f>IFERROR(
    IF(ISNUMBER(VALUE(MID('latest 2024'!B312,SEARCH("knitting machines operated in night",'latest 2024'!B312)-4,4))),
        VALUE(MID('latest 2024'!B312,SEARCH("knitting machines operated in night",'latest 2024'!B312)-4,4)),
        IF(ISNUMBER(VALUE(MID('latest 2024'!B312,SEARCH("knitting machines operated in night",'latest 2024'!B312)-3,3))),
            VALUE(MID('latest 2024'!B312,SEARCH("knitting machines operated in night",'latest 2024'!B312)-3,3)),
            VALUE(MID('latest 2024'!B312,SEARCH("knitting machines operated in night",'latest 2024'!B312)-2,2))
        )
    ),"-"
)</f>
        <v>70</v>
      </c>
      <c r="D312" s="176">
        <f>IFERROR(
    IF(ISNUMBER(VALUE(MID('latest 2024'!B312,SEARCH("bulk dye machines operated in day",'latest 2024'!B312)-4,4))),
        VALUE(MID('latest 2024'!B312,SEARCH("bulk dye machines operated in day",'latest 2024'!B312)-4,4)),
        IF(ISNUMBER(VALUE(MID('latest 2024'!B312,SEARCH("bulk dye machines operated in day",'latest 2024'!B312)-3,3))),
            VALUE(MID('latest 2024'!B312,SEARCH("bulk dye machines operated in day",'latest 2024'!B312)-3,3)),
            VALUE(MID('latest 2024'!B312,SEARCH("bulk dye machines operated in day ",'latest 2024'!B312)-2,2))
        )
    ),"-"
)</f>
        <v>29</v>
      </c>
      <c r="E312" s="176">
        <f>IFERROR(
    IF(ISNUMBER(VALUE(MID('latest 2024'!B312,SEARCH("bulk dye machines operated in night",'latest 2024'!B312)-4,4))),
        VALUE(MID('latest 2024'!B312,SEARCH("bulk dye machines operated in night",'latest 2024'!B312)-4,4)),
        IF(ISNUMBER(VALUE(MID('latest 2024'!B312,SEARCH("bulk dye machines operated in night",'latest 2024'!B312)-3,3))),
            VALUE(MID('latest 2024'!B312,SEARCH("bulk dye machines operated in night",'latest 2024'!B312)-3,3)),
            VALUE(MID('latest 2024'!B312,SEARCH("bulk dye machines operated in night",'latest 2024'!B312)-2,2))
        )
    ),"-"
)</f>
        <v>29</v>
      </c>
      <c r="F312" s="175">
        <f>IFERROR(
    IF(ISNUMBER(VALUE(MID('latest 2024'!B312,SEARCH("sample dye machine operated in day",'latest 2024'!B312)-4,4))),
        VALUE(MID('latest 2024'!B312,SEARCH("sample dye machine operated in day",'latest 2024'!B312)-4,4)),
        IF(ISNUMBER(VALUE(MID('latest 2024'!B312,SEARCH("sample dye machine operated in day",'latest 2024'!B312)-3,3))),
            VALUE(MID('latest 2024'!B312,SEARCH("sample dye machine operated in day",'latest 2024'!B312)-3,3)),
            VALUE(MID('latest 2024'!B312,SEARCH("sample dye machine operated in day",'latest 2024'!B312)-2,2))
        )
    ),"-"
)</f>
        <v>9</v>
      </c>
      <c r="G312" s="175">
        <f>IFERROR(
    IF(ISNUMBER(VALUE(MID('latest 2024'!B312,SEARCH("sample dye machine operated in night",'latest 2024'!B312)-4,4))),
        VALUE(MID('latest 2024'!B312,SEARCH("sample dye machine operated in night",'latest 2024'!B312)-4,4)),
        IF(ISNUMBER(VALUE(MID('latest 2024'!B312,SEARCH("sample dye machine operated in night",'latest 2024'!B312)-3,3))),
            VALUE(MID('latest 2024'!B312,SEARCH("sample dye machine operated in night",'latest 2024'!B312)-3,3)),
            VALUE(MID('latest 2024'!B312,SEARCH("sample dye machine operated in night",'latest 2024'!B312)-2,2))
        )
    ),"-"
)</f>
        <v>10</v>
      </c>
      <c r="H312" s="176">
        <f>IFERROR(
    IF(ISNUMBER(VALUE(MID('latest 2024'!B312,SEARCH("dryers operated in day",'latest 2024'!B312)-4,4))),
        VALUE(MID('latest 2024'!B312,SEARCH("dryers operated in day",'latest 2024'!B312)-4,4)),
        IF(ISNUMBER(VALUE(MID('latest 2024'!B312,SEARCH("dryers operated in day",'latest 2024'!B312)-3,3))),
            VALUE(MID('latest 2024'!B312,SEARCH("dryers operated in day",'latest 2024'!B312)-3,3)),
            VALUE(MID('latest 2024'!B312,SEARCH("dryers operated in day",'latest 2024'!B312)-2,2))
        )
    ),"-"
)</f>
        <v>11</v>
      </c>
      <c r="I312" s="176">
        <f>IFERROR(
    IF(ISNUMBER(VALUE(MID('latest 2024'!B312,SEARCH("dryers operated in night",'latest 2024'!B312)-4,4))),
        VALUE(MID('latest 2024'!B312,SEARCH("dryers operated in night",'latest 2024'!B312)-4,4)),
        IF(ISNUMBER(VALUE(MID('latest 2024'!B312,SEARCH("dryers operated in night",'latest 2024'!B312)-3,3))),
            VALUE(MID('latest 2024'!B312,SEARCH("dryers operated in night",'latest 2024'!B312)-3,3)),
            VALUE(MID('latest 2024'!B312,SEARCH("dryers operated in night",'latest 2024'!B312)-2,2))
        )
    ),"-"
)</f>
        <v>11</v>
      </c>
      <c r="J312" s="175">
        <f>IFERROR(
    IF(ISNUMBER(VALUE(MID('latest 2024'!B312,SEARCH("Presetting machines operated in day",'latest 2024'!B312)-4,4))),
        VALUE(MID('latest 2024'!B312,SEARCH("Presetting machines operated in day",'latest 2024'!B312)-4,4)),
        IF(ISNUMBER(VALUE(MID('latest 2024'!B312,SEARCH("Presetting machines operated in day",'latest 2024'!B312)-3,3))),
            VALUE(MID('latest 2024'!B312,SEARCH("Presetting machines operated in day",'latest 2024'!B312)-3,3)),
            VALUE(MID('latest 2024'!B312,SEARCH("Presetting machines operated in day",'latest 2024'!B312)-2,2))
        )
    ),"-"
)</f>
        <v>3</v>
      </c>
      <c r="K312" s="177">
        <f>IFERROR(
    IF(ISNUMBER(VALUE(MID('latest 2024'!B312,SEARCH("Presetting machines operated in night",'latest 2024'!B312)-4,4))),
        VALUE(MID('latest 2024'!B312,SEARCH("Presetting machines operated in night",'latest 2024'!B312)-4,4)),
        IF(ISNUMBER(VALUE(MID('latest 2024'!B312,SEARCH("Presetting machines operated in night",'latest 2024'!B312)-3,3))),
            VALUE(MID('latest 2024'!B312,SEARCH("Presetting machines operated in night",'latest 2024'!B312)-3,3)),
            VALUE(MID('latest 2024'!B312,SEARCH("Presetting machines operated in night",'latest 2024'!B312)-2,2))
        )
    ),"-"
)</f>
        <v>3</v>
      </c>
      <c r="L312" s="178" t="s">
        <v>54</v>
      </c>
      <c r="M312" s="178" t="s">
        <v>54</v>
      </c>
      <c r="N312" s="162">
        <v>2</v>
      </c>
      <c r="O312" s="162">
        <v>0</v>
      </c>
      <c r="P312" s="163">
        <v>7</v>
      </c>
      <c r="Q312" s="163">
        <v>6</v>
      </c>
      <c r="R312" s="162">
        <v>3</v>
      </c>
      <c r="S312" s="162">
        <v>3</v>
      </c>
      <c r="T312" s="187">
        <v>7</v>
      </c>
      <c r="U312" s="187">
        <v>7</v>
      </c>
      <c r="V312" s="184" t="s">
        <v>826</v>
      </c>
      <c r="W312" s="182" t="s">
        <v>703</v>
      </c>
      <c r="X312" s="395">
        <v>26687.618999999999</v>
      </c>
      <c r="Y312" s="395">
        <v>71823</v>
      </c>
      <c r="Z312" s="395">
        <f t="shared" si="34"/>
        <v>905</v>
      </c>
      <c r="AA312" s="93">
        <v>839</v>
      </c>
      <c r="AB312" s="93">
        <v>66</v>
      </c>
      <c r="AC312" s="27">
        <f t="shared" si="35"/>
        <v>2014.2993663692307</v>
      </c>
      <c r="AD312" s="48">
        <f t="shared" si="36"/>
        <v>2143.9165499999999</v>
      </c>
      <c r="AE312" s="387">
        <f t="shared" si="37"/>
        <v>459.46153846153845</v>
      </c>
      <c r="AF312" s="387">
        <f t="shared" si="38"/>
        <v>959.22761538461543</v>
      </c>
      <c r="AG312" s="8"/>
    </row>
    <row r="313" spans="1:33" ht="45.75" customHeight="1">
      <c r="A313" s="174">
        <v>45622</v>
      </c>
      <c r="B313" s="242">
        <f>IFERROR(
    IF(ISNUMBER(VALUE(MID('latest 2024'!B313,SEARCH("knitting machines for 12Hrs in day",'latest 2024'!B313)-4,4))),
        VALUE(MID('latest 2024'!B313,SEARCH("knitting machines for 12Hrs in day",'latest 2024'!B313)-4,4)),
        IF(ISNUMBER(VALUE(MID('latest 2024'!B313,SEARCH("knitting machines for 12Hrs in day",'latest 2024'!B313)-3,3))),
            VALUE(MID('latest 2024'!B313,SEARCH("knitting machines for 12Hrs in day",'latest 2024'!B313)-3,3)),
            VALUE(MID('latest 2024'!B313,SEARCH("knitting machines for 12Hrs in day",'latest 2024'!B313)-2,2))
        )
    ),"-"
)</f>
        <v>91</v>
      </c>
      <c r="C313" s="175">
        <f>IFERROR(
    IF(ISNUMBER(VALUE(MID('latest 2024'!B313,SEARCH("knitting machines operated in night",'latest 2024'!B313)-4,4))),
        VALUE(MID('latest 2024'!B313,SEARCH("knitting machines operated in night",'latest 2024'!B313)-4,4)),
        IF(ISNUMBER(VALUE(MID('latest 2024'!B313,SEARCH("knitting machines operated in night",'latest 2024'!B313)-3,3))),
            VALUE(MID('latest 2024'!B313,SEARCH("knitting machines operated in night",'latest 2024'!B313)-3,3)),
            VALUE(MID('latest 2024'!B313,SEARCH("knitting machines operated in night",'latest 2024'!B313)-2,2))
        )
    ),"-"
)</f>
        <v>63</v>
      </c>
      <c r="D313" s="176">
        <f>IFERROR(
    IF(ISNUMBER(VALUE(MID('latest 2024'!B313,SEARCH("bulk dye machines operated in day",'latest 2024'!B313)-4,4))),
        VALUE(MID('latest 2024'!B313,SEARCH("bulk dye machines operated in day",'latest 2024'!B313)-4,4)),
        IF(ISNUMBER(VALUE(MID('latest 2024'!B313,SEARCH("bulk dye machines operated in day",'latest 2024'!B313)-3,3))),
            VALUE(MID('latest 2024'!B313,SEARCH("bulk dye machines operated in day",'latest 2024'!B313)-3,3)),
            VALUE(MID('latest 2024'!B313,SEARCH("bulk dye machines operated in day ",'latest 2024'!B313)-2,2))
        )
    ),"-"
)</f>
        <v>28</v>
      </c>
      <c r="E313" s="176">
        <f>IFERROR(
    IF(ISNUMBER(VALUE(MID('latest 2024'!B313,SEARCH("bulk dye machines operated in night",'latest 2024'!B313)-4,4))),
        VALUE(MID('latest 2024'!B313,SEARCH("bulk dye machines operated in night",'latest 2024'!B313)-4,4)),
        IF(ISNUMBER(VALUE(MID('latest 2024'!B313,SEARCH("bulk dye machines operated in night",'latest 2024'!B313)-3,3))),
            VALUE(MID('latest 2024'!B313,SEARCH("bulk dye machines operated in night",'latest 2024'!B313)-3,3)),
            VALUE(MID('latest 2024'!B313,SEARCH("bulk dye machines operated in night",'latest 2024'!B313)-2,2))
        )
    ),"-"
)</f>
        <v>28</v>
      </c>
      <c r="F313" s="175">
        <f>IFERROR(
    IF(ISNUMBER(VALUE(MID('latest 2024'!B313,SEARCH("sample dye machine operated in day",'latest 2024'!B313)-4,4))),
        VALUE(MID('latest 2024'!B313,SEARCH("sample dye machine operated in day",'latest 2024'!B313)-4,4)),
        IF(ISNUMBER(VALUE(MID('latest 2024'!B313,SEARCH("sample dye machine operated in day",'latest 2024'!B313)-3,3))),
            VALUE(MID('latest 2024'!B313,SEARCH("sample dye machine operated in day",'latest 2024'!B313)-3,3)),
            VALUE(MID('latest 2024'!B313,SEARCH("sample dye machine operated in day",'latest 2024'!B313)-2,2))
        )
    ),"-"
)</f>
        <v>10</v>
      </c>
      <c r="G313" s="175">
        <f>IFERROR(
    IF(ISNUMBER(VALUE(MID('latest 2024'!B313,SEARCH("sample dye machine operated in night",'latest 2024'!B313)-4,4))),
        VALUE(MID('latest 2024'!B313,SEARCH("sample dye machine operated in night",'latest 2024'!B313)-4,4)),
        IF(ISNUMBER(VALUE(MID('latest 2024'!B313,SEARCH("sample dye machine operated in night",'latest 2024'!B313)-3,3))),
            VALUE(MID('latest 2024'!B313,SEARCH("sample dye machine operated in night",'latest 2024'!B313)-3,3)),
            VALUE(MID('latest 2024'!B313,SEARCH("sample dye machine operated in night",'latest 2024'!B313)-2,2))
        )
    ),"-"
)</f>
        <v>10</v>
      </c>
      <c r="H313" s="176">
        <f>IFERROR(
    IF(ISNUMBER(VALUE(MID('latest 2024'!B313,SEARCH("dryers operated in day",'latest 2024'!B313)-4,4))),
        VALUE(MID('latest 2024'!B313,SEARCH("dryers operated in day",'latest 2024'!B313)-4,4)),
        IF(ISNUMBER(VALUE(MID('latest 2024'!B313,SEARCH("dryers operated in day",'latest 2024'!B313)-3,3))),
            VALUE(MID('latest 2024'!B313,SEARCH("dryers operated in day",'latest 2024'!B313)-3,3)),
            VALUE(MID('latest 2024'!B313,SEARCH("dryers operated in day",'latest 2024'!B313)-2,2))
        )
    ),"-"
)</f>
        <v>10</v>
      </c>
      <c r="I313" s="176">
        <f>IFERROR(
    IF(ISNUMBER(VALUE(MID('latest 2024'!B313,SEARCH("dryers operated in night",'latest 2024'!B313)-4,4))),
        VALUE(MID('latest 2024'!B313,SEARCH("dryers operated in night",'latest 2024'!B313)-4,4)),
        IF(ISNUMBER(VALUE(MID('latest 2024'!B313,SEARCH("dryers operated in night",'latest 2024'!B313)-3,3))),
            VALUE(MID('latest 2024'!B313,SEARCH("dryers operated in night",'latest 2024'!B313)-3,3)),
            VALUE(MID('latest 2024'!B313,SEARCH("dryers operated in night",'latest 2024'!B313)-2,2))
        )
    ),"-"
)</f>
        <v>10</v>
      </c>
      <c r="J313" s="175">
        <f>IFERROR(
    IF(ISNUMBER(VALUE(MID('latest 2024'!B313,SEARCH("Presetting machines operated in day",'latest 2024'!B313)-4,4))),
        VALUE(MID('latest 2024'!B313,SEARCH("Presetting machines operated in day",'latest 2024'!B313)-4,4)),
        IF(ISNUMBER(VALUE(MID('latest 2024'!B313,SEARCH("Presetting machines operated in day",'latest 2024'!B313)-3,3))),
            VALUE(MID('latest 2024'!B313,SEARCH("Presetting machines operated in day",'latest 2024'!B313)-3,3)),
            VALUE(MID('latest 2024'!B313,SEARCH("Presetting machines operated in day",'latest 2024'!B313)-2,2))
        )
    ),"-"
)</f>
        <v>3</v>
      </c>
      <c r="K313" s="177">
        <f>IFERROR(
    IF(ISNUMBER(VALUE(MID('latest 2024'!B313,SEARCH("Presetting machines operated in night",'latest 2024'!B313)-4,4))),
        VALUE(MID('latest 2024'!B313,SEARCH("Presetting machines operated in night",'latest 2024'!B313)-4,4)),
        IF(ISNUMBER(VALUE(MID('latest 2024'!B313,SEARCH("Presetting machines operated in night",'latest 2024'!B313)-3,3))),
            VALUE(MID('latest 2024'!B313,SEARCH("Presetting machines operated in night",'latest 2024'!B313)-3,3)),
            VALUE(MID('latest 2024'!B313,SEARCH("Presetting machines operated in night",'latest 2024'!B313)-2,2))
        )
    ),"-"
)</f>
        <v>3</v>
      </c>
      <c r="L313" s="178" t="s">
        <v>54</v>
      </c>
      <c r="M313" s="178" t="s">
        <v>54</v>
      </c>
      <c r="N313" s="162">
        <v>2</v>
      </c>
      <c r="O313" s="162">
        <v>2</v>
      </c>
      <c r="P313" s="163">
        <v>6</v>
      </c>
      <c r="Q313" s="163">
        <v>5</v>
      </c>
      <c r="R313" s="162">
        <v>3</v>
      </c>
      <c r="S313" s="162">
        <v>3</v>
      </c>
      <c r="T313" s="163">
        <v>7</v>
      </c>
      <c r="U313" s="163">
        <v>7</v>
      </c>
      <c r="V313" s="181" t="s">
        <v>712</v>
      </c>
      <c r="W313" s="182" t="s">
        <v>703</v>
      </c>
      <c r="X313" s="395">
        <v>26263.361000000001</v>
      </c>
      <c r="Y313" s="396">
        <v>79533</v>
      </c>
      <c r="Z313" s="395">
        <f t="shared" si="34"/>
        <v>1000</v>
      </c>
      <c r="AA313" s="93">
        <v>934</v>
      </c>
      <c r="AB313" s="93">
        <v>66</v>
      </c>
      <c r="AC313" s="27">
        <f t="shared" si="35"/>
        <v>1982.2776779384617</v>
      </c>
      <c r="AD313" s="48">
        <f t="shared" si="36"/>
        <v>2374.06005</v>
      </c>
      <c r="AE313" s="48">
        <f t="shared" si="37"/>
        <v>507.69230769230768</v>
      </c>
      <c r="AF313" s="48">
        <f t="shared" si="38"/>
        <v>1066.1026153846153</v>
      </c>
      <c r="AG313" s="8"/>
    </row>
    <row r="314" spans="1:33" ht="45.75" customHeight="1">
      <c r="A314" s="174">
        <v>45623</v>
      </c>
      <c r="B314" s="242">
        <f>IFERROR(
    IF(ISNUMBER(VALUE(MID('latest 2024'!B314,SEARCH("knitting machines for 12Hrs in day",'latest 2024'!B314)-4,4))),
        VALUE(MID('latest 2024'!B314,SEARCH("knitting machines for 12Hrs in day",'latest 2024'!B314)-4,4)),
        IF(ISNUMBER(VALUE(MID('latest 2024'!B314,SEARCH("knitting machines for 12Hrs in day",'latest 2024'!B314)-3,3))),
            VALUE(MID('latest 2024'!B314,SEARCH("knitting machines for 12Hrs in day",'latest 2024'!B314)-3,3)),
            VALUE(MID('latest 2024'!B314,SEARCH("knitting machines for 12Hrs in day",'latest 2024'!B314)-2,2))
        )
    ),"-"
)</f>
        <v>44</v>
      </c>
      <c r="C314" s="175">
        <f>IFERROR(
    IF(ISNUMBER(VALUE(MID('latest 2024'!B314,SEARCH("knitting machines operated in night",'latest 2024'!B314)-4,4))),
        VALUE(MID('latest 2024'!B314,SEARCH("knitting machines operated in night",'latest 2024'!B314)-4,4)),
        IF(ISNUMBER(VALUE(MID('latest 2024'!B314,SEARCH("knitting machines operated in night",'latest 2024'!B314)-3,3))),
            VALUE(MID('latest 2024'!B314,SEARCH("knitting machines operated in night",'latest 2024'!B314)-3,3)),
            VALUE(MID('latest 2024'!B314,SEARCH("knitting machines operated in night",'latest 2024'!B314)-2,2))
        )
    ),"-"
)</f>
        <v>8</v>
      </c>
      <c r="D314" s="176">
        <f>IFERROR(
    IF(ISNUMBER(VALUE(MID('latest 2024'!B314,SEARCH("bulk dye machines operated in day",'latest 2024'!B314)-4,4))),
        VALUE(MID('latest 2024'!B314,SEARCH("bulk dye machines operated in day",'latest 2024'!B314)-4,4)),
        IF(ISNUMBER(VALUE(MID('latest 2024'!B314,SEARCH("bulk dye machines operated in day",'latest 2024'!B314)-3,3))),
            VALUE(MID('latest 2024'!B314,SEARCH("bulk dye machines operated in day",'latest 2024'!B314)-3,3)),
            VALUE(MID('latest 2024'!B314,SEARCH("bulk dye machines operated in day ",'latest 2024'!B314)-2,2))
        )
    ),"-"
)</f>
        <v>14</v>
      </c>
      <c r="E314" s="176">
        <f>IFERROR(
    IF(ISNUMBER(VALUE(MID('latest 2024'!B314,SEARCH("bulk dye machines operated in night",'latest 2024'!B314)-4,4))),
        VALUE(MID('latest 2024'!B314,SEARCH("bulk dye machines operated in night",'latest 2024'!B314)-4,4)),
        IF(ISNUMBER(VALUE(MID('latest 2024'!B314,SEARCH("bulk dye machines operated in night",'latest 2024'!B314)-3,3))),
            VALUE(MID('latest 2024'!B314,SEARCH("bulk dye machines operated in night",'latest 2024'!B314)-3,3)),
            VALUE(MID('latest 2024'!B314,SEARCH("bulk dye machines operated in night",'latest 2024'!B314)-2,2))
        )
    ),"-"
)</f>
        <v>10</v>
      </c>
      <c r="F314" s="175">
        <f>IFERROR(
    IF(ISNUMBER(VALUE(MID('latest 2024'!B314,SEARCH("sample dye machine operated in day",'latest 2024'!B314)-4,4))),
        VALUE(MID('latest 2024'!B314,SEARCH("sample dye machine operated in day",'latest 2024'!B314)-4,4)),
        IF(ISNUMBER(VALUE(MID('latest 2024'!B314,SEARCH("sample dye machine operated in day",'latest 2024'!B314)-3,3))),
            VALUE(MID('latest 2024'!B314,SEARCH("sample dye machine operated in day",'latest 2024'!B314)-3,3)),
            VALUE(MID('latest 2024'!B314,SEARCH("sample dye machine operated in day",'latest 2024'!B314)-2,2))
        )
    ),"-"
)</f>
        <v>9</v>
      </c>
      <c r="G314" s="175">
        <f>IFERROR(
    IF(ISNUMBER(VALUE(MID('latest 2024'!B314,SEARCH("sample dye machine operated in night",'latest 2024'!B314)-4,4))),
        VALUE(MID('latest 2024'!B314,SEARCH("sample dye machine operated in night",'latest 2024'!B314)-4,4)),
        IF(ISNUMBER(VALUE(MID('latest 2024'!B314,SEARCH("sample dye machine operated in night",'latest 2024'!B314)-3,3))),
            VALUE(MID('latest 2024'!B314,SEARCH("sample dye machine operated in night",'latest 2024'!B314)-3,3)),
            VALUE(MID('latest 2024'!B314,SEARCH("sample dye machine operated in night",'latest 2024'!B314)-2,2))
        )
    ),"-"
)</f>
        <v>9</v>
      </c>
      <c r="H314" s="176">
        <f>IFERROR(
    IF(ISNUMBER(VALUE(MID('latest 2024'!B314,SEARCH("dryers operated in day",'latest 2024'!B314)-4,4))),
        VALUE(MID('latest 2024'!B314,SEARCH("dryers operated in day",'latest 2024'!B314)-4,4)),
        IF(ISNUMBER(VALUE(MID('latest 2024'!B314,SEARCH("dryers operated in day",'latest 2024'!B314)-3,3))),
            VALUE(MID('latest 2024'!B314,SEARCH("dryers operated in day",'latest 2024'!B314)-3,3)),
            VALUE(MID('latest 2024'!B314,SEARCH("dryers operated in day",'latest 2024'!B314)-2,2))
        )
    ),"-"
)</f>
        <v>10</v>
      </c>
      <c r="I314" s="176">
        <f>IFERROR(
    IF(ISNUMBER(VALUE(MID('latest 2024'!B314,SEARCH("dryers operated in night",'latest 2024'!B314)-4,4))),
        VALUE(MID('latest 2024'!B314,SEARCH("dryers operated in night",'latest 2024'!B314)-4,4)),
        IF(ISNUMBER(VALUE(MID('latest 2024'!B314,SEARCH("dryers operated in night",'latest 2024'!B314)-3,3))),
            VALUE(MID('latest 2024'!B314,SEARCH("dryers operated in night",'latest 2024'!B314)-3,3)),
            VALUE(MID('latest 2024'!B314,SEARCH("dryers operated in night",'latest 2024'!B314)-2,2))
        )
    ),"-"
)</f>
        <v>11</v>
      </c>
      <c r="J314" s="175">
        <f>IFERROR(
    IF(ISNUMBER(VALUE(MID('latest 2024'!B314,SEARCH("Presetting machines operated in day",'latest 2024'!B314)-4,4))),
        VALUE(MID('latest 2024'!B314,SEARCH("Presetting machines operated in day",'latest 2024'!B314)-4,4)),
        IF(ISNUMBER(VALUE(MID('latest 2024'!B314,SEARCH("Presetting machines operated in day",'latest 2024'!B314)-3,3))),
            VALUE(MID('latest 2024'!B314,SEARCH("Presetting machines operated in day",'latest 2024'!B314)-3,3)),
            VALUE(MID('latest 2024'!B314,SEARCH("Presetting machines operated in day",'latest 2024'!B314)-2,2))
        )
    ),"-"
)</f>
        <v>2</v>
      </c>
      <c r="K314" s="177">
        <f>IFERROR(
    IF(ISNUMBER(VALUE(MID('latest 2024'!B314,SEARCH("Presetting machines operated in night",'latest 2024'!B314)-4,4))),
        VALUE(MID('latest 2024'!B314,SEARCH("Presetting machines operated in night",'latest 2024'!B314)-4,4)),
        IF(ISNUMBER(VALUE(MID('latest 2024'!B314,SEARCH("Presetting machines operated in night",'latest 2024'!B314)-3,3))),
            VALUE(MID('latest 2024'!B314,SEARCH("Presetting machines operated in night",'latest 2024'!B314)-3,3)),
            VALUE(MID('latest 2024'!B314,SEARCH("Presetting machines operated in night",'latest 2024'!B314)-2,2))
        )
    ),"-"
)</f>
        <v>0</v>
      </c>
      <c r="L314" s="178" t="s">
        <v>54</v>
      </c>
      <c r="M314" s="178" t="s">
        <v>54</v>
      </c>
      <c r="N314" s="162">
        <v>2</v>
      </c>
      <c r="O314" s="162">
        <v>1</v>
      </c>
      <c r="P314" s="163">
        <v>5</v>
      </c>
      <c r="Q314" s="163">
        <v>4</v>
      </c>
      <c r="R314" s="162">
        <v>3</v>
      </c>
      <c r="S314" s="162">
        <v>3</v>
      </c>
      <c r="T314" s="163">
        <v>7</v>
      </c>
      <c r="U314" s="413" t="s">
        <v>836</v>
      </c>
      <c r="V314" s="181" t="s">
        <v>712</v>
      </c>
      <c r="W314" s="182" t="s">
        <v>703</v>
      </c>
      <c r="X314" s="395">
        <v>21703.115808248582</v>
      </c>
      <c r="Y314" s="397">
        <v>45171</v>
      </c>
      <c r="Z314" s="395">
        <f t="shared" si="34"/>
        <v>537.67648001923931</v>
      </c>
      <c r="AA314" s="93">
        <v>472</v>
      </c>
      <c r="AB314" s="93">
        <v>65.67648001923925</v>
      </c>
      <c r="AC314" s="27">
        <f t="shared" si="35"/>
        <v>1638.0844023887316</v>
      </c>
      <c r="AD314" s="48">
        <f t="shared" si="36"/>
        <v>1348.3543500000001</v>
      </c>
      <c r="AE314" s="48">
        <f t="shared" si="37"/>
        <v>272.97421293284458</v>
      </c>
      <c r="AF314" s="48">
        <f t="shared" si="38"/>
        <v>546.27735965985994</v>
      </c>
      <c r="AG314" s="8"/>
    </row>
    <row r="315" spans="1:33" ht="45.75" customHeight="1">
      <c r="A315" s="174">
        <v>45624</v>
      </c>
      <c r="B315" s="242">
        <f>IFERROR(
    IF(ISNUMBER(VALUE(MID('latest 2024'!B315,SEARCH("knitting machines for 12Hrs in day",'latest 2024'!B315)-4,4))),
        VALUE(MID('latest 2024'!B315,SEARCH("knitting machines for 12Hrs in day",'latest 2024'!B315)-4,4)),
        IF(ISNUMBER(VALUE(MID('latest 2024'!B315,SEARCH("knitting machines for 12Hrs in day",'latest 2024'!B315)-3,3))),
            VALUE(MID('latest 2024'!B315,SEARCH("knitting machines for 12Hrs in day",'latest 2024'!B315)-3,3)),
            VALUE(MID('latest 2024'!B315,SEARCH("knitting machines for 12Hrs in day",'latest 2024'!B315)-2,2))
        )
    ),"-"
)</f>
        <v>13</v>
      </c>
      <c r="C315" s="175">
        <f>IFERROR(
    IF(ISNUMBER(VALUE(MID('latest 2024'!B315,SEARCH("knitting machines operated in night",'latest 2024'!B315)-4,4))),
        VALUE(MID('latest 2024'!B315,SEARCH("knitting machines operated in night",'latest 2024'!B315)-4,4)),
        IF(ISNUMBER(VALUE(MID('latest 2024'!B315,SEARCH("knitting machines operated in night",'latest 2024'!B315)-3,3))),
            VALUE(MID('latest 2024'!B315,SEARCH("knitting machines operated in night",'latest 2024'!B315)-3,3)),
            VALUE(MID('latest 2024'!B315,SEARCH("knitting machines operated in night",'latest 2024'!B315)-2,2))
        )
    ),"-"
)</f>
        <v>30</v>
      </c>
      <c r="D315" s="176">
        <f>IFERROR(
    IF(ISNUMBER(VALUE(MID('latest 2024'!B315,SEARCH("bulk dye machines operated in day",'latest 2024'!B315)-4,4))),
        VALUE(MID('latest 2024'!B315,SEARCH("bulk dye machines operated in day",'latest 2024'!B315)-4,4)),
        IF(ISNUMBER(VALUE(MID('latest 2024'!B315,SEARCH("bulk dye machines operated in day",'latest 2024'!B315)-3,3))),
            VALUE(MID('latest 2024'!B315,SEARCH("bulk dye machines operated in day",'latest 2024'!B315)-3,3)),
            VALUE(MID('latest 2024'!B315,SEARCH("bulk dye machines operated in day ",'latest 2024'!B315)-2,2))
        )
    ),"-"
)</f>
        <v>3</v>
      </c>
      <c r="E315" s="176">
        <f>IFERROR(
    IF(ISNUMBER(VALUE(MID('latest 2024'!B315,SEARCH("bulk dye machines operated in night",'latest 2024'!B315)-4,4))),
        VALUE(MID('latest 2024'!B315,SEARCH("bulk dye machines operated in night",'latest 2024'!B315)-4,4)),
        IF(ISNUMBER(VALUE(MID('latest 2024'!B315,SEARCH("bulk dye machines operated in night",'latest 2024'!B315)-3,3))),
            VALUE(MID('latest 2024'!B315,SEARCH("bulk dye machines operated in night",'latest 2024'!B315)-3,3)),
            VALUE(MID('latest 2024'!B315,SEARCH("bulk dye machines operated in night",'latest 2024'!B315)-2,2))
        )
    ),"-"
)</f>
        <v>20</v>
      </c>
      <c r="F315" s="175">
        <f>IFERROR(
    IF(ISNUMBER(VALUE(MID('latest 2024'!B315,SEARCH("sample dye machine operated in day",'latest 2024'!B315)-4,4))),
        VALUE(MID('latest 2024'!B315,SEARCH("sample dye machine operated in day",'latest 2024'!B315)-4,4)),
        IF(ISNUMBER(VALUE(MID('latest 2024'!B315,SEARCH("sample dye machine operated in day",'latest 2024'!B315)-3,3))),
            VALUE(MID('latest 2024'!B315,SEARCH("sample dye machine operated in day",'latest 2024'!B315)-3,3)),
            VALUE(MID('latest 2024'!B315,SEARCH("sample dye machine operated in day",'latest 2024'!B315)-2,2))
        )
    ),"-"
)</f>
        <v>0</v>
      </c>
      <c r="G315" s="175">
        <f>IFERROR(
    IF(ISNUMBER(VALUE(MID('latest 2024'!B315,SEARCH("sample dye machine operated in night",'latest 2024'!B315)-4,4))),
        VALUE(MID('latest 2024'!B315,SEARCH("sample dye machine operated in night",'latest 2024'!B315)-4,4)),
        IF(ISNUMBER(VALUE(MID('latest 2024'!B315,SEARCH("sample dye machine operated in night",'latest 2024'!B315)-3,3))),
            VALUE(MID('latest 2024'!B315,SEARCH("sample dye machine operated in night",'latest 2024'!B315)-3,3)),
            VALUE(MID('latest 2024'!B315,SEARCH("sample dye machine operated in night",'latest 2024'!B315)-2,2))
        )
    ),"-"
)</f>
        <v>10</v>
      </c>
      <c r="H315" s="176">
        <f>IFERROR(
    IF(ISNUMBER(VALUE(MID('latest 2024'!B315,SEARCH("dryers operated in day",'latest 2024'!B315)-4,4))),
        VALUE(MID('latest 2024'!B315,SEARCH("dryers operated in day",'latest 2024'!B315)-4,4)),
        IF(ISNUMBER(VALUE(MID('latest 2024'!B315,SEARCH("dryers operated in day",'latest 2024'!B315)-3,3))),
            VALUE(MID('latest 2024'!B315,SEARCH("dryers operated in day",'latest 2024'!B315)-3,3)),
            VALUE(MID('latest 2024'!B315,SEARCH("dryers operated in day",'latest 2024'!B315)-2,2))
        )
    ),"-"
)</f>
        <v>1</v>
      </c>
      <c r="I315" s="176">
        <f>IFERROR(
    IF(ISNUMBER(VALUE(MID('latest 2024'!B315,SEARCH("dryers operated in night",'latest 2024'!B315)-4,4))),
        VALUE(MID('latest 2024'!B315,SEARCH("dryers operated in night",'latest 2024'!B315)-4,4)),
        IF(ISNUMBER(VALUE(MID('latest 2024'!B315,SEARCH("dryers operated in night",'latest 2024'!B315)-3,3))),
            VALUE(MID('latest 2024'!B315,SEARCH("dryers operated in night",'latest 2024'!B315)-3,3)),
            VALUE(MID('latest 2024'!B315,SEARCH("dryers operated in night",'latest 2024'!B315)-2,2))
        )
    ),"-"
)</f>
        <v>3</v>
      </c>
      <c r="J315" s="175">
        <f>IFERROR(
    IF(ISNUMBER(VALUE(MID('latest 2024'!B315,SEARCH("Presetting machines operated in day",'latest 2024'!B315)-4,4))),
        VALUE(MID('latest 2024'!B315,SEARCH("Presetting machines operated in day",'latest 2024'!B315)-4,4)),
        IF(ISNUMBER(VALUE(MID('latest 2024'!B315,SEARCH("Presetting machines operated in day",'latest 2024'!B315)-3,3))),
            VALUE(MID('latest 2024'!B315,SEARCH("Presetting machines operated in day",'latest 2024'!B315)-3,3)),
            VALUE(MID('latest 2024'!B315,SEARCH("Presetting machines operated in day",'latest 2024'!B315)-2,2))
        )
    ),"-"
)</f>
        <v>0</v>
      </c>
      <c r="K315" s="177">
        <f>IFERROR(
    IF(ISNUMBER(VALUE(MID('latest 2024'!B315,SEARCH("Presetting machines operated in night",'latest 2024'!B315)-4,4))),
        VALUE(MID('latest 2024'!B315,SEARCH("Presetting machines operated in night",'latest 2024'!B315)-4,4)),
        IF(ISNUMBER(VALUE(MID('latest 2024'!B315,SEARCH("Presetting machines operated in night",'latest 2024'!B315)-3,3))),
            VALUE(MID('latest 2024'!B315,SEARCH("Presetting machines operated in night",'latest 2024'!B315)-3,3)),
            VALUE(MID('latest 2024'!B315,SEARCH("Presetting machines operated in night",'latest 2024'!B315)-2,2))
        )
    ),"-"
)</f>
        <v>0</v>
      </c>
      <c r="L315" s="178" t="s">
        <v>54</v>
      </c>
      <c r="M315" s="178" t="s">
        <v>54</v>
      </c>
      <c r="N315" s="162">
        <v>1</v>
      </c>
      <c r="O315" s="162">
        <v>1</v>
      </c>
      <c r="P315" s="163">
        <v>3</v>
      </c>
      <c r="Q315" s="163">
        <v>5</v>
      </c>
      <c r="R315" s="162">
        <v>2</v>
      </c>
      <c r="S315" s="162">
        <v>3</v>
      </c>
      <c r="T315" s="413" t="s">
        <v>837</v>
      </c>
      <c r="U315" s="163" t="s">
        <v>838</v>
      </c>
      <c r="V315" s="181" t="s">
        <v>712</v>
      </c>
      <c r="W315" s="182" t="s">
        <v>703</v>
      </c>
      <c r="X315" s="395">
        <v>14868.970078389166</v>
      </c>
      <c r="Y315" s="395">
        <v>31349</v>
      </c>
      <c r="Z315" s="395">
        <f t="shared" si="34"/>
        <v>383.75238142488587</v>
      </c>
      <c r="AA315" s="93">
        <v>320</v>
      </c>
      <c r="AB315" s="93">
        <v>63.75238142488589</v>
      </c>
      <c r="AC315" s="27">
        <f t="shared" si="35"/>
        <v>1122.2641108396501</v>
      </c>
      <c r="AD315" s="48">
        <f t="shared" si="36"/>
        <v>935.76765</v>
      </c>
      <c r="AE315" s="48">
        <f t="shared" si="37"/>
        <v>194.82813210801896</v>
      </c>
      <c r="AF315" s="48">
        <f t="shared" si="38"/>
        <v>374.82978472529652</v>
      </c>
      <c r="AG315" s="8"/>
    </row>
    <row r="316" spans="1:33" ht="45.75" customHeight="1">
      <c r="A316" s="174">
        <v>45625</v>
      </c>
      <c r="B316" s="242">
        <f>IFERROR(
    IF(ISNUMBER(VALUE(MID('latest 2024'!B316,SEARCH("knitting machines for 12Hrs in day",'latest 2024'!B316)-4,4))),
        VALUE(MID('latest 2024'!B316,SEARCH("knitting machines for 12Hrs in day",'latest 2024'!B316)-4,4)),
        IF(ISNUMBER(VALUE(MID('latest 2024'!B316,SEARCH("knitting machines for 12Hrs in day",'latest 2024'!B316)-3,3))),
            VALUE(MID('latest 2024'!B316,SEARCH("knitting machines for 12Hrs in day",'latest 2024'!B316)-3,3)),
            VALUE(MID('latest 2024'!B316,SEARCH("knitting machines for 12Hrs in day",'latest 2024'!B316)-2,2))
        )
    ),"-"
)</f>
        <v>40</v>
      </c>
      <c r="C316" s="175">
        <f>IFERROR(
    IF(ISNUMBER(VALUE(MID('latest 2024'!B316,SEARCH("knitting machines operated in night",'latest 2024'!B316)-4,4))),
        VALUE(MID('latest 2024'!B316,SEARCH("knitting machines operated in night",'latest 2024'!B316)-4,4)),
        IF(ISNUMBER(VALUE(MID('latest 2024'!B316,SEARCH("knitting machines operated in night",'latest 2024'!B316)-3,3))),
            VALUE(MID('latest 2024'!B316,SEARCH("knitting machines operated in night",'latest 2024'!B316)-3,3)),
            VALUE(MID('latest 2024'!B316,SEARCH("knitting machines operated in night",'latest 2024'!B316)-2,2))
        )
    ),"-"
)</f>
        <v>56</v>
      </c>
      <c r="D316" s="176">
        <f>IFERROR(
    IF(ISNUMBER(VALUE(MID('latest 2024'!B316,SEARCH("bulk dye machines operated in day",'latest 2024'!B316)-4,4))),
        VALUE(MID('latest 2024'!B316,SEARCH("bulk dye machines operated in day",'latest 2024'!B316)-4,4)),
        IF(ISNUMBER(VALUE(MID('latest 2024'!B316,SEARCH("bulk dye machines operated in day",'latest 2024'!B316)-3,3))),
            VALUE(MID('latest 2024'!B316,SEARCH("bulk dye machines operated in day",'latest 2024'!B316)-3,3)),
            VALUE(MID('latest 2024'!B316,SEARCH("bulk dye machines operated in day ",'latest 2024'!B316)-2,2))
        )
    ),"-"
)</f>
        <v>24</v>
      </c>
      <c r="E316" s="176">
        <f>IFERROR(
    IF(ISNUMBER(VALUE(MID('latest 2024'!B316,SEARCH("bulk dye machines operated in night",'latest 2024'!B316)-4,4))),
        VALUE(MID('latest 2024'!B316,SEARCH("bulk dye machines operated in night",'latest 2024'!B316)-4,4)),
        IF(ISNUMBER(VALUE(MID('latest 2024'!B316,SEARCH("bulk dye machines operated in night",'latest 2024'!B316)-3,3))),
            VALUE(MID('latest 2024'!B316,SEARCH("bulk dye machines operated in night",'latest 2024'!B316)-3,3)),
            VALUE(MID('latest 2024'!B316,SEARCH("bulk dye machines operated in night",'latest 2024'!B316)-2,2))
        )
    ),"-"
)</f>
        <v>28</v>
      </c>
      <c r="F316" s="175">
        <f>IFERROR(
    IF(ISNUMBER(VALUE(MID('latest 2024'!B316,SEARCH("sample dye machine operated in day",'latest 2024'!B316)-4,4))),
        VALUE(MID('latest 2024'!B316,SEARCH("sample dye machine operated in day",'latest 2024'!B316)-4,4)),
        IF(ISNUMBER(VALUE(MID('latest 2024'!B316,SEARCH("sample dye machine operated in day",'latest 2024'!B316)-3,3))),
            VALUE(MID('latest 2024'!B316,SEARCH("sample dye machine operated in day",'latest 2024'!B316)-3,3)),
            VALUE(MID('latest 2024'!B316,SEARCH("sample dye machine operated in day",'latest 2024'!B316)-2,2))
        )
    ),"-"
)</f>
        <v>10</v>
      </c>
      <c r="G316" s="175">
        <f>IFERROR(
    IF(ISNUMBER(VALUE(MID('latest 2024'!B316,SEARCH("sample dye machine operated in night",'latest 2024'!B316)-4,4))),
        VALUE(MID('latest 2024'!B316,SEARCH("sample dye machine operated in night",'latest 2024'!B316)-4,4)),
        IF(ISNUMBER(VALUE(MID('latest 2024'!B316,SEARCH("sample dye machine operated in night",'latest 2024'!B316)-3,3))),
            VALUE(MID('latest 2024'!B316,SEARCH("sample dye machine operated in night",'latest 2024'!B316)-3,3)),
            VALUE(MID('latest 2024'!B316,SEARCH("sample dye machine operated in night",'latest 2024'!B316)-2,2))
        )
    ),"-"
)</f>
        <v>9</v>
      </c>
      <c r="H316" s="176">
        <f>IFERROR(
    IF(ISNUMBER(VALUE(MID('latest 2024'!B316,SEARCH("dryers operated in day",'latest 2024'!B316)-4,4))),
        VALUE(MID('latest 2024'!B316,SEARCH("dryers operated in day",'latest 2024'!B316)-4,4)),
        IF(ISNUMBER(VALUE(MID('latest 2024'!B316,SEARCH("dryers operated in day",'latest 2024'!B316)-3,3))),
            VALUE(MID('latest 2024'!B316,SEARCH("dryers operated in day",'latest 2024'!B316)-3,3)),
            VALUE(MID('latest 2024'!B316,SEARCH("dryers operated in day",'latest 2024'!B316)-2,2))
        )
    ),"-"
)</f>
        <v>8</v>
      </c>
      <c r="I316" s="176">
        <f>IFERROR(
    IF(ISNUMBER(VALUE(MID('latest 2024'!B316,SEARCH("dryers operated in night",'latest 2024'!B316)-4,4))),
        VALUE(MID('latest 2024'!B316,SEARCH("dryers operated in night",'latest 2024'!B316)-4,4)),
        IF(ISNUMBER(VALUE(MID('latest 2024'!B316,SEARCH("dryers operated in night",'latest 2024'!B316)-3,3))),
            VALUE(MID('latest 2024'!B316,SEARCH("dryers operated in night",'latest 2024'!B316)-3,3)),
            VALUE(MID('latest 2024'!B316,SEARCH("dryers operated in night",'latest 2024'!B316)-2,2))
        )
    ),"-"
)</f>
        <v>8</v>
      </c>
      <c r="J316" s="175">
        <f>IFERROR(
    IF(ISNUMBER(VALUE(MID('latest 2024'!B316,SEARCH("Presetting machines operated in day",'latest 2024'!B316)-4,4))),
        VALUE(MID('latest 2024'!B316,SEARCH("Presetting machines operated in day",'latest 2024'!B316)-4,4)),
        IF(ISNUMBER(VALUE(MID('latest 2024'!B316,SEARCH("Presetting machines operated in day",'latest 2024'!B316)-3,3))),
            VALUE(MID('latest 2024'!B316,SEARCH("Presetting machines operated in day",'latest 2024'!B316)-3,3)),
            VALUE(MID('latest 2024'!B316,SEARCH("Presetting machines operated in day",'latest 2024'!B316)-2,2))
        )
    ),"-"
)</f>
        <v>3</v>
      </c>
      <c r="K316" s="177">
        <f>IFERROR(
    IF(ISNUMBER(VALUE(MID('latest 2024'!B316,SEARCH("Presetting machines operated in night",'latest 2024'!B316)-4,4))),
        VALUE(MID('latest 2024'!B316,SEARCH("Presetting machines operated in night",'latest 2024'!B316)-4,4)),
        IF(ISNUMBER(VALUE(MID('latest 2024'!B316,SEARCH("Presetting machines operated in night",'latest 2024'!B316)-3,3))),
            VALUE(MID('latest 2024'!B316,SEARCH("Presetting machines operated in night",'latest 2024'!B316)-3,3)),
            VALUE(MID('latest 2024'!B316,SEARCH("Presetting machines operated in night",'latest 2024'!B316)-2,2))
        )
    ),"-"
)</f>
        <v>2</v>
      </c>
      <c r="L316" s="178" t="s">
        <v>54</v>
      </c>
      <c r="M316" s="178" t="s">
        <v>54</v>
      </c>
      <c r="N316" s="162">
        <v>1</v>
      </c>
      <c r="O316" s="162">
        <v>1</v>
      </c>
      <c r="P316" s="163">
        <v>6</v>
      </c>
      <c r="Q316" s="163">
        <v>5</v>
      </c>
      <c r="R316" s="162">
        <v>3</v>
      </c>
      <c r="S316" s="162">
        <v>3</v>
      </c>
      <c r="T316" s="163">
        <v>7</v>
      </c>
      <c r="U316" s="163">
        <v>7</v>
      </c>
      <c r="V316" s="181" t="s">
        <v>712</v>
      </c>
      <c r="W316" s="182" t="s">
        <v>703</v>
      </c>
      <c r="X316" s="395">
        <v>23799.374014591362</v>
      </c>
      <c r="Y316" s="395">
        <v>65353</v>
      </c>
      <c r="Z316" s="395">
        <f t="shared" si="34"/>
        <v>849.4937716878726</v>
      </c>
      <c r="AA316" s="93">
        <v>783</v>
      </c>
      <c r="AB316" s="93">
        <v>66.493771687872595</v>
      </c>
      <c r="AC316" s="27">
        <f t="shared" si="35"/>
        <v>1796.3035217782342</v>
      </c>
      <c r="AD316" s="48">
        <f t="shared" si="36"/>
        <v>1950.7870499999999</v>
      </c>
      <c r="AE316" s="48">
        <f t="shared" si="37"/>
        <v>431.28145331845843</v>
      </c>
      <c r="AF316" s="48">
        <f t="shared" si="38"/>
        <v>896.3424742757021</v>
      </c>
      <c r="AG316" s="8"/>
    </row>
    <row r="317" spans="1:33" ht="45.75" customHeight="1">
      <c r="A317" s="174">
        <v>45626</v>
      </c>
      <c r="B317" s="242">
        <f>IFERROR(
    IF(ISNUMBER(VALUE(MID('latest 2024'!B317,SEARCH("knitting machines for 12Hrs in day",'latest 2024'!B317)-4,4))),
        VALUE(MID('latest 2024'!B317,SEARCH("knitting machines for 12Hrs in day",'latest 2024'!B317)-4,4)),
        IF(ISNUMBER(VALUE(MID('latest 2024'!B317,SEARCH("knitting machines for 12Hrs in day",'latest 2024'!B317)-3,3))),
            VALUE(MID('latest 2024'!B317,SEARCH("knitting machines for 12Hrs in day",'latest 2024'!B317)-3,3)),
            VALUE(MID('latest 2024'!B317,SEARCH("knitting machines for 12Hrs in day",'latest 2024'!B317)-2,2))
        )
    ),"-"
)</f>
        <v>27</v>
      </c>
      <c r="C317" s="175">
        <f>IFERROR(
    IF(ISNUMBER(VALUE(MID('latest 2024'!B317,SEARCH("knitting machines operated in night",'latest 2024'!B317)-4,4))),
        VALUE(MID('latest 2024'!B317,SEARCH("knitting machines operated in night",'latest 2024'!B317)-4,4)),
        IF(ISNUMBER(VALUE(MID('latest 2024'!B317,SEARCH("knitting machines operated in night",'latest 2024'!B317)-3,3))),
            VALUE(MID('latest 2024'!B317,SEARCH("knitting machines operated in night",'latest 2024'!B317)-3,3)),
            VALUE(MID('latest 2024'!B317,SEARCH("knitting machines operated in night",'latest 2024'!B317)-2,2))
        )
    ),"-"
)</f>
        <v>55</v>
      </c>
      <c r="D317" s="176">
        <f>IFERROR(
    IF(ISNUMBER(VALUE(MID('latest 2024'!B317,SEARCH("bulk dye machines operated in day",'latest 2024'!B317)-4,4))),
        VALUE(MID('latest 2024'!B317,SEARCH("bulk dye machines operated in day",'latest 2024'!B317)-4,4)),
        IF(ISNUMBER(VALUE(MID('latest 2024'!B317,SEARCH("bulk dye machines operated in day",'latest 2024'!B317)-3,3))),
            VALUE(MID('latest 2024'!B317,SEARCH("bulk dye machines operated in day",'latest 2024'!B317)-3,3)),
            VALUE(MID('latest 2024'!B317,SEARCH("bulk dye machines operated in day ",'latest 2024'!B317)-2,2))
        )
    ),"-"
)</f>
        <v>28</v>
      </c>
      <c r="E317" s="176">
        <f>IFERROR(
    IF(ISNUMBER(VALUE(MID('latest 2024'!B317,SEARCH("bulk dye machines operated in night",'latest 2024'!B317)-4,4))),
        VALUE(MID('latest 2024'!B317,SEARCH("bulk dye machines operated in night",'latest 2024'!B317)-4,4)),
        IF(ISNUMBER(VALUE(MID('latest 2024'!B317,SEARCH("bulk dye machines operated in night",'latest 2024'!B317)-3,3))),
            VALUE(MID('latest 2024'!B317,SEARCH("bulk dye machines operated in night",'latest 2024'!B317)-3,3)),
            VALUE(MID('latest 2024'!B317,SEARCH("bulk dye machines operated in night",'latest 2024'!B317)-2,2))
        )
    ),"-"
)</f>
        <v>26</v>
      </c>
      <c r="F317" s="175">
        <f>IFERROR(
    IF(ISNUMBER(VALUE(MID('latest 2024'!B317,SEARCH("sample dye machine operated in day",'latest 2024'!B317)-4,4))),
        VALUE(MID('latest 2024'!B317,SEARCH("sample dye machine operated in day",'latest 2024'!B317)-4,4)),
        IF(ISNUMBER(VALUE(MID('latest 2024'!B317,SEARCH("sample dye machine operated in day",'latest 2024'!B317)-3,3))),
            VALUE(MID('latest 2024'!B317,SEARCH("sample dye machine operated in day",'latest 2024'!B317)-3,3)),
            VALUE(MID('latest 2024'!B317,SEARCH("sample dye machine operated in day",'latest 2024'!B317)-2,2))
        )
    ),"-"
)</f>
        <v>9</v>
      </c>
      <c r="G317" s="175">
        <f>IFERROR(
    IF(ISNUMBER(VALUE(MID('latest 2024'!B317,SEARCH("sample dye machine operated in night",'latest 2024'!B317)-4,4))),
        VALUE(MID('latest 2024'!B317,SEARCH("sample dye machine operated in night",'latest 2024'!B317)-4,4)),
        IF(ISNUMBER(VALUE(MID('latest 2024'!B317,SEARCH("sample dye machine operated in night",'latest 2024'!B317)-3,3))),
            VALUE(MID('latest 2024'!B317,SEARCH("sample dye machine operated in night",'latest 2024'!B317)-3,3)),
            VALUE(MID('latest 2024'!B317,SEARCH("sample dye machine operated in night",'latest 2024'!B317)-2,2))
        )
    ),"-"
)</f>
        <v>10</v>
      </c>
      <c r="H317" s="176">
        <f>IFERROR(
    IF(ISNUMBER(VALUE(MID('latest 2024'!B317,SEARCH("dryers operated in day",'latest 2024'!B317)-4,4))),
        VALUE(MID('latest 2024'!B317,SEARCH("dryers operated in day",'latest 2024'!B317)-4,4)),
        IF(ISNUMBER(VALUE(MID('latest 2024'!B317,SEARCH("dryers operated in day",'latest 2024'!B317)-3,3))),
            VALUE(MID('latest 2024'!B317,SEARCH("dryers operated in day",'latest 2024'!B317)-3,3)),
            VALUE(MID('latest 2024'!B317,SEARCH("dryers operated in day",'latest 2024'!B317)-2,2))
        )
    ),"-"
)</f>
        <v>11</v>
      </c>
      <c r="I317" s="176">
        <f>IFERROR(
    IF(ISNUMBER(VALUE(MID('latest 2024'!B317,SEARCH("dryers operated in night",'latest 2024'!B317)-4,4))),
        VALUE(MID('latest 2024'!B317,SEARCH("dryers operated in night",'latest 2024'!B317)-4,4)),
        IF(ISNUMBER(VALUE(MID('latest 2024'!B317,SEARCH("dryers operated in night",'latest 2024'!B317)-3,3))),
            VALUE(MID('latest 2024'!B317,SEARCH("dryers operated in night",'latest 2024'!B317)-3,3)),
            VALUE(MID('latest 2024'!B317,SEARCH("dryers operated in night",'latest 2024'!B317)-2,2))
        )
    ),"-"
)</f>
        <v>9</v>
      </c>
      <c r="J317" s="175">
        <f>IFERROR(
    IF(ISNUMBER(VALUE(MID('latest 2024'!B317,SEARCH("Presetting machines operated in day",'latest 2024'!B317)-4,4))),
        VALUE(MID('latest 2024'!B317,SEARCH("Presetting machines operated in day",'latest 2024'!B317)-4,4)),
        IF(ISNUMBER(VALUE(MID('latest 2024'!B317,SEARCH("Presetting machines operated in day",'latest 2024'!B317)-3,3))),
            VALUE(MID('latest 2024'!B317,SEARCH("Presetting machines operated in day",'latest 2024'!B317)-3,3)),
            VALUE(MID('latest 2024'!B317,SEARCH("Presetting machines operated in day",'latest 2024'!B317)-2,2))
        )
    ),"-"
)</f>
        <v>3</v>
      </c>
      <c r="K317" s="177">
        <f>IFERROR(
    IF(ISNUMBER(VALUE(MID('latest 2024'!B317,SEARCH("Presetting machines operated in night",'latest 2024'!B317)-4,4))),
        VALUE(MID('latest 2024'!B317,SEARCH("Presetting machines operated in night",'latest 2024'!B317)-4,4)),
        IF(ISNUMBER(VALUE(MID('latest 2024'!B317,SEARCH("Presetting machines operated in night",'latest 2024'!B317)-3,3))),
            VALUE(MID('latest 2024'!B317,SEARCH("Presetting machines operated in night",'latest 2024'!B317)-3,3)),
            VALUE(MID('latest 2024'!B317,SEARCH("Presetting machines operated in night",'latest 2024'!B317)-2,2))
        )
    ),"-"
)</f>
        <v>3</v>
      </c>
      <c r="L317" s="178" t="s">
        <v>54</v>
      </c>
      <c r="M317" s="178" t="s">
        <v>54</v>
      </c>
      <c r="N317" s="162">
        <v>1</v>
      </c>
      <c r="O317" s="162">
        <v>1</v>
      </c>
      <c r="P317" s="163">
        <v>4</v>
      </c>
      <c r="Q317" s="163">
        <v>4</v>
      </c>
      <c r="R317" s="162">
        <v>3</v>
      </c>
      <c r="S317" s="162">
        <v>3</v>
      </c>
      <c r="T317" s="163">
        <v>7</v>
      </c>
      <c r="U317" s="163">
        <v>7</v>
      </c>
      <c r="V317" s="181" t="s">
        <v>712</v>
      </c>
      <c r="W317" s="182" t="s">
        <v>703</v>
      </c>
      <c r="X317" s="395">
        <v>24930.400860677833</v>
      </c>
      <c r="Y317" s="395">
        <v>67731</v>
      </c>
      <c r="Z317" s="395">
        <f t="shared" si="34"/>
        <v>833.39349112426032</v>
      </c>
      <c r="AA317" s="93">
        <v>773</v>
      </c>
      <c r="AB317" s="93">
        <v>60.393491124260358</v>
      </c>
      <c r="AC317" s="27">
        <f t="shared" si="35"/>
        <v>1881.6699480382379</v>
      </c>
      <c r="AD317" s="48">
        <f t="shared" si="36"/>
        <v>2021.77035</v>
      </c>
      <c r="AE317" s="48">
        <f t="shared" si="37"/>
        <v>423.10746472462449</v>
      </c>
      <c r="AF317" s="48">
        <f t="shared" si="38"/>
        <v>883.67345516613568</v>
      </c>
      <c r="AG317" s="8"/>
    </row>
    <row r="318" spans="1:33" ht="45.75" customHeight="1">
      <c r="A318" s="174">
        <v>45627</v>
      </c>
      <c r="B318" s="242">
        <f>IFERROR(
    IF(ISNUMBER(VALUE(MID('latest 2024'!B318,SEARCH("knitting machines for 12Hrs in day",'latest 2024'!B318)-4,4))),
        VALUE(MID('latest 2024'!B318,SEARCH("knitting machines for 12Hrs in day",'latest 2024'!B318)-4,4)),
        IF(ISNUMBER(VALUE(MID('latest 2024'!B318,SEARCH("knitting machines for 12Hrs in day",'latest 2024'!B318)-3,3))),
            VALUE(MID('latest 2024'!B318,SEARCH("knitting machines for 12Hrs in day",'latest 2024'!B318)-3,3)),
            VALUE(MID('latest 2024'!B318,SEARCH("knitting machines for 12Hrs in day",'latest 2024'!B318)-2,2))
        )
    ),"-"
)</f>
        <v>75</v>
      </c>
      <c r="C318" s="175">
        <f>IFERROR(
    IF(ISNUMBER(VALUE(MID('latest 2024'!B318,SEARCH("knitting machines operated in night",'latest 2024'!B318)-4,4))),
        VALUE(MID('latest 2024'!B318,SEARCH("knitting machines operated in night",'latest 2024'!B318)-4,4)),
        IF(ISNUMBER(VALUE(MID('latest 2024'!B318,SEARCH("knitting machines operated in night",'latest 2024'!B318)-3,3))),
            VALUE(MID('latest 2024'!B318,SEARCH("knitting machines operated in night",'latest 2024'!B318)-3,3)),
            VALUE(MID('latest 2024'!B318,SEARCH("knitting machines operated in night",'latest 2024'!B318)-2,2))
        )
    ),"-"
)</f>
        <v>116</v>
      </c>
      <c r="D318" s="176">
        <f>IFERROR(
    IF(ISNUMBER(VALUE(MID('latest 2024'!B318,SEARCH("bulk dye machines operated in day",'latest 2024'!B318)-4,4))),
        VALUE(MID('latest 2024'!B318,SEARCH("bulk dye machines operated in day",'latest 2024'!B318)-4,4)),
        IF(ISNUMBER(VALUE(MID('latest 2024'!B318,SEARCH("bulk dye machines operated in day",'latest 2024'!B318)-3,3))),
            VALUE(MID('latest 2024'!B318,SEARCH("bulk dye machines operated in day",'latest 2024'!B318)-3,3)),
            VALUE(MID('latest 2024'!B318,SEARCH("bulk dye machines operated in day ",'latest 2024'!B318)-2,2))
        )
    ),"-"
)</f>
        <v>18</v>
      </c>
      <c r="E318" s="176">
        <f>IFERROR(
    IF(ISNUMBER(VALUE(MID('latest 2024'!B318,SEARCH("bulk dye machines operated in night",'latest 2024'!B318)-4,4))),
        VALUE(MID('latest 2024'!B318,SEARCH("bulk dye machines operated in night",'latest 2024'!B318)-4,4)),
        IF(ISNUMBER(VALUE(MID('latest 2024'!B318,SEARCH("bulk dye machines operated in night",'latest 2024'!B318)-3,3))),
            VALUE(MID('latest 2024'!B318,SEARCH("bulk dye machines operated in night",'latest 2024'!B318)-3,3)),
            VALUE(MID('latest 2024'!B318,SEARCH("bulk dye machines operated in night",'latest 2024'!B318)-2,2))
        )
    ),"-"
)</f>
        <v>22</v>
      </c>
      <c r="F318" s="175">
        <f>IFERROR(
    IF(ISNUMBER(VALUE(MID('latest 2024'!B318,SEARCH("sample dye machine operated in day",'latest 2024'!B318)-4,4))),
        VALUE(MID('latest 2024'!B318,SEARCH("sample dye machine operated in day",'latest 2024'!B318)-4,4)),
        IF(ISNUMBER(VALUE(MID('latest 2024'!B318,SEARCH("sample dye machine operated in day",'latest 2024'!B318)-3,3))),
            VALUE(MID('latest 2024'!B318,SEARCH("sample dye machine operated in day",'latest 2024'!B318)-3,3)),
            VALUE(MID('latest 2024'!B318,SEARCH("sample dye machine operated in day",'latest 2024'!B318)-2,2))
        )
    ),"-"
)</f>
        <v>9</v>
      </c>
      <c r="G318" s="175">
        <f>IFERROR(
    IF(ISNUMBER(VALUE(MID('latest 2024'!B318,SEARCH("sample dye machine operated in night",'latest 2024'!B318)-4,4))),
        VALUE(MID('latest 2024'!B318,SEARCH("sample dye machine operated in night",'latest 2024'!B318)-4,4)),
        IF(ISNUMBER(VALUE(MID('latest 2024'!B318,SEARCH("sample dye machine operated in night",'latest 2024'!B318)-3,3))),
            VALUE(MID('latest 2024'!B318,SEARCH("sample dye machine operated in night",'latest 2024'!B318)-3,3)),
            VALUE(MID('latest 2024'!B318,SEARCH("sample dye machine operated in night",'latest 2024'!B318)-2,2))
        )
    ),"-"
)</f>
        <v>9</v>
      </c>
      <c r="H318" s="176">
        <f>IFERROR(
    IF(ISNUMBER(VALUE(MID('latest 2024'!B318,SEARCH("dryers operated in day",'latest 2024'!B318)-4,4))),
        VALUE(MID('latest 2024'!B318,SEARCH("dryers operated in day",'latest 2024'!B318)-4,4)),
        IF(ISNUMBER(VALUE(MID('latest 2024'!B318,SEARCH("dryers operated in day",'latest 2024'!B318)-3,3))),
            VALUE(MID('latest 2024'!B318,SEARCH("dryers operated in day",'latest 2024'!B318)-3,3)),
            VALUE(MID('latest 2024'!B318,SEARCH("dryers operated in day",'latest 2024'!B318)-2,2))
        )
    ),"-"
)</f>
        <v>9</v>
      </c>
      <c r="I318" s="176">
        <f>IFERROR(
    IF(ISNUMBER(VALUE(MID('latest 2024'!B318,SEARCH("dryers operated in night",'latest 2024'!B318)-4,4))),
        VALUE(MID('latest 2024'!B318,SEARCH("dryers operated in night",'latest 2024'!B318)-4,4)),
        IF(ISNUMBER(VALUE(MID('latest 2024'!B318,SEARCH("dryers operated in night",'latest 2024'!B318)-3,3))),
            VALUE(MID('latest 2024'!B318,SEARCH("dryers operated in night",'latest 2024'!B318)-3,3)),
            VALUE(MID('latest 2024'!B318,SEARCH("dryers operated in night",'latest 2024'!B318)-2,2))
        )
    ),"-"
)</f>
        <v>9</v>
      </c>
      <c r="J318" s="175">
        <f>IFERROR(
    IF(ISNUMBER(VALUE(MID('latest 2024'!B318,SEARCH("Presetting machines operated in day",'latest 2024'!B318)-4,4))),
        VALUE(MID('latest 2024'!B318,SEARCH("Presetting machines operated in day",'latest 2024'!B318)-4,4)),
        IF(ISNUMBER(VALUE(MID('latest 2024'!B318,SEARCH("Presetting machines operated in day",'latest 2024'!B318)-3,3))),
            VALUE(MID('latest 2024'!B318,SEARCH("Presetting machines operated in day",'latest 2024'!B318)-3,3)),
            VALUE(MID('latest 2024'!B318,SEARCH("Presetting machines operated in day",'latest 2024'!B318)-2,2))
        )
    ),"-"
)</f>
        <v>3</v>
      </c>
      <c r="K318" s="177">
        <f>IFERROR(
    IF(ISNUMBER(VALUE(MID('latest 2024'!B318,SEARCH("Presetting machines operated in night",'latest 2024'!B318)-4,4))),
        VALUE(MID('latest 2024'!B318,SEARCH("Presetting machines operated in night",'latest 2024'!B318)-4,4)),
        IF(ISNUMBER(VALUE(MID('latest 2024'!B318,SEARCH("Presetting machines operated in night",'latest 2024'!B318)-3,3))),
            VALUE(MID('latest 2024'!B318,SEARCH("Presetting machines operated in night",'latest 2024'!B318)-3,3)),
            VALUE(MID('latest 2024'!B318,SEARCH("Presetting machines operated in night",'latest 2024'!B318)-2,2))
        )
    ),"-"
)</f>
        <v>2</v>
      </c>
      <c r="L318" s="178" t="s">
        <v>54</v>
      </c>
      <c r="M318" s="178" t="s">
        <v>54</v>
      </c>
      <c r="N318" s="162">
        <v>2</v>
      </c>
      <c r="O318" s="162">
        <v>1</v>
      </c>
      <c r="P318" s="163">
        <v>4</v>
      </c>
      <c r="Q318" s="163">
        <v>4</v>
      </c>
      <c r="R318" s="162">
        <v>3</v>
      </c>
      <c r="S318" s="162">
        <v>3</v>
      </c>
      <c r="T318" s="163">
        <v>7</v>
      </c>
      <c r="U318" s="163">
        <v>7</v>
      </c>
      <c r="V318" s="181" t="s">
        <v>712</v>
      </c>
      <c r="W318" s="182" t="s">
        <v>703</v>
      </c>
      <c r="X318" s="398">
        <v>25062.275483973826</v>
      </c>
      <c r="Y318" s="398">
        <v>57179</v>
      </c>
      <c r="Z318" s="395">
        <f t="shared" ref="Z318:Z348" si="39">SUM(AA318:AB318)</f>
        <v>717.09247064423994</v>
      </c>
      <c r="AA318" s="11">
        <v>645</v>
      </c>
      <c r="AB318" s="11">
        <v>72.092470644239924</v>
      </c>
      <c r="AC318" s="27">
        <f t="shared" si="35"/>
        <v>1891.6234388365478</v>
      </c>
      <c r="AD318" s="48">
        <f t="shared" si="36"/>
        <v>1706.7931500000002</v>
      </c>
      <c r="AE318" s="48">
        <f t="shared" si="37"/>
        <v>364.06233125015262</v>
      </c>
      <c r="AF318" s="48">
        <f t="shared" si="38"/>
        <v>742.39481778678316</v>
      </c>
      <c r="AG318" s="8"/>
    </row>
    <row r="319" spans="1:33" ht="45.75" customHeight="1">
      <c r="A319" s="174">
        <v>45628</v>
      </c>
      <c r="B319" s="242">
        <f>IFERROR(
    IF(ISNUMBER(VALUE(MID('latest 2024'!B319,SEARCH("knitting machines for 12Hrs in day",'latest 2024'!B319)-4,4))),
        VALUE(MID('latest 2024'!B319,SEARCH("knitting machines for 12Hrs in day",'latest 2024'!B319)-4,4)),
        IF(ISNUMBER(VALUE(MID('latest 2024'!B319,SEARCH("knitting machines for 12Hrs in day",'latest 2024'!B319)-3,3))),
            VALUE(MID('latest 2024'!B319,SEARCH("knitting machines for 12Hrs in day",'latest 2024'!B319)-3,3)),
            VALUE(MID('latest 2024'!B319,SEARCH("knitting machines for 12Hrs in day",'latest 2024'!B319)-2,2))
        )
    ),"-"
)</f>
        <v>119</v>
      </c>
      <c r="C319" s="175">
        <f>IFERROR(
    IF(ISNUMBER(VALUE(MID('latest 2024'!B319,SEARCH("knitting machines operated in night",'latest 2024'!B319)-4,4))),
        VALUE(MID('latest 2024'!B319,SEARCH("knitting machines operated in night",'latest 2024'!B319)-4,4)),
        IF(ISNUMBER(VALUE(MID('latest 2024'!B319,SEARCH("knitting machines operated in night",'latest 2024'!B319)-3,3))),
            VALUE(MID('latest 2024'!B319,SEARCH("knitting machines operated in night",'latest 2024'!B319)-3,3)),
            VALUE(MID('latest 2024'!B319,SEARCH("knitting machines operated in night",'latest 2024'!B319)-2,2))
        )
    ),"-"
)</f>
        <v>140</v>
      </c>
      <c r="D319" s="176">
        <f>IFERROR(
    IF(ISNUMBER(VALUE(MID('latest 2024'!B319,SEARCH("bulk dye machines operated in day",'latest 2024'!B319)-4,4))),
        VALUE(MID('latest 2024'!B319,SEARCH("bulk dye machines operated in day",'latest 2024'!B319)-4,4)),
        IF(ISNUMBER(VALUE(MID('latest 2024'!B319,SEARCH("bulk dye machines operated in day",'latest 2024'!B319)-3,3))),
            VALUE(MID('latest 2024'!B319,SEARCH("bulk dye machines operated in day",'latest 2024'!B319)-3,3)),
            VALUE(MID('latest 2024'!B319,SEARCH("bulk dye machines operated in day ",'latest 2024'!B319)-2,2))
        )
    ),"-"
)</f>
        <v>12</v>
      </c>
      <c r="E319" s="176">
        <f>IFERROR(
    IF(ISNUMBER(VALUE(MID('latest 2024'!B319,SEARCH("bulk dye machines operated in night",'latest 2024'!B319)-4,4))),
        VALUE(MID('latest 2024'!B319,SEARCH("bulk dye machines operated in night",'latest 2024'!B319)-4,4)),
        IF(ISNUMBER(VALUE(MID('latest 2024'!B319,SEARCH("bulk dye machines operated in night",'latest 2024'!B319)-3,3))),
            VALUE(MID('latest 2024'!B319,SEARCH("bulk dye machines operated in night",'latest 2024'!B319)-3,3)),
            VALUE(MID('latest 2024'!B319,SEARCH("bulk dye machines operated in night",'latest 2024'!B319)-2,2))
        )
    ),"-"
)</f>
        <v>20</v>
      </c>
      <c r="F319" s="175">
        <f>IFERROR(
    IF(ISNUMBER(VALUE(MID('latest 2024'!B319,SEARCH("sample dye machine operated in day",'latest 2024'!B319)-4,4))),
        VALUE(MID('latest 2024'!B319,SEARCH("sample dye machine operated in day",'latest 2024'!B319)-4,4)),
        IF(ISNUMBER(VALUE(MID('latest 2024'!B319,SEARCH("sample dye machine operated in day",'latest 2024'!B319)-3,3))),
            VALUE(MID('latest 2024'!B319,SEARCH("sample dye machine operated in day",'latest 2024'!B319)-3,3)),
            VALUE(MID('latest 2024'!B319,SEARCH("sample dye machine operated in day",'latest 2024'!B319)-2,2))
        )
    ),"-"
)</f>
        <v>9</v>
      </c>
      <c r="G319" s="175">
        <f>IFERROR(
    IF(ISNUMBER(VALUE(MID('latest 2024'!B319,SEARCH("sample dye machine operated in night",'latest 2024'!B319)-4,4))),
        VALUE(MID('latest 2024'!B319,SEARCH("sample dye machine operated in night",'latest 2024'!B319)-4,4)),
        IF(ISNUMBER(VALUE(MID('latest 2024'!B319,SEARCH("sample dye machine operated in night",'latest 2024'!B319)-3,3))),
            VALUE(MID('latest 2024'!B319,SEARCH("sample dye machine operated in night",'latest 2024'!B319)-3,3)),
            VALUE(MID('latest 2024'!B319,SEARCH("sample dye machine operated in night",'latest 2024'!B319)-2,2))
        )
    ),"-"
)</f>
        <v>9</v>
      </c>
      <c r="H319" s="176">
        <f>IFERROR(
    IF(ISNUMBER(VALUE(MID('latest 2024'!B319,SEARCH("dryers operated in day",'latest 2024'!B319)-4,4))),
        VALUE(MID('latest 2024'!B319,SEARCH("dryers operated in day",'latest 2024'!B319)-4,4)),
        IF(ISNUMBER(VALUE(MID('latest 2024'!B319,SEARCH("dryers operated in day",'latest 2024'!B319)-3,3))),
            VALUE(MID('latest 2024'!B319,SEARCH("dryers operated in day",'latest 2024'!B319)-3,3)),
            VALUE(MID('latest 2024'!B319,SEARCH("dryers operated in day",'latest 2024'!B319)-2,2))
        )
    ),"-"
)</f>
        <v>8</v>
      </c>
      <c r="I319" s="176">
        <f>IFERROR(
    IF(ISNUMBER(VALUE(MID('latest 2024'!B319,SEARCH("dryers operated in night",'latest 2024'!B319)-4,4))),
        VALUE(MID('latest 2024'!B319,SEARCH("dryers operated in night",'latest 2024'!B319)-4,4)),
        IF(ISNUMBER(VALUE(MID('latest 2024'!B319,SEARCH("dryers operated in night",'latest 2024'!B319)-3,3))),
            VALUE(MID('latest 2024'!B319,SEARCH("dryers operated in night",'latest 2024'!B319)-3,3)),
            VALUE(MID('latest 2024'!B319,SEARCH("dryers operated in night",'latest 2024'!B319)-2,2))
        )
    ),"-"
)</f>
        <v>9</v>
      </c>
      <c r="J319" s="175">
        <f>IFERROR(
    IF(ISNUMBER(VALUE(MID('latest 2024'!B319,SEARCH("Presetting machines operated in day",'latest 2024'!B319)-4,4))),
        VALUE(MID('latest 2024'!B319,SEARCH("Presetting machines operated in day",'latest 2024'!B319)-4,4)),
        IF(ISNUMBER(VALUE(MID('latest 2024'!B319,SEARCH("Presetting machines operated in day",'latest 2024'!B319)-3,3))),
            VALUE(MID('latest 2024'!B319,SEARCH("Presetting machines operated in day",'latest 2024'!B319)-3,3)),
            VALUE(MID('latest 2024'!B319,SEARCH("Presetting machines operated in day",'latest 2024'!B319)-2,2))
        )
    ),"-"
)</f>
        <v>1</v>
      </c>
      <c r="K319" s="177">
        <f>IFERROR(
    IF(ISNUMBER(VALUE(MID('latest 2024'!B319,SEARCH("Presetting machines operated in night",'latest 2024'!B319)-4,4))),
        VALUE(MID('latest 2024'!B319,SEARCH("Presetting machines operated in night",'latest 2024'!B319)-4,4)),
        IF(ISNUMBER(VALUE(MID('latest 2024'!B319,SEARCH("Presetting machines operated in night",'latest 2024'!B319)-3,3))),
            VALUE(MID('latest 2024'!B319,SEARCH("Presetting machines operated in night",'latest 2024'!B319)-3,3)),
            VALUE(MID('latest 2024'!B319,SEARCH("Presetting machines operated in night",'latest 2024'!B319)-2,2))
        )
    ),"-"
)</f>
        <v>2</v>
      </c>
      <c r="L319" s="178" t="s">
        <v>54</v>
      </c>
      <c r="M319" s="178" t="s">
        <v>54</v>
      </c>
      <c r="N319" s="412" t="s">
        <v>839</v>
      </c>
      <c r="O319" s="162">
        <v>1</v>
      </c>
      <c r="P319" s="163">
        <v>6</v>
      </c>
      <c r="Q319" s="163">
        <v>4</v>
      </c>
      <c r="R319" s="162">
        <v>3</v>
      </c>
      <c r="S319" s="162">
        <v>3</v>
      </c>
      <c r="T319" s="163">
        <v>7</v>
      </c>
      <c r="U319" s="163">
        <v>7</v>
      </c>
      <c r="V319" s="181" t="s">
        <v>712</v>
      </c>
      <c r="W319" s="182" t="s">
        <v>703</v>
      </c>
      <c r="X319" s="399">
        <v>26383.309022030815</v>
      </c>
      <c r="Y319" s="399">
        <v>55800</v>
      </c>
      <c r="Z319" s="395">
        <f t="shared" si="39"/>
        <v>739.85857066093502</v>
      </c>
      <c r="AA319" s="8">
        <v>648</v>
      </c>
      <c r="AB319" s="8">
        <v>91.858570660934987</v>
      </c>
      <c r="AC319" s="27">
        <f t="shared" si="35"/>
        <v>1991.3309855705106</v>
      </c>
      <c r="AD319" s="48">
        <f t="shared" si="36"/>
        <v>1665.6299999999999</v>
      </c>
      <c r="AE319" s="48">
        <f t="shared" si="37"/>
        <v>375.62050510478235</v>
      </c>
      <c r="AF319" s="48">
        <f t="shared" si="38"/>
        <v>750.3677167445129</v>
      </c>
      <c r="AG319" s="8"/>
    </row>
    <row r="320" spans="1:33" ht="45.75" customHeight="1">
      <c r="A320" s="174">
        <v>45629</v>
      </c>
      <c r="B320" s="242">
        <f>IFERROR(
    IF(ISNUMBER(VALUE(MID('latest 2024'!B320,SEARCH("knitting machines for 12Hrs in day",'latest 2024'!B320)-4,4))),
        VALUE(MID('latest 2024'!B320,SEARCH("knitting machines for 12Hrs in day",'latest 2024'!B320)-4,4)),
        IF(ISNUMBER(VALUE(MID('latest 2024'!B320,SEARCH("knitting machines for 12Hrs in day",'latest 2024'!B320)-3,3))),
            VALUE(MID('latest 2024'!B320,SEARCH("knitting machines for 12Hrs in day",'latest 2024'!B320)-3,3)),
            VALUE(MID('latest 2024'!B320,SEARCH("knitting machines for 12Hrs in day",'latest 2024'!B320)-2,2))
        )
    ),"-"
)</f>
        <v>132</v>
      </c>
      <c r="C320" s="175">
        <f>IFERROR(
    IF(ISNUMBER(VALUE(MID('latest 2024'!B320,SEARCH("knitting machines operated in night",'latest 2024'!B320)-4,4))),
        VALUE(MID('latest 2024'!B320,SEARCH("knitting machines operated in night",'latest 2024'!B320)-4,4)),
        IF(ISNUMBER(VALUE(MID('latest 2024'!B320,SEARCH("knitting machines operated in night",'latest 2024'!B320)-3,3))),
            VALUE(MID('latest 2024'!B320,SEARCH("knitting machines operated in night",'latest 2024'!B320)-3,3)),
            VALUE(MID('latest 2024'!B320,SEARCH("knitting machines operated in night",'latest 2024'!B320)-2,2))
        )
    ),"-"
)</f>
        <v>116</v>
      </c>
      <c r="D320" s="176">
        <f>IFERROR(
    IF(ISNUMBER(VALUE(MID('latest 2024'!B320,SEARCH("bulk dye machines operated in day",'latest 2024'!B320)-4,4))),
        VALUE(MID('latest 2024'!B320,SEARCH("bulk dye machines operated in day",'latest 2024'!B320)-4,4)),
        IF(ISNUMBER(VALUE(MID('latest 2024'!B320,SEARCH("bulk dye machines operated in day",'latest 2024'!B320)-3,3))),
            VALUE(MID('latest 2024'!B320,SEARCH("bulk dye machines operated in day",'latest 2024'!B320)-3,3)),
            VALUE(MID('latest 2024'!B320,SEARCH("bulk dye machines operated in day ",'latest 2024'!B320)-2,2))
        )
    ),"-"
)</f>
        <v>20</v>
      </c>
      <c r="E320" s="176">
        <f>IFERROR(
    IF(ISNUMBER(VALUE(MID('latest 2024'!B320,SEARCH("bulk dye machines operated in night",'latest 2024'!B320)-4,4))),
        VALUE(MID('latest 2024'!B320,SEARCH("bulk dye machines operated in night",'latest 2024'!B320)-4,4)),
        IF(ISNUMBER(VALUE(MID('latest 2024'!B320,SEARCH("bulk dye machines operated in night",'latest 2024'!B320)-3,3))),
            VALUE(MID('latest 2024'!B320,SEARCH("bulk dye machines operated in night",'latest 2024'!B320)-3,3)),
            VALUE(MID('latest 2024'!B320,SEARCH("bulk dye machines operated in night",'latest 2024'!B320)-2,2))
        )
    ),"-"
)</f>
        <v>23</v>
      </c>
      <c r="F320" s="175">
        <f>IFERROR(
    IF(ISNUMBER(VALUE(MID('latest 2024'!B320,SEARCH("sample dye machine operated in day",'latest 2024'!B320)-4,4))),
        VALUE(MID('latest 2024'!B320,SEARCH("sample dye machine operated in day",'latest 2024'!B320)-4,4)),
        IF(ISNUMBER(VALUE(MID('latest 2024'!B320,SEARCH("sample dye machine operated in day",'latest 2024'!B320)-3,3))),
            VALUE(MID('latest 2024'!B320,SEARCH("sample dye machine operated in day",'latest 2024'!B320)-3,3)),
            VALUE(MID('latest 2024'!B320,SEARCH("sample dye machine operated in day",'latest 2024'!B320)-2,2))
        )
    ),"-"
)</f>
        <v>9</v>
      </c>
      <c r="G320" s="175">
        <f>IFERROR(
    IF(ISNUMBER(VALUE(MID('latest 2024'!B320,SEARCH("sample dye machine operated in night",'latest 2024'!B320)-4,4))),
        VALUE(MID('latest 2024'!B320,SEARCH("sample dye machine operated in night",'latest 2024'!B320)-4,4)),
        IF(ISNUMBER(VALUE(MID('latest 2024'!B320,SEARCH("sample dye machine operated in night",'latest 2024'!B320)-3,3))),
            VALUE(MID('latest 2024'!B320,SEARCH("sample dye machine operated in night",'latest 2024'!B320)-3,3)),
            VALUE(MID('latest 2024'!B320,SEARCH("sample dye machine operated in night",'latest 2024'!B320)-2,2))
        )
    ),"-"
)</f>
        <v>9</v>
      </c>
      <c r="H320" s="176">
        <f>IFERROR(
    IF(ISNUMBER(VALUE(MID('latest 2024'!B320,SEARCH("dryers operated in day",'latest 2024'!B320)-4,4))),
        VALUE(MID('latest 2024'!B320,SEARCH("dryers operated in day",'latest 2024'!B320)-4,4)),
        IF(ISNUMBER(VALUE(MID('latest 2024'!B320,SEARCH("dryers operated in day",'latest 2024'!B320)-3,3))),
            VALUE(MID('latest 2024'!B320,SEARCH("dryers operated in day",'latest 2024'!B320)-3,3)),
            VALUE(MID('latest 2024'!B320,SEARCH("dryers operated in day",'latest 2024'!B320)-2,2))
        )
    ),"-"
)</f>
        <v>7</v>
      </c>
      <c r="I320" s="176">
        <f>IFERROR(
    IF(ISNUMBER(VALUE(MID('latest 2024'!B320,SEARCH("dryers operated in night",'latest 2024'!B320)-4,4))),
        VALUE(MID('latest 2024'!B320,SEARCH("dryers operated in night",'latest 2024'!B320)-4,4)),
        IF(ISNUMBER(VALUE(MID('latest 2024'!B320,SEARCH("dryers operated in night",'latest 2024'!B320)-3,3))),
            VALUE(MID('latest 2024'!B320,SEARCH("dryers operated in night",'latest 2024'!B320)-3,3)),
            VALUE(MID('latest 2024'!B320,SEARCH("dryers operated in night",'latest 2024'!B320)-2,2))
        )
    ),"-"
)</f>
        <v>10</v>
      </c>
      <c r="J320" s="175">
        <f>IFERROR(
    IF(ISNUMBER(VALUE(MID('latest 2024'!B320,SEARCH("Presetting machines operated in day",'latest 2024'!B320)-4,4))),
        VALUE(MID('latest 2024'!B320,SEARCH("Presetting machines operated in day",'latest 2024'!B320)-4,4)),
        IF(ISNUMBER(VALUE(MID('latest 2024'!B320,SEARCH("Presetting machines operated in day",'latest 2024'!B320)-3,3))),
            VALUE(MID('latest 2024'!B320,SEARCH("Presetting machines operated in day",'latest 2024'!B320)-3,3)),
            VALUE(MID('latest 2024'!B320,SEARCH("Presetting machines operated in day",'latest 2024'!B320)-2,2))
        )
    ),"-"
)</f>
        <v>3</v>
      </c>
      <c r="K320" s="177" t="str">
        <f>IFERROR(
    IF(ISNUMBER(VALUE(MID('latest 2024'!B320,SEARCH("Presetting machines operated in night",'latest 2024'!B320)-4,4))),
        VALUE(MID('latest 2024'!B320,SEARCH("Presetting machines operated in night",'latest 2024'!B320)-4,4)),
        IF(ISNUMBER(VALUE(MID('latest 2024'!B320,SEARCH("Presetting machines operated in night",'latest 2024'!B320)-3,3))),
            VALUE(MID('latest 2024'!B320,SEARCH("Presetting machines operated in night",'latest 2024'!B320)-3,3)),
            VALUE(MID('latest 2024'!B320,SEARCH("Presetting machines operated in night",'latest 2024'!B320)-2,2))
        )
    ),"-"
)</f>
        <v>-</v>
      </c>
      <c r="L320" s="178" t="s">
        <v>54</v>
      </c>
      <c r="M320" s="178" t="s">
        <v>54</v>
      </c>
      <c r="N320" s="162">
        <v>2</v>
      </c>
      <c r="O320" s="412" t="s">
        <v>775</v>
      </c>
      <c r="P320" s="163">
        <v>5</v>
      </c>
      <c r="Q320" s="163">
        <v>5</v>
      </c>
      <c r="R320" s="162">
        <v>3</v>
      </c>
      <c r="S320" s="162">
        <v>3</v>
      </c>
      <c r="T320" s="163">
        <v>7</v>
      </c>
      <c r="U320" s="163">
        <v>7</v>
      </c>
      <c r="V320" s="181" t="s">
        <v>712</v>
      </c>
      <c r="W320" s="182" t="s">
        <v>703</v>
      </c>
      <c r="X320" s="400">
        <v>26311.670999999998</v>
      </c>
      <c r="Y320" s="400">
        <v>51157</v>
      </c>
      <c r="Z320" s="400">
        <f t="shared" si="39"/>
        <v>665</v>
      </c>
      <c r="AA320" s="48">
        <v>587</v>
      </c>
      <c r="AB320" s="48">
        <v>78</v>
      </c>
      <c r="AC320" s="27">
        <f t="shared" si="35"/>
        <v>1985.9239680923076</v>
      </c>
      <c r="AD320" s="48">
        <f t="shared" si="36"/>
        <v>1527.0364500000001</v>
      </c>
      <c r="AE320" s="48">
        <f t="shared" ref="AE320:AE342" si="40">(Z320*165)/325</f>
        <v>337.61538461538464</v>
      </c>
      <c r="AF320" s="48">
        <f t="shared" ref="AF320:AF342" si="41">(((AA320*0.9)*1.25)+ (AB320*0.8*94.5)/325)</f>
        <v>678.51900000000012</v>
      </c>
      <c r="AG320" s="17">
        <f t="shared" ref="AG320:AG332" si="42">SUM(AC320:AF320)</f>
        <v>4529.0948027076929</v>
      </c>
    </row>
    <row r="321" spans="1:33" ht="45.75" customHeight="1">
      <c r="A321" s="174">
        <v>45630</v>
      </c>
      <c r="B321" s="242">
        <f>IFERROR(
    IF(ISNUMBER(VALUE(MID('latest 2024'!B321,SEARCH("knitting machines for 12Hrs in day",'latest 2024'!B321)-4,4))),
        VALUE(MID('latest 2024'!B321,SEARCH("knitting machines for 12Hrs in day",'latest 2024'!B321)-4,4)),
        IF(ISNUMBER(VALUE(MID('latest 2024'!B321,SEARCH("knitting machines for 12Hrs in day",'latest 2024'!B321)-3,3))),
            VALUE(MID('latest 2024'!B321,SEARCH("knitting machines for 12Hrs in day",'latest 2024'!B321)-3,3)),
            VALUE(MID('latest 2024'!B321,SEARCH("knitting machines for 12Hrs in day",'latest 2024'!B321)-2,2))
        )
    ),"-"
)</f>
        <v>155</v>
      </c>
      <c r="C321" s="175">
        <f>IFERROR(
    IF(ISNUMBER(VALUE(MID('latest 2024'!B321,SEARCH("knitting machines operated in night",'latest 2024'!B321)-4,4))),
        VALUE(MID('latest 2024'!B321,SEARCH("knitting machines operated in night",'latest 2024'!B321)-4,4)),
        IF(ISNUMBER(VALUE(MID('latest 2024'!B321,SEARCH("knitting machines operated in night",'latest 2024'!B321)-3,3))),
            VALUE(MID('latest 2024'!B321,SEARCH("knitting machines operated in night",'latest 2024'!B321)-3,3)),
            VALUE(MID('latest 2024'!B321,SEARCH("knitting machines operated in night",'latest 2024'!B321)-2,2))
        )
    ),"-"
)</f>
        <v>130</v>
      </c>
      <c r="D321" s="176">
        <f>IFERROR(
    IF(ISNUMBER(VALUE(MID('latest 2024'!B321,SEARCH("bulk dye machines operated in day",'latest 2024'!B321)-4,4))),
        VALUE(MID('latest 2024'!B321,SEARCH("bulk dye machines operated in day",'latest 2024'!B321)-4,4)),
        IF(ISNUMBER(VALUE(MID('latest 2024'!B321,SEARCH("bulk dye machines operated in day",'latest 2024'!B321)-3,3))),
            VALUE(MID('latest 2024'!B321,SEARCH("bulk dye machines operated in day",'latest 2024'!B321)-3,3)),
            VALUE(MID('latest 2024'!B321,SEARCH("bulk dye machines operated in day ",'latest 2024'!B321)-2,2))
        )
    ),"-"
)</f>
        <v>15</v>
      </c>
      <c r="E321" s="176">
        <f>IFERROR(
    IF(ISNUMBER(VALUE(MID('latest 2024'!B321,SEARCH("bulk dye machines operated in night",'latest 2024'!B321)-4,4))),
        VALUE(MID('latest 2024'!B321,SEARCH("bulk dye machines operated in night",'latest 2024'!B321)-4,4)),
        IF(ISNUMBER(VALUE(MID('latest 2024'!B321,SEARCH("bulk dye machines operated in night",'latest 2024'!B321)-3,3))),
            VALUE(MID('latest 2024'!B321,SEARCH("bulk dye machines operated in night",'latest 2024'!B321)-3,3)),
            VALUE(MID('latest 2024'!B321,SEARCH("bulk dye machines operated in night",'latest 2024'!B321)-2,2))
        )
    ),"-"
)</f>
        <v>15</v>
      </c>
      <c r="F321" s="175">
        <f>IFERROR(
    IF(ISNUMBER(VALUE(MID('latest 2024'!B321,SEARCH("sample dye machine operated in day",'latest 2024'!B321)-4,4))),
        VALUE(MID('latest 2024'!B321,SEARCH("sample dye machine operated in day",'latest 2024'!B321)-4,4)),
        IF(ISNUMBER(VALUE(MID('latest 2024'!B321,SEARCH("sample dye machine operated in day",'latest 2024'!B321)-3,3))),
            VALUE(MID('latest 2024'!B321,SEARCH("sample dye machine operated in day",'latest 2024'!B321)-3,3)),
            VALUE(MID('latest 2024'!B321,SEARCH("sample dye machine operated in day",'latest 2024'!B321)-2,2))
        )
    ),"-"
)</f>
        <v>9</v>
      </c>
      <c r="G321" s="175">
        <f>IFERROR(
    IF(ISNUMBER(VALUE(MID('latest 2024'!B321,SEARCH("sample dye machine operated in night",'latest 2024'!B321)-4,4))),
        VALUE(MID('latest 2024'!B321,SEARCH("sample dye machine operated in night",'latest 2024'!B321)-4,4)),
        IF(ISNUMBER(VALUE(MID('latest 2024'!B321,SEARCH("sample dye machine operated in night",'latest 2024'!B321)-3,3))),
            VALUE(MID('latest 2024'!B321,SEARCH("sample dye machine operated in night",'latest 2024'!B321)-3,3)),
            VALUE(MID('latest 2024'!B321,SEARCH("sample dye machine operated in night",'latest 2024'!B321)-2,2))
        )
    ),"-"
)</f>
        <v>9</v>
      </c>
      <c r="H321" s="176">
        <f>IFERROR(
    IF(ISNUMBER(VALUE(MID('latest 2024'!B321,SEARCH("dryers operated in day",'latest 2024'!B321)-4,4))),
        VALUE(MID('latest 2024'!B321,SEARCH("dryers operated in day",'latest 2024'!B321)-4,4)),
        IF(ISNUMBER(VALUE(MID('latest 2024'!B321,SEARCH("dryers operated in day",'latest 2024'!B321)-3,3))),
            VALUE(MID('latest 2024'!B321,SEARCH("dryers operated in day",'latest 2024'!B321)-3,3)),
            VALUE(MID('latest 2024'!B321,SEARCH("dryers operated in day",'latest 2024'!B321)-2,2))
        )
    ),"-"
)</f>
        <v>8</v>
      </c>
      <c r="I321" s="176">
        <f>IFERROR(
    IF(ISNUMBER(VALUE(MID('latest 2024'!B321,SEARCH("dryers operated in night",'latest 2024'!B321)-4,4))),
        VALUE(MID('latest 2024'!B321,SEARCH("dryers operated in night",'latest 2024'!B321)-4,4)),
        IF(ISNUMBER(VALUE(MID('latest 2024'!B321,SEARCH("dryers operated in night",'latest 2024'!B321)-3,3))),
            VALUE(MID('latest 2024'!B321,SEARCH("dryers operated in night",'latest 2024'!B321)-3,3)),
            VALUE(MID('latest 2024'!B321,SEARCH("dryers operated in night",'latest 2024'!B321)-2,2))
        )
    ),"-"
)</f>
        <v>6</v>
      </c>
      <c r="J321" s="175">
        <f>IFERROR(
    IF(ISNUMBER(VALUE(MID('latest 2024'!B321,SEARCH("Presetting machines operated in day",'latest 2024'!B321)-4,4))),
        VALUE(MID('latest 2024'!B321,SEARCH("Presetting machines operated in day",'latest 2024'!B321)-4,4)),
        IF(ISNUMBER(VALUE(MID('latest 2024'!B321,SEARCH("Presetting machines operated in day",'latest 2024'!B321)-3,3))),
            VALUE(MID('latest 2024'!B321,SEARCH("Presetting machines operated in day",'latest 2024'!B321)-3,3)),
            VALUE(MID('latest 2024'!B321,SEARCH("Presetting machines operated in day",'latest 2024'!B321)-2,2))
        )
    ),"-"
)</f>
        <v>2</v>
      </c>
      <c r="K321" s="177">
        <f>IFERROR(
    IF(ISNUMBER(VALUE(MID('latest 2024'!B321,SEARCH("Presetting machines operated in night",'latest 2024'!B321)-4,4))),
        VALUE(MID('latest 2024'!B321,SEARCH("Presetting machines operated in night",'latest 2024'!B321)-4,4)),
        IF(ISNUMBER(VALUE(MID('latest 2024'!B321,SEARCH("Presetting machines operated in night",'latest 2024'!B321)-3,3))),
            VALUE(MID('latest 2024'!B321,SEARCH("Presetting machines operated in night",'latest 2024'!B321)-3,3)),
            VALUE(MID('latest 2024'!B321,SEARCH("Presetting machines operated in night",'latest 2024'!B321)-2,2))
        )
    ),"-"
)</f>
        <v>3</v>
      </c>
      <c r="L321" s="178" t="s">
        <v>54</v>
      </c>
      <c r="M321" s="178" t="s">
        <v>54</v>
      </c>
      <c r="N321" s="162">
        <v>2</v>
      </c>
      <c r="O321" s="162">
        <v>2</v>
      </c>
      <c r="P321" s="163">
        <v>7</v>
      </c>
      <c r="Q321" s="163">
        <v>6</v>
      </c>
      <c r="R321" s="162">
        <v>3</v>
      </c>
      <c r="S321" s="162">
        <v>3</v>
      </c>
      <c r="T321" s="163">
        <v>7</v>
      </c>
      <c r="U321" s="163">
        <v>7</v>
      </c>
      <c r="V321" s="181" t="s">
        <v>712</v>
      </c>
      <c r="W321" s="182" t="s">
        <v>703</v>
      </c>
      <c r="X321" s="400">
        <v>27091.901999999998</v>
      </c>
      <c r="Y321" s="401">
        <v>56015</v>
      </c>
      <c r="Z321" s="400">
        <f t="shared" si="39"/>
        <v>852</v>
      </c>
      <c r="AA321" s="48">
        <v>777</v>
      </c>
      <c r="AB321" s="48">
        <v>75</v>
      </c>
      <c r="AC321" s="27">
        <f t="shared" si="35"/>
        <v>2044.8134032615385</v>
      </c>
      <c r="AD321" s="48">
        <f t="shared" si="36"/>
        <v>1672.0477500000002</v>
      </c>
      <c r="AE321" s="48">
        <f t="shared" si="40"/>
        <v>432.55384615384617</v>
      </c>
      <c r="AF321" s="48">
        <f t="shared" si="41"/>
        <v>891.57115384615395</v>
      </c>
      <c r="AG321" s="17">
        <f t="shared" si="42"/>
        <v>5040.9861532615387</v>
      </c>
    </row>
    <row r="322" spans="1:33" ht="45.75" customHeight="1">
      <c r="A322" s="174">
        <v>45631</v>
      </c>
      <c r="B322" s="242">
        <f>IFERROR(
    IF(ISNUMBER(VALUE(MID('latest 2024'!B322,SEARCH("knitting machines for 12Hrs in day",'latest 2024'!B322)-4,4))),
        VALUE(MID('latest 2024'!B322,SEARCH("knitting machines for 12Hrs in day",'latest 2024'!B322)-4,4)),
        IF(ISNUMBER(VALUE(MID('latest 2024'!B322,SEARCH("knitting machines for 12Hrs in day",'latest 2024'!B322)-3,3))),
            VALUE(MID('latest 2024'!B322,SEARCH("knitting machines for 12Hrs in day",'latest 2024'!B322)-3,3)),
            VALUE(MID('latest 2024'!B322,SEARCH("knitting machines for 12Hrs in day",'latest 2024'!B322)-2,2))
        )
    ),"-"
)</f>
        <v>154</v>
      </c>
      <c r="C322" s="175">
        <f>IFERROR(
    IF(ISNUMBER(VALUE(MID('latest 2024'!B322,SEARCH("knitting machines operated in night",'latest 2024'!B322)-4,4))),
        VALUE(MID('latest 2024'!B322,SEARCH("knitting machines operated in night",'latest 2024'!B322)-4,4)),
        IF(ISNUMBER(VALUE(MID('latest 2024'!B322,SEARCH("knitting machines operated in night",'latest 2024'!B322)-3,3))),
            VALUE(MID('latest 2024'!B322,SEARCH("knitting machines operated in night",'latest 2024'!B322)-3,3)),
            VALUE(MID('latest 2024'!B322,SEARCH("knitting machines operated in night",'latest 2024'!B322)-2,2))
        )
    ),"-"
)</f>
        <v>168</v>
      </c>
      <c r="D322" s="176">
        <f>IFERROR(
    IF(ISNUMBER(VALUE(MID('latest 2024'!B322,SEARCH("bulk dye machines operated in day",'latest 2024'!B322)-4,4))),
        VALUE(MID('latest 2024'!B322,SEARCH("bulk dye machines operated in day",'latest 2024'!B322)-4,4)),
        IF(ISNUMBER(VALUE(MID('latest 2024'!B322,SEARCH("bulk dye machines operated in day",'latest 2024'!B322)-3,3))),
            VALUE(MID('latest 2024'!B322,SEARCH("bulk dye machines operated in day",'latest 2024'!B322)-3,3)),
            VALUE(MID('latest 2024'!B322,SEARCH("bulk dye machines operated in day ",'latest 2024'!B322)-2,2))
        )
    ),"-"
)</f>
        <v>25</v>
      </c>
      <c r="E322" s="176">
        <f>IFERROR(
    IF(ISNUMBER(VALUE(MID('latest 2024'!B322,SEARCH("bulk dye machines operated in night",'latest 2024'!B322)-4,4))),
        VALUE(MID('latest 2024'!B322,SEARCH("bulk dye machines operated in night",'latest 2024'!B322)-4,4)),
        IF(ISNUMBER(VALUE(MID('latest 2024'!B322,SEARCH("bulk dye machines operated in night",'latest 2024'!B322)-3,3))),
            VALUE(MID('latest 2024'!B322,SEARCH("bulk dye machines operated in night",'latest 2024'!B322)-3,3)),
            VALUE(MID('latest 2024'!B322,SEARCH("bulk dye machines operated in night",'latest 2024'!B322)-2,2))
        )
    ),"-"
)</f>
        <v>27</v>
      </c>
      <c r="F322" s="175">
        <f>IFERROR(
    IF(ISNUMBER(VALUE(MID('latest 2024'!B322,SEARCH("sample dye machine operated in day",'latest 2024'!B322)-4,4))),
        VALUE(MID('latest 2024'!B322,SEARCH("sample dye machine operated in day",'latest 2024'!B322)-4,4)),
        IF(ISNUMBER(VALUE(MID('latest 2024'!B322,SEARCH("sample dye machine operated in day",'latest 2024'!B322)-3,3))),
            VALUE(MID('latest 2024'!B322,SEARCH("sample dye machine operated in day",'latest 2024'!B322)-3,3)),
            VALUE(MID('latest 2024'!B322,SEARCH("sample dye machine operated in day",'latest 2024'!B322)-2,2))
        )
    ),"-"
)</f>
        <v>9</v>
      </c>
      <c r="G322" s="175">
        <f>IFERROR(
    IF(ISNUMBER(VALUE(MID('latest 2024'!B322,SEARCH("sample dye machine operated in night",'latest 2024'!B322)-4,4))),
        VALUE(MID('latest 2024'!B322,SEARCH("sample dye machine operated in night",'latest 2024'!B322)-4,4)),
        IF(ISNUMBER(VALUE(MID('latest 2024'!B322,SEARCH("sample dye machine operated in night",'latest 2024'!B322)-3,3))),
            VALUE(MID('latest 2024'!B322,SEARCH("sample dye machine operated in night",'latest 2024'!B322)-3,3)),
            VALUE(MID('latest 2024'!B322,SEARCH("sample dye machine operated in night",'latest 2024'!B322)-2,2))
        )
    ),"-"
)</f>
        <v>10</v>
      </c>
      <c r="H322" s="176">
        <f>IFERROR(
    IF(ISNUMBER(VALUE(MID('latest 2024'!B322,SEARCH("dryers operated in day",'latest 2024'!B322)-4,4))),
        VALUE(MID('latest 2024'!B322,SEARCH("dryers operated in day",'latest 2024'!B322)-4,4)),
        IF(ISNUMBER(VALUE(MID('latest 2024'!B322,SEARCH("dryers operated in day",'latest 2024'!B322)-3,3))),
            VALUE(MID('latest 2024'!B322,SEARCH("dryers operated in day",'latest 2024'!B322)-3,3)),
            VALUE(MID('latest 2024'!B322,SEARCH("dryers operated in day",'latest 2024'!B322)-2,2))
        )
    ),"-"
)</f>
        <v>10</v>
      </c>
      <c r="I322" s="176">
        <f>IFERROR(
    IF(ISNUMBER(VALUE(MID('latest 2024'!B322,SEARCH("dryers operated in night",'latest 2024'!B322)-4,4))),
        VALUE(MID('latest 2024'!B322,SEARCH("dryers operated in night",'latest 2024'!B322)-4,4)),
        IF(ISNUMBER(VALUE(MID('latest 2024'!B322,SEARCH("dryers operated in night",'latest 2024'!B322)-3,3))),
            VALUE(MID('latest 2024'!B322,SEARCH("dryers operated in night",'latest 2024'!B322)-3,3)),
            VALUE(MID('latest 2024'!B322,SEARCH("dryers operated in night",'latest 2024'!B322)-2,2))
        )
    ),"-"
)</f>
        <v>8</v>
      </c>
      <c r="J322" s="175">
        <f>IFERROR(
    IF(ISNUMBER(VALUE(MID('latest 2024'!B322,SEARCH("Presetting machines operated in day",'latest 2024'!B322)-4,4))),
        VALUE(MID('latest 2024'!B322,SEARCH("Presetting machines operated in day",'latest 2024'!B322)-4,4)),
        IF(ISNUMBER(VALUE(MID('latest 2024'!B322,SEARCH("Presetting machines operated in day",'latest 2024'!B322)-3,3))),
            VALUE(MID('latest 2024'!B322,SEARCH("Presetting machines operated in day",'latest 2024'!B322)-3,3)),
            VALUE(MID('latest 2024'!B322,SEARCH("Presetting machines operated in day",'latest 2024'!B322)-2,2))
        )
    ),"-"
)</f>
        <v>3</v>
      </c>
      <c r="K322" s="177">
        <f>IFERROR(
    IF(ISNUMBER(VALUE(MID('latest 2024'!B322,SEARCH("Presetting machines operated in night",'latest 2024'!B322)-4,4))),
        VALUE(MID('latest 2024'!B322,SEARCH("Presetting machines operated in night",'latest 2024'!B322)-4,4)),
        IF(ISNUMBER(VALUE(MID('latest 2024'!B322,SEARCH("Presetting machines operated in night",'latest 2024'!B322)-3,3))),
            VALUE(MID('latest 2024'!B322,SEARCH("Presetting machines operated in night",'latest 2024'!B322)-3,3)),
            VALUE(MID('latest 2024'!B322,SEARCH("Presetting machines operated in night",'latest 2024'!B322)-2,2))
        )
    ),"-"
)</f>
        <v>4</v>
      </c>
      <c r="L322" s="178" t="s">
        <v>54</v>
      </c>
      <c r="M322" s="178" t="s">
        <v>54</v>
      </c>
      <c r="N322" s="162">
        <v>2</v>
      </c>
      <c r="O322" s="412" t="s">
        <v>840</v>
      </c>
      <c r="P322" s="163">
        <v>7</v>
      </c>
      <c r="Q322" s="163">
        <v>6</v>
      </c>
      <c r="R322" s="162">
        <v>3</v>
      </c>
      <c r="S322" s="162">
        <v>3</v>
      </c>
      <c r="T322" s="163">
        <v>7</v>
      </c>
      <c r="U322" s="163">
        <v>7</v>
      </c>
      <c r="V322" s="181" t="s">
        <v>712</v>
      </c>
      <c r="W322" s="182" t="s">
        <v>703</v>
      </c>
      <c r="X322" s="400">
        <v>29199.023000000001</v>
      </c>
      <c r="Y322" s="402">
        <v>62286</v>
      </c>
      <c r="Z322" s="400">
        <f t="shared" si="39"/>
        <v>872</v>
      </c>
      <c r="AA322" s="48">
        <v>791</v>
      </c>
      <c r="AB322" s="48">
        <v>81</v>
      </c>
      <c r="AC322" s="27">
        <f t="shared" si="35"/>
        <v>2203.8524128923077</v>
      </c>
      <c r="AD322" s="48">
        <f t="shared" si="36"/>
        <v>1859.2371000000001</v>
      </c>
      <c r="AE322" s="48">
        <f t="shared" si="40"/>
        <v>442.7076923076923</v>
      </c>
      <c r="AF322" s="48">
        <f t="shared" si="41"/>
        <v>908.71684615384618</v>
      </c>
      <c r="AG322" s="17">
        <f t="shared" si="42"/>
        <v>5414.5140513538454</v>
      </c>
    </row>
    <row r="323" spans="1:33" ht="45.75" customHeight="1">
      <c r="A323" s="174">
        <v>45632</v>
      </c>
      <c r="B323" s="242">
        <f>IFERROR(
    IF(ISNUMBER(VALUE(MID('latest 2024'!B323,SEARCH("knitting machines for 12Hrs in day",'latest 2024'!B323)-4,4))),
        VALUE(MID('latest 2024'!B323,SEARCH("knitting machines for 12Hrs in day",'latest 2024'!B323)-4,4)),
        IF(ISNUMBER(VALUE(MID('latest 2024'!B323,SEARCH("knitting machines for 12Hrs in day",'latest 2024'!B323)-3,3))),
            VALUE(MID('latest 2024'!B323,SEARCH("knitting machines for 12Hrs in day",'latest 2024'!B323)-3,3)),
            VALUE(MID('latest 2024'!B323,SEARCH("knitting machines for 12Hrs in day",'latest 2024'!B323)-2,2))
        )
    ),"-"
)</f>
        <v>159</v>
      </c>
      <c r="C323" s="175">
        <f>IFERROR(
    IF(ISNUMBER(VALUE(MID('latest 2024'!B323,SEARCH("knitting machines operated in night",'latest 2024'!B323)-4,4))),
        VALUE(MID('latest 2024'!B323,SEARCH("knitting machines operated in night",'latest 2024'!B323)-4,4)),
        IF(ISNUMBER(VALUE(MID('latest 2024'!B323,SEARCH("knitting machines operated in night",'latest 2024'!B323)-3,3))),
            VALUE(MID('latest 2024'!B323,SEARCH("knitting machines operated in night",'latest 2024'!B323)-3,3)),
            VALUE(MID('latest 2024'!B323,SEARCH("knitting machines operated in night",'latest 2024'!B323)-2,2))
        )
    ),"-"
)</f>
        <v>141</v>
      </c>
      <c r="D323" s="176">
        <f>IFERROR(
    IF(ISNUMBER(VALUE(MID('latest 2024'!B323,SEARCH("bulk dye machines operated in day",'latest 2024'!B323)-4,4))),
        VALUE(MID('latest 2024'!B323,SEARCH("bulk dye machines operated in day",'latest 2024'!B323)-4,4)),
        IF(ISNUMBER(VALUE(MID('latest 2024'!B323,SEARCH("bulk dye machines operated in day",'latest 2024'!B323)-3,3))),
            VALUE(MID('latest 2024'!B323,SEARCH("bulk dye machines operated in day",'latest 2024'!B323)-3,3)),
            VALUE(MID('latest 2024'!B323,SEARCH("bulk dye machines operated in day ",'latest 2024'!B323)-2,2))
        )
    ),"-"
)</f>
        <v>27</v>
      </c>
      <c r="E323" s="176">
        <f>IFERROR(
    IF(ISNUMBER(VALUE(MID('latest 2024'!B323,SEARCH("bulk dye machines operated in night",'latest 2024'!B323)-4,4))),
        VALUE(MID('latest 2024'!B323,SEARCH("bulk dye machines operated in night",'latest 2024'!B323)-4,4)),
        IF(ISNUMBER(VALUE(MID('latest 2024'!B323,SEARCH("bulk dye machines operated in night",'latest 2024'!B323)-3,3))),
            VALUE(MID('latest 2024'!B323,SEARCH("bulk dye machines operated in night",'latest 2024'!B323)-3,3)),
            VALUE(MID('latest 2024'!B323,SEARCH("bulk dye machines operated in night",'latest 2024'!B323)-2,2))
        )
    ),"-"
)</f>
        <v>26</v>
      </c>
      <c r="F323" s="175">
        <f>IFERROR(
    IF(ISNUMBER(VALUE(MID('latest 2024'!B323,SEARCH("sample dye machine operated in day",'latest 2024'!B323)-4,4))),
        VALUE(MID('latest 2024'!B323,SEARCH("sample dye machine operated in day",'latest 2024'!B323)-4,4)),
        IF(ISNUMBER(VALUE(MID('latest 2024'!B323,SEARCH("sample dye machine operated in day",'latest 2024'!B323)-3,3))),
            VALUE(MID('latest 2024'!B323,SEARCH("sample dye machine operated in day",'latest 2024'!B323)-3,3)),
            VALUE(MID('latest 2024'!B323,SEARCH("sample dye machine operated in day",'latest 2024'!B323)-2,2))
        )
    ),"-"
)</f>
        <v>10</v>
      </c>
      <c r="G323" s="175">
        <f>IFERROR(
    IF(ISNUMBER(VALUE(MID('latest 2024'!B323,SEARCH("sample dye machine operated in night",'latest 2024'!B323)-4,4))),
        VALUE(MID('latest 2024'!B323,SEARCH("sample dye machine operated in night",'latest 2024'!B323)-4,4)),
        IF(ISNUMBER(VALUE(MID('latest 2024'!B323,SEARCH("sample dye machine operated in night",'latest 2024'!B323)-3,3))),
            VALUE(MID('latest 2024'!B323,SEARCH("sample dye machine operated in night",'latest 2024'!B323)-3,3)),
            VALUE(MID('latest 2024'!B323,SEARCH("sample dye machine operated in night",'latest 2024'!B323)-2,2))
        )
    ),"-"
)</f>
        <v>10</v>
      </c>
      <c r="H323" s="176">
        <f>IFERROR(
    IF(ISNUMBER(VALUE(MID('latest 2024'!B323,SEARCH("dryers operated in day",'latest 2024'!B323)-4,4))),
        VALUE(MID('latest 2024'!B323,SEARCH("dryers operated in day",'latest 2024'!B323)-4,4)),
        IF(ISNUMBER(VALUE(MID('latest 2024'!B323,SEARCH("dryers operated in day",'latest 2024'!B323)-3,3))),
            VALUE(MID('latest 2024'!B323,SEARCH("dryers operated in day",'latest 2024'!B323)-3,3)),
            VALUE(MID('latest 2024'!B323,SEARCH("dryers operated in day",'latest 2024'!B323)-2,2))
        )
    ),"-"
)</f>
        <v>8</v>
      </c>
      <c r="I323" s="176">
        <f>IFERROR(
    IF(ISNUMBER(VALUE(MID('latest 2024'!B323,SEARCH("dryers operated in night",'latest 2024'!B323)-4,4))),
        VALUE(MID('latest 2024'!B323,SEARCH("dryers operated in night",'latest 2024'!B323)-4,4)),
        IF(ISNUMBER(VALUE(MID('latest 2024'!B323,SEARCH("dryers operated in night",'latest 2024'!B323)-3,3))),
            VALUE(MID('latest 2024'!B323,SEARCH("dryers operated in night",'latest 2024'!B323)-3,3)),
            VALUE(MID('latest 2024'!B323,SEARCH("dryers operated in night",'latest 2024'!B323)-2,2))
        )
    ),"-"
)</f>
        <v>8</v>
      </c>
      <c r="J323" s="175">
        <f>IFERROR(
    IF(ISNUMBER(VALUE(MID('latest 2024'!B323,SEARCH("Presetting machines operated in day",'latest 2024'!B323)-4,4))),
        VALUE(MID('latest 2024'!B323,SEARCH("Presetting machines operated in day",'latest 2024'!B323)-4,4)),
        IF(ISNUMBER(VALUE(MID('latest 2024'!B323,SEARCH("Presetting machines operated in day",'latest 2024'!B323)-3,3))),
            VALUE(MID('latest 2024'!B323,SEARCH("Presetting machines operated in day",'latest 2024'!B323)-3,3)),
            VALUE(MID('latest 2024'!B323,SEARCH("Presetting machines operated in day",'latest 2024'!B323)-2,2))
        )
    ),"-"
)</f>
        <v>4</v>
      </c>
      <c r="K323" s="177">
        <f>IFERROR(
    IF(ISNUMBER(VALUE(MID('latest 2024'!B323,SEARCH("Presetting machines operated in night",'latest 2024'!B323)-4,4))),
        VALUE(MID('latest 2024'!B323,SEARCH("Presetting machines operated in night",'latest 2024'!B323)-4,4)),
        IF(ISNUMBER(VALUE(MID('latest 2024'!B323,SEARCH("Presetting machines operated in night",'latest 2024'!B323)-3,3))),
            VALUE(MID('latest 2024'!B323,SEARCH("Presetting machines operated in night",'latest 2024'!B323)-3,3)),
            VALUE(MID('latest 2024'!B323,SEARCH("Presetting machines operated in night",'latest 2024'!B323)-2,2))
        )
    ),"-"
)</f>
        <v>3</v>
      </c>
      <c r="L323" s="178" t="s">
        <v>54</v>
      </c>
      <c r="M323" s="178" t="s">
        <v>54</v>
      </c>
      <c r="N323" s="162">
        <v>2</v>
      </c>
      <c r="O323" s="412" t="s">
        <v>840</v>
      </c>
      <c r="P323" s="163">
        <v>6</v>
      </c>
      <c r="Q323" s="163">
        <v>6</v>
      </c>
      <c r="R323" s="162">
        <v>3</v>
      </c>
      <c r="S323" s="162">
        <v>3</v>
      </c>
      <c r="T323" s="163">
        <v>7</v>
      </c>
      <c r="U323" s="163">
        <v>7</v>
      </c>
      <c r="V323" s="181" t="s">
        <v>712</v>
      </c>
      <c r="W323" s="182" t="s">
        <v>703</v>
      </c>
      <c r="X323" s="400">
        <v>29054.276000000002</v>
      </c>
      <c r="Y323" s="403">
        <v>61094</v>
      </c>
      <c r="Z323" s="400">
        <f t="shared" si="39"/>
        <v>878</v>
      </c>
      <c r="AA323" s="48">
        <v>797</v>
      </c>
      <c r="AB323" s="48">
        <v>81</v>
      </c>
      <c r="AC323" s="27">
        <f>(X322*24.53)/325</f>
        <v>2203.8524128923077</v>
      </c>
      <c r="AD323" s="48">
        <f t="shared" si="36"/>
        <v>1823.6559000000002</v>
      </c>
      <c r="AE323" s="48">
        <f t="shared" si="40"/>
        <v>445.75384615384615</v>
      </c>
      <c r="AF323" s="48">
        <f t="shared" si="41"/>
        <v>915.46684615384629</v>
      </c>
      <c r="AG323" s="17">
        <f t="shared" si="42"/>
        <v>5388.7290052000008</v>
      </c>
    </row>
    <row r="324" spans="1:33" ht="45.75" customHeight="1">
      <c r="A324" s="174">
        <v>45633</v>
      </c>
      <c r="B324" s="242">
        <f>IFERROR(
    IF(ISNUMBER(VALUE(MID('latest 2024'!B324,SEARCH("knitting machines for 12Hrs in day",'latest 2024'!B324)-4,4))),
        VALUE(MID('latest 2024'!B324,SEARCH("knitting machines for 12Hrs in day",'latest 2024'!B324)-4,4)),
        IF(ISNUMBER(VALUE(MID('latest 2024'!B324,SEARCH("knitting machines for 12Hrs in day",'latest 2024'!B324)-3,3))),
            VALUE(MID('latest 2024'!B324,SEARCH("knitting machines for 12Hrs in day",'latest 2024'!B324)-3,3)),
            VALUE(MID('latest 2024'!B324,SEARCH("knitting machines for 12Hrs in day",'latest 2024'!B324)-2,2))
        )
    ),"-"
)</f>
        <v>166</v>
      </c>
      <c r="C324" s="175">
        <f>IFERROR(
    IF(ISNUMBER(VALUE(MID('latest 2024'!B324,SEARCH("knitting machines operated in night",'latest 2024'!B324)-4,4))),
        VALUE(MID('latest 2024'!B324,SEARCH("knitting machines operated in night",'latest 2024'!B324)-4,4)),
        IF(ISNUMBER(VALUE(MID('latest 2024'!B324,SEARCH("knitting machines operated in night",'latest 2024'!B324)-3,3))),
            VALUE(MID('latest 2024'!B324,SEARCH("knitting machines operated in night",'latest 2024'!B324)-3,3)),
            VALUE(MID('latest 2024'!B324,SEARCH("knitting machines operated in night",'latest 2024'!B324)-2,2))
        )
    ),"-"
)</f>
        <v>171</v>
      </c>
      <c r="D324" s="176">
        <f>IFERROR(
    IF(ISNUMBER(VALUE(MID('latest 2024'!B324,SEARCH("bulk dye machines operated in day",'latest 2024'!B324)-4,4))),
        VALUE(MID('latest 2024'!B324,SEARCH("bulk dye machines operated in day",'latest 2024'!B324)-4,4)),
        IF(ISNUMBER(VALUE(MID('latest 2024'!B324,SEARCH("bulk dye machines operated in day",'latest 2024'!B324)-3,3))),
            VALUE(MID('latest 2024'!B324,SEARCH("bulk dye machines operated in day",'latest 2024'!B324)-3,3)),
            VALUE(MID('latest 2024'!B324,SEARCH("bulk dye machines operated in day ",'latest 2024'!B324)-2,2))
        )
    ),"-"
)</f>
        <v>25</v>
      </c>
      <c r="E324" s="176">
        <f>IFERROR(
    IF(ISNUMBER(VALUE(MID('latest 2024'!B324,SEARCH("bulk dye machines operated in night",'latest 2024'!B324)-4,4))),
        VALUE(MID('latest 2024'!B324,SEARCH("bulk dye machines operated in night",'latest 2024'!B324)-4,4)),
        IF(ISNUMBER(VALUE(MID('latest 2024'!B324,SEARCH("bulk dye machines operated in night",'latest 2024'!B324)-3,3))),
            VALUE(MID('latest 2024'!B324,SEARCH("bulk dye machines operated in night",'latest 2024'!B324)-3,3)),
            VALUE(MID('latest 2024'!B324,SEARCH("bulk dye machines operated in night",'latest 2024'!B324)-2,2))
        )
    ),"-"
)</f>
        <v>27</v>
      </c>
      <c r="F324" s="175">
        <f>IFERROR(
    IF(ISNUMBER(VALUE(MID('latest 2024'!B324,SEARCH("sample dye machine operated in day",'latest 2024'!B324)-4,4))),
        VALUE(MID('latest 2024'!B324,SEARCH("sample dye machine operated in day",'latest 2024'!B324)-4,4)),
        IF(ISNUMBER(VALUE(MID('latest 2024'!B324,SEARCH("sample dye machine operated in day",'latest 2024'!B324)-3,3))),
            VALUE(MID('latest 2024'!B324,SEARCH("sample dye machine operated in day",'latest 2024'!B324)-3,3)),
            VALUE(MID('latest 2024'!B324,SEARCH("sample dye machine operated in day",'latest 2024'!B324)-2,2))
        )
    ),"-"
)</f>
        <v>10</v>
      </c>
      <c r="G324" s="175">
        <f>IFERROR(
    IF(ISNUMBER(VALUE(MID('latest 2024'!B324,SEARCH("sample dye machine operated in night",'latest 2024'!B324)-4,4))),
        VALUE(MID('latest 2024'!B324,SEARCH("sample dye machine operated in night",'latest 2024'!B324)-4,4)),
        IF(ISNUMBER(VALUE(MID('latest 2024'!B324,SEARCH("sample dye machine operated in night",'latest 2024'!B324)-3,3))),
            VALUE(MID('latest 2024'!B324,SEARCH("sample dye machine operated in night",'latest 2024'!B324)-3,3)),
            VALUE(MID('latest 2024'!B324,SEARCH("sample dye machine operated in night",'latest 2024'!B324)-2,2))
        )
    ),"-"
)</f>
        <v>10</v>
      </c>
      <c r="H324" s="176">
        <f>IFERROR(
    IF(ISNUMBER(VALUE(MID('latest 2024'!B324,SEARCH("dryers operated in day",'latest 2024'!B324)-4,4))),
        VALUE(MID('latest 2024'!B324,SEARCH("dryers operated in day",'latest 2024'!B324)-4,4)),
        IF(ISNUMBER(VALUE(MID('latest 2024'!B324,SEARCH("dryers operated in day",'latest 2024'!B324)-3,3))),
            VALUE(MID('latest 2024'!B324,SEARCH("dryers operated in day",'latest 2024'!B324)-3,3)),
            VALUE(MID('latest 2024'!B324,SEARCH("dryers operated in day",'latest 2024'!B324)-2,2))
        )
    ),"-"
)</f>
        <v>8</v>
      </c>
      <c r="I324" s="176">
        <f>IFERROR(
    IF(ISNUMBER(VALUE(MID('latest 2024'!B324,SEARCH("dryers operated in night",'latest 2024'!B324)-4,4))),
        VALUE(MID('latest 2024'!B324,SEARCH("dryers operated in night",'latest 2024'!B324)-4,4)),
        IF(ISNUMBER(VALUE(MID('latest 2024'!B324,SEARCH("dryers operated in night",'latest 2024'!B324)-3,3))),
            VALUE(MID('latest 2024'!B324,SEARCH("dryers operated in night",'latest 2024'!B324)-3,3)),
            VALUE(MID('latest 2024'!B324,SEARCH("dryers operated in night",'latest 2024'!B324)-2,2))
        )
    ),"-"
)</f>
        <v>9</v>
      </c>
      <c r="J324" s="175">
        <f>IFERROR(
    IF(ISNUMBER(VALUE(MID('latest 2024'!B324,SEARCH("Presetting machines operated in day",'latest 2024'!B324)-4,4))),
        VALUE(MID('latest 2024'!B324,SEARCH("Presetting machines operated in day",'latest 2024'!B324)-4,4)),
        IF(ISNUMBER(VALUE(MID('latest 2024'!B324,SEARCH("Presetting machines operated in day",'latest 2024'!B324)-3,3))),
            VALUE(MID('latest 2024'!B324,SEARCH("Presetting machines operated in day",'latest 2024'!B324)-3,3)),
            VALUE(MID('latest 2024'!B324,SEARCH("Presetting machines operated in day",'latest 2024'!B324)-2,2))
        )
    ),"-"
)</f>
        <v>2</v>
      </c>
      <c r="K324" s="177">
        <f>IFERROR(
    IF(ISNUMBER(VALUE(MID('latest 2024'!B324,SEARCH("Presetting machines operated in night",'latest 2024'!B324)-4,4))),
        VALUE(MID('latest 2024'!B324,SEARCH("Presetting machines operated in night",'latest 2024'!B324)-4,4)),
        IF(ISNUMBER(VALUE(MID('latest 2024'!B324,SEARCH("Presetting machines operated in night",'latest 2024'!B324)-3,3))),
            VALUE(MID('latest 2024'!B324,SEARCH("Presetting machines operated in night",'latest 2024'!B324)-3,3)),
            VALUE(MID('latest 2024'!B324,SEARCH("Presetting machines operated in night",'latest 2024'!B324)-2,2))
        )
    ),"-"
)</f>
        <v>2</v>
      </c>
      <c r="L324" s="178" t="s">
        <v>54</v>
      </c>
      <c r="M324" s="178" t="s">
        <v>54</v>
      </c>
      <c r="N324" s="162">
        <v>2</v>
      </c>
      <c r="O324" s="162">
        <v>1</v>
      </c>
      <c r="P324" s="163">
        <v>6</v>
      </c>
      <c r="Q324" s="163">
        <v>6</v>
      </c>
      <c r="R324" s="162">
        <v>3</v>
      </c>
      <c r="S324" s="162">
        <v>3</v>
      </c>
      <c r="T324" s="163">
        <v>7</v>
      </c>
      <c r="U324" s="163">
        <v>7</v>
      </c>
      <c r="V324" s="181" t="s">
        <v>712</v>
      </c>
      <c r="W324" s="182" t="s">
        <v>703</v>
      </c>
      <c r="X324" s="400">
        <v>29129.482</v>
      </c>
      <c r="Y324" s="400">
        <v>65792</v>
      </c>
      <c r="Z324" s="400">
        <f t="shared" si="39"/>
        <v>974</v>
      </c>
      <c r="AA324" s="48">
        <v>904</v>
      </c>
      <c r="AB324" s="48">
        <v>70</v>
      </c>
      <c r="AC324" s="27">
        <f>(X323*24.53)/325</f>
        <v>2192.9273547076923</v>
      </c>
      <c r="AD324" s="48">
        <f t="shared" si="36"/>
        <v>1963.8912000000003</v>
      </c>
      <c r="AE324" s="48">
        <f t="shared" si="40"/>
        <v>494.49230769230769</v>
      </c>
      <c r="AF324" s="48">
        <f t="shared" si="41"/>
        <v>1033.283076923077</v>
      </c>
      <c r="AG324" s="17">
        <f t="shared" si="42"/>
        <v>5684.5939393230774</v>
      </c>
    </row>
    <row r="325" spans="1:33" ht="45.75" customHeight="1">
      <c r="A325" s="174">
        <v>45634</v>
      </c>
      <c r="B325" s="242">
        <f>IFERROR(
    IF(ISNUMBER(VALUE(MID('latest 2024'!B325,SEARCH("knitting machines for 12Hrs in day",'latest 2024'!B325)-4,4))),
        VALUE(MID('latest 2024'!B325,SEARCH("knitting machines for 12Hrs in day",'latest 2024'!B325)-4,4)),
        IF(ISNUMBER(VALUE(MID('latest 2024'!B325,SEARCH("knitting machines for 12Hrs in day",'latest 2024'!B325)-3,3))),
            VALUE(MID('latest 2024'!B325,SEARCH("knitting machines for 12Hrs in day",'latest 2024'!B325)-3,3)),
            VALUE(MID('latest 2024'!B325,SEARCH("knitting machines for 12Hrs in day",'latest 2024'!B325)-2,2))
        )
    ),"-"
)</f>
        <v>150</v>
      </c>
      <c r="C325" s="175">
        <f>IFERROR(
    IF(ISNUMBER(VALUE(MID('latest 2024'!B325,SEARCH("knitting machines operated in night",'latest 2024'!B325)-4,4))),
        VALUE(MID('latest 2024'!B325,SEARCH("knitting machines operated in night",'latest 2024'!B325)-4,4)),
        IF(ISNUMBER(VALUE(MID('latest 2024'!B325,SEARCH("knitting machines operated in night",'latest 2024'!B325)-3,3))),
            VALUE(MID('latest 2024'!B325,SEARCH("knitting machines operated in night",'latest 2024'!B325)-3,3)),
            VALUE(MID('latest 2024'!B325,SEARCH("knitting machines operated in night",'latest 2024'!B325)-2,2))
        )
    ),"-"
)</f>
        <v>165</v>
      </c>
      <c r="D325" s="176">
        <f>IFERROR(
    IF(ISNUMBER(VALUE(MID('latest 2024'!B325,SEARCH("bulk dye machines operated in day",'latest 2024'!B325)-4,4))),
        VALUE(MID('latest 2024'!B325,SEARCH("bulk dye machines operated in day",'latest 2024'!B325)-4,4)),
        IF(ISNUMBER(VALUE(MID('latest 2024'!B325,SEARCH("bulk dye machines operated in day",'latest 2024'!B325)-3,3))),
            VALUE(MID('latest 2024'!B325,SEARCH("bulk dye machines operated in day",'latest 2024'!B325)-3,3)),
            VALUE(MID('latest 2024'!B325,SEARCH("bulk dye machines operated in day ",'latest 2024'!B325)-2,2))
        )
    ),"-"
)</f>
        <v>26</v>
      </c>
      <c r="E325" s="176">
        <f>IFERROR(
    IF(ISNUMBER(VALUE(MID('latest 2024'!B325,SEARCH("bulk dye machines operated in night",'latest 2024'!B325)-4,4))),
        VALUE(MID('latest 2024'!B325,SEARCH("bulk dye machines operated in night",'latest 2024'!B325)-4,4)),
        IF(ISNUMBER(VALUE(MID('latest 2024'!B325,SEARCH("bulk dye machines operated in night",'latest 2024'!B325)-3,3))),
            VALUE(MID('latest 2024'!B325,SEARCH("bulk dye machines operated in night",'latest 2024'!B325)-3,3)),
            VALUE(MID('latest 2024'!B325,SEARCH("bulk dye machines operated in night",'latest 2024'!B325)-2,2))
        )
    ),"-"
)</f>
        <v>28</v>
      </c>
      <c r="F325" s="175">
        <f>IFERROR(
    IF(ISNUMBER(VALUE(MID('latest 2024'!B325,SEARCH("sample dye machine operated in day",'latest 2024'!B325)-4,4))),
        VALUE(MID('latest 2024'!B325,SEARCH("sample dye machine operated in day",'latest 2024'!B325)-4,4)),
        IF(ISNUMBER(VALUE(MID('latest 2024'!B325,SEARCH("sample dye machine operated in day",'latest 2024'!B325)-3,3))),
            VALUE(MID('latest 2024'!B325,SEARCH("sample dye machine operated in day",'latest 2024'!B325)-3,3)),
            VALUE(MID('latest 2024'!B325,SEARCH("sample dye machine operated in day",'latest 2024'!B325)-2,2))
        )
    ),"-"
)</f>
        <v>10</v>
      </c>
      <c r="G325" s="175">
        <f>IFERROR(
    IF(ISNUMBER(VALUE(MID('latest 2024'!B325,SEARCH("sample dye machine operated in night",'latest 2024'!B325)-4,4))),
        VALUE(MID('latest 2024'!B325,SEARCH("sample dye machine operated in night",'latest 2024'!B325)-4,4)),
        IF(ISNUMBER(VALUE(MID('latest 2024'!B325,SEARCH("sample dye machine operated in night",'latest 2024'!B325)-3,3))),
            VALUE(MID('latest 2024'!B325,SEARCH("sample dye machine operated in night",'latest 2024'!B325)-3,3)),
            VALUE(MID('latest 2024'!B325,SEARCH("sample dye machine operated in night",'latest 2024'!B325)-2,2))
        )
    ),"-"
)</f>
        <v>10</v>
      </c>
      <c r="H325" s="176">
        <f>IFERROR(
    IF(ISNUMBER(VALUE(MID('latest 2024'!B325,SEARCH("dryers operated in day",'latest 2024'!B325)-4,4))),
        VALUE(MID('latest 2024'!B325,SEARCH("dryers operated in day",'latest 2024'!B325)-4,4)),
        IF(ISNUMBER(VALUE(MID('latest 2024'!B325,SEARCH("dryers operated in day",'latest 2024'!B325)-3,3))),
            VALUE(MID('latest 2024'!B325,SEARCH("dryers operated in day",'latest 2024'!B325)-3,3)),
            VALUE(MID('latest 2024'!B325,SEARCH("dryers operated in day",'latest 2024'!B325)-2,2))
        )
    ),"-"
)</f>
        <v>9</v>
      </c>
      <c r="I325" s="176">
        <f>IFERROR(
    IF(ISNUMBER(VALUE(MID('latest 2024'!B325,SEARCH("dryers operated in night",'latest 2024'!B325)-4,4))),
        VALUE(MID('latest 2024'!B325,SEARCH("dryers operated in night",'latest 2024'!B325)-4,4)),
        IF(ISNUMBER(VALUE(MID('latest 2024'!B325,SEARCH("dryers operated in night",'latest 2024'!B325)-3,3))),
            VALUE(MID('latest 2024'!B325,SEARCH("dryers operated in night",'latest 2024'!B325)-3,3)),
            VALUE(MID('latest 2024'!B325,SEARCH("dryers operated in night",'latest 2024'!B325)-2,2))
        )
    ),"-"
)</f>
        <v>9</v>
      </c>
      <c r="J325" s="175">
        <f>IFERROR(
    IF(ISNUMBER(VALUE(MID('latest 2024'!B325,SEARCH("Presetting machines operated in day",'latest 2024'!B325)-4,4))),
        VALUE(MID('latest 2024'!B325,SEARCH("Presetting machines operated in day",'latest 2024'!B325)-4,4)),
        IF(ISNUMBER(VALUE(MID('latest 2024'!B325,SEARCH("Presetting machines operated in day",'latest 2024'!B325)-3,3))),
            VALUE(MID('latest 2024'!B325,SEARCH("Presetting machines operated in day",'latest 2024'!B325)-3,3)),
            VALUE(MID('latest 2024'!B325,SEARCH("Presetting machines operated in day",'latest 2024'!B325)-2,2))
        )
    ),"-"
)</f>
        <v>3</v>
      </c>
      <c r="K325" s="177">
        <f>IFERROR(
    IF(ISNUMBER(VALUE(MID('latest 2024'!B325,SEARCH("Presetting machines operated in night",'latest 2024'!B325)-4,4))),
        VALUE(MID('latest 2024'!B325,SEARCH("Presetting machines operated in night",'latest 2024'!B325)-4,4)),
        IF(ISNUMBER(VALUE(MID('latest 2024'!B325,SEARCH("Presetting machines operated in night",'latest 2024'!B325)-3,3))),
            VALUE(MID('latest 2024'!B325,SEARCH("Presetting machines operated in night",'latest 2024'!B325)-3,3)),
            VALUE(MID('latest 2024'!B325,SEARCH("Presetting machines operated in night",'latest 2024'!B325)-2,2))
        )
    ),"-"
)</f>
        <v>4</v>
      </c>
      <c r="L325" s="178" t="s">
        <v>54</v>
      </c>
      <c r="M325" s="178" t="s">
        <v>54</v>
      </c>
      <c r="N325" s="412" t="s">
        <v>793</v>
      </c>
      <c r="O325" s="162">
        <v>1</v>
      </c>
      <c r="P325" s="163">
        <v>6</v>
      </c>
      <c r="Q325" s="163">
        <v>6</v>
      </c>
      <c r="R325" s="162">
        <v>3</v>
      </c>
      <c r="S325" s="162">
        <v>3</v>
      </c>
      <c r="T325" s="163">
        <v>7</v>
      </c>
      <c r="U325" s="163">
        <v>7</v>
      </c>
      <c r="V325" s="181" t="s">
        <v>712</v>
      </c>
      <c r="W325" s="182" t="s">
        <v>703</v>
      </c>
      <c r="X325" s="400">
        <v>28997.687000000002</v>
      </c>
      <c r="Y325" s="400">
        <v>67723</v>
      </c>
      <c r="Z325" s="400">
        <f t="shared" si="39"/>
        <v>939</v>
      </c>
      <c r="AA325" s="48">
        <v>864</v>
      </c>
      <c r="AB325" s="48">
        <v>75</v>
      </c>
      <c r="AC325" s="27">
        <f>(X324*24.53)/325</f>
        <v>2198.6036721846153</v>
      </c>
      <c r="AD325" s="48">
        <f t="shared" si="36"/>
        <v>2021.5315500000002</v>
      </c>
      <c r="AE325" s="48">
        <f t="shared" si="40"/>
        <v>476.72307692307692</v>
      </c>
      <c r="AF325" s="48">
        <f t="shared" si="41"/>
        <v>989.44615384615383</v>
      </c>
      <c r="AG325" s="17">
        <f t="shared" si="42"/>
        <v>5686.3044529538465</v>
      </c>
    </row>
    <row r="326" spans="1:33" ht="45.75" customHeight="1">
      <c r="A326" s="174">
        <v>45635</v>
      </c>
      <c r="B326" s="242">
        <f>IFERROR(
    IF(ISNUMBER(VALUE(MID('latest 2024'!B326,SEARCH("knitting machines for 12Hrs in day",'latest 2024'!B326)-4,4))),
        VALUE(MID('latest 2024'!B326,SEARCH("knitting machines for 12Hrs in day",'latest 2024'!B326)-4,4)),
        IF(ISNUMBER(VALUE(MID('latest 2024'!B326,SEARCH("knitting machines for 12Hrs in day",'latest 2024'!B326)-3,3))),
            VALUE(MID('latest 2024'!B326,SEARCH("knitting machines for 12Hrs in day",'latest 2024'!B326)-3,3)),
            VALUE(MID('latest 2024'!B326,SEARCH("knitting machines for 12Hrs in day",'latest 2024'!B326)-2,2))
        )
    ),"-"
)</f>
        <v>145</v>
      </c>
      <c r="C326" s="175">
        <f>IFERROR(
    IF(ISNUMBER(VALUE(MID('latest 2024'!B326,SEARCH("knitting machines operated in night",'latest 2024'!B326)-4,4))),
        VALUE(MID('latest 2024'!B326,SEARCH("knitting machines operated in night",'latest 2024'!B326)-4,4)),
        IF(ISNUMBER(VALUE(MID('latest 2024'!B326,SEARCH("knitting machines operated in night",'latest 2024'!B326)-3,3))),
            VALUE(MID('latest 2024'!B326,SEARCH("knitting machines operated in night",'latest 2024'!B326)-3,3)),
            VALUE(MID('latest 2024'!B326,SEARCH("knitting machines operated in night",'latest 2024'!B326)-2,2))
        )
    ),"-"
)</f>
        <v>163</v>
      </c>
      <c r="D326" s="176">
        <f>IFERROR(
    IF(ISNUMBER(VALUE(MID('latest 2024'!B326,SEARCH("bulk dye machines operated in day",'latest 2024'!B326)-4,4))),
        VALUE(MID('latest 2024'!B326,SEARCH("bulk dye machines operated in day",'latest 2024'!B326)-4,4)),
        IF(ISNUMBER(VALUE(MID('latest 2024'!B326,SEARCH("bulk dye machines operated in day",'latest 2024'!B326)-3,3))),
            VALUE(MID('latest 2024'!B326,SEARCH("bulk dye machines operated in day",'latest 2024'!B326)-3,3)),
            VALUE(MID('latest 2024'!B326,SEARCH("bulk dye machines operated in day ",'latest 2024'!B326)-2,2))
        )
    ),"-"
)</f>
        <v>28</v>
      </c>
      <c r="E326" s="176">
        <f>IFERROR(
    IF(ISNUMBER(VALUE(MID('latest 2024'!B326,SEARCH("bulk dye machines operated in night",'latest 2024'!B326)-4,4))),
        VALUE(MID('latest 2024'!B326,SEARCH("bulk dye machines operated in night",'latest 2024'!B326)-4,4)),
        IF(ISNUMBER(VALUE(MID('latest 2024'!B326,SEARCH("bulk dye machines operated in night",'latest 2024'!B326)-3,3))),
            VALUE(MID('latest 2024'!B326,SEARCH("bulk dye machines operated in night",'latest 2024'!B326)-3,3)),
            VALUE(MID('latest 2024'!B326,SEARCH("bulk dye machines operated in night",'latest 2024'!B326)-2,2))
        )
    ),"-"
)</f>
        <v>30</v>
      </c>
      <c r="F326" s="175">
        <f>IFERROR(
    IF(ISNUMBER(VALUE(MID('latest 2024'!B326,SEARCH("sample dye machine operated in day",'latest 2024'!B326)-4,4))),
        VALUE(MID('latest 2024'!B326,SEARCH("sample dye machine operated in day",'latest 2024'!B326)-4,4)),
        IF(ISNUMBER(VALUE(MID('latest 2024'!B326,SEARCH("sample dye machine operated in day",'latest 2024'!B326)-3,3))),
            VALUE(MID('latest 2024'!B326,SEARCH("sample dye machine operated in day",'latest 2024'!B326)-3,3)),
            VALUE(MID('latest 2024'!B326,SEARCH("sample dye machine operated in day",'latest 2024'!B326)-2,2))
        )
    ),"-"
)</f>
        <v>9</v>
      </c>
      <c r="G326" s="175">
        <f>IFERROR(
    IF(ISNUMBER(VALUE(MID('latest 2024'!B326,SEARCH("sample dye machine operated in night",'latest 2024'!B326)-4,4))),
        VALUE(MID('latest 2024'!B326,SEARCH("sample dye machine operated in night",'latest 2024'!B326)-4,4)),
        IF(ISNUMBER(VALUE(MID('latest 2024'!B326,SEARCH("sample dye machine operated in night",'latest 2024'!B326)-3,3))),
            VALUE(MID('latest 2024'!B326,SEARCH("sample dye machine operated in night",'latest 2024'!B326)-3,3)),
            VALUE(MID('latest 2024'!B326,SEARCH("sample dye machine operated in night",'latest 2024'!B326)-2,2))
        )
    ),"-"
)</f>
        <v>10</v>
      </c>
      <c r="H326" s="176">
        <f>IFERROR(
    IF(ISNUMBER(VALUE(MID('latest 2024'!B326,SEARCH("dryers operated in day",'latest 2024'!B326)-4,4))),
        VALUE(MID('latest 2024'!B326,SEARCH("dryers operated in day",'latest 2024'!B326)-4,4)),
        IF(ISNUMBER(VALUE(MID('latest 2024'!B326,SEARCH("dryers operated in day",'latest 2024'!B326)-3,3))),
            VALUE(MID('latest 2024'!B326,SEARCH("dryers operated in day",'latest 2024'!B326)-3,3)),
            VALUE(MID('latest 2024'!B326,SEARCH("dryers operated in day",'latest 2024'!B326)-2,2))
        )
    ),"-"
)</f>
        <v>10</v>
      </c>
      <c r="I326" s="176">
        <f>IFERROR(
    IF(ISNUMBER(VALUE(MID('latest 2024'!B326,SEARCH("dryers operated in night",'latest 2024'!B326)-4,4))),
        VALUE(MID('latest 2024'!B326,SEARCH("dryers operated in night",'latest 2024'!B326)-4,4)),
        IF(ISNUMBER(VALUE(MID('latest 2024'!B326,SEARCH("dryers operated in night",'latest 2024'!B326)-3,3))),
            VALUE(MID('latest 2024'!B326,SEARCH("dryers operated in night",'latest 2024'!B326)-3,3)),
            VALUE(MID('latest 2024'!B326,SEARCH("dryers operated in night",'latest 2024'!B326)-2,2))
        )
    ),"-"
)</f>
        <v>10</v>
      </c>
      <c r="J326" s="175">
        <f>IFERROR(
    IF(ISNUMBER(VALUE(MID('latest 2024'!B326,SEARCH("Presetting machines operated in day",'latest 2024'!B326)-4,4))),
        VALUE(MID('latest 2024'!B326,SEARCH("Presetting machines operated in day",'latest 2024'!B326)-4,4)),
        IF(ISNUMBER(VALUE(MID('latest 2024'!B326,SEARCH("Presetting machines operated in day",'latest 2024'!B326)-3,3))),
            VALUE(MID('latest 2024'!B326,SEARCH("Presetting machines operated in day",'latest 2024'!B326)-3,3)),
            VALUE(MID('latest 2024'!B326,SEARCH("Presetting machines operated in day",'latest 2024'!B326)-2,2))
        )
    ),"-"
)</f>
        <v>4</v>
      </c>
      <c r="K326" s="177">
        <f>IFERROR(
    IF(ISNUMBER(VALUE(MID('latest 2024'!B326,SEARCH("Presetting machines operated in night",'latest 2024'!B326)-4,4))),
        VALUE(MID('latest 2024'!B326,SEARCH("Presetting machines operated in night",'latest 2024'!B326)-4,4)),
        IF(ISNUMBER(VALUE(MID('latest 2024'!B326,SEARCH("Presetting machines operated in night",'latest 2024'!B326)-3,3))),
            VALUE(MID('latest 2024'!B326,SEARCH("Presetting machines operated in night",'latest 2024'!B326)-3,3)),
            VALUE(MID('latest 2024'!B326,SEARCH("Presetting machines operated in night",'latest 2024'!B326)-2,2))
        )
    ),"-"
)</f>
        <v>4</v>
      </c>
      <c r="L326" s="178" t="s">
        <v>54</v>
      </c>
      <c r="M326" s="178" t="s">
        <v>54</v>
      </c>
      <c r="N326" s="412" t="s">
        <v>841</v>
      </c>
      <c r="O326" s="162">
        <v>2</v>
      </c>
      <c r="P326" s="163">
        <v>7</v>
      </c>
      <c r="Q326" s="163">
        <v>6</v>
      </c>
      <c r="R326" s="162">
        <v>3</v>
      </c>
      <c r="S326" s="162">
        <v>3</v>
      </c>
      <c r="T326" s="163">
        <v>7</v>
      </c>
      <c r="U326" s="163">
        <v>7</v>
      </c>
      <c r="V326" s="181" t="s">
        <v>712</v>
      </c>
      <c r="W326" s="182" t="s">
        <v>703</v>
      </c>
      <c r="X326" s="404">
        <v>24659.792000000001</v>
      </c>
      <c r="Y326" s="401">
        <v>65016</v>
      </c>
      <c r="Z326" s="400">
        <f t="shared" si="39"/>
        <v>902</v>
      </c>
      <c r="AA326" s="48">
        <v>820</v>
      </c>
      <c r="AB326" s="48">
        <v>82</v>
      </c>
      <c r="AC326" s="27">
        <f>(X325*24.53)/325</f>
        <v>2188.6561911076928</v>
      </c>
      <c r="AD326" s="48">
        <f t="shared" si="36"/>
        <v>1940.7276000000002</v>
      </c>
      <c r="AE326" s="48">
        <f t="shared" si="40"/>
        <v>457.93846153846152</v>
      </c>
      <c r="AF326" s="48">
        <f t="shared" si="41"/>
        <v>941.57446153846149</v>
      </c>
      <c r="AG326" s="17">
        <f t="shared" si="42"/>
        <v>5528.8967141846169</v>
      </c>
    </row>
    <row r="327" spans="1:33" ht="45.75" customHeight="1">
      <c r="A327" s="174">
        <v>45636</v>
      </c>
      <c r="B327" s="242">
        <f>IFERROR(
    IF(ISNUMBER(VALUE(MID('latest 2024'!B327,SEARCH("knitting machines for 12Hrs in day",'latest 2024'!B327)-4,4))),
        VALUE(MID('latest 2024'!B327,SEARCH("knitting machines for 12Hrs in day",'latest 2024'!B327)-4,4)),
        IF(ISNUMBER(VALUE(MID('latest 2024'!B327,SEARCH("knitting machines for 12Hrs in day",'latest 2024'!B327)-3,3))),
            VALUE(MID('latest 2024'!B327,SEARCH("knitting machines for 12Hrs in day",'latest 2024'!B327)-3,3)),
            VALUE(MID('latest 2024'!B327,SEARCH("knitting machines for 12Hrs in day",'latest 2024'!B327)-2,2))
        )
    ),"-"
)</f>
        <v>174</v>
      </c>
      <c r="C327" s="175">
        <f>IFERROR(
    IF(ISNUMBER(VALUE(MID('latest 2024'!B327,SEARCH("knitting machines operated in night",'latest 2024'!B327)-4,4))),
        VALUE(MID('latest 2024'!B327,SEARCH("knitting machines operated in night",'latest 2024'!B327)-4,4)),
        IF(ISNUMBER(VALUE(MID('latest 2024'!B327,SEARCH("knitting machines operated in night",'latest 2024'!B327)-3,3))),
            VALUE(MID('latest 2024'!B327,SEARCH("knitting machines operated in night",'latest 2024'!B327)-3,3)),
            VALUE(MID('latest 2024'!B327,SEARCH("knitting machines operated in night",'latest 2024'!B327)-2,2))
        )
    ),"-"
)</f>
        <v>120</v>
      </c>
      <c r="D327" s="176">
        <f>IFERROR(
    IF(ISNUMBER(VALUE(MID('latest 2024'!B327,SEARCH("bulk dye machines operated in day",'latest 2024'!B327)-4,4))),
        VALUE(MID('latest 2024'!B327,SEARCH("bulk dye machines operated in day",'latest 2024'!B327)-4,4)),
        IF(ISNUMBER(VALUE(MID('latest 2024'!B327,SEARCH("bulk dye machines operated in day",'latest 2024'!B327)-3,3))),
            VALUE(MID('latest 2024'!B327,SEARCH("bulk dye machines operated in day",'latest 2024'!B327)-3,3)),
            VALUE(MID('latest 2024'!B327,SEARCH("bulk dye machines operated in day ",'latest 2024'!B327)-2,2))
        )
    ),"-"
)</f>
        <v>28</v>
      </c>
      <c r="E327" s="176">
        <f>IFERROR(
    IF(ISNUMBER(VALUE(MID('latest 2024'!B327,SEARCH("bulk dye machines operated in night",'latest 2024'!B327)-4,4))),
        VALUE(MID('latest 2024'!B327,SEARCH("bulk dye machines operated in night",'latest 2024'!B327)-4,4)),
        IF(ISNUMBER(VALUE(MID('latest 2024'!B327,SEARCH("bulk dye machines operated in night",'latest 2024'!B327)-3,3))),
            VALUE(MID('latest 2024'!B327,SEARCH("bulk dye machines operated in night",'latest 2024'!B327)-3,3)),
            VALUE(MID('latest 2024'!B327,SEARCH("bulk dye machines operated in night",'latest 2024'!B327)-2,2))
        )
    ),"-"
)</f>
        <v>29</v>
      </c>
      <c r="F327" s="175">
        <f>IFERROR(
    IF(ISNUMBER(VALUE(MID('latest 2024'!B327,SEARCH("sample dye machine operated in day",'latest 2024'!B327)-4,4))),
        VALUE(MID('latest 2024'!B327,SEARCH("sample dye machine operated in day",'latest 2024'!B327)-4,4)),
        IF(ISNUMBER(VALUE(MID('latest 2024'!B327,SEARCH("sample dye machine operated in day",'latest 2024'!B327)-3,3))),
            VALUE(MID('latest 2024'!B327,SEARCH("sample dye machine operated in day",'latest 2024'!B327)-3,3)),
            VALUE(MID('latest 2024'!B327,SEARCH("sample dye machine operated in day",'latest 2024'!B327)-2,2))
        )
    ),"-"
)</f>
        <v>9</v>
      </c>
      <c r="G327" s="175">
        <f>IFERROR(
    IF(ISNUMBER(VALUE(MID('latest 2024'!B327,SEARCH("sample dye machine operated in night",'latest 2024'!B327)-4,4))),
        VALUE(MID('latest 2024'!B327,SEARCH("sample dye machine operated in night",'latest 2024'!B327)-4,4)),
        IF(ISNUMBER(VALUE(MID('latest 2024'!B327,SEARCH("sample dye machine operated in night",'latest 2024'!B327)-3,3))),
            VALUE(MID('latest 2024'!B327,SEARCH("sample dye machine operated in night",'latest 2024'!B327)-3,3)),
            VALUE(MID('latest 2024'!B327,SEARCH("sample dye machine operated in night",'latest 2024'!B327)-2,2))
        )
    ),"-"
)</f>
        <v>9</v>
      </c>
      <c r="H327" s="176">
        <f>IFERROR(
    IF(ISNUMBER(VALUE(MID('latest 2024'!B327,SEARCH("dryers operated in day",'latest 2024'!B327)-4,4))),
        VALUE(MID('latest 2024'!B327,SEARCH("dryers operated in day",'latest 2024'!B327)-4,4)),
        IF(ISNUMBER(VALUE(MID('latest 2024'!B327,SEARCH("dryers operated in day",'latest 2024'!B327)-3,3))),
            VALUE(MID('latest 2024'!B327,SEARCH("dryers operated in day",'latest 2024'!B327)-3,3)),
            VALUE(MID('latest 2024'!B327,SEARCH("dryers operated in day",'latest 2024'!B327)-2,2))
        )
    ),"-"
)</f>
        <v>9</v>
      </c>
      <c r="I327" s="176">
        <f>IFERROR(
    IF(ISNUMBER(VALUE(MID('latest 2024'!B327,SEARCH("dryers operated in night",'latest 2024'!B327)-4,4))),
        VALUE(MID('latest 2024'!B327,SEARCH("dryers operated in night",'latest 2024'!B327)-4,4)),
        IF(ISNUMBER(VALUE(MID('latest 2024'!B327,SEARCH("dryers operated in night",'latest 2024'!B327)-3,3))),
            VALUE(MID('latest 2024'!B327,SEARCH("dryers operated in night",'latest 2024'!B327)-3,3)),
            VALUE(MID('latest 2024'!B327,SEARCH("dryers operated in night",'latest 2024'!B327)-2,2))
        )
    ),"-"
)</f>
        <v>11</v>
      </c>
      <c r="J327" s="175">
        <f>IFERROR(
    IF(ISNUMBER(VALUE(MID('latest 2024'!B327,SEARCH("Presetting machines operated in day",'latest 2024'!B327)-4,4))),
        VALUE(MID('latest 2024'!B327,SEARCH("Presetting machines operated in day",'latest 2024'!B327)-4,4)),
        IF(ISNUMBER(VALUE(MID('latest 2024'!B327,SEARCH("Presetting machines operated in day",'latest 2024'!B327)-3,3))),
            VALUE(MID('latest 2024'!B327,SEARCH("Presetting machines operated in day",'latest 2024'!B327)-3,3)),
            VALUE(MID('latest 2024'!B327,SEARCH("Presetting machines operated in day",'latest 2024'!B327)-2,2))
        )
    ),"-"
)</f>
        <v>3</v>
      </c>
      <c r="K327" s="177">
        <f>IFERROR(
    IF(ISNUMBER(VALUE(MID('latest 2024'!B327,SEARCH("Presetting machines operated in night",'latest 2024'!B327)-4,4))),
        VALUE(MID('latest 2024'!B327,SEARCH("Presetting machines operated in night",'latest 2024'!B327)-4,4)),
        IF(ISNUMBER(VALUE(MID('latest 2024'!B327,SEARCH("Presetting machines operated in night",'latest 2024'!B327)-3,3))),
            VALUE(MID('latest 2024'!B327,SEARCH("Presetting machines operated in night",'latest 2024'!B327)-3,3)),
            VALUE(MID('latest 2024'!B327,SEARCH("Presetting machines operated in night",'latest 2024'!B327)-2,2))
        )
    ),"-"
)</f>
        <v>4</v>
      </c>
      <c r="L327" s="178" t="s">
        <v>54</v>
      </c>
      <c r="M327" s="178" t="s">
        <v>54</v>
      </c>
      <c r="N327" s="162">
        <v>3</v>
      </c>
      <c r="O327" s="412" t="s">
        <v>834</v>
      </c>
      <c r="P327" s="163">
        <v>7</v>
      </c>
      <c r="Q327" s="163">
        <v>6</v>
      </c>
      <c r="R327" s="162">
        <v>3</v>
      </c>
      <c r="S327" s="162">
        <v>3</v>
      </c>
      <c r="T327" s="163">
        <v>7</v>
      </c>
      <c r="U327" s="163">
        <v>7</v>
      </c>
      <c r="V327" s="181" t="s">
        <v>712</v>
      </c>
      <c r="W327" s="182" t="s">
        <v>703</v>
      </c>
      <c r="X327" s="400">
        <v>28816.724999999999</v>
      </c>
      <c r="Y327" s="400">
        <v>71355</v>
      </c>
      <c r="Z327" s="400">
        <f t="shared" si="39"/>
        <v>1026</v>
      </c>
      <c r="AA327" s="48">
        <v>948</v>
      </c>
      <c r="AB327" s="48">
        <v>78</v>
      </c>
      <c r="AC327" s="27">
        <f t="shared" ref="AC327:AC342" si="43">(X327*24.53)/325</f>
        <v>2174.9977361538463</v>
      </c>
      <c r="AD327" s="48">
        <f t="shared" si="36"/>
        <v>2129.9467500000001</v>
      </c>
      <c r="AE327" s="48">
        <f t="shared" si="40"/>
        <v>520.89230769230767</v>
      </c>
      <c r="AF327" s="48">
        <f t="shared" si="41"/>
        <v>1084.644</v>
      </c>
      <c r="AG327" s="17">
        <f t="shared" si="42"/>
        <v>5910.4807938461545</v>
      </c>
    </row>
    <row r="328" spans="1:33" ht="45.75" customHeight="1">
      <c r="A328" s="174">
        <v>45637</v>
      </c>
      <c r="B328" s="242">
        <f>IFERROR(
    IF(ISNUMBER(VALUE(MID('latest 2024'!B328,SEARCH("knitting machines for 12Hrs in day",'latest 2024'!B328)-4,4))),
        VALUE(MID('latest 2024'!B328,SEARCH("knitting machines for 12Hrs in day",'latest 2024'!B328)-4,4)),
        IF(ISNUMBER(VALUE(MID('latest 2024'!B328,SEARCH("knitting machines for 12Hrs in day",'latest 2024'!B328)-3,3))),
            VALUE(MID('latest 2024'!B328,SEARCH("knitting machines for 12Hrs in day",'latest 2024'!B328)-3,3)),
            VALUE(MID('latest 2024'!B328,SEARCH("knitting machines for 12Hrs in day",'latest 2024'!B328)-2,2))
        )
    ),"-"
)</f>
        <v>159</v>
      </c>
      <c r="C328" s="175">
        <f>IFERROR(
    IF(ISNUMBER(VALUE(MID('latest 2024'!B328,SEARCH("knitting machines operated in night",'latest 2024'!B328)-4,4))),
        VALUE(MID('latest 2024'!B328,SEARCH("knitting machines operated in night",'latest 2024'!B328)-4,4)),
        IF(ISNUMBER(VALUE(MID('latest 2024'!B328,SEARCH("knitting machines operated in night",'latest 2024'!B328)-3,3))),
            VALUE(MID('latest 2024'!B328,SEARCH("knitting machines operated in night",'latest 2024'!B328)-3,3)),
            VALUE(MID('latest 2024'!B328,SEARCH("knitting machines operated in night",'latest 2024'!B328)-2,2))
        )
    ),"-"
)</f>
        <v>132</v>
      </c>
      <c r="D328" s="176">
        <f>IFERROR(
    IF(ISNUMBER(VALUE(MID('latest 2024'!B328,SEARCH("bulk dye machines operated in day",'latest 2024'!B328)-4,4))),
        VALUE(MID('latest 2024'!B328,SEARCH("bulk dye machines operated in day",'latest 2024'!B328)-4,4)),
        IF(ISNUMBER(VALUE(MID('latest 2024'!B328,SEARCH("bulk dye machines operated in day",'latest 2024'!B328)-3,3))),
            VALUE(MID('latest 2024'!B328,SEARCH("bulk dye machines operated in day",'latest 2024'!B328)-3,3)),
            VALUE(MID('latest 2024'!B328,SEARCH("bulk dye machines operated in day ",'latest 2024'!B328)-2,2))
        )
    ),"-"
)</f>
        <v>29</v>
      </c>
      <c r="E328" s="176">
        <f>IFERROR(
    IF(ISNUMBER(VALUE(MID('latest 2024'!B328,SEARCH("bulk dye machines operated in night",'latest 2024'!B328)-4,4))),
        VALUE(MID('latest 2024'!B328,SEARCH("bulk dye machines operated in night",'latest 2024'!B328)-4,4)),
        IF(ISNUMBER(VALUE(MID('latest 2024'!B328,SEARCH("bulk dye machines operated in night",'latest 2024'!B328)-3,3))),
            VALUE(MID('latest 2024'!B328,SEARCH("bulk dye machines operated in night",'latest 2024'!B328)-3,3)),
            VALUE(MID('latest 2024'!B328,SEARCH("bulk dye machines operated in night",'latest 2024'!B328)-2,2))
        )
    ),"-"
)</f>
        <v>29</v>
      </c>
      <c r="F328" s="175">
        <f>IFERROR(
    IF(ISNUMBER(VALUE(MID('latest 2024'!B328,SEARCH("sample dye machine operated in day",'latest 2024'!B328)-4,4))),
        VALUE(MID('latest 2024'!B328,SEARCH("sample dye machine operated in day",'latest 2024'!B328)-4,4)),
        IF(ISNUMBER(VALUE(MID('latest 2024'!B328,SEARCH("sample dye machine operated in day",'latest 2024'!B328)-3,3))),
            VALUE(MID('latest 2024'!B328,SEARCH("sample dye machine operated in day",'latest 2024'!B328)-3,3)),
            VALUE(MID('latest 2024'!B328,SEARCH("sample dye machine operated in day",'latest 2024'!B328)-2,2))
        )
    ),"-"
)</f>
        <v>10</v>
      </c>
      <c r="G328" s="175">
        <f>IFERROR(
    IF(ISNUMBER(VALUE(MID('latest 2024'!B328,SEARCH("sample dye machine operated in night",'latest 2024'!B328)-4,4))),
        VALUE(MID('latest 2024'!B328,SEARCH("sample dye machine operated in night",'latest 2024'!B328)-4,4)),
        IF(ISNUMBER(VALUE(MID('latest 2024'!B328,SEARCH("sample dye machine operated in night",'latest 2024'!B328)-3,3))),
            VALUE(MID('latest 2024'!B328,SEARCH("sample dye machine operated in night",'latest 2024'!B328)-3,3)),
            VALUE(MID('latest 2024'!B328,SEARCH("sample dye machine operated in night",'latest 2024'!B328)-2,2))
        )
    ),"-"
)</f>
        <v>10</v>
      </c>
      <c r="H328" s="176">
        <f>IFERROR(
    IF(ISNUMBER(VALUE(MID('latest 2024'!B328,SEARCH("dryers operated in day",'latest 2024'!B328)-4,4))),
        VALUE(MID('latest 2024'!B328,SEARCH("dryers operated in day",'latest 2024'!B328)-4,4)),
        IF(ISNUMBER(VALUE(MID('latest 2024'!B328,SEARCH("dryers operated in day",'latest 2024'!B328)-3,3))),
            VALUE(MID('latest 2024'!B328,SEARCH("dryers operated in day",'latest 2024'!B328)-3,3)),
            VALUE(MID('latest 2024'!B328,SEARCH("dryers operated in day",'latest 2024'!B328)-2,2))
        )
    ),"-"
)</f>
        <v>10</v>
      </c>
      <c r="I328" s="176">
        <f>IFERROR(
    IF(ISNUMBER(VALUE(MID('latest 2024'!B328,SEARCH("dryers operated in night",'latest 2024'!B328)-4,4))),
        VALUE(MID('latest 2024'!B328,SEARCH("dryers operated in night",'latest 2024'!B328)-4,4)),
        IF(ISNUMBER(VALUE(MID('latest 2024'!B328,SEARCH("dryers operated in night",'latest 2024'!B328)-3,3))),
            VALUE(MID('latest 2024'!B328,SEARCH("dryers operated in night",'latest 2024'!B328)-3,3)),
            VALUE(MID('latest 2024'!B328,SEARCH("dryers operated in night",'latest 2024'!B328)-2,2))
        )
    ),"-"
)</f>
        <v>11</v>
      </c>
      <c r="J328" s="175">
        <f>IFERROR(
    IF(ISNUMBER(VALUE(MID('latest 2024'!B328,SEARCH("Presetting machines operated in day",'latest 2024'!B328)-4,4))),
        VALUE(MID('latest 2024'!B328,SEARCH("Presetting machines operated in day",'latest 2024'!B328)-4,4)),
        IF(ISNUMBER(VALUE(MID('latest 2024'!B328,SEARCH("Presetting machines operated in day",'latest 2024'!B328)-3,3))),
            VALUE(MID('latest 2024'!B328,SEARCH("Presetting machines operated in day",'latest 2024'!B328)-3,3)),
            VALUE(MID('latest 2024'!B328,SEARCH("Presetting machines operated in day",'latest 2024'!B328)-2,2))
        )
    ),"-"
)</f>
        <v>3</v>
      </c>
      <c r="K328" s="177">
        <f>IFERROR(
    IF(ISNUMBER(VALUE(MID('latest 2024'!B328,SEARCH("Presetting machines operated in night",'latest 2024'!B328)-4,4))),
        VALUE(MID('latest 2024'!B328,SEARCH("Presetting machines operated in night",'latest 2024'!B328)-4,4)),
        IF(ISNUMBER(VALUE(MID('latest 2024'!B328,SEARCH("Presetting machines operated in night",'latest 2024'!B328)-3,3))),
            VALUE(MID('latest 2024'!B328,SEARCH("Presetting machines operated in night",'latest 2024'!B328)-3,3)),
            VALUE(MID('latest 2024'!B328,SEARCH("Presetting machines operated in night",'latest 2024'!B328)-2,2))
        )
    ),"-"
)</f>
        <v>4</v>
      </c>
      <c r="L328" s="178" t="s">
        <v>54</v>
      </c>
      <c r="M328" s="178" t="s">
        <v>54</v>
      </c>
      <c r="N328" s="162">
        <v>2</v>
      </c>
      <c r="O328" s="162">
        <v>2</v>
      </c>
      <c r="P328" s="163">
        <v>7</v>
      </c>
      <c r="Q328" s="163">
        <v>6</v>
      </c>
      <c r="R328" s="162">
        <v>3</v>
      </c>
      <c r="S328" s="162">
        <v>3</v>
      </c>
      <c r="T328" s="163">
        <v>7</v>
      </c>
      <c r="U328" s="163">
        <v>7</v>
      </c>
      <c r="V328" s="181" t="s">
        <v>712</v>
      </c>
      <c r="W328" s="182" t="s">
        <v>703</v>
      </c>
      <c r="X328" s="400">
        <v>27490.300999999999</v>
      </c>
      <c r="Y328" s="400">
        <v>67406</v>
      </c>
      <c r="Z328" s="400">
        <f t="shared" si="39"/>
        <v>1062</v>
      </c>
      <c r="AA328" s="48">
        <v>982</v>
      </c>
      <c r="AB328" s="48">
        <v>80</v>
      </c>
      <c r="AC328" s="27">
        <f t="shared" si="43"/>
        <v>2074.8833339384619</v>
      </c>
      <c r="AD328" s="48">
        <f t="shared" si="36"/>
        <v>2012.0691000000002</v>
      </c>
      <c r="AE328" s="48">
        <f t="shared" si="40"/>
        <v>539.16923076923081</v>
      </c>
      <c r="AF328" s="48">
        <f t="shared" si="41"/>
        <v>1123.3592307692309</v>
      </c>
      <c r="AG328" s="17">
        <f t="shared" si="42"/>
        <v>5749.4808954769233</v>
      </c>
    </row>
    <row r="329" spans="1:33" ht="45.75" customHeight="1">
      <c r="A329" s="174">
        <v>45638</v>
      </c>
      <c r="B329" s="242">
        <f>IFERROR(
    IF(ISNUMBER(VALUE(MID('latest 2024'!B329,SEARCH("knitting machines for 12Hrs in day",'latest 2024'!B329)-4,4))),
        VALUE(MID('latest 2024'!B329,SEARCH("knitting machines for 12Hrs in day",'latest 2024'!B329)-4,4)),
        IF(ISNUMBER(VALUE(MID('latest 2024'!B329,SEARCH("knitting machines for 12Hrs in day",'latest 2024'!B329)-3,3))),
            VALUE(MID('latest 2024'!B329,SEARCH("knitting machines for 12Hrs in day",'latest 2024'!B329)-3,3)),
            VALUE(MID('latest 2024'!B329,SEARCH("knitting machines for 12Hrs in day",'latest 2024'!B329)-2,2))
        )
    ),"-"
)</f>
        <v>164</v>
      </c>
      <c r="C329" s="175">
        <f>IFERROR(
    IF(ISNUMBER(VALUE(MID('latest 2024'!B329,SEARCH("knitting machines operated in night",'latest 2024'!B329)-4,4))),
        VALUE(MID('latest 2024'!B329,SEARCH("knitting machines operated in night",'latest 2024'!B329)-4,4)),
        IF(ISNUMBER(VALUE(MID('latest 2024'!B329,SEARCH("knitting machines operated in night",'latest 2024'!B329)-3,3))),
            VALUE(MID('latest 2024'!B329,SEARCH("knitting machines operated in night",'latest 2024'!B329)-3,3)),
            VALUE(MID('latest 2024'!B329,SEARCH("knitting machines operated in night",'latest 2024'!B329)-2,2))
        )
    ),"-"
)</f>
        <v>120</v>
      </c>
      <c r="D329" s="176">
        <f>IFERROR(
    IF(ISNUMBER(VALUE(MID('latest 2024'!B329,SEARCH("bulk dye machines operated in day",'latest 2024'!B329)-4,4))),
        VALUE(MID('latest 2024'!B329,SEARCH("bulk dye machines operated in day",'latest 2024'!B329)-4,4)),
        IF(ISNUMBER(VALUE(MID('latest 2024'!B329,SEARCH("bulk dye machines operated in day",'latest 2024'!B329)-3,3))),
            VALUE(MID('latest 2024'!B329,SEARCH("bulk dye machines operated in day",'latest 2024'!B329)-3,3)),
            VALUE(MID('latest 2024'!B329,SEARCH("bulk dye machines operated in day ",'latest 2024'!B329)-2,2))
        )
    ),"-"
)</f>
        <v>28</v>
      </c>
      <c r="E329" s="176">
        <f>IFERROR(
    IF(ISNUMBER(VALUE(MID('latest 2024'!B329,SEARCH("bulk dye machines operated in night",'latest 2024'!B329)-4,4))),
        VALUE(MID('latest 2024'!B329,SEARCH("bulk dye machines operated in night",'latest 2024'!B329)-4,4)),
        IF(ISNUMBER(VALUE(MID('latest 2024'!B329,SEARCH("bulk dye machines operated in night",'latest 2024'!B329)-3,3))),
            VALUE(MID('latest 2024'!B329,SEARCH("bulk dye machines operated in night",'latest 2024'!B329)-3,3)),
            VALUE(MID('latest 2024'!B329,SEARCH("bulk dye machines operated in night",'latest 2024'!B329)-2,2))
        )
    ),"-"
)</f>
        <v>29</v>
      </c>
      <c r="F329" s="175">
        <f>IFERROR(
    IF(ISNUMBER(VALUE(MID('latest 2024'!B329,SEARCH("sample dye machine operated in day",'latest 2024'!B329)-4,4))),
        VALUE(MID('latest 2024'!B329,SEARCH("sample dye machine operated in day",'latest 2024'!B329)-4,4)),
        IF(ISNUMBER(VALUE(MID('latest 2024'!B329,SEARCH("sample dye machine operated in day",'latest 2024'!B329)-3,3))),
            VALUE(MID('latest 2024'!B329,SEARCH("sample dye machine operated in day",'latest 2024'!B329)-3,3)),
            VALUE(MID('latest 2024'!B329,SEARCH("sample dye machine operated in day",'latest 2024'!B329)-2,2))
        )
    ),"-"
)</f>
        <v>10</v>
      </c>
      <c r="G329" s="175">
        <f>IFERROR(
    IF(ISNUMBER(VALUE(MID('latest 2024'!B329,SEARCH("sample dye machine operated in night",'latest 2024'!B329)-4,4))),
        VALUE(MID('latest 2024'!B329,SEARCH("sample dye machine operated in night",'latest 2024'!B329)-4,4)),
        IF(ISNUMBER(VALUE(MID('latest 2024'!B329,SEARCH("sample dye machine operated in night",'latest 2024'!B329)-3,3))),
            VALUE(MID('latest 2024'!B329,SEARCH("sample dye machine operated in night",'latest 2024'!B329)-3,3)),
            VALUE(MID('latest 2024'!B329,SEARCH("sample dye machine operated in night",'latest 2024'!B329)-2,2))
        )
    ),"-"
)</f>
        <v>10</v>
      </c>
      <c r="H329" s="176">
        <f>IFERROR(
    IF(ISNUMBER(VALUE(MID('latest 2024'!B329,SEARCH("dryers operated in day",'latest 2024'!B329)-4,4))),
        VALUE(MID('latest 2024'!B329,SEARCH("dryers operated in day",'latest 2024'!B329)-4,4)),
        IF(ISNUMBER(VALUE(MID('latest 2024'!B329,SEARCH("dryers operated in day",'latest 2024'!B329)-3,3))),
            VALUE(MID('latest 2024'!B329,SEARCH("dryers operated in day",'latest 2024'!B329)-3,3)),
            VALUE(MID('latest 2024'!B329,SEARCH("dryers operated in day",'latest 2024'!B329)-2,2))
        )
    ),"-"
)</f>
        <v>9</v>
      </c>
      <c r="I329" s="176">
        <f>IFERROR(
    IF(ISNUMBER(VALUE(MID('latest 2024'!B329,SEARCH("dryers operated in night",'latest 2024'!B329)-4,4))),
        VALUE(MID('latest 2024'!B329,SEARCH("dryers operated in night",'latest 2024'!B329)-4,4)),
        IF(ISNUMBER(VALUE(MID('latest 2024'!B329,SEARCH("dryers operated in night",'latest 2024'!B329)-3,3))),
            VALUE(MID('latest 2024'!B329,SEARCH("dryers operated in night",'latest 2024'!B329)-3,3)),
            VALUE(MID('latest 2024'!B329,SEARCH("dryers operated in night",'latest 2024'!B329)-2,2))
        )
    ),"-"
)</f>
        <v>11</v>
      </c>
      <c r="J329" s="175">
        <f>IFERROR(
    IF(ISNUMBER(VALUE(MID('latest 2024'!B329,SEARCH("Presetting machines operated in day",'latest 2024'!B329)-4,4))),
        VALUE(MID('latest 2024'!B329,SEARCH("Presetting machines operated in day",'latest 2024'!B329)-4,4)),
        IF(ISNUMBER(VALUE(MID('latest 2024'!B329,SEARCH("Presetting machines operated in day",'latest 2024'!B329)-3,3))),
            VALUE(MID('latest 2024'!B329,SEARCH("Presetting machines operated in day",'latest 2024'!B329)-3,3)),
            VALUE(MID('latest 2024'!B329,SEARCH("Presetting machines operated in day",'latest 2024'!B329)-2,2))
        )
    ),"-"
)</f>
        <v>2</v>
      </c>
      <c r="K329" s="177">
        <f>IFERROR(
    IF(ISNUMBER(VALUE(MID('latest 2024'!B329,SEARCH("Presetting machines operated in night",'latest 2024'!B329)-4,4))),
        VALUE(MID('latest 2024'!B329,SEARCH("Presetting machines operated in night",'latest 2024'!B329)-4,4)),
        IF(ISNUMBER(VALUE(MID('latest 2024'!B329,SEARCH("Presetting machines operated in night",'latest 2024'!B329)-3,3))),
            VALUE(MID('latest 2024'!B329,SEARCH("Presetting machines operated in night",'latest 2024'!B329)-3,3)),
            VALUE(MID('latest 2024'!B329,SEARCH("Presetting machines operated in night",'latest 2024'!B329)-2,2))
        )
    ),"-"
)</f>
        <v>3</v>
      </c>
      <c r="L329" s="178" t="s">
        <v>54</v>
      </c>
      <c r="M329" s="178" t="s">
        <v>54</v>
      </c>
      <c r="N329" s="162">
        <v>3</v>
      </c>
      <c r="O329" s="162">
        <v>2</v>
      </c>
      <c r="P329" s="163">
        <v>6</v>
      </c>
      <c r="Q329" s="413" t="s">
        <v>842</v>
      </c>
      <c r="R329" s="162">
        <v>3</v>
      </c>
      <c r="S329" s="162">
        <v>3</v>
      </c>
      <c r="T329" s="163">
        <v>7</v>
      </c>
      <c r="U329" s="163">
        <v>7</v>
      </c>
      <c r="V329" s="181" t="s">
        <v>712</v>
      </c>
      <c r="W329" s="182" t="s">
        <v>703</v>
      </c>
      <c r="X329" s="400">
        <v>27406.433000000001</v>
      </c>
      <c r="Y329" s="400">
        <v>62261</v>
      </c>
      <c r="Z329" s="400">
        <f t="shared" si="39"/>
        <v>922</v>
      </c>
      <c r="AA329" s="48">
        <v>846</v>
      </c>
      <c r="AB329" s="48">
        <v>76</v>
      </c>
      <c r="AC329" s="27">
        <f t="shared" si="43"/>
        <v>2068.5532353538465</v>
      </c>
      <c r="AD329" s="48">
        <f t="shared" si="36"/>
        <v>1858.4908500000001</v>
      </c>
      <c r="AE329" s="48">
        <f t="shared" si="40"/>
        <v>468.09230769230771</v>
      </c>
      <c r="AF329" s="48">
        <f t="shared" si="41"/>
        <v>969.42876923076926</v>
      </c>
      <c r="AG329" s="17">
        <f t="shared" si="42"/>
        <v>5364.5651622769228</v>
      </c>
    </row>
    <row r="330" spans="1:33" ht="45.75" customHeight="1">
      <c r="A330" s="174">
        <v>45639</v>
      </c>
      <c r="B330" s="242">
        <f>IFERROR(
    IF(ISNUMBER(VALUE(MID('latest 2024'!B330,SEARCH("knitting machines for 12Hrs in day",'latest 2024'!B330)-4,4))),
        VALUE(MID('latest 2024'!B330,SEARCH("knitting machines for 12Hrs in day",'latest 2024'!B330)-4,4)),
        IF(ISNUMBER(VALUE(MID('latest 2024'!B330,SEARCH("knitting machines for 12Hrs in day",'latest 2024'!B330)-3,3))),
            VALUE(MID('latest 2024'!B330,SEARCH("knitting machines for 12Hrs in day",'latest 2024'!B330)-3,3)),
            VALUE(MID('latest 2024'!B330,SEARCH("knitting machines for 12Hrs in day",'latest 2024'!B330)-2,2))
        )
    ),"-"
)</f>
        <v>164</v>
      </c>
      <c r="C330" s="175">
        <f>IFERROR(
    IF(ISNUMBER(VALUE(MID('latest 2024'!B330,SEARCH("knitting machines operated in night",'latest 2024'!B330)-4,4))),
        VALUE(MID('latest 2024'!B330,SEARCH("knitting machines operated in night",'latest 2024'!B330)-4,4)),
        IF(ISNUMBER(VALUE(MID('latest 2024'!B330,SEARCH("knitting machines operated in night",'latest 2024'!B330)-3,3))),
            VALUE(MID('latest 2024'!B330,SEARCH("knitting machines operated in night",'latest 2024'!B330)-3,3)),
            VALUE(MID('latest 2024'!B330,SEARCH("knitting machines operated in night",'latest 2024'!B330)-2,2))
        )
    ),"-"
)</f>
        <v>120</v>
      </c>
      <c r="D330" s="176">
        <f>IFERROR(
    IF(ISNUMBER(VALUE(MID('latest 2024'!B330,SEARCH("bulk dye machines operated in day",'latest 2024'!B330)-4,4))),
        VALUE(MID('latest 2024'!B330,SEARCH("bulk dye machines operated in day",'latest 2024'!B330)-4,4)),
        IF(ISNUMBER(VALUE(MID('latest 2024'!B330,SEARCH("bulk dye machines operated in day",'latest 2024'!B330)-3,3))),
            VALUE(MID('latest 2024'!B330,SEARCH("bulk dye machines operated in day",'latest 2024'!B330)-3,3)),
            VALUE(MID('latest 2024'!B330,SEARCH("bulk dye machines operated in day ",'latest 2024'!B330)-2,2))
        )
    ),"-"
)</f>
        <v>28</v>
      </c>
      <c r="E330" s="176">
        <f>IFERROR(
    IF(ISNUMBER(VALUE(MID('latest 2024'!B330,SEARCH("bulk dye machines operated in night",'latest 2024'!B330)-4,4))),
        VALUE(MID('latest 2024'!B330,SEARCH("bulk dye machines operated in night",'latest 2024'!B330)-4,4)),
        IF(ISNUMBER(VALUE(MID('latest 2024'!B330,SEARCH("bulk dye machines operated in night",'latest 2024'!B330)-3,3))),
            VALUE(MID('latest 2024'!B330,SEARCH("bulk dye machines operated in night",'latest 2024'!B330)-3,3)),
            VALUE(MID('latest 2024'!B330,SEARCH("bulk dye machines operated in night",'latest 2024'!B330)-2,2))
        )
    ),"-"
)</f>
        <v>29</v>
      </c>
      <c r="F330" s="175">
        <f>IFERROR(
    IF(ISNUMBER(VALUE(MID('latest 2024'!B330,SEARCH("sample dye machine operated in day",'latest 2024'!B330)-4,4))),
        VALUE(MID('latest 2024'!B330,SEARCH("sample dye machine operated in day",'latest 2024'!B330)-4,4)),
        IF(ISNUMBER(VALUE(MID('latest 2024'!B330,SEARCH("sample dye machine operated in day",'latest 2024'!B330)-3,3))),
            VALUE(MID('latest 2024'!B330,SEARCH("sample dye machine operated in day",'latest 2024'!B330)-3,3)),
            VALUE(MID('latest 2024'!B330,SEARCH("sample dye machine operated in day",'latest 2024'!B330)-2,2))
        )
    ),"-"
)</f>
        <v>10</v>
      </c>
      <c r="G330" s="175">
        <f>IFERROR(
    IF(ISNUMBER(VALUE(MID('latest 2024'!B330,SEARCH("sample dye machine operated in night",'latest 2024'!B330)-4,4))),
        VALUE(MID('latest 2024'!B330,SEARCH("sample dye machine operated in night",'latest 2024'!B330)-4,4)),
        IF(ISNUMBER(VALUE(MID('latest 2024'!B330,SEARCH("sample dye machine operated in night",'latest 2024'!B330)-3,3))),
            VALUE(MID('latest 2024'!B330,SEARCH("sample dye machine operated in night",'latest 2024'!B330)-3,3)),
            VALUE(MID('latest 2024'!B330,SEARCH("sample dye machine operated in night",'latest 2024'!B330)-2,2))
        )
    ),"-"
)</f>
        <v>10</v>
      </c>
      <c r="H330" s="176">
        <f>IFERROR(
    IF(ISNUMBER(VALUE(MID('latest 2024'!B330,SEARCH("dryers operated in day",'latest 2024'!B330)-4,4))),
        VALUE(MID('latest 2024'!B330,SEARCH("dryers operated in day",'latest 2024'!B330)-4,4)),
        IF(ISNUMBER(VALUE(MID('latest 2024'!B330,SEARCH("dryers operated in day",'latest 2024'!B330)-3,3))),
            VALUE(MID('latest 2024'!B330,SEARCH("dryers operated in day",'latest 2024'!B330)-3,3)),
            VALUE(MID('latest 2024'!B330,SEARCH("dryers operated in day",'latest 2024'!B330)-2,2))
        )
    ),"-"
)</f>
        <v>9</v>
      </c>
      <c r="I330" s="176">
        <f>IFERROR(
    IF(ISNUMBER(VALUE(MID('latest 2024'!B330,SEARCH("dryers operated in night",'latest 2024'!B330)-4,4))),
        VALUE(MID('latest 2024'!B330,SEARCH("dryers operated in night",'latest 2024'!B330)-4,4)),
        IF(ISNUMBER(VALUE(MID('latest 2024'!B330,SEARCH("dryers operated in night",'latest 2024'!B330)-3,3))),
            VALUE(MID('latest 2024'!B330,SEARCH("dryers operated in night",'latest 2024'!B330)-3,3)),
            VALUE(MID('latest 2024'!B330,SEARCH("dryers operated in night",'latest 2024'!B330)-2,2))
        )
    ),"-"
)</f>
        <v>9</v>
      </c>
      <c r="J330" s="175">
        <f>IFERROR(
    IF(ISNUMBER(VALUE(MID('latest 2024'!B330,SEARCH("Presetting machines operated in day",'latest 2024'!B330)-4,4))),
        VALUE(MID('latest 2024'!B330,SEARCH("Presetting machines operated in day",'latest 2024'!B330)-4,4)),
        IF(ISNUMBER(VALUE(MID('latest 2024'!B330,SEARCH("Presetting machines operated in day",'latest 2024'!B330)-3,3))),
            VALUE(MID('latest 2024'!B330,SEARCH("Presetting machines operated in day",'latest 2024'!B330)-3,3)),
            VALUE(MID('latest 2024'!B330,SEARCH("Presetting machines operated in day",'latest 2024'!B330)-2,2))
        )
    ),"-"
)</f>
        <v>2</v>
      </c>
      <c r="K330" s="177">
        <f>IFERROR(
    IF(ISNUMBER(VALUE(MID('latest 2024'!B330,SEARCH("Presetting machines operated in night",'latest 2024'!B330)-4,4))),
        VALUE(MID('latest 2024'!B330,SEARCH("Presetting machines operated in night",'latest 2024'!B330)-4,4)),
        IF(ISNUMBER(VALUE(MID('latest 2024'!B330,SEARCH("Presetting machines operated in night",'latest 2024'!B330)-3,3))),
            VALUE(MID('latest 2024'!B330,SEARCH("Presetting machines operated in night",'latest 2024'!B330)-3,3)),
            VALUE(MID('latest 2024'!B330,SEARCH("Presetting machines operated in night",'latest 2024'!B330)-2,2))
        )
    ),"-"
)</f>
        <v>3</v>
      </c>
      <c r="L330" s="178" t="s">
        <v>54</v>
      </c>
      <c r="M330" s="178" t="s">
        <v>54</v>
      </c>
      <c r="N330" s="162">
        <v>2</v>
      </c>
      <c r="O330" s="162">
        <v>1</v>
      </c>
      <c r="P330" s="413" t="s">
        <v>842</v>
      </c>
      <c r="Q330" s="163">
        <v>5</v>
      </c>
      <c r="R330" s="162">
        <v>3</v>
      </c>
      <c r="S330" s="162">
        <v>3</v>
      </c>
      <c r="T330" s="163">
        <v>7</v>
      </c>
      <c r="U330" s="163">
        <v>7</v>
      </c>
      <c r="V330" s="181" t="s">
        <v>712</v>
      </c>
      <c r="W330" s="182" t="s">
        <v>703</v>
      </c>
      <c r="X330" s="400">
        <v>26704.809000000001</v>
      </c>
      <c r="Y330" s="400">
        <v>66176</v>
      </c>
      <c r="Z330" s="400">
        <f t="shared" si="39"/>
        <v>1035</v>
      </c>
      <c r="AA330" s="48">
        <v>951</v>
      </c>
      <c r="AB330" s="48">
        <v>84</v>
      </c>
      <c r="AC330" s="27">
        <f t="shared" si="43"/>
        <v>2015.5968146769233</v>
      </c>
      <c r="AD330" s="48">
        <f t="shared" si="36"/>
        <v>1975.3536000000001</v>
      </c>
      <c r="AE330" s="48">
        <f t="shared" si="40"/>
        <v>525.46153846153845</v>
      </c>
      <c r="AF330" s="48">
        <f t="shared" si="41"/>
        <v>1089.4146923076923</v>
      </c>
      <c r="AG330" s="17">
        <f t="shared" si="42"/>
        <v>5605.8266454461536</v>
      </c>
    </row>
    <row r="331" spans="1:33" ht="45.75" customHeight="1">
      <c r="A331" s="174">
        <v>45640</v>
      </c>
      <c r="B331" s="242">
        <f>IFERROR(
    IF(ISNUMBER(VALUE(MID('latest 2024'!B331,SEARCH("knitting machines for 12Hrs in day",'latest 2024'!B331)-4,4))),
        VALUE(MID('latest 2024'!B331,SEARCH("knitting machines for 12Hrs in day",'latest 2024'!B331)-4,4)),
        IF(ISNUMBER(VALUE(MID('latest 2024'!B331,SEARCH("knitting machines for 12Hrs in day",'latest 2024'!B331)-3,3))),
            VALUE(MID('latest 2024'!B331,SEARCH("knitting machines for 12Hrs in day",'latest 2024'!B331)-3,3)),
            VALUE(MID('latest 2024'!B331,SEARCH("knitting machines for 12Hrs in day",'latest 2024'!B331)-2,2))
        )
    ),"-"
)</f>
        <v>138</v>
      </c>
      <c r="C331" s="175">
        <f>IFERROR(
    IF(ISNUMBER(VALUE(MID('latest 2024'!B331,SEARCH("knitting machines operated in night",'latest 2024'!B331)-4,4))),
        VALUE(MID('latest 2024'!B331,SEARCH("knitting machines operated in night",'latest 2024'!B331)-4,4)),
        IF(ISNUMBER(VALUE(MID('latest 2024'!B331,SEARCH("knitting machines operated in night",'latest 2024'!B331)-3,3))),
            VALUE(MID('latest 2024'!B331,SEARCH("knitting machines operated in night",'latest 2024'!B331)-3,3)),
            VALUE(MID('latest 2024'!B331,SEARCH("knitting machines operated in night",'latest 2024'!B331)-2,2))
        )
    ),"-"
)</f>
        <v>153</v>
      </c>
      <c r="D331" s="176">
        <f>IFERROR(
    IF(ISNUMBER(VALUE(MID('latest 2024'!B331,SEARCH("bulk dye machines operated in day",'latest 2024'!B331)-4,4))),
        VALUE(MID('latest 2024'!B331,SEARCH("bulk dye machines operated in day",'latest 2024'!B331)-4,4)),
        IF(ISNUMBER(VALUE(MID('latest 2024'!B331,SEARCH("bulk dye machines operated in day",'latest 2024'!B331)-3,3))),
            VALUE(MID('latest 2024'!B331,SEARCH("bulk dye machines operated in day",'latest 2024'!B331)-3,3)),
            VALUE(MID('latest 2024'!B331,SEARCH("bulk dye machines operated in day ",'latest 2024'!B331)-2,2))
        )
    ),"-"
)</f>
        <v>30</v>
      </c>
      <c r="E331" s="176">
        <f>IFERROR(
    IF(ISNUMBER(VALUE(MID('latest 2024'!B331,SEARCH("bulk dye machines operated in night",'latest 2024'!B331)-4,4))),
        VALUE(MID('latest 2024'!B331,SEARCH("bulk dye machines operated in night",'latest 2024'!B331)-4,4)),
        IF(ISNUMBER(VALUE(MID('latest 2024'!B331,SEARCH("bulk dye machines operated in night",'latest 2024'!B331)-3,3))),
            VALUE(MID('latest 2024'!B331,SEARCH("bulk dye machines operated in night",'latest 2024'!B331)-3,3)),
            VALUE(MID('latest 2024'!B331,SEARCH("bulk dye machines operated in night",'latest 2024'!B331)-2,2))
        )
    ),"-"
)</f>
        <v>29</v>
      </c>
      <c r="F331" s="175">
        <f>IFERROR(
    IF(ISNUMBER(VALUE(MID('latest 2024'!B331,SEARCH("sample dye machine operated in day",'latest 2024'!B331)-4,4))),
        VALUE(MID('latest 2024'!B331,SEARCH("sample dye machine operated in day",'latest 2024'!B331)-4,4)),
        IF(ISNUMBER(VALUE(MID('latest 2024'!B331,SEARCH("sample dye machine operated in day",'latest 2024'!B331)-3,3))),
            VALUE(MID('latest 2024'!B331,SEARCH("sample dye machine operated in day",'latest 2024'!B331)-3,3)),
            VALUE(MID('latest 2024'!B331,SEARCH("sample dye machine operated in day",'latest 2024'!B331)-2,2))
        )
    ),"-"
)</f>
        <v>10</v>
      </c>
      <c r="G331" s="175">
        <f>IFERROR(
    IF(ISNUMBER(VALUE(MID('latest 2024'!B331,SEARCH("sample dye machine operated in night",'latest 2024'!B331)-4,4))),
        VALUE(MID('latest 2024'!B331,SEARCH("sample dye machine operated in night",'latest 2024'!B331)-4,4)),
        IF(ISNUMBER(VALUE(MID('latest 2024'!B331,SEARCH("sample dye machine operated in night",'latest 2024'!B331)-3,3))),
            VALUE(MID('latest 2024'!B331,SEARCH("sample dye machine operated in night",'latest 2024'!B331)-3,3)),
            VALUE(MID('latest 2024'!B331,SEARCH("sample dye machine operated in night",'latest 2024'!B331)-2,2))
        )
    ),"-"
)</f>
        <v>10</v>
      </c>
      <c r="H331" s="176">
        <f>IFERROR(
    IF(ISNUMBER(VALUE(MID('latest 2024'!B331,SEARCH("dryers operated in day",'latest 2024'!B331)-4,4))),
        VALUE(MID('latest 2024'!B331,SEARCH("dryers operated in day",'latest 2024'!B331)-4,4)),
        IF(ISNUMBER(VALUE(MID('latest 2024'!B331,SEARCH("dryers operated in day",'latest 2024'!B331)-3,3))),
            VALUE(MID('latest 2024'!B331,SEARCH("dryers operated in day",'latest 2024'!B331)-3,3)),
            VALUE(MID('latest 2024'!B331,SEARCH("dryers operated in day",'latest 2024'!B331)-2,2))
        )
    ),"-"
)</f>
        <v>10</v>
      </c>
      <c r="I331" s="176">
        <f>IFERROR(
    IF(ISNUMBER(VALUE(MID('latest 2024'!B331,SEARCH("dryers operated in night",'latest 2024'!B331)-4,4))),
        VALUE(MID('latest 2024'!B331,SEARCH("dryers operated in night",'latest 2024'!B331)-4,4)),
        IF(ISNUMBER(VALUE(MID('latest 2024'!B331,SEARCH("dryers operated in night",'latest 2024'!B331)-3,3))),
            VALUE(MID('latest 2024'!B331,SEARCH("dryers operated in night",'latest 2024'!B331)-3,3)),
            VALUE(MID('latest 2024'!B331,SEARCH("dryers operated in night",'latest 2024'!B331)-2,2))
        )
    ),"-"
)</f>
        <v>8</v>
      </c>
      <c r="J331" s="175">
        <f>IFERROR(
    IF(ISNUMBER(VALUE(MID('latest 2024'!B331,SEARCH("Presetting machines operated in day",'latest 2024'!B331)-4,4))),
        VALUE(MID('latest 2024'!B331,SEARCH("Presetting machines operated in day",'latest 2024'!B331)-4,4)),
        IF(ISNUMBER(VALUE(MID('latest 2024'!B331,SEARCH("Presetting machines operated in day",'latest 2024'!B331)-3,3))),
            VALUE(MID('latest 2024'!B331,SEARCH("Presetting machines operated in day",'latest 2024'!B331)-3,3)),
            VALUE(MID('latest 2024'!B331,SEARCH("Presetting machines operated in day",'latest 2024'!B331)-2,2))
        )
    ),"-"
)</f>
        <v>4</v>
      </c>
      <c r="K331" s="177">
        <f>IFERROR(
    IF(ISNUMBER(VALUE(MID('latest 2024'!B331,SEARCH("Presetting machines operated in night",'latest 2024'!B331)-4,4))),
        VALUE(MID('latest 2024'!B331,SEARCH("Presetting machines operated in night",'latest 2024'!B331)-4,4)),
        IF(ISNUMBER(VALUE(MID('latest 2024'!B331,SEARCH("Presetting machines operated in night",'latest 2024'!B331)-3,3))),
            VALUE(MID('latest 2024'!B331,SEARCH("Presetting machines operated in night",'latest 2024'!B331)-3,3)),
            VALUE(MID('latest 2024'!B331,SEARCH("Presetting machines operated in night",'latest 2024'!B331)-2,2))
        )
    ),"-"
)</f>
        <v>2</v>
      </c>
      <c r="L331" s="178" t="s">
        <v>54</v>
      </c>
      <c r="M331" s="178" t="s">
        <v>54</v>
      </c>
      <c r="N331" s="162">
        <v>1</v>
      </c>
      <c r="O331" s="162">
        <v>1</v>
      </c>
      <c r="P331" s="163">
        <v>6</v>
      </c>
      <c r="Q331" s="163">
        <v>6</v>
      </c>
      <c r="R331" s="162">
        <v>3</v>
      </c>
      <c r="S331" s="162">
        <v>3</v>
      </c>
      <c r="T331" s="163">
        <v>7</v>
      </c>
      <c r="U331" s="163">
        <v>7</v>
      </c>
      <c r="V331" s="181" t="s">
        <v>712</v>
      </c>
      <c r="W331" s="182" t="s">
        <v>703</v>
      </c>
      <c r="X331" s="400">
        <v>27243.638999999999</v>
      </c>
      <c r="Y331" s="400">
        <v>68533</v>
      </c>
      <c r="Z331" s="400">
        <f t="shared" si="39"/>
        <v>1042</v>
      </c>
      <c r="AA331" s="48">
        <v>974</v>
      </c>
      <c r="AB331" s="48">
        <v>68</v>
      </c>
      <c r="AC331" s="27">
        <f t="shared" si="43"/>
        <v>2056.2660451384618</v>
      </c>
      <c r="AD331" s="48">
        <f t="shared" si="36"/>
        <v>2045.7100500000001</v>
      </c>
      <c r="AE331" s="48">
        <f t="shared" si="40"/>
        <v>529.01538461538462</v>
      </c>
      <c r="AF331" s="48">
        <f t="shared" si="41"/>
        <v>1111.5678461538462</v>
      </c>
      <c r="AG331" s="17">
        <f t="shared" si="42"/>
        <v>5742.5593259076923</v>
      </c>
    </row>
    <row r="332" spans="1:33" ht="45.75" customHeight="1">
      <c r="A332" s="174">
        <v>45641</v>
      </c>
      <c r="B332" s="242">
        <f>IFERROR(
    IF(ISNUMBER(VALUE(MID('latest 2024'!B332,SEARCH("knitting machines for 12Hrs in day",'latest 2024'!B332)-4,4))),
        VALUE(MID('latest 2024'!B332,SEARCH("knitting machines for 12Hrs in day",'latest 2024'!B332)-4,4)),
        IF(ISNUMBER(VALUE(MID('latest 2024'!B332,SEARCH("knitting machines for 12Hrs in day",'latest 2024'!B332)-3,3))),
            VALUE(MID('latest 2024'!B332,SEARCH("knitting machines for 12Hrs in day",'latest 2024'!B332)-3,3)),
            VALUE(MID('latest 2024'!B332,SEARCH("knitting machines for 12Hrs in day",'latest 2024'!B332)-2,2))
        )
    ),"-"
)</f>
        <v>125</v>
      </c>
      <c r="C332" s="175">
        <f>IFERROR(
    IF(ISNUMBER(VALUE(MID('latest 2024'!B332,SEARCH("knitting machines operated in night",'latest 2024'!B332)-4,4))),
        VALUE(MID('latest 2024'!B332,SEARCH("knitting machines operated in night",'latest 2024'!B332)-4,4)),
        IF(ISNUMBER(VALUE(MID('latest 2024'!B332,SEARCH("knitting machines operated in night",'latest 2024'!B332)-3,3))),
            VALUE(MID('latest 2024'!B332,SEARCH("knitting machines operated in night",'latest 2024'!B332)-3,3)),
            VALUE(MID('latest 2024'!B332,SEARCH("knitting machines operated in night",'latest 2024'!B332)-2,2))
        )
    ),"-"
)</f>
        <v>138</v>
      </c>
      <c r="D332" s="176">
        <f>IFERROR(
    IF(ISNUMBER(VALUE(MID('latest 2024'!B332,SEARCH("bulk dye machines operated in day",'latest 2024'!B332)-4,4))),
        VALUE(MID('latest 2024'!B332,SEARCH("bulk dye machines operated in day",'latest 2024'!B332)-4,4)),
        IF(ISNUMBER(VALUE(MID('latest 2024'!B332,SEARCH("bulk dye machines operated in day",'latest 2024'!B332)-3,3))),
            VALUE(MID('latest 2024'!B332,SEARCH("bulk dye machines operated in day",'latest 2024'!B332)-3,3)),
            VALUE(MID('latest 2024'!B332,SEARCH("bulk dye machines operated in day ",'latest 2024'!B332)-2,2))
        )
    ),"-"
)</f>
        <v>29</v>
      </c>
      <c r="E332" s="176">
        <f>IFERROR(
    IF(ISNUMBER(VALUE(MID('latest 2024'!B332,SEARCH("bulk dye machines operated in night",'latest 2024'!B332)-4,4))),
        VALUE(MID('latest 2024'!B332,SEARCH("bulk dye machines operated in night",'latest 2024'!B332)-4,4)),
        IF(ISNUMBER(VALUE(MID('latest 2024'!B332,SEARCH("bulk dye machines operated in night",'latest 2024'!B332)-3,3))),
            VALUE(MID('latest 2024'!B332,SEARCH("bulk dye machines operated in night",'latest 2024'!B332)-3,3)),
            VALUE(MID('latest 2024'!B332,SEARCH("bulk dye machines operated in night",'latest 2024'!B332)-2,2))
        )
    ),"-"
)</f>
        <v>29</v>
      </c>
      <c r="F332" s="175">
        <f>IFERROR(
    IF(ISNUMBER(VALUE(MID('latest 2024'!B332,SEARCH("sample dye machine operated in day",'latest 2024'!B332)-4,4))),
        VALUE(MID('latest 2024'!B332,SEARCH("sample dye machine operated in day",'latest 2024'!B332)-4,4)),
        IF(ISNUMBER(VALUE(MID('latest 2024'!B332,SEARCH("sample dye machine operated in day",'latest 2024'!B332)-3,3))),
            VALUE(MID('latest 2024'!B332,SEARCH("sample dye machine operated in day",'latest 2024'!B332)-3,3)),
            VALUE(MID('latest 2024'!B332,SEARCH("sample dye machine operated in day",'latest 2024'!B332)-2,2))
        )
    ),"-"
)</f>
        <v>10</v>
      </c>
      <c r="G332" s="175">
        <f>IFERROR(
    IF(ISNUMBER(VALUE(MID('latest 2024'!B332,SEARCH("sample dye machine operated in night",'latest 2024'!B332)-4,4))),
        VALUE(MID('latest 2024'!B332,SEARCH("sample dye machine operated in night",'latest 2024'!B332)-4,4)),
        IF(ISNUMBER(VALUE(MID('latest 2024'!B332,SEARCH("sample dye machine operated in night",'latest 2024'!B332)-3,3))),
            VALUE(MID('latest 2024'!B332,SEARCH("sample dye machine operated in night",'latest 2024'!B332)-3,3)),
            VALUE(MID('latest 2024'!B332,SEARCH("sample dye machine operated in night",'latest 2024'!B332)-2,2))
        )
    ),"-"
)</f>
        <v>10</v>
      </c>
      <c r="H332" s="176">
        <f>IFERROR(
    IF(ISNUMBER(VALUE(MID('latest 2024'!B332,SEARCH("dryers operated in day",'latest 2024'!B332)-4,4))),
        VALUE(MID('latest 2024'!B332,SEARCH("dryers operated in day",'latest 2024'!B332)-4,4)),
        IF(ISNUMBER(VALUE(MID('latest 2024'!B332,SEARCH("dryers operated in day",'latest 2024'!B332)-3,3))),
            VALUE(MID('latest 2024'!B332,SEARCH("dryers operated in day",'latest 2024'!B332)-3,3)),
            VALUE(MID('latest 2024'!B332,SEARCH("dryers operated in day",'latest 2024'!B332)-2,2))
        )
    ),"-"
)</f>
        <v>11</v>
      </c>
      <c r="I332" s="176">
        <f>IFERROR(
    IF(ISNUMBER(VALUE(MID('latest 2024'!B332,SEARCH("dryers operated in night",'latest 2024'!B332)-4,4))),
        VALUE(MID('latest 2024'!B332,SEARCH("dryers operated in night",'latest 2024'!B332)-4,4)),
        IF(ISNUMBER(VALUE(MID('latest 2024'!B332,SEARCH("dryers operated in night",'latest 2024'!B332)-3,3))),
            VALUE(MID('latest 2024'!B332,SEARCH("dryers operated in night",'latest 2024'!B332)-3,3)),
            VALUE(MID('latest 2024'!B332,SEARCH("dryers operated in night",'latest 2024'!B332)-2,2))
        )
    ),"-"
)</f>
        <v>11</v>
      </c>
      <c r="J332" s="175">
        <f>IFERROR(
    IF(ISNUMBER(VALUE(MID('latest 2024'!B332,SEARCH("Presetting machines operated in day",'latest 2024'!B332)-4,4))),
        VALUE(MID('latest 2024'!B332,SEARCH("Presetting machines operated in day",'latest 2024'!B332)-4,4)),
        IF(ISNUMBER(VALUE(MID('latest 2024'!B332,SEARCH("Presetting machines operated in day",'latest 2024'!B332)-3,3))),
            VALUE(MID('latest 2024'!B332,SEARCH("Presetting machines operated in day",'latest 2024'!B332)-3,3)),
            VALUE(MID('latest 2024'!B332,SEARCH("Presetting machines operated in day",'latest 2024'!B332)-2,2))
        )
    ),"-"
)</f>
        <v>4</v>
      </c>
      <c r="K332" s="177">
        <f>IFERROR(
    IF(ISNUMBER(VALUE(MID('latest 2024'!B332,SEARCH("Presetting machines operated in night",'latest 2024'!B332)-4,4))),
        VALUE(MID('latest 2024'!B332,SEARCH("Presetting machines operated in night",'latest 2024'!B332)-4,4)),
        IF(ISNUMBER(VALUE(MID('latest 2024'!B332,SEARCH("Presetting machines operated in night",'latest 2024'!B332)-3,3))),
            VALUE(MID('latest 2024'!B332,SEARCH("Presetting machines operated in night",'latest 2024'!B332)-3,3)),
            VALUE(MID('latest 2024'!B332,SEARCH("Presetting machines operated in night",'latest 2024'!B332)-2,2))
        )
    ),"-"
)</f>
        <v>4</v>
      </c>
      <c r="L332" s="178" t="s">
        <v>54</v>
      </c>
      <c r="M332" s="178" t="s">
        <v>54</v>
      </c>
      <c r="N332" s="412" t="s">
        <v>834</v>
      </c>
      <c r="O332" s="412" t="s">
        <v>775</v>
      </c>
      <c r="P332" s="163">
        <v>6</v>
      </c>
      <c r="Q332" s="163">
        <v>6</v>
      </c>
      <c r="R332" s="162">
        <v>3</v>
      </c>
      <c r="S332" s="162">
        <v>3</v>
      </c>
      <c r="T332" s="163">
        <v>7</v>
      </c>
      <c r="U332" s="163">
        <v>7</v>
      </c>
      <c r="V332" s="181" t="s">
        <v>712</v>
      </c>
      <c r="W332" s="182" t="s">
        <v>703</v>
      </c>
      <c r="X332" s="400">
        <v>18609.476999999999</v>
      </c>
      <c r="Y332" s="400">
        <v>66220</v>
      </c>
      <c r="Z332" s="400">
        <f t="shared" si="39"/>
        <v>977</v>
      </c>
      <c r="AA332" s="48">
        <v>906</v>
      </c>
      <c r="AB332" s="48">
        <v>71</v>
      </c>
      <c r="AC332" s="27">
        <f t="shared" si="43"/>
        <v>1404.5860640307692</v>
      </c>
      <c r="AD332" s="48">
        <f t="shared" si="36"/>
        <v>1976.6670000000001</v>
      </c>
      <c r="AE332" s="48">
        <f t="shared" si="40"/>
        <v>496.01538461538462</v>
      </c>
      <c r="AF332" s="48">
        <f t="shared" si="41"/>
        <v>1035.7656923076922</v>
      </c>
      <c r="AG332" s="17">
        <f t="shared" si="42"/>
        <v>4913.034140953846</v>
      </c>
    </row>
    <row r="333" spans="1:33" ht="45.75" customHeight="1">
      <c r="A333" s="174">
        <v>45642</v>
      </c>
      <c r="B333" s="242">
        <f>IFERROR(
    IF(ISNUMBER(VALUE(MID('latest 2024'!B333,SEARCH("knitting machines for 12Hrs in day",'latest 2024'!B333)-4,4))),
        VALUE(MID('latest 2024'!B333,SEARCH("knitting machines for 12Hrs in day",'latest 2024'!B333)-4,4)),
        IF(ISNUMBER(VALUE(MID('latest 2024'!B333,SEARCH("knitting machines for 12Hrs in day",'latest 2024'!B333)-3,3))),
            VALUE(MID('latest 2024'!B333,SEARCH("knitting machines for 12Hrs in day",'latest 2024'!B333)-3,3)),
            VALUE(MID('latest 2024'!B333,SEARCH("knitting machines for 12Hrs in day",'latest 2024'!B333)-2,2))
        )
    ),"-"
)</f>
        <v>132</v>
      </c>
      <c r="C333" s="175">
        <f>IFERROR(
    IF(ISNUMBER(VALUE(MID('latest 2024'!B333,SEARCH("knitting machines operated in night",'latest 2024'!B333)-4,4))),
        VALUE(MID('latest 2024'!B333,SEARCH("knitting machines operated in night",'latest 2024'!B333)-4,4)),
        IF(ISNUMBER(VALUE(MID('latest 2024'!B333,SEARCH("knitting machines operated in night",'latest 2024'!B333)-3,3))),
            VALUE(MID('latest 2024'!B333,SEARCH("knitting machines operated in night",'latest 2024'!B333)-3,3)),
            VALUE(MID('latest 2024'!B333,SEARCH("knitting machines operated in night",'latest 2024'!B333)-2,2))
        )
    ),"-"
)</f>
        <v>127</v>
      </c>
      <c r="D333" s="176">
        <f>IFERROR(
    IF(ISNUMBER(VALUE(MID('latest 2024'!B333,SEARCH("bulk dye machines operated in day",'latest 2024'!B333)-4,4))),
        VALUE(MID('latest 2024'!B333,SEARCH("bulk dye machines operated in day",'latest 2024'!B333)-4,4)),
        IF(ISNUMBER(VALUE(MID('latest 2024'!B333,SEARCH("bulk dye machines operated in day",'latest 2024'!B333)-3,3))),
            VALUE(MID('latest 2024'!B333,SEARCH("bulk dye machines operated in day",'latest 2024'!B333)-3,3)),
            VALUE(MID('latest 2024'!B333,SEARCH("bulk dye machines operated in day ",'latest 2024'!B333)-2,2))
        )
    ),"-"
)</f>
        <v>30</v>
      </c>
      <c r="E333" s="176">
        <f>IFERROR(
    IF(ISNUMBER(VALUE(MID('latest 2024'!B333,SEARCH("bulk dye machines operated in night",'latest 2024'!B333)-4,4))),
        VALUE(MID('latest 2024'!B333,SEARCH("bulk dye machines operated in night",'latest 2024'!B333)-4,4)),
        IF(ISNUMBER(VALUE(MID('latest 2024'!B333,SEARCH("bulk dye machines operated in night",'latest 2024'!B333)-3,3))),
            VALUE(MID('latest 2024'!B333,SEARCH("bulk dye machines operated in night",'latest 2024'!B333)-3,3)),
            VALUE(MID('latest 2024'!B333,SEARCH("bulk dye machines operated in night",'latest 2024'!B333)-2,2))
        )
    ),"-"
)</f>
        <v>30</v>
      </c>
      <c r="F333" s="175">
        <f>IFERROR(
    IF(ISNUMBER(VALUE(MID('latest 2024'!B333,SEARCH("sample dye machine operated in day",'latest 2024'!B333)-4,4))),
        VALUE(MID('latest 2024'!B333,SEARCH("sample dye machine operated in day",'latest 2024'!B333)-4,4)),
        IF(ISNUMBER(VALUE(MID('latest 2024'!B333,SEARCH("sample dye machine operated in day",'latest 2024'!B333)-3,3))),
            VALUE(MID('latest 2024'!B333,SEARCH("sample dye machine operated in day",'latest 2024'!B333)-3,3)),
            VALUE(MID('latest 2024'!B333,SEARCH("sample dye machine operated in day",'latest 2024'!B333)-2,2))
        )
    ),"-"
)</f>
        <v>10</v>
      </c>
      <c r="G333" s="175">
        <f>IFERROR(
    IF(ISNUMBER(VALUE(MID('latest 2024'!B333,SEARCH("sample dye machine operated in night",'latest 2024'!B333)-4,4))),
        VALUE(MID('latest 2024'!B333,SEARCH("sample dye machine operated in night",'latest 2024'!B333)-4,4)),
        IF(ISNUMBER(VALUE(MID('latest 2024'!B333,SEARCH("sample dye machine operated in night",'latest 2024'!B333)-3,3))),
            VALUE(MID('latest 2024'!B333,SEARCH("sample dye machine operated in night",'latest 2024'!B333)-3,3)),
            VALUE(MID('latest 2024'!B333,SEARCH("sample dye machine operated in night",'latest 2024'!B333)-2,2))
        )
    ),"-"
)</f>
        <v>10</v>
      </c>
      <c r="H333" s="176">
        <f>IFERROR(
    IF(ISNUMBER(VALUE(MID('latest 2024'!B333,SEARCH("dryers operated in day",'latest 2024'!B333)-4,4))),
        VALUE(MID('latest 2024'!B333,SEARCH("dryers operated in day",'latest 2024'!B333)-4,4)),
        IF(ISNUMBER(VALUE(MID('latest 2024'!B333,SEARCH("dryers operated in day",'latest 2024'!B333)-3,3))),
            VALUE(MID('latest 2024'!B333,SEARCH("dryers operated in day",'latest 2024'!B333)-3,3)),
            VALUE(MID('latest 2024'!B333,SEARCH("dryers operated in day",'latest 2024'!B333)-2,2))
        )
    ),"-"
)</f>
        <v>11</v>
      </c>
      <c r="I333" s="176">
        <f>IFERROR(
    IF(ISNUMBER(VALUE(MID('latest 2024'!B333,SEARCH("dryers operated in night",'latest 2024'!B333)-4,4))),
        VALUE(MID('latest 2024'!B333,SEARCH("dryers operated in night",'latest 2024'!B333)-4,4)),
        IF(ISNUMBER(VALUE(MID('latest 2024'!B333,SEARCH("dryers operated in night",'latest 2024'!B333)-3,3))),
            VALUE(MID('latest 2024'!B333,SEARCH("dryers operated in night",'latest 2024'!B333)-3,3)),
            VALUE(MID('latest 2024'!B333,SEARCH("dryers operated in night",'latest 2024'!B333)-2,2))
        )
    ),"-"
)</f>
        <v>11</v>
      </c>
      <c r="J333" s="175">
        <f>IFERROR(
    IF(ISNUMBER(VALUE(MID('latest 2024'!B333,SEARCH("Presetting machines operated in day",'latest 2024'!B333)-4,4))),
        VALUE(MID('latest 2024'!B333,SEARCH("Presetting machines operated in day",'latest 2024'!B333)-4,4)),
        IF(ISNUMBER(VALUE(MID('latest 2024'!B333,SEARCH("Presetting machines operated in day",'latest 2024'!B333)-3,3))),
            VALUE(MID('latest 2024'!B333,SEARCH("Presetting machines operated in day",'latest 2024'!B333)-3,3)),
            VALUE(MID('latest 2024'!B333,SEARCH("Presetting machines operated in day",'latest 2024'!B333)-2,2))
        )
    ),"-"
)</f>
        <v>4</v>
      </c>
      <c r="K333" s="177">
        <f>IFERROR(
    IF(ISNUMBER(VALUE(MID('latest 2024'!B333,SEARCH("Presetting machines operated in night",'latest 2024'!B333)-4,4))),
        VALUE(MID('latest 2024'!B333,SEARCH("Presetting machines operated in night",'latest 2024'!B333)-4,4)),
        IF(ISNUMBER(VALUE(MID('latest 2024'!B333,SEARCH("Presetting machines operated in night",'latest 2024'!B333)-3,3))),
            VALUE(MID('latest 2024'!B333,SEARCH("Presetting machines operated in night",'latest 2024'!B333)-3,3)),
            VALUE(MID('latest 2024'!B333,SEARCH("Presetting machines operated in night",'latest 2024'!B333)-2,2))
        )
    ),"-"
)</f>
        <v>4</v>
      </c>
      <c r="L333" s="178" t="s">
        <v>54</v>
      </c>
      <c r="M333" s="178" t="s">
        <v>54</v>
      </c>
      <c r="N333" s="162">
        <v>2</v>
      </c>
      <c r="O333" s="412" t="s">
        <v>834</v>
      </c>
      <c r="P333" s="413" t="s">
        <v>827</v>
      </c>
      <c r="Q333" s="413" t="s">
        <v>843</v>
      </c>
      <c r="R333" s="162">
        <v>3</v>
      </c>
      <c r="S333" s="162">
        <v>3</v>
      </c>
      <c r="T333" s="163">
        <v>7</v>
      </c>
      <c r="U333" s="163">
        <v>7</v>
      </c>
      <c r="V333" s="181" t="s">
        <v>712</v>
      </c>
      <c r="W333" s="182" t="s">
        <v>703</v>
      </c>
      <c r="X333" s="400">
        <v>26980.125</v>
      </c>
      <c r="Y333" s="400">
        <v>66943</v>
      </c>
      <c r="Z333" s="400">
        <f t="shared" si="39"/>
        <v>976</v>
      </c>
      <c r="AA333" s="48">
        <v>902</v>
      </c>
      <c r="AB333" s="48">
        <v>74</v>
      </c>
      <c r="AC333" s="27">
        <f t="shared" si="43"/>
        <v>2036.3768192307693</v>
      </c>
      <c r="AD333" s="48">
        <f t="shared" si="36"/>
        <v>1998.24855</v>
      </c>
      <c r="AE333" s="48">
        <f t="shared" si="40"/>
        <v>495.50769230769231</v>
      </c>
      <c r="AF333" s="48">
        <f t="shared" si="41"/>
        <v>1031.9635384615385</v>
      </c>
      <c r="AG333" s="48">
        <f>SUM(AC333:AF333)</f>
        <v>5562.0965999999999</v>
      </c>
    </row>
    <row r="334" spans="1:33" ht="45.75" customHeight="1">
      <c r="A334" s="174">
        <v>45643</v>
      </c>
      <c r="B334" s="242">
        <f>IFERROR(
    IF(ISNUMBER(VALUE(MID('latest 2024'!B334,SEARCH("knitting machines for 12Hrs in day",'latest 2024'!B334)-4,4))),
        VALUE(MID('latest 2024'!B334,SEARCH("knitting machines for 12Hrs in day",'latest 2024'!B334)-4,4)),
        IF(ISNUMBER(VALUE(MID('latest 2024'!B334,SEARCH("knitting machines for 12Hrs in day",'latest 2024'!B334)-3,3))),
            VALUE(MID('latest 2024'!B334,SEARCH("knitting machines for 12Hrs in day",'latest 2024'!B334)-3,3)),
            VALUE(MID('latest 2024'!B334,SEARCH("knitting machines for 12Hrs in day",'latest 2024'!B334)-2,2))
        )
    ),"-"
)</f>
        <v>121</v>
      </c>
      <c r="C334" s="175">
        <f>IFERROR(
    IF(ISNUMBER(VALUE(MID('latest 2024'!B334,SEARCH("knitting machines operated in night",'latest 2024'!B334)-4,4))),
        VALUE(MID('latest 2024'!B334,SEARCH("knitting machines operated in night",'latest 2024'!B334)-4,4)),
        IF(ISNUMBER(VALUE(MID('latest 2024'!B334,SEARCH("knitting machines operated in night",'latest 2024'!B334)-3,3))),
            VALUE(MID('latest 2024'!B334,SEARCH("knitting machines operated in night",'latest 2024'!B334)-3,3)),
            VALUE(MID('latest 2024'!B334,SEARCH("knitting machines operated in night",'latest 2024'!B334)-2,2))
        )
    ),"-"
)</f>
        <v>134</v>
      </c>
      <c r="D334" s="176">
        <f>IFERROR(
    IF(ISNUMBER(VALUE(MID('latest 2024'!B334,SEARCH("bulk dye machines operated in day",'latest 2024'!B334)-4,4))),
        VALUE(MID('latest 2024'!B334,SEARCH("bulk dye machines operated in day",'latest 2024'!B334)-4,4)),
        IF(ISNUMBER(VALUE(MID('latest 2024'!B334,SEARCH("bulk dye machines operated in day",'latest 2024'!B334)-3,3))),
            VALUE(MID('latest 2024'!B334,SEARCH("bulk dye machines operated in day",'latest 2024'!B334)-3,3)),
            VALUE(MID('latest 2024'!B334,SEARCH("bulk dye machines operated in day ",'latest 2024'!B334)-2,2))
        )
    ),"-"
)</f>
        <v>29</v>
      </c>
      <c r="E334" s="176">
        <f>IFERROR(
    IF(ISNUMBER(VALUE(MID('latest 2024'!B334,SEARCH("bulk dye machines operated in night",'latest 2024'!B334)-4,4))),
        VALUE(MID('latest 2024'!B334,SEARCH("bulk dye machines operated in night",'latest 2024'!B334)-4,4)),
        IF(ISNUMBER(VALUE(MID('latest 2024'!B334,SEARCH("bulk dye machines operated in night",'latest 2024'!B334)-3,3))),
            VALUE(MID('latest 2024'!B334,SEARCH("bulk dye machines operated in night",'latest 2024'!B334)-3,3)),
            VALUE(MID('latest 2024'!B334,SEARCH("bulk dye machines operated in night",'latest 2024'!B334)-2,2))
        )
    ),"-"
)</f>
        <v>30</v>
      </c>
      <c r="F334" s="175">
        <f>IFERROR(
    IF(ISNUMBER(VALUE(MID('latest 2024'!B334,SEARCH("sample dye machine operated in day",'latest 2024'!B334)-4,4))),
        VALUE(MID('latest 2024'!B334,SEARCH("sample dye machine operated in day",'latest 2024'!B334)-4,4)),
        IF(ISNUMBER(VALUE(MID('latest 2024'!B334,SEARCH("sample dye machine operated in day",'latest 2024'!B334)-3,3))),
            VALUE(MID('latest 2024'!B334,SEARCH("sample dye machine operated in day",'latest 2024'!B334)-3,3)),
            VALUE(MID('latest 2024'!B334,SEARCH("sample dye machine operated in day",'latest 2024'!B334)-2,2))
        )
    ),"-"
)</f>
        <v>9</v>
      </c>
      <c r="G334" s="175">
        <f>IFERROR(
    IF(ISNUMBER(VALUE(MID('latest 2024'!B334,SEARCH("sample dye machine operated in night",'latest 2024'!B334)-4,4))),
        VALUE(MID('latest 2024'!B334,SEARCH("sample dye machine operated in night",'latest 2024'!B334)-4,4)),
        IF(ISNUMBER(VALUE(MID('latest 2024'!B334,SEARCH("sample dye machine operated in night",'latest 2024'!B334)-3,3))),
            VALUE(MID('latest 2024'!B334,SEARCH("sample dye machine operated in night",'latest 2024'!B334)-3,3)),
            VALUE(MID('latest 2024'!B334,SEARCH("sample dye machine operated in night",'latest 2024'!B334)-2,2))
        )
    ),"-"
)</f>
        <v>10</v>
      </c>
      <c r="H334" s="176">
        <f>IFERROR(
    IF(ISNUMBER(VALUE(MID('latest 2024'!B334,SEARCH("dryers operated in day",'latest 2024'!B334)-4,4))),
        VALUE(MID('latest 2024'!B334,SEARCH("dryers operated in day",'latest 2024'!B334)-4,4)),
        IF(ISNUMBER(VALUE(MID('latest 2024'!B334,SEARCH("dryers operated in day",'latest 2024'!B334)-3,3))),
            VALUE(MID('latest 2024'!B334,SEARCH("dryers operated in day",'latest 2024'!B334)-3,3)),
            VALUE(MID('latest 2024'!B334,SEARCH("dryers operated in day",'latest 2024'!B334)-2,2))
        )
    ),"-"
)</f>
        <v>10</v>
      </c>
      <c r="I334" s="176">
        <f>IFERROR(
    IF(ISNUMBER(VALUE(MID('latest 2024'!B334,SEARCH("dryers operated in night",'latest 2024'!B334)-4,4))),
        VALUE(MID('latest 2024'!B334,SEARCH("dryers operated in night",'latest 2024'!B334)-4,4)),
        IF(ISNUMBER(VALUE(MID('latest 2024'!B334,SEARCH("dryers operated in night",'latest 2024'!B334)-3,3))),
            VALUE(MID('latest 2024'!B334,SEARCH("dryers operated in night",'latest 2024'!B334)-3,3)),
            VALUE(MID('latest 2024'!B334,SEARCH("dryers operated in night",'latest 2024'!B334)-2,2))
        )
    ),"-"
)</f>
        <v>11</v>
      </c>
      <c r="J334" s="175">
        <f>IFERROR(
    IF(ISNUMBER(VALUE(MID('latest 2024'!B334,SEARCH("Presetting machines operated in day",'latest 2024'!B334)-4,4))),
        VALUE(MID('latest 2024'!B334,SEARCH("Presetting machines operated in day",'latest 2024'!B334)-4,4)),
        IF(ISNUMBER(VALUE(MID('latest 2024'!B334,SEARCH("Presetting machines operated in day",'latest 2024'!B334)-3,3))),
            VALUE(MID('latest 2024'!B334,SEARCH("Presetting machines operated in day",'latest 2024'!B334)-3,3)),
            VALUE(MID('latest 2024'!B334,SEARCH("Presetting machines operated in day",'latest 2024'!B334)-2,2))
        )
    ),"-"
)</f>
        <v>4</v>
      </c>
      <c r="K334" s="177">
        <f>IFERROR(
    IF(ISNUMBER(VALUE(MID('latest 2024'!B334,SEARCH("Presetting machines operated in night",'latest 2024'!B334)-4,4))),
        VALUE(MID('latest 2024'!B334,SEARCH("Presetting machines operated in night",'latest 2024'!B334)-4,4)),
        IF(ISNUMBER(VALUE(MID('latest 2024'!B334,SEARCH("Presetting machines operated in night",'latest 2024'!B334)-3,3))),
            VALUE(MID('latest 2024'!B334,SEARCH("Presetting machines operated in night",'latest 2024'!B334)-3,3)),
            VALUE(MID('latest 2024'!B334,SEARCH("Presetting machines operated in night",'latest 2024'!B334)-2,2))
        )
    ),"-"
)</f>
        <v>4</v>
      </c>
      <c r="L334" s="178" t="s">
        <v>54</v>
      </c>
      <c r="M334" s="178" t="s">
        <v>54</v>
      </c>
      <c r="N334" s="162">
        <v>2</v>
      </c>
      <c r="O334" s="412" t="s">
        <v>793</v>
      </c>
      <c r="P334" s="413" t="s">
        <v>827</v>
      </c>
      <c r="Q334" s="413" t="s">
        <v>843</v>
      </c>
      <c r="R334" s="162">
        <v>3</v>
      </c>
      <c r="S334" s="162">
        <v>3</v>
      </c>
      <c r="T334" s="163">
        <v>7</v>
      </c>
      <c r="U334" s="163">
        <v>7</v>
      </c>
      <c r="V334" s="181" t="s">
        <v>712</v>
      </c>
      <c r="W334" s="182" t="s">
        <v>703</v>
      </c>
      <c r="X334" s="400">
        <v>27108.398000000001</v>
      </c>
      <c r="Y334" s="400">
        <v>70578</v>
      </c>
      <c r="Z334" s="400">
        <f t="shared" si="39"/>
        <v>1019</v>
      </c>
      <c r="AA334" s="48">
        <v>944</v>
      </c>
      <c r="AB334" s="48">
        <v>75</v>
      </c>
      <c r="AC334" s="27">
        <f t="shared" si="43"/>
        <v>2046.0584705846154</v>
      </c>
      <c r="AD334" s="48">
        <f t="shared" si="36"/>
        <v>2106.7533000000003</v>
      </c>
      <c r="AE334" s="48">
        <f t="shared" si="40"/>
        <v>517.3384615384615</v>
      </c>
      <c r="AF334" s="48">
        <f t="shared" si="41"/>
        <v>1079.4461538461539</v>
      </c>
      <c r="AG334" s="48">
        <f>SUM(AC334:AF334)</f>
        <v>5749.5963859692311</v>
      </c>
    </row>
    <row r="335" spans="1:33" ht="45.75" customHeight="1">
      <c r="A335" s="174">
        <v>45644</v>
      </c>
      <c r="B335" s="242">
        <f>IFERROR(
    IF(ISNUMBER(VALUE(MID('latest 2024'!B335,SEARCH("knitting machines for 12Hrs in day",'latest 2024'!B335)-4,4))),
        VALUE(MID('latest 2024'!B335,SEARCH("knitting machines for 12Hrs in day",'latest 2024'!B335)-4,4)),
        IF(ISNUMBER(VALUE(MID('latest 2024'!B335,SEARCH("knitting machines for 12Hrs in day",'latest 2024'!B335)-3,3))),
            VALUE(MID('latest 2024'!B335,SEARCH("knitting machines for 12Hrs in day",'latest 2024'!B335)-3,3)),
            VALUE(MID('latest 2024'!B335,SEARCH("knitting machines for 12Hrs in day",'latest 2024'!B335)-2,2))
        )
    ),"-"
)</f>
        <v>157</v>
      </c>
      <c r="C335" s="175">
        <f>IFERROR(
    IF(ISNUMBER(VALUE(MID('latest 2024'!B335,SEARCH("knitting machines operated in night",'latest 2024'!B335)-4,4))),
        VALUE(MID('latest 2024'!B335,SEARCH("knitting machines operated in night",'latest 2024'!B335)-4,4)),
        IF(ISNUMBER(VALUE(MID('latest 2024'!B335,SEARCH("knitting machines operated in night",'latest 2024'!B335)-3,3))),
            VALUE(MID('latest 2024'!B335,SEARCH("knitting machines operated in night",'latest 2024'!B335)-3,3)),
            VALUE(MID('latest 2024'!B335,SEARCH("knitting machines operated in night",'latest 2024'!B335)-2,2))
        )
    ),"-"
)</f>
        <v>114</v>
      </c>
      <c r="D335" s="176">
        <f>IFERROR(
    IF(ISNUMBER(VALUE(MID('latest 2024'!B335,SEARCH("bulk dye machines operated in day",'latest 2024'!B335)-4,4))),
        VALUE(MID('latest 2024'!B335,SEARCH("bulk dye machines operated in day",'latest 2024'!B335)-4,4)),
        IF(ISNUMBER(VALUE(MID('latest 2024'!B335,SEARCH("bulk dye machines operated in day",'latest 2024'!B335)-3,3))),
            VALUE(MID('latest 2024'!B335,SEARCH("bulk dye machines operated in day",'latest 2024'!B335)-3,3)),
            VALUE(MID('latest 2024'!B335,SEARCH("bulk dye machines operated in day ",'latest 2024'!B335)-2,2))
        )
    ),"-"
)</f>
        <v>29</v>
      </c>
      <c r="E335" s="176">
        <f>IFERROR(
    IF(ISNUMBER(VALUE(MID('latest 2024'!B335,SEARCH("bulk dye machines operated in night",'latest 2024'!B335)-4,4))),
        VALUE(MID('latest 2024'!B335,SEARCH("bulk dye machines operated in night",'latest 2024'!B335)-4,4)),
        IF(ISNUMBER(VALUE(MID('latest 2024'!B335,SEARCH("bulk dye machines operated in night",'latest 2024'!B335)-3,3))),
            VALUE(MID('latest 2024'!B335,SEARCH("bulk dye machines operated in night",'latest 2024'!B335)-3,3)),
            VALUE(MID('latest 2024'!B335,SEARCH("bulk dye machines operated in night",'latest 2024'!B335)-2,2))
        )
    ),"-"
)</f>
        <v>30</v>
      </c>
      <c r="F335" s="175">
        <f>IFERROR(
    IF(ISNUMBER(VALUE(MID('latest 2024'!B335,SEARCH("sample dye machine operated in day",'latest 2024'!B335)-4,4))),
        VALUE(MID('latest 2024'!B335,SEARCH("sample dye machine operated in day",'latest 2024'!B335)-4,4)),
        IF(ISNUMBER(VALUE(MID('latest 2024'!B335,SEARCH("sample dye machine operated in day",'latest 2024'!B335)-3,3))),
            VALUE(MID('latest 2024'!B335,SEARCH("sample dye machine operated in day",'latest 2024'!B335)-3,3)),
            VALUE(MID('latest 2024'!B335,SEARCH("sample dye machine operated in day",'latest 2024'!B335)-2,2))
        )
    ),"-"
)</f>
        <v>10</v>
      </c>
      <c r="G335" s="175">
        <f>IFERROR(
    IF(ISNUMBER(VALUE(MID('latest 2024'!B335,SEARCH("sample dye machine operated in night",'latest 2024'!B335)-4,4))),
        VALUE(MID('latest 2024'!B335,SEARCH("sample dye machine operated in night",'latest 2024'!B335)-4,4)),
        IF(ISNUMBER(VALUE(MID('latest 2024'!B335,SEARCH("sample dye machine operated in night",'latest 2024'!B335)-3,3))),
            VALUE(MID('latest 2024'!B335,SEARCH("sample dye machine operated in night",'latest 2024'!B335)-3,3)),
            VALUE(MID('latest 2024'!B335,SEARCH("sample dye machine operated in night",'latest 2024'!B335)-2,2))
        )
    ),"-"
)</f>
        <v>9</v>
      </c>
      <c r="H335" s="176">
        <f>IFERROR(
    IF(ISNUMBER(VALUE(MID('latest 2024'!B335,SEARCH("dryers operated in day",'latest 2024'!B335)-4,4))),
        VALUE(MID('latest 2024'!B335,SEARCH("dryers operated in day",'latest 2024'!B335)-4,4)),
        IF(ISNUMBER(VALUE(MID('latest 2024'!B335,SEARCH("dryers operated in day",'latest 2024'!B335)-3,3))),
            VALUE(MID('latest 2024'!B335,SEARCH("dryers operated in day",'latest 2024'!B335)-3,3)),
            VALUE(MID('latest 2024'!B335,SEARCH("dryers operated in day",'latest 2024'!B335)-2,2))
        )
    ),"-"
)</f>
        <v>9</v>
      </c>
      <c r="I335" s="176">
        <f>IFERROR(
    IF(ISNUMBER(VALUE(MID('latest 2024'!B335,SEARCH("dryers operated in night",'latest 2024'!B335)-4,4))),
        VALUE(MID('latest 2024'!B335,SEARCH("dryers operated in night",'latest 2024'!B335)-4,4)),
        IF(ISNUMBER(VALUE(MID('latest 2024'!B335,SEARCH("dryers operated in night",'latest 2024'!B335)-3,3))),
            VALUE(MID('latest 2024'!B335,SEARCH("dryers operated in night",'latest 2024'!B335)-3,3)),
            VALUE(MID('latest 2024'!B335,SEARCH("dryers operated in night",'latest 2024'!B335)-2,2))
        )
    ),"-"
)</f>
        <v>10</v>
      </c>
      <c r="J335" s="175">
        <f>IFERROR(
    IF(ISNUMBER(VALUE(MID('latest 2024'!B335,SEARCH("Presetting machines operated in day",'latest 2024'!B335)-4,4))),
        VALUE(MID('latest 2024'!B335,SEARCH("Presetting machines operated in day",'latest 2024'!B335)-4,4)),
        IF(ISNUMBER(VALUE(MID('latest 2024'!B335,SEARCH("Presetting machines operated in day",'latest 2024'!B335)-3,3))),
            VALUE(MID('latest 2024'!B335,SEARCH("Presetting machines operated in day",'latest 2024'!B335)-3,3)),
            VALUE(MID('latest 2024'!B335,SEARCH("Presetting machines operated in day",'latest 2024'!B335)-2,2))
        )
    ),"-"
)</f>
        <v>3</v>
      </c>
      <c r="K335" s="177">
        <f>IFERROR(
    IF(ISNUMBER(VALUE(MID('latest 2024'!B335,SEARCH("Presetting machines operated in night",'latest 2024'!B335)-4,4))),
        VALUE(MID('latest 2024'!B335,SEARCH("Presetting machines operated in night",'latest 2024'!B335)-4,4)),
        IF(ISNUMBER(VALUE(MID('latest 2024'!B335,SEARCH("Presetting machines operated in night",'latest 2024'!B335)-3,3))),
            VALUE(MID('latest 2024'!B335,SEARCH("Presetting machines operated in night",'latest 2024'!B335)-3,3)),
            VALUE(MID('latest 2024'!B335,SEARCH("Presetting machines operated in night",'latest 2024'!B335)-2,2))
        )
    ),"-"
)</f>
        <v>4</v>
      </c>
      <c r="L335" s="178" t="s">
        <v>54</v>
      </c>
      <c r="M335" s="178" t="s">
        <v>54</v>
      </c>
      <c r="N335" s="162">
        <v>3</v>
      </c>
      <c r="O335" s="162">
        <v>2</v>
      </c>
      <c r="P335" s="163">
        <v>7</v>
      </c>
      <c r="Q335" s="413" t="s">
        <v>843</v>
      </c>
      <c r="R335" s="162">
        <v>3</v>
      </c>
      <c r="S335" s="162">
        <v>3</v>
      </c>
      <c r="T335" s="163">
        <v>7</v>
      </c>
      <c r="U335" s="163">
        <v>7</v>
      </c>
      <c r="V335" s="181" t="s">
        <v>712</v>
      </c>
      <c r="W335" s="182" t="s">
        <v>703</v>
      </c>
      <c r="X335" s="400">
        <v>26838.02</v>
      </c>
      <c r="Y335" s="400">
        <v>63455</v>
      </c>
      <c r="Z335" s="400">
        <f t="shared" si="39"/>
        <v>942</v>
      </c>
      <c r="AA335" s="48">
        <v>869</v>
      </c>
      <c r="AB335" s="48">
        <v>73</v>
      </c>
      <c r="AC335" s="27">
        <f t="shared" si="43"/>
        <v>2025.6511710769232</v>
      </c>
      <c r="AD335" s="48">
        <f t="shared" si="36"/>
        <v>1894.13175</v>
      </c>
      <c r="AE335" s="48">
        <f t="shared" si="40"/>
        <v>478.24615384615385</v>
      </c>
      <c r="AF335" s="48">
        <f t="shared" si="41"/>
        <v>994.60592307692309</v>
      </c>
      <c r="AG335" s="48">
        <f>SUM(AC335:AF335)</f>
        <v>5392.6349980000005</v>
      </c>
    </row>
    <row r="336" spans="1:33" ht="45.75" customHeight="1">
      <c r="A336" s="174">
        <v>45645</v>
      </c>
      <c r="B336" s="159">
        <v>141</v>
      </c>
      <c r="C336" s="159">
        <v>92</v>
      </c>
      <c r="D336" s="155">
        <v>29</v>
      </c>
      <c r="E336" s="155">
        <v>30</v>
      </c>
      <c r="F336" s="159">
        <v>10</v>
      </c>
      <c r="G336" s="159">
        <v>9</v>
      </c>
      <c r="H336" s="155">
        <v>9</v>
      </c>
      <c r="I336" s="155">
        <v>11</v>
      </c>
      <c r="J336" s="159">
        <v>3</v>
      </c>
      <c r="K336" s="160">
        <v>4</v>
      </c>
      <c r="L336" s="178" t="s">
        <v>54</v>
      </c>
      <c r="M336" s="178" t="s">
        <v>54</v>
      </c>
      <c r="N336" s="162">
        <v>2</v>
      </c>
      <c r="O336" s="162">
        <v>2</v>
      </c>
      <c r="P336" s="163">
        <v>7</v>
      </c>
      <c r="Q336" s="413" t="s">
        <v>843</v>
      </c>
      <c r="R336" s="162">
        <v>3</v>
      </c>
      <c r="S336" s="162">
        <v>3</v>
      </c>
      <c r="T336" s="163">
        <v>7</v>
      </c>
      <c r="U336" s="163">
        <v>7</v>
      </c>
      <c r="V336" s="181" t="s">
        <v>712</v>
      </c>
      <c r="W336" s="182" t="s">
        <v>703</v>
      </c>
      <c r="X336" s="400">
        <v>26926.877</v>
      </c>
      <c r="Y336" s="400">
        <v>64048</v>
      </c>
      <c r="Z336" s="400">
        <f t="shared" si="39"/>
        <v>975</v>
      </c>
      <c r="AA336" s="48">
        <v>891</v>
      </c>
      <c r="AB336" s="48">
        <v>84</v>
      </c>
      <c r="AC336" s="27">
        <f t="shared" si="43"/>
        <v>2032.3578240307693</v>
      </c>
      <c r="AD336" s="48">
        <f t="shared" si="36"/>
        <v>1911.8328000000001</v>
      </c>
      <c r="AE336" s="48">
        <f t="shared" si="40"/>
        <v>495</v>
      </c>
      <c r="AF336" s="48">
        <f t="shared" si="41"/>
        <v>1021.9146923076923</v>
      </c>
      <c r="AG336" s="48"/>
    </row>
    <row r="337" spans="1:35" ht="45.75" customHeight="1">
      <c r="A337" s="174">
        <v>45646</v>
      </c>
      <c r="B337" s="159" t="s">
        <v>844</v>
      </c>
      <c r="C337" s="159">
        <v>133</v>
      </c>
      <c r="D337" s="155">
        <v>30</v>
      </c>
      <c r="E337" s="155">
        <v>29</v>
      </c>
      <c r="F337" s="159">
        <v>10</v>
      </c>
      <c r="G337" s="159">
        <v>9</v>
      </c>
      <c r="H337" s="155">
        <v>11</v>
      </c>
      <c r="I337" s="155">
        <v>9</v>
      </c>
      <c r="J337" s="159">
        <v>4</v>
      </c>
      <c r="K337" s="160">
        <v>2</v>
      </c>
      <c r="L337" s="178" t="s">
        <v>54</v>
      </c>
      <c r="M337" s="178" t="s">
        <v>54</v>
      </c>
      <c r="N337" s="162">
        <v>3</v>
      </c>
      <c r="O337" s="162">
        <v>2</v>
      </c>
      <c r="P337" s="163">
        <v>7</v>
      </c>
      <c r="Q337" s="163">
        <v>6</v>
      </c>
      <c r="R337" s="162">
        <v>3</v>
      </c>
      <c r="S337" s="162">
        <v>3</v>
      </c>
      <c r="T337" s="163">
        <v>7</v>
      </c>
      <c r="U337" s="163">
        <v>7</v>
      </c>
      <c r="V337" s="181" t="s">
        <v>712</v>
      </c>
      <c r="W337" s="182" t="s">
        <v>703</v>
      </c>
      <c r="X337" s="400">
        <v>25693.881000000001</v>
      </c>
      <c r="Y337" s="400">
        <v>61292</v>
      </c>
      <c r="Z337" s="400">
        <f t="shared" si="39"/>
        <v>868</v>
      </c>
      <c r="AA337" s="48">
        <v>784</v>
      </c>
      <c r="AB337" s="48">
        <v>84</v>
      </c>
      <c r="AC337" s="27">
        <f t="shared" si="43"/>
        <v>1939.2950797846154</v>
      </c>
      <c r="AD337" s="48">
        <f t="shared" si="36"/>
        <v>1829.5662000000002</v>
      </c>
      <c r="AE337" s="48">
        <f t="shared" si="40"/>
        <v>440.67692307692306</v>
      </c>
      <c r="AF337" s="48">
        <f t="shared" si="41"/>
        <v>901.53969230769235</v>
      </c>
      <c r="AG337" s="48"/>
    </row>
    <row r="338" spans="1:35" ht="45.75" customHeight="1">
      <c r="A338" s="174">
        <v>45647</v>
      </c>
      <c r="B338" s="159">
        <v>124</v>
      </c>
      <c r="C338" s="159">
        <v>131</v>
      </c>
      <c r="D338" s="155">
        <v>30</v>
      </c>
      <c r="E338" s="155">
        <v>29</v>
      </c>
      <c r="F338" s="159">
        <v>10</v>
      </c>
      <c r="G338" s="159">
        <v>10</v>
      </c>
      <c r="H338" s="155">
        <v>11</v>
      </c>
      <c r="I338" s="155">
        <v>9</v>
      </c>
      <c r="J338" s="159">
        <v>4</v>
      </c>
      <c r="K338" s="160">
        <v>3</v>
      </c>
      <c r="L338" s="178" t="s">
        <v>54</v>
      </c>
      <c r="M338" s="178" t="s">
        <v>54</v>
      </c>
      <c r="N338" s="412" t="s">
        <v>793</v>
      </c>
      <c r="O338" s="162">
        <v>2</v>
      </c>
      <c r="P338" s="163">
        <v>6</v>
      </c>
      <c r="Q338" s="163">
        <v>6</v>
      </c>
      <c r="R338" s="162">
        <v>3</v>
      </c>
      <c r="S338" s="162">
        <v>3</v>
      </c>
      <c r="T338" s="163">
        <v>7</v>
      </c>
      <c r="U338" s="163">
        <v>7</v>
      </c>
      <c r="V338" s="181" t="s">
        <v>712</v>
      </c>
      <c r="W338" s="182" t="s">
        <v>703</v>
      </c>
      <c r="X338" s="400">
        <v>26228.85</v>
      </c>
      <c r="Y338" s="400">
        <v>75908</v>
      </c>
      <c r="Z338" s="400">
        <f t="shared" si="39"/>
        <v>1122</v>
      </c>
      <c r="AA338" s="48">
        <v>1050</v>
      </c>
      <c r="AB338" s="48">
        <v>72</v>
      </c>
      <c r="AC338" s="27">
        <f t="shared" si="43"/>
        <v>1979.672893846154</v>
      </c>
      <c r="AD338" s="48">
        <f t="shared" si="36"/>
        <v>2265.8538000000003</v>
      </c>
      <c r="AE338" s="48">
        <f t="shared" si="40"/>
        <v>569.63076923076926</v>
      </c>
      <c r="AF338" s="48">
        <f t="shared" si="41"/>
        <v>1197.9983076923077</v>
      </c>
      <c r="AG338" s="48"/>
    </row>
    <row r="339" spans="1:35" ht="45.75" customHeight="1">
      <c r="A339" s="174">
        <v>45648</v>
      </c>
      <c r="B339" s="159">
        <v>95</v>
      </c>
      <c r="C339" s="159">
        <v>95</v>
      </c>
      <c r="D339" s="155">
        <v>29</v>
      </c>
      <c r="E339" s="155">
        <v>29</v>
      </c>
      <c r="F339" s="159">
        <v>10</v>
      </c>
      <c r="G339" s="159">
        <v>9</v>
      </c>
      <c r="H339" s="155">
        <v>10</v>
      </c>
      <c r="I339" s="155">
        <v>10</v>
      </c>
      <c r="J339" s="159">
        <v>3</v>
      </c>
      <c r="K339" s="160">
        <v>3</v>
      </c>
      <c r="L339" s="178" t="s">
        <v>54</v>
      </c>
      <c r="M339" s="178" t="s">
        <v>54</v>
      </c>
      <c r="N339" s="412" t="s">
        <v>834</v>
      </c>
      <c r="O339" s="162">
        <v>2</v>
      </c>
      <c r="P339" s="163">
        <v>7</v>
      </c>
      <c r="Q339" s="163">
        <v>6</v>
      </c>
      <c r="R339" s="162">
        <v>3</v>
      </c>
      <c r="S339" s="162">
        <v>3</v>
      </c>
      <c r="T339" s="163">
        <v>7</v>
      </c>
      <c r="U339" s="163">
        <v>7</v>
      </c>
      <c r="V339" s="181" t="s">
        <v>712</v>
      </c>
      <c r="W339" s="182" t="s">
        <v>703</v>
      </c>
      <c r="X339" s="400">
        <v>26189.144</v>
      </c>
      <c r="Y339" s="400">
        <v>76221</v>
      </c>
      <c r="Z339" s="400">
        <f t="shared" si="39"/>
        <v>1127</v>
      </c>
      <c r="AA339" s="48">
        <v>1057</v>
      </c>
      <c r="AB339" s="48">
        <v>70</v>
      </c>
      <c r="AC339" s="27">
        <f t="shared" si="43"/>
        <v>1976.6760071384617</v>
      </c>
      <c r="AD339" s="48">
        <f t="shared" si="36"/>
        <v>2275.1968500000003</v>
      </c>
      <c r="AE339" s="48">
        <f t="shared" si="40"/>
        <v>572.16923076923081</v>
      </c>
      <c r="AF339" s="48">
        <f t="shared" si="41"/>
        <v>1205.408076923077</v>
      </c>
      <c r="AG339" s="48"/>
    </row>
    <row r="340" spans="1:35" ht="45.75" customHeight="1">
      <c r="A340" s="174">
        <v>45649</v>
      </c>
      <c r="B340" s="159">
        <v>59</v>
      </c>
      <c r="C340" s="159">
        <v>102</v>
      </c>
      <c r="D340" s="155">
        <v>30</v>
      </c>
      <c r="E340" s="155">
        <v>30</v>
      </c>
      <c r="F340" s="159">
        <v>10</v>
      </c>
      <c r="G340" s="159">
        <v>10</v>
      </c>
      <c r="H340" s="155">
        <v>11</v>
      </c>
      <c r="I340" s="155">
        <v>11</v>
      </c>
      <c r="J340" s="159">
        <v>4</v>
      </c>
      <c r="K340" s="160">
        <v>4</v>
      </c>
      <c r="L340" s="178" t="s">
        <v>54</v>
      </c>
      <c r="M340" s="178" t="s">
        <v>54</v>
      </c>
      <c r="N340" s="162">
        <v>2</v>
      </c>
      <c r="O340" s="162">
        <v>1</v>
      </c>
      <c r="P340" s="413" t="s">
        <v>827</v>
      </c>
      <c r="Q340" s="413" t="s">
        <v>843</v>
      </c>
      <c r="R340" s="162">
        <v>3</v>
      </c>
      <c r="S340" s="162">
        <v>3</v>
      </c>
      <c r="T340" s="163">
        <v>7</v>
      </c>
      <c r="U340" s="163">
        <v>7</v>
      </c>
      <c r="V340" s="181" t="s">
        <v>712</v>
      </c>
      <c r="W340" s="182" t="s">
        <v>703</v>
      </c>
      <c r="X340" s="400">
        <v>25788.923999999999</v>
      </c>
      <c r="Y340" s="400">
        <v>66931</v>
      </c>
      <c r="Z340" s="400">
        <f t="shared" si="39"/>
        <v>1002</v>
      </c>
      <c r="AA340" s="48">
        <v>925</v>
      </c>
      <c r="AB340" s="48">
        <v>77</v>
      </c>
      <c r="AC340" s="27">
        <f t="shared" si="43"/>
        <v>1946.4686329846156</v>
      </c>
      <c r="AD340" s="48">
        <f t="shared" si="36"/>
        <v>1997.8903500000001</v>
      </c>
      <c r="AE340" s="48">
        <f t="shared" si="40"/>
        <v>508.7076923076923</v>
      </c>
      <c r="AF340" s="48">
        <f t="shared" si="41"/>
        <v>1058.5363846153846</v>
      </c>
      <c r="AG340" s="48"/>
    </row>
    <row r="341" spans="1:35" ht="45.75" customHeight="1">
      <c r="A341" s="174">
        <v>45650</v>
      </c>
      <c r="B341" s="159">
        <v>88</v>
      </c>
      <c r="C341" s="159">
        <v>84</v>
      </c>
      <c r="D341" s="155">
        <v>29</v>
      </c>
      <c r="E341" s="155">
        <v>30</v>
      </c>
      <c r="F341" s="159">
        <v>10</v>
      </c>
      <c r="G341" s="159">
        <v>10</v>
      </c>
      <c r="H341" s="155">
        <v>11</v>
      </c>
      <c r="I341" s="155">
        <v>11</v>
      </c>
      <c r="J341" s="159">
        <v>3</v>
      </c>
      <c r="K341" s="160">
        <v>4</v>
      </c>
      <c r="L341" s="178" t="s">
        <v>54</v>
      </c>
      <c r="M341" s="178" t="s">
        <v>54</v>
      </c>
      <c r="N341" s="162">
        <v>2</v>
      </c>
      <c r="O341" s="162">
        <v>1</v>
      </c>
      <c r="P341" s="413" t="s">
        <v>827</v>
      </c>
      <c r="Q341" s="413" t="s">
        <v>845</v>
      </c>
      <c r="R341" s="162">
        <v>3</v>
      </c>
      <c r="S341" s="162">
        <v>3</v>
      </c>
      <c r="T341" s="163">
        <v>7</v>
      </c>
      <c r="U341" s="163">
        <v>7</v>
      </c>
      <c r="V341" s="181" t="s">
        <v>712</v>
      </c>
      <c r="W341" s="182" t="s">
        <v>703</v>
      </c>
      <c r="X341" s="400">
        <v>24762.489469092303</v>
      </c>
      <c r="Y341" s="400">
        <v>66207</v>
      </c>
      <c r="Z341" s="400">
        <f t="shared" si="39"/>
        <v>971</v>
      </c>
      <c r="AA341" s="48">
        <v>897</v>
      </c>
      <c r="AB341" s="48">
        <v>74</v>
      </c>
      <c r="AC341" s="27">
        <f t="shared" si="43"/>
        <v>1868.9965128517974</v>
      </c>
      <c r="AD341" s="48">
        <f t="shared" si="36"/>
        <v>1976.2789499999999</v>
      </c>
      <c r="AE341" s="48">
        <f t="shared" si="40"/>
        <v>492.96923076923076</v>
      </c>
      <c r="AF341" s="48">
        <f t="shared" si="41"/>
        <v>1026.3385384615385</v>
      </c>
      <c r="AG341" s="48"/>
    </row>
    <row r="342" spans="1:35" ht="45.75" customHeight="1">
      <c r="A342" s="174">
        <v>45651</v>
      </c>
      <c r="B342" s="159">
        <v>110</v>
      </c>
      <c r="C342" s="159">
        <v>57</v>
      </c>
      <c r="D342" s="155">
        <v>29</v>
      </c>
      <c r="E342" s="155">
        <v>30</v>
      </c>
      <c r="F342" s="159">
        <v>10</v>
      </c>
      <c r="G342" s="159">
        <v>10</v>
      </c>
      <c r="H342" s="155">
        <v>8</v>
      </c>
      <c r="I342" s="155">
        <v>11</v>
      </c>
      <c r="J342" s="159">
        <v>2</v>
      </c>
      <c r="K342" s="160">
        <v>4</v>
      </c>
      <c r="L342" s="178" t="s">
        <v>54</v>
      </c>
      <c r="M342" s="178" t="s">
        <v>54</v>
      </c>
      <c r="N342" s="162">
        <v>1</v>
      </c>
      <c r="O342" s="162">
        <v>1</v>
      </c>
      <c r="P342" s="163">
        <v>6</v>
      </c>
      <c r="Q342" s="163">
        <v>6</v>
      </c>
      <c r="R342" s="162">
        <v>3</v>
      </c>
      <c r="S342" s="162">
        <v>3</v>
      </c>
      <c r="T342" s="163">
        <v>7</v>
      </c>
      <c r="U342" s="163">
        <v>7</v>
      </c>
      <c r="V342" s="181" t="s">
        <v>712</v>
      </c>
      <c r="W342" s="182" t="s">
        <v>703</v>
      </c>
      <c r="X342" s="400">
        <v>24270.564091858036</v>
      </c>
      <c r="Y342" s="400">
        <v>64291</v>
      </c>
      <c r="Z342" s="400">
        <f t="shared" si="39"/>
        <v>980</v>
      </c>
      <c r="AA342" s="48">
        <v>913</v>
      </c>
      <c r="AB342" s="48">
        <v>67</v>
      </c>
      <c r="AC342" s="27">
        <f t="shared" si="43"/>
        <v>1831.8674989947003</v>
      </c>
      <c r="AD342" s="48">
        <f t="shared" si="36"/>
        <v>1919.08635</v>
      </c>
      <c r="AE342" s="48">
        <f t="shared" si="40"/>
        <v>497.53846153846155</v>
      </c>
      <c r="AF342" s="48">
        <f t="shared" si="41"/>
        <v>1042.7102307692307</v>
      </c>
      <c r="AG342" s="48"/>
    </row>
    <row r="343" spans="1:35" ht="45.75" customHeight="1">
      <c r="A343" s="174">
        <v>45652</v>
      </c>
      <c r="B343" s="159">
        <v>152</v>
      </c>
      <c r="C343" s="159">
        <v>75</v>
      </c>
      <c r="D343" s="155">
        <v>28</v>
      </c>
      <c r="E343" s="155">
        <v>30</v>
      </c>
      <c r="F343" s="159">
        <v>10</v>
      </c>
      <c r="G343" s="159">
        <v>10</v>
      </c>
      <c r="H343" s="155">
        <v>10</v>
      </c>
      <c r="I343" s="155">
        <v>10</v>
      </c>
      <c r="J343" s="159">
        <v>1</v>
      </c>
      <c r="K343" s="160">
        <v>3</v>
      </c>
      <c r="L343" s="178" t="s">
        <v>54</v>
      </c>
      <c r="M343" s="178" t="s">
        <v>54</v>
      </c>
      <c r="N343" s="162">
        <v>2</v>
      </c>
      <c r="O343" s="162">
        <v>2</v>
      </c>
      <c r="P343" s="163">
        <v>7</v>
      </c>
      <c r="Q343" s="163">
        <v>6</v>
      </c>
      <c r="R343" s="162">
        <v>3</v>
      </c>
      <c r="S343" s="162">
        <v>3</v>
      </c>
      <c r="T343" s="163">
        <v>7</v>
      </c>
      <c r="U343" s="163">
        <v>7</v>
      </c>
      <c r="V343" s="181" t="s">
        <v>712</v>
      </c>
      <c r="W343" s="182" t="s">
        <v>703</v>
      </c>
      <c r="Z343" s="253">
        <f t="shared" si="39"/>
        <v>0</v>
      </c>
      <c r="AB343" s="394"/>
      <c r="AC343" s="393"/>
      <c r="AD343" s="393"/>
      <c r="AE343" s="393"/>
      <c r="AF343" s="393"/>
      <c r="AG343" s="393"/>
    </row>
    <row r="344" spans="1:35" ht="45.75" customHeight="1">
      <c r="A344" s="174">
        <v>45653</v>
      </c>
      <c r="B344" s="159">
        <v>141</v>
      </c>
      <c r="C344" s="159">
        <v>135</v>
      </c>
      <c r="D344" s="155">
        <v>29</v>
      </c>
      <c r="E344" s="155">
        <v>30</v>
      </c>
      <c r="F344" s="159">
        <v>10</v>
      </c>
      <c r="G344" s="159">
        <v>9</v>
      </c>
      <c r="H344" s="155">
        <v>9</v>
      </c>
      <c r="I344" s="155">
        <v>10</v>
      </c>
      <c r="J344" s="159">
        <v>1</v>
      </c>
      <c r="K344" s="160">
        <v>3</v>
      </c>
      <c r="L344" s="178" t="s">
        <v>54</v>
      </c>
      <c r="M344" s="178" t="s">
        <v>54</v>
      </c>
      <c r="N344" s="162">
        <v>2</v>
      </c>
      <c r="O344" s="412" t="s">
        <v>784</v>
      </c>
      <c r="P344" s="163">
        <v>7</v>
      </c>
      <c r="Q344" s="163">
        <v>6</v>
      </c>
      <c r="R344" s="162">
        <v>3</v>
      </c>
      <c r="S344" s="162">
        <v>3</v>
      </c>
      <c r="T344" s="163">
        <v>7</v>
      </c>
      <c r="U344" s="163">
        <v>7</v>
      </c>
      <c r="V344" s="181" t="s">
        <v>712</v>
      </c>
      <c r="W344" s="182" t="s">
        <v>703</v>
      </c>
      <c r="Z344" s="253">
        <f t="shared" si="39"/>
        <v>0</v>
      </c>
      <c r="AB344" s="394"/>
      <c r="AC344" s="393"/>
      <c r="AD344" s="393"/>
      <c r="AE344" s="393"/>
      <c r="AF344" s="393"/>
      <c r="AG344" s="393"/>
    </row>
    <row r="345" spans="1:35" ht="45.75" customHeight="1">
      <c r="A345" s="174">
        <v>45654</v>
      </c>
      <c r="B345" s="159">
        <v>161</v>
      </c>
      <c r="C345" s="159">
        <v>166</v>
      </c>
      <c r="D345" s="155">
        <v>30</v>
      </c>
      <c r="E345" s="155">
        <v>29</v>
      </c>
      <c r="F345" s="159">
        <v>10</v>
      </c>
      <c r="G345" s="159">
        <v>9</v>
      </c>
      <c r="H345" s="155">
        <v>10</v>
      </c>
      <c r="I345" s="155">
        <v>11</v>
      </c>
      <c r="J345" s="159">
        <v>3</v>
      </c>
      <c r="K345" s="160">
        <v>1</v>
      </c>
      <c r="L345" s="178" t="s">
        <v>54</v>
      </c>
      <c r="M345" s="178" t="s">
        <v>54</v>
      </c>
      <c r="N345" s="162">
        <v>1</v>
      </c>
      <c r="O345" s="162">
        <v>2</v>
      </c>
      <c r="P345" s="163">
        <v>6</v>
      </c>
      <c r="Q345" s="163">
        <v>6</v>
      </c>
      <c r="R345" s="162">
        <v>3</v>
      </c>
      <c r="S345" s="162">
        <v>3</v>
      </c>
      <c r="T345" s="163">
        <v>7</v>
      </c>
      <c r="U345" s="163">
        <v>7</v>
      </c>
      <c r="V345" s="181" t="s">
        <v>712</v>
      </c>
      <c r="W345" s="182" t="s">
        <v>703</v>
      </c>
      <c r="Z345" s="253">
        <f t="shared" si="39"/>
        <v>0</v>
      </c>
      <c r="AB345" s="394"/>
      <c r="AC345" s="393"/>
      <c r="AD345" s="393"/>
      <c r="AE345" s="393"/>
      <c r="AF345" s="393"/>
      <c r="AG345" s="393"/>
    </row>
    <row r="346" spans="1:35" ht="45.75" customHeight="1">
      <c r="A346" s="174">
        <v>45655</v>
      </c>
      <c r="B346" s="159">
        <v>178</v>
      </c>
      <c r="C346" s="159">
        <v>188</v>
      </c>
      <c r="D346" s="155">
        <v>30</v>
      </c>
      <c r="E346" s="155">
        <v>29</v>
      </c>
      <c r="F346" s="159">
        <v>10</v>
      </c>
      <c r="G346" s="159">
        <v>8</v>
      </c>
      <c r="H346" s="155">
        <v>10</v>
      </c>
      <c r="I346" s="155">
        <v>10</v>
      </c>
      <c r="J346" s="159">
        <v>3</v>
      </c>
      <c r="K346" s="160">
        <v>3</v>
      </c>
      <c r="L346" s="178" t="s">
        <v>54</v>
      </c>
      <c r="M346" s="178" t="s">
        <v>54</v>
      </c>
      <c r="N346" s="162">
        <v>2</v>
      </c>
      <c r="O346" s="162">
        <v>2</v>
      </c>
      <c r="P346" s="163">
        <v>6</v>
      </c>
      <c r="Q346" s="163">
        <v>6</v>
      </c>
      <c r="R346" s="162">
        <v>3</v>
      </c>
      <c r="S346" s="162">
        <v>3</v>
      </c>
      <c r="T346" s="163">
        <v>7</v>
      </c>
      <c r="U346" s="163">
        <v>7</v>
      </c>
      <c r="V346" s="181" t="s">
        <v>712</v>
      </c>
      <c r="W346" s="182" t="s">
        <v>703</v>
      </c>
      <c r="Z346" s="253">
        <f t="shared" si="39"/>
        <v>0</v>
      </c>
      <c r="AB346" s="394"/>
      <c r="AC346" s="393"/>
      <c r="AD346" s="393"/>
      <c r="AE346" s="393"/>
      <c r="AF346" s="393"/>
      <c r="AG346" s="393"/>
    </row>
    <row r="347" spans="1:35" ht="45.75" customHeight="1">
      <c r="A347" s="174">
        <v>45656</v>
      </c>
      <c r="B347" s="159">
        <v>175</v>
      </c>
      <c r="C347" s="159">
        <v>174</v>
      </c>
      <c r="D347" s="155">
        <v>30</v>
      </c>
      <c r="E347" s="155">
        <v>30</v>
      </c>
      <c r="F347" s="159">
        <v>9</v>
      </c>
      <c r="G347" s="159">
        <v>10</v>
      </c>
      <c r="H347" s="155">
        <v>10</v>
      </c>
      <c r="I347" s="155">
        <v>10</v>
      </c>
      <c r="J347" s="159">
        <v>3</v>
      </c>
      <c r="K347" s="160">
        <v>3</v>
      </c>
      <c r="L347" s="178" t="s">
        <v>54</v>
      </c>
      <c r="M347" s="178" t="s">
        <v>54</v>
      </c>
      <c r="N347" s="412" t="s">
        <v>777</v>
      </c>
      <c r="O347" s="412" t="s">
        <v>752</v>
      </c>
      <c r="P347" s="163">
        <v>7</v>
      </c>
      <c r="Q347" s="163">
        <v>6</v>
      </c>
      <c r="R347" s="162">
        <v>3</v>
      </c>
      <c r="S347" s="162">
        <v>3</v>
      </c>
      <c r="T347" s="163">
        <v>7</v>
      </c>
      <c r="U347" s="163">
        <v>7</v>
      </c>
      <c r="V347" s="181" t="s">
        <v>712</v>
      </c>
      <c r="W347" s="182" t="s">
        <v>703</v>
      </c>
      <c r="Z347" s="253">
        <f t="shared" si="39"/>
        <v>0</v>
      </c>
      <c r="AB347" s="394"/>
      <c r="AC347" s="393"/>
      <c r="AD347" s="393"/>
      <c r="AE347" s="393"/>
      <c r="AF347" s="393"/>
      <c r="AG347" s="393"/>
    </row>
    <row r="348" spans="1:35" ht="45.75" customHeight="1">
      <c r="A348" s="174">
        <v>45657</v>
      </c>
      <c r="B348" s="159">
        <v>123</v>
      </c>
      <c r="C348" s="159" t="s">
        <v>54</v>
      </c>
      <c r="D348" s="155">
        <v>29</v>
      </c>
      <c r="E348" s="155" t="s">
        <v>54</v>
      </c>
      <c r="F348" s="159">
        <v>10</v>
      </c>
      <c r="G348" s="159" t="s">
        <v>54</v>
      </c>
      <c r="H348" s="155">
        <v>11</v>
      </c>
      <c r="I348" s="155" t="s">
        <v>54</v>
      </c>
      <c r="J348" s="159">
        <v>4</v>
      </c>
      <c r="K348" s="160" t="s">
        <v>54</v>
      </c>
      <c r="L348" s="178" t="s">
        <v>54</v>
      </c>
      <c r="M348" s="178" t="s">
        <v>54</v>
      </c>
      <c r="N348" s="162">
        <v>1</v>
      </c>
      <c r="O348" s="162" t="s">
        <v>54</v>
      </c>
      <c r="P348" s="163">
        <v>7</v>
      </c>
      <c r="Q348" s="163" t="s">
        <v>54</v>
      </c>
      <c r="R348" s="162">
        <v>3</v>
      </c>
      <c r="S348" s="162" t="s">
        <v>54</v>
      </c>
      <c r="T348" s="163">
        <v>7</v>
      </c>
      <c r="U348" s="163" t="s">
        <v>54</v>
      </c>
      <c r="V348" s="184" t="s">
        <v>826</v>
      </c>
      <c r="Z348" s="253">
        <f t="shared" si="39"/>
        <v>0</v>
      </c>
      <c r="AB348" s="394"/>
      <c r="AC348" s="393"/>
      <c r="AD348" s="393"/>
      <c r="AE348" s="393"/>
      <c r="AF348" s="393"/>
      <c r="AG348" s="393"/>
    </row>
    <row r="349" spans="1:35" ht="45.75" customHeight="1">
      <c r="A349" s="154">
        <v>45658</v>
      </c>
      <c r="B349" s="159" t="s">
        <v>54</v>
      </c>
      <c r="C349" s="159" t="s">
        <v>54</v>
      </c>
      <c r="D349" s="155" t="s">
        <v>54</v>
      </c>
      <c r="E349" s="155" t="s">
        <v>54</v>
      </c>
      <c r="F349" s="159" t="s">
        <v>54</v>
      </c>
      <c r="G349" s="159" t="s">
        <v>54</v>
      </c>
      <c r="H349" s="155" t="s">
        <v>54</v>
      </c>
      <c r="I349" s="155" t="s">
        <v>54</v>
      </c>
      <c r="J349" s="159" t="s">
        <v>54</v>
      </c>
      <c r="K349" s="160" t="s">
        <v>54</v>
      </c>
      <c r="L349" s="155" t="s">
        <v>54</v>
      </c>
      <c r="M349" s="155" t="s">
        <v>54</v>
      </c>
      <c r="N349" s="162" t="s">
        <v>54</v>
      </c>
      <c r="O349" s="162" t="s">
        <v>54</v>
      </c>
      <c r="P349" s="163" t="s">
        <v>54</v>
      </c>
      <c r="Q349" s="163" t="s">
        <v>54</v>
      </c>
      <c r="R349" s="162" t="s">
        <v>54</v>
      </c>
      <c r="S349" s="162" t="s">
        <v>54</v>
      </c>
      <c r="T349" s="163" t="s">
        <v>54</v>
      </c>
      <c r="U349" s="163" t="s">
        <v>54</v>
      </c>
      <c r="X349" s="337">
        <v>412.80000000006112</v>
      </c>
      <c r="Y349" s="337">
        <v>454</v>
      </c>
      <c r="Z349" s="253">
        <v>65.5</v>
      </c>
      <c r="AA349" s="254">
        <v>13</v>
      </c>
      <c r="AB349" s="254">
        <v>52.5</v>
      </c>
      <c r="AC349" s="158">
        <v>12.189900000000002</v>
      </c>
      <c r="AD349" s="158">
        <v>12.501961440000002</v>
      </c>
      <c r="AE349" s="158">
        <v>33.199947540988525</v>
      </c>
      <c r="AF349" s="158">
        <v>40.803278688524593</v>
      </c>
      <c r="AG349" s="158">
        <v>27.05311475409836</v>
      </c>
      <c r="AH349" s="158">
        <v>27.729442622950817</v>
      </c>
      <c r="AI349" s="158">
        <v>114.23463029246393</v>
      </c>
    </row>
    <row r="350" spans="1:35" ht="45.75" customHeight="1">
      <c r="A350" s="154">
        <v>45659</v>
      </c>
      <c r="B350" s="159" t="s">
        <v>846</v>
      </c>
      <c r="C350" s="159">
        <v>125</v>
      </c>
      <c r="D350" s="155" t="s">
        <v>847</v>
      </c>
      <c r="E350" s="155">
        <v>30</v>
      </c>
      <c r="F350" s="159">
        <v>8</v>
      </c>
      <c r="G350" s="159">
        <v>9</v>
      </c>
      <c r="H350" s="155">
        <v>0</v>
      </c>
      <c r="I350" s="155">
        <v>11</v>
      </c>
      <c r="J350" s="159" t="s">
        <v>748</v>
      </c>
      <c r="K350" s="160">
        <v>4</v>
      </c>
      <c r="L350" s="155" t="s">
        <v>848</v>
      </c>
      <c r="M350" s="155" t="s">
        <v>54</v>
      </c>
      <c r="N350" s="162">
        <v>2</v>
      </c>
      <c r="O350" s="162">
        <v>2</v>
      </c>
      <c r="P350" s="163" t="s">
        <v>849</v>
      </c>
      <c r="Q350" s="163">
        <v>6</v>
      </c>
      <c r="R350" s="162" t="s">
        <v>850</v>
      </c>
      <c r="S350" s="162">
        <v>3</v>
      </c>
      <c r="T350" s="163" t="s">
        <v>851</v>
      </c>
      <c r="U350" s="163">
        <v>7</v>
      </c>
      <c r="X350" s="337">
        <v>18580.71272862727</v>
      </c>
      <c r="Y350" s="337">
        <v>49124</v>
      </c>
      <c r="Z350" s="253">
        <v>698.5460642189405</v>
      </c>
      <c r="AA350" s="254">
        <v>626</v>
      </c>
      <c r="AB350" s="254">
        <v>72.546064218940529</v>
      </c>
      <c r="AC350" s="158">
        <v>1318.9794000000002</v>
      </c>
      <c r="AD350" s="158">
        <v>1352.7452726400002</v>
      </c>
      <c r="AE350" s="158">
        <v>1494.376666338449</v>
      </c>
      <c r="AF350" s="158">
        <v>435.15984328393012</v>
      </c>
      <c r="AG350" s="158">
        <v>694.06190968836688</v>
      </c>
      <c r="AH350" s="158">
        <v>711.41345743057605</v>
      </c>
      <c r="AI350" s="158">
        <v>3993.6952396929555</v>
      </c>
    </row>
    <row r="351" spans="1:35" ht="45.75" customHeight="1">
      <c r="A351" s="154">
        <v>45660</v>
      </c>
      <c r="B351" s="159">
        <v>188</v>
      </c>
      <c r="C351" s="159">
        <v>185</v>
      </c>
      <c r="D351" s="155">
        <v>29</v>
      </c>
      <c r="E351" s="155">
        <v>30</v>
      </c>
      <c r="F351" s="159">
        <v>8</v>
      </c>
      <c r="G351" s="159">
        <v>9</v>
      </c>
      <c r="H351" s="155">
        <v>10</v>
      </c>
      <c r="I351" s="155">
        <v>10</v>
      </c>
      <c r="J351" s="159">
        <v>3</v>
      </c>
      <c r="K351" s="160">
        <v>3</v>
      </c>
      <c r="L351" s="155" t="s">
        <v>54</v>
      </c>
      <c r="M351" s="155" t="s">
        <v>54</v>
      </c>
      <c r="N351" s="162">
        <v>2</v>
      </c>
      <c r="O351" s="162">
        <v>2</v>
      </c>
      <c r="P351" s="163">
        <v>7</v>
      </c>
      <c r="Q351" s="163">
        <v>6</v>
      </c>
      <c r="R351" s="162">
        <v>3</v>
      </c>
      <c r="S351" s="162">
        <v>3</v>
      </c>
      <c r="T351" s="163">
        <v>7</v>
      </c>
      <c r="U351" s="163">
        <v>7</v>
      </c>
      <c r="X351" s="337">
        <v>27508.652944486552</v>
      </c>
      <c r="Y351" s="337">
        <v>68835</v>
      </c>
      <c r="Z351" s="253">
        <v>996.14635297534767</v>
      </c>
      <c r="AA351" s="254">
        <v>916</v>
      </c>
      <c r="AB351" s="254">
        <v>80.146352975347639</v>
      </c>
      <c r="AC351" s="158">
        <v>1848.21975</v>
      </c>
      <c r="AD351" s="158">
        <v>1895.5341756</v>
      </c>
      <c r="AE351" s="158">
        <v>2212.417235174607</v>
      </c>
      <c r="AF351" s="158">
        <v>620.55018709939691</v>
      </c>
      <c r="AG351" s="158">
        <v>1009.1457845407747</v>
      </c>
      <c r="AH351" s="158">
        <v>1034.3744291542939</v>
      </c>
      <c r="AI351" s="158">
        <v>5762.8760270282983</v>
      </c>
    </row>
    <row r="352" spans="1:35" ht="45.75" customHeight="1">
      <c r="A352" s="154">
        <v>45661</v>
      </c>
      <c r="B352" s="159">
        <v>181</v>
      </c>
      <c r="C352" s="159">
        <v>189</v>
      </c>
      <c r="D352" s="155">
        <v>30</v>
      </c>
      <c r="E352" s="155">
        <v>29</v>
      </c>
      <c r="F352" s="159">
        <v>9</v>
      </c>
      <c r="G352" s="159">
        <v>9</v>
      </c>
      <c r="H352" s="155">
        <v>10</v>
      </c>
      <c r="I352" s="155">
        <v>10</v>
      </c>
      <c r="J352" s="159">
        <v>3</v>
      </c>
      <c r="K352" s="160">
        <v>3</v>
      </c>
      <c r="L352" s="155" t="s">
        <v>54</v>
      </c>
      <c r="M352" s="155" t="s">
        <v>54</v>
      </c>
      <c r="N352" s="162">
        <v>1</v>
      </c>
      <c r="O352" s="162">
        <v>1</v>
      </c>
      <c r="P352" s="163">
        <v>6</v>
      </c>
      <c r="Q352" s="163">
        <v>6</v>
      </c>
      <c r="R352" s="162">
        <v>3</v>
      </c>
      <c r="S352" s="162">
        <v>3</v>
      </c>
      <c r="T352" s="163">
        <v>7</v>
      </c>
      <c r="U352" s="163">
        <v>7</v>
      </c>
      <c r="X352" s="337">
        <v>27066.246365023646</v>
      </c>
      <c r="Y352" s="337">
        <v>70119</v>
      </c>
      <c r="Z352" s="253">
        <v>906.16090493136755</v>
      </c>
      <c r="AA352" s="254">
        <v>840</v>
      </c>
      <c r="AB352" s="254">
        <v>66.160904931367568</v>
      </c>
      <c r="AC352" s="158">
        <v>1882.69515</v>
      </c>
      <c r="AD352" s="158">
        <v>1930.8921458400002</v>
      </c>
      <c r="AE352" s="158">
        <v>2176.8361420787869</v>
      </c>
      <c r="AF352" s="158">
        <v>564.49367848183556</v>
      </c>
      <c r="AG352" s="158">
        <v>923.59922758298808</v>
      </c>
      <c r="AH352" s="158">
        <v>946.68920827256272</v>
      </c>
      <c r="AI352" s="158">
        <v>5618.9111746731851</v>
      </c>
    </row>
    <row r="353" spans="1:35" ht="45.75" customHeight="1">
      <c r="A353" s="154">
        <v>45662</v>
      </c>
      <c r="B353" s="159">
        <v>172</v>
      </c>
      <c r="C353" s="159">
        <v>191</v>
      </c>
      <c r="D353" s="155">
        <v>30</v>
      </c>
      <c r="E353" s="155">
        <v>29</v>
      </c>
      <c r="F353" s="159">
        <v>9</v>
      </c>
      <c r="G353" s="159">
        <v>8</v>
      </c>
      <c r="H353" s="155">
        <v>10</v>
      </c>
      <c r="I353" s="155">
        <v>12</v>
      </c>
      <c r="J353" s="159">
        <v>3</v>
      </c>
      <c r="K353" s="160">
        <v>3</v>
      </c>
      <c r="L353" s="155" t="s">
        <v>54</v>
      </c>
      <c r="M353" s="155" t="s">
        <v>54</v>
      </c>
      <c r="N353" s="162" t="s">
        <v>754</v>
      </c>
      <c r="O353" s="162">
        <v>2</v>
      </c>
      <c r="P353" s="163">
        <v>6</v>
      </c>
      <c r="Q353" s="163">
        <v>6</v>
      </c>
      <c r="R353" s="162">
        <v>3</v>
      </c>
      <c r="S353" s="162">
        <v>3</v>
      </c>
      <c r="T353" s="163">
        <v>7</v>
      </c>
      <c r="U353" s="163">
        <v>7</v>
      </c>
      <c r="X353" s="337">
        <v>27884.610165500653</v>
      </c>
      <c r="Y353" s="337">
        <v>76129</v>
      </c>
      <c r="Z353" s="253">
        <v>1035.040899795501</v>
      </c>
      <c r="AA353" s="254">
        <v>968</v>
      </c>
      <c r="AB353" s="254">
        <v>67.040899795501019</v>
      </c>
      <c r="AC353" s="158">
        <v>2044.0636500000003</v>
      </c>
      <c r="AD353" s="158">
        <v>2096.3916794400006</v>
      </c>
      <c r="AE353" s="158">
        <v>2242.6540569171511</v>
      </c>
      <c r="AF353" s="158">
        <v>644.77957692178757</v>
      </c>
      <c r="AG353" s="158">
        <v>1062.0573509001308</v>
      </c>
      <c r="AH353" s="158">
        <v>1088.6087846726341</v>
      </c>
      <c r="AI353" s="158">
        <v>6072.4340979515728</v>
      </c>
    </row>
    <row r="354" spans="1:35" ht="45.75" customHeight="1">
      <c r="A354" s="154">
        <v>45663</v>
      </c>
      <c r="B354" s="159">
        <v>178</v>
      </c>
      <c r="C354" s="159">
        <v>194</v>
      </c>
      <c r="D354" s="155">
        <v>30</v>
      </c>
      <c r="E354" s="155">
        <v>28</v>
      </c>
      <c r="F354" s="159">
        <v>9</v>
      </c>
      <c r="G354" s="159">
        <v>9</v>
      </c>
      <c r="H354" s="155">
        <v>10</v>
      </c>
      <c r="I354" s="155">
        <v>12</v>
      </c>
      <c r="J354" s="159">
        <v>3</v>
      </c>
      <c r="K354" s="160">
        <v>3</v>
      </c>
      <c r="L354" s="155" t="s">
        <v>54</v>
      </c>
      <c r="M354" s="155" t="s">
        <v>54</v>
      </c>
      <c r="N354" s="162">
        <v>2</v>
      </c>
      <c r="O354" s="162" t="s">
        <v>834</v>
      </c>
      <c r="P354" s="163">
        <v>7</v>
      </c>
      <c r="Q354" s="163">
        <v>6</v>
      </c>
      <c r="R354" s="162">
        <v>3</v>
      </c>
      <c r="S354" s="162">
        <v>3</v>
      </c>
      <c r="T354" s="163">
        <v>7</v>
      </c>
      <c r="U354" s="163">
        <v>7</v>
      </c>
      <c r="X354" s="337">
        <v>28259.210783742012</v>
      </c>
      <c r="Y354" s="337">
        <v>70525</v>
      </c>
      <c r="Z354" s="253">
        <v>996.69770496588467</v>
      </c>
      <c r="AA354" s="254">
        <v>919</v>
      </c>
      <c r="AB354" s="254">
        <v>77.697704965884625</v>
      </c>
      <c r="AC354" s="158">
        <v>1893.5962500000003</v>
      </c>
      <c r="AD354" s="158">
        <v>1942.0723140000005</v>
      </c>
      <c r="AE354" s="158">
        <v>2272.7817722137429</v>
      </c>
      <c r="AF354" s="158">
        <v>620.89365227382984</v>
      </c>
      <c r="AG354" s="158">
        <v>1011.778840968593</v>
      </c>
      <c r="AH354" s="158">
        <v>1037.0733119928077</v>
      </c>
      <c r="AI354" s="158">
        <v>5872.821050480381</v>
      </c>
    </row>
    <row r="355" spans="1:35" ht="45.75" customHeight="1">
      <c r="A355" s="154">
        <v>45664</v>
      </c>
      <c r="B355" s="159">
        <v>170</v>
      </c>
      <c r="C355" s="159">
        <v>163</v>
      </c>
      <c r="D355" s="155">
        <v>30</v>
      </c>
      <c r="E355" s="155">
        <v>30</v>
      </c>
      <c r="F355" s="159">
        <v>9</v>
      </c>
      <c r="G355" s="159">
        <v>9</v>
      </c>
      <c r="H355" s="155">
        <v>11</v>
      </c>
      <c r="I355" s="155">
        <v>11</v>
      </c>
      <c r="J355" s="159">
        <v>3</v>
      </c>
      <c r="K355" s="160">
        <v>3</v>
      </c>
      <c r="L355" s="155" t="s">
        <v>54</v>
      </c>
      <c r="M355" s="155" t="s">
        <v>54</v>
      </c>
      <c r="N355" s="162">
        <v>2</v>
      </c>
      <c r="O355" s="162" t="s">
        <v>754</v>
      </c>
      <c r="P355" s="163">
        <v>7</v>
      </c>
      <c r="Q355" s="163">
        <v>6</v>
      </c>
      <c r="R355" s="162">
        <v>3</v>
      </c>
      <c r="S355" s="162">
        <v>3</v>
      </c>
      <c r="T355" s="163">
        <v>7</v>
      </c>
      <c r="U355" s="163">
        <v>7</v>
      </c>
      <c r="X355" s="337">
        <v>28428.40726830735</v>
      </c>
      <c r="Y355" s="337">
        <v>75615</v>
      </c>
      <c r="Z355" s="253">
        <v>978.47906539124983</v>
      </c>
      <c r="AA355" s="254">
        <v>902</v>
      </c>
      <c r="AB355" s="254">
        <v>76.479065391249804</v>
      </c>
      <c r="AC355" s="158">
        <v>2030.2627499999999</v>
      </c>
      <c r="AD355" s="158">
        <v>2082.2374764000001</v>
      </c>
      <c r="AE355" s="158">
        <v>2286.3896075133748</v>
      </c>
      <c r="AF355" s="158">
        <v>609.54433581749981</v>
      </c>
      <c r="AG355" s="158">
        <v>993.11677817566726</v>
      </c>
      <c r="AH355" s="158">
        <v>1017.9446976300588</v>
      </c>
      <c r="AI355" s="158">
        <v>5996.1161173609335</v>
      </c>
    </row>
    <row r="356" spans="1:35" ht="45.75" customHeight="1">
      <c r="A356" s="154">
        <v>45665</v>
      </c>
      <c r="B356" s="159">
        <v>160</v>
      </c>
      <c r="C356" s="159">
        <v>147</v>
      </c>
      <c r="D356" s="155">
        <v>29</v>
      </c>
      <c r="E356" s="155">
        <v>29</v>
      </c>
      <c r="F356" s="159">
        <v>10</v>
      </c>
      <c r="G356" s="159">
        <v>10</v>
      </c>
      <c r="H356" s="155">
        <v>11</v>
      </c>
      <c r="I356" s="155">
        <v>11</v>
      </c>
      <c r="J356" s="159">
        <v>4</v>
      </c>
      <c r="K356" s="160">
        <v>4</v>
      </c>
      <c r="L356" s="155" t="s">
        <v>54</v>
      </c>
      <c r="M356" s="155" t="s">
        <v>54</v>
      </c>
      <c r="N356" s="162">
        <v>2</v>
      </c>
      <c r="O356" s="162">
        <v>1</v>
      </c>
      <c r="P356" s="163">
        <v>7</v>
      </c>
      <c r="Q356" s="163">
        <v>6</v>
      </c>
      <c r="R356" s="162">
        <v>3</v>
      </c>
      <c r="S356" s="162">
        <v>3</v>
      </c>
      <c r="T356" s="163" t="s">
        <v>852</v>
      </c>
      <c r="U356" s="163">
        <v>7</v>
      </c>
      <c r="X356" s="337">
        <v>28076.53109024384</v>
      </c>
      <c r="Y356" s="337">
        <v>77540</v>
      </c>
      <c r="Z356" s="253">
        <v>1059.8536510949896</v>
      </c>
      <c r="AA356" s="254">
        <v>974</v>
      </c>
      <c r="AB356" s="254">
        <v>85.853651094989488</v>
      </c>
      <c r="AC356" s="158">
        <v>2081.9490000000001</v>
      </c>
      <c r="AD356" s="158">
        <v>2135.2468944000002</v>
      </c>
      <c r="AE356" s="158">
        <v>2258.0895332579717</v>
      </c>
      <c r="AF356" s="158">
        <v>660.23670068212471</v>
      </c>
      <c r="AG356" s="158">
        <v>1073.2004459763318</v>
      </c>
      <c r="AH356" s="158">
        <v>1100.03045712574</v>
      </c>
      <c r="AI356" s="158">
        <v>6153.6035854658376</v>
      </c>
    </row>
    <row r="357" spans="1:35" ht="45.75" customHeight="1">
      <c r="A357" s="154">
        <v>45666</v>
      </c>
      <c r="B357" s="159">
        <v>153</v>
      </c>
      <c r="C357" s="159">
        <v>140</v>
      </c>
      <c r="D357" s="155">
        <v>29</v>
      </c>
      <c r="E357" s="155">
        <v>30</v>
      </c>
      <c r="F357" s="159">
        <v>10</v>
      </c>
      <c r="G357" s="159">
        <v>10</v>
      </c>
      <c r="H357" s="155">
        <v>12</v>
      </c>
      <c r="I357" s="155">
        <v>11</v>
      </c>
      <c r="J357" s="159">
        <v>3</v>
      </c>
      <c r="K357" s="160">
        <v>4</v>
      </c>
      <c r="L357" s="155" t="s">
        <v>54</v>
      </c>
      <c r="M357" s="155" t="s">
        <v>54</v>
      </c>
      <c r="N357" s="162">
        <v>3</v>
      </c>
      <c r="O357" s="162">
        <v>2</v>
      </c>
      <c r="P357" s="163">
        <v>7</v>
      </c>
      <c r="Q357" s="163">
        <v>6</v>
      </c>
      <c r="R357" s="162">
        <v>3</v>
      </c>
      <c r="S357" s="162">
        <v>3</v>
      </c>
      <c r="T357" s="163">
        <v>7</v>
      </c>
      <c r="U357" s="163">
        <v>7</v>
      </c>
      <c r="X357" s="337">
        <v>29376.840038822265</v>
      </c>
      <c r="Y357" s="337">
        <v>75159</v>
      </c>
      <c r="Z357" s="253">
        <v>1054.8718861209964</v>
      </c>
      <c r="AA357" s="254">
        <v>975</v>
      </c>
      <c r="AB357" s="254">
        <v>79.871886120996436</v>
      </c>
      <c r="AC357" s="158">
        <v>2018.0191500000003</v>
      </c>
      <c r="AD357" s="158">
        <v>2069.6804402400003</v>
      </c>
      <c r="AE357" s="158">
        <v>2362.6684791879024</v>
      </c>
      <c r="AF357" s="158">
        <v>657.13330610816172</v>
      </c>
      <c r="AG357" s="158">
        <v>1072.7977527565486</v>
      </c>
      <c r="AH357" s="158">
        <v>1099.6176965754621</v>
      </c>
      <c r="AI357" s="158">
        <v>6189.0999221115262</v>
      </c>
    </row>
    <row r="358" spans="1:35" ht="45.75" customHeight="1">
      <c r="A358" s="154">
        <v>45667</v>
      </c>
      <c r="B358" s="159">
        <v>154</v>
      </c>
      <c r="C358" s="159">
        <v>107</v>
      </c>
      <c r="D358" s="155" t="s">
        <v>853</v>
      </c>
      <c r="E358" s="155">
        <v>30</v>
      </c>
      <c r="F358" s="159">
        <v>10</v>
      </c>
      <c r="G358" s="159">
        <v>10</v>
      </c>
      <c r="H358" s="155">
        <v>12</v>
      </c>
      <c r="I358" s="155">
        <v>12</v>
      </c>
      <c r="J358" s="159">
        <v>3</v>
      </c>
      <c r="K358" s="160">
        <v>4</v>
      </c>
      <c r="L358" s="155" t="s">
        <v>54</v>
      </c>
      <c r="M358" s="155" t="s">
        <v>54</v>
      </c>
      <c r="N358" s="162">
        <v>2</v>
      </c>
      <c r="O358" s="162">
        <v>2</v>
      </c>
      <c r="P358" s="163">
        <v>7</v>
      </c>
      <c r="Q358" s="163">
        <v>6</v>
      </c>
      <c r="R358" s="162">
        <v>3</v>
      </c>
      <c r="S358" s="162">
        <v>3</v>
      </c>
      <c r="T358" s="163">
        <v>7</v>
      </c>
      <c r="U358" s="163">
        <v>7</v>
      </c>
      <c r="X358" s="337">
        <v>28639.411314549889</v>
      </c>
      <c r="Y358" s="337">
        <v>72402</v>
      </c>
      <c r="Z358" s="253">
        <v>1024.9125411074572</v>
      </c>
      <c r="AA358" s="254">
        <v>940</v>
      </c>
      <c r="AB358" s="254">
        <v>84.912541107457116</v>
      </c>
      <c r="AC358" s="158">
        <v>1943.9937000000002</v>
      </c>
      <c r="AD358" s="158">
        <v>1993.7599387200003</v>
      </c>
      <c r="AE358" s="158">
        <v>2303.3598673636352</v>
      </c>
      <c r="AF358" s="158">
        <v>638.47010757513726</v>
      </c>
      <c r="AG358" s="158">
        <v>1036.2471741236843</v>
      </c>
      <c r="AH358" s="158">
        <v>1062.1533534767764</v>
      </c>
      <c r="AI358" s="158">
        <v>5997.7432671355491</v>
      </c>
    </row>
    <row r="359" spans="1:35" ht="45.75" customHeight="1">
      <c r="A359" s="154">
        <v>45668</v>
      </c>
      <c r="B359" s="159">
        <v>152</v>
      </c>
      <c r="C359" s="159">
        <v>118</v>
      </c>
      <c r="D359" s="155">
        <v>29</v>
      </c>
      <c r="E359" s="155">
        <v>29</v>
      </c>
      <c r="F359" s="159">
        <v>10</v>
      </c>
      <c r="G359" s="159">
        <v>10</v>
      </c>
      <c r="H359" s="155">
        <v>11</v>
      </c>
      <c r="I359" s="155">
        <v>11</v>
      </c>
      <c r="J359" s="159">
        <v>3</v>
      </c>
      <c r="K359" s="160">
        <v>3</v>
      </c>
      <c r="L359" s="155" t="s">
        <v>54</v>
      </c>
      <c r="M359" s="155" t="s">
        <v>54</v>
      </c>
      <c r="N359" s="162">
        <v>1</v>
      </c>
      <c r="O359" s="162">
        <v>1</v>
      </c>
      <c r="P359" s="163">
        <v>6</v>
      </c>
      <c r="Q359" s="163">
        <v>6</v>
      </c>
      <c r="R359" s="162">
        <v>3</v>
      </c>
      <c r="S359" s="162">
        <v>3</v>
      </c>
      <c r="T359" s="163">
        <v>7</v>
      </c>
      <c r="U359" s="163">
        <v>7</v>
      </c>
      <c r="X359" s="337">
        <v>26177.677445742753</v>
      </c>
      <c r="Y359" s="337">
        <v>75726</v>
      </c>
      <c r="Z359" s="253">
        <v>1058.7118530884809</v>
      </c>
      <c r="AA359" s="254">
        <v>987</v>
      </c>
      <c r="AB359" s="254">
        <v>71.711853088480808</v>
      </c>
      <c r="AC359" s="158">
        <v>2033.2431000000001</v>
      </c>
      <c r="AD359" s="158">
        <v>2085.2941233600004</v>
      </c>
      <c r="AE359" s="158">
        <v>2105.3718942428513</v>
      </c>
      <c r="AF359" s="158">
        <v>659.52541667807009</v>
      </c>
      <c r="AG359" s="158">
        <v>1083.7351347327512</v>
      </c>
      <c r="AH359" s="158">
        <v>1110.82851310107</v>
      </c>
      <c r="AI359" s="158">
        <v>5961.0199473819912</v>
      </c>
    </row>
    <row r="360" spans="1:35" ht="45.75" customHeight="1">
      <c r="A360" s="154">
        <v>45669</v>
      </c>
      <c r="B360" s="159">
        <v>139</v>
      </c>
      <c r="C360" s="159">
        <v>152</v>
      </c>
      <c r="D360" s="155">
        <v>30</v>
      </c>
      <c r="E360" s="155">
        <v>28</v>
      </c>
      <c r="F360" s="159">
        <v>10</v>
      </c>
      <c r="G360" s="159">
        <v>8</v>
      </c>
      <c r="H360" s="155">
        <v>11</v>
      </c>
      <c r="I360" s="155">
        <v>12</v>
      </c>
      <c r="J360" s="159">
        <v>3</v>
      </c>
      <c r="K360" s="160">
        <v>3</v>
      </c>
      <c r="L360" s="155" t="s">
        <v>54</v>
      </c>
      <c r="M360" s="155" t="s">
        <v>54</v>
      </c>
      <c r="N360" s="162">
        <v>1</v>
      </c>
      <c r="O360" s="162">
        <v>1</v>
      </c>
      <c r="P360" s="163">
        <v>6</v>
      </c>
      <c r="Q360" s="163">
        <v>6</v>
      </c>
      <c r="R360" s="162">
        <v>3</v>
      </c>
      <c r="S360" s="162">
        <v>3</v>
      </c>
      <c r="T360" s="163">
        <v>7</v>
      </c>
      <c r="U360" s="163">
        <v>7</v>
      </c>
      <c r="X360" s="337">
        <v>30023.777290942911</v>
      </c>
      <c r="Y360" s="337">
        <v>75344</v>
      </c>
      <c r="Z360" s="253">
        <v>1059.7010419449639</v>
      </c>
      <c r="AA360" s="254">
        <v>983</v>
      </c>
      <c r="AB360" s="254">
        <v>76.701041944963933</v>
      </c>
      <c r="AC360" s="158">
        <v>2022.9864</v>
      </c>
      <c r="AD360" s="158">
        <v>2074.7748518400003</v>
      </c>
      <c r="AE360" s="158">
        <v>2414.6992031043592</v>
      </c>
      <c r="AF360" s="158">
        <v>660.14163268702669</v>
      </c>
      <c r="AG360" s="158">
        <v>1080.6517992493093</v>
      </c>
      <c r="AH360" s="158">
        <v>1107.668094230542</v>
      </c>
      <c r="AI360" s="158">
        <v>6257.2837818619282</v>
      </c>
    </row>
    <row r="361" spans="1:35" ht="45.75" customHeight="1">
      <c r="A361" s="154">
        <v>45670</v>
      </c>
      <c r="B361" s="159">
        <v>147</v>
      </c>
      <c r="C361" s="159">
        <v>153</v>
      </c>
      <c r="D361" s="155">
        <v>31</v>
      </c>
      <c r="E361" s="155">
        <v>29</v>
      </c>
      <c r="F361" s="159">
        <v>10</v>
      </c>
      <c r="G361" s="159">
        <v>8</v>
      </c>
      <c r="H361" s="155">
        <v>12</v>
      </c>
      <c r="I361" s="155">
        <v>12</v>
      </c>
      <c r="J361" s="159">
        <v>3</v>
      </c>
      <c r="K361" s="160">
        <v>3</v>
      </c>
      <c r="L361" s="155" t="s">
        <v>54</v>
      </c>
      <c r="M361" s="155" t="s">
        <v>54</v>
      </c>
      <c r="N361" s="162">
        <v>1</v>
      </c>
      <c r="O361" s="162">
        <v>1</v>
      </c>
      <c r="P361" s="163">
        <v>6</v>
      </c>
      <c r="Q361" s="163">
        <v>6</v>
      </c>
      <c r="R361" s="162">
        <v>3</v>
      </c>
      <c r="S361" s="162">
        <v>3</v>
      </c>
      <c r="T361" s="163">
        <v>7</v>
      </c>
      <c r="U361" s="163">
        <v>7</v>
      </c>
      <c r="X361" s="337">
        <v>28997.705202312492</v>
      </c>
      <c r="Y361" s="337">
        <v>81103</v>
      </c>
      <c r="Z361" s="253">
        <v>1121.7109826589594</v>
      </c>
      <c r="AA361" s="254">
        <v>1042</v>
      </c>
      <c r="AB361" s="254">
        <v>79.710982658959537</v>
      </c>
      <c r="AC361" s="158">
        <v>2177.61555</v>
      </c>
      <c r="AD361" s="158">
        <v>2233.3625080800002</v>
      </c>
      <c r="AE361" s="158">
        <v>2332.1760938122147</v>
      </c>
      <c r="AF361" s="158">
        <v>698.7707760826305</v>
      </c>
      <c r="AG361" s="158">
        <v>1145.117869800057</v>
      </c>
      <c r="AH361" s="158">
        <v>1173.7458165450582</v>
      </c>
      <c r="AI361" s="158">
        <v>6438.0551945199031</v>
      </c>
    </row>
    <row r="362" spans="1:35" ht="45.75" customHeight="1">
      <c r="A362" s="154">
        <v>45671</v>
      </c>
      <c r="B362" s="159">
        <v>13</v>
      </c>
      <c r="C362" s="159" t="s">
        <v>854</v>
      </c>
      <c r="D362" s="155">
        <v>29</v>
      </c>
      <c r="E362" s="155">
        <v>30</v>
      </c>
      <c r="F362" s="159">
        <v>8</v>
      </c>
      <c r="G362" s="159">
        <v>8</v>
      </c>
      <c r="H362" s="155">
        <v>12</v>
      </c>
      <c r="I362" s="155">
        <v>12</v>
      </c>
      <c r="J362" s="159">
        <v>3</v>
      </c>
      <c r="K362" s="160">
        <v>3</v>
      </c>
      <c r="L362" s="155" t="s">
        <v>54</v>
      </c>
      <c r="M362" s="155" t="s">
        <v>855</v>
      </c>
      <c r="N362" s="162">
        <v>1</v>
      </c>
      <c r="O362" s="162">
        <v>1</v>
      </c>
      <c r="P362" s="163">
        <v>7</v>
      </c>
      <c r="Q362" s="163">
        <v>6</v>
      </c>
      <c r="R362" s="162">
        <v>3</v>
      </c>
      <c r="S362" s="162">
        <v>3</v>
      </c>
      <c r="T362" s="163" t="s">
        <v>809</v>
      </c>
      <c r="U362" s="163" t="s">
        <v>856</v>
      </c>
      <c r="V362" s="156" t="s">
        <v>857</v>
      </c>
      <c r="X362" s="337">
        <v>17918.685221305248</v>
      </c>
      <c r="Y362" s="337">
        <v>78299</v>
      </c>
      <c r="Z362" s="253">
        <v>1023.0375093773443</v>
      </c>
      <c r="AA362" s="254">
        <v>963</v>
      </c>
      <c r="AB362" s="254">
        <v>60.037509377344335</v>
      </c>
      <c r="AC362" s="158">
        <v>2102.3281500000003</v>
      </c>
      <c r="AD362" s="158">
        <v>2156.1477506400006</v>
      </c>
      <c r="AE362" s="158">
        <v>1441.1322900938287</v>
      </c>
      <c r="AF362" s="158">
        <v>637.30205502195224</v>
      </c>
      <c r="AG362" s="158">
        <v>1054.9214285538596</v>
      </c>
      <c r="AH362" s="158">
        <v>1081.294464267706</v>
      </c>
      <c r="AI362" s="158">
        <v>5315.8765600234874</v>
      </c>
    </row>
    <row r="363" spans="1:35" ht="45.75" customHeight="1">
      <c r="A363" s="154">
        <v>45672</v>
      </c>
      <c r="B363" s="159">
        <v>140</v>
      </c>
      <c r="C363" s="159">
        <v>142</v>
      </c>
      <c r="D363" s="155">
        <v>30</v>
      </c>
      <c r="E363" s="155">
        <v>27</v>
      </c>
      <c r="F363" s="159">
        <v>9</v>
      </c>
      <c r="G363" s="159">
        <v>9</v>
      </c>
      <c r="H363" s="155">
        <v>11</v>
      </c>
      <c r="I363" s="155">
        <v>11</v>
      </c>
      <c r="J363" s="159">
        <v>3</v>
      </c>
      <c r="K363" s="160">
        <v>3</v>
      </c>
      <c r="L363" s="155" t="s">
        <v>54</v>
      </c>
      <c r="M363" s="155" t="s">
        <v>54</v>
      </c>
      <c r="N363" s="162">
        <v>2</v>
      </c>
      <c r="O363" s="162" t="s">
        <v>754</v>
      </c>
      <c r="P363" s="163">
        <v>7</v>
      </c>
      <c r="Q363" s="163">
        <v>6</v>
      </c>
      <c r="R363" s="162">
        <v>3</v>
      </c>
      <c r="S363" s="162">
        <v>3</v>
      </c>
      <c r="T363" s="163">
        <v>7</v>
      </c>
      <c r="U363" s="163">
        <v>7</v>
      </c>
      <c r="X363" s="337">
        <v>27464.599165770218</v>
      </c>
      <c r="Y363" s="337">
        <v>77499</v>
      </c>
      <c r="Z363" s="253">
        <v>1119.4859516459121</v>
      </c>
      <c r="AA363" s="254">
        <v>1009</v>
      </c>
      <c r="AB363" s="254">
        <v>110.48595164591211</v>
      </c>
      <c r="AC363" s="158">
        <v>2080.8481499999998</v>
      </c>
      <c r="AD363" s="158">
        <v>2134.1178626400001</v>
      </c>
      <c r="AE363" s="158">
        <v>2208.874155856864</v>
      </c>
      <c r="AF363" s="158">
        <v>697.38469118925673</v>
      </c>
      <c r="AG363" s="158">
        <v>1117.1060260473146</v>
      </c>
      <c r="AH363" s="158">
        <v>1145.0336766984974</v>
      </c>
      <c r="AI363" s="158">
        <v>6185.4103863846185</v>
      </c>
    </row>
    <row r="364" spans="1:35" ht="45.75" customHeight="1">
      <c r="A364" s="154">
        <v>45673</v>
      </c>
      <c r="B364" s="159">
        <v>127</v>
      </c>
      <c r="C364" s="159">
        <v>145</v>
      </c>
      <c r="D364" s="155">
        <v>29</v>
      </c>
      <c r="E364" s="155">
        <v>29</v>
      </c>
      <c r="F364" s="159">
        <v>9</v>
      </c>
      <c r="G364" s="159">
        <v>9</v>
      </c>
      <c r="H364" s="155">
        <v>9</v>
      </c>
      <c r="I364" s="155">
        <v>10</v>
      </c>
      <c r="J364" s="159">
        <v>3</v>
      </c>
      <c r="K364" s="160">
        <v>3</v>
      </c>
      <c r="L364" s="155" t="s">
        <v>54</v>
      </c>
      <c r="M364" s="155" t="s">
        <v>54</v>
      </c>
      <c r="N364" s="162">
        <v>2</v>
      </c>
      <c r="O364" s="162">
        <v>2</v>
      </c>
      <c r="P364" s="163">
        <v>7</v>
      </c>
      <c r="Q364" s="163">
        <v>6</v>
      </c>
      <c r="R364" s="162">
        <v>3</v>
      </c>
      <c r="S364" s="162">
        <v>3</v>
      </c>
      <c r="T364" s="163">
        <v>7</v>
      </c>
      <c r="U364" s="163">
        <v>7</v>
      </c>
      <c r="X364" s="337">
        <v>27399.139225059091</v>
      </c>
      <c r="Y364" s="337">
        <v>71938</v>
      </c>
      <c r="Z364" s="253">
        <v>996.40957320587142</v>
      </c>
      <c r="AA364" s="254">
        <v>912</v>
      </c>
      <c r="AB364" s="254">
        <v>84.409573205871382</v>
      </c>
      <c r="AC364" s="158">
        <v>1931.5353000000002</v>
      </c>
      <c r="AD364" s="158">
        <v>1980.9826036800005</v>
      </c>
      <c r="AE364" s="158">
        <v>2203.6094596416378</v>
      </c>
      <c r="AF364" s="158">
        <v>620.71416035775599</v>
      </c>
      <c r="AG364" s="158">
        <v>1005.8825040470947</v>
      </c>
      <c r="AH364" s="158">
        <v>1031.0295666482721</v>
      </c>
      <c r="AI364" s="158">
        <v>5836.3357903276665</v>
      </c>
    </row>
    <row r="365" spans="1:35" ht="45.75" customHeight="1">
      <c r="A365" s="154">
        <v>45674</v>
      </c>
      <c r="B365" s="159">
        <v>148</v>
      </c>
      <c r="C365" s="159">
        <v>140</v>
      </c>
      <c r="D365" s="155">
        <v>30</v>
      </c>
      <c r="E365" s="155">
        <v>29</v>
      </c>
      <c r="F365" s="159">
        <v>9</v>
      </c>
      <c r="G365" s="159">
        <v>9</v>
      </c>
      <c r="H365" s="155">
        <v>10</v>
      </c>
      <c r="I365" s="155">
        <v>11</v>
      </c>
      <c r="J365" s="159">
        <v>3</v>
      </c>
      <c r="K365" s="160">
        <v>4</v>
      </c>
      <c r="L365" s="155" t="s">
        <v>54</v>
      </c>
      <c r="M365" s="155" t="s">
        <v>54</v>
      </c>
      <c r="N365" s="162">
        <v>2</v>
      </c>
      <c r="O365" s="162" t="s">
        <v>754</v>
      </c>
      <c r="P365" s="163">
        <v>7</v>
      </c>
      <c r="Q365" s="163">
        <v>6</v>
      </c>
      <c r="R365" s="162">
        <v>3</v>
      </c>
      <c r="S365" s="162">
        <v>3</v>
      </c>
      <c r="T365" s="163">
        <v>7</v>
      </c>
      <c r="U365" s="163">
        <v>7</v>
      </c>
      <c r="X365" s="337">
        <v>27461.007122607753</v>
      </c>
      <c r="Y365" s="337">
        <v>75281</v>
      </c>
      <c r="Z365" s="253">
        <v>1050.8910937869123</v>
      </c>
      <c r="AA365" s="254">
        <v>976</v>
      </c>
      <c r="AB365" s="254">
        <v>74.891093786912364</v>
      </c>
      <c r="AC365" s="158">
        <v>2021.2948500000002</v>
      </c>
      <c r="AD365" s="158">
        <v>2073.0399981600003</v>
      </c>
      <c r="AE365" s="158">
        <v>2208.5852613690759</v>
      </c>
      <c r="AF365" s="158">
        <v>654.65346826069947</v>
      </c>
      <c r="AG365" s="158">
        <v>1072.6431694763626</v>
      </c>
      <c r="AH365" s="158">
        <v>1099.4592487132716</v>
      </c>
      <c r="AI365" s="158">
        <v>6035.7379765030473</v>
      </c>
    </row>
    <row r="366" spans="1:35" ht="45.75" customHeight="1">
      <c r="A366" s="154">
        <v>45675</v>
      </c>
      <c r="B366" s="159">
        <v>168</v>
      </c>
      <c r="C366" s="159">
        <v>136</v>
      </c>
      <c r="D366" s="155">
        <v>30</v>
      </c>
      <c r="E366" s="155">
        <v>26</v>
      </c>
      <c r="F366" s="159">
        <v>9</v>
      </c>
      <c r="G366" s="159">
        <v>9</v>
      </c>
      <c r="H366" s="155">
        <v>10</v>
      </c>
      <c r="I366" s="155">
        <v>11</v>
      </c>
      <c r="J366" s="159">
        <v>3</v>
      </c>
      <c r="K366" s="160">
        <v>3</v>
      </c>
      <c r="L366" s="155" t="s">
        <v>54</v>
      </c>
      <c r="M366" s="155" t="s">
        <v>54</v>
      </c>
      <c r="N366" s="162">
        <v>1</v>
      </c>
      <c r="O366" s="162">
        <v>1</v>
      </c>
      <c r="P366" s="163">
        <v>6</v>
      </c>
      <c r="Q366" s="163">
        <v>6</v>
      </c>
      <c r="R366" s="162">
        <v>3</v>
      </c>
      <c r="S366" s="162">
        <v>3</v>
      </c>
      <c r="T366" s="163">
        <v>7</v>
      </c>
      <c r="U366" s="163">
        <v>7</v>
      </c>
      <c r="X366" s="337">
        <v>27901.608047486465</v>
      </c>
      <c r="Y366" s="337">
        <v>68392</v>
      </c>
      <c r="Z366" s="253">
        <v>935.57630842988419</v>
      </c>
      <c r="AA366" s="254">
        <v>852</v>
      </c>
      <c r="AB366" s="254">
        <v>83.576308429884136</v>
      </c>
      <c r="AC366" s="158">
        <v>1836.3252</v>
      </c>
      <c r="AD366" s="158">
        <v>1883.3351251200002</v>
      </c>
      <c r="AE366" s="158">
        <v>2244.0211324748948</v>
      </c>
      <c r="AF366" s="158">
        <v>582.81802820222299</v>
      </c>
      <c r="AG366" s="158">
        <v>940.87596366327625</v>
      </c>
      <c r="AH366" s="158">
        <v>964.39786275485812</v>
      </c>
      <c r="AI366" s="158">
        <v>5674.5721485519753</v>
      </c>
    </row>
    <row r="367" spans="1:35" ht="45.75" customHeight="1">
      <c r="A367" s="154">
        <v>45676</v>
      </c>
      <c r="B367" s="159">
        <v>180</v>
      </c>
      <c r="C367" s="159">
        <v>186</v>
      </c>
      <c r="D367" s="155">
        <v>29</v>
      </c>
      <c r="E367" s="155">
        <v>30</v>
      </c>
      <c r="F367" s="159">
        <v>10</v>
      </c>
      <c r="G367" s="159">
        <v>9</v>
      </c>
      <c r="H367" s="155">
        <v>10</v>
      </c>
      <c r="I367" s="155">
        <v>9</v>
      </c>
      <c r="J367" s="159">
        <v>3</v>
      </c>
      <c r="K367" s="160">
        <v>3</v>
      </c>
      <c r="L367" s="155" t="s">
        <v>54</v>
      </c>
      <c r="M367" s="155" t="s">
        <v>54</v>
      </c>
      <c r="N367" s="162">
        <v>1</v>
      </c>
      <c r="O367" s="162">
        <v>1</v>
      </c>
      <c r="P367" s="163">
        <v>6</v>
      </c>
      <c r="Q367" s="163">
        <v>6</v>
      </c>
      <c r="R367" s="162">
        <v>3</v>
      </c>
      <c r="S367" s="162">
        <v>3</v>
      </c>
      <c r="T367" s="163">
        <v>7</v>
      </c>
      <c r="U367" s="163">
        <v>7</v>
      </c>
      <c r="X367" s="337">
        <v>27879.127577740888</v>
      </c>
      <c r="Y367" s="337">
        <v>71889</v>
      </c>
      <c r="Z367" s="253">
        <v>961.0534983633388</v>
      </c>
      <c r="AA367" s="254">
        <v>891</v>
      </c>
      <c r="AB367" s="254">
        <v>70.05349836333879</v>
      </c>
      <c r="AC367" s="158">
        <v>1930.21965</v>
      </c>
      <c r="AD367" s="158">
        <v>1979.6332730400002</v>
      </c>
      <c r="AE367" s="158">
        <v>2242.2131130556854</v>
      </c>
      <c r="AF367" s="158">
        <v>598.68906455421109</v>
      </c>
      <c r="AG367" s="158">
        <v>979.64408025006037</v>
      </c>
      <c r="AH367" s="158">
        <v>1004.1351822563117</v>
      </c>
      <c r="AI367" s="158">
        <v>5824.6706329062081</v>
      </c>
    </row>
    <row r="368" spans="1:35" ht="45.75" customHeight="1">
      <c r="A368" s="154">
        <v>45677</v>
      </c>
      <c r="B368" s="159">
        <v>174</v>
      </c>
      <c r="C368" s="159">
        <v>165</v>
      </c>
      <c r="D368" s="155">
        <v>30</v>
      </c>
      <c r="E368" s="155">
        <v>30</v>
      </c>
      <c r="F368" s="159">
        <v>10</v>
      </c>
      <c r="G368" s="159">
        <v>8</v>
      </c>
      <c r="H368" s="155">
        <v>10</v>
      </c>
      <c r="I368" s="155">
        <v>8</v>
      </c>
      <c r="J368" s="159">
        <v>3</v>
      </c>
      <c r="K368" s="160">
        <v>3</v>
      </c>
      <c r="L368" s="155" t="s">
        <v>54</v>
      </c>
      <c r="M368" s="155" t="s">
        <v>54</v>
      </c>
      <c r="N368" s="162">
        <v>2</v>
      </c>
      <c r="O368" s="162" t="s">
        <v>793</v>
      </c>
      <c r="P368" s="163">
        <v>7</v>
      </c>
      <c r="Q368" s="163">
        <v>6</v>
      </c>
      <c r="R368" s="162">
        <v>3</v>
      </c>
      <c r="S368" s="162">
        <v>3</v>
      </c>
      <c r="T368" s="163">
        <v>7</v>
      </c>
      <c r="U368" s="163">
        <v>7</v>
      </c>
      <c r="X368" s="337">
        <v>28081.08635600625</v>
      </c>
      <c r="Y368" s="337">
        <v>74543</v>
      </c>
      <c r="Z368" s="253">
        <v>965.98462364869397</v>
      </c>
      <c r="AA368" s="254">
        <v>886</v>
      </c>
      <c r="AB368" s="254">
        <v>79.984623648694026</v>
      </c>
      <c r="AC368" s="158">
        <v>2001.4795500000002</v>
      </c>
      <c r="AD368" s="158">
        <v>2052.7174264800005</v>
      </c>
      <c r="AE368" s="158">
        <v>2258.45589610765</v>
      </c>
      <c r="AF368" s="158">
        <v>601.76091309262904</v>
      </c>
      <c r="AG368" s="158">
        <v>976.70569687816794</v>
      </c>
      <c r="AH368" s="158">
        <v>1001.1233393001221</v>
      </c>
      <c r="AI368" s="158">
        <v>5914.057574980402</v>
      </c>
    </row>
    <row r="369" spans="1:35" ht="45.75" customHeight="1">
      <c r="A369" s="154">
        <v>45678</v>
      </c>
      <c r="B369" s="159">
        <v>183</v>
      </c>
      <c r="C369" s="159">
        <v>192</v>
      </c>
      <c r="D369" s="155" t="s">
        <v>54</v>
      </c>
      <c r="E369" s="155">
        <v>29</v>
      </c>
      <c r="F369" s="159">
        <v>9</v>
      </c>
      <c r="G369" s="159">
        <v>10</v>
      </c>
      <c r="H369" s="155">
        <v>9</v>
      </c>
      <c r="I369" s="155">
        <v>10</v>
      </c>
      <c r="J369" s="159">
        <v>3</v>
      </c>
      <c r="K369" s="160">
        <v>4</v>
      </c>
      <c r="L369" s="155" t="s">
        <v>54</v>
      </c>
      <c r="M369" s="155" t="s">
        <v>54</v>
      </c>
      <c r="N369" s="162">
        <v>3</v>
      </c>
      <c r="O369" s="162">
        <v>2</v>
      </c>
      <c r="P369" s="163">
        <v>6</v>
      </c>
      <c r="Q369" s="163">
        <v>6</v>
      </c>
      <c r="R369" s="162">
        <v>3</v>
      </c>
      <c r="S369" s="162">
        <v>3</v>
      </c>
      <c r="T369" s="163">
        <v>7</v>
      </c>
      <c r="U369" s="163">
        <v>7</v>
      </c>
      <c r="X369" s="337">
        <v>28013.763896872304</v>
      </c>
      <c r="Y369" s="337">
        <v>70365</v>
      </c>
      <c r="Z369" s="253">
        <v>977.31029585798819</v>
      </c>
      <c r="AA369" s="254">
        <v>892</v>
      </c>
      <c r="AB369" s="254">
        <v>85.310295857988166</v>
      </c>
      <c r="AC369" s="158">
        <v>1889.30025</v>
      </c>
      <c r="AD369" s="158">
        <v>1937.6663364000001</v>
      </c>
      <c r="AE369" s="158">
        <v>2253.0414045582875</v>
      </c>
      <c r="AF369" s="158">
        <v>608.8162498787467</v>
      </c>
      <c r="AG369" s="158">
        <v>984.50576513725878</v>
      </c>
      <c r="AH369" s="158">
        <v>1009.1184092656902</v>
      </c>
      <c r="AI369" s="158">
        <v>5808.6424001027244</v>
      </c>
    </row>
    <row r="370" spans="1:35" ht="45.75" customHeight="1">
      <c r="A370" s="154">
        <v>45679</v>
      </c>
      <c r="B370" s="159">
        <v>168</v>
      </c>
      <c r="C370" s="159">
        <v>178</v>
      </c>
      <c r="D370" s="155">
        <v>29</v>
      </c>
      <c r="E370" s="155">
        <v>30</v>
      </c>
      <c r="F370" s="159">
        <v>10</v>
      </c>
      <c r="G370" s="159">
        <v>10</v>
      </c>
      <c r="H370" s="155">
        <v>10</v>
      </c>
      <c r="I370" s="155">
        <v>10</v>
      </c>
      <c r="J370" s="159">
        <v>4</v>
      </c>
      <c r="K370" s="160">
        <v>4</v>
      </c>
      <c r="L370" s="155" t="s">
        <v>54</v>
      </c>
      <c r="M370" s="155" t="s">
        <v>54</v>
      </c>
      <c r="N370" s="162">
        <v>2</v>
      </c>
      <c r="O370" s="162">
        <v>2</v>
      </c>
      <c r="P370" s="163">
        <v>7</v>
      </c>
      <c r="Q370" s="163">
        <v>6</v>
      </c>
      <c r="R370" s="162">
        <v>3</v>
      </c>
      <c r="S370" s="162">
        <v>3</v>
      </c>
      <c r="T370" s="163">
        <v>7</v>
      </c>
      <c r="U370" s="163">
        <v>7</v>
      </c>
      <c r="X370" s="337">
        <v>26006.448835275009</v>
      </c>
      <c r="Y370" s="337">
        <v>73033</v>
      </c>
      <c r="Z370" s="253">
        <v>942.4991680532446</v>
      </c>
      <c r="AA370" s="254">
        <v>864</v>
      </c>
      <c r="AB370" s="254">
        <v>78.499168053244588</v>
      </c>
      <c r="AC370" s="158">
        <v>1960.9360500000003</v>
      </c>
      <c r="AD370" s="158">
        <v>2011.1360128800004</v>
      </c>
      <c r="AE370" s="158">
        <v>2091.6006227190032</v>
      </c>
      <c r="AF370" s="158">
        <v>587.13062927907038</v>
      </c>
      <c r="AG370" s="158">
        <v>952.5774987043452</v>
      </c>
      <c r="AH370" s="158">
        <v>976.39193617195372</v>
      </c>
      <c r="AI370" s="158">
        <v>5666.2592010500275</v>
      </c>
    </row>
    <row r="371" spans="1:35" ht="45.75" customHeight="1">
      <c r="A371" s="154">
        <v>45680</v>
      </c>
      <c r="B371" s="159">
        <v>175</v>
      </c>
      <c r="C371" s="159">
        <v>179</v>
      </c>
      <c r="D371" s="155">
        <v>30</v>
      </c>
      <c r="E371" s="155">
        <v>30</v>
      </c>
      <c r="F371" s="159">
        <v>9</v>
      </c>
      <c r="G371" s="159">
        <v>10</v>
      </c>
      <c r="H371" s="155">
        <v>11</v>
      </c>
      <c r="I371" s="155">
        <v>10</v>
      </c>
      <c r="J371" s="159">
        <v>4</v>
      </c>
      <c r="K371" s="160">
        <v>4</v>
      </c>
      <c r="L371" s="155" t="s">
        <v>54</v>
      </c>
      <c r="M371" s="155" t="s">
        <v>54</v>
      </c>
      <c r="N371" s="162">
        <v>2</v>
      </c>
      <c r="O371" s="162">
        <v>2</v>
      </c>
      <c r="P371" s="163">
        <v>7</v>
      </c>
      <c r="Q371" s="163">
        <v>6</v>
      </c>
      <c r="R371" s="162">
        <v>3</v>
      </c>
      <c r="S371" s="162">
        <v>3</v>
      </c>
      <c r="T371" s="163">
        <v>7</v>
      </c>
      <c r="U371" s="163">
        <v>7</v>
      </c>
      <c r="X371" s="337">
        <v>29028.049126219194</v>
      </c>
      <c r="Y371" s="337">
        <v>75912</v>
      </c>
      <c r="Z371" s="253">
        <v>1041.3344282160851</v>
      </c>
      <c r="AA371" s="254">
        <v>954</v>
      </c>
      <c r="AB371" s="254">
        <v>87.3344282160852</v>
      </c>
      <c r="AC371" s="158">
        <v>2038.2372000000003</v>
      </c>
      <c r="AD371" s="158">
        <v>2090.4160723200002</v>
      </c>
      <c r="AE371" s="158">
        <v>2334.6165412005143</v>
      </c>
      <c r="AF371" s="158">
        <v>648.70013561002031</v>
      </c>
      <c r="AG371" s="158">
        <v>1051.9674845020854</v>
      </c>
      <c r="AH371" s="158">
        <v>1078.2666716146375</v>
      </c>
      <c r="AI371" s="158">
        <v>6151.9994207451718</v>
      </c>
    </row>
    <row r="372" spans="1:35" ht="45.75" customHeight="1">
      <c r="A372" s="154">
        <v>45681</v>
      </c>
      <c r="B372" s="159">
        <v>171</v>
      </c>
      <c r="C372" s="159">
        <v>170</v>
      </c>
      <c r="D372" s="155">
        <v>29</v>
      </c>
      <c r="E372" s="155">
        <v>29</v>
      </c>
      <c r="F372" s="159">
        <v>8</v>
      </c>
      <c r="G372" s="159">
        <v>9</v>
      </c>
      <c r="H372" s="155">
        <v>10</v>
      </c>
      <c r="I372" s="155">
        <v>11</v>
      </c>
      <c r="J372" s="159">
        <v>3</v>
      </c>
      <c r="K372" s="160">
        <v>3</v>
      </c>
      <c r="L372" s="155" t="s">
        <v>54</v>
      </c>
      <c r="M372" s="155" t="s">
        <v>54</v>
      </c>
      <c r="N372" s="162">
        <v>2</v>
      </c>
      <c r="O372" s="162">
        <v>1</v>
      </c>
      <c r="P372" s="163">
        <v>7</v>
      </c>
      <c r="Q372" s="163">
        <v>6</v>
      </c>
      <c r="R372" s="162">
        <v>3</v>
      </c>
      <c r="S372" s="162">
        <v>3</v>
      </c>
      <c r="T372" s="163">
        <v>7</v>
      </c>
      <c r="U372" s="163">
        <v>7</v>
      </c>
      <c r="X372" s="337">
        <v>27759.499020025902</v>
      </c>
      <c r="Y372" s="337">
        <v>75104</v>
      </c>
      <c r="Z372" s="253">
        <v>990.91234457915323</v>
      </c>
      <c r="AA372" s="254">
        <v>913</v>
      </c>
      <c r="AB372" s="254">
        <v>77.91234457915327</v>
      </c>
      <c r="AC372" s="158">
        <v>2016.5424</v>
      </c>
      <c r="AD372" s="158">
        <v>2068.1658854400002</v>
      </c>
      <c r="AE372" s="158">
        <v>2232.5918392171652</v>
      </c>
      <c r="AF372" s="158">
        <v>617.28965727881678</v>
      </c>
      <c r="AG372" s="158">
        <v>1005.3520434432262</v>
      </c>
      <c r="AH372" s="158">
        <v>1030.4858445293069</v>
      </c>
      <c r="AI372" s="158">
        <v>5948.5332264652889</v>
      </c>
    </row>
    <row r="373" spans="1:35" ht="45.75" customHeight="1">
      <c r="A373" s="154">
        <v>45682</v>
      </c>
      <c r="B373" s="159">
        <v>196</v>
      </c>
      <c r="C373" s="159">
        <v>154</v>
      </c>
      <c r="D373" s="155">
        <v>30</v>
      </c>
      <c r="E373" s="155">
        <v>30</v>
      </c>
      <c r="F373" s="159">
        <v>9</v>
      </c>
      <c r="G373" s="159">
        <v>9</v>
      </c>
      <c r="H373" s="155">
        <v>8</v>
      </c>
      <c r="I373" s="155">
        <v>10</v>
      </c>
      <c r="J373" s="159">
        <v>3</v>
      </c>
      <c r="K373" s="160">
        <v>4</v>
      </c>
      <c r="L373" s="155" t="s">
        <v>54</v>
      </c>
      <c r="M373" s="155" t="s">
        <v>54</v>
      </c>
      <c r="N373" s="162">
        <v>1</v>
      </c>
      <c r="O373" s="162">
        <v>1</v>
      </c>
      <c r="P373" s="163">
        <v>6</v>
      </c>
      <c r="Q373" s="163">
        <v>6</v>
      </c>
      <c r="R373" s="162">
        <v>3</v>
      </c>
      <c r="S373" s="162">
        <v>3</v>
      </c>
      <c r="T373" s="163">
        <v>7</v>
      </c>
      <c r="U373" s="163">
        <v>7</v>
      </c>
      <c r="X373" s="337">
        <v>27723.065123138411</v>
      </c>
      <c r="Y373" s="337">
        <v>79512</v>
      </c>
      <c r="Z373" s="253">
        <v>1052.9860942035771</v>
      </c>
      <c r="AA373" s="254">
        <v>985</v>
      </c>
      <c r="AB373" s="254">
        <v>67.98609420357711</v>
      </c>
      <c r="AC373" s="158">
        <v>2134.8972000000003</v>
      </c>
      <c r="AD373" s="158">
        <v>2189.5505683200004</v>
      </c>
      <c r="AE373" s="158">
        <v>2229.6615982642138</v>
      </c>
      <c r="AF373" s="158">
        <v>655.95855048747421</v>
      </c>
      <c r="AG373" s="158">
        <v>1080.6516351534112</v>
      </c>
      <c r="AH373" s="158">
        <v>1107.6679260322464</v>
      </c>
      <c r="AI373" s="158">
        <v>6182.8386431039344</v>
      </c>
    </row>
    <row r="374" spans="1:35" ht="45.75" customHeight="1">
      <c r="A374" s="154">
        <v>45683</v>
      </c>
      <c r="B374" s="159">
        <v>188</v>
      </c>
      <c r="C374" s="159">
        <v>142</v>
      </c>
      <c r="D374" s="155">
        <v>29</v>
      </c>
      <c r="E374" s="155">
        <v>30</v>
      </c>
      <c r="F374" s="159">
        <v>9</v>
      </c>
      <c r="G374" s="159">
        <v>9</v>
      </c>
      <c r="H374" s="155">
        <v>9</v>
      </c>
      <c r="I374" s="155">
        <v>10</v>
      </c>
      <c r="J374" s="159">
        <v>3</v>
      </c>
      <c r="K374" s="160">
        <v>3</v>
      </c>
      <c r="L374" s="155" t="s">
        <v>54</v>
      </c>
      <c r="M374" s="155" t="s">
        <v>54</v>
      </c>
      <c r="N374" s="162">
        <v>1</v>
      </c>
      <c r="O374" s="162">
        <v>1</v>
      </c>
      <c r="P374" s="163">
        <v>6</v>
      </c>
      <c r="Q374" s="163">
        <v>6</v>
      </c>
      <c r="R374" s="162">
        <v>3</v>
      </c>
      <c r="S374" s="162">
        <v>3</v>
      </c>
      <c r="T374" s="163">
        <v>7</v>
      </c>
      <c r="U374" s="163">
        <v>7</v>
      </c>
      <c r="X374" s="337">
        <v>28140.097237437927</v>
      </c>
      <c r="Y374" s="337">
        <v>78806</v>
      </c>
      <c r="Z374" s="253">
        <v>1052.1895689449868</v>
      </c>
      <c r="AA374" s="254">
        <v>981</v>
      </c>
      <c r="AB374" s="254">
        <v>71.189568944986902</v>
      </c>
      <c r="AC374" s="158">
        <v>2115.9411</v>
      </c>
      <c r="AD374" s="158">
        <v>2170.10919216</v>
      </c>
      <c r="AE374" s="158">
        <v>2263.2019188011554</v>
      </c>
      <c r="AF374" s="158">
        <v>655.46235442474597</v>
      </c>
      <c r="AG374" s="158">
        <v>1077.1256767614459</v>
      </c>
      <c r="AH374" s="158">
        <v>1104.053818680482</v>
      </c>
      <c r="AI374" s="158">
        <v>6192.8272840663831</v>
      </c>
    </row>
    <row r="375" spans="1:35" ht="45.75" customHeight="1">
      <c r="A375" s="154">
        <v>45684</v>
      </c>
      <c r="B375" s="159">
        <v>174</v>
      </c>
      <c r="C375" s="159">
        <v>195</v>
      </c>
      <c r="D375" s="155">
        <v>30</v>
      </c>
      <c r="E375" s="155">
        <v>30</v>
      </c>
      <c r="F375" s="159">
        <v>9</v>
      </c>
      <c r="G375" s="159">
        <v>9</v>
      </c>
      <c r="H375" s="155">
        <v>10</v>
      </c>
      <c r="I375" s="155">
        <v>8</v>
      </c>
      <c r="J375" s="159">
        <v>3</v>
      </c>
      <c r="K375" s="160">
        <v>3</v>
      </c>
      <c r="L375" s="155" t="s">
        <v>54</v>
      </c>
      <c r="M375" s="155" t="s">
        <v>54</v>
      </c>
      <c r="N375" s="162">
        <v>2</v>
      </c>
      <c r="O375" s="162" t="s">
        <v>829</v>
      </c>
      <c r="P375" s="163">
        <v>7</v>
      </c>
      <c r="Q375" s="163">
        <v>6</v>
      </c>
      <c r="R375" s="162">
        <v>3</v>
      </c>
      <c r="S375" s="162">
        <v>3</v>
      </c>
      <c r="T375" s="163">
        <v>7</v>
      </c>
      <c r="U375" s="163">
        <v>7</v>
      </c>
      <c r="X375" s="337">
        <v>27371.534323110023</v>
      </c>
      <c r="Y375" s="337">
        <v>75750</v>
      </c>
      <c r="Z375" s="253">
        <v>1030.4547697065645</v>
      </c>
      <c r="AA375" s="254">
        <v>944</v>
      </c>
      <c r="AB375" s="254">
        <v>86.454769706564562</v>
      </c>
      <c r="AC375" s="158">
        <v>2033.8875</v>
      </c>
      <c r="AD375" s="158">
        <v>2085.9550200000003</v>
      </c>
      <c r="AE375" s="158">
        <v>2201.3893014619312</v>
      </c>
      <c r="AF375" s="158">
        <v>641.92264342376154</v>
      </c>
      <c r="AG375" s="158">
        <v>1040.9494445567748</v>
      </c>
      <c r="AH375" s="158">
        <v>1066.9731806706941</v>
      </c>
      <c r="AI375" s="158">
        <v>5996.2401455563868</v>
      </c>
    </row>
    <row r="376" spans="1:35" ht="45.75" customHeight="1">
      <c r="A376" s="154">
        <v>45685</v>
      </c>
      <c r="B376" s="159">
        <v>176</v>
      </c>
      <c r="C376" s="159">
        <v>183</v>
      </c>
      <c r="D376" s="155">
        <v>30</v>
      </c>
      <c r="E376" s="155">
        <v>30</v>
      </c>
      <c r="F376" s="159">
        <v>9</v>
      </c>
      <c r="G376" s="159">
        <v>9</v>
      </c>
      <c r="H376" s="155">
        <v>9</v>
      </c>
      <c r="I376" s="155">
        <v>9</v>
      </c>
      <c r="J376" s="159">
        <v>3</v>
      </c>
      <c r="K376" s="160">
        <v>3</v>
      </c>
      <c r="L376" s="155" t="s">
        <v>54</v>
      </c>
      <c r="M376" s="155" t="s">
        <v>54</v>
      </c>
      <c r="N376" s="162">
        <v>2</v>
      </c>
      <c r="O376" s="162" t="s">
        <v>839</v>
      </c>
      <c r="P376" s="163">
        <v>7</v>
      </c>
      <c r="Q376" s="163">
        <v>6</v>
      </c>
      <c r="R376" s="162">
        <v>3</v>
      </c>
      <c r="S376" s="162">
        <v>3</v>
      </c>
      <c r="T376" s="163">
        <v>7</v>
      </c>
      <c r="U376" s="163">
        <v>7</v>
      </c>
      <c r="X376" s="337">
        <v>27369.210732280928</v>
      </c>
      <c r="Y376" s="337">
        <v>77508</v>
      </c>
      <c r="Z376" s="253">
        <v>1063.2616728249916</v>
      </c>
      <c r="AA376" s="254">
        <v>984</v>
      </c>
      <c r="AB376" s="254">
        <v>79.261672824991606</v>
      </c>
      <c r="AC376" s="158">
        <v>2081.0898000000002</v>
      </c>
      <c r="AD376" s="158">
        <v>2134.3656988800003</v>
      </c>
      <c r="AE376" s="158">
        <v>2201.2024238126269</v>
      </c>
      <c r="AF376" s="158">
        <v>662.35973061228981</v>
      </c>
      <c r="AG376" s="158">
        <v>1082.3664998871127</v>
      </c>
      <c r="AH376" s="158">
        <v>1109.4256623842905</v>
      </c>
      <c r="AI376" s="158">
        <v>6080.29435319203</v>
      </c>
    </row>
    <row r="377" spans="1:35" ht="45.75" customHeight="1">
      <c r="A377" s="154">
        <v>45686</v>
      </c>
      <c r="B377" s="159">
        <v>123</v>
      </c>
      <c r="C377" s="159">
        <v>173</v>
      </c>
      <c r="D377" s="155">
        <v>31</v>
      </c>
      <c r="E377" s="155">
        <v>31</v>
      </c>
      <c r="F377" s="159">
        <v>10</v>
      </c>
      <c r="G377" s="159">
        <v>10</v>
      </c>
      <c r="H377" s="155">
        <v>11</v>
      </c>
      <c r="I377" s="155">
        <v>11</v>
      </c>
      <c r="J377" s="159">
        <v>4</v>
      </c>
      <c r="K377" s="160">
        <v>3</v>
      </c>
      <c r="L377" s="155" t="s">
        <v>54</v>
      </c>
      <c r="M377" s="155" t="s">
        <v>54</v>
      </c>
      <c r="N377" s="162">
        <v>2</v>
      </c>
      <c r="O377" s="162">
        <v>2</v>
      </c>
      <c r="P377" s="163">
        <v>7</v>
      </c>
      <c r="Q377" s="163">
        <v>6</v>
      </c>
      <c r="R377" s="162">
        <v>3</v>
      </c>
      <c r="S377" s="162">
        <v>3</v>
      </c>
      <c r="T377" s="163">
        <v>7</v>
      </c>
      <c r="U377" s="163">
        <v>7</v>
      </c>
      <c r="X377" s="337">
        <v>28009.352883468026</v>
      </c>
      <c r="Y377" s="337">
        <v>80281</v>
      </c>
      <c r="Z377" s="253">
        <v>1033.3474081930267</v>
      </c>
      <c r="AA377" s="254">
        <v>953</v>
      </c>
      <c r="AB377" s="254">
        <v>80.347408193026638</v>
      </c>
      <c r="AC377" s="158">
        <v>2155.5448500000002</v>
      </c>
      <c r="AD377" s="158">
        <v>2210.7267981600003</v>
      </c>
      <c r="AE377" s="158">
        <v>2252.6866433818709</v>
      </c>
      <c r="AF377" s="158">
        <v>643.72461493991818</v>
      </c>
      <c r="AG377" s="158">
        <v>1049.1556198668618</v>
      </c>
      <c r="AH377" s="158">
        <v>1075.3845103635333</v>
      </c>
      <c r="AI377" s="158">
        <v>6156.2936763486505</v>
      </c>
    </row>
    <row r="378" spans="1:35" ht="45.75" customHeight="1">
      <c r="A378" s="154">
        <v>45687</v>
      </c>
      <c r="B378" s="159">
        <v>170</v>
      </c>
      <c r="C378" s="159">
        <v>171</v>
      </c>
      <c r="D378" s="155">
        <v>30</v>
      </c>
      <c r="E378" s="155">
        <v>30</v>
      </c>
      <c r="F378" s="159">
        <v>10</v>
      </c>
      <c r="G378" s="159">
        <v>10</v>
      </c>
      <c r="H378" s="155">
        <v>11</v>
      </c>
      <c r="I378" s="155">
        <v>10</v>
      </c>
      <c r="J378" s="159">
        <v>4</v>
      </c>
      <c r="K378" s="160">
        <v>4</v>
      </c>
      <c r="L378" s="155" t="s">
        <v>54</v>
      </c>
      <c r="M378" s="155" t="s">
        <v>54</v>
      </c>
      <c r="N378" s="162">
        <v>2</v>
      </c>
      <c r="O378" s="162">
        <v>2</v>
      </c>
      <c r="P378" s="163">
        <v>7</v>
      </c>
      <c r="Q378" s="163">
        <v>6</v>
      </c>
      <c r="R378" s="162">
        <v>3</v>
      </c>
      <c r="S378" s="162">
        <v>3</v>
      </c>
      <c r="T378" s="163">
        <v>7</v>
      </c>
      <c r="U378" s="163">
        <v>7</v>
      </c>
      <c r="X378" s="337">
        <v>28926.402814462628</v>
      </c>
      <c r="Y378" s="337">
        <v>74597</v>
      </c>
      <c r="Z378" s="253">
        <v>1042.5545572634769</v>
      </c>
      <c r="AA378" s="254">
        <v>961</v>
      </c>
      <c r="AB378" s="254">
        <v>81.554557263476937</v>
      </c>
      <c r="AC378" s="158">
        <v>2002.9294499999999</v>
      </c>
      <c r="AD378" s="158">
        <v>2054.2044439199999</v>
      </c>
      <c r="AE378" s="158">
        <v>2326.4415116025189</v>
      </c>
      <c r="AF378" s="158">
        <v>649.46021600019878</v>
      </c>
      <c r="AG378" s="158">
        <v>1058.0948345217012</v>
      </c>
      <c r="AH378" s="158">
        <v>1084.5472053847436</v>
      </c>
      <c r="AI378" s="158">
        <v>6088.201006044419</v>
      </c>
    </row>
    <row r="379" spans="1:35" ht="45.75" customHeight="1">
      <c r="A379" s="154">
        <v>45688</v>
      </c>
      <c r="B379" s="159">
        <v>160</v>
      </c>
      <c r="C379" s="159">
        <v>174</v>
      </c>
      <c r="D379" s="155">
        <v>30</v>
      </c>
      <c r="E379" s="155">
        <v>30</v>
      </c>
      <c r="F379" s="159">
        <v>10</v>
      </c>
      <c r="G379" s="159">
        <v>10</v>
      </c>
      <c r="H379" s="155">
        <v>11</v>
      </c>
      <c r="I379" s="155">
        <v>11</v>
      </c>
      <c r="J379" s="159">
        <v>4</v>
      </c>
      <c r="K379" s="160">
        <v>4</v>
      </c>
      <c r="L379" s="155" t="s">
        <v>54</v>
      </c>
      <c r="M379" s="155" t="s">
        <v>54</v>
      </c>
      <c r="N379" s="162" t="s">
        <v>804</v>
      </c>
      <c r="O379" s="162">
        <v>2</v>
      </c>
      <c r="P379" s="163">
        <v>7</v>
      </c>
      <c r="Q379" s="163">
        <v>6</v>
      </c>
      <c r="R379" s="162">
        <v>3</v>
      </c>
      <c r="S379" s="162">
        <v>3</v>
      </c>
      <c r="T379" s="163">
        <v>7</v>
      </c>
      <c r="U379" s="163">
        <v>7</v>
      </c>
      <c r="X379" s="337">
        <v>29511.67713229029</v>
      </c>
      <c r="Y379" s="337">
        <v>73394</v>
      </c>
      <c r="Z379" s="253">
        <v>1011.4626235517444</v>
      </c>
      <c r="AA379" s="254">
        <v>929</v>
      </c>
      <c r="AB379" s="254">
        <v>82.462623551744457</v>
      </c>
      <c r="AC379" s="158">
        <v>1970.6289000000002</v>
      </c>
      <c r="AD379" s="158">
        <v>2021.0769998400003</v>
      </c>
      <c r="AE379" s="158">
        <v>2373.5129182133796</v>
      </c>
      <c r="AF379" s="158">
        <v>630.09147040928337</v>
      </c>
      <c r="AG379" s="158">
        <v>1023.7599158705307</v>
      </c>
      <c r="AH379" s="158">
        <v>1049.3539137672938</v>
      </c>
      <c r="AI379" s="158">
        <v>6048.4413043331933</v>
      </c>
    </row>
    <row r="380" spans="1:35" ht="45.75" customHeight="1">
      <c r="A380" s="154">
        <v>45689</v>
      </c>
      <c r="B380" s="159">
        <v>191</v>
      </c>
      <c r="C380" s="159">
        <v>151</v>
      </c>
      <c r="D380" s="155">
        <v>30</v>
      </c>
      <c r="E380" s="155">
        <v>30</v>
      </c>
      <c r="F380" s="159">
        <v>9</v>
      </c>
      <c r="G380" s="159">
        <v>9</v>
      </c>
      <c r="H380" s="155">
        <v>10</v>
      </c>
      <c r="I380" s="155">
        <v>11</v>
      </c>
      <c r="J380" s="159">
        <v>3</v>
      </c>
      <c r="K380" s="160">
        <v>3</v>
      </c>
      <c r="L380" s="155" t="s">
        <v>54</v>
      </c>
      <c r="M380" s="155" t="s">
        <v>54</v>
      </c>
      <c r="N380" s="162">
        <v>1</v>
      </c>
      <c r="O380" s="162">
        <v>1</v>
      </c>
      <c r="P380" s="163">
        <v>6</v>
      </c>
      <c r="Q380" s="163">
        <v>6</v>
      </c>
      <c r="R380" s="162">
        <v>3</v>
      </c>
      <c r="S380" s="162">
        <v>3</v>
      </c>
      <c r="T380" s="163" t="s">
        <v>858</v>
      </c>
      <c r="U380" s="163">
        <v>8</v>
      </c>
      <c r="X380" s="337">
        <v>28613.925356225896</v>
      </c>
      <c r="Y380" s="337">
        <v>72607</v>
      </c>
      <c r="Z380" s="253">
        <v>986.03442782547131</v>
      </c>
      <c r="AA380" s="254">
        <v>911</v>
      </c>
      <c r="AB380" s="254">
        <v>75.034427825471283</v>
      </c>
      <c r="AC380" s="158">
        <v>1949.4979500000002</v>
      </c>
      <c r="AD380" s="158">
        <v>1999.4050975200003</v>
      </c>
      <c r="AE380" s="158">
        <v>2301.3101278302338</v>
      </c>
      <c r="AF380" s="158">
        <v>614.25095503881823</v>
      </c>
      <c r="AG380" s="158">
        <v>961.48369752001838</v>
      </c>
      <c r="AH380" s="158">
        <v>985.52078995801878</v>
      </c>
      <c r="AI380" s="158">
        <v>5876.4498779090709</v>
      </c>
    </row>
    <row r="381" spans="1:35" ht="45.75" customHeight="1">
      <c r="A381" s="154">
        <v>45690</v>
      </c>
      <c r="B381" s="159">
        <v>194</v>
      </c>
      <c r="C381" s="159">
        <v>145</v>
      </c>
      <c r="D381" s="155">
        <v>30</v>
      </c>
      <c r="E381" s="155">
        <v>29</v>
      </c>
      <c r="F381" s="159">
        <v>10</v>
      </c>
      <c r="G381" s="159">
        <v>10</v>
      </c>
      <c r="H381" s="155">
        <v>11</v>
      </c>
      <c r="I381" s="155">
        <v>11</v>
      </c>
      <c r="J381" s="159">
        <v>4</v>
      </c>
      <c r="K381" s="160">
        <v>4</v>
      </c>
      <c r="L381" s="155" t="s">
        <v>54</v>
      </c>
      <c r="M381" s="155" t="s">
        <v>54</v>
      </c>
      <c r="N381" s="162">
        <v>1</v>
      </c>
      <c r="O381" s="162">
        <v>1</v>
      </c>
      <c r="P381" s="163">
        <v>6</v>
      </c>
      <c r="Q381" s="163">
        <v>6</v>
      </c>
      <c r="R381" s="162">
        <v>3</v>
      </c>
      <c r="S381" s="162">
        <v>3</v>
      </c>
      <c r="T381" s="163">
        <v>8</v>
      </c>
      <c r="U381" s="163">
        <v>8</v>
      </c>
      <c r="X381" s="337">
        <v>27862.393532338563</v>
      </c>
      <c r="Y381" s="337">
        <v>70435</v>
      </c>
      <c r="Z381" s="253">
        <v>930.14427860696514</v>
      </c>
      <c r="AA381" s="254">
        <v>859</v>
      </c>
      <c r="AB381" s="254">
        <v>71.144278606965173</v>
      </c>
      <c r="AC381" s="158">
        <v>1891.1797500000002</v>
      </c>
      <c r="AD381" s="158">
        <v>1939.5939516000003</v>
      </c>
      <c r="AE381" s="158">
        <v>2240.8672568795573</v>
      </c>
      <c r="AF381" s="158">
        <v>579.43414077155205</v>
      </c>
      <c r="AG381" s="158">
        <v>906.69945069733296</v>
      </c>
      <c r="AH381" s="158">
        <v>929.36693696476618</v>
      </c>
      <c r="AI381" s="158">
        <v>5666.5947999484424</v>
      </c>
    </row>
    <row r="382" spans="1:35" ht="45.75" customHeight="1">
      <c r="A382" s="154">
        <v>45691</v>
      </c>
      <c r="B382" s="159">
        <v>169</v>
      </c>
      <c r="C382" s="159">
        <v>193</v>
      </c>
      <c r="D382" s="155">
        <v>30</v>
      </c>
      <c r="E382" s="155">
        <v>30</v>
      </c>
      <c r="F382" s="159">
        <v>10</v>
      </c>
      <c r="G382" s="159">
        <v>8</v>
      </c>
      <c r="H382" s="155">
        <v>11</v>
      </c>
      <c r="I382" s="155">
        <v>9</v>
      </c>
      <c r="J382" s="159">
        <v>3</v>
      </c>
      <c r="K382" s="160">
        <v>3</v>
      </c>
      <c r="L382" s="155" t="s">
        <v>54</v>
      </c>
      <c r="M382" s="155" t="s">
        <v>54</v>
      </c>
      <c r="N382" s="162">
        <v>3</v>
      </c>
      <c r="O382" s="162" t="s">
        <v>859</v>
      </c>
      <c r="P382" s="163">
        <v>7</v>
      </c>
      <c r="Q382" s="163">
        <v>6</v>
      </c>
      <c r="R382" s="162">
        <v>3</v>
      </c>
      <c r="S382" s="162">
        <v>3</v>
      </c>
      <c r="T382" s="163">
        <v>7</v>
      </c>
      <c r="U382" s="163">
        <v>7</v>
      </c>
      <c r="X382" s="337">
        <v>28007.802482269803</v>
      </c>
      <c r="Y382" s="337">
        <v>69148</v>
      </c>
      <c r="Z382" s="253">
        <v>1005.5943410165485</v>
      </c>
      <c r="AA382" s="254">
        <v>923</v>
      </c>
      <c r="AB382" s="254">
        <v>82.594341016548469</v>
      </c>
      <c r="AC382" s="158">
        <v>1856.6238000000001</v>
      </c>
      <c r="AD382" s="158">
        <v>1904.1533692800001</v>
      </c>
      <c r="AE382" s="158">
        <v>2252.5619504592732</v>
      </c>
      <c r="AF382" s="158">
        <v>626.43581899391552</v>
      </c>
      <c r="AG382" s="158">
        <v>975.77756452738049</v>
      </c>
      <c r="AH382" s="158">
        <v>1000.1720036405649</v>
      </c>
      <c r="AI382" s="158">
        <v>5758.9287032605698</v>
      </c>
    </row>
    <row r="383" spans="1:35" ht="45.75" customHeight="1">
      <c r="A383" s="154">
        <v>45692</v>
      </c>
      <c r="B383" s="159">
        <v>162</v>
      </c>
      <c r="C383" s="159">
        <v>176</v>
      </c>
      <c r="D383" s="155">
        <v>30</v>
      </c>
      <c r="E383" s="155">
        <v>29</v>
      </c>
      <c r="F383" s="159">
        <v>10</v>
      </c>
      <c r="G383" s="159">
        <v>9</v>
      </c>
      <c r="H383" s="155">
        <v>10</v>
      </c>
      <c r="I383" s="155">
        <v>9</v>
      </c>
      <c r="J383" s="159">
        <v>3</v>
      </c>
      <c r="K383" s="160">
        <v>3</v>
      </c>
      <c r="L383" s="155" t="s">
        <v>54</v>
      </c>
      <c r="M383" s="155" t="s">
        <v>54</v>
      </c>
      <c r="N383" s="162">
        <v>1</v>
      </c>
      <c r="O383" s="162">
        <v>1</v>
      </c>
      <c r="P383" s="163">
        <v>7</v>
      </c>
      <c r="Q383" s="163">
        <v>6</v>
      </c>
      <c r="R383" s="162">
        <v>3</v>
      </c>
      <c r="S383" s="162">
        <v>3</v>
      </c>
      <c r="T383" s="163">
        <v>7</v>
      </c>
      <c r="U383" s="163" t="s">
        <v>860</v>
      </c>
      <c r="X383" s="337">
        <v>26979.873362053539</v>
      </c>
      <c r="Y383" s="337">
        <v>74383</v>
      </c>
      <c r="Z383" s="253">
        <v>1053.9162627894452</v>
      </c>
      <c r="AA383" s="254">
        <v>981</v>
      </c>
      <c r="AB383" s="254">
        <v>72.916262789445341</v>
      </c>
      <c r="AC383" s="158">
        <v>1997.18355</v>
      </c>
      <c r="AD383" s="158">
        <v>2048.3114488800002</v>
      </c>
      <c r="AE383" s="158">
        <v>2169.8894871186012</v>
      </c>
      <c r="AF383" s="158">
        <v>656.53799977047413</v>
      </c>
      <c r="AG383" s="158">
        <v>1033.4086703832197</v>
      </c>
      <c r="AH383" s="158">
        <v>1059.2438871428001</v>
      </c>
      <c r="AI383" s="158">
        <v>5908.1476061522953</v>
      </c>
    </row>
    <row r="384" spans="1:35" ht="45.75" customHeight="1">
      <c r="A384" s="154">
        <v>45693</v>
      </c>
      <c r="B384" s="159">
        <v>172</v>
      </c>
      <c r="C384" s="159">
        <v>189</v>
      </c>
      <c r="D384" s="155">
        <v>30</v>
      </c>
      <c r="E384" s="155">
        <v>30</v>
      </c>
      <c r="F384" s="159">
        <v>9</v>
      </c>
      <c r="G384" s="159">
        <v>9</v>
      </c>
      <c r="H384" s="155">
        <v>9</v>
      </c>
      <c r="I384" s="155">
        <v>9</v>
      </c>
      <c r="J384" s="159">
        <v>3</v>
      </c>
      <c r="K384" s="160">
        <v>4</v>
      </c>
      <c r="L384" s="155" t="s">
        <v>54</v>
      </c>
      <c r="M384" s="155" t="s">
        <v>54</v>
      </c>
      <c r="N384" s="162" t="s">
        <v>861</v>
      </c>
      <c r="O384" s="162" t="s">
        <v>862</v>
      </c>
      <c r="P384" s="163">
        <v>7</v>
      </c>
      <c r="Q384" s="163">
        <v>6</v>
      </c>
      <c r="R384" s="162">
        <v>3</v>
      </c>
      <c r="S384" s="162">
        <v>3</v>
      </c>
      <c r="T384" s="163">
        <v>8</v>
      </c>
      <c r="U384" s="163">
        <v>8</v>
      </c>
      <c r="X384" s="337">
        <v>28813.453087451217</v>
      </c>
      <c r="Y384" s="337">
        <v>74348</v>
      </c>
      <c r="Z384" s="253">
        <v>1057.7462125169784</v>
      </c>
      <c r="AA384" s="254">
        <v>973</v>
      </c>
      <c r="AB384" s="254">
        <v>84.746212516978375</v>
      </c>
      <c r="AC384" s="158">
        <v>1996.2438</v>
      </c>
      <c r="AD384" s="158">
        <v>2047.3476412800001</v>
      </c>
      <c r="AE384" s="158">
        <v>2317.3573909350112</v>
      </c>
      <c r="AF384" s="158">
        <v>658.92387009254389</v>
      </c>
      <c r="AG384" s="158">
        <v>1028.0609464468314</v>
      </c>
      <c r="AH384" s="158">
        <v>1053.7624701080022</v>
      </c>
      <c r="AI384" s="158">
        <v>6051.6898487543867</v>
      </c>
    </row>
    <row r="385" spans="1:35" ht="45.75" customHeight="1">
      <c r="A385" s="154">
        <v>45694</v>
      </c>
      <c r="B385" s="159">
        <v>168</v>
      </c>
      <c r="C385" s="159">
        <v>174</v>
      </c>
      <c r="D385" s="155">
        <v>30</v>
      </c>
      <c r="E385" s="155">
        <v>30</v>
      </c>
      <c r="F385" s="159">
        <v>9</v>
      </c>
      <c r="G385" s="159">
        <v>9</v>
      </c>
      <c r="H385" s="155">
        <v>10</v>
      </c>
      <c r="I385" s="155">
        <v>10</v>
      </c>
      <c r="J385" s="159">
        <v>4</v>
      </c>
      <c r="K385" s="160">
        <v>4</v>
      </c>
      <c r="L385" s="155" t="s">
        <v>54</v>
      </c>
      <c r="M385" s="155" t="s">
        <v>54</v>
      </c>
      <c r="N385" s="162">
        <v>2</v>
      </c>
      <c r="O385" s="162">
        <v>2</v>
      </c>
      <c r="P385" s="163">
        <v>7</v>
      </c>
      <c r="Q385" s="163">
        <v>6</v>
      </c>
      <c r="R385" s="162">
        <v>3</v>
      </c>
      <c r="S385" s="162">
        <v>3</v>
      </c>
      <c r="T385" s="163">
        <v>8</v>
      </c>
      <c r="U385" s="163">
        <v>8</v>
      </c>
      <c r="X385" s="337">
        <v>28985.393291890759</v>
      </c>
      <c r="Y385" s="337">
        <v>71876</v>
      </c>
      <c r="Z385" s="253">
        <v>1008.2369754341522</v>
      </c>
      <c r="AA385" s="254">
        <v>919</v>
      </c>
      <c r="AB385" s="254">
        <v>89.2369754341522</v>
      </c>
      <c r="AC385" s="158">
        <v>1929.8706000000002</v>
      </c>
      <c r="AD385" s="158">
        <v>1979.2752873600002</v>
      </c>
      <c r="AE385" s="158">
        <v>2331.1858932789519</v>
      </c>
      <c r="AF385" s="158">
        <v>628.08205027045551</v>
      </c>
      <c r="AG385" s="158">
        <v>973.28406669777667</v>
      </c>
      <c r="AH385" s="158">
        <v>997.61616836522103</v>
      </c>
      <c r="AI385" s="158">
        <v>5911.8272976071839</v>
      </c>
    </row>
    <row r="386" spans="1:35" ht="45.75" customHeight="1">
      <c r="A386" s="154">
        <v>45695</v>
      </c>
      <c r="B386" s="159">
        <v>145</v>
      </c>
      <c r="C386" s="159">
        <v>177</v>
      </c>
      <c r="D386" s="155">
        <v>30</v>
      </c>
      <c r="E386" s="155">
        <v>30</v>
      </c>
      <c r="F386" s="159">
        <v>9</v>
      </c>
      <c r="G386" s="159">
        <v>9</v>
      </c>
      <c r="H386" s="155">
        <v>10</v>
      </c>
      <c r="I386" s="155">
        <v>10</v>
      </c>
      <c r="J386" s="159">
        <v>4</v>
      </c>
      <c r="K386" s="160">
        <v>4</v>
      </c>
      <c r="L386" s="155" t="s">
        <v>54</v>
      </c>
      <c r="M386" s="155" t="s">
        <v>54</v>
      </c>
      <c r="N386" s="162">
        <v>2</v>
      </c>
      <c r="O386" s="162" t="s">
        <v>793</v>
      </c>
      <c r="P386" s="163">
        <v>7</v>
      </c>
      <c r="Q386" s="163">
        <v>6</v>
      </c>
      <c r="R386" s="162">
        <v>3</v>
      </c>
      <c r="S386" s="162">
        <v>3</v>
      </c>
      <c r="T386" s="163">
        <v>8</v>
      </c>
      <c r="U386" s="163">
        <v>8</v>
      </c>
      <c r="X386" s="337">
        <v>29097.983767605008</v>
      </c>
      <c r="Y386" s="337">
        <v>79263</v>
      </c>
      <c r="Z386" s="253">
        <v>1080.3909154929577</v>
      </c>
      <c r="AA386" s="254">
        <v>992</v>
      </c>
      <c r="AB386" s="254">
        <v>88.390915492957745</v>
      </c>
      <c r="AC386" s="158">
        <v>2128.2115500000004</v>
      </c>
      <c r="AD386" s="158">
        <v>2182.6937656800005</v>
      </c>
      <c r="AE386" s="158">
        <v>2340.2411207191835</v>
      </c>
      <c r="AF386" s="158">
        <v>673.03040637266213</v>
      </c>
      <c r="AG386" s="158">
        <v>1048.6293547910414</v>
      </c>
      <c r="AH386" s="158">
        <v>1074.8450886608173</v>
      </c>
      <c r="AI386" s="158">
        <v>6244.5946475628862</v>
      </c>
    </row>
    <row r="387" spans="1:35" ht="45.75" customHeight="1">
      <c r="A387" s="154">
        <v>45696</v>
      </c>
      <c r="B387" s="159">
        <v>206</v>
      </c>
      <c r="C387" s="159">
        <v>134</v>
      </c>
      <c r="D387" s="155">
        <v>29</v>
      </c>
      <c r="E387" s="155">
        <v>30</v>
      </c>
      <c r="F387" s="159">
        <v>9</v>
      </c>
      <c r="G387" s="159">
        <v>9</v>
      </c>
      <c r="H387" s="155">
        <v>10</v>
      </c>
      <c r="I387" s="155">
        <v>11</v>
      </c>
      <c r="J387" s="159">
        <v>4</v>
      </c>
      <c r="K387" s="160">
        <v>4</v>
      </c>
      <c r="L387" s="155" t="s">
        <v>54</v>
      </c>
      <c r="M387" s="155" t="s">
        <v>54</v>
      </c>
      <c r="N387" s="162">
        <v>1</v>
      </c>
      <c r="O387" s="162">
        <v>1</v>
      </c>
      <c r="P387" s="163">
        <v>6</v>
      </c>
      <c r="Q387" s="163">
        <v>6</v>
      </c>
      <c r="R387" s="162">
        <v>3</v>
      </c>
      <c r="S387" s="162">
        <v>3</v>
      </c>
      <c r="T387" s="163">
        <v>8</v>
      </c>
      <c r="U387" s="163">
        <v>8</v>
      </c>
      <c r="X387" s="337">
        <v>28347.509387217513</v>
      </c>
      <c r="Y387" s="337">
        <v>71985</v>
      </c>
      <c r="Z387" s="253">
        <v>1061.8834894081281</v>
      </c>
      <c r="AA387" s="254">
        <v>997</v>
      </c>
      <c r="AB387" s="254">
        <v>64.883489408128014</v>
      </c>
      <c r="AC387" s="158">
        <v>1932.7972500000001</v>
      </c>
      <c r="AD387" s="158">
        <v>1982.2768596000003</v>
      </c>
      <c r="AE387" s="158">
        <v>2279.8832959621168</v>
      </c>
      <c r="AF387" s="158">
        <v>661.50119012309619</v>
      </c>
      <c r="AG387" s="158">
        <v>1047.9775960631293</v>
      </c>
      <c r="AH387" s="158">
        <v>1074.1770359647076</v>
      </c>
      <c r="AI387" s="158">
        <v>5971.6389417483433</v>
      </c>
    </row>
    <row r="388" spans="1:35" ht="45.75" customHeight="1">
      <c r="A388" s="154">
        <v>45697</v>
      </c>
      <c r="B388" s="159">
        <v>197</v>
      </c>
      <c r="C388" s="159">
        <v>135</v>
      </c>
      <c r="D388" s="155">
        <v>30</v>
      </c>
      <c r="E388" s="155">
        <v>30</v>
      </c>
      <c r="F388" s="159">
        <v>9</v>
      </c>
      <c r="G388" s="159">
        <v>9</v>
      </c>
      <c r="H388" s="155">
        <v>10</v>
      </c>
      <c r="I388" s="155">
        <v>10</v>
      </c>
      <c r="J388" s="159">
        <v>4</v>
      </c>
      <c r="K388" s="160">
        <v>4</v>
      </c>
      <c r="L388" s="155" t="s">
        <v>54</v>
      </c>
      <c r="M388" s="155" t="s">
        <v>54</v>
      </c>
      <c r="N388" s="162">
        <v>1</v>
      </c>
      <c r="O388" s="162">
        <v>1</v>
      </c>
      <c r="P388" s="163">
        <v>6</v>
      </c>
      <c r="Q388" s="163">
        <v>6</v>
      </c>
      <c r="R388" s="162">
        <v>3</v>
      </c>
      <c r="S388" s="162">
        <v>3</v>
      </c>
      <c r="T388" s="163">
        <v>8</v>
      </c>
      <c r="U388" s="163">
        <v>8</v>
      </c>
      <c r="X388" s="337">
        <v>21298.02419079993</v>
      </c>
      <c r="Y388" s="337">
        <v>67495</v>
      </c>
      <c r="Z388" s="253">
        <v>925.81984667802385</v>
      </c>
      <c r="AA388" s="254">
        <v>877</v>
      </c>
      <c r="AB388" s="254">
        <v>48.81984667802385</v>
      </c>
      <c r="AC388" s="158">
        <v>1812.2407500000002</v>
      </c>
      <c r="AD388" s="158">
        <v>1858.6341132000002</v>
      </c>
      <c r="AE388" s="158">
        <v>1712.919781640401</v>
      </c>
      <c r="AF388" s="158">
        <v>576.7402323568017</v>
      </c>
      <c r="AG388" s="158">
        <v>919.7959193733069</v>
      </c>
      <c r="AH388" s="158">
        <v>942.79081735763953</v>
      </c>
      <c r="AI388" s="158">
        <v>5068.0900465705099</v>
      </c>
    </row>
    <row r="389" spans="1:35" ht="45.75" customHeight="1">
      <c r="A389" s="154">
        <v>45698</v>
      </c>
      <c r="B389" s="159">
        <v>195</v>
      </c>
      <c r="C389" s="159">
        <v>130</v>
      </c>
      <c r="D389" s="155">
        <v>29</v>
      </c>
      <c r="E389" s="155">
        <v>30</v>
      </c>
      <c r="F389" s="159">
        <v>9</v>
      </c>
      <c r="G389" s="159">
        <v>9</v>
      </c>
      <c r="H389" s="155">
        <v>9</v>
      </c>
      <c r="I389" s="155">
        <v>10</v>
      </c>
      <c r="J389" s="159">
        <v>3</v>
      </c>
      <c r="K389" s="160">
        <v>3</v>
      </c>
      <c r="L389" s="155" t="s">
        <v>54</v>
      </c>
      <c r="M389" s="155" t="s">
        <v>54</v>
      </c>
      <c r="N389" s="162">
        <v>2</v>
      </c>
      <c r="O389" s="162">
        <v>1</v>
      </c>
      <c r="P389" s="163">
        <v>7</v>
      </c>
      <c r="Q389" s="163">
        <v>6</v>
      </c>
      <c r="R389" s="162">
        <v>3</v>
      </c>
      <c r="S389" s="162">
        <v>3</v>
      </c>
      <c r="T389" s="163">
        <v>8</v>
      </c>
      <c r="U389" s="163">
        <v>8</v>
      </c>
      <c r="X389" s="337">
        <v>29143.325319396801</v>
      </c>
      <c r="Y389" s="337">
        <v>71300</v>
      </c>
      <c r="Z389" s="253">
        <v>992.20267131242736</v>
      </c>
      <c r="AA389" s="254">
        <v>907</v>
      </c>
      <c r="AB389" s="254">
        <v>85.202671312427412</v>
      </c>
      <c r="AC389" s="158">
        <v>1914.405</v>
      </c>
      <c r="AD389" s="158">
        <v>1963.4137680000001</v>
      </c>
      <c r="AE389" s="158">
        <v>2343.887770769848</v>
      </c>
      <c r="AF389" s="158">
        <v>618.0934673749548</v>
      </c>
      <c r="AG389" s="158">
        <v>959.86408836465409</v>
      </c>
      <c r="AH389" s="158">
        <v>983.8606905737704</v>
      </c>
      <c r="AI389" s="158">
        <v>5885.2590945094571</v>
      </c>
    </row>
    <row r="390" spans="1:35" ht="45.75" customHeight="1">
      <c r="A390" s="154">
        <v>45699</v>
      </c>
      <c r="B390" s="159">
        <v>180</v>
      </c>
      <c r="C390" s="159">
        <v>189</v>
      </c>
      <c r="D390" s="155">
        <v>30</v>
      </c>
      <c r="E390" s="155">
        <v>30</v>
      </c>
      <c r="F390" s="159">
        <v>9</v>
      </c>
      <c r="G390" s="159">
        <v>9</v>
      </c>
      <c r="H390" s="155">
        <v>10</v>
      </c>
      <c r="I390" s="155">
        <v>10</v>
      </c>
      <c r="J390" s="159">
        <v>3</v>
      </c>
      <c r="K390" s="160">
        <v>3</v>
      </c>
      <c r="L390" s="155" t="s">
        <v>54</v>
      </c>
      <c r="M390" s="155" t="s">
        <v>54</v>
      </c>
      <c r="N390" s="162" t="s">
        <v>863</v>
      </c>
      <c r="O390" s="162">
        <v>1</v>
      </c>
      <c r="P390" s="163">
        <v>7</v>
      </c>
      <c r="Q390" s="163">
        <v>6</v>
      </c>
      <c r="R390" s="162">
        <v>3</v>
      </c>
      <c r="S390" s="162">
        <v>3</v>
      </c>
      <c r="T390" s="163">
        <v>8</v>
      </c>
      <c r="U390" s="163">
        <v>8</v>
      </c>
      <c r="X390" s="337">
        <v>29966.08981729361</v>
      </c>
      <c r="Y390" s="337">
        <v>65294</v>
      </c>
      <c r="Z390" s="253">
        <v>977.39037643723418</v>
      </c>
      <c r="AA390" s="254">
        <v>883</v>
      </c>
      <c r="AB390" s="254">
        <v>94.39037643723421</v>
      </c>
      <c r="AC390" s="158">
        <v>1753.1439</v>
      </c>
      <c r="AD390" s="158">
        <v>1798.0243838400002</v>
      </c>
      <c r="AE390" s="158">
        <v>2410.0596171088928</v>
      </c>
      <c r="AF390" s="158">
        <v>608.86613614122791</v>
      </c>
      <c r="AG390" s="158">
        <v>937.30143429067175</v>
      </c>
      <c r="AH390" s="158">
        <v>960.73397014793841</v>
      </c>
      <c r="AI390" s="158">
        <v>5754.2515713807925</v>
      </c>
    </row>
    <row r="391" spans="1:35" ht="45.75" customHeight="1">
      <c r="A391" s="154">
        <v>45700</v>
      </c>
      <c r="B391" s="159">
        <v>184</v>
      </c>
      <c r="C391" s="159">
        <v>197</v>
      </c>
      <c r="D391" s="155">
        <v>30</v>
      </c>
      <c r="E391" s="155">
        <v>30</v>
      </c>
      <c r="F391" s="159">
        <v>9</v>
      </c>
      <c r="G391" s="159">
        <v>9</v>
      </c>
      <c r="H391" s="155">
        <v>10</v>
      </c>
      <c r="I391" s="155">
        <v>10</v>
      </c>
      <c r="J391" s="159">
        <v>3</v>
      </c>
      <c r="K391" s="160">
        <v>3</v>
      </c>
      <c r="L391" s="155" t="s">
        <v>54</v>
      </c>
      <c r="M391" s="155" t="s">
        <v>54</v>
      </c>
      <c r="N391" s="162">
        <v>1</v>
      </c>
      <c r="O391" s="162">
        <v>1</v>
      </c>
      <c r="P391" s="163">
        <v>6</v>
      </c>
      <c r="Q391" s="163">
        <v>6</v>
      </c>
      <c r="R391" s="162">
        <v>3</v>
      </c>
      <c r="S391" s="162">
        <v>3</v>
      </c>
      <c r="T391" s="163">
        <v>8</v>
      </c>
      <c r="U391" s="163">
        <v>8</v>
      </c>
      <c r="X391" s="337">
        <v>29901.518941684699</v>
      </c>
      <c r="Y391" s="337">
        <v>68433</v>
      </c>
      <c r="Z391" s="253">
        <v>1018.9075593952484</v>
      </c>
      <c r="AA391" s="254">
        <v>938</v>
      </c>
      <c r="AB391" s="254">
        <v>80.907559395248384</v>
      </c>
      <c r="AC391" s="158">
        <v>1837.4260500000003</v>
      </c>
      <c r="AD391" s="158">
        <v>1884.4641568800005</v>
      </c>
      <c r="AE391" s="158">
        <v>2404.8664250476249</v>
      </c>
      <c r="AF391" s="158">
        <v>634.72929929540066</v>
      </c>
      <c r="AG391" s="158">
        <v>990.8844639025599</v>
      </c>
      <c r="AH391" s="158">
        <v>1015.6565755001238</v>
      </c>
      <c r="AI391" s="158">
        <v>5914.9443451255866</v>
      </c>
    </row>
    <row r="392" spans="1:35" ht="45.75" customHeight="1">
      <c r="A392" s="154">
        <v>45701</v>
      </c>
      <c r="B392" s="159">
        <v>135</v>
      </c>
      <c r="C392" s="159">
        <v>168</v>
      </c>
      <c r="D392" s="155">
        <v>31</v>
      </c>
      <c r="E392" s="155">
        <v>31</v>
      </c>
      <c r="F392" s="159">
        <v>9</v>
      </c>
      <c r="G392" s="159">
        <v>9</v>
      </c>
      <c r="H392" s="155">
        <v>10</v>
      </c>
      <c r="I392" s="155">
        <v>10</v>
      </c>
      <c r="J392" s="159">
        <v>4</v>
      </c>
      <c r="K392" s="160">
        <v>4</v>
      </c>
      <c r="L392" s="155" t="s">
        <v>54</v>
      </c>
      <c r="M392" s="155" t="s">
        <v>54</v>
      </c>
      <c r="N392" s="162">
        <v>2</v>
      </c>
      <c r="O392" s="162">
        <v>2</v>
      </c>
      <c r="P392" s="163">
        <v>7</v>
      </c>
      <c r="Q392" s="163">
        <v>6</v>
      </c>
      <c r="R392" s="162">
        <v>3</v>
      </c>
      <c r="S392" s="162">
        <v>3</v>
      </c>
      <c r="T392" s="163">
        <v>8</v>
      </c>
      <c r="U392" s="163">
        <v>8</v>
      </c>
      <c r="X392" s="337">
        <v>28949.607740698895</v>
      </c>
      <c r="Y392" s="337">
        <v>69864</v>
      </c>
      <c r="Z392" s="253">
        <v>969.37574141753043</v>
      </c>
      <c r="AA392" s="254">
        <v>872</v>
      </c>
      <c r="AB392" s="254">
        <v>97.375741417530406</v>
      </c>
      <c r="AC392" s="158">
        <v>1875.8484000000003</v>
      </c>
      <c r="AD392" s="158">
        <v>1923.8701190400004</v>
      </c>
      <c r="AE392" s="158">
        <v>2328.3077963257178</v>
      </c>
      <c r="AF392" s="158">
        <v>603.87341268633043</v>
      </c>
      <c r="AG392" s="158">
        <v>926.65641328250911</v>
      </c>
      <c r="AH392" s="158">
        <v>949.8228236145718</v>
      </c>
      <c r="AI392" s="158">
        <v>5782.7077413345569</v>
      </c>
    </row>
    <row r="393" spans="1:35" ht="45.75" customHeight="1">
      <c r="A393" s="154">
        <v>45702</v>
      </c>
      <c r="B393" s="159">
        <v>132</v>
      </c>
      <c r="C393" s="159">
        <v>171</v>
      </c>
      <c r="D393" s="155">
        <v>31</v>
      </c>
      <c r="E393" s="155">
        <v>31</v>
      </c>
      <c r="F393" s="159">
        <v>8</v>
      </c>
      <c r="G393" s="159">
        <v>9</v>
      </c>
      <c r="H393" s="155">
        <v>11</v>
      </c>
      <c r="I393" s="155">
        <v>10</v>
      </c>
      <c r="J393" s="159">
        <v>4</v>
      </c>
      <c r="K393" s="160">
        <v>3</v>
      </c>
      <c r="L393" s="155" t="s">
        <v>54</v>
      </c>
      <c r="M393" s="155" t="s">
        <v>54</v>
      </c>
      <c r="N393" s="162">
        <v>2</v>
      </c>
      <c r="O393" s="162" t="s">
        <v>794</v>
      </c>
      <c r="P393" s="163">
        <v>7</v>
      </c>
      <c r="Q393" s="163">
        <v>6</v>
      </c>
      <c r="R393" s="162">
        <v>3</v>
      </c>
      <c r="S393" s="162">
        <v>3</v>
      </c>
      <c r="T393" s="163">
        <v>8</v>
      </c>
      <c r="U393" s="163">
        <v>8</v>
      </c>
      <c r="X393" s="337">
        <v>29986.558441965586</v>
      </c>
      <c r="Y393" s="337">
        <v>66714</v>
      </c>
      <c r="Z393" s="253">
        <v>956.77920531461518</v>
      </c>
      <c r="AA393" s="254">
        <v>867</v>
      </c>
      <c r="AB393" s="254">
        <v>89.779205314615197</v>
      </c>
      <c r="AC393" s="158">
        <v>1791.2709</v>
      </c>
      <c r="AD393" s="158">
        <v>1837.1274350400001</v>
      </c>
      <c r="AE393" s="158">
        <v>2411.7058314144783</v>
      </c>
      <c r="AF393" s="158">
        <v>596.02639019598973</v>
      </c>
      <c r="AG393" s="158">
        <v>919.59846859601612</v>
      </c>
      <c r="AH393" s="158">
        <v>942.58843031091646</v>
      </c>
      <c r="AI393" s="158">
        <v>5764.458125246485</v>
      </c>
    </row>
    <row r="394" spans="1:35" ht="45.75" customHeight="1">
      <c r="A394" s="154">
        <v>45703</v>
      </c>
      <c r="B394" s="159">
        <v>126</v>
      </c>
      <c r="C394" s="159">
        <v>140</v>
      </c>
      <c r="D394" s="155">
        <v>30</v>
      </c>
      <c r="E394" s="155">
        <v>31</v>
      </c>
      <c r="F394" s="159">
        <v>9</v>
      </c>
      <c r="G394" s="159">
        <v>9</v>
      </c>
      <c r="H394" s="155">
        <v>11</v>
      </c>
      <c r="I394" s="155">
        <v>11</v>
      </c>
      <c r="J394" s="159">
        <v>4</v>
      </c>
      <c r="K394" s="160">
        <v>3</v>
      </c>
      <c r="L394" s="155" t="s">
        <v>54</v>
      </c>
      <c r="M394" s="155" t="s">
        <v>54</v>
      </c>
      <c r="N394" s="162">
        <v>1</v>
      </c>
      <c r="O394" s="162">
        <v>1</v>
      </c>
      <c r="P394" s="163">
        <v>6</v>
      </c>
      <c r="Q394" s="163">
        <v>6</v>
      </c>
      <c r="R394" s="162">
        <v>3</v>
      </c>
      <c r="S394" s="162">
        <v>3</v>
      </c>
      <c r="T394" s="163">
        <v>8</v>
      </c>
      <c r="U394" s="163">
        <v>8</v>
      </c>
      <c r="X394" s="337">
        <v>28602.499509081368</v>
      </c>
      <c r="Y394" s="337">
        <v>68755</v>
      </c>
      <c r="Z394" s="253">
        <v>948.58026509572903</v>
      </c>
      <c r="AA394" s="254">
        <v>869</v>
      </c>
      <c r="AB394" s="254">
        <v>79.580265095729004</v>
      </c>
      <c r="AC394" s="158">
        <v>1846.0717500000001</v>
      </c>
      <c r="AD394" s="158">
        <v>1893.3311868000003</v>
      </c>
      <c r="AE394" s="158">
        <v>2300.3911900254625</v>
      </c>
      <c r="AF394" s="158">
        <v>590.91885366619181</v>
      </c>
      <c r="AG394" s="158">
        <v>919.14046898766264</v>
      </c>
      <c r="AH394" s="158">
        <v>942.11898071235407</v>
      </c>
      <c r="AI394" s="158">
        <v>5703.7816994793166</v>
      </c>
    </row>
    <row r="395" spans="1:35" ht="45.75" customHeight="1">
      <c r="A395" s="154">
        <v>45704</v>
      </c>
      <c r="B395" s="159">
        <v>153</v>
      </c>
      <c r="C395" s="159">
        <v>112</v>
      </c>
      <c r="D395" s="155">
        <v>30</v>
      </c>
      <c r="E395" s="155">
        <v>30</v>
      </c>
      <c r="F395" s="159">
        <v>9</v>
      </c>
      <c r="G395" s="159">
        <v>9</v>
      </c>
      <c r="H395" s="155">
        <v>11</v>
      </c>
      <c r="I395" s="155">
        <v>11</v>
      </c>
      <c r="J395" s="159">
        <v>3</v>
      </c>
      <c r="K395" s="160">
        <v>3</v>
      </c>
      <c r="L395" s="155" t="s">
        <v>54</v>
      </c>
      <c r="M395" s="155" t="s">
        <v>54</v>
      </c>
      <c r="N395" s="162">
        <v>1</v>
      </c>
      <c r="O395" s="162" t="s">
        <v>754</v>
      </c>
      <c r="P395" s="163">
        <v>6</v>
      </c>
      <c r="Q395" s="163">
        <v>6</v>
      </c>
      <c r="R395" s="162">
        <v>3</v>
      </c>
      <c r="S395" s="162">
        <v>3</v>
      </c>
      <c r="T395" s="163">
        <v>8</v>
      </c>
      <c r="U395" s="163">
        <v>8</v>
      </c>
      <c r="X395" s="337">
        <v>27661.833297573139</v>
      </c>
      <c r="Y395" s="337">
        <v>68496</v>
      </c>
      <c r="Z395" s="253">
        <v>968.31198873541643</v>
      </c>
      <c r="AA395" s="254">
        <v>907</v>
      </c>
      <c r="AB395" s="254">
        <v>61.311988735416392</v>
      </c>
      <c r="AC395" s="158">
        <v>1839.1176</v>
      </c>
      <c r="AD395" s="158">
        <v>1886.1990105600003</v>
      </c>
      <c r="AE395" s="158">
        <v>2224.7369534080954</v>
      </c>
      <c r="AF395" s="158">
        <v>603.21074708107915</v>
      </c>
      <c r="AG395" s="158">
        <v>953.94233228982785</v>
      </c>
      <c r="AH395" s="158">
        <v>977.79089059707348</v>
      </c>
      <c r="AI395" s="158">
        <v>5668.0890433390014</v>
      </c>
    </row>
    <row r="396" spans="1:35" ht="45.75" customHeight="1">
      <c r="A396" s="154">
        <v>45705</v>
      </c>
      <c r="B396" s="159">
        <v>133</v>
      </c>
      <c r="C396" s="159">
        <v>160</v>
      </c>
      <c r="D396" s="155">
        <v>30</v>
      </c>
      <c r="E396" s="155">
        <v>31</v>
      </c>
      <c r="F396" s="159">
        <v>10</v>
      </c>
      <c r="G396" s="159">
        <v>8</v>
      </c>
      <c r="H396" s="155">
        <v>11</v>
      </c>
      <c r="I396" s="155">
        <v>11</v>
      </c>
      <c r="J396" s="159">
        <v>3</v>
      </c>
      <c r="K396" s="160">
        <v>4</v>
      </c>
      <c r="L396" s="155" t="s">
        <v>54</v>
      </c>
      <c r="M396" s="155" t="s">
        <v>54</v>
      </c>
      <c r="N396" s="162">
        <v>2</v>
      </c>
      <c r="O396" s="162">
        <v>1</v>
      </c>
      <c r="P396" s="163">
        <v>6</v>
      </c>
      <c r="Q396" s="163">
        <v>6</v>
      </c>
      <c r="R396" s="162">
        <v>3</v>
      </c>
      <c r="S396" s="162">
        <v>3</v>
      </c>
      <c r="T396" s="163">
        <v>8</v>
      </c>
      <c r="U396" s="163">
        <v>8</v>
      </c>
      <c r="X396" s="337">
        <v>29663.983736133709</v>
      </c>
      <c r="Y396" s="337">
        <v>65635</v>
      </c>
      <c r="Z396" s="253">
        <v>940.14000887442683</v>
      </c>
      <c r="AA396" s="254">
        <v>882</v>
      </c>
      <c r="AB396" s="254">
        <v>58.140008874426861</v>
      </c>
      <c r="AC396" s="158">
        <v>1762.2997500000001</v>
      </c>
      <c r="AD396" s="158">
        <v>1807.4146236000001</v>
      </c>
      <c r="AE396" s="158">
        <v>2385.7623640897045</v>
      </c>
      <c r="AF396" s="158">
        <v>585.66098913488884</v>
      </c>
      <c r="AG396" s="158">
        <v>927.28109728166123</v>
      </c>
      <c r="AH396" s="158">
        <v>950.46312471370265</v>
      </c>
      <c r="AI396" s="158">
        <v>5706.1190741062555</v>
      </c>
    </row>
    <row r="397" spans="1:35" ht="45.75" customHeight="1">
      <c r="A397" s="154">
        <v>45706</v>
      </c>
      <c r="B397" s="159">
        <v>179</v>
      </c>
      <c r="C397" s="159">
        <v>139</v>
      </c>
      <c r="D397" s="155">
        <v>31</v>
      </c>
      <c r="E397" s="155">
        <v>30</v>
      </c>
      <c r="F397" s="159">
        <v>9</v>
      </c>
      <c r="G397" s="159">
        <v>8</v>
      </c>
      <c r="H397" s="155">
        <v>11</v>
      </c>
      <c r="I397" s="155">
        <v>11</v>
      </c>
      <c r="J397" s="159">
        <v>4</v>
      </c>
      <c r="K397" s="160">
        <v>4</v>
      </c>
      <c r="L397" s="155" t="s">
        <v>54</v>
      </c>
      <c r="M397" s="155" t="s">
        <v>54</v>
      </c>
      <c r="N397" s="162" t="s">
        <v>864</v>
      </c>
      <c r="O397" s="162" t="s">
        <v>865</v>
      </c>
      <c r="P397" s="163">
        <v>7</v>
      </c>
      <c r="Q397" s="163">
        <v>6</v>
      </c>
      <c r="R397" s="162">
        <v>3</v>
      </c>
      <c r="S397" s="162">
        <v>3</v>
      </c>
      <c r="T397" s="163">
        <v>8</v>
      </c>
      <c r="U397" s="163">
        <v>8</v>
      </c>
      <c r="X397" s="337">
        <v>30389.420981322128</v>
      </c>
      <c r="Y397" s="337">
        <v>67529</v>
      </c>
      <c r="Z397" s="253">
        <v>993.63622887637121</v>
      </c>
      <c r="AA397" s="254">
        <v>918</v>
      </c>
      <c r="AB397" s="254">
        <v>75.636228876371177</v>
      </c>
      <c r="AC397" s="158">
        <v>1813.15365</v>
      </c>
      <c r="AD397" s="158">
        <v>1859.5703834400001</v>
      </c>
      <c r="AE397" s="158">
        <v>2444.1065464650223</v>
      </c>
      <c r="AF397" s="158">
        <v>618.98650323446066</v>
      </c>
      <c r="AG397" s="158">
        <v>968.87786525591366</v>
      </c>
      <c r="AH397" s="158">
        <v>993.09981188731138</v>
      </c>
      <c r="AI397" s="158">
        <v>5891.5412983953975</v>
      </c>
    </row>
    <row r="398" spans="1:35" ht="45.75" customHeight="1">
      <c r="A398" s="154">
        <v>45707</v>
      </c>
      <c r="B398" s="159">
        <v>175</v>
      </c>
      <c r="C398" s="159">
        <v>195</v>
      </c>
      <c r="D398" s="155">
        <v>31</v>
      </c>
      <c r="E398" s="155">
        <v>30</v>
      </c>
      <c r="F398" s="159">
        <v>9</v>
      </c>
      <c r="G398" s="159">
        <v>8</v>
      </c>
      <c r="H398" s="155">
        <v>11</v>
      </c>
      <c r="I398" s="155">
        <v>11</v>
      </c>
      <c r="J398" s="159">
        <v>4</v>
      </c>
      <c r="K398" s="160">
        <v>4</v>
      </c>
      <c r="L398" s="155" t="s">
        <v>54</v>
      </c>
      <c r="M398" s="155" t="s">
        <v>54</v>
      </c>
      <c r="N398" s="162">
        <v>2</v>
      </c>
      <c r="O398" s="162" t="s">
        <v>866</v>
      </c>
      <c r="P398" s="163">
        <v>7</v>
      </c>
      <c r="Q398" s="163">
        <v>6</v>
      </c>
      <c r="R398" s="162">
        <v>3</v>
      </c>
      <c r="S398" s="162">
        <v>3</v>
      </c>
      <c r="T398" s="163">
        <v>8</v>
      </c>
      <c r="U398" s="163">
        <v>8</v>
      </c>
      <c r="X398" s="337">
        <v>29382.918551816314</v>
      </c>
      <c r="Y398" s="337">
        <v>75103</v>
      </c>
      <c r="Z398" s="253">
        <v>1098.395213218321</v>
      </c>
      <c r="AA398" s="254">
        <v>1029</v>
      </c>
      <c r="AB398" s="254">
        <v>69.395213218320976</v>
      </c>
      <c r="AC398" s="158">
        <v>2016.5155499999998</v>
      </c>
      <c r="AD398" s="158">
        <v>2068.13834808</v>
      </c>
      <c r="AE398" s="158">
        <v>2363.15735106903</v>
      </c>
      <c r="AF398" s="158">
        <v>684.24619839829836</v>
      </c>
      <c r="AG398" s="158">
        <v>1082.2159118665738</v>
      </c>
      <c r="AH398" s="158">
        <v>1109.2713096632381</v>
      </c>
      <c r="AI398" s="158">
        <v>6197.7578094139026</v>
      </c>
    </row>
    <row r="399" spans="1:35" ht="45.75" customHeight="1">
      <c r="A399" s="154">
        <v>45708</v>
      </c>
      <c r="B399" s="159">
        <v>171</v>
      </c>
      <c r="C399" s="159">
        <v>189</v>
      </c>
      <c r="D399" s="155">
        <v>31</v>
      </c>
      <c r="E399" s="155">
        <v>30</v>
      </c>
      <c r="F399" s="159">
        <v>9</v>
      </c>
      <c r="G399" s="159">
        <v>8</v>
      </c>
      <c r="H399" s="155">
        <v>11</v>
      </c>
      <c r="I399" s="155">
        <v>11</v>
      </c>
      <c r="J399" s="159">
        <v>4</v>
      </c>
      <c r="K399" s="160">
        <v>4</v>
      </c>
      <c r="L399" s="155" t="s">
        <v>54</v>
      </c>
      <c r="M399" s="155" t="s">
        <v>54</v>
      </c>
      <c r="N399" s="162">
        <v>2</v>
      </c>
      <c r="O399" s="162">
        <v>2</v>
      </c>
      <c r="P399" s="163">
        <v>7</v>
      </c>
      <c r="Q399" s="163">
        <v>6</v>
      </c>
      <c r="R399" s="162">
        <v>3</v>
      </c>
      <c r="S399" s="162">
        <v>3</v>
      </c>
      <c r="T399" s="163">
        <v>8</v>
      </c>
      <c r="U399" s="163">
        <v>8</v>
      </c>
      <c r="X399" s="337">
        <v>30521.870014903405</v>
      </c>
      <c r="Y399" s="337">
        <v>73884</v>
      </c>
      <c r="Z399" s="253">
        <v>1083.1070938897169</v>
      </c>
      <c r="AA399" s="254">
        <v>1014</v>
      </c>
      <c r="AB399" s="254">
        <v>69.10709388971685</v>
      </c>
      <c r="AC399" s="158">
        <v>1983.7854000000002</v>
      </c>
      <c r="AD399" s="158">
        <v>2034.5703062400003</v>
      </c>
      <c r="AE399" s="158">
        <v>2454.7589228379688</v>
      </c>
      <c r="AF399" s="158">
        <v>674.72245193129902</v>
      </c>
      <c r="AG399" s="158">
        <v>1066.6194960592215</v>
      </c>
      <c r="AH399" s="158">
        <v>1093.2849834607021</v>
      </c>
      <c r="AI399" s="158">
        <v>6230.6711770684906</v>
      </c>
    </row>
    <row r="400" spans="1:35" ht="45.75" customHeight="1">
      <c r="A400" s="154">
        <v>45709</v>
      </c>
      <c r="B400" s="159">
        <v>126</v>
      </c>
      <c r="C400" s="159">
        <v>155</v>
      </c>
      <c r="D400" s="155">
        <v>30</v>
      </c>
      <c r="E400" s="155">
        <v>31</v>
      </c>
      <c r="F400" s="159">
        <v>8</v>
      </c>
      <c r="G400" s="159">
        <v>9</v>
      </c>
      <c r="H400" s="155">
        <v>11</v>
      </c>
      <c r="I400" s="155">
        <v>11</v>
      </c>
      <c r="J400" s="159">
        <v>4</v>
      </c>
      <c r="K400" s="160">
        <v>4</v>
      </c>
      <c r="L400" s="155" t="s">
        <v>54</v>
      </c>
      <c r="M400" s="155" t="s">
        <v>54</v>
      </c>
      <c r="N400" s="162">
        <v>2</v>
      </c>
      <c r="O400" s="162">
        <v>2</v>
      </c>
      <c r="P400" s="163">
        <v>7</v>
      </c>
      <c r="Q400" s="163">
        <v>6</v>
      </c>
      <c r="R400" s="162">
        <v>3</v>
      </c>
      <c r="S400" s="162">
        <v>3</v>
      </c>
      <c r="T400" s="163">
        <v>8</v>
      </c>
      <c r="U400" s="163">
        <v>8</v>
      </c>
      <c r="X400" s="337">
        <v>30394.601623089431</v>
      </c>
      <c r="Y400" s="337">
        <v>71074</v>
      </c>
      <c r="Z400" s="253">
        <v>1025.9432234432234</v>
      </c>
      <c r="AA400" s="254">
        <v>961</v>
      </c>
      <c r="AB400" s="254">
        <v>64.943223443223445</v>
      </c>
      <c r="AC400" s="158">
        <v>1908.3369</v>
      </c>
      <c r="AD400" s="158">
        <v>1957.1903246400002</v>
      </c>
      <c r="AE400" s="158">
        <v>2444.5232059487994</v>
      </c>
      <c r="AF400" s="158">
        <v>639.1121719810244</v>
      </c>
      <c r="AG400" s="158">
        <v>1010.7324022698612</v>
      </c>
      <c r="AH400" s="158">
        <v>1036.0007123266075</v>
      </c>
      <c r="AI400" s="158">
        <v>6051.5581048396853</v>
      </c>
    </row>
    <row r="401" spans="1:35" ht="45.75" customHeight="1">
      <c r="A401" s="154">
        <v>45710</v>
      </c>
      <c r="B401" s="159">
        <v>134</v>
      </c>
      <c r="C401" s="159">
        <v>162</v>
      </c>
      <c r="D401" s="155">
        <v>31</v>
      </c>
      <c r="E401" s="155">
        <v>31</v>
      </c>
      <c r="F401" s="159">
        <v>9</v>
      </c>
      <c r="G401" s="159">
        <v>9</v>
      </c>
      <c r="H401" s="155">
        <v>11</v>
      </c>
      <c r="I401" s="155">
        <v>11</v>
      </c>
      <c r="J401" s="159">
        <v>4</v>
      </c>
      <c r="K401" s="160">
        <v>4</v>
      </c>
      <c r="L401" s="155" t="s">
        <v>54</v>
      </c>
      <c r="M401" s="155" t="s">
        <v>54</v>
      </c>
      <c r="N401" s="162">
        <v>1</v>
      </c>
      <c r="O401" s="162">
        <v>1</v>
      </c>
      <c r="P401" s="163">
        <v>6</v>
      </c>
      <c r="Q401" s="163">
        <v>6</v>
      </c>
      <c r="R401" s="162">
        <v>3</v>
      </c>
      <c r="S401" s="162">
        <v>3</v>
      </c>
      <c r="T401" s="163">
        <v>8</v>
      </c>
      <c r="U401" s="163">
        <v>8</v>
      </c>
      <c r="X401" s="337">
        <v>30350.547473219183</v>
      </c>
      <c r="Y401" s="337">
        <v>71721</v>
      </c>
      <c r="Z401" s="253">
        <v>1018.5847606366882</v>
      </c>
      <c r="AA401" s="254">
        <v>959</v>
      </c>
      <c r="AB401" s="254">
        <v>59.584760636688252</v>
      </c>
      <c r="AC401" s="158">
        <v>1925.7088500000002</v>
      </c>
      <c r="AD401" s="158">
        <v>1975.0069965600003</v>
      </c>
      <c r="AE401" s="158">
        <v>2440.9800967805463</v>
      </c>
      <c r="AF401" s="158">
        <v>634.52821154416642</v>
      </c>
      <c r="AG401" s="158">
        <v>1007.334206243061</v>
      </c>
      <c r="AH401" s="158">
        <v>1032.5175613991373</v>
      </c>
      <c r="AI401" s="158">
        <v>6057.8495111277743</v>
      </c>
    </row>
    <row r="402" spans="1:35" ht="45.75" customHeight="1">
      <c r="A402" s="154">
        <v>45711</v>
      </c>
      <c r="B402" s="159">
        <v>184</v>
      </c>
      <c r="C402" s="159">
        <v>126</v>
      </c>
      <c r="D402" s="155">
        <v>31</v>
      </c>
      <c r="E402" s="155">
        <v>31</v>
      </c>
      <c r="F402" s="159">
        <v>9</v>
      </c>
      <c r="G402" s="159">
        <v>10</v>
      </c>
      <c r="H402" s="155">
        <v>11</v>
      </c>
      <c r="I402" s="155">
        <v>11</v>
      </c>
      <c r="J402" s="159">
        <v>4</v>
      </c>
      <c r="K402" s="160">
        <v>3</v>
      </c>
      <c r="L402" s="155" t="s">
        <v>54</v>
      </c>
      <c r="M402" s="155" t="s">
        <v>54</v>
      </c>
      <c r="N402" s="162">
        <v>1</v>
      </c>
      <c r="O402" s="162">
        <v>1</v>
      </c>
      <c r="P402" s="163">
        <v>6</v>
      </c>
      <c r="Q402" s="163">
        <v>6</v>
      </c>
      <c r="R402" s="162">
        <v>3</v>
      </c>
      <c r="S402" s="162">
        <v>3</v>
      </c>
      <c r="T402" s="163">
        <v>8</v>
      </c>
      <c r="U402" s="163">
        <v>8</v>
      </c>
      <c r="X402" s="337">
        <v>30030.326060494208</v>
      </c>
      <c r="Y402" s="337">
        <v>76526</v>
      </c>
      <c r="Z402" s="253">
        <v>1092.5124185417435</v>
      </c>
      <c r="AA402" s="254">
        <v>1042</v>
      </c>
      <c r="AB402" s="254">
        <v>50.512418541743514</v>
      </c>
      <c r="AC402" s="158">
        <v>2054.7231000000002</v>
      </c>
      <c r="AD402" s="158">
        <v>2107.3240113600004</v>
      </c>
      <c r="AE402" s="158">
        <v>2415.2258959472883</v>
      </c>
      <c r="AF402" s="158">
        <v>680.58150663256151</v>
      </c>
      <c r="AG402" s="158">
        <v>1090.9904552188716</v>
      </c>
      <c r="AH402" s="158">
        <v>1118.2652165993434</v>
      </c>
      <c r="AI402" s="158">
        <v>6294.1218691587219</v>
      </c>
    </row>
    <row r="403" spans="1:35" ht="45.75" customHeight="1">
      <c r="A403" s="154">
        <v>45712</v>
      </c>
      <c r="B403" s="159">
        <v>161</v>
      </c>
      <c r="C403" s="159">
        <v>112</v>
      </c>
      <c r="D403" s="155">
        <v>31</v>
      </c>
      <c r="E403" s="155">
        <v>30</v>
      </c>
      <c r="F403" s="159">
        <v>10</v>
      </c>
      <c r="G403" s="159">
        <v>9</v>
      </c>
      <c r="H403" s="155">
        <v>11</v>
      </c>
      <c r="I403" s="155">
        <v>11</v>
      </c>
      <c r="J403" s="159">
        <v>3</v>
      </c>
      <c r="K403" s="160">
        <v>3</v>
      </c>
      <c r="L403" s="155" t="s">
        <v>54</v>
      </c>
      <c r="M403" s="155" t="s">
        <v>54</v>
      </c>
      <c r="N403" s="162">
        <v>2</v>
      </c>
      <c r="O403" s="162">
        <v>1</v>
      </c>
      <c r="P403" s="163">
        <v>7</v>
      </c>
      <c r="Q403" s="163">
        <v>6</v>
      </c>
      <c r="R403" s="162">
        <v>3</v>
      </c>
      <c r="S403" s="162">
        <v>3</v>
      </c>
      <c r="T403" s="163">
        <v>8</v>
      </c>
      <c r="U403" s="163">
        <v>8</v>
      </c>
      <c r="X403" s="337">
        <v>30093.727693355886</v>
      </c>
      <c r="Y403" s="337">
        <v>74191</v>
      </c>
      <c r="Z403" s="253">
        <v>1097.6305570861005</v>
      </c>
      <c r="AA403" s="254">
        <v>1030</v>
      </c>
      <c r="AB403" s="254">
        <v>67.630557086100396</v>
      </c>
      <c r="AC403" s="158">
        <v>1992.0283500000003</v>
      </c>
      <c r="AD403" s="158">
        <v>2043.0242757600004</v>
      </c>
      <c r="AE403" s="158">
        <v>2420.3250502230162</v>
      </c>
      <c r="AF403" s="158">
        <v>683.76985523396422</v>
      </c>
      <c r="AG403" s="158">
        <v>1082.8135085760957</v>
      </c>
      <c r="AH403" s="158">
        <v>1109.883846290498</v>
      </c>
      <c r="AI403" s="158">
        <v>6229.9326897930769</v>
      </c>
    </row>
    <row r="404" spans="1:35" ht="45.75" customHeight="1">
      <c r="A404" s="154">
        <v>45713</v>
      </c>
      <c r="B404" s="159">
        <v>184</v>
      </c>
      <c r="C404" s="159">
        <v>106</v>
      </c>
      <c r="D404" s="155">
        <v>30</v>
      </c>
      <c r="E404" s="155">
        <v>30</v>
      </c>
      <c r="F404" s="159">
        <v>10</v>
      </c>
      <c r="G404" s="159">
        <v>8</v>
      </c>
      <c r="H404" s="155">
        <v>11</v>
      </c>
      <c r="I404" s="155">
        <v>11</v>
      </c>
      <c r="J404" s="159">
        <v>3</v>
      </c>
      <c r="K404" s="160">
        <v>3</v>
      </c>
      <c r="L404" s="155" t="s">
        <v>54</v>
      </c>
      <c r="M404" s="155" t="s">
        <v>54</v>
      </c>
      <c r="N404" s="162" t="s">
        <v>814</v>
      </c>
      <c r="O404" s="162">
        <v>1</v>
      </c>
      <c r="P404" s="163">
        <v>7</v>
      </c>
      <c r="Q404" s="163">
        <v>6</v>
      </c>
      <c r="R404" s="162">
        <v>3</v>
      </c>
      <c r="S404" s="162">
        <v>3</v>
      </c>
      <c r="T404" s="163">
        <v>8</v>
      </c>
      <c r="U404" s="163">
        <v>8</v>
      </c>
      <c r="X404" s="337">
        <v>30927.988460696688</v>
      </c>
      <c r="Y404" s="337">
        <v>73403</v>
      </c>
      <c r="Z404" s="253">
        <v>1072.1197144576336</v>
      </c>
      <c r="AA404" s="254">
        <v>999</v>
      </c>
      <c r="AB404" s="254">
        <v>73.119714457633606</v>
      </c>
      <c r="AC404" s="158">
        <v>1970.8705500000003</v>
      </c>
      <c r="AD404" s="158">
        <v>2021.3248360800005</v>
      </c>
      <c r="AE404" s="158">
        <v>2487.421498166852</v>
      </c>
      <c r="AF404" s="158">
        <v>667.87785490803401</v>
      </c>
      <c r="AG404" s="158">
        <v>1052.0890997147444</v>
      </c>
      <c r="AH404" s="158">
        <v>1078.3913272076129</v>
      </c>
      <c r="AI404" s="158">
        <v>6228.7132888696315</v>
      </c>
    </row>
    <row r="405" spans="1:35" ht="45.75" customHeight="1">
      <c r="A405" s="154">
        <v>45714</v>
      </c>
      <c r="B405" s="159">
        <v>168</v>
      </c>
      <c r="C405" s="159">
        <v>210</v>
      </c>
      <c r="D405" s="155">
        <v>31</v>
      </c>
      <c r="E405" s="155">
        <v>31</v>
      </c>
      <c r="F405" s="159">
        <v>9</v>
      </c>
      <c r="G405" s="159">
        <v>9</v>
      </c>
      <c r="H405" s="155">
        <v>11</v>
      </c>
      <c r="I405" s="155">
        <v>11</v>
      </c>
      <c r="J405" s="159">
        <v>4</v>
      </c>
      <c r="K405" s="160">
        <v>4</v>
      </c>
      <c r="L405" s="155" t="s">
        <v>54</v>
      </c>
      <c r="M405" s="155" t="s">
        <v>54</v>
      </c>
      <c r="N405" s="162" t="s">
        <v>799</v>
      </c>
      <c r="O405" s="162">
        <v>2</v>
      </c>
      <c r="P405" s="163">
        <v>7</v>
      </c>
      <c r="Q405" s="163">
        <v>7</v>
      </c>
      <c r="R405" s="162">
        <v>3</v>
      </c>
      <c r="S405" s="162">
        <v>3</v>
      </c>
      <c r="T405" s="163">
        <v>8</v>
      </c>
      <c r="U405" s="163">
        <v>8</v>
      </c>
      <c r="X405" s="337">
        <v>30509.992304271953</v>
      </c>
      <c r="Y405" s="337">
        <v>70315</v>
      </c>
      <c r="Z405" s="253">
        <v>1033.314249187071</v>
      </c>
      <c r="AA405" s="254">
        <v>977</v>
      </c>
      <c r="AB405" s="254">
        <v>56.314249187070956</v>
      </c>
      <c r="AC405" s="158">
        <v>1887.95775</v>
      </c>
      <c r="AD405" s="158">
        <v>1936.2894684000003</v>
      </c>
      <c r="AE405" s="158">
        <v>2453.8036433566917</v>
      </c>
      <c r="AF405" s="158">
        <v>643.70395850997863</v>
      </c>
      <c r="AG405" s="158">
        <v>1025.1535483230905</v>
      </c>
      <c r="AH405" s="158">
        <v>1050.7823870311677</v>
      </c>
      <c r="AI405" s="158">
        <v>6058.9506185897608</v>
      </c>
    </row>
    <row r="406" spans="1:35" ht="45.75" customHeight="1">
      <c r="A406" s="154">
        <v>45715</v>
      </c>
      <c r="B406" s="159">
        <v>168</v>
      </c>
      <c r="C406" s="159">
        <v>198</v>
      </c>
      <c r="D406" s="155">
        <v>30</v>
      </c>
      <c r="E406" s="155">
        <v>30</v>
      </c>
      <c r="F406" s="159">
        <v>9</v>
      </c>
      <c r="G406" s="159">
        <v>9</v>
      </c>
      <c r="H406" s="155">
        <v>11</v>
      </c>
      <c r="I406" s="155">
        <v>11</v>
      </c>
      <c r="J406" s="159">
        <v>4</v>
      </c>
      <c r="K406" s="160">
        <v>4</v>
      </c>
      <c r="L406" s="155" t="s">
        <v>54</v>
      </c>
      <c r="M406" s="155" t="s">
        <v>54</v>
      </c>
      <c r="N406" s="162" t="s">
        <v>799</v>
      </c>
      <c r="O406" s="162" t="s">
        <v>867</v>
      </c>
      <c r="P406" s="163" t="s">
        <v>842</v>
      </c>
      <c r="Q406" s="163">
        <v>6</v>
      </c>
      <c r="R406" s="162">
        <v>3</v>
      </c>
      <c r="S406" s="162">
        <v>3</v>
      </c>
      <c r="T406" s="163">
        <v>8</v>
      </c>
      <c r="U406" s="163">
        <v>8</v>
      </c>
      <c r="X406" s="337">
        <v>30790.314772620899</v>
      </c>
      <c r="Y406" s="337">
        <v>71404</v>
      </c>
      <c r="Z406" s="253">
        <v>1045.8244256915143</v>
      </c>
      <c r="AA406" s="254">
        <v>982</v>
      </c>
      <c r="AB406" s="254">
        <v>63.8244256915143</v>
      </c>
      <c r="AC406" s="158">
        <v>1917.1974</v>
      </c>
      <c r="AD406" s="158">
        <v>1966.2776534400002</v>
      </c>
      <c r="AE406" s="158">
        <v>2476.3489225324283</v>
      </c>
      <c r="AF406" s="158">
        <v>651.49718321766466</v>
      </c>
      <c r="AG406" s="158">
        <v>1032.1900871550115</v>
      </c>
      <c r="AH406" s="158">
        <v>1057.9948393338866</v>
      </c>
      <c r="AI406" s="158">
        <v>6126.3138463451041</v>
      </c>
    </row>
    <row r="407" spans="1:35" ht="45.75" customHeight="1">
      <c r="A407" s="154">
        <v>45716</v>
      </c>
      <c r="B407" s="159">
        <v>170</v>
      </c>
      <c r="C407" s="159">
        <v>175</v>
      </c>
      <c r="D407" s="155">
        <v>30</v>
      </c>
      <c r="E407" s="155">
        <v>31</v>
      </c>
      <c r="F407" s="159">
        <v>9</v>
      </c>
      <c r="G407" s="159">
        <v>9</v>
      </c>
      <c r="H407" s="155">
        <v>11</v>
      </c>
      <c r="I407" s="155">
        <v>11</v>
      </c>
      <c r="J407" s="159">
        <v>4</v>
      </c>
      <c r="K407" s="160">
        <v>4</v>
      </c>
      <c r="L407" s="155" t="s">
        <v>54</v>
      </c>
      <c r="M407" s="155" t="s">
        <v>54</v>
      </c>
      <c r="N407" s="162">
        <v>2</v>
      </c>
      <c r="O407" s="162">
        <v>2</v>
      </c>
      <c r="P407" s="163" t="s">
        <v>868</v>
      </c>
      <c r="Q407" s="163">
        <v>6</v>
      </c>
      <c r="R407" s="162">
        <v>3</v>
      </c>
      <c r="S407" s="162">
        <v>3</v>
      </c>
      <c r="T407" s="163">
        <v>8</v>
      </c>
      <c r="U407" s="163">
        <v>8</v>
      </c>
      <c r="X407" s="337">
        <v>31642.145739356445</v>
      </c>
      <c r="Y407" s="337">
        <v>72584</v>
      </c>
      <c r="Z407" s="253">
        <v>1006.2843353916152</v>
      </c>
      <c r="AA407" s="254">
        <v>954</v>
      </c>
      <c r="AB407" s="254">
        <v>52.284335391615208</v>
      </c>
      <c r="AC407" s="158">
        <v>1948.8804000000002</v>
      </c>
      <c r="AD407" s="158">
        <v>1998.7717382400003</v>
      </c>
      <c r="AE407" s="158">
        <v>2544.8584753652904</v>
      </c>
      <c r="AF407" s="158">
        <v>626.86565155543235</v>
      </c>
      <c r="AG407" s="158">
        <v>1000.349658215102</v>
      </c>
      <c r="AH407" s="158">
        <v>1025.3583996704795</v>
      </c>
      <c r="AI407" s="158">
        <v>6170.845523375825</v>
      </c>
    </row>
    <row r="408" spans="1:35" ht="45.75" customHeight="1">
      <c r="A408" s="154">
        <v>45717</v>
      </c>
      <c r="B408" s="159">
        <v>152</v>
      </c>
      <c r="C408" s="159">
        <v>174</v>
      </c>
      <c r="D408" s="155">
        <v>30</v>
      </c>
      <c r="E408" s="155">
        <v>30</v>
      </c>
      <c r="F408" s="159">
        <v>8</v>
      </c>
      <c r="G408" s="159">
        <v>8</v>
      </c>
      <c r="H408" s="155">
        <v>10</v>
      </c>
      <c r="I408" s="155">
        <v>10</v>
      </c>
      <c r="J408" s="159">
        <v>4</v>
      </c>
      <c r="K408" s="160">
        <v>4</v>
      </c>
      <c r="L408" s="155" t="s">
        <v>54</v>
      </c>
      <c r="M408" s="155" t="s">
        <v>54</v>
      </c>
      <c r="N408" s="162">
        <v>1</v>
      </c>
      <c r="O408" s="162">
        <v>2</v>
      </c>
      <c r="P408" s="163">
        <v>6</v>
      </c>
      <c r="Q408" s="163">
        <v>6</v>
      </c>
      <c r="R408" s="162">
        <v>3</v>
      </c>
      <c r="S408" s="162">
        <v>3</v>
      </c>
      <c r="T408" s="163">
        <v>8</v>
      </c>
      <c r="U408" s="163">
        <v>8</v>
      </c>
      <c r="X408" s="337">
        <v>30857.509425304088</v>
      </c>
      <c r="Y408" s="337">
        <v>67892</v>
      </c>
      <c r="Z408" s="253">
        <v>965.45540099666584</v>
      </c>
      <c r="AA408" s="254">
        <v>924</v>
      </c>
      <c r="AB408" s="254">
        <v>41.45540099666583</v>
      </c>
      <c r="AC408" s="158">
        <v>1822.9002</v>
      </c>
      <c r="AD408" s="158">
        <v>1869.5664451200003</v>
      </c>
      <c r="AE408" s="158">
        <v>1705.7626521659899</v>
      </c>
      <c r="AF408" s="158">
        <v>601.43123340775901</v>
      </c>
      <c r="AG408" s="158">
        <v>966.61550267327186</v>
      </c>
      <c r="AH408" s="158">
        <v>990.78089024010353</v>
      </c>
      <c r="AI408" s="158">
        <v>5143.3758333670212</v>
      </c>
    </row>
    <row r="409" spans="1:35" ht="45.75" customHeight="1">
      <c r="A409" s="154">
        <v>45718</v>
      </c>
      <c r="B409" s="159">
        <v>173</v>
      </c>
      <c r="C409" s="159">
        <v>189</v>
      </c>
      <c r="D409" s="155">
        <v>30</v>
      </c>
      <c r="E409" s="155">
        <v>30</v>
      </c>
      <c r="F409" s="159">
        <v>9</v>
      </c>
      <c r="G409" s="159">
        <v>9</v>
      </c>
      <c r="H409" s="155">
        <v>11</v>
      </c>
      <c r="I409" s="155">
        <v>10</v>
      </c>
      <c r="J409" s="159">
        <v>4</v>
      </c>
      <c r="K409" s="160">
        <v>4</v>
      </c>
      <c r="L409" s="155" t="s">
        <v>54</v>
      </c>
      <c r="M409" s="155" t="s">
        <v>54</v>
      </c>
      <c r="N409" s="162">
        <v>2</v>
      </c>
      <c r="O409" s="162">
        <v>2</v>
      </c>
      <c r="P409" s="163">
        <v>6</v>
      </c>
      <c r="Q409" s="163">
        <v>6</v>
      </c>
      <c r="R409" s="162">
        <v>3</v>
      </c>
      <c r="S409" s="162">
        <v>3</v>
      </c>
      <c r="T409" s="163">
        <v>8</v>
      </c>
      <c r="U409" s="163">
        <v>8</v>
      </c>
      <c r="X409" s="337">
        <v>32308.590788550599</v>
      </c>
      <c r="Y409" s="337">
        <v>76803</v>
      </c>
      <c r="Z409" s="253">
        <v>978.16104251438196</v>
      </c>
      <c r="AA409" s="254">
        <v>937</v>
      </c>
      <c r="AB409" s="254">
        <v>41.161042514381926</v>
      </c>
      <c r="AC409" s="158">
        <v>2062.1605500000001</v>
      </c>
      <c r="AD409" s="158">
        <v>2114.9518600800002</v>
      </c>
      <c r="AE409" s="158">
        <v>1785.9765268687315</v>
      </c>
      <c r="AF409" s="158">
        <v>609.34622320568053</v>
      </c>
      <c r="AG409" s="158">
        <v>979.9975403740566</v>
      </c>
      <c r="AH409" s="158">
        <v>1004.4974788834079</v>
      </c>
      <c r="AI409" s="158">
        <v>5490.272150528469</v>
      </c>
    </row>
    <row r="410" spans="1:35" ht="45.75" customHeight="1">
      <c r="A410" s="154">
        <v>45719</v>
      </c>
      <c r="B410" s="159">
        <v>198</v>
      </c>
      <c r="C410" s="159">
        <v>157</v>
      </c>
      <c r="D410" s="155">
        <v>30</v>
      </c>
      <c r="E410" s="155">
        <v>29</v>
      </c>
      <c r="F410" s="159">
        <v>9</v>
      </c>
      <c r="G410" s="159">
        <v>9</v>
      </c>
      <c r="H410" s="155">
        <v>10</v>
      </c>
      <c r="I410" s="155">
        <v>10</v>
      </c>
      <c r="J410" s="159">
        <v>4</v>
      </c>
      <c r="K410" s="160">
        <v>3</v>
      </c>
      <c r="L410" s="155" t="s">
        <v>54</v>
      </c>
      <c r="M410" s="155" t="s">
        <v>54</v>
      </c>
      <c r="N410" s="162">
        <v>2</v>
      </c>
      <c r="O410" s="162">
        <v>2</v>
      </c>
      <c r="P410" s="163">
        <v>7</v>
      </c>
      <c r="Q410" s="163">
        <v>6</v>
      </c>
      <c r="R410" s="162">
        <v>3</v>
      </c>
      <c r="S410" s="162">
        <v>3</v>
      </c>
      <c r="T410" s="163">
        <v>8</v>
      </c>
      <c r="U410" s="163">
        <v>8</v>
      </c>
      <c r="X410" s="337">
        <v>32257.954350453114</v>
      </c>
      <c r="Y410" s="337">
        <v>74567</v>
      </c>
      <c r="Z410" s="253">
        <v>1006.8882175226586</v>
      </c>
      <c r="AA410" s="254">
        <v>949</v>
      </c>
      <c r="AB410" s="254">
        <v>57.888217522658607</v>
      </c>
      <c r="AC410" s="158">
        <v>2002.1239499999999</v>
      </c>
      <c r="AD410" s="158">
        <v>2053.37832312</v>
      </c>
      <c r="AE410" s="158">
        <v>1783.1774109791456</v>
      </c>
      <c r="AF410" s="158">
        <v>627.2418404239512</v>
      </c>
      <c r="AG410" s="158">
        <v>996.56368604823922</v>
      </c>
      <c r="AH410" s="158">
        <v>1021.4777781994451</v>
      </c>
      <c r="AI410" s="158">
        <v>5460.3612605713361</v>
      </c>
    </row>
    <row r="411" spans="1:35" ht="45.75" customHeight="1">
      <c r="A411" s="154">
        <v>45720</v>
      </c>
      <c r="B411" s="159">
        <v>194</v>
      </c>
      <c r="C411" s="159">
        <v>172</v>
      </c>
      <c r="D411" s="155">
        <v>29</v>
      </c>
      <c r="E411" s="155">
        <v>29</v>
      </c>
      <c r="F411" s="159">
        <v>9</v>
      </c>
      <c r="G411" s="159">
        <v>8</v>
      </c>
      <c r="H411" s="155">
        <v>10</v>
      </c>
      <c r="I411" s="155">
        <v>10</v>
      </c>
      <c r="J411" s="159">
        <v>3</v>
      </c>
      <c r="K411" s="160">
        <v>3</v>
      </c>
      <c r="L411" s="155" t="s">
        <v>54</v>
      </c>
      <c r="M411" s="155" t="s">
        <v>54</v>
      </c>
      <c r="N411" s="162" t="s">
        <v>829</v>
      </c>
      <c r="O411" s="162">
        <v>2</v>
      </c>
      <c r="P411" s="163">
        <v>7</v>
      </c>
      <c r="Q411" s="163">
        <v>6</v>
      </c>
      <c r="R411" s="162">
        <v>3</v>
      </c>
      <c r="S411" s="162">
        <v>3</v>
      </c>
      <c r="T411" s="163">
        <v>8</v>
      </c>
      <c r="U411" s="163">
        <v>8</v>
      </c>
      <c r="X411" s="337">
        <v>31231.218554952546</v>
      </c>
      <c r="Y411" s="337">
        <v>72740</v>
      </c>
      <c r="Z411" s="253">
        <v>1013.6892808683854</v>
      </c>
      <c r="AA411" s="254">
        <v>959</v>
      </c>
      <c r="AB411" s="254">
        <v>54.689280868385346</v>
      </c>
      <c r="AC411" s="158">
        <v>1953.069</v>
      </c>
      <c r="AD411" s="158">
        <v>2003.0675664</v>
      </c>
      <c r="AE411" s="158">
        <v>1726.4208027426225</v>
      </c>
      <c r="AF411" s="158">
        <v>631.47856840981387</v>
      </c>
      <c r="AG411" s="158">
        <v>1006.1207692906554</v>
      </c>
      <c r="AH411" s="158">
        <v>1031.2737885229217</v>
      </c>
      <c r="AI411" s="158">
        <v>5367.0877068430918</v>
      </c>
    </row>
    <row r="412" spans="1:35" ht="45.75" customHeight="1">
      <c r="A412" s="154">
        <v>45721</v>
      </c>
      <c r="B412" s="159">
        <v>166</v>
      </c>
      <c r="C412" s="159">
        <v>188</v>
      </c>
      <c r="D412" s="155">
        <v>29</v>
      </c>
      <c r="E412" s="155">
        <v>29</v>
      </c>
      <c r="F412" s="159">
        <v>9</v>
      </c>
      <c r="G412" s="159">
        <v>9</v>
      </c>
      <c r="H412" s="155">
        <v>10</v>
      </c>
      <c r="I412" s="155">
        <v>10</v>
      </c>
      <c r="J412" s="159">
        <v>4</v>
      </c>
      <c r="K412" s="160">
        <v>4</v>
      </c>
      <c r="L412" s="155" t="s">
        <v>54</v>
      </c>
      <c r="M412" s="155" t="s">
        <v>54</v>
      </c>
      <c r="N412" s="162">
        <v>2</v>
      </c>
      <c r="O412" s="162">
        <v>2</v>
      </c>
      <c r="P412" s="163">
        <v>6</v>
      </c>
      <c r="Q412" s="163">
        <v>6</v>
      </c>
      <c r="R412" s="162">
        <v>3</v>
      </c>
      <c r="S412" s="162">
        <v>3</v>
      </c>
      <c r="T412" s="163">
        <v>8</v>
      </c>
      <c r="U412" s="163">
        <v>8</v>
      </c>
      <c r="X412" s="337">
        <v>28993.113439634875</v>
      </c>
      <c r="Y412" s="337">
        <v>72542</v>
      </c>
      <c r="Z412" s="253">
        <v>1058.5326499620348</v>
      </c>
      <c r="AA412" s="254">
        <v>1003</v>
      </c>
      <c r="AB412" s="254">
        <v>55.532649962034924</v>
      </c>
      <c r="AC412" s="158">
        <v>1947.7527000000002</v>
      </c>
      <c r="AD412" s="158">
        <v>1997.6151691200005</v>
      </c>
      <c r="AE412" s="158">
        <v>1602.7012871876852</v>
      </c>
      <c r="AF412" s="158">
        <v>659.41378194356264</v>
      </c>
      <c r="AG412" s="158">
        <v>1051.8698142200979</v>
      </c>
      <c r="AH412" s="158">
        <v>1078.1665595756001</v>
      </c>
      <c r="AI412" s="158">
        <v>5311.6000524713454</v>
      </c>
    </row>
    <row r="413" spans="1:35" ht="45.75" customHeight="1">
      <c r="A413" s="154">
        <v>45722</v>
      </c>
      <c r="B413" s="159">
        <v>177</v>
      </c>
      <c r="C413" s="159">
        <v>218</v>
      </c>
      <c r="D413" s="155">
        <v>30</v>
      </c>
      <c r="E413" s="155">
        <v>30</v>
      </c>
      <c r="F413" s="159">
        <v>9</v>
      </c>
      <c r="G413" s="159">
        <v>9</v>
      </c>
      <c r="H413" s="155">
        <v>10</v>
      </c>
      <c r="I413" s="155">
        <v>10</v>
      </c>
      <c r="J413" s="159">
        <v>4</v>
      </c>
      <c r="K413" s="160">
        <v>4</v>
      </c>
      <c r="L413" s="155" t="s">
        <v>54</v>
      </c>
      <c r="M413" s="155" t="s">
        <v>54</v>
      </c>
      <c r="N413" s="162">
        <v>2</v>
      </c>
      <c r="O413" s="162">
        <v>2</v>
      </c>
      <c r="P413" s="163">
        <v>7</v>
      </c>
      <c r="Q413" s="163">
        <v>6</v>
      </c>
      <c r="R413" s="162">
        <v>3</v>
      </c>
      <c r="S413" s="162">
        <v>3</v>
      </c>
      <c r="T413" s="163">
        <v>8</v>
      </c>
      <c r="U413" s="163">
        <v>8</v>
      </c>
      <c r="X413" s="337">
        <v>31061.106296002796</v>
      </c>
      <c r="Y413" s="337">
        <v>78986</v>
      </c>
      <c r="Z413" s="253">
        <v>1142.6400181179933</v>
      </c>
      <c r="AA413" s="254">
        <v>1085</v>
      </c>
      <c r="AB413" s="254">
        <v>57.640018117993435</v>
      </c>
      <c r="AC413" s="158">
        <v>2120.7741000000001</v>
      </c>
      <c r="AD413" s="158">
        <v>2175.0659169600003</v>
      </c>
      <c r="AE413" s="158">
        <v>1717.017220165925</v>
      </c>
      <c r="AF413" s="158">
        <v>711.8085358767828</v>
      </c>
      <c r="AG413" s="158">
        <v>1137.2621651466238</v>
      </c>
      <c r="AH413" s="158">
        <v>1165.6937192752894</v>
      </c>
      <c r="AI413" s="158">
        <v>5741.1538381493319</v>
      </c>
    </row>
    <row r="414" spans="1:35" ht="45.75" customHeight="1">
      <c r="A414" s="154">
        <v>45723</v>
      </c>
      <c r="B414" s="159">
        <v>179</v>
      </c>
      <c r="C414" s="159">
        <v>208</v>
      </c>
      <c r="D414" s="155">
        <v>30</v>
      </c>
      <c r="E414" s="155">
        <v>29</v>
      </c>
      <c r="F414" s="159">
        <v>9</v>
      </c>
      <c r="G414" s="159">
        <v>9</v>
      </c>
      <c r="H414" s="155">
        <v>10</v>
      </c>
      <c r="I414" s="155">
        <v>10</v>
      </c>
      <c r="J414" s="159">
        <v>4</v>
      </c>
      <c r="K414" s="160">
        <v>4</v>
      </c>
      <c r="L414" s="155" t="s">
        <v>54</v>
      </c>
      <c r="M414" s="155" t="s">
        <v>54</v>
      </c>
      <c r="N414" s="162">
        <v>2</v>
      </c>
      <c r="O414" s="162">
        <v>2</v>
      </c>
      <c r="P414" s="163">
        <v>7</v>
      </c>
      <c r="Q414" s="163">
        <v>6</v>
      </c>
      <c r="R414" s="162">
        <v>3</v>
      </c>
      <c r="S414" s="162">
        <v>3</v>
      </c>
      <c r="T414" s="163">
        <v>8</v>
      </c>
      <c r="U414" s="163">
        <v>8</v>
      </c>
      <c r="X414" s="337">
        <v>30840.598419243957</v>
      </c>
      <c r="Y414" s="337">
        <v>78398</v>
      </c>
      <c r="Z414" s="253">
        <v>1181.4257731958762</v>
      </c>
      <c r="AA414" s="254">
        <v>1128</v>
      </c>
      <c r="AB414" s="254">
        <v>53.425773195876289</v>
      </c>
      <c r="AC414" s="158">
        <v>2104.9863</v>
      </c>
      <c r="AD414" s="158">
        <v>2158.87394928</v>
      </c>
      <c r="AE414" s="158">
        <v>1704.8278339293545</v>
      </c>
      <c r="AF414" s="158">
        <v>735.97015379415245</v>
      </c>
      <c r="AG414" s="158">
        <v>1180.7225850937975</v>
      </c>
      <c r="AH414" s="158">
        <v>1210.2406497211423</v>
      </c>
      <c r="AI414" s="158">
        <v>5780.3945220973046</v>
      </c>
    </row>
    <row r="415" spans="1:35" ht="45.75" customHeight="1">
      <c r="A415" s="154">
        <v>45724</v>
      </c>
      <c r="B415" s="159">
        <v>153</v>
      </c>
      <c r="C415" s="159">
        <v>176</v>
      </c>
      <c r="D415" s="155">
        <v>29</v>
      </c>
      <c r="E415" s="155">
        <v>30</v>
      </c>
      <c r="F415" s="159">
        <v>9</v>
      </c>
      <c r="G415" s="159">
        <v>9</v>
      </c>
      <c r="H415" s="155">
        <v>10</v>
      </c>
      <c r="I415" s="155">
        <v>10</v>
      </c>
      <c r="J415" s="159">
        <v>4</v>
      </c>
      <c r="K415" s="160">
        <v>4</v>
      </c>
      <c r="L415" s="155" t="s">
        <v>54</v>
      </c>
      <c r="M415" s="155" t="s">
        <v>54</v>
      </c>
      <c r="N415" s="162">
        <v>1</v>
      </c>
      <c r="O415" s="162" t="s">
        <v>754</v>
      </c>
      <c r="P415" s="163">
        <v>6</v>
      </c>
      <c r="Q415" s="163">
        <v>6</v>
      </c>
      <c r="R415" s="162">
        <v>3</v>
      </c>
      <c r="S415" s="162">
        <v>3</v>
      </c>
      <c r="T415" s="163">
        <v>8</v>
      </c>
      <c r="U415" s="163">
        <v>8</v>
      </c>
      <c r="X415" s="337">
        <v>31180.858607560775</v>
      </c>
      <c r="Y415" s="337">
        <v>76847</v>
      </c>
      <c r="Z415" s="253">
        <v>1136.1234702202883</v>
      </c>
      <c r="AA415" s="254">
        <v>1088</v>
      </c>
      <c r="AB415" s="254">
        <v>48.123470220288276</v>
      </c>
      <c r="AC415" s="158">
        <v>2063.34195</v>
      </c>
      <c r="AD415" s="158">
        <v>2116.16350392</v>
      </c>
      <c r="AE415" s="158">
        <v>1723.6369708966379</v>
      </c>
      <c r="AF415" s="158">
        <v>707.74904702247466</v>
      </c>
      <c r="AG415" s="158">
        <v>1138.0083093398484</v>
      </c>
      <c r="AH415" s="158">
        <v>1166.4585170733446</v>
      </c>
      <c r="AI415" s="158">
        <v>5685.5578311789614</v>
      </c>
    </row>
    <row r="416" spans="1:35" ht="45.75" customHeight="1">
      <c r="A416" s="154">
        <v>45725</v>
      </c>
      <c r="B416" s="159">
        <v>154</v>
      </c>
      <c r="C416" s="159">
        <v>178</v>
      </c>
      <c r="D416" s="155">
        <v>30</v>
      </c>
      <c r="E416" s="155">
        <v>30</v>
      </c>
      <c r="F416" s="159">
        <v>9</v>
      </c>
      <c r="G416" s="159">
        <v>9</v>
      </c>
      <c r="H416" s="155">
        <v>10</v>
      </c>
      <c r="I416" s="155">
        <v>10</v>
      </c>
      <c r="J416" s="159">
        <v>4</v>
      </c>
      <c r="K416" s="160">
        <v>4</v>
      </c>
      <c r="L416" s="155" t="s">
        <v>54</v>
      </c>
      <c r="M416" s="155" t="s">
        <v>54</v>
      </c>
      <c r="N416" s="162">
        <v>1</v>
      </c>
      <c r="O416" s="162" t="s">
        <v>754</v>
      </c>
      <c r="P416" s="163">
        <v>6</v>
      </c>
      <c r="Q416" s="163">
        <v>6</v>
      </c>
      <c r="R416" s="162">
        <v>3</v>
      </c>
      <c r="S416" s="162">
        <v>3</v>
      </c>
      <c r="T416" s="163">
        <v>8</v>
      </c>
      <c r="U416" s="163">
        <v>8</v>
      </c>
      <c r="X416" s="337">
        <v>30320.385403932873</v>
      </c>
      <c r="Y416" s="337">
        <v>76024</v>
      </c>
      <c r="Z416" s="253">
        <v>1084.4480815965831</v>
      </c>
      <c r="AA416" s="254">
        <v>1042</v>
      </c>
      <c r="AB416" s="254">
        <v>42.448081596582959</v>
      </c>
      <c r="AC416" s="158">
        <v>2041.2444</v>
      </c>
      <c r="AD416" s="158">
        <v>2093.5002566400003</v>
      </c>
      <c r="AE416" s="158">
        <v>1676.071140689535</v>
      </c>
      <c r="AF416" s="158">
        <v>675.55782132246156</v>
      </c>
      <c r="AG416" s="158">
        <v>1088.9915572744317</v>
      </c>
      <c r="AH416" s="158">
        <v>1116.2163462062924</v>
      </c>
      <c r="AI416" s="158">
        <v>5534.1207759264289</v>
      </c>
    </row>
    <row r="417" spans="1:35" ht="45.75" customHeight="1">
      <c r="A417" s="154">
        <v>45726</v>
      </c>
      <c r="B417" s="159">
        <v>198</v>
      </c>
      <c r="C417" s="159">
        <v>129</v>
      </c>
      <c r="D417" s="155">
        <v>29</v>
      </c>
      <c r="E417" s="155">
        <v>29</v>
      </c>
      <c r="F417" s="159">
        <v>9</v>
      </c>
      <c r="G417" s="159">
        <v>9</v>
      </c>
      <c r="H417" s="155">
        <v>10</v>
      </c>
      <c r="I417" s="155">
        <v>10</v>
      </c>
      <c r="J417" s="159">
        <v>3</v>
      </c>
      <c r="K417" s="160">
        <v>3</v>
      </c>
      <c r="L417" s="155" t="s">
        <v>54</v>
      </c>
      <c r="M417" s="155" t="s">
        <v>54</v>
      </c>
      <c r="N417" s="162">
        <v>2</v>
      </c>
      <c r="O417" s="162">
        <v>1</v>
      </c>
      <c r="P417" s="163">
        <v>6</v>
      </c>
      <c r="Q417" s="163">
        <v>6</v>
      </c>
      <c r="R417" s="162">
        <v>3</v>
      </c>
      <c r="S417" s="162">
        <v>3</v>
      </c>
      <c r="T417" s="163">
        <v>8</v>
      </c>
      <c r="U417" s="163">
        <v>8</v>
      </c>
      <c r="X417" s="337">
        <v>30684.355974574457</v>
      </c>
      <c r="Y417" s="337">
        <v>78011</v>
      </c>
      <c r="Z417" s="253">
        <v>1180.7133310632503</v>
      </c>
      <c r="AA417" s="254">
        <v>1132</v>
      </c>
      <c r="AB417" s="254">
        <v>48.713331063250195</v>
      </c>
      <c r="AC417" s="158">
        <v>2094.5953500000001</v>
      </c>
      <c r="AD417" s="158">
        <v>2148.2169909600002</v>
      </c>
      <c r="AE417" s="158">
        <v>1696.1909564961486</v>
      </c>
      <c r="AF417" s="158">
        <v>735.5263373836641</v>
      </c>
      <c r="AG417" s="158">
        <v>1183.6945174701038</v>
      </c>
      <c r="AH417" s="158">
        <v>1213.2868804068564</v>
      </c>
      <c r="AI417" s="158">
        <v>5763.6288023099169</v>
      </c>
    </row>
    <row r="418" spans="1:35" ht="45.75" customHeight="1">
      <c r="A418" s="154">
        <v>45727</v>
      </c>
      <c r="B418" s="159">
        <v>205</v>
      </c>
      <c r="C418" s="159">
        <v>147</v>
      </c>
      <c r="D418" s="155">
        <v>29</v>
      </c>
      <c r="E418" s="155">
        <v>29</v>
      </c>
      <c r="F418" s="159">
        <v>9</v>
      </c>
      <c r="G418" s="159">
        <v>9</v>
      </c>
      <c r="H418" s="155">
        <v>10</v>
      </c>
      <c r="I418" s="155">
        <v>10</v>
      </c>
      <c r="J418" s="159">
        <v>3</v>
      </c>
      <c r="K418" s="160">
        <v>4</v>
      </c>
      <c r="L418" s="155" t="s">
        <v>54</v>
      </c>
      <c r="M418" s="155" t="s">
        <v>54</v>
      </c>
      <c r="N418" s="162">
        <v>2</v>
      </c>
      <c r="O418" s="162">
        <v>1</v>
      </c>
      <c r="P418" s="163">
        <v>7</v>
      </c>
      <c r="Q418" s="163">
        <v>6</v>
      </c>
      <c r="R418" s="162">
        <v>3</v>
      </c>
      <c r="S418" s="162">
        <v>3</v>
      </c>
      <c r="T418" s="163">
        <v>8</v>
      </c>
      <c r="U418" s="163">
        <v>8</v>
      </c>
      <c r="X418" s="337">
        <v>30741.329931525732</v>
      </c>
      <c r="Y418" s="337">
        <v>78690</v>
      </c>
      <c r="Z418" s="253">
        <v>1158.1373154403448</v>
      </c>
      <c r="AA418" s="254">
        <v>1106</v>
      </c>
      <c r="AB418" s="254">
        <v>52.137315440344821</v>
      </c>
      <c r="AC418" s="158">
        <v>2112.8265000000001</v>
      </c>
      <c r="AD418" s="158">
        <v>2166.9148584000004</v>
      </c>
      <c r="AE418" s="158">
        <v>1699.3404021164715</v>
      </c>
      <c r="AF418" s="158">
        <v>721.46258994644427</v>
      </c>
      <c r="AG418" s="158">
        <v>1157.6332165484919</v>
      </c>
      <c r="AH418" s="158">
        <v>1186.574046962204</v>
      </c>
      <c r="AI418" s="158">
        <v>5745.3510670114083</v>
      </c>
    </row>
    <row r="419" spans="1:35" ht="45.75" customHeight="1">
      <c r="A419" s="154">
        <v>45728</v>
      </c>
      <c r="B419" s="159">
        <v>200</v>
      </c>
      <c r="C419" s="159">
        <v>152</v>
      </c>
      <c r="D419" s="155">
        <v>29</v>
      </c>
      <c r="E419" s="155">
        <v>29</v>
      </c>
      <c r="F419" s="159">
        <v>9</v>
      </c>
      <c r="G419" s="159">
        <v>9</v>
      </c>
      <c r="H419" s="155">
        <v>10</v>
      </c>
      <c r="I419" s="155">
        <v>10</v>
      </c>
      <c r="J419" s="159">
        <v>4</v>
      </c>
      <c r="K419" s="160">
        <v>4</v>
      </c>
      <c r="L419" s="155" t="s">
        <v>54</v>
      </c>
      <c r="M419" s="155" t="s">
        <v>54</v>
      </c>
      <c r="N419" s="162">
        <v>3</v>
      </c>
      <c r="O419" s="162" t="s">
        <v>823</v>
      </c>
      <c r="P419" s="163">
        <v>7</v>
      </c>
      <c r="Q419" s="163">
        <v>6</v>
      </c>
      <c r="R419" s="162">
        <v>3</v>
      </c>
      <c r="S419" s="162">
        <v>3</v>
      </c>
      <c r="T419" s="163">
        <v>8</v>
      </c>
      <c r="U419" s="163">
        <v>8</v>
      </c>
      <c r="X419" s="337">
        <v>30468.971131308765</v>
      </c>
      <c r="Y419" s="337">
        <v>75771</v>
      </c>
      <c r="Z419" s="253">
        <v>1155.1354042095193</v>
      </c>
      <c r="AA419" s="254">
        <v>1107</v>
      </c>
      <c r="AB419" s="254">
        <v>48.135404209519251</v>
      </c>
      <c r="AC419" s="158">
        <v>2034.45135</v>
      </c>
      <c r="AD419" s="158">
        <v>2086.53330456</v>
      </c>
      <c r="AE419" s="158">
        <v>1684.2847648323468</v>
      </c>
      <c r="AF419" s="158">
        <v>719.59254688461851</v>
      </c>
      <c r="AG419" s="158">
        <v>1157.6762674040644</v>
      </c>
      <c r="AH419" s="158">
        <v>1186.6181740891659</v>
      </c>
      <c r="AI419" s="158">
        <v>5648.0868836810305</v>
      </c>
    </row>
    <row r="420" spans="1:35" ht="45.75" customHeight="1">
      <c r="A420" s="154">
        <v>45729</v>
      </c>
      <c r="B420" s="159">
        <v>174</v>
      </c>
      <c r="C420" s="159">
        <v>202</v>
      </c>
      <c r="D420" s="155">
        <v>30</v>
      </c>
      <c r="E420" s="155">
        <v>30</v>
      </c>
      <c r="F420" s="159">
        <v>9</v>
      </c>
      <c r="G420" s="159">
        <v>9</v>
      </c>
      <c r="H420" s="155">
        <v>10</v>
      </c>
      <c r="I420" s="155">
        <v>10</v>
      </c>
      <c r="J420" s="159">
        <v>4</v>
      </c>
      <c r="K420" s="160">
        <v>4</v>
      </c>
      <c r="L420" s="155" t="s">
        <v>54</v>
      </c>
      <c r="M420" s="155" t="s">
        <v>54</v>
      </c>
      <c r="N420" s="162" t="s">
        <v>808</v>
      </c>
      <c r="O420" s="162">
        <v>1</v>
      </c>
      <c r="P420" s="163">
        <v>6</v>
      </c>
      <c r="Q420" s="163">
        <v>6</v>
      </c>
      <c r="R420" s="162">
        <v>3</v>
      </c>
      <c r="S420" s="162">
        <v>3</v>
      </c>
      <c r="T420" s="163">
        <v>8</v>
      </c>
      <c r="U420" s="163">
        <v>8</v>
      </c>
      <c r="X420" s="337">
        <v>31320.927477861755</v>
      </c>
      <c r="Y420" s="337">
        <v>71633</v>
      </c>
      <c r="Z420" s="253">
        <v>1132.071855329137</v>
      </c>
      <c r="AA420" s="254">
        <v>1076</v>
      </c>
      <c r="AB420" s="254">
        <v>56.071855329136881</v>
      </c>
      <c r="AC420" s="158">
        <v>1923.3460499999999</v>
      </c>
      <c r="AD420" s="158">
        <v>1972.5837088799999</v>
      </c>
      <c r="AE420" s="158">
        <v>1731.3797943499974</v>
      </c>
      <c r="AF420" s="158">
        <v>705.22509020503617</v>
      </c>
      <c r="AG420" s="158">
        <v>1127.5584664356811</v>
      </c>
      <c r="AH420" s="158">
        <v>1155.747428096573</v>
      </c>
      <c r="AI420" s="158">
        <v>5536.747059870715</v>
      </c>
    </row>
    <row r="421" spans="1:35" ht="45.75" customHeight="1">
      <c r="A421" s="154">
        <v>45730</v>
      </c>
      <c r="B421" s="159">
        <v>179</v>
      </c>
      <c r="C421" s="159">
        <v>209</v>
      </c>
      <c r="D421" s="155">
        <v>29</v>
      </c>
      <c r="E421" s="155">
        <v>29</v>
      </c>
      <c r="F421" s="159">
        <v>9</v>
      </c>
      <c r="G421" s="159">
        <v>9</v>
      </c>
      <c r="H421" s="155">
        <v>10</v>
      </c>
      <c r="I421" s="155">
        <v>10</v>
      </c>
      <c r="J421" s="159">
        <v>4</v>
      </c>
      <c r="K421" s="160">
        <v>4</v>
      </c>
      <c r="L421" s="155" t="s">
        <v>54</v>
      </c>
      <c r="M421" s="155" t="s">
        <v>54</v>
      </c>
      <c r="N421" s="162">
        <v>3</v>
      </c>
      <c r="O421" s="162">
        <v>2</v>
      </c>
      <c r="P421" s="163">
        <v>7</v>
      </c>
      <c r="Q421" s="163">
        <v>6</v>
      </c>
      <c r="R421" s="162">
        <v>3</v>
      </c>
      <c r="S421" s="162">
        <v>3</v>
      </c>
      <c r="T421" s="163">
        <v>8</v>
      </c>
      <c r="U421" s="163">
        <v>8</v>
      </c>
      <c r="X421" s="337">
        <v>31904.078707588018</v>
      </c>
      <c r="Y421" s="337">
        <v>74507</v>
      </c>
      <c r="Z421" s="253">
        <v>1184.9557956777996</v>
      </c>
      <c r="AA421" s="254">
        <v>1126</v>
      </c>
      <c r="AB421" s="254">
        <v>58.955795677799607</v>
      </c>
      <c r="AC421" s="158">
        <v>2000.5129500000003</v>
      </c>
      <c r="AD421" s="158">
        <v>2051.7260815200002</v>
      </c>
      <c r="AE421" s="158">
        <v>1763.615629540767</v>
      </c>
      <c r="AF421" s="158">
        <v>738.1691841927277</v>
      </c>
      <c r="AG421" s="158">
        <v>1180.0233054204643</v>
      </c>
      <c r="AH421" s="158">
        <v>1209.5238880559759</v>
      </c>
      <c r="AI421" s="158">
        <v>5733.5342006739593</v>
      </c>
    </row>
    <row r="422" spans="1:35" ht="45.75" customHeight="1">
      <c r="A422" s="154">
        <v>45731</v>
      </c>
      <c r="B422" s="159">
        <v>172</v>
      </c>
      <c r="C422" s="159">
        <v>194</v>
      </c>
      <c r="D422" s="155">
        <v>30</v>
      </c>
      <c r="E422" s="155">
        <v>31</v>
      </c>
      <c r="F422" s="159">
        <v>9</v>
      </c>
      <c r="G422" s="159">
        <v>9</v>
      </c>
      <c r="H422" s="155">
        <v>9</v>
      </c>
      <c r="I422" s="155">
        <v>10</v>
      </c>
      <c r="J422" s="159">
        <v>4</v>
      </c>
      <c r="K422" s="160">
        <v>4</v>
      </c>
      <c r="L422" s="155" t="s">
        <v>54</v>
      </c>
      <c r="M422" s="155" t="s">
        <v>54</v>
      </c>
      <c r="N422" s="162">
        <v>2</v>
      </c>
      <c r="O422" s="162" t="s">
        <v>775</v>
      </c>
      <c r="P422" s="163">
        <v>6</v>
      </c>
      <c r="Q422" s="163">
        <v>6</v>
      </c>
      <c r="R422" s="162">
        <v>3</v>
      </c>
      <c r="S422" s="162">
        <v>3</v>
      </c>
      <c r="T422" s="163">
        <v>8</v>
      </c>
      <c r="U422" s="163">
        <v>8</v>
      </c>
      <c r="X422" s="337">
        <v>31869.628063057782</v>
      </c>
      <c r="Y422" s="337">
        <v>78922</v>
      </c>
      <c r="Z422" s="253">
        <v>1252.7780683961425</v>
      </c>
      <c r="AA422" s="254">
        <v>1204</v>
      </c>
      <c r="AB422" s="254">
        <v>48.778068396142487</v>
      </c>
      <c r="AC422" s="158">
        <v>2119.0556999999999</v>
      </c>
      <c r="AD422" s="158">
        <v>2173.3035259200001</v>
      </c>
      <c r="AE422" s="158">
        <v>1761.7112430923087</v>
      </c>
      <c r="AF422" s="158">
        <v>780.41912457464616</v>
      </c>
      <c r="AG422" s="158">
        <v>1258.2305638385194</v>
      </c>
      <c r="AH422" s="158">
        <v>1289.6863279344823</v>
      </c>
      <c r="AI422" s="158">
        <v>5973.6644574254742</v>
      </c>
    </row>
    <row r="423" spans="1:35" ht="45.75" customHeight="1">
      <c r="A423" s="154">
        <v>45732</v>
      </c>
      <c r="B423" s="159">
        <v>183</v>
      </c>
      <c r="C423" s="159">
        <v>198</v>
      </c>
      <c r="D423" s="155">
        <v>31</v>
      </c>
      <c r="E423" s="155">
        <v>31</v>
      </c>
      <c r="F423" s="159">
        <v>9</v>
      </c>
      <c r="G423" s="159">
        <v>9</v>
      </c>
      <c r="H423" s="155">
        <v>10</v>
      </c>
      <c r="I423" s="155">
        <v>10</v>
      </c>
      <c r="J423" s="159">
        <v>4</v>
      </c>
      <c r="K423" s="160">
        <v>4</v>
      </c>
      <c r="L423" s="155" t="s">
        <v>54</v>
      </c>
      <c r="M423" s="155" t="s">
        <v>54</v>
      </c>
      <c r="N423" s="162">
        <v>2</v>
      </c>
      <c r="O423" s="162">
        <v>2</v>
      </c>
      <c r="P423" s="163">
        <v>7</v>
      </c>
      <c r="Q423" s="163">
        <v>6</v>
      </c>
      <c r="R423" s="162">
        <v>3</v>
      </c>
      <c r="S423" s="162">
        <v>3</v>
      </c>
      <c r="T423" s="163">
        <v>8</v>
      </c>
      <c r="U423" s="163">
        <v>8</v>
      </c>
      <c r="X423" s="337">
        <v>32483.03371429475</v>
      </c>
      <c r="Y423" s="337">
        <v>79504</v>
      </c>
      <c r="Z423" s="253">
        <v>1272.0022350442252</v>
      </c>
      <c r="AA423" s="254">
        <v>1223</v>
      </c>
      <c r="AB423" s="254">
        <v>49.002235044225344</v>
      </c>
      <c r="AC423" s="158">
        <v>2134.6824000000001</v>
      </c>
      <c r="AD423" s="158">
        <v>2189.3302694400004</v>
      </c>
      <c r="AE423" s="158">
        <v>1795.6195030262606</v>
      </c>
      <c r="AF423" s="158">
        <v>792.39483494558294</v>
      </c>
      <c r="AG423" s="158">
        <v>1277.9511277683391</v>
      </c>
      <c r="AH423" s="158">
        <v>1309.8999059625476</v>
      </c>
      <c r="AI423" s="158">
        <v>6055.2957351801833</v>
      </c>
    </row>
    <row r="424" spans="1:35" ht="45.75" customHeight="1">
      <c r="A424" s="154">
        <v>45733</v>
      </c>
      <c r="B424" s="159">
        <v>98</v>
      </c>
      <c r="C424" s="159">
        <v>169</v>
      </c>
      <c r="D424" s="155">
        <v>31</v>
      </c>
      <c r="E424" s="155">
        <v>31</v>
      </c>
      <c r="F424" s="159">
        <v>9</v>
      </c>
      <c r="G424" s="159">
        <v>9</v>
      </c>
      <c r="H424" s="155">
        <v>10</v>
      </c>
      <c r="I424" s="155">
        <v>10</v>
      </c>
      <c r="J424" s="159">
        <v>3</v>
      </c>
      <c r="K424" s="160">
        <v>4</v>
      </c>
      <c r="L424" s="155" t="s">
        <v>54</v>
      </c>
      <c r="M424" s="155" t="s">
        <v>54</v>
      </c>
      <c r="N424" s="162">
        <v>2</v>
      </c>
      <c r="O424" s="162">
        <v>2</v>
      </c>
      <c r="P424" s="163">
        <v>7</v>
      </c>
      <c r="Q424" s="163">
        <v>6</v>
      </c>
      <c r="R424" s="162">
        <v>3</v>
      </c>
      <c r="S424" s="162">
        <v>3</v>
      </c>
      <c r="T424" s="163">
        <v>8</v>
      </c>
      <c r="U424" s="163">
        <v>8</v>
      </c>
      <c r="X424" s="337">
        <v>30100.528210139339</v>
      </c>
      <c r="Y424" s="337">
        <v>78669</v>
      </c>
      <c r="Z424" s="253">
        <v>1264.1532360041383</v>
      </c>
      <c r="AA424" s="254">
        <v>1211</v>
      </c>
      <c r="AB424" s="254">
        <v>53.153236004138407</v>
      </c>
      <c r="AC424" s="158">
        <v>2112.2626500000001</v>
      </c>
      <c r="AD424" s="158">
        <v>2166.3365738400003</v>
      </c>
      <c r="AE424" s="158">
        <v>1663.9177233539319</v>
      </c>
      <c r="AF424" s="158">
        <v>787.50529455995502</v>
      </c>
      <c r="AG424" s="158">
        <v>1266.5600316128291</v>
      </c>
      <c r="AH424" s="158">
        <v>1298.2240324031497</v>
      </c>
      <c r="AI424" s="158">
        <v>5884.3196233667168</v>
      </c>
    </row>
    <row r="425" spans="1:35" ht="45.75" customHeight="1">
      <c r="A425" s="154">
        <v>45734</v>
      </c>
      <c r="B425" s="159">
        <v>202</v>
      </c>
      <c r="C425" s="159">
        <v>136</v>
      </c>
      <c r="D425" s="155">
        <v>31</v>
      </c>
      <c r="E425" s="155">
        <v>31</v>
      </c>
      <c r="F425" s="159">
        <v>7</v>
      </c>
      <c r="G425" s="159">
        <v>8</v>
      </c>
      <c r="H425" s="155">
        <v>10</v>
      </c>
      <c r="I425" s="155">
        <v>10</v>
      </c>
      <c r="J425" s="159">
        <v>4</v>
      </c>
      <c r="K425" s="160">
        <v>4</v>
      </c>
      <c r="L425" s="155" t="s">
        <v>54</v>
      </c>
      <c r="M425" s="155" t="s">
        <v>54</v>
      </c>
      <c r="N425" s="162">
        <v>2</v>
      </c>
      <c r="O425" s="162">
        <v>2</v>
      </c>
      <c r="P425" s="163">
        <v>7</v>
      </c>
      <c r="Q425" s="163">
        <v>6</v>
      </c>
      <c r="R425" s="162">
        <v>3</v>
      </c>
      <c r="S425" s="162">
        <v>3</v>
      </c>
      <c r="T425" s="163">
        <v>8</v>
      </c>
      <c r="U425" s="163">
        <v>8</v>
      </c>
      <c r="X425" s="337">
        <v>31163.657375198854</v>
      </c>
      <c r="Y425" s="337">
        <v>77209</v>
      </c>
      <c r="Z425" s="253">
        <v>1189.7872871198817</v>
      </c>
      <c r="AA425" s="254">
        <v>1132</v>
      </c>
      <c r="AB425" s="254">
        <v>57.787287119881817</v>
      </c>
      <c r="AC425" s="158">
        <v>2073.0616500000001</v>
      </c>
      <c r="AD425" s="158">
        <v>2126.1320282400002</v>
      </c>
      <c r="AE425" s="158">
        <v>1722.6861093306643</v>
      </c>
      <c r="AF425" s="158">
        <v>741.17896574681151</v>
      </c>
      <c r="AG425" s="158">
        <v>1185.9436685451246</v>
      </c>
      <c r="AH425" s="158">
        <v>1215.5922602587527</v>
      </c>
      <c r="AI425" s="158">
        <v>5775.9407718626007</v>
      </c>
    </row>
    <row r="426" spans="1:35" ht="45.75" customHeight="1">
      <c r="A426" s="154">
        <v>45735</v>
      </c>
      <c r="B426" s="159">
        <v>192</v>
      </c>
      <c r="C426" s="159">
        <v>146</v>
      </c>
      <c r="D426" s="155">
        <v>31</v>
      </c>
      <c r="E426" s="155">
        <v>31</v>
      </c>
      <c r="F426" s="159">
        <v>9</v>
      </c>
      <c r="G426" s="159">
        <v>9</v>
      </c>
      <c r="H426" s="155">
        <v>10</v>
      </c>
      <c r="I426" s="155">
        <v>10</v>
      </c>
      <c r="J426" s="159">
        <v>4</v>
      </c>
      <c r="K426" s="160">
        <v>4</v>
      </c>
      <c r="L426" s="155" t="s">
        <v>54</v>
      </c>
      <c r="M426" s="155" t="s">
        <v>54</v>
      </c>
      <c r="N426" s="162">
        <v>3</v>
      </c>
      <c r="O426" s="162">
        <v>2</v>
      </c>
      <c r="P426" s="163">
        <v>7</v>
      </c>
      <c r="Q426" s="163">
        <v>6</v>
      </c>
      <c r="R426" s="162">
        <v>3</v>
      </c>
      <c r="S426" s="162">
        <v>3</v>
      </c>
      <c r="T426" s="163">
        <v>8</v>
      </c>
      <c r="U426" s="163">
        <v>8</v>
      </c>
      <c r="X426" s="337">
        <v>31443.265389555894</v>
      </c>
      <c r="Y426" s="337">
        <v>83971</v>
      </c>
      <c r="Z426" s="253">
        <v>1262.4756901818598</v>
      </c>
      <c r="AA426" s="254">
        <v>1201</v>
      </c>
      <c r="AB426" s="254">
        <v>61.475690181859711</v>
      </c>
      <c r="AC426" s="158">
        <v>2254.6213500000003</v>
      </c>
      <c r="AD426" s="158">
        <v>2312.3396565600005</v>
      </c>
      <c r="AE426" s="158">
        <v>1738.1424736652864</v>
      </c>
      <c r="AF426" s="158">
        <v>786.46026601492906</v>
      </c>
      <c r="AG426" s="158">
        <v>1258.2729087795037</v>
      </c>
      <c r="AH426" s="158">
        <v>1289.7297314989912</v>
      </c>
      <c r="AI426" s="158">
        <v>6095.2153050197194</v>
      </c>
    </row>
  </sheetData>
  <autoFilter ref="A1:Z291" xr:uid="{DFC2295A-B59E-4C46-AD71-B76E0A27D785}">
    <filterColumn colId="1" showButton="0"/>
    <filterColumn colId="3" showButton="0"/>
    <filterColumn colId="5" showButton="0"/>
    <filterColumn colId="7" showButton="0"/>
    <filterColumn colId="9" showButton="0"/>
    <filterColumn colId="11" showButton="0"/>
    <filterColumn colId="13" showButton="0"/>
    <filterColumn colId="15" showButton="0"/>
    <filterColumn colId="17" showButton="0"/>
    <filterColumn colId="19" showButton="0"/>
    <filterColumn colId="23" showButton="0"/>
    <filterColumn colId="24" showButton="0"/>
  </autoFilter>
  <mergeCells count="20">
    <mergeCell ref="AC1:AC2"/>
    <mergeCell ref="AD1:AD2"/>
    <mergeCell ref="AE1:AE2"/>
    <mergeCell ref="AF1:AF2"/>
    <mergeCell ref="AG1:AG2"/>
    <mergeCell ref="AA1:AB1"/>
    <mergeCell ref="X1:Z1"/>
    <mergeCell ref="A1:A2"/>
    <mergeCell ref="L1:M1"/>
    <mergeCell ref="F1:G1"/>
    <mergeCell ref="H1:I1"/>
    <mergeCell ref="J1:K1"/>
    <mergeCell ref="B1:C1"/>
    <mergeCell ref="D1:E1"/>
    <mergeCell ref="V1:V2"/>
    <mergeCell ref="W1:W2"/>
    <mergeCell ref="N1:O1"/>
    <mergeCell ref="P1:Q1"/>
    <mergeCell ref="R1:S1"/>
    <mergeCell ref="T1:U1"/>
  </mergeCells>
  <hyperlinks>
    <hyperlink ref="AJ4" r:id="rId1" xr:uid="{ACB10752-F224-4A02-9581-0709B4A123CE}"/>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3799" r:id="rId4" name="Button 7">
              <controlPr defaultSize="0" print="0" autoFill="0" autoPict="0" macro="[0]!ShowMyForm">
                <anchor moveWithCells="1" sizeWithCells="1">
                  <from>
                    <xdr:col>35</xdr:col>
                    <xdr:colOff>19050</xdr:colOff>
                    <xdr:row>0</xdr:row>
                    <xdr:rowOff>114300</xdr:rowOff>
                  </from>
                  <to>
                    <xdr:col>38</xdr:col>
                    <xdr:colOff>600075</xdr:colOff>
                    <xdr:row>1</xdr:row>
                    <xdr:rowOff>228600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FCB36-2337-4B9C-B974-335E62A176FE}">
  <sheetPr codeName="Sheet18"/>
  <dimension ref="A1:W425"/>
  <sheetViews>
    <sheetView tabSelected="1" zoomScale="90" zoomScaleNormal="90" workbookViewId="0">
      <pane xSplit="1" ySplit="1" topLeftCell="B2" activePane="bottomRight" state="frozen"/>
      <selection pane="bottomRight" activeCell="A2" sqref="A2"/>
      <selection pane="bottomLeft" activeCell="A3" sqref="A3"/>
      <selection pane="topRight" activeCell="B1" sqref="B1"/>
    </sheetView>
  </sheetViews>
  <sheetFormatPr defaultColWidth="9.140625" defaultRowHeight="15.75" customHeight="1"/>
  <cols>
    <col min="1" max="1" width="13.42578125" style="291" customWidth="1"/>
    <col min="2" max="19" width="13.7109375" style="292" customWidth="1"/>
    <col min="20" max="23" width="13.7109375" style="204" customWidth="1"/>
    <col min="24" max="16384" width="9.140625" style="158"/>
  </cols>
  <sheetData>
    <row r="1" spans="1:23" s="164" customFormat="1" ht="62.25" customHeight="1">
      <c r="A1" s="300" t="s">
        <v>0</v>
      </c>
      <c r="B1" s="200" t="s">
        <v>869</v>
      </c>
      <c r="C1" s="200" t="s">
        <v>870</v>
      </c>
      <c r="D1" s="200" t="s">
        <v>871</v>
      </c>
      <c r="E1" s="201" t="s">
        <v>872</v>
      </c>
      <c r="F1" s="200" t="s">
        <v>873</v>
      </c>
      <c r="G1" s="200" t="s">
        <v>874</v>
      </c>
      <c r="H1" s="200" t="s">
        <v>875</v>
      </c>
      <c r="I1" s="200" t="s">
        <v>876</v>
      </c>
      <c r="J1" s="201" t="s">
        <v>877</v>
      </c>
      <c r="K1" s="200" t="s">
        <v>878</v>
      </c>
      <c r="L1" s="201" t="s">
        <v>879</v>
      </c>
      <c r="M1" s="201" t="s">
        <v>880</v>
      </c>
      <c r="N1" s="201" t="s">
        <v>881</v>
      </c>
      <c r="O1" s="201" t="s">
        <v>882</v>
      </c>
      <c r="P1" s="201" t="s">
        <v>883</v>
      </c>
      <c r="Q1" s="201" t="s">
        <v>884</v>
      </c>
      <c r="R1" s="201" t="s">
        <v>885</v>
      </c>
      <c r="S1" s="201" t="s">
        <v>886</v>
      </c>
      <c r="T1" s="62" t="s">
        <v>23</v>
      </c>
      <c r="U1" s="62" t="s">
        <v>24</v>
      </c>
      <c r="V1" s="62" t="s">
        <v>887</v>
      </c>
      <c r="W1" s="173"/>
    </row>
    <row r="2" spans="1:23" s="161" customFormat="1" ht="20.25" customHeight="1">
      <c r="A2" s="205">
        <v>45292</v>
      </c>
      <c r="B2" s="203" t="str" cm="1">
        <f t="array" ref="B2">IF('Data Table'!B3="", "-",
   IF('Data Table'!B3="-", "-",
      IF(ISNUMBER('Data Table'!B3*1), 'Data Table'!B3,
         IF(ISNUMBER(SEARCH("hrs", 'Data Table'!B3)),
            IFERROR(
               ROUND(SUMPRODUCT(
                  VALUE(LEFT(_xlfn.TEXTSPLIT('Data Table'!B3, CHAR(10)), FIND("-", _xlfn.TEXTSPLIT('Data Table'!B3, CHAR(10)))-1)) *
                  (VALUE(MID(_xlfn.TEXTSPLIT('Data Table'!B3, CHAR(10)), FIND("-", _xlfn.TEXTSPLIT('Data Table'!B3, CHAR(10)))+2,
                  SEARCH("hrs", _xlfn.TEXTSPLIT('Data Table'!B3, CHAR(10)))-SEARCH("-", _xlfn.TEXTSPLIT('Data Table'!B3, CHAR(10)))-2))/12)
               ), 2),
               "-"
            )
         )
      )
   )
)</f>
        <v>-</v>
      </c>
      <c r="C2" s="203" t="str" cm="1">
        <f t="array" ref="C2">IF('Data Table'!C3="", "-",
   IF('Data Table'!C3="-", "-",
      IF(ISNUMBER('Data Table'!C3*1), 'Data Table'!C3,
         IF(ISNUMBER(SEARCH("hrs", 'Data Table'!C3)),
            IFERROR(
               ROUND(SUMPRODUCT(
                  VALUE(LEFT(_xlfn.TEXTSPLIT('Data Table'!C3, CHAR(10)), FIND("-", _xlfn.TEXTSPLIT('Data Table'!C3, CHAR(10)))-1)) *
                  (VALUE(MID(_xlfn.TEXTSPLIT('Data Table'!C3, CHAR(10)), FIND("-", _xlfn.TEXTSPLIT('Data Table'!C3, CHAR(10)))+2,
                  SEARCH("hrs", _xlfn.TEXTSPLIT('Data Table'!C3, CHAR(10)))-SEARCH("-", _xlfn.TEXTSPLIT('Data Table'!C3, CHAR(10)))-2))/12)
               ), 2),
               "-"
            )
         )
      )
   )
)</f>
        <v>-</v>
      </c>
      <c r="D2" s="203" t="str" cm="1">
        <f t="array" ref="D2">IF('Data Table'!D3="", "-",
   IF('Data Table'!D3="-", "-",
      IF(ISNUMBER('Data Table'!D3*1), 'Data Table'!D3,
         IF(ISNUMBER(SEARCH("hrs", 'Data Table'!D3)),
            IFERROR(
               ROUND(SUMPRODUCT(
                  VALUE(LEFT(_xlfn.TEXTSPLIT('Data Table'!D3, CHAR(10)), FIND("-", _xlfn.TEXTSPLIT('Data Table'!D3, CHAR(10)))-1)) *
                  (VALUE(MID(_xlfn.TEXTSPLIT('Data Table'!D3, CHAR(10)), FIND("-", _xlfn.TEXTSPLIT('Data Table'!D3, CHAR(10)))+2,
                  SEARCH("hrs", _xlfn.TEXTSPLIT('Data Table'!D3, CHAR(10)))-SEARCH("-", _xlfn.TEXTSPLIT('Data Table'!D3, CHAR(10)))-2))/12)
               ), 2),
               "-"
            )
         )
      )
   )
)</f>
        <v>-</v>
      </c>
      <c r="E2" s="203" t="str" cm="1">
        <f t="array" ref="E2">IF('Data Table'!E3="", "-",
   IF('Data Table'!E3="-", "-",
      IF(ISNUMBER('Data Table'!E3*1), 'Data Table'!E3,
         IF(ISNUMBER(SEARCH("hrs", 'Data Table'!E3)),
            IFERROR(
               ROUND(SUMPRODUCT(
                  VALUE(LEFT(_xlfn.TEXTSPLIT('Data Table'!E3, CHAR(10)), FIND("-", _xlfn.TEXTSPLIT('Data Table'!E3, CHAR(10)))-1)) *
                  (VALUE(MID(_xlfn.TEXTSPLIT('Data Table'!E3, CHAR(10)), FIND("-", _xlfn.TEXTSPLIT('Data Table'!E3, CHAR(10)))+2,
                  SEARCH("hrs", _xlfn.TEXTSPLIT('Data Table'!E3, CHAR(10)))-SEARCH("-", _xlfn.TEXTSPLIT('Data Table'!E3, CHAR(10)))-2))/12)
               ), 2),
               "-"
            )
         )
      )
   )
)</f>
        <v>-</v>
      </c>
      <c r="F2" s="203" t="str" cm="1">
        <f t="array" ref="F2">IF('Data Table'!F3="", "-",
   IF('Data Table'!F3="-", "-",
      IF(ISNUMBER('Data Table'!F3*1), 'Data Table'!F3,
         IF(ISNUMBER(SEARCH("hrs", 'Data Table'!F3)),
            IFERROR(
               ROUND(SUMPRODUCT(
                  VALUE(LEFT(_xlfn.TEXTSPLIT('Data Table'!F3, CHAR(10)), FIND("-", _xlfn.TEXTSPLIT('Data Table'!F3, CHAR(10)))-1)) *
                  (VALUE(MID(_xlfn.TEXTSPLIT('Data Table'!F3, CHAR(10)), FIND("-", _xlfn.TEXTSPLIT('Data Table'!F3, CHAR(10)))+2,
                  SEARCH("hrs", _xlfn.TEXTSPLIT('Data Table'!F3, CHAR(10)))-SEARCH("-", _xlfn.TEXTSPLIT('Data Table'!F3, CHAR(10)))-2))/12)
               ), 2),
               "-"
            )
         )
      )
   )
)</f>
        <v>-</v>
      </c>
      <c r="G2" s="203" t="str" cm="1">
        <f t="array" ref="G2">IF('Data Table'!G3="", "-",
   IF('Data Table'!G3="-", "-",
      IF(ISNUMBER('Data Table'!G3*1), 'Data Table'!G3,
         IF(ISNUMBER(SEARCH("hrs", 'Data Table'!G3)),
            IFERROR(
               ROUND(SUMPRODUCT(
                  VALUE(LEFT(_xlfn.TEXTSPLIT('Data Table'!G3, CHAR(10)), FIND("-", _xlfn.TEXTSPLIT('Data Table'!G3, CHAR(10)))-1)) *
                  (VALUE(MID(_xlfn.TEXTSPLIT('Data Table'!G3, CHAR(10)), FIND("-", _xlfn.TEXTSPLIT('Data Table'!G3, CHAR(10)))+2,
                  SEARCH("hrs", _xlfn.TEXTSPLIT('Data Table'!G3, CHAR(10)))-SEARCH("-", _xlfn.TEXTSPLIT('Data Table'!G3, CHAR(10)))-2))/12)
               ), 2),
               "-"
            )
         )
      )
   )
)</f>
        <v>-</v>
      </c>
      <c r="H2" s="203" t="str" cm="1">
        <f t="array" ref="H2">IF('Data Table'!H3="", "-",
   IF('Data Table'!H3="-", "-",
      IF(ISNUMBER('Data Table'!H3*1), 'Data Table'!H3,
         IF(ISNUMBER(SEARCH("hrs", 'Data Table'!H3)),
            IFERROR(
               ROUND(SUMPRODUCT(
                  VALUE(LEFT(_xlfn.TEXTSPLIT('Data Table'!H3, CHAR(10)), FIND("-", _xlfn.TEXTSPLIT('Data Table'!H3, CHAR(10)))-1)) *
                  (VALUE(MID(_xlfn.TEXTSPLIT('Data Table'!H3, CHAR(10)), FIND("-", _xlfn.TEXTSPLIT('Data Table'!H3, CHAR(10)))+2,
                  SEARCH("hrs", _xlfn.TEXTSPLIT('Data Table'!H3, CHAR(10)))-SEARCH("-", _xlfn.TEXTSPLIT('Data Table'!H3, CHAR(10)))-2))/12)
               ), 2),
               "-"
            )
         )
      )
   )
)</f>
        <v>-</v>
      </c>
      <c r="I2" s="203" t="str" cm="1">
        <f t="array" ref="I2">IF('Data Table'!I3="", "-",
   IF('Data Table'!I3="-", "-",
      IF(ISNUMBER('Data Table'!I3*1), 'Data Table'!I3,
         IF(ISNUMBER(SEARCH("hrs", 'Data Table'!I3)),
            IFERROR(
               ROUND(SUMPRODUCT(
                  VALUE(LEFT(_xlfn.TEXTSPLIT('Data Table'!I3, CHAR(10)), FIND("-", _xlfn.TEXTSPLIT('Data Table'!I3, CHAR(10)))-1)) *
                  (VALUE(MID(_xlfn.TEXTSPLIT('Data Table'!I3, CHAR(10)), FIND("-", _xlfn.TEXTSPLIT('Data Table'!I3, CHAR(10)))+2,
                  SEARCH("hrs", _xlfn.TEXTSPLIT('Data Table'!I3, CHAR(10)))-SEARCH("-", _xlfn.TEXTSPLIT('Data Table'!I3, CHAR(10)))-2))/12)
               ), 2),
               "-"
            )
         )
      )
   )
)</f>
        <v>-</v>
      </c>
      <c r="J2" s="203" t="str" cm="1">
        <f t="array" ref="J2">IF('Data Table'!J3="", "-",
   IF('Data Table'!J3="-", "-",
      IF(ISNUMBER('Data Table'!J3*1), 'Data Table'!J3,
         IF(ISNUMBER(SEARCH("hrs", 'Data Table'!J3)),
            IFERROR(
               ROUND(SUMPRODUCT(
                  VALUE(LEFT(_xlfn.TEXTSPLIT('Data Table'!J3, CHAR(10)), FIND("-", _xlfn.TEXTSPLIT('Data Table'!J3, CHAR(10)))-1)) *
                  (VALUE(MID(_xlfn.TEXTSPLIT('Data Table'!J3, CHAR(10)), FIND("-", _xlfn.TEXTSPLIT('Data Table'!J3, CHAR(10)))+2,
                  SEARCH("hrs", _xlfn.TEXTSPLIT('Data Table'!J3, CHAR(10)))-SEARCH("-", _xlfn.TEXTSPLIT('Data Table'!J3, CHAR(10)))-2))/12)
               ), 2),
               "-"
            )
         )
      )
   )
)</f>
        <v>-</v>
      </c>
      <c r="K2" s="203" t="str" cm="1">
        <f t="array" ref="K2">IF('Data Table'!K3="", "-",
   IF('Data Table'!K3="-", "-",
      IF(ISNUMBER('Data Table'!K3*1), 'Data Table'!K3,
         IF(ISNUMBER(SEARCH("hrs", 'Data Table'!K3)),
            IFERROR(
               ROUND(SUMPRODUCT(
                  VALUE(LEFT(_xlfn.TEXTSPLIT('Data Table'!K3, CHAR(10)), FIND("-", _xlfn.TEXTSPLIT('Data Table'!K3, CHAR(10)))-1)) *
                  (VALUE(MID(_xlfn.TEXTSPLIT('Data Table'!K3, CHAR(10)), FIND("-", _xlfn.TEXTSPLIT('Data Table'!K3, CHAR(10)))+2,
                  SEARCH("hrs", _xlfn.TEXTSPLIT('Data Table'!K3, CHAR(10)))-SEARCH("-", _xlfn.TEXTSPLIT('Data Table'!K3, CHAR(10)))-2))/12)
               ), 2),
               "-"
            )
         )
      )
   )
)</f>
        <v>-</v>
      </c>
      <c r="L2" s="203" t="str" cm="1">
        <f t="array" ref="L2">IF('Data Table'!N3="", "-",
   IF('Data Table'!N3="-", "-",
      IF(ISNUMBER('Data Table'!N3*1), 'Data Table'!N3,
         IF(ISNUMBER(SEARCH("hrs", 'Data Table'!N3)),
            IFERROR(
               ROUND(SUMPRODUCT(
                  VALUE(LEFT(_xlfn.TEXTSPLIT('Data Table'!N3, CHAR(10)), FIND("-", _xlfn.TEXTSPLIT('Data Table'!N3, CHAR(10)))-1)) *
                  (VALUE(MID(_xlfn.TEXTSPLIT('Data Table'!N3, CHAR(10)), FIND("-", _xlfn.TEXTSPLIT('Data Table'!N3, CHAR(10)))+2,
                  SEARCH("hrs", _xlfn.TEXTSPLIT('Data Table'!N3, CHAR(10)))-SEARCH("-", _xlfn.TEXTSPLIT('Data Table'!N3, CHAR(10)))-2))/12)
               ), 2),
               "-"
            )
         )
      )
   )
)</f>
        <v>-</v>
      </c>
      <c r="M2" s="203" t="str" cm="1">
        <f t="array" ref="M2">IF('Data Table'!O3="", "-",
   IF('Data Table'!O3="-", "-",
      IF(ISNUMBER('Data Table'!O3*1), 'Data Table'!O3,
         IF(ISNUMBER(SEARCH("hrs", 'Data Table'!O3)),
            IFERROR(
               ROUND(SUMPRODUCT(
                  VALUE(LEFT(_xlfn.TEXTSPLIT('Data Table'!O3, CHAR(10)), FIND("-", _xlfn.TEXTSPLIT('Data Table'!O3, CHAR(10)))-1)) *
                  (VALUE(MID(_xlfn.TEXTSPLIT('Data Table'!O3, CHAR(10)), FIND("-", _xlfn.TEXTSPLIT('Data Table'!O3, CHAR(10)))+2,
                  SEARCH("hrs", _xlfn.TEXTSPLIT('Data Table'!O3, CHAR(10)))-SEARCH("-", _xlfn.TEXTSPLIT('Data Table'!O3, CHAR(10)))-2))/12)
               ), 2),
               "-"
            )
         )
      )
   )
)</f>
        <v>-</v>
      </c>
      <c r="N2" s="203" t="str" cm="1">
        <f t="array" ref="N2">IF('Data Table'!P3="", "-",
   IF('Data Table'!P3="-", "-",
      IF(ISNUMBER('Data Table'!P3*1), 'Data Table'!P3,
         IF(ISNUMBER(SEARCH("hrs", 'Data Table'!P3)),
            IFERROR(
               ROUND(SUMPRODUCT(
                  VALUE(LEFT(_xlfn.TEXTSPLIT('Data Table'!P3, CHAR(10)), FIND("-", _xlfn.TEXTSPLIT('Data Table'!P3, CHAR(10)))-1)) *
                  (VALUE(MID(_xlfn.TEXTSPLIT('Data Table'!P3, CHAR(10)), FIND("-", _xlfn.TEXTSPLIT('Data Table'!P3, CHAR(10)))+2,
                  SEARCH("hrs", _xlfn.TEXTSPLIT('Data Table'!P3, CHAR(10)))-SEARCH("-", _xlfn.TEXTSPLIT('Data Table'!P3, CHAR(10)))-2))/12)
               ), 2),
               "-"
            )
         )
      )
   )
)</f>
        <v>-</v>
      </c>
      <c r="O2" s="203" t="str" cm="1">
        <f t="array" ref="O2">IF('Data Table'!Q3="", "-",
   IF('Data Table'!Q3="-", "-",
      IF(ISNUMBER('Data Table'!Q3*1), 'Data Table'!Q3,
         IF(ISNUMBER(SEARCH("hrs", 'Data Table'!Q3)),
            IFERROR(
               ROUND(SUMPRODUCT(
                  VALUE(LEFT(_xlfn.TEXTSPLIT('Data Table'!Q3, CHAR(10)), FIND("-", _xlfn.TEXTSPLIT('Data Table'!Q3, CHAR(10)))-1)) *
                  (VALUE(MID(_xlfn.TEXTSPLIT('Data Table'!Q3, CHAR(10)), FIND("-", _xlfn.TEXTSPLIT('Data Table'!Q3, CHAR(10)))+2,
                  SEARCH("hrs", _xlfn.TEXTSPLIT('Data Table'!Q3, CHAR(10)))-SEARCH("-", _xlfn.TEXTSPLIT('Data Table'!Q3, CHAR(10)))-2))/12)
               ), 2),
               "-"
            )
         )
      )
   )
)</f>
        <v>-</v>
      </c>
      <c r="P2" s="203" t="str" cm="1">
        <f t="array" ref="P2">IF('Data Table'!R3="", "-",
   IF('Data Table'!R3="-", "-",
      IF(ISNUMBER('Data Table'!R3*1), 'Data Table'!R3,
         IF(ISNUMBER(SEARCH("hrs", 'Data Table'!R3)),
            IFERROR(
               ROUND(SUMPRODUCT(
                  VALUE(LEFT(_xlfn.TEXTSPLIT('Data Table'!R3, CHAR(10)), FIND("-", _xlfn.TEXTSPLIT('Data Table'!R3, CHAR(10)))-1)) *
                  (VALUE(MID(_xlfn.TEXTSPLIT('Data Table'!R3, CHAR(10)), FIND("-", _xlfn.TEXTSPLIT('Data Table'!R3, CHAR(10)))+2,
                  SEARCH("hrs", _xlfn.TEXTSPLIT('Data Table'!R3, CHAR(10)))-SEARCH("-", _xlfn.TEXTSPLIT('Data Table'!R3, CHAR(10)))-2))/12)
               ), 2),
               "-"
            )
         )
      )
   )
)</f>
        <v>-</v>
      </c>
      <c r="Q2" s="203" t="str" cm="1">
        <f t="array" ref="Q2">IF('Data Table'!S3="", "-",
   IF('Data Table'!S3="-", "-",
      IF(ISNUMBER('Data Table'!S3*1), 'Data Table'!S3,
         IF(ISNUMBER(SEARCH("hrs", 'Data Table'!S3)),
            IFERROR(
               ROUND(SUMPRODUCT(
                  VALUE(LEFT(_xlfn.TEXTSPLIT('Data Table'!S3, CHAR(10)), FIND("-", _xlfn.TEXTSPLIT('Data Table'!S3, CHAR(10)))-1)) *
                  (VALUE(MID(_xlfn.TEXTSPLIT('Data Table'!S3, CHAR(10)), FIND("-", _xlfn.TEXTSPLIT('Data Table'!S3, CHAR(10)))+2,
                  SEARCH("hrs", _xlfn.TEXTSPLIT('Data Table'!S3, CHAR(10)))-SEARCH("-", _xlfn.TEXTSPLIT('Data Table'!S3, CHAR(10)))-2))/12)
               ), 2),
               "-"
            )
         )
      )
   )
)</f>
        <v>-</v>
      </c>
      <c r="R2" s="203" t="str" cm="1">
        <f t="array" ref="R2">IF('Data Table'!T3="", "-",
   IF('Data Table'!T3="-", "-",
      IF(ISNUMBER('Data Table'!T3*1), 'Data Table'!T3,
         IF(ISNUMBER(SEARCH("hrs", 'Data Table'!T3)),
            IFERROR(
               ROUND(SUMPRODUCT(
                  VALUE(LEFT(_xlfn.TEXTSPLIT('Data Table'!T3, CHAR(10)), FIND("-", _xlfn.TEXTSPLIT('Data Table'!T3, CHAR(10)))-1)) *
                  (VALUE(MID(_xlfn.TEXTSPLIT('Data Table'!T3, CHAR(10)), FIND("-", _xlfn.TEXTSPLIT('Data Table'!T3, CHAR(10)))+2,
                  SEARCH("hrs", _xlfn.TEXTSPLIT('Data Table'!T3, CHAR(10)))-SEARCH("-", _xlfn.TEXTSPLIT('Data Table'!T3, CHAR(10)))-2))/12)
               ), 2),
               "-"
            )
         )
      )
   )
)</f>
        <v>-</v>
      </c>
      <c r="S2" s="203" t="str" cm="1">
        <f t="array" ref="S2">IF('Data Table'!U3="", "-",
   IF('Data Table'!U3="-", "-",
      IF(ISNUMBER('Data Table'!U3*1), 'Data Table'!U3,
         IF(ISNUMBER(SEARCH("hrs", 'Data Table'!U3)),
            IFERROR(
               ROUND(SUMPRODUCT(
                  VALUE(LEFT(_xlfn.TEXTSPLIT('Data Table'!U3, CHAR(10)), FIND("-", _xlfn.TEXTSPLIT('Data Table'!U3, CHAR(10)))-1)) *
                  (VALUE(MID(_xlfn.TEXTSPLIT('Data Table'!U3, CHAR(10)), FIND("-", _xlfn.TEXTSPLIT('Data Table'!U3, CHAR(10)))+2,
                  SEARCH("hrs", _xlfn.TEXTSPLIT('Data Table'!U3, CHAR(10)))-SEARCH("-", _xlfn.TEXTSPLIT('Data Table'!U3, CHAR(10)))-2))/12)
               ), 2),
               "-"
            )
         )
      )
   )
)</f>
        <v>-</v>
      </c>
      <c r="T2" s="247">
        <v>1105</v>
      </c>
      <c r="U2" s="247" t="s">
        <v>54</v>
      </c>
      <c r="V2" s="247" t="s">
        <v>418</v>
      </c>
      <c r="W2" s="293"/>
    </row>
    <row r="3" spans="1:23" s="161" customFormat="1" ht="20.25" customHeight="1">
      <c r="A3" s="205">
        <v>45293</v>
      </c>
      <c r="B3" s="203" t="str" cm="1">
        <f t="array" ref="B3">IF('Data Table'!B4="", "-",
   IF('Data Table'!B4="-", "-",
      IF(ISNUMBER('Data Table'!B4*1), 'Data Table'!B4,
         IF(ISNUMBER(SEARCH("hrs", 'Data Table'!B4)),
            IFERROR(
               ROUND(SUMPRODUCT(
                  VALUE(LEFT(_xlfn.TEXTSPLIT('Data Table'!B4, CHAR(10)), FIND("-", _xlfn.TEXTSPLIT('Data Table'!B4, CHAR(10)))-1)) *
                  (VALUE(MID(_xlfn.TEXTSPLIT('Data Table'!B4, CHAR(10)), FIND("-", _xlfn.TEXTSPLIT('Data Table'!B4, CHAR(10)))+2,
                  SEARCH("hrs", _xlfn.TEXTSPLIT('Data Table'!B4, CHAR(10)))-SEARCH("-", _xlfn.TEXTSPLIT('Data Table'!B4, CHAR(10)))-2))/12)
               ), 2),
               "-"
            )
         )
      )
   )
)</f>
        <v>-</v>
      </c>
      <c r="C3" s="203" t="str" cm="1">
        <f t="array" ref="C3">IF('Data Table'!C4="", "-",
   IF('Data Table'!C4="-", "-",
      IF(ISNUMBER('Data Table'!C4*1), 'Data Table'!C4,
         IF(ISNUMBER(SEARCH("hrs", 'Data Table'!C4)),
            IFERROR(
               ROUND(SUMPRODUCT(
                  VALUE(LEFT(_xlfn.TEXTSPLIT('Data Table'!C4, CHAR(10)), FIND("-", _xlfn.TEXTSPLIT('Data Table'!C4, CHAR(10)))-1)) *
                  (VALUE(MID(_xlfn.TEXTSPLIT('Data Table'!C4, CHAR(10)), FIND("-", _xlfn.TEXTSPLIT('Data Table'!C4, CHAR(10)))+2,
                  SEARCH("hrs", _xlfn.TEXTSPLIT('Data Table'!C4, CHAR(10)))-SEARCH("-", _xlfn.TEXTSPLIT('Data Table'!C4, CHAR(10)))-2))/12)
               ), 2),
               "-"
            )
         )
      )
   )
)</f>
        <v>-</v>
      </c>
      <c r="D3" s="203" t="str" cm="1">
        <f t="array" ref="D3">IF('Data Table'!D4="", "-",
   IF('Data Table'!D4="-", "-",
      IF(ISNUMBER('Data Table'!D4*1), 'Data Table'!D4,
         IF(ISNUMBER(SEARCH("hrs", 'Data Table'!D4)),
            IFERROR(
               ROUND(SUMPRODUCT(
                  VALUE(LEFT(_xlfn.TEXTSPLIT('Data Table'!D4, CHAR(10)), FIND("-", _xlfn.TEXTSPLIT('Data Table'!D4, CHAR(10)))-1)) *
                  (VALUE(MID(_xlfn.TEXTSPLIT('Data Table'!D4, CHAR(10)), FIND("-", _xlfn.TEXTSPLIT('Data Table'!D4, CHAR(10)))+2,
                  SEARCH("hrs", _xlfn.TEXTSPLIT('Data Table'!D4, CHAR(10)))-SEARCH("-", _xlfn.TEXTSPLIT('Data Table'!D4, CHAR(10)))-2))/12)
               ), 2),
               "-"
            )
         )
      )
   )
)</f>
        <v>-</v>
      </c>
      <c r="E3" s="203" t="str" cm="1">
        <f t="array" ref="E3">IF('Data Table'!E4="", "-",
   IF('Data Table'!E4="-", "-",
      IF(ISNUMBER('Data Table'!E4*1), 'Data Table'!E4,
         IF(ISNUMBER(SEARCH("hrs", 'Data Table'!E4)),
            IFERROR(
               ROUND(SUMPRODUCT(
                  VALUE(LEFT(_xlfn.TEXTSPLIT('Data Table'!E4, CHAR(10)), FIND("-", _xlfn.TEXTSPLIT('Data Table'!E4, CHAR(10)))-1)) *
                  (VALUE(MID(_xlfn.TEXTSPLIT('Data Table'!E4, CHAR(10)), FIND("-", _xlfn.TEXTSPLIT('Data Table'!E4, CHAR(10)))+2,
                  SEARCH("hrs", _xlfn.TEXTSPLIT('Data Table'!E4, CHAR(10)))-SEARCH("-", _xlfn.TEXTSPLIT('Data Table'!E4, CHAR(10)))-2))/12)
               ), 2),
               "-"
            )
         )
      )
   )
)</f>
        <v>-</v>
      </c>
      <c r="F3" s="203" t="str" cm="1">
        <f t="array" ref="F3">IF('Data Table'!F4="", "-",
   IF('Data Table'!F4="-", "-",
      IF(ISNUMBER('Data Table'!F4*1), 'Data Table'!F4,
         IF(ISNUMBER(SEARCH("hrs", 'Data Table'!F4)),
            IFERROR(
               ROUND(SUMPRODUCT(
                  VALUE(LEFT(_xlfn.TEXTSPLIT('Data Table'!F4, CHAR(10)), FIND("-", _xlfn.TEXTSPLIT('Data Table'!F4, CHAR(10)))-1)) *
                  (VALUE(MID(_xlfn.TEXTSPLIT('Data Table'!F4, CHAR(10)), FIND("-", _xlfn.TEXTSPLIT('Data Table'!F4, CHAR(10)))+2,
                  SEARCH("hrs", _xlfn.TEXTSPLIT('Data Table'!F4, CHAR(10)))-SEARCH("-", _xlfn.TEXTSPLIT('Data Table'!F4, CHAR(10)))-2))/12)
               ), 2),
               "-"
            )
         )
      )
   )
)</f>
        <v>-</v>
      </c>
      <c r="G3" s="203" t="str" cm="1">
        <f t="array" ref="G3">IF('Data Table'!G4="", "-",
   IF('Data Table'!G4="-", "-",
      IF(ISNUMBER('Data Table'!G4*1), 'Data Table'!G4,
         IF(ISNUMBER(SEARCH("hrs", 'Data Table'!G4)),
            IFERROR(
               ROUND(SUMPRODUCT(
                  VALUE(LEFT(_xlfn.TEXTSPLIT('Data Table'!G4, CHAR(10)), FIND("-", _xlfn.TEXTSPLIT('Data Table'!G4, CHAR(10)))-1)) *
                  (VALUE(MID(_xlfn.TEXTSPLIT('Data Table'!G4, CHAR(10)), FIND("-", _xlfn.TEXTSPLIT('Data Table'!G4, CHAR(10)))+2,
                  SEARCH("hrs", _xlfn.TEXTSPLIT('Data Table'!G4, CHAR(10)))-SEARCH("-", _xlfn.TEXTSPLIT('Data Table'!G4, CHAR(10)))-2))/12)
               ), 2),
               "-"
            )
         )
      )
   )
)</f>
        <v>-</v>
      </c>
      <c r="H3" s="203" t="str" cm="1">
        <f t="array" ref="H3">IF('Data Table'!H4="", "-",
   IF('Data Table'!H4="-", "-",
      IF(ISNUMBER('Data Table'!H4*1), 'Data Table'!H4,
         IF(ISNUMBER(SEARCH("hrs", 'Data Table'!H4)),
            IFERROR(
               ROUND(SUMPRODUCT(
                  VALUE(LEFT(_xlfn.TEXTSPLIT('Data Table'!H4, CHAR(10)), FIND("-", _xlfn.TEXTSPLIT('Data Table'!H4, CHAR(10)))-1)) *
                  (VALUE(MID(_xlfn.TEXTSPLIT('Data Table'!H4, CHAR(10)), FIND("-", _xlfn.TEXTSPLIT('Data Table'!H4, CHAR(10)))+2,
                  SEARCH("hrs", _xlfn.TEXTSPLIT('Data Table'!H4, CHAR(10)))-SEARCH("-", _xlfn.TEXTSPLIT('Data Table'!H4, CHAR(10)))-2))/12)
               ), 2),
               "-"
            )
         )
      )
   )
)</f>
        <v>-</v>
      </c>
      <c r="I3" s="203" t="str" cm="1">
        <f t="array" ref="I3">IF('Data Table'!I4="", "-",
   IF('Data Table'!I4="-", "-",
      IF(ISNUMBER('Data Table'!I4*1), 'Data Table'!I4,
         IF(ISNUMBER(SEARCH("hrs", 'Data Table'!I4)),
            IFERROR(
               ROUND(SUMPRODUCT(
                  VALUE(LEFT(_xlfn.TEXTSPLIT('Data Table'!I4, CHAR(10)), FIND("-", _xlfn.TEXTSPLIT('Data Table'!I4, CHAR(10)))-1)) *
                  (VALUE(MID(_xlfn.TEXTSPLIT('Data Table'!I4, CHAR(10)), FIND("-", _xlfn.TEXTSPLIT('Data Table'!I4, CHAR(10)))+2,
                  SEARCH("hrs", _xlfn.TEXTSPLIT('Data Table'!I4, CHAR(10)))-SEARCH("-", _xlfn.TEXTSPLIT('Data Table'!I4, CHAR(10)))-2))/12)
               ), 2),
               "-"
            )
         )
      )
   )
)</f>
        <v>-</v>
      </c>
      <c r="J3" s="203" t="str" cm="1">
        <f t="array" ref="J3">IF('Data Table'!J4="", "-",
   IF('Data Table'!J4="-", "-",
      IF(ISNUMBER('Data Table'!J4*1), 'Data Table'!J4,
         IF(ISNUMBER(SEARCH("hrs", 'Data Table'!J4)),
            IFERROR(
               ROUND(SUMPRODUCT(
                  VALUE(LEFT(_xlfn.TEXTSPLIT('Data Table'!J4, CHAR(10)), FIND("-", _xlfn.TEXTSPLIT('Data Table'!J4, CHAR(10)))-1)) *
                  (VALUE(MID(_xlfn.TEXTSPLIT('Data Table'!J4, CHAR(10)), FIND("-", _xlfn.TEXTSPLIT('Data Table'!J4, CHAR(10)))+2,
                  SEARCH("hrs", _xlfn.TEXTSPLIT('Data Table'!J4, CHAR(10)))-SEARCH("-", _xlfn.TEXTSPLIT('Data Table'!J4, CHAR(10)))-2))/12)
               ), 2),
               "-"
            )
         )
      )
   )
)</f>
        <v>-</v>
      </c>
      <c r="K3" s="203" t="str" cm="1">
        <f t="array" ref="K3">IF('Data Table'!K4="", "-",
   IF('Data Table'!K4="-", "-",
      IF(ISNUMBER('Data Table'!K4*1), 'Data Table'!K4,
         IF(ISNUMBER(SEARCH("hrs", 'Data Table'!K4)),
            IFERROR(
               ROUND(SUMPRODUCT(
                  VALUE(LEFT(_xlfn.TEXTSPLIT('Data Table'!K4, CHAR(10)), FIND("-", _xlfn.TEXTSPLIT('Data Table'!K4, CHAR(10)))-1)) *
                  (VALUE(MID(_xlfn.TEXTSPLIT('Data Table'!K4, CHAR(10)), FIND("-", _xlfn.TEXTSPLIT('Data Table'!K4, CHAR(10)))+2,
                  SEARCH("hrs", _xlfn.TEXTSPLIT('Data Table'!K4, CHAR(10)))-SEARCH("-", _xlfn.TEXTSPLIT('Data Table'!K4, CHAR(10)))-2))/12)
               ), 2),
               "-"
            )
         )
      )
   )
)</f>
        <v>-</v>
      </c>
      <c r="L3" s="203" cm="1">
        <f t="array" ref="L3">IF('Data Table'!N4="", "-",
   IF('Data Table'!N4="-", "-",
      IF(ISNUMBER('Data Table'!N4*1), 'Data Table'!N4,
         IF(ISNUMBER(SEARCH("hrs", 'Data Table'!N4)),
            IFERROR(
               ROUND(SUMPRODUCT(
                  VALUE(LEFT(_xlfn.TEXTSPLIT('Data Table'!N4, CHAR(10)), FIND("-", _xlfn.TEXTSPLIT('Data Table'!N4, CHAR(10)))-1)) *
                  (VALUE(MID(_xlfn.TEXTSPLIT('Data Table'!N4, CHAR(10)), FIND("-", _xlfn.TEXTSPLIT('Data Table'!N4, CHAR(10)))+2,
                  SEARCH("hrs", _xlfn.TEXTSPLIT('Data Table'!N4, CHAR(10)))-SEARCH("-", _xlfn.TEXTSPLIT('Data Table'!N4, CHAR(10)))-2))/12)
               ), 2),
               "-"
            )
         )
      )
   )
)</f>
        <v>1</v>
      </c>
      <c r="M3" s="203" cm="1">
        <f t="array" ref="M3">IF('Data Table'!O4="", "-",
   IF('Data Table'!O4="-", "-",
      IF(ISNUMBER('Data Table'!O4*1), 'Data Table'!O4,
         IF(ISNUMBER(SEARCH("hrs", 'Data Table'!O4)),
            IFERROR(
               ROUND(SUMPRODUCT(
                  VALUE(LEFT(_xlfn.TEXTSPLIT('Data Table'!O4, CHAR(10)), FIND("-", _xlfn.TEXTSPLIT('Data Table'!O4, CHAR(10)))-1)) *
                  (VALUE(MID(_xlfn.TEXTSPLIT('Data Table'!O4, CHAR(10)), FIND("-", _xlfn.TEXTSPLIT('Data Table'!O4, CHAR(10)))+2,
                  SEARCH("hrs", _xlfn.TEXTSPLIT('Data Table'!O4, CHAR(10)))-SEARCH("-", _xlfn.TEXTSPLIT('Data Table'!O4, CHAR(10)))-2))/12)
               ), 2),
               "-"
            )
         )
      )
   )
)</f>
        <v>1</v>
      </c>
      <c r="N3" s="203" cm="1">
        <f t="array" ref="N3">IF('Data Table'!P4="", "-",
   IF('Data Table'!P4="-", "-",
      IF(ISNUMBER('Data Table'!P4*1), 'Data Table'!P4,
         IF(ISNUMBER(SEARCH("hrs", 'Data Table'!P4)),
            IFERROR(
               ROUND(SUMPRODUCT(
                  VALUE(LEFT(_xlfn.TEXTSPLIT('Data Table'!P4, CHAR(10)), FIND("-", _xlfn.TEXTSPLIT('Data Table'!P4, CHAR(10)))-1)) *
                  (VALUE(MID(_xlfn.TEXTSPLIT('Data Table'!P4, CHAR(10)), FIND("-", _xlfn.TEXTSPLIT('Data Table'!P4, CHAR(10)))+2,
                  SEARCH("hrs", _xlfn.TEXTSPLIT('Data Table'!P4, CHAR(10)))-SEARCH("-", _xlfn.TEXTSPLIT('Data Table'!P4, CHAR(10)))-2))/12)
               ), 2),
               "-"
            )
         )
      )
   )
)</f>
        <v>5</v>
      </c>
      <c r="O3" s="203" cm="1">
        <f t="array" ref="O3">IF('Data Table'!Q4="", "-",
   IF('Data Table'!Q4="-", "-",
      IF(ISNUMBER('Data Table'!Q4*1), 'Data Table'!Q4,
         IF(ISNUMBER(SEARCH("hrs", 'Data Table'!Q4)),
            IFERROR(
               ROUND(SUMPRODUCT(
                  VALUE(LEFT(_xlfn.TEXTSPLIT('Data Table'!Q4, CHAR(10)), FIND("-", _xlfn.TEXTSPLIT('Data Table'!Q4, CHAR(10)))-1)) *
                  (VALUE(MID(_xlfn.TEXTSPLIT('Data Table'!Q4, CHAR(10)), FIND("-", _xlfn.TEXTSPLIT('Data Table'!Q4, CHAR(10)))+2,
                  SEARCH("hrs", _xlfn.TEXTSPLIT('Data Table'!Q4, CHAR(10)))-SEARCH("-", _xlfn.TEXTSPLIT('Data Table'!Q4, CHAR(10)))-2))/12)
               ), 2),
               "-"
            )
         )
      )
   )
)</f>
        <v>6</v>
      </c>
      <c r="P3" s="203" cm="1">
        <f t="array" ref="P3">IF('Data Table'!R4="", "-",
   IF('Data Table'!R4="-", "-",
      IF(ISNUMBER('Data Table'!R4*1), 'Data Table'!R4,
         IF(ISNUMBER(SEARCH("hrs", 'Data Table'!R4)),
            IFERROR(
               ROUND(SUMPRODUCT(
                  VALUE(LEFT(_xlfn.TEXTSPLIT('Data Table'!R4, CHAR(10)), FIND("-", _xlfn.TEXTSPLIT('Data Table'!R4, CHAR(10)))-1)) *
                  (VALUE(MID(_xlfn.TEXTSPLIT('Data Table'!R4, CHAR(10)), FIND("-", _xlfn.TEXTSPLIT('Data Table'!R4, CHAR(10)))+2,
                  SEARCH("hrs", _xlfn.TEXTSPLIT('Data Table'!R4, CHAR(10)))-SEARCH("-", _xlfn.TEXTSPLIT('Data Table'!R4, CHAR(10)))-2))/12)
               ), 2),
               "-"
            )
         )
      )
   )
)</f>
        <v>2</v>
      </c>
      <c r="Q3" s="203" cm="1">
        <f t="array" ref="Q3">IF('Data Table'!S4="", "-",
   IF('Data Table'!S4="-", "-",
      IF(ISNUMBER('Data Table'!S4*1), 'Data Table'!S4,
         IF(ISNUMBER(SEARCH("hrs", 'Data Table'!S4)),
            IFERROR(
               ROUND(SUMPRODUCT(
                  VALUE(LEFT(_xlfn.TEXTSPLIT('Data Table'!S4, CHAR(10)), FIND("-", _xlfn.TEXTSPLIT('Data Table'!S4, CHAR(10)))-1)) *
                  (VALUE(MID(_xlfn.TEXTSPLIT('Data Table'!S4, CHAR(10)), FIND("-", _xlfn.TEXTSPLIT('Data Table'!S4, CHAR(10)))+2,
                  SEARCH("hrs", _xlfn.TEXTSPLIT('Data Table'!S4, CHAR(10)))-SEARCH("-", _xlfn.TEXTSPLIT('Data Table'!S4, CHAR(10)))-2))/12)
               ), 2),
               "-"
            )
         )
      )
   )
)</f>
        <v>3</v>
      </c>
      <c r="R3" s="203" cm="1">
        <f t="array" ref="R3">IF('Data Table'!T4="", "-",
   IF('Data Table'!T4="-", "-",
      IF(ISNUMBER('Data Table'!T4*1), 'Data Table'!T4,
         IF(ISNUMBER(SEARCH("hrs", 'Data Table'!T4)),
            IFERROR(
               ROUND(SUMPRODUCT(
                  VALUE(LEFT(_xlfn.TEXTSPLIT('Data Table'!T4, CHAR(10)), FIND("-", _xlfn.TEXTSPLIT('Data Table'!T4, CHAR(10)))-1)) *
                  (VALUE(MID(_xlfn.TEXTSPLIT('Data Table'!T4, CHAR(10)), FIND("-", _xlfn.TEXTSPLIT('Data Table'!T4, CHAR(10)))+2,
                  SEARCH("hrs", _xlfn.TEXTSPLIT('Data Table'!T4, CHAR(10)))-SEARCH("-", _xlfn.TEXTSPLIT('Data Table'!T4, CHAR(10)))-2))/12)
               ), 2),
               "-"
            )
         )
      )
   )
)</f>
        <v>0</v>
      </c>
      <c r="S3" s="203" cm="1">
        <f t="array" ref="S3">IF('Data Table'!U4="", "-",
   IF('Data Table'!U4="-", "-",
      IF(ISNUMBER('Data Table'!U4*1), 'Data Table'!U4,
         IF(ISNUMBER(SEARCH("hrs", 'Data Table'!U4)),
            IFERROR(
               ROUND(SUMPRODUCT(
                  VALUE(LEFT(_xlfn.TEXTSPLIT('Data Table'!U4, CHAR(10)), FIND("-", _xlfn.TEXTSPLIT('Data Table'!U4, CHAR(10)))-1)) *
                  (VALUE(MID(_xlfn.TEXTSPLIT('Data Table'!U4, CHAR(10)), FIND("-", _xlfn.TEXTSPLIT('Data Table'!U4, CHAR(10)))+2,
                  SEARCH("hrs", _xlfn.TEXTSPLIT('Data Table'!U4, CHAR(10)))-SEARCH("-", _xlfn.TEXTSPLIT('Data Table'!U4, CHAR(10)))-2))/12)
               ), 2),
               "-"
            )
         )
      )
   )
)</f>
        <v>9</v>
      </c>
      <c r="T3" s="247">
        <v>19118</v>
      </c>
      <c r="U3" s="247">
        <v>50189</v>
      </c>
      <c r="V3" s="247">
        <v>713</v>
      </c>
      <c r="W3" s="293"/>
    </row>
    <row r="4" spans="1:23" s="161" customFormat="1" ht="20.25" customHeight="1">
      <c r="A4" s="205">
        <v>45306</v>
      </c>
      <c r="B4" s="203" cm="1">
        <f t="array" ref="B4">IF('Data Table'!B5="", "-",
   IF('Data Table'!B5="-", "-",
      IF(ISNUMBER('Data Table'!B5*1), 'Data Table'!B5,
         IF(ISNUMBER(SEARCH("hrs", 'Data Table'!B5)),
            IFERROR(
               ROUND(SUMPRODUCT(
                  VALUE(LEFT(_xlfn.TEXTSPLIT('Data Table'!B5, CHAR(10)), FIND("-", _xlfn.TEXTSPLIT('Data Table'!B5, CHAR(10)))-1)) *
                  (VALUE(MID(_xlfn.TEXTSPLIT('Data Table'!B5, CHAR(10)), FIND("-", _xlfn.TEXTSPLIT('Data Table'!B5, CHAR(10)))+2,
                  SEARCH("hrs", _xlfn.TEXTSPLIT('Data Table'!B5, CHAR(10)))-SEARCH("-", _xlfn.TEXTSPLIT('Data Table'!B5, CHAR(10)))-2))/12)
               ), 2),
               "-"
            )
         )
      )
   )
)</f>
        <v>36</v>
      </c>
      <c r="C4" s="203" cm="1">
        <f t="array" ref="C4">IF('Data Table'!C5="", "-",
   IF('Data Table'!C5="-", "-",
      IF(ISNUMBER('Data Table'!C5*1), 'Data Table'!C5,
         IF(ISNUMBER(SEARCH("hrs", 'Data Table'!C5)),
            IFERROR(
               ROUND(SUMPRODUCT(
                  VALUE(LEFT(_xlfn.TEXTSPLIT('Data Table'!C5, CHAR(10)), FIND("-", _xlfn.TEXTSPLIT('Data Table'!C5, CHAR(10)))-1)) *
                  (VALUE(MID(_xlfn.TEXTSPLIT('Data Table'!C5, CHAR(10)), FIND("-", _xlfn.TEXTSPLIT('Data Table'!C5, CHAR(10)))+2,
                  SEARCH("hrs", _xlfn.TEXTSPLIT('Data Table'!C5, CHAR(10)))-SEARCH("-", _xlfn.TEXTSPLIT('Data Table'!C5, CHAR(10)))-2))/12)
               ), 2),
               "-"
            )
         )
      )
   )
)</f>
        <v>30</v>
      </c>
      <c r="D4" s="203" t="str" cm="1">
        <f t="array" ref="D4">IF('Data Table'!D5="", "-",
   IF('Data Table'!D5="-", "-",
      IF(ISNUMBER('Data Table'!D5*1), 'Data Table'!D5,
         IF(ISNUMBER(SEARCH("hrs", 'Data Table'!D5)),
            IFERROR(
               ROUND(SUMPRODUCT(
                  VALUE(LEFT(_xlfn.TEXTSPLIT('Data Table'!D5, CHAR(10)), FIND("-", _xlfn.TEXTSPLIT('Data Table'!D5, CHAR(10)))-1)) *
                  (VALUE(MID(_xlfn.TEXTSPLIT('Data Table'!D5, CHAR(10)), FIND("-", _xlfn.TEXTSPLIT('Data Table'!D5, CHAR(10)))+2,
                  SEARCH("hrs", _xlfn.TEXTSPLIT('Data Table'!D5, CHAR(10)))-SEARCH("-", _xlfn.TEXTSPLIT('Data Table'!D5, CHAR(10)))-2))/12)
               ), 2),
               "-"
            )
         )
      )
   )
)</f>
        <v>-</v>
      </c>
      <c r="E4" s="203" cm="1">
        <f t="array" ref="E4">IF('Data Table'!E5="", "-",
   IF('Data Table'!E5="-", "-",
      IF(ISNUMBER('Data Table'!E5*1), 'Data Table'!E5,
         IF(ISNUMBER(SEARCH("hrs", 'Data Table'!E5)),
            IFERROR(
               ROUND(SUMPRODUCT(
                  VALUE(LEFT(_xlfn.TEXTSPLIT('Data Table'!E5, CHAR(10)), FIND("-", _xlfn.TEXTSPLIT('Data Table'!E5, CHAR(10)))-1)) *
                  (VALUE(MID(_xlfn.TEXTSPLIT('Data Table'!E5, CHAR(10)), FIND("-", _xlfn.TEXTSPLIT('Data Table'!E5, CHAR(10)))+2,
                  SEARCH("hrs", _xlfn.TEXTSPLIT('Data Table'!E5, CHAR(10)))-SEARCH("-", _xlfn.TEXTSPLIT('Data Table'!E5, CHAR(10)))-2))/12)
               ), 2),
               "-"
            )
         )
      )
   )
)</f>
        <v>38</v>
      </c>
      <c r="F4" s="203" cm="1">
        <f t="array" ref="F4">IF('Data Table'!F5="", "-",
   IF('Data Table'!F5="-", "-",
      IF(ISNUMBER('Data Table'!F5*1), 'Data Table'!F5,
         IF(ISNUMBER(SEARCH("hrs", 'Data Table'!F5)),
            IFERROR(
               ROUND(SUMPRODUCT(
                  VALUE(LEFT(_xlfn.TEXTSPLIT('Data Table'!F5, CHAR(10)), FIND("-", _xlfn.TEXTSPLIT('Data Table'!F5, CHAR(10)))-1)) *
                  (VALUE(MID(_xlfn.TEXTSPLIT('Data Table'!F5, CHAR(10)), FIND("-", _xlfn.TEXTSPLIT('Data Table'!F5, CHAR(10)))+2,
                  SEARCH("hrs", _xlfn.TEXTSPLIT('Data Table'!F5, CHAR(10)))-SEARCH("-", _xlfn.TEXTSPLIT('Data Table'!F5, CHAR(10)))-2))/12)
               ), 2),
               "-"
            )
         )
      )
   )
)</f>
        <v>2</v>
      </c>
      <c r="G4" s="203" t="str" cm="1">
        <f t="array" ref="G4">IF('Data Table'!G5="", "-",
   IF('Data Table'!G5="-", "-",
      IF(ISNUMBER('Data Table'!G5*1), 'Data Table'!G5,
         IF(ISNUMBER(SEARCH("hrs", 'Data Table'!G5)),
            IFERROR(
               ROUND(SUMPRODUCT(
                  VALUE(LEFT(_xlfn.TEXTSPLIT('Data Table'!G5, CHAR(10)), FIND("-", _xlfn.TEXTSPLIT('Data Table'!G5, CHAR(10)))-1)) *
                  (VALUE(MID(_xlfn.TEXTSPLIT('Data Table'!G5, CHAR(10)), FIND("-", _xlfn.TEXTSPLIT('Data Table'!G5, CHAR(10)))+2,
                  SEARCH("hrs", _xlfn.TEXTSPLIT('Data Table'!G5, CHAR(10)))-SEARCH("-", _xlfn.TEXTSPLIT('Data Table'!G5, CHAR(10)))-2))/12)
               ), 2),
               "-"
            )
         )
      )
   )
)</f>
        <v>-</v>
      </c>
      <c r="H4" s="203" cm="1">
        <f t="array" ref="H4">IF('Data Table'!H5="", "-",
   IF('Data Table'!H5="-", "-",
      IF(ISNUMBER('Data Table'!H5*1), 'Data Table'!H5,
         IF(ISNUMBER(SEARCH("hrs", 'Data Table'!H5)),
            IFERROR(
               ROUND(SUMPRODUCT(
                  VALUE(LEFT(_xlfn.TEXTSPLIT('Data Table'!H5, CHAR(10)), FIND("-", _xlfn.TEXTSPLIT('Data Table'!H5, CHAR(10)))-1)) *
                  (VALUE(MID(_xlfn.TEXTSPLIT('Data Table'!H5, CHAR(10)), FIND("-", _xlfn.TEXTSPLIT('Data Table'!H5, CHAR(10)))+2,
                  SEARCH("hrs", _xlfn.TEXTSPLIT('Data Table'!H5, CHAR(10)))-SEARCH("-", _xlfn.TEXTSPLIT('Data Table'!H5, CHAR(10)))-2))/12)
               ), 2),
               "-"
            )
         )
      )
   )
)</f>
        <v>6</v>
      </c>
      <c r="I4" s="203" t="str" cm="1">
        <f t="array" ref="I4">IF('Data Table'!I5="", "-",
   IF('Data Table'!I5="-", "-",
      IF(ISNUMBER('Data Table'!I5*1), 'Data Table'!I5,
         IF(ISNUMBER(SEARCH("hrs", 'Data Table'!I5)),
            IFERROR(
               ROUND(SUMPRODUCT(
                  VALUE(LEFT(_xlfn.TEXTSPLIT('Data Table'!I5, CHAR(10)), FIND("-", _xlfn.TEXTSPLIT('Data Table'!I5, CHAR(10)))-1)) *
                  (VALUE(MID(_xlfn.TEXTSPLIT('Data Table'!I5, CHAR(10)), FIND("-", _xlfn.TEXTSPLIT('Data Table'!I5, CHAR(10)))+2,
                  SEARCH("hrs", _xlfn.TEXTSPLIT('Data Table'!I5, CHAR(10)))-SEARCH("-", _xlfn.TEXTSPLIT('Data Table'!I5, CHAR(10)))-2))/12)
               ), 2),
               "-"
            )
         )
      )
   )
)</f>
        <v>-</v>
      </c>
      <c r="J4" s="203" t="str" cm="1">
        <f t="array" ref="J4">IF('Data Table'!J5="", "-",
   IF('Data Table'!J5="-", "-",
      IF(ISNUMBER('Data Table'!J5*1), 'Data Table'!J5,
         IF(ISNUMBER(SEARCH("hrs", 'Data Table'!J5)),
            IFERROR(
               ROUND(SUMPRODUCT(
                  VALUE(LEFT(_xlfn.TEXTSPLIT('Data Table'!J5, CHAR(10)), FIND("-", _xlfn.TEXTSPLIT('Data Table'!J5, CHAR(10)))-1)) *
                  (VALUE(MID(_xlfn.TEXTSPLIT('Data Table'!J5, CHAR(10)), FIND("-", _xlfn.TEXTSPLIT('Data Table'!J5, CHAR(10)))+2,
                  SEARCH("hrs", _xlfn.TEXTSPLIT('Data Table'!J5, CHAR(10)))-SEARCH("-", _xlfn.TEXTSPLIT('Data Table'!J5, CHAR(10)))-2))/12)
               ), 2),
               "-"
            )
         )
      )
   )
)</f>
        <v>-</v>
      </c>
      <c r="K4" s="203" t="str" cm="1">
        <f t="array" ref="K4">IF('Data Table'!K5="", "-",
   IF('Data Table'!K5="-", "-",
      IF(ISNUMBER('Data Table'!K5*1), 'Data Table'!K5,
         IF(ISNUMBER(SEARCH("hrs", 'Data Table'!K5)),
            IFERROR(
               ROUND(SUMPRODUCT(
                  VALUE(LEFT(_xlfn.TEXTSPLIT('Data Table'!K5, CHAR(10)), FIND("-", _xlfn.TEXTSPLIT('Data Table'!K5, CHAR(10)))-1)) *
                  (VALUE(MID(_xlfn.TEXTSPLIT('Data Table'!K5, CHAR(10)), FIND("-", _xlfn.TEXTSPLIT('Data Table'!K5, CHAR(10)))+2,
                  SEARCH("hrs", _xlfn.TEXTSPLIT('Data Table'!K5, CHAR(10)))-SEARCH("-", _xlfn.TEXTSPLIT('Data Table'!K5, CHAR(10)))-2))/12)
               ), 2),
               "-"
            )
         )
      )
   )
)</f>
        <v>-</v>
      </c>
      <c r="L4" s="203" cm="1">
        <f t="array" ref="L4">IF('Data Table'!N5="", "-",
   IF('Data Table'!N5="-", "-",
      IF(ISNUMBER('Data Table'!N5*1), 'Data Table'!N5,
         IF(ISNUMBER(SEARCH("hrs", 'Data Table'!N5)),
            IFERROR(
               ROUND(SUMPRODUCT(
                  VALUE(LEFT(_xlfn.TEXTSPLIT('Data Table'!N5, CHAR(10)), FIND("-", _xlfn.TEXTSPLIT('Data Table'!N5, CHAR(10)))-1)) *
                  (VALUE(MID(_xlfn.TEXTSPLIT('Data Table'!N5, CHAR(10)), FIND("-", _xlfn.TEXTSPLIT('Data Table'!N5, CHAR(10)))+2,
                  SEARCH("hrs", _xlfn.TEXTSPLIT('Data Table'!N5, CHAR(10)))-SEARCH("-", _xlfn.TEXTSPLIT('Data Table'!N5, CHAR(10)))-2))/12)
               ), 2),
               "-"
            )
         )
      )
   )
)</f>
        <v>1</v>
      </c>
      <c r="M4" s="203" cm="1">
        <f t="array" ref="M4">IF('Data Table'!O5="", "-",
   IF('Data Table'!O5="-", "-",
      IF(ISNUMBER('Data Table'!O5*1), 'Data Table'!O5,
         IF(ISNUMBER(SEARCH("hrs", 'Data Table'!O5)),
            IFERROR(
               ROUND(SUMPRODUCT(
                  VALUE(LEFT(_xlfn.TEXTSPLIT('Data Table'!O5, CHAR(10)), FIND("-", _xlfn.TEXTSPLIT('Data Table'!O5, CHAR(10)))-1)) *
                  (VALUE(MID(_xlfn.TEXTSPLIT('Data Table'!O5, CHAR(10)), FIND("-", _xlfn.TEXTSPLIT('Data Table'!O5, CHAR(10)))+2,
                  SEARCH("hrs", _xlfn.TEXTSPLIT('Data Table'!O5, CHAR(10)))-SEARCH("-", _xlfn.TEXTSPLIT('Data Table'!O5, CHAR(10)))-2))/12)
               ), 2),
               "-"
            )
         )
      )
   )
)</f>
        <v>1</v>
      </c>
      <c r="N4" s="203" cm="1">
        <f t="array" ref="N4">IF('Data Table'!P5="", "-",
   IF('Data Table'!P5="-", "-",
      IF(ISNUMBER('Data Table'!P5*1), 'Data Table'!P5,
         IF(ISNUMBER(SEARCH("hrs", 'Data Table'!P5)),
            IFERROR(
               ROUND(SUMPRODUCT(
                  VALUE(LEFT(_xlfn.TEXTSPLIT('Data Table'!P5, CHAR(10)), FIND("-", _xlfn.TEXTSPLIT('Data Table'!P5, CHAR(10)))-1)) *
                  (VALUE(MID(_xlfn.TEXTSPLIT('Data Table'!P5, CHAR(10)), FIND("-", _xlfn.TEXTSPLIT('Data Table'!P5, CHAR(10)))+2,
                  SEARCH("hrs", _xlfn.TEXTSPLIT('Data Table'!P5, CHAR(10)))-SEARCH("-", _xlfn.TEXTSPLIT('Data Table'!P5, CHAR(10)))-2))/12)
               ), 2),
               "-"
            )
         )
      )
   )
)</f>
        <v>5</v>
      </c>
      <c r="O4" s="203" cm="1">
        <f t="array" ref="O4">IF('Data Table'!Q5="", "-",
   IF('Data Table'!Q5="-", "-",
      IF(ISNUMBER('Data Table'!Q5*1), 'Data Table'!Q5,
         IF(ISNUMBER(SEARCH("hrs", 'Data Table'!Q5)),
            IFERROR(
               ROUND(SUMPRODUCT(
                  VALUE(LEFT(_xlfn.TEXTSPLIT('Data Table'!Q5, CHAR(10)), FIND("-", _xlfn.TEXTSPLIT('Data Table'!Q5, CHAR(10)))-1)) *
                  (VALUE(MID(_xlfn.TEXTSPLIT('Data Table'!Q5, CHAR(10)), FIND("-", _xlfn.TEXTSPLIT('Data Table'!Q5, CHAR(10)))+2,
                  SEARCH("hrs", _xlfn.TEXTSPLIT('Data Table'!Q5, CHAR(10)))-SEARCH("-", _xlfn.TEXTSPLIT('Data Table'!Q5, CHAR(10)))-2))/12)
               ), 2),
               "-"
            )
         )
      )
   )
)</f>
        <v>4</v>
      </c>
      <c r="P4" s="203" cm="1">
        <f t="array" ref="P4">IF('Data Table'!R5="", "-",
   IF('Data Table'!R5="-", "-",
      IF(ISNUMBER('Data Table'!R5*1), 'Data Table'!R5,
         IF(ISNUMBER(SEARCH("hrs", 'Data Table'!R5)),
            IFERROR(
               ROUND(SUMPRODUCT(
                  VALUE(LEFT(_xlfn.TEXTSPLIT('Data Table'!R5, CHAR(10)), FIND("-", _xlfn.TEXTSPLIT('Data Table'!R5, CHAR(10)))-1)) *
                  (VALUE(MID(_xlfn.TEXTSPLIT('Data Table'!R5, CHAR(10)), FIND("-", _xlfn.TEXTSPLIT('Data Table'!R5, CHAR(10)))+2,
                  SEARCH("hrs", _xlfn.TEXTSPLIT('Data Table'!R5, CHAR(10)))-SEARCH("-", _xlfn.TEXTSPLIT('Data Table'!R5, CHAR(10)))-2))/12)
               ), 2),
               "-"
            )
         )
      )
   )
)</f>
        <v>2</v>
      </c>
      <c r="Q4" s="203" cm="1">
        <f t="array" ref="Q4">IF('Data Table'!S5="", "-",
   IF('Data Table'!S5="-", "-",
      IF(ISNUMBER('Data Table'!S5*1), 'Data Table'!S5,
         IF(ISNUMBER(SEARCH("hrs", 'Data Table'!S5)),
            IFERROR(
               ROUND(SUMPRODUCT(
                  VALUE(LEFT(_xlfn.TEXTSPLIT('Data Table'!S5, CHAR(10)), FIND("-", _xlfn.TEXTSPLIT('Data Table'!S5, CHAR(10)))-1)) *
                  (VALUE(MID(_xlfn.TEXTSPLIT('Data Table'!S5, CHAR(10)), FIND("-", _xlfn.TEXTSPLIT('Data Table'!S5, CHAR(10)))+2,
                  SEARCH("hrs", _xlfn.TEXTSPLIT('Data Table'!S5, CHAR(10)))-SEARCH("-", _xlfn.TEXTSPLIT('Data Table'!S5, CHAR(10)))-2))/12)
               ), 2),
               "-"
            )
         )
      )
   )
)</f>
        <v>2</v>
      </c>
      <c r="R4" s="203" cm="1">
        <f t="array" ref="R4">IF('Data Table'!T5="", "-",
   IF('Data Table'!T5="-", "-",
      IF(ISNUMBER('Data Table'!T5*1), 'Data Table'!T5,
         IF(ISNUMBER(SEARCH("hrs", 'Data Table'!T5)),
            IFERROR(
               ROUND(SUMPRODUCT(
                  VALUE(LEFT(_xlfn.TEXTSPLIT('Data Table'!T5, CHAR(10)), FIND("-", _xlfn.TEXTSPLIT('Data Table'!T5, CHAR(10)))-1)) *
                  (VALUE(MID(_xlfn.TEXTSPLIT('Data Table'!T5, CHAR(10)), FIND("-", _xlfn.TEXTSPLIT('Data Table'!T5, CHAR(10)))+2,
                  SEARCH("hrs", _xlfn.TEXTSPLIT('Data Table'!T5, CHAR(10)))-SEARCH("-", _xlfn.TEXTSPLIT('Data Table'!T5, CHAR(10)))-2))/12)
               ), 2),
               "-"
            )
         )
      )
   )
)</f>
        <v>3</v>
      </c>
      <c r="S4" s="203" cm="1">
        <f t="array" ref="S4">IF('Data Table'!U5="", "-",
   IF('Data Table'!U5="-", "-",
      IF(ISNUMBER('Data Table'!U5*1), 'Data Table'!U5,
         IF(ISNUMBER(SEARCH("hrs", 'Data Table'!U5)),
            IFERROR(
               ROUND(SUMPRODUCT(
                  VALUE(LEFT(_xlfn.TEXTSPLIT('Data Table'!U5, CHAR(10)), FIND("-", _xlfn.TEXTSPLIT('Data Table'!U5, CHAR(10)))-1)) *
                  (VALUE(MID(_xlfn.TEXTSPLIT('Data Table'!U5, CHAR(10)), FIND("-", _xlfn.TEXTSPLIT('Data Table'!U5, CHAR(10)))+2,
                  SEARCH("hrs", _xlfn.TEXTSPLIT('Data Table'!U5, CHAR(10)))-SEARCH("-", _xlfn.TEXTSPLIT('Data Table'!U5, CHAR(10)))-2))/12)
               ), 2),
               "-"
            )
         )
      )
   )
)</f>
        <v>3</v>
      </c>
      <c r="T4" s="249">
        <v>18897</v>
      </c>
      <c r="U4" s="249">
        <v>44268</v>
      </c>
      <c r="V4" s="249">
        <v>437</v>
      </c>
      <c r="W4" s="294"/>
    </row>
    <row r="5" spans="1:23" s="161" customFormat="1" ht="20.25" customHeight="1">
      <c r="A5" s="205">
        <v>45315</v>
      </c>
      <c r="B5" s="203" cm="1">
        <f t="array" ref="B5">IF('Data Table'!B6="", "-",
   IF('Data Table'!B6="-", "-",
      IF(ISNUMBER('Data Table'!B6*1), 'Data Table'!B6,
         IF(ISNUMBER(SEARCH("hrs", 'Data Table'!B6)),
            IFERROR(
               ROUND(SUMPRODUCT(
                  VALUE(LEFT(_xlfn.TEXTSPLIT('Data Table'!B6, CHAR(10)), FIND("-", _xlfn.TEXTSPLIT('Data Table'!B6, CHAR(10)))-1)) *
                  (VALUE(MID(_xlfn.TEXTSPLIT('Data Table'!B6, CHAR(10)), FIND("-", _xlfn.TEXTSPLIT('Data Table'!B6, CHAR(10)))+2,
                  SEARCH("hrs", _xlfn.TEXTSPLIT('Data Table'!B6, CHAR(10)))-SEARCH("-", _xlfn.TEXTSPLIT('Data Table'!B6, CHAR(10)))-2))/12)
               ), 2),
               "-"
            )
         )
      )
   )
)</f>
        <v>9</v>
      </c>
      <c r="C5" s="203" cm="1">
        <f t="array" ref="C5">IF('Data Table'!C6="", "-",
   IF('Data Table'!C6="-", "-",
      IF(ISNUMBER('Data Table'!C6*1), 'Data Table'!C6,
         IF(ISNUMBER(SEARCH("hrs", 'Data Table'!C6)),
            IFERROR(
               ROUND(SUMPRODUCT(
                  VALUE(LEFT(_xlfn.TEXTSPLIT('Data Table'!C6, CHAR(10)), FIND("-", _xlfn.TEXTSPLIT('Data Table'!C6, CHAR(10)))-1)) *
                  (VALUE(MID(_xlfn.TEXTSPLIT('Data Table'!C6, CHAR(10)), FIND("-", _xlfn.TEXTSPLIT('Data Table'!C6, CHAR(10)))+2,
                  SEARCH("hrs", _xlfn.TEXTSPLIT('Data Table'!C6, CHAR(10)))-SEARCH("-", _xlfn.TEXTSPLIT('Data Table'!C6, CHAR(10)))-2))/12)
               ), 2),
               "-"
            )
         )
      )
   )
)</f>
        <v>9</v>
      </c>
      <c r="D5" s="203" cm="1">
        <f t="array" ref="D5">IF('Data Table'!D6="", "-",
   IF('Data Table'!D6="-", "-",
      IF(ISNUMBER('Data Table'!D6*1), 'Data Table'!D6,
         IF(ISNUMBER(SEARCH("hrs", 'Data Table'!D6)),
            IFERROR(
               ROUND(SUMPRODUCT(
                  VALUE(LEFT(_xlfn.TEXTSPLIT('Data Table'!D6, CHAR(10)), FIND("-", _xlfn.TEXTSPLIT('Data Table'!D6, CHAR(10)))-1)) *
                  (VALUE(MID(_xlfn.TEXTSPLIT('Data Table'!D6, CHAR(10)), FIND("-", _xlfn.TEXTSPLIT('Data Table'!D6, CHAR(10)))+2,
                  SEARCH("hrs", _xlfn.TEXTSPLIT('Data Table'!D6, CHAR(10)))-SEARCH("-", _xlfn.TEXTSPLIT('Data Table'!D6, CHAR(10)))-2))/12)
               ), 2),
               "-"
            )
         )
      )
   )
)</f>
        <v>37</v>
      </c>
      <c r="E5" s="203" cm="1">
        <f t="array" ref="E5">IF('Data Table'!E6="", "-",
   IF('Data Table'!E6="-", "-",
      IF(ISNUMBER('Data Table'!E6*1), 'Data Table'!E6,
         IF(ISNUMBER(SEARCH("hrs", 'Data Table'!E6)),
            IFERROR(
               ROUND(SUMPRODUCT(
                  VALUE(LEFT(_xlfn.TEXTSPLIT('Data Table'!E6, CHAR(10)), FIND("-", _xlfn.TEXTSPLIT('Data Table'!E6, CHAR(10)))-1)) *
                  (VALUE(MID(_xlfn.TEXTSPLIT('Data Table'!E6, CHAR(10)), FIND("-", _xlfn.TEXTSPLIT('Data Table'!E6, CHAR(10)))+2,
                  SEARCH("hrs", _xlfn.TEXTSPLIT('Data Table'!E6, CHAR(10)))-SEARCH("-", _xlfn.TEXTSPLIT('Data Table'!E6, CHAR(10)))-2))/12)
               ), 2),
               "-"
            )
         )
      )
   )
)</f>
        <v>37</v>
      </c>
      <c r="F5" s="203" t="str" cm="1">
        <f t="array" ref="F5">IF('Data Table'!F6="", "-",
   IF('Data Table'!F6="-", "-",
      IF(ISNUMBER('Data Table'!F6*1), 'Data Table'!F6,
         IF(ISNUMBER(SEARCH("hrs", 'Data Table'!F6)),
            IFERROR(
               ROUND(SUMPRODUCT(
                  VALUE(LEFT(_xlfn.TEXTSPLIT('Data Table'!F6, CHAR(10)), FIND("-", _xlfn.TEXTSPLIT('Data Table'!F6, CHAR(10)))-1)) *
                  (VALUE(MID(_xlfn.TEXTSPLIT('Data Table'!F6, CHAR(10)), FIND("-", _xlfn.TEXTSPLIT('Data Table'!F6, CHAR(10)))+2,
                  SEARCH("hrs", _xlfn.TEXTSPLIT('Data Table'!F6, CHAR(10)))-SEARCH("-", _xlfn.TEXTSPLIT('Data Table'!F6, CHAR(10)))-2))/12)
               ), 2),
               "-"
            )
         )
      )
   )
)</f>
        <v>-</v>
      </c>
      <c r="G5" s="203" t="str" cm="1">
        <f t="array" ref="G5">IF('Data Table'!G6="", "-",
   IF('Data Table'!G6="-", "-",
      IF(ISNUMBER('Data Table'!G6*1), 'Data Table'!G6,
         IF(ISNUMBER(SEARCH("hrs", 'Data Table'!G6)),
            IFERROR(
               ROUND(SUMPRODUCT(
                  VALUE(LEFT(_xlfn.TEXTSPLIT('Data Table'!G6, CHAR(10)), FIND("-", _xlfn.TEXTSPLIT('Data Table'!G6, CHAR(10)))-1)) *
                  (VALUE(MID(_xlfn.TEXTSPLIT('Data Table'!G6, CHAR(10)), FIND("-", _xlfn.TEXTSPLIT('Data Table'!G6, CHAR(10)))+2,
                  SEARCH("hrs", _xlfn.TEXTSPLIT('Data Table'!G6, CHAR(10)))-SEARCH("-", _xlfn.TEXTSPLIT('Data Table'!G6, CHAR(10)))-2))/12)
               ), 2),
               "-"
            )
         )
      )
   )
)</f>
        <v>-</v>
      </c>
      <c r="H5" s="203" t="str" cm="1">
        <f t="array" ref="H5">IF('Data Table'!H6="", "-",
   IF('Data Table'!H6="-", "-",
      IF(ISNUMBER('Data Table'!H6*1), 'Data Table'!H6,
         IF(ISNUMBER(SEARCH("hrs", 'Data Table'!H6)),
            IFERROR(
               ROUND(SUMPRODUCT(
                  VALUE(LEFT(_xlfn.TEXTSPLIT('Data Table'!H6, CHAR(10)), FIND("-", _xlfn.TEXTSPLIT('Data Table'!H6, CHAR(10)))-1)) *
                  (VALUE(MID(_xlfn.TEXTSPLIT('Data Table'!H6, CHAR(10)), FIND("-", _xlfn.TEXTSPLIT('Data Table'!H6, CHAR(10)))+2,
                  SEARCH("hrs", _xlfn.TEXTSPLIT('Data Table'!H6, CHAR(10)))-SEARCH("-", _xlfn.TEXTSPLIT('Data Table'!H6, CHAR(10)))-2))/12)
               ), 2),
               "-"
            )
         )
      )
   )
)</f>
        <v>-</v>
      </c>
      <c r="I5" s="203" t="str" cm="1">
        <f t="array" ref="I5">IF('Data Table'!I6="", "-",
   IF('Data Table'!I6="-", "-",
      IF(ISNUMBER('Data Table'!I6*1), 'Data Table'!I6,
         IF(ISNUMBER(SEARCH("hrs", 'Data Table'!I6)),
            IFERROR(
               ROUND(SUMPRODUCT(
                  VALUE(LEFT(_xlfn.TEXTSPLIT('Data Table'!I6, CHAR(10)), FIND("-", _xlfn.TEXTSPLIT('Data Table'!I6, CHAR(10)))-1)) *
                  (VALUE(MID(_xlfn.TEXTSPLIT('Data Table'!I6, CHAR(10)), FIND("-", _xlfn.TEXTSPLIT('Data Table'!I6, CHAR(10)))+2,
                  SEARCH("hrs", _xlfn.TEXTSPLIT('Data Table'!I6, CHAR(10)))-SEARCH("-", _xlfn.TEXTSPLIT('Data Table'!I6, CHAR(10)))-2))/12)
               ), 2),
               "-"
            )
         )
      )
   )
)</f>
        <v>-</v>
      </c>
      <c r="J5" s="203" t="str" cm="1">
        <f t="array" ref="J5">IF('Data Table'!J6="", "-",
   IF('Data Table'!J6="-", "-",
      IF(ISNUMBER('Data Table'!J6*1), 'Data Table'!J6,
         IF(ISNUMBER(SEARCH("hrs", 'Data Table'!J6)),
            IFERROR(
               ROUND(SUMPRODUCT(
                  VALUE(LEFT(_xlfn.TEXTSPLIT('Data Table'!J6, CHAR(10)), FIND("-", _xlfn.TEXTSPLIT('Data Table'!J6, CHAR(10)))-1)) *
                  (VALUE(MID(_xlfn.TEXTSPLIT('Data Table'!J6, CHAR(10)), FIND("-", _xlfn.TEXTSPLIT('Data Table'!J6, CHAR(10)))+2,
                  SEARCH("hrs", _xlfn.TEXTSPLIT('Data Table'!J6, CHAR(10)))-SEARCH("-", _xlfn.TEXTSPLIT('Data Table'!J6, CHAR(10)))-2))/12)
               ), 2),
               "-"
            )
         )
      )
   )
)</f>
        <v>-</v>
      </c>
      <c r="K5" s="203" t="str" cm="1">
        <f t="array" ref="K5">IF('Data Table'!K6="", "-",
   IF('Data Table'!K6="-", "-",
      IF(ISNUMBER('Data Table'!K6*1), 'Data Table'!K6,
         IF(ISNUMBER(SEARCH("hrs", 'Data Table'!K6)),
            IFERROR(
               ROUND(SUMPRODUCT(
                  VALUE(LEFT(_xlfn.TEXTSPLIT('Data Table'!K6, CHAR(10)), FIND("-", _xlfn.TEXTSPLIT('Data Table'!K6, CHAR(10)))-1)) *
                  (VALUE(MID(_xlfn.TEXTSPLIT('Data Table'!K6, CHAR(10)), FIND("-", _xlfn.TEXTSPLIT('Data Table'!K6, CHAR(10)))+2,
                  SEARCH("hrs", _xlfn.TEXTSPLIT('Data Table'!K6, CHAR(10)))-SEARCH("-", _xlfn.TEXTSPLIT('Data Table'!K6, CHAR(10)))-2))/12)
               ), 2),
               "-"
            )
         )
      )
   )
)</f>
        <v>-</v>
      </c>
      <c r="L5" s="203" cm="1">
        <f t="array" ref="L5">IF('Data Table'!N6="", "-",
   IF('Data Table'!N6="-", "-",
      IF(ISNUMBER('Data Table'!N6*1), 'Data Table'!N6,
         IF(ISNUMBER(SEARCH("hrs", 'Data Table'!N6)),
            IFERROR(
               ROUND(SUMPRODUCT(
                  VALUE(LEFT(_xlfn.TEXTSPLIT('Data Table'!N6, CHAR(10)), FIND("-", _xlfn.TEXTSPLIT('Data Table'!N6, CHAR(10)))-1)) *
                  (VALUE(MID(_xlfn.TEXTSPLIT('Data Table'!N6, CHAR(10)), FIND("-", _xlfn.TEXTSPLIT('Data Table'!N6, CHAR(10)))+2,
                  SEARCH("hrs", _xlfn.TEXTSPLIT('Data Table'!N6, CHAR(10)))-SEARCH("-", _xlfn.TEXTSPLIT('Data Table'!N6, CHAR(10)))-2))/12)
               ), 2),
               "-"
            )
         )
      )
   )
)</f>
        <v>1</v>
      </c>
      <c r="M5" s="203" cm="1">
        <f t="array" ref="M5">IF('Data Table'!O6="", "-",
   IF('Data Table'!O6="-", "-",
      IF(ISNUMBER('Data Table'!O6*1), 'Data Table'!O6,
         IF(ISNUMBER(SEARCH("hrs", 'Data Table'!O6)),
            IFERROR(
               ROUND(SUMPRODUCT(
                  VALUE(LEFT(_xlfn.TEXTSPLIT('Data Table'!O6, CHAR(10)), FIND("-", _xlfn.TEXTSPLIT('Data Table'!O6, CHAR(10)))-1)) *
                  (VALUE(MID(_xlfn.TEXTSPLIT('Data Table'!O6, CHAR(10)), FIND("-", _xlfn.TEXTSPLIT('Data Table'!O6, CHAR(10)))+2,
                  SEARCH("hrs", _xlfn.TEXTSPLIT('Data Table'!O6, CHAR(10)))-SEARCH("-", _xlfn.TEXTSPLIT('Data Table'!O6, CHAR(10)))-2))/12)
               ), 2),
               "-"
            )
         )
      )
   )
)</f>
        <v>1</v>
      </c>
      <c r="N5" s="203" cm="1">
        <f t="array" ref="N5">IF('Data Table'!P6="", "-",
   IF('Data Table'!P6="-", "-",
      IF(ISNUMBER('Data Table'!P6*1), 'Data Table'!P6,
         IF(ISNUMBER(SEARCH("hrs", 'Data Table'!P6)),
            IFERROR(
               ROUND(SUMPRODUCT(
                  VALUE(LEFT(_xlfn.TEXTSPLIT('Data Table'!P6, CHAR(10)), FIND("-", _xlfn.TEXTSPLIT('Data Table'!P6, CHAR(10)))-1)) *
                  (VALUE(MID(_xlfn.TEXTSPLIT('Data Table'!P6, CHAR(10)), FIND("-", _xlfn.TEXTSPLIT('Data Table'!P6, CHAR(10)))+2,
                  SEARCH("hrs", _xlfn.TEXTSPLIT('Data Table'!P6, CHAR(10)))-SEARCH("-", _xlfn.TEXTSPLIT('Data Table'!P6, CHAR(10)))-2))/12)
               ), 2),
               "-"
            )
         )
      )
   )
)</f>
        <v>1</v>
      </c>
      <c r="O5" s="203" cm="1">
        <f t="array" ref="O5">IF('Data Table'!Q6="", "-",
   IF('Data Table'!Q6="-", "-",
      IF(ISNUMBER('Data Table'!Q6*1), 'Data Table'!Q6,
         IF(ISNUMBER(SEARCH("hrs", 'Data Table'!Q6)),
            IFERROR(
               ROUND(SUMPRODUCT(
                  VALUE(LEFT(_xlfn.TEXTSPLIT('Data Table'!Q6, CHAR(10)), FIND("-", _xlfn.TEXTSPLIT('Data Table'!Q6, CHAR(10)))-1)) *
                  (VALUE(MID(_xlfn.TEXTSPLIT('Data Table'!Q6, CHAR(10)), FIND("-", _xlfn.TEXTSPLIT('Data Table'!Q6, CHAR(10)))+2,
                  SEARCH("hrs", _xlfn.TEXTSPLIT('Data Table'!Q6, CHAR(10)))-SEARCH("-", _xlfn.TEXTSPLIT('Data Table'!Q6, CHAR(10)))-2))/12)
               ), 2),
               "-"
            )
         )
      )
   )
)</f>
        <v>4</v>
      </c>
      <c r="P5" s="203" cm="1">
        <f t="array" ref="P5">IF('Data Table'!R6="", "-",
   IF('Data Table'!R6="-", "-",
      IF(ISNUMBER('Data Table'!R6*1), 'Data Table'!R6,
         IF(ISNUMBER(SEARCH("hrs", 'Data Table'!R6)),
            IFERROR(
               ROUND(SUMPRODUCT(
                  VALUE(LEFT(_xlfn.TEXTSPLIT('Data Table'!R6, CHAR(10)), FIND("-", _xlfn.TEXTSPLIT('Data Table'!R6, CHAR(10)))-1)) *
                  (VALUE(MID(_xlfn.TEXTSPLIT('Data Table'!R6, CHAR(10)), FIND("-", _xlfn.TEXTSPLIT('Data Table'!R6, CHAR(10)))+2,
                  SEARCH("hrs", _xlfn.TEXTSPLIT('Data Table'!R6, CHAR(10)))-SEARCH("-", _xlfn.TEXTSPLIT('Data Table'!R6, CHAR(10)))-2))/12)
               ), 2),
               "-"
            )
         )
      )
   )
)</f>
        <v>1</v>
      </c>
      <c r="Q5" s="203" cm="1">
        <f t="array" ref="Q5">IF('Data Table'!S6="", "-",
   IF('Data Table'!S6="-", "-",
      IF(ISNUMBER('Data Table'!S6*1), 'Data Table'!S6,
         IF(ISNUMBER(SEARCH("hrs", 'Data Table'!S6)),
            IFERROR(
               ROUND(SUMPRODUCT(
                  VALUE(LEFT(_xlfn.TEXTSPLIT('Data Table'!S6, CHAR(10)), FIND("-", _xlfn.TEXTSPLIT('Data Table'!S6, CHAR(10)))-1)) *
                  (VALUE(MID(_xlfn.TEXTSPLIT('Data Table'!S6, CHAR(10)), FIND("-", _xlfn.TEXTSPLIT('Data Table'!S6, CHAR(10)))+2,
                  SEARCH("hrs", _xlfn.TEXTSPLIT('Data Table'!S6, CHAR(10)))-SEARCH("-", _xlfn.TEXTSPLIT('Data Table'!S6, CHAR(10)))-2))/12)
               ), 2),
               "-"
            )
         )
      )
   )
)</f>
        <v>1</v>
      </c>
      <c r="R5" s="203" cm="1">
        <f t="array" ref="R5">IF('Data Table'!T6="", "-",
   IF('Data Table'!T6="-", "-",
      IF(ISNUMBER('Data Table'!T6*1), 'Data Table'!T6,
         IF(ISNUMBER(SEARCH("hrs", 'Data Table'!T6)),
            IFERROR(
               ROUND(SUMPRODUCT(
                  VALUE(LEFT(_xlfn.TEXTSPLIT('Data Table'!T6, CHAR(10)), FIND("-", _xlfn.TEXTSPLIT('Data Table'!T6, CHAR(10)))-1)) *
                  (VALUE(MID(_xlfn.TEXTSPLIT('Data Table'!T6, CHAR(10)), FIND("-", _xlfn.TEXTSPLIT('Data Table'!T6, CHAR(10)))+2,
                  SEARCH("hrs", _xlfn.TEXTSPLIT('Data Table'!T6, CHAR(10)))-SEARCH("-", _xlfn.TEXTSPLIT('Data Table'!T6, CHAR(10)))-2))/12)
               ), 2),
               "-"
            )
         )
      )
   )
)</f>
        <v>1</v>
      </c>
      <c r="S5" s="203" cm="1">
        <f t="array" ref="S5">IF('Data Table'!U6="", "-",
   IF('Data Table'!U6="-", "-",
      IF(ISNUMBER('Data Table'!U6*1), 'Data Table'!U6,
         IF(ISNUMBER(SEARCH("hrs", 'Data Table'!U6)),
            IFERROR(
               ROUND(SUMPRODUCT(
                  VALUE(LEFT(_xlfn.TEXTSPLIT('Data Table'!U6, CHAR(10)), FIND("-", _xlfn.TEXTSPLIT('Data Table'!U6, CHAR(10)))-1)) *
                  (VALUE(MID(_xlfn.TEXTSPLIT('Data Table'!U6, CHAR(10)), FIND("-", _xlfn.TEXTSPLIT('Data Table'!U6, CHAR(10)))+2,
                  SEARCH("hrs", _xlfn.TEXTSPLIT('Data Table'!U6, CHAR(10)))-SEARCH("-", _xlfn.TEXTSPLIT('Data Table'!U6, CHAR(10)))-2))/12)
               ), 2),
               "-"
            )
         )
      )
   )
)</f>
        <v>1</v>
      </c>
      <c r="T5" s="251">
        <v>11195</v>
      </c>
      <c r="U5" s="251">
        <v>84619</v>
      </c>
      <c r="V5" s="251">
        <v>1064</v>
      </c>
      <c r="W5" s="295"/>
    </row>
    <row r="6" spans="1:23" s="161" customFormat="1" ht="20.25" customHeight="1">
      <c r="A6" s="205">
        <v>45316</v>
      </c>
      <c r="B6" s="203" cm="1">
        <f t="array" ref="B6">IF('Data Table'!B7="", "-",
   IF('Data Table'!B7="-", "-",
      IF(ISNUMBER('Data Table'!B7*1), 'Data Table'!B7,
         IF(ISNUMBER(SEARCH("hrs", 'Data Table'!B7)),
            IFERROR(
               ROUND(SUMPRODUCT(
                  VALUE(LEFT(_xlfn.TEXTSPLIT('Data Table'!B7, CHAR(10)), FIND("-", _xlfn.TEXTSPLIT('Data Table'!B7, CHAR(10)))-1)) *
                  (VALUE(MID(_xlfn.TEXTSPLIT('Data Table'!B7, CHAR(10)), FIND("-", _xlfn.TEXTSPLIT('Data Table'!B7, CHAR(10)))+2,
                  SEARCH("hrs", _xlfn.TEXTSPLIT('Data Table'!B7, CHAR(10)))-SEARCH("-", _xlfn.TEXTSPLIT('Data Table'!B7, CHAR(10)))-2))/12)
               ), 2),
               "-"
            )
         )
      )
   )
)</f>
        <v>11</v>
      </c>
      <c r="C6" s="203" cm="1">
        <f t="array" ref="C6">IF('Data Table'!C7="", "-",
   IF('Data Table'!C7="-", "-",
      IF(ISNUMBER('Data Table'!C7*1), 'Data Table'!C7,
         IF(ISNUMBER(SEARCH("hrs", 'Data Table'!C7)),
            IFERROR(
               ROUND(SUMPRODUCT(
                  VALUE(LEFT(_xlfn.TEXTSPLIT('Data Table'!C7, CHAR(10)), FIND("-", _xlfn.TEXTSPLIT('Data Table'!C7, CHAR(10)))-1)) *
                  (VALUE(MID(_xlfn.TEXTSPLIT('Data Table'!C7, CHAR(10)), FIND("-", _xlfn.TEXTSPLIT('Data Table'!C7, CHAR(10)))+2,
                  SEARCH("hrs", _xlfn.TEXTSPLIT('Data Table'!C7, CHAR(10)))-SEARCH("-", _xlfn.TEXTSPLIT('Data Table'!C7, CHAR(10)))-2))/12)
               ), 2),
               "-"
            )
         )
      )
   )
)</f>
        <v>3</v>
      </c>
      <c r="D6" s="203" cm="1">
        <f t="array" ref="D6">IF('Data Table'!D7="", "-",
   IF('Data Table'!D7="-", "-",
      IF(ISNUMBER('Data Table'!D7*1), 'Data Table'!D7,
         IF(ISNUMBER(SEARCH("hrs", 'Data Table'!D7)),
            IFERROR(
               ROUND(SUMPRODUCT(
                  VALUE(LEFT(_xlfn.TEXTSPLIT('Data Table'!D7, CHAR(10)), FIND("-", _xlfn.TEXTSPLIT('Data Table'!D7, CHAR(10)))-1)) *
                  (VALUE(MID(_xlfn.TEXTSPLIT('Data Table'!D7, CHAR(10)), FIND("-", _xlfn.TEXTSPLIT('Data Table'!D7, CHAR(10)))+2,
                  SEARCH("hrs", _xlfn.TEXTSPLIT('Data Table'!D7, CHAR(10)))-SEARCH("-", _xlfn.TEXTSPLIT('Data Table'!D7, CHAR(10)))-2))/12)
               ), 2),
               "-"
            )
         )
      )
   )
)</f>
        <v>36</v>
      </c>
      <c r="E6" s="203" cm="1">
        <f t="array" ref="E6">IF('Data Table'!E7="", "-",
   IF('Data Table'!E7="-", "-",
      IF(ISNUMBER('Data Table'!E7*1), 'Data Table'!E7,
         IF(ISNUMBER(SEARCH("hrs", 'Data Table'!E7)),
            IFERROR(
               ROUND(SUMPRODUCT(
                  VALUE(LEFT(_xlfn.TEXTSPLIT('Data Table'!E7, CHAR(10)), FIND("-", _xlfn.TEXTSPLIT('Data Table'!E7, CHAR(10)))-1)) *
                  (VALUE(MID(_xlfn.TEXTSPLIT('Data Table'!E7, CHAR(10)), FIND("-", _xlfn.TEXTSPLIT('Data Table'!E7, CHAR(10)))+2,
                  SEARCH("hrs", _xlfn.TEXTSPLIT('Data Table'!E7, CHAR(10)))-SEARCH("-", _xlfn.TEXTSPLIT('Data Table'!E7, CHAR(10)))-2))/12)
               ), 2),
               "-"
            )
         )
      )
   )
)</f>
        <v>34</v>
      </c>
      <c r="F6" s="203" t="str" cm="1">
        <f t="array" ref="F6">IF('Data Table'!F7="", "-",
   IF('Data Table'!F7="-", "-",
      IF(ISNUMBER('Data Table'!F7*1), 'Data Table'!F7,
         IF(ISNUMBER(SEARCH("hrs", 'Data Table'!F7)),
            IFERROR(
               ROUND(SUMPRODUCT(
                  VALUE(LEFT(_xlfn.TEXTSPLIT('Data Table'!F7, CHAR(10)), FIND("-", _xlfn.TEXTSPLIT('Data Table'!F7, CHAR(10)))-1)) *
                  (VALUE(MID(_xlfn.TEXTSPLIT('Data Table'!F7, CHAR(10)), FIND("-", _xlfn.TEXTSPLIT('Data Table'!F7, CHAR(10)))+2,
                  SEARCH("hrs", _xlfn.TEXTSPLIT('Data Table'!F7, CHAR(10)))-SEARCH("-", _xlfn.TEXTSPLIT('Data Table'!F7, CHAR(10)))-2))/12)
               ), 2),
               "-"
            )
         )
      )
   )
)</f>
        <v>-</v>
      </c>
      <c r="G6" s="203" t="str" cm="1">
        <f t="array" ref="G6">IF('Data Table'!G7="", "-",
   IF('Data Table'!G7="-", "-",
      IF(ISNUMBER('Data Table'!G7*1), 'Data Table'!G7,
         IF(ISNUMBER(SEARCH("hrs", 'Data Table'!G7)),
            IFERROR(
               ROUND(SUMPRODUCT(
                  VALUE(LEFT(_xlfn.TEXTSPLIT('Data Table'!G7, CHAR(10)), FIND("-", _xlfn.TEXTSPLIT('Data Table'!G7, CHAR(10)))-1)) *
                  (VALUE(MID(_xlfn.TEXTSPLIT('Data Table'!G7, CHAR(10)), FIND("-", _xlfn.TEXTSPLIT('Data Table'!G7, CHAR(10)))+2,
                  SEARCH("hrs", _xlfn.TEXTSPLIT('Data Table'!G7, CHAR(10)))-SEARCH("-", _xlfn.TEXTSPLIT('Data Table'!G7, CHAR(10)))-2))/12)
               ), 2),
               "-"
            )
         )
      )
   )
)</f>
        <v>-</v>
      </c>
      <c r="H6" s="203" t="str" cm="1">
        <f t="array" ref="H6">IF('Data Table'!H7="", "-",
   IF('Data Table'!H7="-", "-",
      IF(ISNUMBER('Data Table'!H7*1), 'Data Table'!H7,
         IF(ISNUMBER(SEARCH("hrs", 'Data Table'!H7)),
            IFERROR(
               ROUND(SUMPRODUCT(
                  VALUE(LEFT(_xlfn.TEXTSPLIT('Data Table'!H7, CHAR(10)), FIND("-", _xlfn.TEXTSPLIT('Data Table'!H7, CHAR(10)))-1)) *
                  (VALUE(MID(_xlfn.TEXTSPLIT('Data Table'!H7, CHAR(10)), FIND("-", _xlfn.TEXTSPLIT('Data Table'!H7, CHAR(10)))+2,
                  SEARCH("hrs", _xlfn.TEXTSPLIT('Data Table'!H7, CHAR(10)))-SEARCH("-", _xlfn.TEXTSPLIT('Data Table'!H7, CHAR(10)))-2))/12)
               ), 2),
               "-"
            )
         )
      )
   )
)</f>
        <v>-</v>
      </c>
      <c r="I6" s="203" t="str" cm="1">
        <f t="array" ref="I6">IF('Data Table'!I7="", "-",
   IF('Data Table'!I7="-", "-",
      IF(ISNUMBER('Data Table'!I7*1), 'Data Table'!I7,
         IF(ISNUMBER(SEARCH("hrs", 'Data Table'!I7)),
            IFERROR(
               ROUND(SUMPRODUCT(
                  VALUE(LEFT(_xlfn.TEXTSPLIT('Data Table'!I7, CHAR(10)), FIND("-", _xlfn.TEXTSPLIT('Data Table'!I7, CHAR(10)))-1)) *
                  (VALUE(MID(_xlfn.TEXTSPLIT('Data Table'!I7, CHAR(10)), FIND("-", _xlfn.TEXTSPLIT('Data Table'!I7, CHAR(10)))+2,
                  SEARCH("hrs", _xlfn.TEXTSPLIT('Data Table'!I7, CHAR(10)))-SEARCH("-", _xlfn.TEXTSPLIT('Data Table'!I7, CHAR(10)))-2))/12)
               ), 2),
               "-"
            )
         )
      )
   )
)</f>
        <v>-</v>
      </c>
      <c r="J6" s="203" t="str" cm="1">
        <f t="array" ref="J6">IF('Data Table'!J7="", "-",
   IF('Data Table'!J7="-", "-",
      IF(ISNUMBER('Data Table'!J7*1), 'Data Table'!J7,
         IF(ISNUMBER(SEARCH("hrs", 'Data Table'!J7)),
            IFERROR(
               ROUND(SUMPRODUCT(
                  VALUE(LEFT(_xlfn.TEXTSPLIT('Data Table'!J7, CHAR(10)), FIND("-", _xlfn.TEXTSPLIT('Data Table'!J7, CHAR(10)))-1)) *
                  (VALUE(MID(_xlfn.TEXTSPLIT('Data Table'!J7, CHAR(10)), FIND("-", _xlfn.TEXTSPLIT('Data Table'!J7, CHAR(10)))+2,
                  SEARCH("hrs", _xlfn.TEXTSPLIT('Data Table'!J7, CHAR(10)))-SEARCH("-", _xlfn.TEXTSPLIT('Data Table'!J7, CHAR(10)))-2))/12)
               ), 2),
               "-"
            )
         )
      )
   )
)</f>
        <v>-</v>
      </c>
      <c r="K6" s="203" t="str" cm="1">
        <f t="array" ref="K6">IF('Data Table'!K7="", "-",
   IF('Data Table'!K7="-", "-",
      IF(ISNUMBER('Data Table'!K7*1), 'Data Table'!K7,
         IF(ISNUMBER(SEARCH("hrs", 'Data Table'!K7)),
            IFERROR(
               ROUND(SUMPRODUCT(
                  VALUE(LEFT(_xlfn.TEXTSPLIT('Data Table'!K7, CHAR(10)), FIND("-", _xlfn.TEXTSPLIT('Data Table'!K7, CHAR(10)))-1)) *
                  (VALUE(MID(_xlfn.TEXTSPLIT('Data Table'!K7, CHAR(10)), FIND("-", _xlfn.TEXTSPLIT('Data Table'!K7, CHAR(10)))+2,
                  SEARCH("hrs", _xlfn.TEXTSPLIT('Data Table'!K7, CHAR(10)))-SEARCH("-", _xlfn.TEXTSPLIT('Data Table'!K7, CHAR(10)))-2))/12)
               ), 2),
               "-"
            )
         )
      )
   )
)</f>
        <v>-</v>
      </c>
      <c r="L6" s="203" cm="1">
        <f t="array" ref="L6">IF('Data Table'!N7="", "-",
   IF('Data Table'!N7="-", "-",
      IF(ISNUMBER('Data Table'!N7*1), 'Data Table'!N7,
         IF(ISNUMBER(SEARCH("hrs", 'Data Table'!N7)),
            IFERROR(
               ROUND(SUMPRODUCT(
                  VALUE(LEFT(_xlfn.TEXTSPLIT('Data Table'!N7, CHAR(10)), FIND("-", _xlfn.TEXTSPLIT('Data Table'!N7, CHAR(10)))-1)) *
                  (VALUE(MID(_xlfn.TEXTSPLIT('Data Table'!N7, CHAR(10)), FIND("-", _xlfn.TEXTSPLIT('Data Table'!N7, CHAR(10)))+2,
                  SEARCH("hrs", _xlfn.TEXTSPLIT('Data Table'!N7, CHAR(10)))-SEARCH("-", _xlfn.TEXTSPLIT('Data Table'!N7, CHAR(10)))-2))/12)
               ), 2),
               "-"
            )
         )
      )
   )
)</f>
        <v>1</v>
      </c>
      <c r="M6" s="203" cm="1">
        <f t="array" ref="M6">IF('Data Table'!O7="", "-",
   IF('Data Table'!O7="-", "-",
      IF(ISNUMBER('Data Table'!O7*1), 'Data Table'!O7,
         IF(ISNUMBER(SEARCH("hrs", 'Data Table'!O7)),
            IFERROR(
               ROUND(SUMPRODUCT(
                  VALUE(LEFT(_xlfn.TEXTSPLIT('Data Table'!O7, CHAR(10)), FIND("-", _xlfn.TEXTSPLIT('Data Table'!O7, CHAR(10)))-1)) *
                  (VALUE(MID(_xlfn.TEXTSPLIT('Data Table'!O7, CHAR(10)), FIND("-", _xlfn.TEXTSPLIT('Data Table'!O7, CHAR(10)))+2,
                  SEARCH("hrs", _xlfn.TEXTSPLIT('Data Table'!O7, CHAR(10)))-SEARCH("-", _xlfn.TEXTSPLIT('Data Table'!O7, CHAR(10)))-2))/12)
               ), 2),
               "-"
            )
         )
      )
   )
)</f>
        <v>1</v>
      </c>
      <c r="N6" s="203" cm="1">
        <f t="array" ref="N6">IF('Data Table'!P7="", "-",
   IF('Data Table'!P7="-", "-",
      IF(ISNUMBER('Data Table'!P7*1), 'Data Table'!P7,
         IF(ISNUMBER(SEARCH("hrs", 'Data Table'!P7)),
            IFERROR(
               ROUND(SUMPRODUCT(
                  VALUE(LEFT(_xlfn.TEXTSPLIT('Data Table'!P7, CHAR(10)), FIND("-", _xlfn.TEXTSPLIT('Data Table'!P7, CHAR(10)))-1)) *
                  (VALUE(MID(_xlfn.TEXTSPLIT('Data Table'!P7, CHAR(10)), FIND("-", _xlfn.TEXTSPLIT('Data Table'!P7, CHAR(10)))+2,
                  SEARCH("hrs", _xlfn.TEXTSPLIT('Data Table'!P7, CHAR(10)))-SEARCH("-", _xlfn.TEXTSPLIT('Data Table'!P7, CHAR(10)))-2))/12)
               ), 2),
               "-"
            )
         )
      )
   )
)</f>
        <v>3</v>
      </c>
      <c r="O6" s="203" cm="1">
        <f t="array" ref="O6">IF('Data Table'!Q7="", "-",
   IF('Data Table'!Q7="-", "-",
      IF(ISNUMBER('Data Table'!Q7*1), 'Data Table'!Q7,
         IF(ISNUMBER(SEARCH("hrs", 'Data Table'!Q7)),
            IFERROR(
               ROUND(SUMPRODUCT(
                  VALUE(LEFT(_xlfn.TEXTSPLIT('Data Table'!Q7, CHAR(10)), FIND("-", _xlfn.TEXTSPLIT('Data Table'!Q7, CHAR(10)))-1)) *
                  (VALUE(MID(_xlfn.TEXTSPLIT('Data Table'!Q7, CHAR(10)), FIND("-", _xlfn.TEXTSPLIT('Data Table'!Q7, CHAR(10)))+2,
                  SEARCH("hrs", _xlfn.TEXTSPLIT('Data Table'!Q7, CHAR(10)))-SEARCH("-", _xlfn.TEXTSPLIT('Data Table'!Q7, CHAR(10)))-2))/12)
               ), 2),
               "-"
            )
         )
      )
   )
)</f>
        <v>2</v>
      </c>
      <c r="P6" s="203" cm="1">
        <f t="array" ref="P6">IF('Data Table'!R7="", "-",
   IF('Data Table'!R7="-", "-",
      IF(ISNUMBER('Data Table'!R7*1), 'Data Table'!R7,
         IF(ISNUMBER(SEARCH("hrs", 'Data Table'!R7)),
            IFERROR(
               ROUND(SUMPRODUCT(
                  VALUE(LEFT(_xlfn.TEXTSPLIT('Data Table'!R7, CHAR(10)), FIND("-", _xlfn.TEXTSPLIT('Data Table'!R7, CHAR(10)))-1)) *
                  (VALUE(MID(_xlfn.TEXTSPLIT('Data Table'!R7, CHAR(10)), FIND("-", _xlfn.TEXTSPLIT('Data Table'!R7, CHAR(10)))+2,
                  SEARCH("hrs", _xlfn.TEXTSPLIT('Data Table'!R7, CHAR(10)))-SEARCH("-", _xlfn.TEXTSPLIT('Data Table'!R7, CHAR(10)))-2))/12)
               ), 2),
               "-"
            )
         )
      )
   )
)</f>
        <v>1</v>
      </c>
      <c r="Q6" s="203" cm="1">
        <f t="array" ref="Q6">IF('Data Table'!S7="", "-",
   IF('Data Table'!S7="-", "-",
      IF(ISNUMBER('Data Table'!S7*1), 'Data Table'!S7,
         IF(ISNUMBER(SEARCH("hrs", 'Data Table'!S7)),
            IFERROR(
               ROUND(SUMPRODUCT(
                  VALUE(LEFT(_xlfn.TEXTSPLIT('Data Table'!S7, CHAR(10)), FIND("-", _xlfn.TEXTSPLIT('Data Table'!S7, CHAR(10)))-1)) *
                  (VALUE(MID(_xlfn.TEXTSPLIT('Data Table'!S7, CHAR(10)), FIND("-", _xlfn.TEXTSPLIT('Data Table'!S7, CHAR(10)))+2,
                  SEARCH("hrs", _xlfn.TEXTSPLIT('Data Table'!S7, CHAR(10)))-SEARCH("-", _xlfn.TEXTSPLIT('Data Table'!S7, CHAR(10)))-2))/12)
               ), 2),
               "-"
            )
         )
      )
   )
)</f>
        <v>1</v>
      </c>
      <c r="R6" s="203" cm="1">
        <f t="array" ref="R6">IF('Data Table'!T7="", "-",
   IF('Data Table'!T7="-", "-",
      IF(ISNUMBER('Data Table'!T7*1), 'Data Table'!T7,
         IF(ISNUMBER(SEARCH("hrs", 'Data Table'!T7)),
            IFERROR(
               ROUND(SUMPRODUCT(
                  VALUE(LEFT(_xlfn.TEXTSPLIT('Data Table'!T7, CHAR(10)), FIND("-", _xlfn.TEXTSPLIT('Data Table'!T7, CHAR(10)))-1)) *
                  (VALUE(MID(_xlfn.TEXTSPLIT('Data Table'!T7, CHAR(10)), FIND("-", _xlfn.TEXTSPLIT('Data Table'!T7, CHAR(10)))+2,
                  SEARCH("hrs", _xlfn.TEXTSPLIT('Data Table'!T7, CHAR(10)))-SEARCH("-", _xlfn.TEXTSPLIT('Data Table'!T7, CHAR(10)))-2))/12)
               ), 2),
               "-"
            )
         )
      )
   )
)</f>
        <v>1</v>
      </c>
      <c r="S6" s="203" cm="1">
        <f t="array" ref="S6">IF('Data Table'!U7="", "-",
   IF('Data Table'!U7="-", "-",
      IF(ISNUMBER('Data Table'!U7*1), 'Data Table'!U7,
         IF(ISNUMBER(SEARCH("hrs", 'Data Table'!U7)),
            IFERROR(
               ROUND(SUMPRODUCT(
                  VALUE(LEFT(_xlfn.TEXTSPLIT('Data Table'!U7, CHAR(10)), FIND("-", _xlfn.TEXTSPLIT('Data Table'!U7, CHAR(10)))-1)) *
                  (VALUE(MID(_xlfn.TEXTSPLIT('Data Table'!U7, CHAR(10)), FIND("-", _xlfn.TEXTSPLIT('Data Table'!U7, CHAR(10)))+2,
                  SEARCH("hrs", _xlfn.TEXTSPLIT('Data Table'!U7, CHAR(10)))-SEARCH("-", _xlfn.TEXTSPLIT('Data Table'!U7, CHAR(10)))-2))/12)
               ), 2),
               "-"
            )
         )
      )
   )
)</f>
        <v>1</v>
      </c>
      <c r="T6" s="252">
        <v>11593</v>
      </c>
      <c r="U6" s="251">
        <v>85820</v>
      </c>
      <c r="V6" s="251">
        <v>1023</v>
      </c>
      <c r="W6" s="295"/>
    </row>
    <row r="7" spans="1:23" s="161" customFormat="1" ht="20.25" customHeight="1">
      <c r="A7" s="205">
        <v>45317</v>
      </c>
      <c r="B7" s="203" cm="1">
        <f t="array" ref="B7">IF('Data Table'!B8="", "-",
   IF('Data Table'!B8="-", "-",
      IF(ISNUMBER('Data Table'!B8*1), 'Data Table'!B8,
         IF(ISNUMBER(SEARCH("hrs", 'Data Table'!B8)),
            IFERROR(
               ROUND(SUMPRODUCT(
                  VALUE(LEFT(_xlfn.TEXTSPLIT('Data Table'!B8, CHAR(10)), FIND("-", _xlfn.TEXTSPLIT('Data Table'!B8, CHAR(10)))-1)) *
                  (VALUE(MID(_xlfn.TEXTSPLIT('Data Table'!B8, CHAR(10)), FIND("-", _xlfn.TEXTSPLIT('Data Table'!B8, CHAR(10)))+2,
                  SEARCH("hrs", _xlfn.TEXTSPLIT('Data Table'!B8, CHAR(10)))-SEARCH("-", _xlfn.TEXTSPLIT('Data Table'!B8, CHAR(10)))-2))/12)
               ), 2),
               "-"
            )
         )
      )
   )
)</f>
        <v>6</v>
      </c>
      <c r="C7" s="203" cm="1">
        <f t="array" ref="C7">IF('Data Table'!C8="", "-",
   IF('Data Table'!C8="-", "-",
      IF(ISNUMBER('Data Table'!C8*1), 'Data Table'!C8,
         IF(ISNUMBER(SEARCH("hrs", 'Data Table'!C8)),
            IFERROR(
               ROUND(SUMPRODUCT(
                  VALUE(LEFT(_xlfn.TEXTSPLIT('Data Table'!C8, CHAR(10)), FIND("-", _xlfn.TEXTSPLIT('Data Table'!C8, CHAR(10)))-1)) *
                  (VALUE(MID(_xlfn.TEXTSPLIT('Data Table'!C8, CHAR(10)), FIND("-", _xlfn.TEXTSPLIT('Data Table'!C8, CHAR(10)))+2,
                  SEARCH("hrs", _xlfn.TEXTSPLIT('Data Table'!C8, CHAR(10)))-SEARCH("-", _xlfn.TEXTSPLIT('Data Table'!C8, CHAR(10)))-2))/12)
               ), 2),
               "-"
            )
         )
      )
   )
)</f>
        <v>7</v>
      </c>
      <c r="D7" s="203" cm="1">
        <f t="array" ref="D7">IF('Data Table'!D8="", "-",
   IF('Data Table'!D8="-", "-",
      IF(ISNUMBER('Data Table'!D8*1), 'Data Table'!D8,
         IF(ISNUMBER(SEARCH("hrs", 'Data Table'!D8)),
            IFERROR(
               ROUND(SUMPRODUCT(
                  VALUE(LEFT(_xlfn.TEXTSPLIT('Data Table'!D8, CHAR(10)), FIND("-", _xlfn.TEXTSPLIT('Data Table'!D8, CHAR(10)))-1)) *
                  (VALUE(MID(_xlfn.TEXTSPLIT('Data Table'!D8, CHAR(10)), FIND("-", _xlfn.TEXTSPLIT('Data Table'!D8, CHAR(10)))+2,
                  SEARCH("hrs", _xlfn.TEXTSPLIT('Data Table'!D8, CHAR(10)))-SEARCH("-", _xlfn.TEXTSPLIT('Data Table'!D8, CHAR(10)))-2))/12)
               ), 2),
               "-"
            )
         )
      )
   )
)</f>
        <v>38</v>
      </c>
      <c r="E7" s="203" cm="1">
        <f t="array" ref="E7">IF('Data Table'!E8="", "-",
   IF('Data Table'!E8="-", "-",
      IF(ISNUMBER('Data Table'!E8*1), 'Data Table'!E8,
         IF(ISNUMBER(SEARCH("hrs", 'Data Table'!E8)),
            IFERROR(
               ROUND(SUMPRODUCT(
                  VALUE(LEFT(_xlfn.TEXTSPLIT('Data Table'!E8, CHAR(10)), FIND("-", _xlfn.TEXTSPLIT('Data Table'!E8, CHAR(10)))-1)) *
                  (VALUE(MID(_xlfn.TEXTSPLIT('Data Table'!E8, CHAR(10)), FIND("-", _xlfn.TEXTSPLIT('Data Table'!E8, CHAR(10)))+2,
                  SEARCH("hrs", _xlfn.TEXTSPLIT('Data Table'!E8, CHAR(10)))-SEARCH("-", _xlfn.TEXTSPLIT('Data Table'!E8, CHAR(10)))-2))/12)
               ), 2),
               "-"
            )
         )
      )
   )
)</f>
        <v>36</v>
      </c>
      <c r="F7" s="203" t="str" cm="1">
        <f t="array" ref="F7">IF('Data Table'!F8="", "-",
   IF('Data Table'!F8="-", "-",
      IF(ISNUMBER('Data Table'!F8*1), 'Data Table'!F8,
         IF(ISNUMBER(SEARCH("hrs", 'Data Table'!F8)),
            IFERROR(
               ROUND(SUMPRODUCT(
                  VALUE(LEFT(_xlfn.TEXTSPLIT('Data Table'!F8, CHAR(10)), FIND("-", _xlfn.TEXTSPLIT('Data Table'!F8, CHAR(10)))-1)) *
                  (VALUE(MID(_xlfn.TEXTSPLIT('Data Table'!F8, CHAR(10)), FIND("-", _xlfn.TEXTSPLIT('Data Table'!F8, CHAR(10)))+2,
                  SEARCH("hrs", _xlfn.TEXTSPLIT('Data Table'!F8, CHAR(10)))-SEARCH("-", _xlfn.TEXTSPLIT('Data Table'!F8, CHAR(10)))-2))/12)
               ), 2),
               "-"
            )
         )
      )
   )
)</f>
        <v>-</v>
      </c>
      <c r="G7" s="203" t="str" cm="1">
        <f t="array" ref="G7">IF('Data Table'!G8="", "-",
   IF('Data Table'!G8="-", "-",
      IF(ISNUMBER('Data Table'!G8*1), 'Data Table'!G8,
         IF(ISNUMBER(SEARCH("hrs", 'Data Table'!G8)),
            IFERROR(
               ROUND(SUMPRODUCT(
                  VALUE(LEFT(_xlfn.TEXTSPLIT('Data Table'!G8, CHAR(10)), FIND("-", _xlfn.TEXTSPLIT('Data Table'!G8, CHAR(10)))-1)) *
                  (VALUE(MID(_xlfn.TEXTSPLIT('Data Table'!G8, CHAR(10)), FIND("-", _xlfn.TEXTSPLIT('Data Table'!G8, CHAR(10)))+2,
                  SEARCH("hrs", _xlfn.TEXTSPLIT('Data Table'!G8, CHAR(10)))-SEARCH("-", _xlfn.TEXTSPLIT('Data Table'!G8, CHAR(10)))-2))/12)
               ), 2),
               "-"
            )
         )
      )
   )
)</f>
        <v>-</v>
      </c>
      <c r="H7" s="203" t="str" cm="1">
        <f t="array" ref="H7">IF('Data Table'!H8="", "-",
   IF('Data Table'!H8="-", "-",
      IF(ISNUMBER('Data Table'!H8*1), 'Data Table'!H8,
         IF(ISNUMBER(SEARCH("hrs", 'Data Table'!H8)),
            IFERROR(
               ROUND(SUMPRODUCT(
                  VALUE(LEFT(_xlfn.TEXTSPLIT('Data Table'!H8, CHAR(10)), FIND("-", _xlfn.TEXTSPLIT('Data Table'!H8, CHAR(10)))-1)) *
                  (VALUE(MID(_xlfn.TEXTSPLIT('Data Table'!H8, CHAR(10)), FIND("-", _xlfn.TEXTSPLIT('Data Table'!H8, CHAR(10)))+2,
                  SEARCH("hrs", _xlfn.TEXTSPLIT('Data Table'!H8, CHAR(10)))-SEARCH("-", _xlfn.TEXTSPLIT('Data Table'!H8, CHAR(10)))-2))/12)
               ), 2),
               "-"
            )
         )
      )
   )
)</f>
        <v>-</v>
      </c>
      <c r="I7" s="203" t="str" cm="1">
        <f t="array" ref="I7">IF('Data Table'!I8="", "-",
   IF('Data Table'!I8="-", "-",
      IF(ISNUMBER('Data Table'!I8*1), 'Data Table'!I8,
         IF(ISNUMBER(SEARCH("hrs", 'Data Table'!I8)),
            IFERROR(
               ROUND(SUMPRODUCT(
                  VALUE(LEFT(_xlfn.TEXTSPLIT('Data Table'!I8, CHAR(10)), FIND("-", _xlfn.TEXTSPLIT('Data Table'!I8, CHAR(10)))-1)) *
                  (VALUE(MID(_xlfn.TEXTSPLIT('Data Table'!I8, CHAR(10)), FIND("-", _xlfn.TEXTSPLIT('Data Table'!I8, CHAR(10)))+2,
                  SEARCH("hrs", _xlfn.TEXTSPLIT('Data Table'!I8, CHAR(10)))-SEARCH("-", _xlfn.TEXTSPLIT('Data Table'!I8, CHAR(10)))-2))/12)
               ), 2),
               "-"
            )
         )
      )
   )
)</f>
        <v>-</v>
      </c>
      <c r="J7" s="203" t="str" cm="1">
        <f t="array" ref="J7">IF('Data Table'!J8="", "-",
   IF('Data Table'!J8="-", "-",
      IF(ISNUMBER('Data Table'!J8*1), 'Data Table'!J8,
         IF(ISNUMBER(SEARCH("hrs", 'Data Table'!J8)),
            IFERROR(
               ROUND(SUMPRODUCT(
                  VALUE(LEFT(_xlfn.TEXTSPLIT('Data Table'!J8, CHAR(10)), FIND("-", _xlfn.TEXTSPLIT('Data Table'!J8, CHAR(10)))-1)) *
                  (VALUE(MID(_xlfn.TEXTSPLIT('Data Table'!J8, CHAR(10)), FIND("-", _xlfn.TEXTSPLIT('Data Table'!J8, CHAR(10)))+2,
                  SEARCH("hrs", _xlfn.TEXTSPLIT('Data Table'!J8, CHAR(10)))-SEARCH("-", _xlfn.TEXTSPLIT('Data Table'!J8, CHAR(10)))-2))/12)
               ), 2),
               "-"
            )
         )
      )
   )
)</f>
        <v>-</v>
      </c>
      <c r="K7" s="203" t="str" cm="1">
        <f t="array" ref="K7">IF('Data Table'!K8="", "-",
   IF('Data Table'!K8="-", "-",
      IF(ISNUMBER('Data Table'!K8*1), 'Data Table'!K8,
         IF(ISNUMBER(SEARCH("hrs", 'Data Table'!K8)),
            IFERROR(
               ROUND(SUMPRODUCT(
                  VALUE(LEFT(_xlfn.TEXTSPLIT('Data Table'!K8, CHAR(10)), FIND("-", _xlfn.TEXTSPLIT('Data Table'!K8, CHAR(10)))-1)) *
                  (VALUE(MID(_xlfn.TEXTSPLIT('Data Table'!K8, CHAR(10)), FIND("-", _xlfn.TEXTSPLIT('Data Table'!K8, CHAR(10)))+2,
                  SEARCH("hrs", _xlfn.TEXTSPLIT('Data Table'!K8, CHAR(10)))-SEARCH("-", _xlfn.TEXTSPLIT('Data Table'!K8, CHAR(10)))-2))/12)
               ), 2),
               "-"
            )
         )
      )
   )
)</f>
        <v>-</v>
      </c>
      <c r="L7" s="203" cm="1">
        <f t="array" ref="L7">IF('Data Table'!N8="", "-",
   IF('Data Table'!N8="-", "-",
      IF(ISNUMBER('Data Table'!N8*1), 'Data Table'!N8,
         IF(ISNUMBER(SEARCH("hrs", 'Data Table'!N8)),
            IFERROR(
               ROUND(SUMPRODUCT(
                  VALUE(LEFT(_xlfn.TEXTSPLIT('Data Table'!N8, CHAR(10)), FIND("-", _xlfn.TEXTSPLIT('Data Table'!N8, CHAR(10)))-1)) *
                  (VALUE(MID(_xlfn.TEXTSPLIT('Data Table'!N8, CHAR(10)), FIND("-", _xlfn.TEXTSPLIT('Data Table'!N8, CHAR(10)))+2,
                  SEARCH("hrs", _xlfn.TEXTSPLIT('Data Table'!N8, CHAR(10)))-SEARCH("-", _xlfn.TEXTSPLIT('Data Table'!N8, CHAR(10)))-2))/12)
               ), 2),
               "-"
            )
         )
      )
   )
)</f>
        <v>1</v>
      </c>
      <c r="M7" s="203" cm="1">
        <f t="array" ref="M7">IF('Data Table'!O8="", "-",
   IF('Data Table'!O8="-", "-",
      IF(ISNUMBER('Data Table'!O8*1), 'Data Table'!O8,
         IF(ISNUMBER(SEARCH("hrs", 'Data Table'!O8)),
            IFERROR(
               ROUND(SUMPRODUCT(
                  VALUE(LEFT(_xlfn.TEXTSPLIT('Data Table'!O8, CHAR(10)), FIND("-", _xlfn.TEXTSPLIT('Data Table'!O8, CHAR(10)))-1)) *
                  (VALUE(MID(_xlfn.TEXTSPLIT('Data Table'!O8, CHAR(10)), FIND("-", _xlfn.TEXTSPLIT('Data Table'!O8, CHAR(10)))+2,
                  SEARCH("hrs", _xlfn.TEXTSPLIT('Data Table'!O8, CHAR(10)))-SEARCH("-", _xlfn.TEXTSPLIT('Data Table'!O8, CHAR(10)))-2))/12)
               ), 2),
               "-"
            )
         )
      )
   )
)</f>
        <v>1</v>
      </c>
      <c r="N7" s="203" cm="1">
        <f t="array" ref="N7">IF('Data Table'!P8="", "-",
   IF('Data Table'!P8="-", "-",
      IF(ISNUMBER('Data Table'!P8*1), 'Data Table'!P8,
         IF(ISNUMBER(SEARCH("hrs", 'Data Table'!P8)),
            IFERROR(
               ROUND(SUMPRODUCT(
                  VALUE(LEFT(_xlfn.TEXTSPLIT('Data Table'!P8, CHAR(10)), FIND("-", _xlfn.TEXTSPLIT('Data Table'!P8, CHAR(10)))-1)) *
                  (VALUE(MID(_xlfn.TEXTSPLIT('Data Table'!P8, CHAR(10)), FIND("-", _xlfn.TEXTSPLIT('Data Table'!P8, CHAR(10)))+2,
                  SEARCH("hrs", _xlfn.TEXTSPLIT('Data Table'!P8, CHAR(10)))-SEARCH("-", _xlfn.TEXTSPLIT('Data Table'!P8, CHAR(10)))-2))/12)
               ), 2),
               "-"
            )
         )
      )
   )
)</f>
        <v>3</v>
      </c>
      <c r="O7" s="203" cm="1">
        <f t="array" ref="O7">IF('Data Table'!Q8="", "-",
   IF('Data Table'!Q8="-", "-",
      IF(ISNUMBER('Data Table'!Q8*1), 'Data Table'!Q8,
         IF(ISNUMBER(SEARCH("hrs", 'Data Table'!Q8)),
            IFERROR(
               ROUND(SUMPRODUCT(
                  VALUE(LEFT(_xlfn.TEXTSPLIT('Data Table'!Q8, CHAR(10)), FIND("-", _xlfn.TEXTSPLIT('Data Table'!Q8, CHAR(10)))-1)) *
                  (VALUE(MID(_xlfn.TEXTSPLIT('Data Table'!Q8, CHAR(10)), FIND("-", _xlfn.TEXTSPLIT('Data Table'!Q8, CHAR(10)))+2,
                  SEARCH("hrs", _xlfn.TEXTSPLIT('Data Table'!Q8, CHAR(10)))-SEARCH("-", _xlfn.TEXTSPLIT('Data Table'!Q8, CHAR(10)))-2))/12)
               ), 2),
               "-"
            )
         )
      )
   )
)</f>
        <v>2</v>
      </c>
      <c r="P7" s="203" cm="1">
        <f t="array" ref="P7">IF('Data Table'!R8="", "-",
   IF('Data Table'!R8="-", "-",
      IF(ISNUMBER('Data Table'!R8*1), 'Data Table'!R8,
         IF(ISNUMBER(SEARCH("hrs", 'Data Table'!R8)),
            IFERROR(
               ROUND(SUMPRODUCT(
                  VALUE(LEFT(_xlfn.TEXTSPLIT('Data Table'!R8, CHAR(10)), FIND("-", _xlfn.TEXTSPLIT('Data Table'!R8, CHAR(10)))-1)) *
                  (VALUE(MID(_xlfn.TEXTSPLIT('Data Table'!R8, CHAR(10)), FIND("-", _xlfn.TEXTSPLIT('Data Table'!R8, CHAR(10)))+2,
                  SEARCH("hrs", _xlfn.TEXTSPLIT('Data Table'!R8, CHAR(10)))-SEARCH("-", _xlfn.TEXTSPLIT('Data Table'!R8, CHAR(10)))-2))/12)
               ), 2),
               "-"
            )
         )
      )
   )
)</f>
        <v>1</v>
      </c>
      <c r="Q7" s="203" cm="1">
        <f t="array" ref="Q7">IF('Data Table'!S8="", "-",
   IF('Data Table'!S8="-", "-",
      IF(ISNUMBER('Data Table'!S8*1), 'Data Table'!S8,
         IF(ISNUMBER(SEARCH("hrs", 'Data Table'!S8)),
            IFERROR(
               ROUND(SUMPRODUCT(
                  VALUE(LEFT(_xlfn.TEXTSPLIT('Data Table'!S8, CHAR(10)), FIND("-", _xlfn.TEXTSPLIT('Data Table'!S8, CHAR(10)))-1)) *
                  (VALUE(MID(_xlfn.TEXTSPLIT('Data Table'!S8, CHAR(10)), FIND("-", _xlfn.TEXTSPLIT('Data Table'!S8, CHAR(10)))+2,
                  SEARCH("hrs", _xlfn.TEXTSPLIT('Data Table'!S8, CHAR(10)))-SEARCH("-", _xlfn.TEXTSPLIT('Data Table'!S8, CHAR(10)))-2))/12)
               ), 2),
               "-"
            )
         )
      )
   )
)</f>
        <v>1</v>
      </c>
      <c r="R7" s="203" cm="1">
        <f t="array" ref="R7">IF('Data Table'!T8="", "-",
   IF('Data Table'!T8="-", "-",
      IF(ISNUMBER('Data Table'!T8*1), 'Data Table'!T8,
         IF(ISNUMBER(SEARCH("hrs", 'Data Table'!T8)),
            IFERROR(
               ROUND(SUMPRODUCT(
                  VALUE(LEFT(_xlfn.TEXTSPLIT('Data Table'!T8, CHAR(10)), FIND("-", _xlfn.TEXTSPLIT('Data Table'!T8, CHAR(10)))-1)) *
                  (VALUE(MID(_xlfn.TEXTSPLIT('Data Table'!T8, CHAR(10)), FIND("-", _xlfn.TEXTSPLIT('Data Table'!T8, CHAR(10)))+2,
                  SEARCH("hrs", _xlfn.TEXTSPLIT('Data Table'!T8, CHAR(10)))-SEARCH("-", _xlfn.TEXTSPLIT('Data Table'!T8, CHAR(10)))-2))/12)
               ), 2),
               "-"
            )
         )
      )
   )
)</f>
        <v>1</v>
      </c>
      <c r="S7" s="203" cm="1">
        <f t="array" ref="S7">IF('Data Table'!U8="", "-",
   IF('Data Table'!U8="-", "-",
      IF(ISNUMBER('Data Table'!U8*1), 'Data Table'!U8,
         IF(ISNUMBER(SEARCH("hrs", 'Data Table'!U8)),
            IFERROR(
               ROUND(SUMPRODUCT(
                  VALUE(LEFT(_xlfn.TEXTSPLIT('Data Table'!U8, CHAR(10)), FIND("-", _xlfn.TEXTSPLIT('Data Table'!U8, CHAR(10)))-1)) *
                  (VALUE(MID(_xlfn.TEXTSPLIT('Data Table'!U8, CHAR(10)), FIND("-", _xlfn.TEXTSPLIT('Data Table'!U8, CHAR(10)))+2,
                  SEARCH("hrs", _xlfn.TEXTSPLIT('Data Table'!U8, CHAR(10)))-SEARCH("-", _xlfn.TEXTSPLIT('Data Table'!U8, CHAR(10)))-2))/12)
               ), 2),
               "-"
            )
         )
      )
   )
)</f>
        <v>1</v>
      </c>
      <c r="T7" s="252">
        <v>11576</v>
      </c>
      <c r="U7" s="251">
        <v>88712</v>
      </c>
      <c r="V7" s="251">
        <v>1042</v>
      </c>
      <c r="W7" s="295"/>
    </row>
    <row r="8" spans="1:23" s="161" customFormat="1" ht="20.25" customHeight="1">
      <c r="A8" s="205">
        <v>45318</v>
      </c>
      <c r="B8" s="203" t="str" cm="1">
        <f t="array" ref="B8">IF('Data Table'!B9="", "-",
   IF('Data Table'!B9="-", "-",
      IF(ISNUMBER('Data Table'!B9*1), 'Data Table'!B9,
         IF(ISNUMBER(SEARCH("hrs", 'Data Table'!B9)),
            IFERROR(
               ROUND(SUMPRODUCT(
                  VALUE(LEFT(_xlfn.TEXTSPLIT('Data Table'!B9, CHAR(10)), FIND("-", _xlfn.TEXTSPLIT('Data Table'!B9, CHAR(10)))-1)) *
                  (VALUE(MID(_xlfn.TEXTSPLIT('Data Table'!B9, CHAR(10)), FIND("-", _xlfn.TEXTSPLIT('Data Table'!B9, CHAR(10)))+2,
                  SEARCH("hrs", _xlfn.TEXTSPLIT('Data Table'!B9, CHAR(10)))-SEARCH("-", _xlfn.TEXTSPLIT('Data Table'!B9, CHAR(10)))-2))/12)
               ), 2),
               "-"
            )
         )
      )
   )
)</f>
        <v>-</v>
      </c>
      <c r="C8" s="203" t="str" cm="1">
        <f t="array" ref="C8">IF('Data Table'!C9="", "-",
   IF('Data Table'!C9="-", "-",
      IF(ISNUMBER('Data Table'!C9*1), 'Data Table'!C9,
         IF(ISNUMBER(SEARCH("hrs", 'Data Table'!C9)),
            IFERROR(
               ROUND(SUMPRODUCT(
                  VALUE(LEFT(_xlfn.TEXTSPLIT('Data Table'!C9, CHAR(10)), FIND("-", _xlfn.TEXTSPLIT('Data Table'!C9, CHAR(10)))-1)) *
                  (VALUE(MID(_xlfn.TEXTSPLIT('Data Table'!C9, CHAR(10)), FIND("-", _xlfn.TEXTSPLIT('Data Table'!C9, CHAR(10)))+2,
                  SEARCH("hrs", _xlfn.TEXTSPLIT('Data Table'!C9, CHAR(10)))-SEARCH("-", _xlfn.TEXTSPLIT('Data Table'!C9, CHAR(10)))-2))/12)
               ), 2),
               "-"
            )
         )
      )
   )
)</f>
        <v>-</v>
      </c>
      <c r="D8" s="203" cm="1">
        <f t="array" ref="D8">IF('Data Table'!D9="", "-",
   IF('Data Table'!D9="-", "-",
      IF(ISNUMBER('Data Table'!D9*1), 'Data Table'!D9,
         IF(ISNUMBER(SEARCH("hrs", 'Data Table'!D9)),
            IFERROR(
               ROUND(SUMPRODUCT(
                  VALUE(LEFT(_xlfn.TEXTSPLIT('Data Table'!D9, CHAR(10)), FIND("-", _xlfn.TEXTSPLIT('Data Table'!D9, CHAR(10)))-1)) *
                  (VALUE(MID(_xlfn.TEXTSPLIT('Data Table'!D9, CHAR(10)), FIND("-", _xlfn.TEXTSPLIT('Data Table'!D9, CHAR(10)))+2,
                  SEARCH("hrs", _xlfn.TEXTSPLIT('Data Table'!D9, CHAR(10)))-SEARCH("-", _xlfn.TEXTSPLIT('Data Table'!D9, CHAR(10)))-2))/12)
               ), 2),
               "-"
            )
         )
      )
   )
)</f>
        <v>30</v>
      </c>
      <c r="E8" s="203" t="str" cm="1">
        <f t="array" ref="E8">IF('Data Table'!E9="", "-",
   IF('Data Table'!E9="-", "-",
      IF(ISNUMBER('Data Table'!E9*1), 'Data Table'!E9,
         IF(ISNUMBER(SEARCH("hrs", 'Data Table'!E9)),
            IFERROR(
               ROUND(SUMPRODUCT(
                  VALUE(LEFT(_xlfn.TEXTSPLIT('Data Table'!E9, CHAR(10)), FIND("-", _xlfn.TEXTSPLIT('Data Table'!E9, CHAR(10)))-1)) *
                  (VALUE(MID(_xlfn.TEXTSPLIT('Data Table'!E9, CHAR(10)), FIND("-", _xlfn.TEXTSPLIT('Data Table'!E9, CHAR(10)))+2,
                  SEARCH("hrs", _xlfn.TEXTSPLIT('Data Table'!E9, CHAR(10)))-SEARCH("-", _xlfn.TEXTSPLIT('Data Table'!E9, CHAR(10)))-2))/12)
               ), 2),
               "-"
            )
         )
      )
   )
)</f>
        <v>-</v>
      </c>
      <c r="F8" s="203" t="str" cm="1">
        <f t="array" ref="F8">IF('Data Table'!F9="", "-",
   IF('Data Table'!F9="-", "-",
      IF(ISNUMBER('Data Table'!F9*1), 'Data Table'!F9,
         IF(ISNUMBER(SEARCH("hrs", 'Data Table'!F9)),
            IFERROR(
               ROUND(SUMPRODUCT(
                  VALUE(LEFT(_xlfn.TEXTSPLIT('Data Table'!F9, CHAR(10)), FIND("-", _xlfn.TEXTSPLIT('Data Table'!F9, CHAR(10)))-1)) *
                  (VALUE(MID(_xlfn.TEXTSPLIT('Data Table'!F9, CHAR(10)), FIND("-", _xlfn.TEXTSPLIT('Data Table'!F9, CHAR(10)))+2,
                  SEARCH("hrs", _xlfn.TEXTSPLIT('Data Table'!F9, CHAR(10)))-SEARCH("-", _xlfn.TEXTSPLIT('Data Table'!F9, CHAR(10)))-2))/12)
               ), 2),
               "-"
            )
         )
      )
   )
)</f>
        <v>-</v>
      </c>
      <c r="G8" s="203" t="str" cm="1">
        <f t="array" ref="G8">IF('Data Table'!G9="", "-",
   IF('Data Table'!G9="-", "-",
      IF(ISNUMBER('Data Table'!G9*1), 'Data Table'!G9,
         IF(ISNUMBER(SEARCH("hrs", 'Data Table'!G9)),
            IFERROR(
               ROUND(SUMPRODUCT(
                  VALUE(LEFT(_xlfn.TEXTSPLIT('Data Table'!G9, CHAR(10)), FIND("-", _xlfn.TEXTSPLIT('Data Table'!G9, CHAR(10)))-1)) *
                  (VALUE(MID(_xlfn.TEXTSPLIT('Data Table'!G9, CHAR(10)), FIND("-", _xlfn.TEXTSPLIT('Data Table'!G9, CHAR(10)))+2,
                  SEARCH("hrs", _xlfn.TEXTSPLIT('Data Table'!G9, CHAR(10)))-SEARCH("-", _xlfn.TEXTSPLIT('Data Table'!G9, CHAR(10)))-2))/12)
               ), 2),
               "-"
            )
         )
      )
   )
)</f>
        <v>-</v>
      </c>
      <c r="H8" s="203" t="str" cm="1">
        <f t="array" ref="H8">IF('Data Table'!H9="", "-",
   IF('Data Table'!H9="-", "-",
      IF(ISNUMBER('Data Table'!H9*1), 'Data Table'!H9,
         IF(ISNUMBER(SEARCH("hrs", 'Data Table'!H9)),
            IFERROR(
               ROUND(SUMPRODUCT(
                  VALUE(LEFT(_xlfn.TEXTSPLIT('Data Table'!H9, CHAR(10)), FIND("-", _xlfn.TEXTSPLIT('Data Table'!H9, CHAR(10)))-1)) *
                  (VALUE(MID(_xlfn.TEXTSPLIT('Data Table'!H9, CHAR(10)), FIND("-", _xlfn.TEXTSPLIT('Data Table'!H9, CHAR(10)))+2,
                  SEARCH("hrs", _xlfn.TEXTSPLIT('Data Table'!H9, CHAR(10)))-SEARCH("-", _xlfn.TEXTSPLIT('Data Table'!H9, CHAR(10)))-2))/12)
               ), 2),
               "-"
            )
         )
      )
   )
)</f>
        <v>-</v>
      </c>
      <c r="I8" s="203" t="str" cm="1">
        <f t="array" ref="I8">IF('Data Table'!I9="", "-",
   IF('Data Table'!I9="-", "-",
      IF(ISNUMBER('Data Table'!I9*1), 'Data Table'!I9,
         IF(ISNUMBER(SEARCH("hrs", 'Data Table'!I9)),
            IFERROR(
               ROUND(SUMPRODUCT(
                  VALUE(LEFT(_xlfn.TEXTSPLIT('Data Table'!I9, CHAR(10)), FIND("-", _xlfn.TEXTSPLIT('Data Table'!I9, CHAR(10)))-1)) *
                  (VALUE(MID(_xlfn.TEXTSPLIT('Data Table'!I9, CHAR(10)), FIND("-", _xlfn.TEXTSPLIT('Data Table'!I9, CHAR(10)))+2,
                  SEARCH("hrs", _xlfn.TEXTSPLIT('Data Table'!I9, CHAR(10)))-SEARCH("-", _xlfn.TEXTSPLIT('Data Table'!I9, CHAR(10)))-2))/12)
               ), 2),
               "-"
            )
         )
      )
   )
)</f>
        <v>-</v>
      </c>
      <c r="J8" s="203" t="str" cm="1">
        <f t="array" ref="J8">IF('Data Table'!J9="", "-",
   IF('Data Table'!J9="-", "-",
      IF(ISNUMBER('Data Table'!J9*1), 'Data Table'!J9,
         IF(ISNUMBER(SEARCH("hrs", 'Data Table'!J9)),
            IFERROR(
               ROUND(SUMPRODUCT(
                  VALUE(LEFT(_xlfn.TEXTSPLIT('Data Table'!J9, CHAR(10)), FIND("-", _xlfn.TEXTSPLIT('Data Table'!J9, CHAR(10)))-1)) *
                  (VALUE(MID(_xlfn.TEXTSPLIT('Data Table'!J9, CHAR(10)), FIND("-", _xlfn.TEXTSPLIT('Data Table'!J9, CHAR(10)))+2,
                  SEARCH("hrs", _xlfn.TEXTSPLIT('Data Table'!J9, CHAR(10)))-SEARCH("-", _xlfn.TEXTSPLIT('Data Table'!J9, CHAR(10)))-2))/12)
               ), 2),
               "-"
            )
         )
      )
   )
)</f>
        <v>-</v>
      </c>
      <c r="K8" s="203" t="str" cm="1">
        <f t="array" ref="K8">IF('Data Table'!K9="", "-",
   IF('Data Table'!K9="-", "-",
      IF(ISNUMBER('Data Table'!K9*1), 'Data Table'!K9,
         IF(ISNUMBER(SEARCH("hrs", 'Data Table'!K9)),
            IFERROR(
               ROUND(SUMPRODUCT(
                  VALUE(LEFT(_xlfn.TEXTSPLIT('Data Table'!K9, CHAR(10)), FIND("-", _xlfn.TEXTSPLIT('Data Table'!K9, CHAR(10)))-1)) *
                  (VALUE(MID(_xlfn.TEXTSPLIT('Data Table'!K9, CHAR(10)), FIND("-", _xlfn.TEXTSPLIT('Data Table'!K9, CHAR(10)))+2,
                  SEARCH("hrs", _xlfn.TEXTSPLIT('Data Table'!K9, CHAR(10)))-SEARCH("-", _xlfn.TEXTSPLIT('Data Table'!K9, CHAR(10)))-2))/12)
               ), 2),
               "-"
            )
         )
      )
   )
)</f>
        <v>-</v>
      </c>
      <c r="L8" s="203" cm="1">
        <f t="array" ref="L8">IF('Data Table'!N9="", "-",
   IF('Data Table'!N9="-", "-",
      IF(ISNUMBER('Data Table'!N9*1), 'Data Table'!N9,
         IF(ISNUMBER(SEARCH("hrs", 'Data Table'!N9)),
            IFERROR(
               ROUND(SUMPRODUCT(
                  VALUE(LEFT(_xlfn.TEXTSPLIT('Data Table'!N9, CHAR(10)), FIND("-", _xlfn.TEXTSPLIT('Data Table'!N9, CHAR(10)))-1)) *
                  (VALUE(MID(_xlfn.TEXTSPLIT('Data Table'!N9, CHAR(10)), FIND("-", _xlfn.TEXTSPLIT('Data Table'!N9, CHAR(10)))+2,
                  SEARCH("hrs", _xlfn.TEXTSPLIT('Data Table'!N9, CHAR(10)))-SEARCH("-", _xlfn.TEXTSPLIT('Data Table'!N9, CHAR(10)))-2))/12)
               ), 2),
               "-"
            )
         )
      )
   )
)</f>
        <v>1</v>
      </c>
      <c r="M8" s="203" t="str" cm="1">
        <f t="array" ref="M8">IF('Data Table'!O9="", "-",
   IF('Data Table'!O9="-", "-",
      IF(ISNUMBER('Data Table'!O9*1), 'Data Table'!O9,
         IF(ISNUMBER(SEARCH("hrs", 'Data Table'!O9)),
            IFERROR(
               ROUND(SUMPRODUCT(
                  VALUE(LEFT(_xlfn.TEXTSPLIT('Data Table'!O9, CHAR(10)), FIND("-", _xlfn.TEXTSPLIT('Data Table'!O9, CHAR(10)))-1)) *
                  (VALUE(MID(_xlfn.TEXTSPLIT('Data Table'!O9, CHAR(10)), FIND("-", _xlfn.TEXTSPLIT('Data Table'!O9, CHAR(10)))+2,
                  SEARCH("hrs", _xlfn.TEXTSPLIT('Data Table'!O9, CHAR(10)))-SEARCH("-", _xlfn.TEXTSPLIT('Data Table'!O9, CHAR(10)))-2))/12)
               ), 2),
               "-"
            )
         )
      )
   )
)</f>
        <v>-</v>
      </c>
      <c r="N8" s="203" cm="1">
        <f t="array" ref="N8">IF('Data Table'!P9="", "-",
   IF('Data Table'!P9="-", "-",
      IF(ISNUMBER('Data Table'!P9*1), 'Data Table'!P9,
         IF(ISNUMBER(SEARCH("hrs", 'Data Table'!P9)),
            IFERROR(
               ROUND(SUMPRODUCT(
                  VALUE(LEFT(_xlfn.TEXTSPLIT('Data Table'!P9, CHAR(10)), FIND("-", _xlfn.TEXTSPLIT('Data Table'!P9, CHAR(10)))-1)) *
                  (VALUE(MID(_xlfn.TEXTSPLIT('Data Table'!P9, CHAR(10)), FIND("-", _xlfn.TEXTSPLIT('Data Table'!P9, CHAR(10)))+2,
                  SEARCH("hrs", _xlfn.TEXTSPLIT('Data Table'!P9, CHAR(10)))-SEARCH("-", _xlfn.TEXTSPLIT('Data Table'!P9, CHAR(10)))-2))/12)
               ), 2),
               "-"
            )
         )
      )
   )
)</f>
        <v>6</v>
      </c>
      <c r="O8" s="203" t="str" cm="1">
        <f t="array" ref="O8">IF('Data Table'!Q9="", "-",
   IF('Data Table'!Q9="-", "-",
      IF(ISNUMBER('Data Table'!Q9*1), 'Data Table'!Q9,
         IF(ISNUMBER(SEARCH("hrs", 'Data Table'!Q9)),
            IFERROR(
               ROUND(SUMPRODUCT(
                  VALUE(LEFT(_xlfn.TEXTSPLIT('Data Table'!Q9, CHAR(10)), FIND("-", _xlfn.TEXTSPLIT('Data Table'!Q9, CHAR(10)))-1)) *
                  (VALUE(MID(_xlfn.TEXTSPLIT('Data Table'!Q9, CHAR(10)), FIND("-", _xlfn.TEXTSPLIT('Data Table'!Q9, CHAR(10)))+2,
                  SEARCH("hrs", _xlfn.TEXTSPLIT('Data Table'!Q9, CHAR(10)))-SEARCH("-", _xlfn.TEXTSPLIT('Data Table'!Q9, CHAR(10)))-2))/12)
               ), 2),
               "-"
            )
         )
      )
   )
)</f>
        <v>-</v>
      </c>
      <c r="P8" s="203" cm="1">
        <f t="array" ref="P8">IF('Data Table'!R9="", "-",
   IF('Data Table'!R9="-", "-",
      IF(ISNUMBER('Data Table'!R9*1), 'Data Table'!R9,
         IF(ISNUMBER(SEARCH("hrs", 'Data Table'!R9)),
            IFERROR(
               ROUND(SUMPRODUCT(
                  VALUE(LEFT(_xlfn.TEXTSPLIT('Data Table'!R9, CHAR(10)), FIND("-", _xlfn.TEXTSPLIT('Data Table'!R9, CHAR(10)))-1)) *
                  (VALUE(MID(_xlfn.TEXTSPLIT('Data Table'!R9, CHAR(10)), FIND("-", _xlfn.TEXTSPLIT('Data Table'!R9, CHAR(10)))+2,
                  SEARCH("hrs", _xlfn.TEXTSPLIT('Data Table'!R9, CHAR(10)))-SEARCH("-", _xlfn.TEXTSPLIT('Data Table'!R9, CHAR(10)))-2))/12)
               ), 2),
               "-"
            )
         )
      )
   )
)</f>
        <v>1</v>
      </c>
      <c r="Q8" s="203" t="str" cm="1">
        <f t="array" ref="Q8">IF('Data Table'!S9="", "-",
   IF('Data Table'!S9="-", "-",
      IF(ISNUMBER('Data Table'!S9*1), 'Data Table'!S9,
         IF(ISNUMBER(SEARCH("hrs", 'Data Table'!S9)),
            IFERROR(
               ROUND(SUMPRODUCT(
                  VALUE(LEFT(_xlfn.TEXTSPLIT('Data Table'!S9, CHAR(10)), FIND("-", _xlfn.TEXTSPLIT('Data Table'!S9, CHAR(10)))-1)) *
                  (VALUE(MID(_xlfn.TEXTSPLIT('Data Table'!S9, CHAR(10)), FIND("-", _xlfn.TEXTSPLIT('Data Table'!S9, CHAR(10)))+2,
                  SEARCH("hrs", _xlfn.TEXTSPLIT('Data Table'!S9, CHAR(10)))-SEARCH("-", _xlfn.TEXTSPLIT('Data Table'!S9, CHAR(10)))-2))/12)
               ), 2),
               "-"
            )
         )
      )
   )
)</f>
        <v>-</v>
      </c>
      <c r="R8" s="203" cm="1">
        <f t="array" ref="R8">IF('Data Table'!T9="", "-",
   IF('Data Table'!T9="-", "-",
      IF(ISNUMBER('Data Table'!T9*1), 'Data Table'!T9,
         IF(ISNUMBER(SEARCH("hrs", 'Data Table'!T9)),
            IFERROR(
               ROUND(SUMPRODUCT(
                  VALUE(LEFT(_xlfn.TEXTSPLIT('Data Table'!T9, CHAR(10)), FIND("-", _xlfn.TEXTSPLIT('Data Table'!T9, CHAR(10)))-1)) *
                  (VALUE(MID(_xlfn.TEXTSPLIT('Data Table'!T9, CHAR(10)), FIND("-", _xlfn.TEXTSPLIT('Data Table'!T9, CHAR(10)))+2,
                  SEARCH("hrs", _xlfn.TEXTSPLIT('Data Table'!T9, CHAR(10)))-SEARCH("-", _xlfn.TEXTSPLIT('Data Table'!T9, CHAR(10)))-2))/12)
               ), 2),
               "-"
            )
         )
      )
   )
)</f>
        <v>1</v>
      </c>
      <c r="S8" s="203" t="str" cm="1">
        <f t="array" ref="S8">IF('Data Table'!U9="", "-",
   IF('Data Table'!U9="-", "-",
      IF(ISNUMBER('Data Table'!U9*1), 'Data Table'!U9,
         IF(ISNUMBER(SEARCH("hrs", 'Data Table'!U9)),
            IFERROR(
               ROUND(SUMPRODUCT(
                  VALUE(LEFT(_xlfn.TEXTSPLIT('Data Table'!U9, CHAR(10)), FIND("-", _xlfn.TEXTSPLIT('Data Table'!U9, CHAR(10)))-1)) *
                  (VALUE(MID(_xlfn.TEXTSPLIT('Data Table'!U9, CHAR(10)), FIND("-", _xlfn.TEXTSPLIT('Data Table'!U9, CHAR(10)))+2,
                  SEARCH("hrs", _xlfn.TEXTSPLIT('Data Table'!U9, CHAR(10)))-SEARCH("-", _xlfn.TEXTSPLIT('Data Table'!U9, CHAR(10)))-2))/12)
               ), 2),
               "-"
            )
         )
      )
   )
)</f>
        <v>-</v>
      </c>
      <c r="T8" s="252">
        <v>12786</v>
      </c>
      <c r="U8" s="251">
        <v>85785</v>
      </c>
      <c r="V8" s="251">
        <v>841</v>
      </c>
      <c r="W8" s="295"/>
    </row>
    <row r="9" spans="1:23" s="161" customFormat="1" ht="20.25" customHeight="1">
      <c r="A9" s="205">
        <v>45319</v>
      </c>
      <c r="B9" s="203" t="str" cm="1">
        <f t="array" ref="B9">IF('Data Table'!B10="", "-",
   IF('Data Table'!B10="-", "-",
      IF(ISNUMBER('Data Table'!B10*1), 'Data Table'!B10,
         IF(ISNUMBER(SEARCH("hrs", 'Data Table'!B10)),
            IFERROR(
               ROUND(SUMPRODUCT(
                  VALUE(LEFT(_xlfn.TEXTSPLIT('Data Table'!B10, CHAR(10)), FIND("-", _xlfn.TEXTSPLIT('Data Table'!B10, CHAR(10)))-1)) *
                  (VALUE(MID(_xlfn.TEXTSPLIT('Data Table'!B10, CHAR(10)), FIND("-", _xlfn.TEXTSPLIT('Data Table'!B10, CHAR(10)))+2,
                  SEARCH("hrs", _xlfn.TEXTSPLIT('Data Table'!B10, CHAR(10)))-SEARCH("-", _xlfn.TEXTSPLIT('Data Table'!B10, CHAR(10)))-2))/12)
               ), 2),
               "-"
            )
         )
      )
   )
)</f>
        <v>-</v>
      </c>
      <c r="C9" s="203" t="str" cm="1">
        <f t="array" ref="C9">IF('Data Table'!C10="", "-",
   IF('Data Table'!C10="-", "-",
      IF(ISNUMBER('Data Table'!C10*1), 'Data Table'!C10,
         IF(ISNUMBER(SEARCH("hrs", 'Data Table'!C10)),
            IFERROR(
               ROUND(SUMPRODUCT(
                  VALUE(LEFT(_xlfn.TEXTSPLIT('Data Table'!C10, CHAR(10)), FIND("-", _xlfn.TEXTSPLIT('Data Table'!C10, CHAR(10)))-1)) *
                  (VALUE(MID(_xlfn.TEXTSPLIT('Data Table'!C10, CHAR(10)), FIND("-", _xlfn.TEXTSPLIT('Data Table'!C10, CHAR(10)))+2,
                  SEARCH("hrs", _xlfn.TEXTSPLIT('Data Table'!C10, CHAR(10)))-SEARCH("-", _xlfn.TEXTSPLIT('Data Table'!C10, CHAR(10)))-2))/12)
               ), 2),
               "-"
            )
         )
      )
   )
)</f>
        <v>-</v>
      </c>
      <c r="D9" s="203" t="str" cm="1">
        <f t="array" ref="D9">IF('Data Table'!D10="", "-",
   IF('Data Table'!D10="-", "-",
      IF(ISNUMBER('Data Table'!D10*1), 'Data Table'!D10,
         IF(ISNUMBER(SEARCH("hrs", 'Data Table'!D10)),
            IFERROR(
               ROUND(SUMPRODUCT(
                  VALUE(LEFT(_xlfn.TEXTSPLIT('Data Table'!D10, CHAR(10)), FIND("-", _xlfn.TEXTSPLIT('Data Table'!D10, CHAR(10)))-1)) *
                  (VALUE(MID(_xlfn.TEXTSPLIT('Data Table'!D10, CHAR(10)), FIND("-", _xlfn.TEXTSPLIT('Data Table'!D10, CHAR(10)))+2,
                  SEARCH("hrs", _xlfn.TEXTSPLIT('Data Table'!D10, CHAR(10)))-SEARCH("-", _xlfn.TEXTSPLIT('Data Table'!D10, CHAR(10)))-2))/12)
               ), 2),
               "-"
            )
         )
      )
   )
)</f>
        <v>-</v>
      </c>
      <c r="E9" s="203" t="str" cm="1">
        <f t="array" ref="E9">IF('Data Table'!E10="", "-",
   IF('Data Table'!E10="-", "-",
      IF(ISNUMBER('Data Table'!E10*1), 'Data Table'!E10,
         IF(ISNUMBER(SEARCH("hrs", 'Data Table'!E10)),
            IFERROR(
               ROUND(SUMPRODUCT(
                  VALUE(LEFT(_xlfn.TEXTSPLIT('Data Table'!E10, CHAR(10)), FIND("-", _xlfn.TEXTSPLIT('Data Table'!E10, CHAR(10)))-1)) *
                  (VALUE(MID(_xlfn.TEXTSPLIT('Data Table'!E10, CHAR(10)), FIND("-", _xlfn.TEXTSPLIT('Data Table'!E10, CHAR(10)))+2,
                  SEARCH("hrs", _xlfn.TEXTSPLIT('Data Table'!E10, CHAR(10)))-SEARCH("-", _xlfn.TEXTSPLIT('Data Table'!E10, CHAR(10)))-2))/12)
               ), 2),
               "-"
            )
         )
      )
   )
)</f>
        <v>-</v>
      </c>
      <c r="F9" s="203" t="str" cm="1">
        <f t="array" ref="F9">IF('Data Table'!F10="", "-",
   IF('Data Table'!F10="-", "-",
      IF(ISNUMBER('Data Table'!F10*1), 'Data Table'!F10,
         IF(ISNUMBER(SEARCH("hrs", 'Data Table'!F10)),
            IFERROR(
               ROUND(SUMPRODUCT(
                  VALUE(LEFT(_xlfn.TEXTSPLIT('Data Table'!F10, CHAR(10)), FIND("-", _xlfn.TEXTSPLIT('Data Table'!F10, CHAR(10)))-1)) *
                  (VALUE(MID(_xlfn.TEXTSPLIT('Data Table'!F10, CHAR(10)), FIND("-", _xlfn.TEXTSPLIT('Data Table'!F10, CHAR(10)))+2,
                  SEARCH("hrs", _xlfn.TEXTSPLIT('Data Table'!F10, CHAR(10)))-SEARCH("-", _xlfn.TEXTSPLIT('Data Table'!F10, CHAR(10)))-2))/12)
               ), 2),
               "-"
            )
         )
      )
   )
)</f>
        <v>-</v>
      </c>
      <c r="G9" s="203" t="str" cm="1">
        <f t="array" ref="G9">IF('Data Table'!G10="", "-",
   IF('Data Table'!G10="-", "-",
      IF(ISNUMBER('Data Table'!G10*1), 'Data Table'!G10,
         IF(ISNUMBER(SEARCH("hrs", 'Data Table'!G10)),
            IFERROR(
               ROUND(SUMPRODUCT(
                  VALUE(LEFT(_xlfn.TEXTSPLIT('Data Table'!G10, CHAR(10)), FIND("-", _xlfn.TEXTSPLIT('Data Table'!G10, CHAR(10)))-1)) *
                  (VALUE(MID(_xlfn.TEXTSPLIT('Data Table'!G10, CHAR(10)), FIND("-", _xlfn.TEXTSPLIT('Data Table'!G10, CHAR(10)))+2,
                  SEARCH("hrs", _xlfn.TEXTSPLIT('Data Table'!G10, CHAR(10)))-SEARCH("-", _xlfn.TEXTSPLIT('Data Table'!G10, CHAR(10)))-2))/12)
               ), 2),
               "-"
            )
         )
      )
   )
)</f>
        <v>-</v>
      </c>
      <c r="H9" s="203" t="str" cm="1">
        <f t="array" ref="H9">IF('Data Table'!H10="", "-",
   IF('Data Table'!H10="-", "-",
      IF(ISNUMBER('Data Table'!H10*1), 'Data Table'!H10,
         IF(ISNUMBER(SEARCH("hrs", 'Data Table'!H10)),
            IFERROR(
               ROUND(SUMPRODUCT(
                  VALUE(LEFT(_xlfn.TEXTSPLIT('Data Table'!H10, CHAR(10)), FIND("-", _xlfn.TEXTSPLIT('Data Table'!H10, CHAR(10)))-1)) *
                  (VALUE(MID(_xlfn.TEXTSPLIT('Data Table'!H10, CHAR(10)), FIND("-", _xlfn.TEXTSPLIT('Data Table'!H10, CHAR(10)))+2,
                  SEARCH("hrs", _xlfn.TEXTSPLIT('Data Table'!H10, CHAR(10)))-SEARCH("-", _xlfn.TEXTSPLIT('Data Table'!H10, CHAR(10)))-2))/12)
               ), 2),
               "-"
            )
         )
      )
   )
)</f>
        <v>-</v>
      </c>
      <c r="I9" s="203" t="str" cm="1">
        <f t="array" ref="I9">IF('Data Table'!I10="", "-",
   IF('Data Table'!I10="-", "-",
      IF(ISNUMBER('Data Table'!I10*1), 'Data Table'!I10,
         IF(ISNUMBER(SEARCH("hrs", 'Data Table'!I10)),
            IFERROR(
               ROUND(SUMPRODUCT(
                  VALUE(LEFT(_xlfn.TEXTSPLIT('Data Table'!I10, CHAR(10)), FIND("-", _xlfn.TEXTSPLIT('Data Table'!I10, CHAR(10)))-1)) *
                  (VALUE(MID(_xlfn.TEXTSPLIT('Data Table'!I10, CHAR(10)), FIND("-", _xlfn.TEXTSPLIT('Data Table'!I10, CHAR(10)))+2,
                  SEARCH("hrs", _xlfn.TEXTSPLIT('Data Table'!I10, CHAR(10)))-SEARCH("-", _xlfn.TEXTSPLIT('Data Table'!I10, CHAR(10)))-2))/12)
               ), 2),
               "-"
            )
         )
      )
   )
)</f>
        <v>-</v>
      </c>
      <c r="J9" s="203" t="str" cm="1">
        <f t="array" ref="J9">IF('Data Table'!J10="", "-",
   IF('Data Table'!J10="-", "-",
      IF(ISNUMBER('Data Table'!J10*1), 'Data Table'!J10,
         IF(ISNUMBER(SEARCH("hrs", 'Data Table'!J10)),
            IFERROR(
               ROUND(SUMPRODUCT(
                  VALUE(LEFT(_xlfn.TEXTSPLIT('Data Table'!J10, CHAR(10)), FIND("-", _xlfn.TEXTSPLIT('Data Table'!J10, CHAR(10)))-1)) *
                  (VALUE(MID(_xlfn.TEXTSPLIT('Data Table'!J10, CHAR(10)), FIND("-", _xlfn.TEXTSPLIT('Data Table'!J10, CHAR(10)))+2,
                  SEARCH("hrs", _xlfn.TEXTSPLIT('Data Table'!J10, CHAR(10)))-SEARCH("-", _xlfn.TEXTSPLIT('Data Table'!J10, CHAR(10)))-2))/12)
               ), 2),
               "-"
            )
         )
      )
   )
)</f>
        <v>-</v>
      </c>
      <c r="K9" s="203" t="str" cm="1">
        <f t="array" ref="K9">IF('Data Table'!K10="", "-",
   IF('Data Table'!K10="-", "-",
      IF(ISNUMBER('Data Table'!K10*1), 'Data Table'!K10,
         IF(ISNUMBER(SEARCH("hrs", 'Data Table'!K10)),
            IFERROR(
               ROUND(SUMPRODUCT(
                  VALUE(LEFT(_xlfn.TEXTSPLIT('Data Table'!K10, CHAR(10)), FIND("-", _xlfn.TEXTSPLIT('Data Table'!K10, CHAR(10)))-1)) *
                  (VALUE(MID(_xlfn.TEXTSPLIT('Data Table'!K10, CHAR(10)), FIND("-", _xlfn.TEXTSPLIT('Data Table'!K10, CHAR(10)))+2,
                  SEARCH("hrs", _xlfn.TEXTSPLIT('Data Table'!K10, CHAR(10)))-SEARCH("-", _xlfn.TEXTSPLIT('Data Table'!K10, CHAR(10)))-2))/12)
               ), 2),
               "-"
            )
         )
      )
   )
)</f>
        <v>-</v>
      </c>
      <c r="L9" s="203" cm="1">
        <f t="array" ref="L9">IF('Data Table'!N10="", "-",
   IF('Data Table'!N10="-", "-",
      IF(ISNUMBER('Data Table'!N10*1), 'Data Table'!N10,
         IF(ISNUMBER(SEARCH("hrs", 'Data Table'!N10)),
            IFERROR(
               ROUND(SUMPRODUCT(
                  VALUE(LEFT(_xlfn.TEXTSPLIT('Data Table'!N10, CHAR(10)), FIND("-", _xlfn.TEXTSPLIT('Data Table'!N10, CHAR(10)))-1)) *
                  (VALUE(MID(_xlfn.TEXTSPLIT('Data Table'!N10, CHAR(10)), FIND("-", _xlfn.TEXTSPLIT('Data Table'!N10, CHAR(10)))+2,
                  SEARCH("hrs", _xlfn.TEXTSPLIT('Data Table'!N10, CHAR(10)))-SEARCH("-", _xlfn.TEXTSPLIT('Data Table'!N10, CHAR(10)))-2))/12)
               ), 2),
               "-"
            )
         )
      )
   )
)</f>
        <v>1</v>
      </c>
      <c r="M9" s="203" cm="1">
        <f t="array" ref="M9">IF('Data Table'!O10="", "-",
   IF('Data Table'!O10="-", "-",
      IF(ISNUMBER('Data Table'!O10*1), 'Data Table'!O10,
         IF(ISNUMBER(SEARCH("hrs", 'Data Table'!O10)),
            IFERROR(
               ROUND(SUMPRODUCT(
                  VALUE(LEFT(_xlfn.TEXTSPLIT('Data Table'!O10, CHAR(10)), FIND("-", _xlfn.TEXTSPLIT('Data Table'!O10, CHAR(10)))-1)) *
                  (VALUE(MID(_xlfn.TEXTSPLIT('Data Table'!O10, CHAR(10)), FIND("-", _xlfn.TEXTSPLIT('Data Table'!O10, CHAR(10)))+2,
                  SEARCH("hrs", _xlfn.TEXTSPLIT('Data Table'!O10, CHAR(10)))-SEARCH("-", _xlfn.TEXTSPLIT('Data Table'!O10, CHAR(10)))-2))/12)
               ), 2),
               "-"
            )
         )
      )
   )
)</f>
        <v>1</v>
      </c>
      <c r="N9" s="203" cm="1">
        <f t="array" ref="N9">IF('Data Table'!P10="", "-",
   IF('Data Table'!P10="-", "-",
      IF(ISNUMBER('Data Table'!P10*1), 'Data Table'!P10,
         IF(ISNUMBER(SEARCH("hrs", 'Data Table'!P10)),
            IFERROR(
               ROUND(SUMPRODUCT(
                  VALUE(LEFT(_xlfn.TEXTSPLIT('Data Table'!P10, CHAR(10)), FIND("-", _xlfn.TEXTSPLIT('Data Table'!P10, CHAR(10)))-1)) *
                  (VALUE(MID(_xlfn.TEXTSPLIT('Data Table'!P10, CHAR(10)), FIND("-", _xlfn.TEXTSPLIT('Data Table'!P10, CHAR(10)))+2,
                  SEARCH("hrs", _xlfn.TEXTSPLIT('Data Table'!P10, CHAR(10)))-SEARCH("-", _xlfn.TEXTSPLIT('Data Table'!P10, CHAR(10)))-2))/12)
               ), 2),
               "-"
            )
         )
      )
   )
)</f>
        <v>2</v>
      </c>
      <c r="O9" s="203" cm="1">
        <f t="array" ref="O9">IF('Data Table'!Q10="", "-",
   IF('Data Table'!Q10="-", "-",
      IF(ISNUMBER('Data Table'!Q10*1), 'Data Table'!Q10,
         IF(ISNUMBER(SEARCH("hrs", 'Data Table'!Q10)),
            IFERROR(
               ROUND(SUMPRODUCT(
                  VALUE(LEFT(_xlfn.TEXTSPLIT('Data Table'!Q10, CHAR(10)), FIND("-", _xlfn.TEXTSPLIT('Data Table'!Q10, CHAR(10)))-1)) *
                  (VALUE(MID(_xlfn.TEXTSPLIT('Data Table'!Q10, CHAR(10)), FIND("-", _xlfn.TEXTSPLIT('Data Table'!Q10, CHAR(10)))+2,
                  SEARCH("hrs", _xlfn.TEXTSPLIT('Data Table'!Q10, CHAR(10)))-SEARCH("-", _xlfn.TEXTSPLIT('Data Table'!Q10, CHAR(10)))-2))/12)
               ), 2),
               "-"
            )
         )
      )
   )
)</f>
        <v>2</v>
      </c>
      <c r="P9" s="203" cm="1">
        <f t="array" ref="P9">IF('Data Table'!R10="", "-",
   IF('Data Table'!R10="-", "-",
      IF(ISNUMBER('Data Table'!R10*1), 'Data Table'!R10,
         IF(ISNUMBER(SEARCH("hrs", 'Data Table'!R10)),
            IFERROR(
               ROUND(SUMPRODUCT(
                  VALUE(LEFT(_xlfn.TEXTSPLIT('Data Table'!R10, CHAR(10)), FIND("-", _xlfn.TEXTSPLIT('Data Table'!R10, CHAR(10)))-1)) *
                  (VALUE(MID(_xlfn.TEXTSPLIT('Data Table'!R10, CHAR(10)), FIND("-", _xlfn.TEXTSPLIT('Data Table'!R10, CHAR(10)))+2,
                  SEARCH("hrs", _xlfn.TEXTSPLIT('Data Table'!R10, CHAR(10)))-SEARCH("-", _xlfn.TEXTSPLIT('Data Table'!R10, CHAR(10)))-2))/12)
               ), 2),
               "-"
            )
         )
      )
   )
)</f>
        <v>1</v>
      </c>
      <c r="Q9" s="203" cm="1">
        <f t="array" ref="Q9">IF('Data Table'!S10="", "-",
   IF('Data Table'!S10="-", "-",
      IF(ISNUMBER('Data Table'!S10*1), 'Data Table'!S10,
         IF(ISNUMBER(SEARCH("hrs", 'Data Table'!S10)),
            IFERROR(
               ROUND(SUMPRODUCT(
                  VALUE(LEFT(_xlfn.TEXTSPLIT('Data Table'!S10, CHAR(10)), FIND("-", _xlfn.TEXTSPLIT('Data Table'!S10, CHAR(10)))-1)) *
                  (VALUE(MID(_xlfn.TEXTSPLIT('Data Table'!S10, CHAR(10)), FIND("-", _xlfn.TEXTSPLIT('Data Table'!S10, CHAR(10)))+2,
                  SEARCH("hrs", _xlfn.TEXTSPLIT('Data Table'!S10, CHAR(10)))-SEARCH("-", _xlfn.TEXTSPLIT('Data Table'!S10, CHAR(10)))-2))/12)
               ), 2),
               "-"
            )
         )
      )
   )
)</f>
        <v>1</v>
      </c>
      <c r="R9" s="203" cm="1">
        <f t="array" ref="R9">IF('Data Table'!T10="", "-",
   IF('Data Table'!T10="-", "-",
      IF(ISNUMBER('Data Table'!T10*1), 'Data Table'!T10,
         IF(ISNUMBER(SEARCH("hrs", 'Data Table'!T10)),
            IFERROR(
               ROUND(SUMPRODUCT(
                  VALUE(LEFT(_xlfn.TEXTSPLIT('Data Table'!T10, CHAR(10)), FIND("-", _xlfn.TEXTSPLIT('Data Table'!T10, CHAR(10)))-1)) *
                  (VALUE(MID(_xlfn.TEXTSPLIT('Data Table'!T10, CHAR(10)), FIND("-", _xlfn.TEXTSPLIT('Data Table'!T10, CHAR(10)))+2,
                  SEARCH("hrs", _xlfn.TEXTSPLIT('Data Table'!T10, CHAR(10)))-SEARCH("-", _xlfn.TEXTSPLIT('Data Table'!T10, CHAR(10)))-2))/12)
               ), 2),
               "-"
            )
         )
      )
   )
)</f>
        <v>0</v>
      </c>
      <c r="S9" s="203" cm="1">
        <f t="array" ref="S9">IF('Data Table'!U10="", "-",
   IF('Data Table'!U10="-", "-",
      IF(ISNUMBER('Data Table'!U10*1), 'Data Table'!U10,
         IF(ISNUMBER(SEARCH("hrs", 'Data Table'!U10)),
            IFERROR(
               ROUND(SUMPRODUCT(
                  VALUE(LEFT(_xlfn.TEXTSPLIT('Data Table'!U10, CHAR(10)), FIND("-", _xlfn.TEXTSPLIT('Data Table'!U10, CHAR(10)))-1)) *
                  (VALUE(MID(_xlfn.TEXTSPLIT('Data Table'!U10, CHAR(10)), FIND("-", _xlfn.TEXTSPLIT('Data Table'!U10, CHAR(10)))+2,
                  SEARCH("hrs", _xlfn.TEXTSPLIT('Data Table'!U10, CHAR(10)))-SEARCH("-", _xlfn.TEXTSPLIT('Data Table'!U10, CHAR(10)))-2))/12)
               ), 2),
               "-"
            )
         )
      )
   )
)</f>
        <v>0</v>
      </c>
      <c r="T9" s="252">
        <v>4533</v>
      </c>
      <c r="U9" s="251">
        <v>31600</v>
      </c>
      <c r="V9" s="251">
        <v>97</v>
      </c>
      <c r="W9" s="295"/>
    </row>
    <row r="10" spans="1:23" s="161" customFormat="1" ht="20.25" customHeight="1">
      <c r="A10" s="205">
        <v>45320</v>
      </c>
      <c r="B10" s="203" t="str" cm="1">
        <f t="array" ref="B10">IF('Data Table'!B11="", "-",
   IF('Data Table'!B11="-", "-",
      IF(ISNUMBER('Data Table'!B11*1), 'Data Table'!B11,
         IF(ISNUMBER(SEARCH("hrs", 'Data Table'!B11)),
            IFERROR(
               ROUND(SUMPRODUCT(
                  VALUE(LEFT(_xlfn.TEXTSPLIT('Data Table'!B11, CHAR(10)), FIND("-", _xlfn.TEXTSPLIT('Data Table'!B11, CHAR(10)))-1)) *
                  (VALUE(MID(_xlfn.TEXTSPLIT('Data Table'!B11, CHAR(10)), FIND("-", _xlfn.TEXTSPLIT('Data Table'!B11, CHAR(10)))+2,
                  SEARCH("hrs", _xlfn.TEXTSPLIT('Data Table'!B11, CHAR(10)))-SEARCH("-", _xlfn.TEXTSPLIT('Data Table'!B11, CHAR(10)))-2))/12)
               ), 2),
               "-"
            )
         )
      )
   )
)</f>
        <v>-</v>
      </c>
      <c r="C10" s="203" t="str" cm="1">
        <f t="array" ref="C10">IF('Data Table'!C11="", "-",
   IF('Data Table'!C11="-", "-",
      IF(ISNUMBER('Data Table'!C11*1), 'Data Table'!C11,
         IF(ISNUMBER(SEARCH("hrs", 'Data Table'!C11)),
            IFERROR(
               ROUND(SUMPRODUCT(
                  VALUE(LEFT(_xlfn.TEXTSPLIT('Data Table'!C11, CHAR(10)), FIND("-", _xlfn.TEXTSPLIT('Data Table'!C11, CHAR(10)))-1)) *
                  (VALUE(MID(_xlfn.TEXTSPLIT('Data Table'!C11, CHAR(10)), FIND("-", _xlfn.TEXTSPLIT('Data Table'!C11, CHAR(10)))+2,
                  SEARCH("hrs", _xlfn.TEXTSPLIT('Data Table'!C11, CHAR(10)))-SEARCH("-", _xlfn.TEXTSPLIT('Data Table'!C11, CHAR(10)))-2))/12)
               ), 2),
               "-"
            )
         )
      )
   )
)</f>
        <v>-</v>
      </c>
      <c r="D10" s="203" t="str" cm="1">
        <f t="array" ref="D10">IF('Data Table'!D11="", "-",
   IF('Data Table'!D11="-", "-",
      IF(ISNUMBER('Data Table'!D11*1), 'Data Table'!D11,
         IF(ISNUMBER(SEARCH("hrs", 'Data Table'!D11)),
            IFERROR(
               ROUND(SUMPRODUCT(
                  VALUE(LEFT(_xlfn.TEXTSPLIT('Data Table'!D11, CHAR(10)), FIND("-", _xlfn.TEXTSPLIT('Data Table'!D11, CHAR(10)))-1)) *
                  (VALUE(MID(_xlfn.TEXTSPLIT('Data Table'!D11, CHAR(10)), FIND("-", _xlfn.TEXTSPLIT('Data Table'!D11, CHAR(10)))+2,
                  SEARCH("hrs", _xlfn.TEXTSPLIT('Data Table'!D11, CHAR(10)))-SEARCH("-", _xlfn.TEXTSPLIT('Data Table'!D11, CHAR(10)))-2))/12)
               ), 2),
               "-"
            )
         )
      )
   )
)</f>
        <v>-</v>
      </c>
      <c r="E10" s="203" t="str" cm="1">
        <f t="array" ref="E10">IF('Data Table'!E11="", "-",
   IF('Data Table'!E11="-", "-",
      IF(ISNUMBER('Data Table'!E11*1), 'Data Table'!E11,
         IF(ISNUMBER(SEARCH("hrs", 'Data Table'!E11)),
            IFERROR(
               ROUND(SUMPRODUCT(
                  VALUE(LEFT(_xlfn.TEXTSPLIT('Data Table'!E11, CHAR(10)), FIND("-", _xlfn.TEXTSPLIT('Data Table'!E11, CHAR(10)))-1)) *
                  (VALUE(MID(_xlfn.TEXTSPLIT('Data Table'!E11, CHAR(10)), FIND("-", _xlfn.TEXTSPLIT('Data Table'!E11, CHAR(10)))+2,
                  SEARCH("hrs", _xlfn.TEXTSPLIT('Data Table'!E11, CHAR(10)))-SEARCH("-", _xlfn.TEXTSPLIT('Data Table'!E11, CHAR(10)))-2))/12)
               ), 2),
               "-"
            )
         )
      )
   )
)</f>
        <v>-</v>
      </c>
      <c r="F10" s="203" t="str" cm="1">
        <f t="array" ref="F10">IF('Data Table'!F11="", "-",
   IF('Data Table'!F11="-", "-",
      IF(ISNUMBER('Data Table'!F11*1), 'Data Table'!F11,
         IF(ISNUMBER(SEARCH("hrs", 'Data Table'!F11)),
            IFERROR(
               ROUND(SUMPRODUCT(
                  VALUE(LEFT(_xlfn.TEXTSPLIT('Data Table'!F11, CHAR(10)), FIND("-", _xlfn.TEXTSPLIT('Data Table'!F11, CHAR(10)))-1)) *
                  (VALUE(MID(_xlfn.TEXTSPLIT('Data Table'!F11, CHAR(10)), FIND("-", _xlfn.TEXTSPLIT('Data Table'!F11, CHAR(10)))+2,
                  SEARCH("hrs", _xlfn.TEXTSPLIT('Data Table'!F11, CHAR(10)))-SEARCH("-", _xlfn.TEXTSPLIT('Data Table'!F11, CHAR(10)))-2))/12)
               ), 2),
               "-"
            )
         )
      )
   )
)</f>
        <v>-</v>
      </c>
      <c r="G10" s="203" t="str" cm="1">
        <f t="array" ref="G10">IF('Data Table'!G11="", "-",
   IF('Data Table'!G11="-", "-",
      IF(ISNUMBER('Data Table'!G11*1), 'Data Table'!G11,
         IF(ISNUMBER(SEARCH("hrs", 'Data Table'!G11)),
            IFERROR(
               ROUND(SUMPRODUCT(
                  VALUE(LEFT(_xlfn.TEXTSPLIT('Data Table'!G11, CHAR(10)), FIND("-", _xlfn.TEXTSPLIT('Data Table'!G11, CHAR(10)))-1)) *
                  (VALUE(MID(_xlfn.TEXTSPLIT('Data Table'!G11, CHAR(10)), FIND("-", _xlfn.TEXTSPLIT('Data Table'!G11, CHAR(10)))+2,
                  SEARCH("hrs", _xlfn.TEXTSPLIT('Data Table'!G11, CHAR(10)))-SEARCH("-", _xlfn.TEXTSPLIT('Data Table'!G11, CHAR(10)))-2))/12)
               ), 2),
               "-"
            )
         )
      )
   )
)</f>
        <v>-</v>
      </c>
      <c r="H10" s="203" t="str" cm="1">
        <f t="array" ref="H10">IF('Data Table'!H11="", "-",
   IF('Data Table'!H11="-", "-",
      IF(ISNUMBER('Data Table'!H11*1), 'Data Table'!H11,
         IF(ISNUMBER(SEARCH("hrs", 'Data Table'!H11)),
            IFERROR(
               ROUND(SUMPRODUCT(
                  VALUE(LEFT(_xlfn.TEXTSPLIT('Data Table'!H11, CHAR(10)), FIND("-", _xlfn.TEXTSPLIT('Data Table'!H11, CHAR(10)))-1)) *
                  (VALUE(MID(_xlfn.TEXTSPLIT('Data Table'!H11, CHAR(10)), FIND("-", _xlfn.TEXTSPLIT('Data Table'!H11, CHAR(10)))+2,
                  SEARCH("hrs", _xlfn.TEXTSPLIT('Data Table'!H11, CHAR(10)))-SEARCH("-", _xlfn.TEXTSPLIT('Data Table'!H11, CHAR(10)))-2))/12)
               ), 2),
               "-"
            )
         )
      )
   )
)</f>
        <v>-</v>
      </c>
      <c r="I10" s="203" t="str" cm="1">
        <f t="array" ref="I10">IF('Data Table'!I11="", "-",
   IF('Data Table'!I11="-", "-",
      IF(ISNUMBER('Data Table'!I11*1), 'Data Table'!I11,
         IF(ISNUMBER(SEARCH("hrs", 'Data Table'!I11)),
            IFERROR(
               ROUND(SUMPRODUCT(
                  VALUE(LEFT(_xlfn.TEXTSPLIT('Data Table'!I11, CHAR(10)), FIND("-", _xlfn.TEXTSPLIT('Data Table'!I11, CHAR(10)))-1)) *
                  (VALUE(MID(_xlfn.TEXTSPLIT('Data Table'!I11, CHAR(10)), FIND("-", _xlfn.TEXTSPLIT('Data Table'!I11, CHAR(10)))+2,
                  SEARCH("hrs", _xlfn.TEXTSPLIT('Data Table'!I11, CHAR(10)))-SEARCH("-", _xlfn.TEXTSPLIT('Data Table'!I11, CHAR(10)))-2))/12)
               ), 2),
               "-"
            )
         )
      )
   )
)</f>
        <v>-</v>
      </c>
      <c r="J10" s="203" t="str" cm="1">
        <f t="array" ref="J10">IF('Data Table'!J11="", "-",
   IF('Data Table'!J11="-", "-",
      IF(ISNUMBER('Data Table'!J11*1), 'Data Table'!J11,
         IF(ISNUMBER(SEARCH("hrs", 'Data Table'!J11)),
            IFERROR(
               ROUND(SUMPRODUCT(
                  VALUE(LEFT(_xlfn.TEXTSPLIT('Data Table'!J11, CHAR(10)), FIND("-", _xlfn.TEXTSPLIT('Data Table'!J11, CHAR(10)))-1)) *
                  (VALUE(MID(_xlfn.TEXTSPLIT('Data Table'!J11, CHAR(10)), FIND("-", _xlfn.TEXTSPLIT('Data Table'!J11, CHAR(10)))+2,
                  SEARCH("hrs", _xlfn.TEXTSPLIT('Data Table'!J11, CHAR(10)))-SEARCH("-", _xlfn.TEXTSPLIT('Data Table'!J11, CHAR(10)))-2))/12)
               ), 2),
               "-"
            )
         )
      )
   )
)</f>
        <v>-</v>
      </c>
      <c r="K10" s="203" t="str" cm="1">
        <f t="array" ref="K10">IF('Data Table'!K11="", "-",
   IF('Data Table'!K11="-", "-",
      IF(ISNUMBER('Data Table'!K11*1), 'Data Table'!K11,
         IF(ISNUMBER(SEARCH("hrs", 'Data Table'!K11)),
            IFERROR(
               ROUND(SUMPRODUCT(
                  VALUE(LEFT(_xlfn.TEXTSPLIT('Data Table'!K11, CHAR(10)), FIND("-", _xlfn.TEXTSPLIT('Data Table'!K11, CHAR(10)))-1)) *
                  (VALUE(MID(_xlfn.TEXTSPLIT('Data Table'!K11, CHAR(10)), FIND("-", _xlfn.TEXTSPLIT('Data Table'!K11, CHAR(10)))+2,
                  SEARCH("hrs", _xlfn.TEXTSPLIT('Data Table'!K11, CHAR(10)))-SEARCH("-", _xlfn.TEXTSPLIT('Data Table'!K11, CHAR(10)))-2))/12)
               ), 2),
               "-"
            )
         )
      )
   )
)</f>
        <v>-</v>
      </c>
      <c r="L10" s="203" cm="1">
        <f t="array" ref="L10">IF('Data Table'!N11="", "-",
   IF('Data Table'!N11="-", "-",
      IF(ISNUMBER('Data Table'!N11*1), 'Data Table'!N11,
         IF(ISNUMBER(SEARCH("hrs", 'Data Table'!N11)),
            IFERROR(
               ROUND(SUMPRODUCT(
                  VALUE(LEFT(_xlfn.TEXTSPLIT('Data Table'!N11, CHAR(10)), FIND("-", _xlfn.TEXTSPLIT('Data Table'!N11, CHAR(10)))-1)) *
                  (VALUE(MID(_xlfn.TEXTSPLIT('Data Table'!N11, CHAR(10)), FIND("-", _xlfn.TEXTSPLIT('Data Table'!N11, CHAR(10)))+2,
                  SEARCH("hrs", _xlfn.TEXTSPLIT('Data Table'!N11, CHAR(10)))-SEARCH("-", _xlfn.TEXTSPLIT('Data Table'!N11, CHAR(10)))-2))/12)
               ), 2),
               "-"
            )
         )
      )
   )
)</f>
        <v>1</v>
      </c>
      <c r="M10" s="203" t="str" cm="1">
        <f t="array" ref="M10">IF('Data Table'!O11="", "-",
   IF('Data Table'!O11="-", "-",
      IF(ISNUMBER('Data Table'!O11*1), 'Data Table'!O11,
         IF(ISNUMBER(SEARCH("hrs", 'Data Table'!O11)),
            IFERROR(
               ROUND(SUMPRODUCT(
                  VALUE(LEFT(_xlfn.TEXTSPLIT('Data Table'!O11, CHAR(10)), FIND("-", _xlfn.TEXTSPLIT('Data Table'!O11, CHAR(10)))-1)) *
                  (VALUE(MID(_xlfn.TEXTSPLIT('Data Table'!O11, CHAR(10)), FIND("-", _xlfn.TEXTSPLIT('Data Table'!O11, CHAR(10)))+2,
                  SEARCH("hrs", _xlfn.TEXTSPLIT('Data Table'!O11, CHAR(10)))-SEARCH("-", _xlfn.TEXTSPLIT('Data Table'!O11, CHAR(10)))-2))/12)
               ), 2),
               "-"
            )
         )
      )
   )
)</f>
        <v>-</v>
      </c>
      <c r="N10" s="203" cm="1">
        <f t="array" ref="N10">IF('Data Table'!P11="", "-",
   IF('Data Table'!P11="-", "-",
      IF(ISNUMBER('Data Table'!P11*1), 'Data Table'!P11,
         IF(ISNUMBER(SEARCH("hrs", 'Data Table'!P11)),
            IFERROR(
               ROUND(SUMPRODUCT(
                  VALUE(LEFT(_xlfn.TEXTSPLIT('Data Table'!P11, CHAR(10)), FIND("-", _xlfn.TEXTSPLIT('Data Table'!P11, CHAR(10)))-1)) *
                  (VALUE(MID(_xlfn.TEXTSPLIT('Data Table'!P11, CHAR(10)), FIND("-", _xlfn.TEXTSPLIT('Data Table'!P11, CHAR(10)))+2,
                  SEARCH("hrs", _xlfn.TEXTSPLIT('Data Table'!P11, CHAR(10)))-SEARCH("-", _xlfn.TEXTSPLIT('Data Table'!P11, CHAR(10)))-2))/12)
               ), 2),
               "-"
            )
         )
      )
   )
)</f>
        <v>2</v>
      </c>
      <c r="O10" s="203" t="str" cm="1">
        <f t="array" ref="O10">IF('Data Table'!Q11="", "-",
   IF('Data Table'!Q11="-", "-",
      IF(ISNUMBER('Data Table'!Q11*1), 'Data Table'!Q11,
         IF(ISNUMBER(SEARCH("hrs", 'Data Table'!Q11)),
            IFERROR(
               ROUND(SUMPRODUCT(
                  VALUE(LEFT(_xlfn.TEXTSPLIT('Data Table'!Q11, CHAR(10)), FIND("-", _xlfn.TEXTSPLIT('Data Table'!Q11, CHAR(10)))-1)) *
                  (VALUE(MID(_xlfn.TEXTSPLIT('Data Table'!Q11, CHAR(10)), FIND("-", _xlfn.TEXTSPLIT('Data Table'!Q11, CHAR(10)))+2,
                  SEARCH("hrs", _xlfn.TEXTSPLIT('Data Table'!Q11, CHAR(10)))-SEARCH("-", _xlfn.TEXTSPLIT('Data Table'!Q11, CHAR(10)))-2))/12)
               ), 2),
               "-"
            )
         )
      )
   )
)</f>
        <v>-</v>
      </c>
      <c r="P10" s="203" cm="1">
        <f t="array" ref="P10">IF('Data Table'!R11="", "-",
   IF('Data Table'!R11="-", "-",
      IF(ISNUMBER('Data Table'!R11*1), 'Data Table'!R11,
         IF(ISNUMBER(SEARCH("hrs", 'Data Table'!R11)),
            IFERROR(
               ROUND(SUMPRODUCT(
                  VALUE(LEFT(_xlfn.TEXTSPLIT('Data Table'!R11, CHAR(10)), FIND("-", _xlfn.TEXTSPLIT('Data Table'!R11, CHAR(10)))-1)) *
                  (VALUE(MID(_xlfn.TEXTSPLIT('Data Table'!R11, CHAR(10)), FIND("-", _xlfn.TEXTSPLIT('Data Table'!R11, CHAR(10)))+2,
                  SEARCH("hrs", _xlfn.TEXTSPLIT('Data Table'!R11, CHAR(10)))-SEARCH("-", _xlfn.TEXTSPLIT('Data Table'!R11, CHAR(10)))-2))/12)
               ), 2),
               "-"
            )
         )
      )
   )
)</f>
        <v>1</v>
      </c>
      <c r="Q10" s="203" t="str" cm="1">
        <f t="array" ref="Q10">IF('Data Table'!S11="", "-",
   IF('Data Table'!S11="-", "-",
      IF(ISNUMBER('Data Table'!S11*1), 'Data Table'!S11,
         IF(ISNUMBER(SEARCH("hrs", 'Data Table'!S11)),
            IFERROR(
               ROUND(SUMPRODUCT(
                  VALUE(LEFT(_xlfn.TEXTSPLIT('Data Table'!S11, CHAR(10)), FIND("-", _xlfn.TEXTSPLIT('Data Table'!S11, CHAR(10)))-1)) *
                  (VALUE(MID(_xlfn.TEXTSPLIT('Data Table'!S11, CHAR(10)), FIND("-", _xlfn.TEXTSPLIT('Data Table'!S11, CHAR(10)))+2,
                  SEARCH("hrs", _xlfn.TEXTSPLIT('Data Table'!S11, CHAR(10)))-SEARCH("-", _xlfn.TEXTSPLIT('Data Table'!S11, CHAR(10)))-2))/12)
               ), 2),
               "-"
            )
         )
      )
   )
)</f>
        <v>-</v>
      </c>
      <c r="R10" s="203" cm="1">
        <f t="array" ref="R10">IF('Data Table'!T11="", "-",
   IF('Data Table'!T11="-", "-",
      IF(ISNUMBER('Data Table'!T11*1), 'Data Table'!T11,
         IF(ISNUMBER(SEARCH("hrs", 'Data Table'!T11)),
            IFERROR(
               ROUND(SUMPRODUCT(
                  VALUE(LEFT(_xlfn.TEXTSPLIT('Data Table'!T11, CHAR(10)), FIND("-", _xlfn.TEXTSPLIT('Data Table'!T11, CHAR(10)))-1)) *
                  (VALUE(MID(_xlfn.TEXTSPLIT('Data Table'!T11, CHAR(10)), FIND("-", _xlfn.TEXTSPLIT('Data Table'!T11, CHAR(10)))+2,
                  SEARCH("hrs", _xlfn.TEXTSPLIT('Data Table'!T11, CHAR(10)))-SEARCH("-", _xlfn.TEXTSPLIT('Data Table'!T11, CHAR(10)))-2))/12)
               ), 2),
               "-"
            )
         )
      )
   )
)</f>
        <v>0</v>
      </c>
      <c r="S10" s="203" cm="1">
        <f t="array" ref="S10">IF('Data Table'!U11="", "-",
   IF('Data Table'!U11="-", "-",
      IF(ISNUMBER('Data Table'!U11*1), 'Data Table'!U11,
         IF(ISNUMBER(SEARCH("hrs", 'Data Table'!U11)),
            IFERROR(
               ROUND(SUMPRODUCT(
                  VALUE(LEFT(_xlfn.TEXTSPLIT('Data Table'!U11, CHAR(10)), FIND("-", _xlfn.TEXTSPLIT('Data Table'!U11, CHAR(10)))-1)) *
                  (VALUE(MID(_xlfn.TEXTSPLIT('Data Table'!U11, CHAR(10)), FIND("-", _xlfn.TEXTSPLIT('Data Table'!U11, CHAR(10)))+2,
                  SEARCH("hrs", _xlfn.TEXTSPLIT('Data Table'!U11, CHAR(10)))-SEARCH("-", _xlfn.TEXTSPLIT('Data Table'!U11, CHAR(10)))-2))/12)
               ), 2),
               "-"
            )
         )
      )
   )
)</f>
        <v>0</v>
      </c>
      <c r="T10" s="252">
        <v>6913</v>
      </c>
      <c r="U10" s="251">
        <v>27400</v>
      </c>
      <c r="V10" s="251">
        <v>82</v>
      </c>
      <c r="W10" s="295"/>
    </row>
    <row r="11" spans="1:23" s="161" customFormat="1" ht="20.25" customHeight="1">
      <c r="A11" s="205">
        <v>45321</v>
      </c>
      <c r="B11" s="203" t="str" cm="1">
        <f t="array" ref="B11">IF('Data Table'!B12="", "-",
   IF('Data Table'!B12="-", "-",
      IF(ISNUMBER('Data Table'!B12*1), 'Data Table'!B12,
         IF(ISNUMBER(SEARCH("hrs", 'Data Table'!B12)),
            IFERROR(
               ROUND(SUMPRODUCT(
                  VALUE(LEFT(_xlfn.TEXTSPLIT('Data Table'!B12, CHAR(10)), FIND("-", _xlfn.TEXTSPLIT('Data Table'!B12, CHAR(10)))-1)) *
                  (VALUE(MID(_xlfn.TEXTSPLIT('Data Table'!B12, CHAR(10)), FIND("-", _xlfn.TEXTSPLIT('Data Table'!B12, CHAR(10)))+2,
                  SEARCH("hrs", _xlfn.TEXTSPLIT('Data Table'!B12, CHAR(10)))-SEARCH("-", _xlfn.TEXTSPLIT('Data Table'!B12, CHAR(10)))-2))/12)
               ), 2),
               "-"
            )
         )
      )
   )
)</f>
        <v>-</v>
      </c>
      <c r="C11" s="203" t="str" cm="1">
        <f t="array" ref="C11">IF('Data Table'!C12="", "-",
   IF('Data Table'!C12="-", "-",
      IF(ISNUMBER('Data Table'!C12*1), 'Data Table'!C12,
         IF(ISNUMBER(SEARCH("hrs", 'Data Table'!C12)),
            IFERROR(
               ROUND(SUMPRODUCT(
                  VALUE(LEFT(_xlfn.TEXTSPLIT('Data Table'!C12, CHAR(10)), FIND("-", _xlfn.TEXTSPLIT('Data Table'!C12, CHAR(10)))-1)) *
                  (VALUE(MID(_xlfn.TEXTSPLIT('Data Table'!C12, CHAR(10)), FIND("-", _xlfn.TEXTSPLIT('Data Table'!C12, CHAR(10)))+2,
                  SEARCH("hrs", _xlfn.TEXTSPLIT('Data Table'!C12, CHAR(10)))-SEARCH("-", _xlfn.TEXTSPLIT('Data Table'!C12, CHAR(10)))-2))/12)
               ), 2),
               "-"
            )
         )
      )
   )
)</f>
        <v>-</v>
      </c>
      <c r="D11" s="203" t="str" cm="1">
        <f t="array" ref="D11">IF('Data Table'!D12="", "-",
   IF('Data Table'!D12="-", "-",
      IF(ISNUMBER('Data Table'!D12*1), 'Data Table'!D12,
         IF(ISNUMBER(SEARCH("hrs", 'Data Table'!D12)),
            IFERROR(
               ROUND(SUMPRODUCT(
                  VALUE(LEFT(_xlfn.TEXTSPLIT('Data Table'!D12, CHAR(10)), FIND("-", _xlfn.TEXTSPLIT('Data Table'!D12, CHAR(10)))-1)) *
                  (VALUE(MID(_xlfn.TEXTSPLIT('Data Table'!D12, CHAR(10)), FIND("-", _xlfn.TEXTSPLIT('Data Table'!D12, CHAR(10)))+2,
                  SEARCH("hrs", _xlfn.TEXTSPLIT('Data Table'!D12, CHAR(10)))-SEARCH("-", _xlfn.TEXTSPLIT('Data Table'!D12, CHAR(10)))-2))/12)
               ), 2),
               "-"
            )
         )
      )
   )
)</f>
        <v>-</v>
      </c>
      <c r="E11" s="203" t="str" cm="1">
        <f t="array" ref="E11">IF('Data Table'!E12="", "-",
   IF('Data Table'!E12="-", "-",
      IF(ISNUMBER('Data Table'!E12*1), 'Data Table'!E12,
         IF(ISNUMBER(SEARCH("hrs", 'Data Table'!E12)),
            IFERROR(
               ROUND(SUMPRODUCT(
                  VALUE(LEFT(_xlfn.TEXTSPLIT('Data Table'!E12, CHAR(10)), FIND("-", _xlfn.TEXTSPLIT('Data Table'!E12, CHAR(10)))-1)) *
                  (VALUE(MID(_xlfn.TEXTSPLIT('Data Table'!E12, CHAR(10)), FIND("-", _xlfn.TEXTSPLIT('Data Table'!E12, CHAR(10)))+2,
                  SEARCH("hrs", _xlfn.TEXTSPLIT('Data Table'!E12, CHAR(10)))-SEARCH("-", _xlfn.TEXTSPLIT('Data Table'!E12, CHAR(10)))-2))/12)
               ), 2),
               "-"
            )
         )
      )
   )
)</f>
        <v>-</v>
      </c>
      <c r="F11" s="203" t="str" cm="1">
        <f t="array" ref="F11">IF('Data Table'!F12="", "-",
   IF('Data Table'!F12="-", "-",
      IF(ISNUMBER('Data Table'!F12*1), 'Data Table'!F12,
         IF(ISNUMBER(SEARCH("hrs", 'Data Table'!F12)),
            IFERROR(
               ROUND(SUMPRODUCT(
                  VALUE(LEFT(_xlfn.TEXTSPLIT('Data Table'!F12, CHAR(10)), FIND("-", _xlfn.TEXTSPLIT('Data Table'!F12, CHAR(10)))-1)) *
                  (VALUE(MID(_xlfn.TEXTSPLIT('Data Table'!F12, CHAR(10)), FIND("-", _xlfn.TEXTSPLIT('Data Table'!F12, CHAR(10)))+2,
                  SEARCH("hrs", _xlfn.TEXTSPLIT('Data Table'!F12, CHAR(10)))-SEARCH("-", _xlfn.TEXTSPLIT('Data Table'!F12, CHAR(10)))-2))/12)
               ), 2),
               "-"
            )
         )
      )
   )
)</f>
        <v>-</v>
      </c>
      <c r="G11" s="203" t="str" cm="1">
        <f t="array" ref="G11">IF('Data Table'!G12="", "-",
   IF('Data Table'!G12="-", "-",
      IF(ISNUMBER('Data Table'!G12*1), 'Data Table'!G12,
         IF(ISNUMBER(SEARCH("hrs", 'Data Table'!G12)),
            IFERROR(
               ROUND(SUMPRODUCT(
                  VALUE(LEFT(_xlfn.TEXTSPLIT('Data Table'!G12, CHAR(10)), FIND("-", _xlfn.TEXTSPLIT('Data Table'!G12, CHAR(10)))-1)) *
                  (VALUE(MID(_xlfn.TEXTSPLIT('Data Table'!G12, CHAR(10)), FIND("-", _xlfn.TEXTSPLIT('Data Table'!G12, CHAR(10)))+2,
                  SEARCH("hrs", _xlfn.TEXTSPLIT('Data Table'!G12, CHAR(10)))-SEARCH("-", _xlfn.TEXTSPLIT('Data Table'!G12, CHAR(10)))-2))/12)
               ), 2),
               "-"
            )
         )
      )
   )
)</f>
        <v>-</v>
      </c>
      <c r="H11" s="203" t="str" cm="1">
        <f t="array" ref="H11">IF('Data Table'!H12="", "-",
   IF('Data Table'!H12="-", "-",
      IF(ISNUMBER('Data Table'!H12*1), 'Data Table'!H12,
         IF(ISNUMBER(SEARCH("hrs", 'Data Table'!H12)),
            IFERROR(
               ROUND(SUMPRODUCT(
                  VALUE(LEFT(_xlfn.TEXTSPLIT('Data Table'!H12, CHAR(10)), FIND("-", _xlfn.TEXTSPLIT('Data Table'!H12, CHAR(10)))-1)) *
                  (VALUE(MID(_xlfn.TEXTSPLIT('Data Table'!H12, CHAR(10)), FIND("-", _xlfn.TEXTSPLIT('Data Table'!H12, CHAR(10)))+2,
                  SEARCH("hrs", _xlfn.TEXTSPLIT('Data Table'!H12, CHAR(10)))-SEARCH("-", _xlfn.TEXTSPLIT('Data Table'!H12, CHAR(10)))-2))/12)
               ), 2),
               "-"
            )
         )
      )
   )
)</f>
        <v>-</v>
      </c>
      <c r="I11" s="203" t="str" cm="1">
        <f t="array" ref="I11">IF('Data Table'!I12="", "-",
   IF('Data Table'!I12="-", "-",
      IF(ISNUMBER('Data Table'!I12*1), 'Data Table'!I12,
         IF(ISNUMBER(SEARCH("hrs", 'Data Table'!I12)),
            IFERROR(
               ROUND(SUMPRODUCT(
                  VALUE(LEFT(_xlfn.TEXTSPLIT('Data Table'!I12, CHAR(10)), FIND("-", _xlfn.TEXTSPLIT('Data Table'!I12, CHAR(10)))-1)) *
                  (VALUE(MID(_xlfn.TEXTSPLIT('Data Table'!I12, CHAR(10)), FIND("-", _xlfn.TEXTSPLIT('Data Table'!I12, CHAR(10)))+2,
                  SEARCH("hrs", _xlfn.TEXTSPLIT('Data Table'!I12, CHAR(10)))-SEARCH("-", _xlfn.TEXTSPLIT('Data Table'!I12, CHAR(10)))-2))/12)
               ), 2),
               "-"
            )
         )
      )
   )
)</f>
        <v>-</v>
      </c>
      <c r="J11" s="203" t="str" cm="1">
        <f t="array" ref="J11">IF('Data Table'!J12="", "-",
   IF('Data Table'!J12="-", "-",
      IF(ISNUMBER('Data Table'!J12*1), 'Data Table'!J12,
         IF(ISNUMBER(SEARCH("hrs", 'Data Table'!J12)),
            IFERROR(
               ROUND(SUMPRODUCT(
                  VALUE(LEFT(_xlfn.TEXTSPLIT('Data Table'!J12, CHAR(10)), FIND("-", _xlfn.TEXTSPLIT('Data Table'!J12, CHAR(10)))-1)) *
                  (VALUE(MID(_xlfn.TEXTSPLIT('Data Table'!J12, CHAR(10)), FIND("-", _xlfn.TEXTSPLIT('Data Table'!J12, CHAR(10)))+2,
                  SEARCH("hrs", _xlfn.TEXTSPLIT('Data Table'!J12, CHAR(10)))-SEARCH("-", _xlfn.TEXTSPLIT('Data Table'!J12, CHAR(10)))-2))/12)
               ), 2),
               "-"
            )
         )
      )
   )
)</f>
        <v>-</v>
      </c>
      <c r="K11" s="203" t="str" cm="1">
        <f t="array" ref="K11">IF('Data Table'!K12="", "-",
   IF('Data Table'!K12="-", "-",
      IF(ISNUMBER('Data Table'!K12*1), 'Data Table'!K12,
         IF(ISNUMBER(SEARCH("hrs", 'Data Table'!K12)),
            IFERROR(
               ROUND(SUMPRODUCT(
                  VALUE(LEFT(_xlfn.TEXTSPLIT('Data Table'!K12, CHAR(10)), FIND("-", _xlfn.TEXTSPLIT('Data Table'!K12, CHAR(10)))-1)) *
                  (VALUE(MID(_xlfn.TEXTSPLIT('Data Table'!K12, CHAR(10)), FIND("-", _xlfn.TEXTSPLIT('Data Table'!K12, CHAR(10)))+2,
                  SEARCH("hrs", _xlfn.TEXTSPLIT('Data Table'!K12, CHAR(10)))-SEARCH("-", _xlfn.TEXTSPLIT('Data Table'!K12, CHAR(10)))-2))/12)
               ), 2),
               "-"
            )
         )
      )
   )
)</f>
        <v>-</v>
      </c>
      <c r="L11" s="203" cm="1">
        <f t="array" ref="L11">IF('Data Table'!N12="", "-",
   IF('Data Table'!N12="-", "-",
      IF(ISNUMBER('Data Table'!N12*1), 'Data Table'!N12,
         IF(ISNUMBER(SEARCH("hrs", 'Data Table'!N12)),
            IFERROR(
               ROUND(SUMPRODUCT(
                  VALUE(LEFT(_xlfn.TEXTSPLIT('Data Table'!N12, CHAR(10)), FIND("-", _xlfn.TEXTSPLIT('Data Table'!N12, CHAR(10)))-1)) *
                  (VALUE(MID(_xlfn.TEXTSPLIT('Data Table'!N12, CHAR(10)), FIND("-", _xlfn.TEXTSPLIT('Data Table'!N12, CHAR(10)))+2,
                  SEARCH("hrs", _xlfn.TEXTSPLIT('Data Table'!N12, CHAR(10)))-SEARCH("-", _xlfn.TEXTSPLIT('Data Table'!N12, CHAR(10)))-2))/12)
               ), 2),
               "-"
            )
         )
      )
   )
)</f>
        <v>1</v>
      </c>
      <c r="M11" s="203" t="str" cm="1">
        <f t="array" ref="M11">IF('Data Table'!O12="", "-",
   IF('Data Table'!O12="-", "-",
      IF(ISNUMBER('Data Table'!O12*1), 'Data Table'!O12,
         IF(ISNUMBER(SEARCH("hrs", 'Data Table'!O12)),
            IFERROR(
               ROUND(SUMPRODUCT(
                  VALUE(LEFT(_xlfn.TEXTSPLIT('Data Table'!O12, CHAR(10)), FIND("-", _xlfn.TEXTSPLIT('Data Table'!O12, CHAR(10)))-1)) *
                  (VALUE(MID(_xlfn.TEXTSPLIT('Data Table'!O12, CHAR(10)), FIND("-", _xlfn.TEXTSPLIT('Data Table'!O12, CHAR(10)))+2,
                  SEARCH("hrs", _xlfn.TEXTSPLIT('Data Table'!O12, CHAR(10)))-SEARCH("-", _xlfn.TEXTSPLIT('Data Table'!O12, CHAR(10)))-2))/12)
               ), 2),
               "-"
            )
         )
      )
   )
)</f>
        <v>-</v>
      </c>
      <c r="N11" s="203" cm="1">
        <f t="array" ref="N11">IF('Data Table'!P12="", "-",
   IF('Data Table'!P12="-", "-",
      IF(ISNUMBER('Data Table'!P12*1), 'Data Table'!P12,
         IF(ISNUMBER(SEARCH("hrs", 'Data Table'!P12)),
            IFERROR(
               ROUND(SUMPRODUCT(
                  VALUE(LEFT(_xlfn.TEXTSPLIT('Data Table'!P12, CHAR(10)), FIND("-", _xlfn.TEXTSPLIT('Data Table'!P12, CHAR(10)))-1)) *
                  (VALUE(MID(_xlfn.TEXTSPLIT('Data Table'!P12, CHAR(10)), FIND("-", _xlfn.TEXTSPLIT('Data Table'!P12, CHAR(10)))+2,
                  SEARCH("hrs", _xlfn.TEXTSPLIT('Data Table'!P12, CHAR(10)))-SEARCH("-", _xlfn.TEXTSPLIT('Data Table'!P12, CHAR(10)))-2))/12)
               ), 2),
               "-"
            )
         )
      )
   )
)</f>
        <v>2</v>
      </c>
      <c r="O11" s="203" t="str" cm="1">
        <f t="array" ref="O11">IF('Data Table'!Q12="", "-",
   IF('Data Table'!Q12="-", "-",
      IF(ISNUMBER('Data Table'!Q12*1), 'Data Table'!Q12,
         IF(ISNUMBER(SEARCH("hrs", 'Data Table'!Q12)),
            IFERROR(
               ROUND(SUMPRODUCT(
                  VALUE(LEFT(_xlfn.TEXTSPLIT('Data Table'!Q12, CHAR(10)), FIND("-", _xlfn.TEXTSPLIT('Data Table'!Q12, CHAR(10)))-1)) *
                  (VALUE(MID(_xlfn.TEXTSPLIT('Data Table'!Q12, CHAR(10)), FIND("-", _xlfn.TEXTSPLIT('Data Table'!Q12, CHAR(10)))+2,
                  SEARCH("hrs", _xlfn.TEXTSPLIT('Data Table'!Q12, CHAR(10)))-SEARCH("-", _xlfn.TEXTSPLIT('Data Table'!Q12, CHAR(10)))-2))/12)
               ), 2),
               "-"
            )
         )
      )
   )
)</f>
        <v>-</v>
      </c>
      <c r="P11" s="203" cm="1">
        <f t="array" ref="P11">IF('Data Table'!R12="", "-",
   IF('Data Table'!R12="-", "-",
      IF(ISNUMBER('Data Table'!R12*1), 'Data Table'!R12,
         IF(ISNUMBER(SEARCH("hrs", 'Data Table'!R12)),
            IFERROR(
               ROUND(SUMPRODUCT(
                  VALUE(LEFT(_xlfn.TEXTSPLIT('Data Table'!R12, CHAR(10)), FIND("-", _xlfn.TEXTSPLIT('Data Table'!R12, CHAR(10)))-1)) *
                  (VALUE(MID(_xlfn.TEXTSPLIT('Data Table'!R12, CHAR(10)), FIND("-", _xlfn.TEXTSPLIT('Data Table'!R12, CHAR(10)))+2,
                  SEARCH("hrs", _xlfn.TEXTSPLIT('Data Table'!R12, CHAR(10)))-SEARCH("-", _xlfn.TEXTSPLIT('Data Table'!R12, CHAR(10)))-2))/12)
               ), 2),
               "-"
            )
         )
      )
   )
)</f>
        <v>1</v>
      </c>
      <c r="Q11" s="203" t="str" cm="1">
        <f t="array" ref="Q11">IF('Data Table'!S12="", "-",
   IF('Data Table'!S12="-", "-",
      IF(ISNUMBER('Data Table'!S12*1), 'Data Table'!S12,
         IF(ISNUMBER(SEARCH("hrs", 'Data Table'!S12)),
            IFERROR(
               ROUND(SUMPRODUCT(
                  VALUE(LEFT(_xlfn.TEXTSPLIT('Data Table'!S12, CHAR(10)), FIND("-", _xlfn.TEXTSPLIT('Data Table'!S12, CHAR(10)))-1)) *
                  (VALUE(MID(_xlfn.TEXTSPLIT('Data Table'!S12, CHAR(10)), FIND("-", _xlfn.TEXTSPLIT('Data Table'!S12, CHAR(10)))+2,
                  SEARCH("hrs", _xlfn.TEXTSPLIT('Data Table'!S12, CHAR(10)))-SEARCH("-", _xlfn.TEXTSPLIT('Data Table'!S12, CHAR(10)))-2))/12)
               ), 2),
               "-"
            )
         )
      )
   )
)</f>
        <v>-</v>
      </c>
      <c r="R11" s="203" cm="1">
        <f t="array" ref="R11">IF('Data Table'!T12="", "-",
   IF('Data Table'!T12="-", "-",
      IF(ISNUMBER('Data Table'!T12*1), 'Data Table'!T12,
         IF(ISNUMBER(SEARCH("hrs", 'Data Table'!T12)),
            IFERROR(
               ROUND(SUMPRODUCT(
                  VALUE(LEFT(_xlfn.TEXTSPLIT('Data Table'!T12, CHAR(10)), FIND("-", _xlfn.TEXTSPLIT('Data Table'!T12, CHAR(10)))-1)) *
                  (VALUE(MID(_xlfn.TEXTSPLIT('Data Table'!T12, CHAR(10)), FIND("-", _xlfn.TEXTSPLIT('Data Table'!T12, CHAR(10)))+2,
                  SEARCH("hrs", _xlfn.TEXTSPLIT('Data Table'!T12, CHAR(10)))-SEARCH("-", _xlfn.TEXTSPLIT('Data Table'!T12, CHAR(10)))-2))/12)
               ), 2),
               "-"
            )
         )
      )
   )
)</f>
        <v>0</v>
      </c>
      <c r="S11" s="203" cm="1">
        <f t="array" ref="S11">IF('Data Table'!U12="", "-",
   IF('Data Table'!U12="-", "-",
      IF(ISNUMBER('Data Table'!U12*1), 'Data Table'!U12,
         IF(ISNUMBER(SEARCH("hrs", 'Data Table'!U12)),
            IFERROR(
               ROUND(SUMPRODUCT(
                  VALUE(LEFT(_xlfn.TEXTSPLIT('Data Table'!U12, CHAR(10)), FIND("-", _xlfn.TEXTSPLIT('Data Table'!U12, CHAR(10)))-1)) *
                  (VALUE(MID(_xlfn.TEXTSPLIT('Data Table'!U12, CHAR(10)), FIND("-", _xlfn.TEXTSPLIT('Data Table'!U12, CHAR(10)))+2,
                  SEARCH("hrs", _xlfn.TEXTSPLIT('Data Table'!U12, CHAR(10)))-SEARCH("-", _xlfn.TEXTSPLIT('Data Table'!U12, CHAR(10)))-2))/12)
               ), 2),
               "-"
            )
         )
      )
   )
)</f>
        <v>0</v>
      </c>
      <c r="T11" s="252">
        <v>2919</v>
      </c>
      <c r="U11" s="251">
        <v>22750</v>
      </c>
      <c r="V11" s="251">
        <v>114</v>
      </c>
      <c r="W11" s="295"/>
    </row>
    <row r="12" spans="1:23" s="161" customFormat="1" ht="20.25" customHeight="1">
      <c r="A12" s="205">
        <v>45322</v>
      </c>
      <c r="B12" s="203" t="str" cm="1">
        <f t="array" ref="B12">IF('Data Table'!B13="", "-",
   IF('Data Table'!B13="-", "-",
      IF(ISNUMBER('Data Table'!B13*1), 'Data Table'!B13,
         IF(ISNUMBER(SEARCH("hrs", 'Data Table'!B13)),
            IFERROR(
               ROUND(SUMPRODUCT(
                  VALUE(LEFT(_xlfn.TEXTSPLIT('Data Table'!B13, CHAR(10)), FIND("-", _xlfn.TEXTSPLIT('Data Table'!B13, CHAR(10)))-1)) *
                  (VALUE(MID(_xlfn.TEXTSPLIT('Data Table'!B13, CHAR(10)), FIND("-", _xlfn.TEXTSPLIT('Data Table'!B13, CHAR(10)))+2,
                  SEARCH("hrs", _xlfn.TEXTSPLIT('Data Table'!B13, CHAR(10)))-SEARCH("-", _xlfn.TEXTSPLIT('Data Table'!B13, CHAR(10)))-2))/12)
               ), 2),
               "-"
            )
         )
      )
   )
)</f>
        <v>-</v>
      </c>
      <c r="C12" s="203" t="str" cm="1">
        <f t="array" ref="C12">IF('Data Table'!C13="", "-",
   IF('Data Table'!C13="-", "-",
      IF(ISNUMBER('Data Table'!C13*1), 'Data Table'!C13,
         IF(ISNUMBER(SEARCH("hrs", 'Data Table'!C13)),
            IFERROR(
               ROUND(SUMPRODUCT(
                  VALUE(LEFT(_xlfn.TEXTSPLIT('Data Table'!C13, CHAR(10)), FIND("-", _xlfn.TEXTSPLIT('Data Table'!C13, CHAR(10)))-1)) *
                  (VALUE(MID(_xlfn.TEXTSPLIT('Data Table'!C13, CHAR(10)), FIND("-", _xlfn.TEXTSPLIT('Data Table'!C13, CHAR(10)))+2,
                  SEARCH("hrs", _xlfn.TEXTSPLIT('Data Table'!C13, CHAR(10)))-SEARCH("-", _xlfn.TEXTSPLIT('Data Table'!C13, CHAR(10)))-2))/12)
               ), 2),
               "-"
            )
         )
      )
   )
)</f>
        <v>-</v>
      </c>
      <c r="D12" s="203" t="str" cm="1">
        <f t="array" ref="D12">IF('Data Table'!D13="", "-",
   IF('Data Table'!D13="-", "-",
      IF(ISNUMBER('Data Table'!D13*1), 'Data Table'!D13,
         IF(ISNUMBER(SEARCH("hrs", 'Data Table'!D13)),
            IFERROR(
               ROUND(SUMPRODUCT(
                  VALUE(LEFT(_xlfn.TEXTSPLIT('Data Table'!D13, CHAR(10)), FIND("-", _xlfn.TEXTSPLIT('Data Table'!D13, CHAR(10)))-1)) *
                  (VALUE(MID(_xlfn.TEXTSPLIT('Data Table'!D13, CHAR(10)), FIND("-", _xlfn.TEXTSPLIT('Data Table'!D13, CHAR(10)))+2,
                  SEARCH("hrs", _xlfn.TEXTSPLIT('Data Table'!D13, CHAR(10)))-SEARCH("-", _xlfn.TEXTSPLIT('Data Table'!D13, CHAR(10)))-2))/12)
               ), 2),
               "-"
            )
         )
      )
   )
)</f>
        <v>-</v>
      </c>
      <c r="E12" s="203" t="str" cm="1">
        <f t="array" ref="E12">IF('Data Table'!E13="", "-",
   IF('Data Table'!E13="-", "-",
      IF(ISNUMBER('Data Table'!E13*1), 'Data Table'!E13,
         IF(ISNUMBER(SEARCH("hrs", 'Data Table'!E13)),
            IFERROR(
               ROUND(SUMPRODUCT(
                  VALUE(LEFT(_xlfn.TEXTSPLIT('Data Table'!E13, CHAR(10)), FIND("-", _xlfn.TEXTSPLIT('Data Table'!E13, CHAR(10)))-1)) *
                  (VALUE(MID(_xlfn.TEXTSPLIT('Data Table'!E13, CHAR(10)), FIND("-", _xlfn.TEXTSPLIT('Data Table'!E13, CHAR(10)))+2,
                  SEARCH("hrs", _xlfn.TEXTSPLIT('Data Table'!E13, CHAR(10)))-SEARCH("-", _xlfn.TEXTSPLIT('Data Table'!E13, CHAR(10)))-2))/12)
               ), 2),
               "-"
            )
         )
      )
   )
)</f>
        <v>-</v>
      </c>
      <c r="F12" s="203" t="str" cm="1">
        <f t="array" ref="F12">IF('Data Table'!F13="", "-",
   IF('Data Table'!F13="-", "-",
      IF(ISNUMBER('Data Table'!F13*1), 'Data Table'!F13,
         IF(ISNUMBER(SEARCH("hrs", 'Data Table'!F13)),
            IFERROR(
               ROUND(SUMPRODUCT(
                  VALUE(LEFT(_xlfn.TEXTSPLIT('Data Table'!F13, CHAR(10)), FIND("-", _xlfn.TEXTSPLIT('Data Table'!F13, CHAR(10)))-1)) *
                  (VALUE(MID(_xlfn.TEXTSPLIT('Data Table'!F13, CHAR(10)), FIND("-", _xlfn.TEXTSPLIT('Data Table'!F13, CHAR(10)))+2,
                  SEARCH("hrs", _xlfn.TEXTSPLIT('Data Table'!F13, CHAR(10)))-SEARCH("-", _xlfn.TEXTSPLIT('Data Table'!F13, CHAR(10)))-2))/12)
               ), 2),
               "-"
            )
         )
      )
   )
)</f>
        <v>-</v>
      </c>
      <c r="G12" s="203" t="str" cm="1">
        <f t="array" ref="G12">IF('Data Table'!G13="", "-",
   IF('Data Table'!G13="-", "-",
      IF(ISNUMBER('Data Table'!G13*1), 'Data Table'!G13,
         IF(ISNUMBER(SEARCH("hrs", 'Data Table'!G13)),
            IFERROR(
               ROUND(SUMPRODUCT(
                  VALUE(LEFT(_xlfn.TEXTSPLIT('Data Table'!G13, CHAR(10)), FIND("-", _xlfn.TEXTSPLIT('Data Table'!G13, CHAR(10)))-1)) *
                  (VALUE(MID(_xlfn.TEXTSPLIT('Data Table'!G13, CHAR(10)), FIND("-", _xlfn.TEXTSPLIT('Data Table'!G13, CHAR(10)))+2,
                  SEARCH("hrs", _xlfn.TEXTSPLIT('Data Table'!G13, CHAR(10)))-SEARCH("-", _xlfn.TEXTSPLIT('Data Table'!G13, CHAR(10)))-2))/12)
               ), 2),
               "-"
            )
         )
      )
   )
)</f>
        <v>-</v>
      </c>
      <c r="H12" s="203" t="str" cm="1">
        <f t="array" ref="H12">IF('Data Table'!H13="", "-",
   IF('Data Table'!H13="-", "-",
      IF(ISNUMBER('Data Table'!H13*1), 'Data Table'!H13,
         IF(ISNUMBER(SEARCH("hrs", 'Data Table'!H13)),
            IFERROR(
               ROUND(SUMPRODUCT(
                  VALUE(LEFT(_xlfn.TEXTSPLIT('Data Table'!H13, CHAR(10)), FIND("-", _xlfn.TEXTSPLIT('Data Table'!H13, CHAR(10)))-1)) *
                  (VALUE(MID(_xlfn.TEXTSPLIT('Data Table'!H13, CHAR(10)), FIND("-", _xlfn.TEXTSPLIT('Data Table'!H13, CHAR(10)))+2,
                  SEARCH("hrs", _xlfn.TEXTSPLIT('Data Table'!H13, CHAR(10)))-SEARCH("-", _xlfn.TEXTSPLIT('Data Table'!H13, CHAR(10)))-2))/12)
               ), 2),
               "-"
            )
         )
      )
   )
)</f>
        <v>-</v>
      </c>
      <c r="I12" s="203" t="str" cm="1">
        <f t="array" ref="I12">IF('Data Table'!I13="", "-",
   IF('Data Table'!I13="-", "-",
      IF(ISNUMBER('Data Table'!I13*1), 'Data Table'!I13,
         IF(ISNUMBER(SEARCH("hrs", 'Data Table'!I13)),
            IFERROR(
               ROUND(SUMPRODUCT(
                  VALUE(LEFT(_xlfn.TEXTSPLIT('Data Table'!I13, CHAR(10)), FIND("-", _xlfn.TEXTSPLIT('Data Table'!I13, CHAR(10)))-1)) *
                  (VALUE(MID(_xlfn.TEXTSPLIT('Data Table'!I13, CHAR(10)), FIND("-", _xlfn.TEXTSPLIT('Data Table'!I13, CHAR(10)))+2,
                  SEARCH("hrs", _xlfn.TEXTSPLIT('Data Table'!I13, CHAR(10)))-SEARCH("-", _xlfn.TEXTSPLIT('Data Table'!I13, CHAR(10)))-2))/12)
               ), 2),
               "-"
            )
         )
      )
   )
)</f>
        <v>-</v>
      </c>
      <c r="J12" s="203" t="str" cm="1">
        <f t="array" ref="J12">IF('Data Table'!J13="", "-",
   IF('Data Table'!J13="-", "-",
      IF(ISNUMBER('Data Table'!J13*1), 'Data Table'!J13,
         IF(ISNUMBER(SEARCH("hrs", 'Data Table'!J13)),
            IFERROR(
               ROUND(SUMPRODUCT(
                  VALUE(LEFT(_xlfn.TEXTSPLIT('Data Table'!J13, CHAR(10)), FIND("-", _xlfn.TEXTSPLIT('Data Table'!J13, CHAR(10)))-1)) *
                  (VALUE(MID(_xlfn.TEXTSPLIT('Data Table'!J13, CHAR(10)), FIND("-", _xlfn.TEXTSPLIT('Data Table'!J13, CHAR(10)))+2,
                  SEARCH("hrs", _xlfn.TEXTSPLIT('Data Table'!J13, CHAR(10)))-SEARCH("-", _xlfn.TEXTSPLIT('Data Table'!J13, CHAR(10)))-2))/12)
               ), 2),
               "-"
            )
         )
      )
   )
)</f>
        <v>-</v>
      </c>
      <c r="K12" s="203" t="str" cm="1">
        <f t="array" ref="K12">IF('Data Table'!K13="", "-",
   IF('Data Table'!K13="-", "-",
      IF(ISNUMBER('Data Table'!K13*1), 'Data Table'!K13,
         IF(ISNUMBER(SEARCH("hrs", 'Data Table'!K13)),
            IFERROR(
               ROUND(SUMPRODUCT(
                  VALUE(LEFT(_xlfn.TEXTSPLIT('Data Table'!K13, CHAR(10)), FIND("-", _xlfn.TEXTSPLIT('Data Table'!K13, CHAR(10)))-1)) *
                  (VALUE(MID(_xlfn.TEXTSPLIT('Data Table'!K13, CHAR(10)), FIND("-", _xlfn.TEXTSPLIT('Data Table'!K13, CHAR(10)))+2,
                  SEARCH("hrs", _xlfn.TEXTSPLIT('Data Table'!K13, CHAR(10)))-SEARCH("-", _xlfn.TEXTSPLIT('Data Table'!K13, CHAR(10)))-2))/12)
               ), 2),
               "-"
            )
         )
      )
   )
)</f>
        <v>-</v>
      </c>
      <c r="L12" s="203" t="str" cm="1">
        <f t="array" ref="L12">IF('Data Table'!N13="", "-",
   IF('Data Table'!N13="-", "-",
      IF(ISNUMBER('Data Table'!N13*1), 'Data Table'!N13,
         IF(ISNUMBER(SEARCH("hrs", 'Data Table'!N13)),
            IFERROR(
               ROUND(SUMPRODUCT(
                  VALUE(LEFT(_xlfn.TEXTSPLIT('Data Table'!N13, CHAR(10)), FIND("-", _xlfn.TEXTSPLIT('Data Table'!N13, CHAR(10)))-1)) *
                  (VALUE(MID(_xlfn.TEXTSPLIT('Data Table'!N13, CHAR(10)), FIND("-", _xlfn.TEXTSPLIT('Data Table'!N13, CHAR(10)))+2,
                  SEARCH("hrs", _xlfn.TEXTSPLIT('Data Table'!N13, CHAR(10)))-SEARCH("-", _xlfn.TEXTSPLIT('Data Table'!N13, CHAR(10)))-2))/12)
               ), 2),
               "-"
            )
         )
      )
   )
)</f>
        <v>-</v>
      </c>
      <c r="M12" s="203" t="str" cm="1">
        <f t="array" ref="M12">IF('Data Table'!O13="", "-",
   IF('Data Table'!O13="-", "-",
      IF(ISNUMBER('Data Table'!O13*1), 'Data Table'!O13,
         IF(ISNUMBER(SEARCH("hrs", 'Data Table'!O13)),
            IFERROR(
               ROUND(SUMPRODUCT(
                  VALUE(LEFT(_xlfn.TEXTSPLIT('Data Table'!O13, CHAR(10)), FIND("-", _xlfn.TEXTSPLIT('Data Table'!O13, CHAR(10)))-1)) *
                  (VALUE(MID(_xlfn.TEXTSPLIT('Data Table'!O13, CHAR(10)), FIND("-", _xlfn.TEXTSPLIT('Data Table'!O13, CHAR(10)))+2,
                  SEARCH("hrs", _xlfn.TEXTSPLIT('Data Table'!O13, CHAR(10)))-SEARCH("-", _xlfn.TEXTSPLIT('Data Table'!O13, CHAR(10)))-2))/12)
               ), 2),
               "-"
            )
         )
      )
   )
)</f>
        <v>-</v>
      </c>
      <c r="N12" s="203" t="str" cm="1">
        <f t="array" ref="N12">IF('Data Table'!P13="", "-",
   IF('Data Table'!P13="-", "-",
      IF(ISNUMBER('Data Table'!P13*1), 'Data Table'!P13,
         IF(ISNUMBER(SEARCH("hrs", 'Data Table'!P13)),
            IFERROR(
               ROUND(SUMPRODUCT(
                  VALUE(LEFT(_xlfn.TEXTSPLIT('Data Table'!P13, CHAR(10)), FIND("-", _xlfn.TEXTSPLIT('Data Table'!P13, CHAR(10)))-1)) *
                  (VALUE(MID(_xlfn.TEXTSPLIT('Data Table'!P13, CHAR(10)), FIND("-", _xlfn.TEXTSPLIT('Data Table'!P13, CHAR(10)))+2,
                  SEARCH("hrs", _xlfn.TEXTSPLIT('Data Table'!P13, CHAR(10)))-SEARCH("-", _xlfn.TEXTSPLIT('Data Table'!P13, CHAR(10)))-2))/12)
               ), 2),
               "-"
            )
         )
      )
   )
)</f>
        <v>-</v>
      </c>
      <c r="O12" s="203" t="str" cm="1">
        <f t="array" ref="O12">IF('Data Table'!Q13="", "-",
   IF('Data Table'!Q13="-", "-",
      IF(ISNUMBER('Data Table'!Q13*1), 'Data Table'!Q13,
         IF(ISNUMBER(SEARCH("hrs", 'Data Table'!Q13)),
            IFERROR(
               ROUND(SUMPRODUCT(
                  VALUE(LEFT(_xlfn.TEXTSPLIT('Data Table'!Q13, CHAR(10)), FIND("-", _xlfn.TEXTSPLIT('Data Table'!Q13, CHAR(10)))-1)) *
                  (VALUE(MID(_xlfn.TEXTSPLIT('Data Table'!Q13, CHAR(10)), FIND("-", _xlfn.TEXTSPLIT('Data Table'!Q13, CHAR(10)))+2,
                  SEARCH("hrs", _xlfn.TEXTSPLIT('Data Table'!Q13, CHAR(10)))-SEARCH("-", _xlfn.TEXTSPLIT('Data Table'!Q13, CHAR(10)))-2))/12)
               ), 2),
               "-"
            )
         )
      )
   )
)</f>
        <v>-</v>
      </c>
      <c r="P12" s="203" t="str" cm="1">
        <f t="array" ref="P12">IF('Data Table'!R13="", "-",
   IF('Data Table'!R13="-", "-",
      IF(ISNUMBER('Data Table'!R13*1), 'Data Table'!R13,
         IF(ISNUMBER(SEARCH("hrs", 'Data Table'!R13)),
            IFERROR(
               ROUND(SUMPRODUCT(
                  VALUE(LEFT(_xlfn.TEXTSPLIT('Data Table'!R13, CHAR(10)), FIND("-", _xlfn.TEXTSPLIT('Data Table'!R13, CHAR(10)))-1)) *
                  (VALUE(MID(_xlfn.TEXTSPLIT('Data Table'!R13, CHAR(10)), FIND("-", _xlfn.TEXTSPLIT('Data Table'!R13, CHAR(10)))+2,
                  SEARCH("hrs", _xlfn.TEXTSPLIT('Data Table'!R13, CHAR(10)))-SEARCH("-", _xlfn.TEXTSPLIT('Data Table'!R13, CHAR(10)))-2))/12)
               ), 2),
               "-"
            )
         )
      )
   )
)</f>
        <v>-</v>
      </c>
      <c r="Q12" s="203" t="str" cm="1">
        <f t="array" ref="Q12">IF('Data Table'!S13="", "-",
   IF('Data Table'!S13="-", "-",
      IF(ISNUMBER('Data Table'!S13*1), 'Data Table'!S13,
         IF(ISNUMBER(SEARCH("hrs", 'Data Table'!S13)),
            IFERROR(
               ROUND(SUMPRODUCT(
                  VALUE(LEFT(_xlfn.TEXTSPLIT('Data Table'!S13, CHAR(10)), FIND("-", _xlfn.TEXTSPLIT('Data Table'!S13, CHAR(10)))-1)) *
                  (VALUE(MID(_xlfn.TEXTSPLIT('Data Table'!S13, CHAR(10)), FIND("-", _xlfn.TEXTSPLIT('Data Table'!S13, CHAR(10)))+2,
                  SEARCH("hrs", _xlfn.TEXTSPLIT('Data Table'!S13, CHAR(10)))-SEARCH("-", _xlfn.TEXTSPLIT('Data Table'!S13, CHAR(10)))-2))/12)
               ), 2),
               "-"
            )
         )
      )
   )
)</f>
        <v>-</v>
      </c>
      <c r="R12" s="203" t="str" cm="1">
        <f t="array" ref="R12">IF('Data Table'!T13="", "-",
   IF('Data Table'!T13="-", "-",
      IF(ISNUMBER('Data Table'!T13*1), 'Data Table'!T13,
         IF(ISNUMBER(SEARCH("hrs", 'Data Table'!T13)),
            IFERROR(
               ROUND(SUMPRODUCT(
                  VALUE(LEFT(_xlfn.TEXTSPLIT('Data Table'!T13, CHAR(10)), FIND("-", _xlfn.TEXTSPLIT('Data Table'!T13, CHAR(10)))-1)) *
                  (VALUE(MID(_xlfn.TEXTSPLIT('Data Table'!T13, CHAR(10)), FIND("-", _xlfn.TEXTSPLIT('Data Table'!T13, CHAR(10)))+2,
                  SEARCH("hrs", _xlfn.TEXTSPLIT('Data Table'!T13, CHAR(10)))-SEARCH("-", _xlfn.TEXTSPLIT('Data Table'!T13, CHAR(10)))-2))/12)
               ), 2),
               "-"
            )
         )
      )
   )
)</f>
        <v>-</v>
      </c>
      <c r="S12" s="203" t="str" cm="1">
        <f t="array" ref="S12">IF('Data Table'!U13="", "-",
   IF('Data Table'!U13="-", "-",
      IF(ISNUMBER('Data Table'!U13*1), 'Data Table'!U13,
         IF(ISNUMBER(SEARCH("hrs", 'Data Table'!U13)),
            IFERROR(
               ROUND(SUMPRODUCT(
                  VALUE(LEFT(_xlfn.TEXTSPLIT('Data Table'!U13, CHAR(10)), FIND("-", _xlfn.TEXTSPLIT('Data Table'!U13, CHAR(10)))-1)) *
                  (VALUE(MID(_xlfn.TEXTSPLIT('Data Table'!U13, CHAR(10)), FIND("-", _xlfn.TEXTSPLIT('Data Table'!U13, CHAR(10)))+2,
                  SEARCH("hrs", _xlfn.TEXTSPLIT('Data Table'!U13, CHAR(10)))-SEARCH("-", _xlfn.TEXTSPLIT('Data Table'!U13, CHAR(10)))-2))/12)
               ), 2),
               "-"
            )
         )
      )
   )
)</f>
        <v>-</v>
      </c>
      <c r="T12" s="252">
        <v>892</v>
      </c>
      <c r="U12" s="251">
        <v>37</v>
      </c>
      <c r="V12" s="251">
        <v>171</v>
      </c>
      <c r="W12" s="295"/>
    </row>
    <row r="13" spans="1:23" s="161" customFormat="1" ht="20.25" customHeight="1">
      <c r="A13" s="205">
        <v>45323</v>
      </c>
      <c r="B13" s="203" t="str" cm="1">
        <f t="array" ref="B13">IF('Data Table'!B14="", "-",
   IF('Data Table'!B14="-", "-",
      IF(ISNUMBER('Data Table'!B14*1), 'Data Table'!B14,
         IF(ISNUMBER(SEARCH("hrs", 'Data Table'!B14)),
            IFERROR(
               ROUND(SUMPRODUCT(
                  VALUE(LEFT(_xlfn.TEXTSPLIT('Data Table'!B14, CHAR(10)), FIND("-", _xlfn.TEXTSPLIT('Data Table'!B14, CHAR(10)))-1)) *
                  (VALUE(MID(_xlfn.TEXTSPLIT('Data Table'!B14, CHAR(10)), FIND("-", _xlfn.TEXTSPLIT('Data Table'!B14, CHAR(10)))+2,
                  SEARCH("hrs", _xlfn.TEXTSPLIT('Data Table'!B14, CHAR(10)))-SEARCH("-", _xlfn.TEXTSPLIT('Data Table'!B14, CHAR(10)))-2))/12)
               ), 2),
               "-"
            )
         )
      )
   )
)</f>
        <v>-</v>
      </c>
      <c r="C13" s="203" t="str" cm="1">
        <f t="array" ref="C13">IF('Data Table'!C14="", "-",
   IF('Data Table'!C14="-", "-",
      IF(ISNUMBER('Data Table'!C14*1), 'Data Table'!C14,
         IF(ISNUMBER(SEARCH("hrs", 'Data Table'!C14)),
            IFERROR(
               ROUND(SUMPRODUCT(
                  VALUE(LEFT(_xlfn.TEXTSPLIT('Data Table'!C14, CHAR(10)), FIND("-", _xlfn.TEXTSPLIT('Data Table'!C14, CHAR(10)))-1)) *
                  (VALUE(MID(_xlfn.TEXTSPLIT('Data Table'!C14, CHAR(10)), FIND("-", _xlfn.TEXTSPLIT('Data Table'!C14, CHAR(10)))+2,
                  SEARCH("hrs", _xlfn.TEXTSPLIT('Data Table'!C14, CHAR(10)))-SEARCH("-", _xlfn.TEXTSPLIT('Data Table'!C14, CHAR(10)))-2))/12)
               ), 2),
               "-"
            )
         )
      )
   )
)</f>
        <v>-</v>
      </c>
      <c r="D13" s="203" cm="1">
        <f t="array" ref="D13">IF('Data Table'!D14="", "-",
   IF('Data Table'!D14="-", "-",
      IF(ISNUMBER('Data Table'!D14*1), 'Data Table'!D14,
         IF(ISNUMBER(SEARCH("hrs", 'Data Table'!D14)),
            IFERROR(
               ROUND(SUMPRODUCT(
                  VALUE(LEFT(_xlfn.TEXTSPLIT('Data Table'!D14, CHAR(10)), FIND("-", _xlfn.TEXTSPLIT('Data Table'!D14, CHAR(10)))-1)) *
                  (VALUE(MID(_xlfn.TEXTSPLIT('Data Table'!D14, CHAR(10)), FIND("-", _xlfn.TEXTSPLIT('Data Table'!D14, CHAR(10)))+2,
                  SEARCH("hrs", _xlfn.TEXTSPLIT('Data Table'!D14, CHAR(10)))-SEARCH("-", _xlfn.TEXTSPLIT('Data Table'!D14, CHAR(10)))-2))/12)
               ), 2),
               "-"
            )
         )
      )
   )
)</f>
        <v>6</v>
      </c>
      <c r="E13" s="203" t="str" cm="1">
        <f t="array" ref="E13">IF('Data Table'!E14="", "-",
   IF('Data Table'!E14="-", "-",
      IF(ISNUMBER('Data Table'!E14*1), 'Data Table'!E14,
         IF(ISNUMBER(SEARCH("hrs", 'Data Table'!E14)),
            IFERROR(
               ROUND(SUMPRODUCT(
                  VALUE(LEFT(_xlfn.TEXTSPLIT('Data Table'!E14, CHAR(10)), FIND("-", _xlfn.TEXTSPLIT('Data Table'!E14, CHAR(10)))-1)) *
                  (VALUE(MID(_xlfn.TEXTSPLIT('Data Table'!E14, CHAR(10)), FIND("-", _xlfn.TEXTSPLIT('Data Table'!E14, CHAR(10)))+2,
                  SEARCH("hrs", _xlfn.TEXTSPLIT('Data Table'!E14, CHAR(10)))-SEARCH("-", _xlfn.TEXTSPLIT('Data Table'!E14, CHAR(10)))-2))/12)
               ), 2),
               "-"
            )
         )
      )
   )
)</f>
        <v>-</v>
      </c>
      <c r="F13" s="203" t="str" cm="1">
        <f t="array" ref="F13">IF('Data Table'!F14="", "-",
   IF('Data Table'!F14="-", "-",
      IF(ISNUMBER('Data Table'!F14*1), 'Data Table'!F14,
         IF(ISNUMBER(SEARCH("hrs", 'Data Table'!F14)),
            IFERROR(
               ROUND(SUMPRODUCT(
                  VALUE(LEFT(_xlfn.TEXTSPLIT('Data Table'!F14, CHAR(10)), FIND("-", _xlfn.TEXTSPLIT('Data Table'!F14, CHAR(10)))-1)) *
                  (VALUE(MID(_xlfn.TEXTSPLIT('Data Table'!F14, CHAR(10)), FIND("-", _xlfn.TEXTSPLIT('Data Table'!F14, CHAR(10)))+2,
                  SEARCH("hrs", _xlfn.TEXTSPLIT('Data Table'!F14, CHAR(10)))-SEARCH("-", _xlfn.TEXTSPLIT('Data Table'!F14, CHAR(10)))-2))/12)
               ), 2),
               "-"
            )
         )
      )
   )
)</f>
        <v>-</v>
      </c>
      <c r="G13" s="203" t="str" cm="1">
        <f t="array" ref="G13">IF('Data Table'!G14="", "-",
   IF('Data Table'!G14="-", "-",
      IF(ISNUMBER('Data Table'!G14*1), 'Data Table'!G14,
         IF(ISNUMBER(SEARCH("hrs", 'Data Table'!G14)),
            IFERROR(
               ROUND(SUMPRODUCT(
                  VALUE(LEFT(_xlfn.TEXTSPLIT('Data Table'!G14, CHAR(10)), FIND("-", _xlfn.TEXTSPLIT('Data Table'!G14, CHAR(10)))-1)) *
                  (VALUE(MID(_xlfn.TEXTSPLIT('Data Table'!G14, CHAR(10)), FIND("-", _xlfn.TEXTSPLIT('Data Table'!G14, CHAR(10)))+2,
                  SEARCH("hrs", _xlfn.TEXTSPLIT('Data Table'!G14, CHAR(10)))-SEARCH("-", _xlfn.TEXTSPLIT('Data Table'!G14, CHAR(10)))-2))/12)
               ), 2),
               "-"
            )
         )
      )
   )
)</f>
        <v>-</v>
      </c>
      <c r="H13" s="203" t="str" cm="1">
        <f t="array" ref="H13">IF('Data Table'!H14="", "-",
   IF('Data Table'!H14="-", "-",
      IF(ISNUMBER('Data Table'!H14*1), 'Data Table'!H14,
         IF(ISNUMBER(SEARCH("hrs", 'Data Table'!H14)),
            IFERROR(
               ROUND(SUMPRODUCT(
                  VALUE(LEFT(_xlfn.TEXTSPLIT('Data Table'!H14, CHAR(10)), FIND("-", _xlfn.TEXTSPLIT('Data Table'!H14, CHAR(10)))-1)) *
                  (VALUE(MID(_xlfn.TEXTSPLIT('Data Table'!H14, CHAR(10)), FIND("-", _xlfn.TEXTSPLIT('Data Table'!H14, CHAR(10)))+2,
                  SEARCH("hrs", _xlfn.TEXTSPLIT('Data Table'!H14, CHAR(10)))-SEARCH("-", _xlfn.TEXTSPLIT('Data Table'!H14, CHAR(10)))-2))/12)
               ), 2),
               "-"
            )
         )
      )
   )
)</f>
        <v>-</v>
      </c>
      <c r="I13" s="203" t="str" cm="1">
        <f t="array" ref="I13">IF('Data Table'!I14="", "-",
   IF('Data Table'!I14="-", "-",
      IF(ISNUMBER('Data Table'!I14*1), 'Data Table'!I14,
         IF(ISNUMBER(SEARCH("hrs", 'Data Table'!I14)),
            IFERROR(
               ROUND(SUMPRODUCT(
                  VALUE(LEFT(_xlfn.TEXTSPLIT('Data Table'!I14, CHAR(10)), FIND("-", _xlfn.TEXTSPLIT('Data Table'!I14, CHAR(10)))-1)) *
                  (VALUE(MID(_xlfn.TEXTSPLIT('Data Table'!I14, CHAR(10)), FIND("-", _xlfn.TEXTSPLIT('Data Table'!I14, CHAR(10)))+2,
                  SEARCH("hrs", _xlfn.TEXTSPLIT('Data Table'!I14, CHAR(10)))-SEARCH("-", _xlfn.TEXTSPLIT('Data Table'!I14, CHAR(10)))-2))/12)
               ), 2),
               "-"
            )
         )
      )
   )
)</f>
        <v>-</v>
      </c>
      <c r="J13" s="203" t="str" cm="1">
        <f t="array" ref="J13">IF('Data Table'!J14="", "-",
   IF('Data Table'!J14="-", "-",
      IF(ISNUMBER('Data Table'!J14*1), 'Data Table'!J14,
         IF(ISNUMBER(SEARCH("hrs", 'Data Table'!J14)),
            IFERROR(
               ROUND(SUMPRODUCT(
                  VALUE(LEFT(_xlfn.TEXTSPLIT('Data Table'!J14, CHAR(10)), FIND("-", _xlfn.TEXTSPLIT('Data Table'!J14, CHAR(10)))-1)) *
                  (VALUE(MID(_xlfn.TEXTSPLIT('Data Table'!J14, CHAR(10)), FIND("-", _xlfn.TEXTSPLIT('Data Table'!J14, CHAR(10)))+2,
                  SEARCH("hrs", _xlfn.TEXTSPLIT('Data Table'!J14, CHAR(10)))-SEARCH("-", _xlfn.TEXTSPLIT('Data Table'!J14, CHAR(10)))-2))/12)
               ), 2),
               "-"
            )
         )
      )
   )
)</f>
        <v>-</v>
      </c>
      <c r="K13" s="203" t="str" cm="1">
        <f t="array" ref="K13">IF('Data Table'!K14="", "-",
   IF('Data Table'!K14="-", "-",
      IF(ISNUMBER('Data Table'!K14*1), 'Data Table'!K14,
         IF(ISNUMBER(SEARCH("hrs", 'Data Table'!K14)),
            IFERROR(
               ROUND(SUMPRODUCT(
                  VALUE(LEFT(_xlfn.TEXTSPLIT('Data Table'!K14, CHAR(10)), FIND("-", _xlfn.TEXTSPLIT('Data Table'!K14, CHAR(10)))-1)) *
                  (VALUE(MID(_xlfn.TEXTSPLIT('Data Table'!K14, CHAR(10)), FIND("-", _xlfn.TEXTSPLIT('Data Table'!K14, CHAR(10)))+2,
                  SEARCH("hrs", _xlfn.TEXTSPLIT('Data Table'!K14, CHAR(10)))-SEARCH("-", _xlfn.TEXTSPLIT('Data Table'!K14, CHAR(10)))-2))/12)
               ), 2),
               "-"
            )
         )
      )
   )
)</f>
        <v>-</v>
      </c>
      <c r="L13" s="203" cm="1">
        <f t="array" ref="L13">IF('Data Table'!N14="", "-",
   IF('Data Table'!N14="-", "-",
      IF(ISNUMBER('Data Table'!N14*1), 'Data Table'!N14,
         IF(ISNUMBER(SEARCH("hrs", 'Data Table'!N14)),
            IFERROR(
               ROUND(SUMPRODUCT(
                  VALUE(LEFT(_xlfn.TEXTSPLIT('Data Table'!N14, CHAR(10)), FIND("-", _xlfn.TEXTSPLIT('Data Table'!N14, CHAR(10)))-1)) *
                  (VALUE(MID(_xlfn.TEXTSPLIT('Data Table'!N14, CHAR(10)), FIND("-", _xlfn.TEXTSPLIT('Data Table'!N14, CHAR(10)))+2,
                  SEARCH("hrs", _xlfn.TEXTSPLIT('Data Table'!N14, CHAR(10)))-SEARCH("-", _xlfn.TEXTSPLIT('Data Table'!N14, CHAR(10)))-2))/12)
               ), 2),
               "-"
            )
         )
      )
   )
)</f>
        <v>1</v>
      </c>
      <c r="M13" s="203" cm="1">
        <f t="array" ref="M13">IF('Data Table'!O14="", "-",
   IF('Data Table'!O14="-", "-",
      IF(ISNUMBER('Data Table'!O14*1), 'Data Table'!O14,
         IF(ISNUMBER(SEARCH("hrs", 'Data Table'!O14)),
            IFERROR(
               ROUND(SUMPRODUCT(
                  VALUE(LEFT(_xlfn.TEXTSPLIT('Data Table'!O14, CHAR(10)), FIND("-", _xlfn.TEXTSPLIT('Data Table'!O14, CHAR(10)))-1)) *
                  (VALUE(MID(_xlfn.TEXTSPLIT('Data Table'!O14, CHAR(10)), FIND("-", _xlfn.TEXTSPLIT('Data Table'!O14, CHAR(10)))+2,
                  SEARCH("hrs", _xlfn.TEXTSPLIT('Data Table'!O14, CHAR(10)))-SEARCH("-", _xlfn.TEXTSPLIT('Data Table'!O14, CHAR(10)))-2))/12)
               ), 2),
               "-"
            )
         )
      )
   )
)</f>
        <v>0</v>
      </c>
      <c r="N13" s="203" cm="1">
        <f t="array" ref="N13">IF('Data Table'!P14="", "-",
   IF('Data Table'!P14="-", "-",
      IF(ISNUMBER('Data Table'!P14*1), 'Data Table'!P14,
         IF(ISNUMBER(SEARCH("hrs", 'Data Table'!P14)),
            IFERROR(
               ROUND(SUMPRODUCT(
                  VALUE(LEFT(_xlfn.TEXTSPLIT('Data Table'!P14, CHAR(10)), FIND("-", _xlfn.TEXTSPLIT('Data Table'!P14, CHAR(10)))-1)) *
                  (VALUE(MID(_xlfn.TEXTSPLIT('Data Table'!P14, CHAR(10)), FIND("-", _xlfn.TEXTSPLIT('Data Table'!P14, CHAR(10)))+2,
                  SEARCH("hrs", _xlfn.TEXTSPLIT('Data Table'!P14, CHAR(10)))-SEARCH("-", _xlfn.TEXTSPLIT('Data Table'!P14, CHAR(10)))-2))/12)
               ), 2),
               "-"
            )
         )
      )
   )
)</f>
        <v>4</v>
      </c>
      <c r="O13" s="203" cm="1">
        <f t="array" ref="O13">IF('Data Table'!Q14="", "-",
   IF('Data Table'!Q14="-", "-",
      IF(ISNUMBER('Data Table'!Q14*1), 'Data Table'!Q14,
         IF(ISNUMBER(SEARCH("hrs", 'Data Table'!Q14)),
            IFERROR(
               ROUND(SUMPRODUCT(
                  VALUE(LEFT(_xlfn.TEXTSPLIT('Data Table'!Q14, CHAR(10)), FIND("-", _xlfn.TEXTSPLIT('Data Table'!Q14, CHAR(10)))-1)) *
                  (VALUE(MID(_xlfn.TEXTSPLIT('Data Table'!Q14, CHAR(10)), FIND("-", _xlfn.TEXTSPLIT('Data Table'!Q14, CHAR(10)))+2,
                  SEARCH("hrs", _xlfn.TEXTSPLIT('Data Table'!Q14, CHAR(10)))-SEARCH("-", _xlfn.TEXTSPLIT('Data Table'!Q14, CHAR(10)))-2))/12)
               ), 2),
               "-"
            )
         )
      )
   )
)</f>
        <v>0</v>
      </c>
      <c r="P13" s="203" cm="1">
        <f t="array" ref="P13">IF('Data Table'!R14="", "-",
   IF('Data Table'!R14="-", "-",
      IF(ISNUMBER('Data Table'!R14*1), 'Data Table'!R14,
         IF(ISNUMBER(SEARCH("hrs", 'Data Table'!R14)),
            IFERROR(
               ROUND(SUMPRODUCT(
                  VALUE(LEFT(_xlfn.TEXTSPLIT('Data Table'!R14, CHAR(10)), FIND("-", _xlfn.TEXTSPLIT('Data Table'!R14, CHAR(10)))-1)) *
                  (VALUE(MID(_xlfn.TEXTSPLIT('Data Table'!R14, CHAR(10)), FIND("-", _xlfn.TEXTSPLIT('Data Table'!R14, CHAR(10)))+2,
                  SEARCH("hrs", _xlfn.TEXTSPLIT('Data Table'!R14, CHAR(10)))-SEARCH("-", _xlfn.TEXTSPLIT('Data Table'!R14, CHAR(10)))-2))/12)
               ), 2),
               "-"
            )
         )
      )
   )
)</f>
        <v>1</v>
      </c>
      <c r="Q13" s="203" cm="1">
        <f t="array" ref="Q13">IF('Data Table'!S14="", "-",
   IF('Data Table'!S14="-", "-",
      IF(ISNUMBER('Data Table'!S14*1), 'Data Table'!S14,
         IF(ISNUMBER(SEARCH("hrs", 'Data Table'!S14)),
            IFERROR(
               ROUND(SUMPRODUCT(
                  VALUE(LEFT(_xlfn.TEXTSPLIT('Data Table'!S14, CHAR(10)), FIND("-", _xlfn.TEXTSPLIT('Data Table'!S14, CHAR(10)))-1)) *
                  (VALUE(MID(_xlfn.TEXTSPLIT('Data Table'!S14, CHAR(10)), FIND("-", _xlfn.TEXTSPLIT('Data Table'!S14, CHAR(10)))+2,
                  SEARCH("hrs", _xlfn.TEXTSPLIT('Data Table'!S14, CHAR(10)))-SEARCH("-", _xlfn.TEXTSPLIT('Data Table'!S14, CHAR(10)))-2))/12)
               ), 2),
               "-"
            )
         )
      )
   )
)</f>
        <v>1</v>
      </c>
      <c r="R13" s="203" cm="1">
        <f t="array" ref="R13">IF('Data Table'!T14="", "-",
   IF('Data Table'!T14="-", "-",
      IF(ISNUMBER('Data Table'!T14*1), 'Data Table'!T14,
         IF(ISNUMBER(SEARCH("hrs", 'Data Table'!T14)),
            IFERROR(
               ROUND(SUMPRODUCT(
                  VALUE(LEFT(_xlfn.TEXTSPLIT('Data Table'!T14, CHAR(10)), FIND("-", _xlfn.TEXTSPLIT('Data Table'!T14, CHAR(10)))-1)) *
                  (VALUE(MID(_xlfn.TEXTSPLIT('Data Table'!T14, CHAR(10)), FIND("-", _xlfn.TEXTSPLIT('Data Table'!T14, CHAR(10)))+2,
                  SEARCH("hrs", _xlfn.TEXTSPLIT('Data Table'!T14, CHAR(10)))-SEARCH("-", _xlfn.TEXTSPLIT('Data Table'!T14, CHAR(10)))-2))/12)
               ), 2),
               "-"
            )
         )
      )
   )
)</f>
        <v>0</v>
      </c>
      <c r="S13" s="203" cm="1">
        <f t="array" ref="S13">IF('Data Table'!U14="", "-",
   IF('Data Table'!U14="-", "-",
      IF(ISNUMBER('Data Table'!U14*1), 'Data Table'!U14,
         IF(ISNUMBER(SEARCH("hrs", 'Data Table'!U14)),
            IFERROR(
               ROUND(SUMPRODUCT(
                  VALUE(LEFT(_xlfn.TEXTSPLIT('Data Table'!U14, CHAR(10)), FIND("-", _xlfn.TEXTSPLIT('Data Table'!U14, CHAR(10)))-1)) *
                  (VALUE(MID(_xlfn.TEXTSPLIT('Data Table'!U14, CHAR(10)), FIND("-", _xlfn.TEXTSPLIT('Data Table'!U14, CHAR(10)))+2,
                  SEARCH("hrs", _xlfn.TEXTSPLIT('Data Table'!U14, CHAR(10)))-SEARCH("-", _xlfn.TEXTSPLIT('Data Table'!U14, CHAR(10)))-2))/12)
               ), 2),
               "-"
            )
         )
      )
   )
)</f>
        <v>0</v>
      </c>
      <c r="T13" s="252">
        <v>8212</v>
      </c>
      <c r="U13" s="251" t="s">
        <v>54</v>
      </c>
      <c r="V13" s="251" t="s">
        <v>54</v>
      </c>
      <c r="W13" s="290"/>
    </row>
    <row r="14" spans="1:23" s="161" customFormat="1" ht="20.25" customHeight="1">
      <c r="A14" s="205">
        <v>45324</v>
      </c>
      <c r="B14" s="203" t="str" cm="1">
        <f t="array" ref="B14">IF('Data Table'!B15="", "-",
   IF('Data Table'!B15="-", "-",
      IF(ISNUMBER('Data Table'!B15*1), 'Data Table'!B15,
         IF(ISNUMBER(SEARCH("hrs", 'Data Table'!B15)),
            IFERROR(
               ROUND(SUMPRODUCT(
                  VALUE(LEFT(_xlfn.TEXTSPLIT('Data Table'!B15, CHAR(10)), FIND("-", _xlfn.TEXTSPLIT('Data Table'!B15, CHAR(10)))-1)) *
                  (VALUE(MID(_xlfn.TEXTSPLIT('Data Table'!B15, CHAR(10)), FIND("-", _xlfn.TEXTSPLIT('Data Table'!B15, CHAR(10)))+2,
                  SEARCH("hrs", _xlfn.TEXTSPLIT('Data Table'!B15, CHAR(10)))-SEARCH("-", _xlfn.TEXTSPLIT('Data Table'!B15, CHAR(10)))-2))/12)
               ), 2),
               "-"
            )
         )
      )
   )
)</f>
        <v>-</v>
      </c>
      <c r="C14" s="203" t="str" cm="1">
        <f t="array" ref="C14">IF('Data Table'!C15="", "-",
   IF('Data Table'!C15="-", "-",
      IF(ISNUMBER('Data Table'!C15*1), 'Data Table'!C15,
         IF(ISNUMBER(SEARCH("hrs", 'Data Table'!C15)),
            IFERROR(
               ROUND(SUMPRODUCT(
                  VALUE(LEFT(_xlfn.TEXTSPLIT('Data Table'!C15, CHAR(10)), FIND("-", _xlfn.TEXTSPLIT('Data Table'!C15, CHAR(10)))-1)) *
                  (VALUE(MID(_xlfn.TEXTSPLIT('Data Table'!C15, CHAR(10)), FIND("-", _xlfn.TEXTSPLIT('Data Table'!C15, CHAR(10)))+2,
                  SEARCH("hrs", _xlfn.TEXTSPLIT('Data Table'!C15, CHAR(10)))-SEARCH("-", _xlfn.TEXTSPLIT('Data Table'!C15, CHAR(10)))-2))/12)
               ), 2),
               "-"
            )
         )
      )
   )
)</f>
        <v>-</v>
      </c>
      <c r="D14" s="203" t="str" cm="1">
        <f t="array" ref="D14">IF('Data Table'!D15="", "-",
   IF('Data Table'!D15="-", "-",
      IF(ISNUMBER('Data Table'!D15*1), 'Data Table'!D15,
         IF(ISNUMBER(SEARCH("hrs", 'Data Table'!D15)),
            IFERROR(
               ROUND(SUMPRODUCT(
                  VALUE(LEFT(_xlfn.TEXTSPLIT('Data Table'!D15, CHAR(10)), FIND("-", _xlfn.TEXTSPLIT('Data Table'!D15, CHAR(10)))-1)) *
                  (VALUE(MID(_xlfn.TEXTSPLIT('Data Table'!D15, CHAR(10)), FIND("-", _xlfn.TEXTSPLIT('Data Table'!D15, CHAR(10)))+2,
                  SEARCH("hrs", _xlfn.TEXTSPLIT('Data Table'!D15, CHAR(10)))-SEARCH("-", _xlfn.TEXTSPLIT('Data Table'!D15, CHAR(10)))-2))/12)
               ), 2),
               "-"
            )
         )
      )
   )
)</f>
        <v>-</v>
      </c>
      <c r="E14" s="203" t="str" cm="1">
        <f t="array" ref="E14">IF('Data Table'!E15="", "-",
   IF('Data Table'!E15="-", "-",
      IF(ISNUMBER('Data Table'!E15*1), 'Data Table'!E15,
         IF(ISNUMBER(SEARCH("hrs", 'Data Table'!E15)),
            IFERROR(
               ROUND(SUMPRODUCT(
                  VALUE(LEFT(_xlfn.TEXTSPLIT('Data Table'!E15, CHAR(10)), FIND("-", _xlfn.TEXTSPLIT('Data Table'!E15, CHAR(10)))-1)) *
                  (VALUE(MID(_xlfn.TEXTSPLIT('Data Table'!E15, CHAR(10)), FIND("-", _xlfn.TEXTSPLIT('Data Table'!E15, CHAR(10)))+2,
                  SEARCH("hrs", _xlfn.TEXTSPLIT('Data Table'!E15, CHAR(10)))-SEARCH("-", _xlfn.TEXTSPLIT('Data Table'!E15, CHAR(10)))-2))/12)
               ), 2),
               "-"
            )
         )
      )
   )
)</f>
        <v>-</v>
      </c>
      <c r="F14" s="203" t="str" cm="1">
        <f t="array" ref="F14">IF('Data Table'!F15="", "-",
   IF('Data Table'!F15="-", "-",
      IF(ISNUMBER('Data Table'!F15*1), 'Data Table'!F15,
         IF(ISNUMBER(SEARCH("hrs", 'Data Table'!F15)),
            IFERROR(
               ROUND(SUMPRODUCT(
                  VALUE(LEFT(_xlfn.TEXTSPLIT('Data Table'!F15, CHAR(10)), FIND("-", _xlfn.TEXTSPLIT('Data Table'!F15, CHAR(10)))-1)) *
                  (VALUE(MID(_xlfn.TEXTSPLIT('Data Table'!F15, CHAR(10)), FIND("-", _xlfn.TEXTSPLIT('Data Table'!F15, CHAR(10)))+2,
                  SEARCH("hrs", _xlfn.TEXTSPLIT('Data Table'!F15, CHAR(10)))-SEARCH("-", _xlfn.TEXTSPLIT('Data Table'!F15, CHAR(10)))-2))/12)
               ), 2),
               "-"
            )
         )
      )
   )
)</f>
        <v>-</v>
      </c>
      <c r="G14" s="203" t="str" cm="1">
        <f t="array" ref="G14">IF('Data Table'!G15="", "-",
   IF('Data Table'!G15="-", "-",
      IF(ISNUMBER('Data Table'!G15*1), 'Data Table'!G15,
         IF(ISNUMBER(SEARCH("hrs", 'Data Table'!G15)),
            IFERROR(
               ROUND(SUMPRODUCT(
                  VALUE(LEFT(_xlfn.TEXTSPLIT('Data Table'!G15, CHAR(10)), FIND("-", _xlfn.TEXTSPLIT('Data Table'!G15, CHAR(10)))-1)) *
                  (VALUE(MID(_xlfn.TEXTSPLIT('Data Table'!G15, CHAR(10)), FIND("-", _xlfn.TEXTSPLIT('Data Table'!G15, CHAR(10)))+2,
                  SEARCH("hrs", _xlfn.TEXTSPLIT('Data Table'!G15, CHAR(10)))-SEARCH("-", _xlfn.TEXTSPLIT('Data Table'!G15, CHAR(10)))-2))/12)
               ), 2),
               "-"
            )
         )
      )
   )
)</f>
        <v>-</v>
      </c>
      <c r="H14" s="203" t="str" cm="1">
        <f t="array" ref="H14">IF('Data Table'!H15="", "-",
   IF('Data Table'!H15="-", "-",
      IF(ISNUMBER('Data Table'!H15*1), 'Data Table'!H15,
         IF(ISNUMBER(SEARCH("hrs", 'Data Table'!H15)),
            IFERROR(
               ROUND(SUMPRODUCT(
                  VALUE(LEFT(_xlfn.TEXTSPLIT('Data Table'!H15, CHAR(10)), FIND("-", _xlfn.TEXTSPLIT('Data Table'!H15, CHAR(10)))-1)) *
                  (VALUE(MID(_xlfn.TEXTSPLIT('Data Table'!H15, CHAR(10)), FIND("-", _xlfn.TEXTSPLIT('Data Table'!H15, CHAR(10)))+2,
                  SEARCH("hrs", _xlfn.TEXTSPLIT('Data Table'!H15, CHAR(10)))-SEARCH("-", _xlfn.TEXTSPLIT('Data Table'!H15, CHAR(10)))-2))/12)
               ), 2),
               "-"
            )
         )
      )
   )
)</f>
        <v>-</v>
      </c>
      <c r="I14" s="203" t="str" cm="1">
        <f t="array" ref="I14">IF('Data Table'!I15="", "-",
   IF('Data Table'!I15="-", "-",
      IF(ISNUMBER('Data Table'!I15*1), 'Data Table'!I15,
         IF(ISNUMBER(SEARCH("hrs", 'Data Table'!I15)),
            IFERROR(
               ROUND(SUMPRODUCT(
                  VALUE(LEFT(_xlfn.TEXTSPLIT('Data Table'!I15, CHAR(10)), FIND("-", _xlfn.TEXTSPLIT('Data Table'!I15, CHAR(10)))-1)) *
                  (VALUE(MID(_xlfn.TEXTSPLIT('Data Table'!I15, CHAR(10)), FIND("-", _xlfn.TEXTSPLIT('Data Table'!I15, CHAR(10)))+2,
                  SEARCH("hrs", _xlfn.TEXTSPLIT('Data Table'!I15, CHAR(10)))-SEARCH("-", _xlfn.TEXTSPLIT('Data Table'!I15, CHAR(10)))-2))/12)
               ), 2),
               "-"
            )
         )
      )
   )
)</f>
        <v>-</v>
      </c>
      <c r="J14" s="203" t="str" cm="1">
        <f t="array" ref="J14">IF('Data Table'!J15="", "-",
   IF('Data Table'!J15="-", "-",
      IF(ISNUMBER('Data Table'!J15*1), 'Data Table'!J15,
         IF(ISNUMBER(SEARCH("hrs", 'Data Table'!J15)),
            IFERROR(
               ROUND(SUMPRODUCT(
                  VALUE(LEFT(_xlfn.TEXTSPLIT('Data Table'!J15, CHAR(10)), FIND("-", _xlfn.TEXTSPLIT('Data Table'!J15, CHAR(10)))-1)) *
                  (VALUE(MID(_xlfn.TEXTSPLIT('Data Table'!J15, CHAR(10)), FIND("-", _xlfn.TEXTSPLIT('Data Table'!J15, CHAR(10)))+2,
                  SEARCH("hrs", _xlfn.TEXTSPLIT('Data Table'!J15, CHAR(10)))-SEARCH("-", _xlfn.TEXTSPLIT('Data Table'!J15, CHAR(10)))-2))/12)
               ), 2),
               "-"
            )
         )
      )
   )
)</f>
        <v>-</v>
      </c>
      <c r="K14" s="203" t="str" cm="1">
        <f t="array" ref="K14">IF('Data Table'!K15="", "-",
   IF('Data Table'!K15="-", "-",
      IF(ISNUMBER('Data Table'!K15*1), 'Data Table'!K15,
         IF(ISNUMBER(SEARCH("hrs", 'Data Table'!K15)),
            IFERROR(
               ROUND(SUMPRODUCT(
                  VALUE(LEFT(_xlfn.TEXTSPLIT('Data Table'!K15, CHAR(10)), FIND("-", _xlfn.TEXTSPLIT('Data Table'!K15, CHAR(10)))-1)) *
                  (VALUE(MID(_xlfn.TEXTSPLIT('Data Table'!K15, CHAR(10)), FIND("-", _xlfn.TEXTSPLIT('Data Table'!K15, CHAR(10)))+2,
                  SEARCH("hrs", _xlfn.TEXTSPLIT('Data Table'!K15, CHAR(10)))-SEARCH("-", _xlfn.TEXTSPLIT('Data Table'!K15, CHAR(10)))-2))/12)
               ), 2),
               "-"
            )
         )
      )
   )
)</f>
        <v>-</v>
      </c>
      <c r="L14" s="203" t="str" cm="1">
        <f t="array" ref="L14">IF('Data Table'!N15="", "-",
   IF('Data Table'!N15="-", "-",
      IF(ISNUMBER('Data Table'!N15*1), 'Data Table'!N15,
         IF(ISNUMBER(SEARCH("hrs", 'Data Table'!N15)),
            IFERROR(
               ROUND(SUMPRODUCT(
                  VALUE(LEFT(_xlfn.TEXTSPLIT('Data Table'!N15, CHAR(10)), FIND("-", _xlfn.TEXTSPLIT('Data Table'!N15, CHAR(10)))-1)) *
                  (VALUE(MID(_xlfn.TEXTSPLIT('Data Table'!N15, CHAR(10)), FIND("-", _xlfn.TEXTSPLIT('Data Table'!N15, CHAR(10)))+2,
                  SEARCH("hrs", _xlfn.TEXTSPLIT('Data Table'!N15, CHAR(10)))-SEARCH("-", _xlfn.TEXTSPLIT('Data Table'!N15, CHAR(10)))-2))/12)
               ), 2),
               "-"
            )
         )
      )
   )
)</f>
        <v>-</v>
      </c>
      <c r="M14" s="203" t="str" cm="1">
        <f t="array" ref="M14">IF('Data Table'!O15="", "-",
   IF('Data Table'!O15="-", "-",
      IF(ISNUMBER('Data Table'!O15*1), 'Data Table'!O15,
         IF(ISNUMBER(SEARCH("hrs", 'Data Table'!O15)),
            IFERROR(
               ROUND(SUMPRODUCT(
                  VALUE(LEFT(_xlfn.TEXTSPLIT('Data Table'!O15, CHAR(10)), FIND("-", _xlfn.TEXTSPLIT('Data Table'!O15, CHAR(10)))-1)) *
                  (VALUE(MID(_xlfn.TEXTSPLIT('Data Table'!O15, CHAR(10)), FIND("-", _xlfn.TEXTSPLIT('Data Table'!O15, CHAR(10)))+2,
                  SEARCH("hrs", _xlfn.TEXTSPLIT('Data Table'!O15, CHAR(10)))-SEARCH("-", _xlfn.TEXTSPLIT('Data Table'!O15, CHAR(10)))-2))/12)
               ), 2),
               "-"
            )
         )
      )
   )
)</f>
        <v>-</v>
      </c>
      <c r="N14" s="203" t="str" cm="1">
        <f t="array" ref="N14">IF('Data Table'!P15="", "-",
   IF('Data Table'!P15="-", "-",
      IF(ISNUMBER('Data Table'!P15*1), 'Data Table'!P15,
         IF(ISNUMBER(SEARCH("hrs", 'Data Table'!P15)),
            IFERROR(
               ROUND(SUMPRODUCT(
                  VALUE(LEFT(_xlfn.TEXTSPLIT('Data Table'!P15, CHAR(10)), FIND("-", _xlfn.TEXTSPLIT('Data Table'!P15, CHAR(10)))-1)) *
                  (VALUE(MID(_xlfn.TEXTSPLIT('Data Table'!P15, CHAR(10)), FIND("-", _xlfn.TEXTSPLIT('Data Table'!P15, CHAR(10)))+2,
                  SEARCH("hrs", _xlfn.TEXTSPLIT('Data Table'!P15, CHAR(10)))-SEARCH("-", _xlfn.TEXTSPLIT('Data Table'!P15, CHAR(10)))-2))/12)
               ), 2),
               "-"
            )
         )
      )
   )
)</f>
        <v>-</v>
      </c>
      <c r="O14" s="203" t="str" cm="1">
        <f t="array" ref="O14">IF('Data Table'!Q15="", "-",
   IF('Data Table'!Q15="-", "-",
      IF(ISNUMBER('Data Table'!Q15*1), 'Data Table'!Q15,
         IF(ISNUMBER(SEARCH("hrs", 'Data Table'!Q15)),
            IFERROR(
               ROUND(SUMPRODUCT(
                  VALUE(LEFT(_xlfn.TEXTSPLIT('Data Table'!Q15, CHAR(10)), FIND("-", _xlfn.TEXTSPLIT('Data Table'!Q15, CHAR(10)))-1)) *
                  (VALUE(MID(_xlfn.TEXTSPLIT('Data Table'!Q15, CHAR(10)), FIND("-", _xlfn.TEXTSPLIT('Data Table'!Q15, CHAR(10)))+2,
                  SEARCH("hrs", _xlfn.TEXTSPLIT('Data Table'!Q15, CHAR(10)))-SEARCH("-", _xlfn.TEXTSPLIT('Data Table'!Q15, CHAR(10)))-2))/12)
               ), 2),
               "-"
            )
         )
      )
   )
)</f>
        <v>-</v>
      </c>
      <c r="P14" s="203" t="str" cm="1">
        <f t="array" ref="P14">IF('Data Table'!R15="", "-",
   IF('Data Table'!R15="-", "-",
      IF(ISNUMBER('Data Table'!R15*1), 'Data Table'!R15,
         IF(ISNUMBER(SEARCH("hrs", 'Data Table'!R15)),
            IFERROR(
               ROUND(SUMPRODUCT(
                  VALUE(LEFT(_xlfn.TEXTSPLIT('Data Table'!R15, CHAR(10)), FIND("-", _xlfn.TEXTSPLIT('Data Table'!R15, CHAR(10)))-1)) *
                  (VALUE(MID(_xlfn.TEXTSPLIT('Data Table'!R15, CHAR(10)), FIND("-", _xlfn.TEXTSPLIT('Data Table'!R15, CHAR(10)))+2,
                  SEARCH("hrs", _xlfn.TEXTSPLIT('Data Table'!R15, CHAR(10)))-SEARCH("-", _xlfn.TEXTSPLIT('Data Table'!R15, CHAR(10)))-2))/12)
               ), 2),
               "-"
            )
         )
      )
   )
)</f>
        <v>-</v>
      </c>
      <c r="Q14" s="203" t="str" cm="1">
        <f t="array" ref="Q14">IF('Data Table'!S15="", "-",
   IF('Data Table'!S15="-", "-",
      IF(ISNUMBER('Data Table'!S15*1), 'Data Table'!S15,
         IF(ISNUMBER(SEARCH("hrs", 'Data Table'!S15)),
            IFERROR(
               ROUND(SUMPRODUCT(
                  VALUE(LEFT(_xlfn.TEXTSPLIT('Data Table'!S15, CHAR(10)), FIND("-", _xlfn.TEXTSPLIT('Data Table'!S15, CHAR(10)))-1)) *
                  (VALUE(MID(_xlfn.TEXTSPLIT('Data Table'!S15, CHAR(10)), FIND("-", _xlfn.TEXTSPLIT('Data Table'!S15, CHAR(10)))+2,
                  SEARCH("hrs", _xlfn.TEXTSPLIT('Data Table'!S15, CHAR(10)))-SEARCH("-", _xlfn.TEXTSPLIT('Data Table'!S15, CHAR(10)))-2))/12)
               ), 2),
               "-"
            )
         )
      )
   )
)</f>
        <v>-</v>
      </c>
      <c r="R14" s="203" t="str" cm="1">
        <f t="array" ref="R14">IF('Data Table'!T15="", "-",
   IF('Data Table'!T15="-", "-",
      IF(ISNUMBER('Data Table'!T15*1), 'Data Table'!T15,
         IF(ISNUMBER(SEARCH("hrs", 'Data Table'!T15)),
            IFERROR(
               ROUND(SUMPRODUCT(
                  VALUE(LEFT(_xlfn.TEXTSPLIT('Data Table'!T15, CHAR(10)), FIND("-", _xlfn.TEXTSPLIT('Data Table'!T15, CHAR(10)))-1)) *
                  (VALUE(MID(_xlfn.TEXTSPLIT('Data Table'!T15, CHAR(10)), FIND("-", _xlfn.TEXTSPLIT('Data Table'!T15, CHAR(10)))+2,
                  SEARCH("hrs", _xlfn.TEXTSPLIT('Data Table'!T15, CHAR(10)))-SEARCH("-", _xlfn.TEXTSPLIT('Data Table'!T15, CHAR(10)))-2))/12)
               ), 2),
               "-"
            )
         )
      )
   )
)</f>
        <v>-</v>
      </c>
      <c r="S14" s="203" t="str" cm="1">
        <f t="array" ref="S14">IF('Data Table'!U15="", "-",
   IF('Data Table'!U15="-", "-",
      IF(ISNUMBER('Data Table'!U15*1), 'Data Table'!U15,
         IF(ISNUMBER(SEARCH("hrs", 'Data Table'!U15)),
            IFERROR(
               ROUND(SUMPRODUCT(
                  VALUE(LEFT(_xlfn.TEXTSPLIT('Data Table'!U15, CHAR(10)), FIND("-", _xlfn.TEXTSPLIT('Data Table'!U15, CHAR(10)))-1)) *
                  (VALUE(MID(_xlfn.TEXTSPLIT('Data Table'!U15, CHAR(10)), FIND("-", _xlfn.TEXTSPLIT('Data Table'!U15, CHAR(10)))+2,
                  SEARCH("hrs", _xlfn.TEXTSPLIT('Data Table'!U15, CHAR(10)))-SEARCH("-", _xlfn.TEXTSPLIT('Data Table'!U15, CHAR(10)))-2))/12)
               ), 2),
               "-"
            )
         )
      )
   )
)</f>
        <v>-</v>
      </c>
      <c r="T14" s="251">
        <v>904</v>
      </c>
      <c r="U14" s="251" t="s">
        <v>54</v>
      </c>
      <c r="V14" s="251" t="s">
        <v>54</v>
      </c>
      <c r="W14" s="290"/>
    </row>
    <row r="15" spans="1:23" s="161" customFormat="1" ht="20.25" customHeight="1">
      <c r="A15" s="205">
        <v>45325</v>
      </c>
      <c r="B15" s="203" t="str" cm="1">
        <f t="array" ref="B15">IF('Data Table'!B16="", "-",
   IF('Data Table'!B16="-", "-",
      IF(ISNUMBER('Data Table'!B16*1), 'Data Table'!B16,
         IF(ISNUMBER(SEARCH("hrs", 'Data Table'!B16)),
            IFERROR(
               ROUND(SUMPRODUCT(
                  VALUE(LEFT(_xlfn.TEXTSPLIT('Data Table'!B16, CHAR(10)), FIND("-", _xlfn.TEXTSPLIT('Data Table'!B16, CHAR(10)))-1)) *
                  (VALUE(MID(_xlfn.TEXTSPLIT('Data Table'!B16, CHAR(10)), FIND("-", _xlfn.TEXTSPLIT('Data Table'!B16, CHAR(10)))+2,
                  SEARCH("hrs", _xlfn.TEXTSPLIT('Data Table'!B16, CHAR(10)))-SEARCH("-", _xlfn.TEXTSPLIT('Data Table'!B16, CHAR(10)))-2))/12)
               ), 2),
               "-"
            )
         )
      )
   )
)</f>
        <v>-</v>
      </c>
      <c r="C15" s="203" t="str" cm="1">
        <f t="array" ref="C15">IF('Data Table'!C16="", "-",
   IF('Data Table'!C16="-", "-",
      IF(ISNUMBER('Data Table'!C16*1), 'Data Table'!C16,
         IF(ISNUMBER(SEARCH("hrs", 'Data Table'!C16)),
            IFERROR(
               ROUND(SUMPRODUCT(
                  VALUE(LEFT(_xlfn.TEXTSPLIT('Data Table'!C16, CHAR(10)), FIND("-", _xlfn.TEXTSPLIT('Data Table'!C16, CHAR(10)))-1)) *
                  (VALUE(MID(_xlfn.TEXTSPLIT('Data Table'!C16, CHAR(10)), FIND("-", _xlfn.TEXTSPLIT('Data Table'!C16, CHAR(10)))+2,
                  SEARCH("hrs", _xlfn.TEXTSPLIT('Data Table'!C16, CHAR(10)))-SEARCH("-", _xlfn.TEXTSPLIT('Data Table'!C16, CHAR(10)))-2))/12)
               ), 2),
               "-"
            )
         )
      )
   )
)</f>
        <v>-</v>
      </c>
      <c r="D15" s="203" t="str" cm="1">
        <f t="array" ref="D15">IF('Data Table'!D16="", "-",
   IF('Data Table'!D16="-", "-",
      IF(ISNUMBER('Data Table'!D16*1), 'Data Table'!D16,
         IF(ISNUMBER(SEARCH("hrs", 'Data Table'!D16)),
            IFERROR(
               ROUND(SUMPRODUCT(
                  VALUE(LEFT(_xlfn.TEXTSPLIT('Data Table'!D16, CHAR(10)), FIND("-", _xlfn.TEXTSPLIT('Data Table'!D16, CHAR(10)))-1)) *
                  (VALUE(MID(_xlfn.TEXTSPLIT('Data Table'!D16, CHAR(10)), FIND("-", _xlfn.TEXTSPLIT('Data Table'!D16, CHAR(10)))+2,
                  SEARCH("hrs", _xlfn.TEXTSPLIT('Data Table'!D16, CHAR(10)))-SEARCH("-", _xlfn.TEXTSPLIT('Data Table'!D16, CHAR(10)))-2))/12)
               ), 2),
               "-"
            )
         )
      )
   )
)</f>
        <v>-</v>
      </c>
      <c r="E15" s="203" t="str" cm="1">
        <f t="array" ref="E15">IF('Data Table'!E16="", "-",
   IF('Data Table'!E16="-", "-",
      IF(ISNUMBER('Data Table'!E16*1), 'Data Table'!E16,
         IF(ISNUMBER(SEARCH("hrs", 'Data Table'!E16)),
            IFERROR(
               ROUND(SUMPRODUCT(
                  VALUE(LEFT(_xlfn.TEXTSPLIT('Data Table'!E16, CHAR(10)), FIND("-", _xlfn.TEXTSPLIT('Data Table'!E16, CHAR(10)))-1)) *
                  (VALUE(MID(_xlfn.TEXTSPLIT('Data Table'!E16, CHAR(10)), FIND("-", _xlfn.TEXTSPLIT('Data Table'!E16, CHAR(10)))+2,
                  SEARCH("hrs", _xlfn.TEXTSPLIT('Data Table'!E16, CHAR(10)))-SEARCH("-", _xlfn.TEXTSPLIT('Data Table'!E16, CHAR(10)))-2))/12)
               ), 2),
               "-"
            )
         )
      )
   )
)</f>
        <v>-</v>
      </c>
      <c r="F15" s="203" t="str" cm="1">
        <f t="array" ref="F15">IF('Data Table'!F16="", "-",
   IF('Data Table'!F16="-", "-",
      IF(ISNUMBER('Data Table'!F16*1), 'Data Table'!F16,
         IF(ISNUMBER(SEARCH("hrs", 'Data Table'!F16)),
            IFERROR(
               ROUND(SUMPRODUCT(
                  VALUE(LEFT(_xlfn.TEXTSPLIT('Data Table'!F16, CHAR(10)), FIND("-", _xlfn.TEXTSPLIT('Data Table'!F16, CHAR(10)))-1)) *
                  (VALUE(MID(_xlfn.TEXTSPLIT('Data Table'!F16, CHAR(10)), FIND("-", _xlfn.TEXTSPLIT('Data Table'!F16, CHAR(10)))+2,
                  SEARCH("hrs", _xlfn.TEXTSPLIT('Data Table'!F16, CHAR(10)))-SEARCH("-", _xlfn.TEXTSPLIT('Data Table'!F16, CHAR(10)))-2))/12)
               ), 2),
               "-"
            )
         )
      )
   )
)</f>
        <v>-</v>
      </c>
      <c r="G15" s="203" t="str" cm="1">
        <f t="array" ref="G15">IF('Data Table'!G16="", "-",
   IF('Data Table'!G16="-", "-",
      IF(ISNUMBER('Data Table'!G16*1), 'Data Table'!G16,
         IF(ISNUMBER(SEARCH("hrs", 'Data Table'!G16)),
            IFERROR(
               ROUND(SUMPRODUCT(
                  VALUE(LEFT(_xlfn.TEXTSPLIT('Data Table'!G16, CHAR(10)), FIND("-", _xlfn.TEXTSPLIT('Data Table'!G16, CHAR(10)))-1)) *
                  (VALUE(MID(_xlfn.TEXTSPLIT('Data Table'!G16, CHAR(10)), FIND("-", _xlfn.TEXTSPLIT('Data Table'!G16, CHAR(10)))+2,
                  SEARCH("hrs", _xlfn.TEXTSPLIT('Data Table'!G16, CHAR(10)))-SEARCH("-", _xlfn.TEXTSPLIT('Data Table'!G16, CHAR(10)))-2))/12)
               ), 2),
               "-"
            )
         )
      )
   )
)</f>
        <v>-</v>
      </c>
      <c r="H15" s="203" t="str" cm="1">
        <f t="array" ref="H15">IF('Data Table'!H16="", "-",
   IF('Data Table'!H16="-", "-",
      IF(ISNUMBER('Data Table'!H16*1), 'Data Table'!H16,
         IF(ISNUMBER(SEARCH("hrs", 'Data Table'!H16)),
            IFERROR(
               ROUND(SUMPRODUCT(
                  VALUE(LEFT(_xlfn.TEXTSPLIT('Data Table'!H16, CHAR(10)), FIND("-", _xlfn.TEXTSPLIT('Data Table'!H16, CHAR(10)))-1)) *
                  (VALUE(MID(_xlfn.TEXTSPLIT('Data Table'!H16, CHAR(10)), FIND("-", _xlfn.TEXTSPLIT('Data Table'!H16, CHAR(10)))+2,
                  SEARCH("hrs", _xlfn.TEXTSPLIT('Data Table'!H16, CHAR(10)))-SEARCH("-", _xlfn.TEXTSPLIT('Data Table'!H16, CHAR(10)))-2))/12)
               ), 2),
               "-"
            )
         )
      )
   )
)</f>
        <v>-</v>
      </c>
      <c r="I15" s="203" t="str" cm="1">
        <f t="array" ref="I15">IF('Data Table'!I16="", "-",
   IF('Data Table'!I16="-", "-",
      IF(ISNUMBER('Data Table'!I16*1), 'Data Table'!I16,
         IF(ISNUMBER(SEARCH("hrs", 'Data Table'!I16)),
            IFERROR(
               ROUND(SUMPRODUCT(
                  VALUE(LEFT(_xlfn.TEXTSPLIT('Data Table'!I16, CHAR(10)), FIND("-", _xlfn.TEXTSPLIT('Data Table'!I16, CHAR(10)))-1)) *
                  (VALUE(MID(_xlfn.TEXTSPLIT('Data Table'!I16, CHAR(10)), FIND("-", _xlfn.TEXTSPLIT('Data Table'!I16, CHAR(10)))+2,
                  SEARCH("hrs", _xlfn.TEXTSPLIT('Data Table'!I16, CHAR(10)))-SEARCH("-", _xlfn.TEXTSPLIT('Data Table'!I16, CHAR(10)))-2))/12)
               ), 2),
               "-"
            )
         )
      )
   )
)</f>
        <v>-</v>
      </c>
      <c r="J15" s="203" t="str" cm="1">
        <f t="array" ref="J15">IF('Data Table'!J16="", "-",
   IF('Data Table'!J16="-", "-",
      IF(ISNUMBER('Data Table'!J16*1), 'Data Table'!J16,
         IF(ISNUMBER(SEARCH("hrs", 'Data Table'!J16)),
            IFERROR(
               ROUND(SUMPRODUCT(
                  VALUE(LEFT(_xlfn.TEXTSPLIT('Data Table'!J16, CHAR(10)), FIND("-", _xlfn.TEXTSPLIT('Data Table'!J16, CHAR(10)))-1)) *
                  (VALUE(MID(_xlfn.TEXTSPLIT('Data Table'!J16, CHAR(10)), FIND("-", _xlfn.TEXTSPLIT('Data Table'!J16, CHAR(10)))+2,
                  SEARCH("hrs", _xlfn.TEXTSPLIT('Data Table'!J16, CHAR(10)))-SEARCH("-", _xlfn.TEXTSPLIT('Data Table'!J16, CHAR(10)))-2))/12)
               ), 2),
               "-"
            )
         )
      )
   )
)</f>
        <v>-</v>
      </c>
      <c r="K15" s="203" t="str" cm="1">
        <f t="array" ref="K15">IF('Data Table'!K16="", "-",
   IF('Data Table'!K16="-", "-",
      IF(ISNUMBER('Data Table'!K16*1), 'Data Table'!K16,
         IF(ISNUMBER(SEARCH("hrs", 'Data Table'!K16)),
            IFERROR(
               ROUND(SUMPRODUCT(
                  VALUE(LEFT(_xlfn.TEXTSPLIT('Data Table'!K16, CHAR(10)), FIND("-", _xlfn.TEXTSPLIT('Data Table'!K16, CHAR(10)))-1)) *
                  (VALUE(MID(_xlfn.TEXTSPLIT('Data Table'!K16, CHAR(10)), FIND("-", _xlfn.TEXTSPLIT('Data Table'!K16, CHAR(10)))+2,
                  SEARCH("hrs", _xlfn.TEXTSPLIT('Data Table'!K16, CHAR(10)))-SEARCH("-", _xlfn.TEXTSPLIT('Data Table'!K16, CHAR(10)))-2))/12)
               ), 2),
               "-"
            )
         )
      )
   )
)</f>
        <v>-</v>
      </c>
      <c r="L15" s="203" t="str" cm="1">
        <f t="array" ref="L15">IF('Data Table'!N16="", "-",
   IF('Data Table'!N16="-", "-",
      IF(ISNUMBER('Data Table'!N16*1), 'Data Table'!N16,
         IF(ISNUMBER(SEARCH("hrs", 'Data Table'!N16)),
            IFERROR(
               ROUND(SUMPRODUCT(
                  VALUE(LEFT(_xlfn.TEXTSPLIT('Data Table'!N16, CHAR(10)), FIND("-", _xlfn.TEXTSPLIT('Data Table'!N16, CHAR(10)))-1)) *
                  (VALUE(MID(_xlfn.TEXTSPLIT('Data Table'!N16, CHAR(10)), FIND("-", _xlfn.TEXTSPLIT('Data Table'!N16, CHAR(10)))+2,
                  SEARCH("hrs", _xlfn.TEXTSPLIT('Data Table'!N16, CHAR(10)))-SEARCH("-", _xlfn.TEXTSPLIT('Data Table'!N16, CHAR(10)))-2))/12)
               ), 2),
               "-"
            )
         )
      )
   )
)</f>
        <v>-</v>
      </c>
      <c r="M15" s="203" t="str" cm="1">
        <f t="array" ref="M15">IF('Data Table'!O16="", "-",
   IF('Data Table'!O16="-", "-",
      IF(ISNUMBER('Data Table'!O16*1), 'Data Table'!O16,
         IF(ISNUMBER(SEARCH("hrs", 'Data Table'!O16)),
            IFERROR(
               ROUND(SUMPRODUCT(
                  VALUE(LEFT(_xlfn.TEXTSPLIT('Data Table'!O16, CHAR(10)), FIND("-", _xlfn.TEXTSPLIT('Data Table'!O16, CHAR(10)))-1)) *
                  (VALUE(MID(_xlfn.TEXTSPLIT('Data Table'!O16, CHAR(10)), FIND("-", _xlfn.TEXTSPLIT('Data Table'!O16, CHAR(10)))+2,
                  SEARCH("hrs", _xlfn.TEXTSPLIT('Data Table'!O16, CHAR(10)))-SEARCH("-", _xlfn.TEXTSPLIT('Data Table'!O16, CHAR(10)))-2))/12)
               ), 2),
               "-"
            )
         )
      )
   )
)</f>
        <v>-</v>
      </c>
      <c r="N15" s="203" t="str" cm="1">
        <f t="array" ref="N15">IF('Data Table'!P16="", "-",
   IF('Data Table'!P16="-", "-",
      IF(ISNUMBER('Data Table'!P16*1), 'Data Table'!P16,
         IF(ISNUMBER(SEARCH("hrs", 'Data Table'!P16)),
            IFERROR(
               ROUND(SUMPRODUCT(
                  VALUE(LEFT(_xlfn.TEXTSPLIT('Data Table'!P16, CHAR(10)), FIND("-", _xlfn.TEXTSPLIT('Data Table'!P16, CHAR(10)))-1)) *
                  (VALUE(MID(_xlfn.TEXTSPLIT('Data Table'!P16, CHAR(10)), FIND("-", _xlfn.TEXTSPLIT('Data Table'!P16, CHAR(10)))+2,
                  SEARCH("hrs", _xlfn.TEXTSPLIT('Data Table'!P16, CHAR(10)))-SEARCH("-", _xlfn.TEXTSPLIT('Data Table'!P16, CHAR(10)))-2))/12)
               ), 2),
               "-"
            )
         )
      )
   )
)</f>
        <v>-</v>
      </c>
      <c r="O15" s="203" t="str" cm="1">
        <f t="array" ref="O15">IF('Data Table'!Q16="", "-",
   IF('Data Table'!Q16="-", "-",
      IF(ISNUMBER('Data Table'!Q16*1), 'Data Table'!Q16,
         IF(ISNUMBER(SEARCH("hrs", 'Data Table'!Q16)),
            IFERROR(
               ROUND(SUMPRODUCT(
                  VALUE(LEFT(_xlfn.TEXTSPLIT('Data Table'!Q16, CHAR(10)), FIND("-", _xlfn.TEXTSPLIT('Data Table'!Q16, CHAR(10)))-1)) *
                  (VALUE(MID(_xlfn.TEXTSPLIT('Data Table'!Q16, CHAR(10)), FIND("-", _xlfn.TEXTSPLIT('Data Table'!Q16, CHAR(10)))+2,
                  SEARCH("hrs", _xlfn.TEXTSPLIT('Data Table'!Q16, CHAR(10)))-SEARCH("-", _xlfn.TEXTSPLIT('Data Table'!Q16, CHAR(10)))-2))/12)
               ), 2),
               "-"
            )
         )
      )
   )
)</f>
        <v>-</v>
      </c>
      <c r="P15" s="203" t="str" cm="1">
        <f t="array" ref="P15">IF('Data Table'!R16="", "-",
   IF('Data Table'!R16="-", "-",
      IF(ISNUMBER('Data Table'!R16*1), 'Data Table'!R16,
         IF(ISNUMBER(SEARCH("hrs", 'Data Table'!R16)),
            IFERROR(
               ROUND(SUMPRODUCT(
                  VALUE(LEFT(_xlfn.TEXTSPLIT('Data Table'!R16, CHAR(10)), FIND("-", _xlfn.TEXTSPLIT('Data Table'!R16, CHAR(10)))-1)) *
                  (VALUE(MID(_xlfn.TEXTSPLIT('Data Table'!R16, CHAR(10)), FIND("-", _xlfn.TEXTSPLIT('Data Table'!R16, CHAR(10)))+2,
                  SEARCH("hrs", _xlfn.TEXTSPLIT('Data Table'!R16, CHAR(10)))-SEARCH("-", _xlfn.TEXTSPLIT('Data Table'!R16, CHAR(10)))-2))/12)
               ), 2),
               "-"
            )
         )
      )
   )
)</f>
        <v>-</v>
      </c>
      <c r="Q15" s="203" t="str" cm="1">
        <f t="array" ref="Q15">IF('Data Table'!S16="", "-",
   IF('Data Table'!S16="-", "-",
      IF(ISNUMBER('Data Table'!S16*1), 'Data Table'!S16,
         IF(ISNUMBER(SEARCH("hrs", 'Data Table'!S16)),
            IFERROR(
               ROUND(SUMPRODUCT(
                  VALUE(LEFT(_xlfn.TEXTSPLIT('Data Table'!S16, CHAR(10)), FIND("-", _xlfn.TEXTSPLIT('Data Table'!S16, CHAR(10)))-1)) *
                  (VALUE(MID(_xlfn.TEXTSPLIT('Data Table'!S16, CHAR(10)), FIND("-", _xlfn.TEXTSPLIT('Data Table'!S16, CHAR(10)))+2,
                  SEARCH("hrs", _xlfn.TEXTSPLIT('Data Table'!S16, CHAR(10)))-SEARCH("-", _xlfn.TEXTSPLIT('Data Table'!S16, CHAR(10)))-2))/12)
               ), 2),
               "-"
            )
         )
      )
   )
)</f>
        <v>-</v>
      </c>
      <c r="R15" s="203" t="str" cm="1">
        <f t="array" ref="R15">IF('Data Table'!T16="", "-",
   IF('Data Table'!T16="-", "-",
      IF(ISNUMBER('Data Table'!T16*1), 'Data Table'!T16,
         IF(ISNUMBER(SEARCH("hrs", 'Data Table'!T16)),
            IFERROR(
               ROUND(SUMPRODUCT(
                  VALUE(LEFT(_xlfn.TEXTSPLIT('Data Table'!T16, CHAR(10)), FIND("-", _xlfn.TEXTSPLIT('Data Table'!T16, CHAR(10)))-1)) *
                  (VALUE(MID(_xlfn.TEXTSPLIT('Data Table'!T16, CHAR(10)), FIND("-", _xlfn.TEXTSPLIT('Data Table'!T16, CHAR(10)))+2,
                  SEARCH("hrs", _xlfn.TEXTSPLIT('Data Table'!T16, CHAR(10)))-SEARCH("-", _xlfn.TEXTSPLIT('Data Table'!T16, CHAR(10)))-2))/12)
               ), 2),
               "-"
            )
         )
      )
   )
)</f>
        <v>-</v>
      </c>
      <c r="S15" s="203" t="str" cm="1">
        <f t="array" ref="S15">IF('Data Table'!U16="", "-",
   IF('Data Table'!U16="-", "-",
      IF(ISNUMBER('Data Table'!U16*1), 'Data Table'!U16,
         IF(ISNUMBER(SEARCH("hrs", 'Data Table'!U16)),
            IFERROR(
               ROUND(SUMPRODUCT(
                  VALUE(LEFT(_xlfn.TEXTSPLIT('Data Table'!U16, CHAR(10)), FIND("-", _xlfn.TEXTSPLIT('Data Table'!U16, CHAR(10)))-1)) *
                  (VALUE(MID(_xlfn.TEXTSPLIT('Data Table'!U16, CHAR(10)), FIND("-", _xlfn.TEXTSPLIT('Data Table'!U16, CHAR(10)))+2,
                  SEARCH("hrs", _xlfn.TEXTSPLIT('Data Table'!U16, CHAR(10)))-SEARCH("-", _xlfn.TEXTSPLIT('Data Table'!U16, CHAR(10)))-2))/12)
               ), 2),
               "-"
            )
         )
      )
   )
)</f>
        <v>-</v>
      </c>
      <c r="T15" s="251">
        <v>622</v>
      </c>
      <c r="U15" s="251" t="s">
        <v>54</v>
      </c>
      <c r="V15" s="251" t="s">
        <v>54</v>
      </c>
      <c r="W15" s="290"/>
    </row>
    <row r="16" spans="1:23" s="161" customFormat="1" ht="20.25" customHeight="1">
      <c r="A16" s="205">
        <v>45326</v>
      </c>
      <c r="B16" s="203" t="str" cm="1">
        <f t="array" ref="B16">IF('Data Table'!B17="", "-",
   IF('Data Table'!B17="-", "-",
      IF(ISNUMBER('Data Table'!B17*1), 'Data Table'!B17,
         IF(ISNUMBER(SEARCH("hrs", 'Data Table'!B17)),
            IFERROR(
               ROUND(SUMPRODUCT(
                  VALUE(LEFT(_xlfn.TEXTSPLIT('Data Table'!B17, CHAR(10)), FIND("-", _xlfn.TEXTSPLIT('Data Table'!B17, CHAR(10)))-1)) *
                  (VALUE(MID(_xlfn.TEXTSPLIT('Data Table'!B17, CHAR(10)), FIND("-", _xlfn.TEXTSPLIT('Data Table'!B17, CHAR(10)))+2,
                  SEARCH("hrs", _xlfn.TEXTSPLIT('Data Table'!B17, CHAR(10)))-SEARCH("-", _xlfn.TEXTSPLIT('Data Table'!B17, CHAR(10)))-2))/12)
               ), 2),
               "-"
            )
         )
      )
   )
)</f>
        <v>-</v>
      </c>
      <c r="C16" s="203" t="str" cm="1">
        <f t="array" ref="C16">IF('Data Table'!C17="", "-",
   IF('Data Table'!C17="-", "-",
      IF(ISNUMBER('Data Table'!C17*1), 'Data Table'!C17,
         IF(ISNUMBER(SEARCH("hrs", 'Data Table'!C17)),
            IFERROR(
               ROUND(SUMPRODUCT(
                  VALUE(LEFT(_xlfn.TEXTSPLIT('Data Table'!C17, CHAR(10)), FIND("-", _xlfn.TEXTSPLIT('Data Table'!C17, CHAR(10)))-1)) *
                  (VALUE(MID(_xlfn.TEXTSPLIT('Data Table'!C17, CHAR(10)), FIND("-", _xlfn.TEXTSPLIT('Data Table'!C17, CHAR(10)))+2,
                  SEARCH("hrs", _xlfn.TEXTSPLIT('Data Table'!C17, CHAR(10)))-SEARCH("-", _xlfn.TEXTSPLIT('Data Table'!C17, CHAR(10)))-2))/12)
               ), 2),
               "-"
            )
         )
      )
   )
)</f>
        <v>-</v>
      </c>
      <c r="D16" s="203" t="str" cm="1">
        <f t="array" ref="D16">IF('Data Table'!D17="", "-",
   IF('Data Table'!D17="-", "-",
      IF(ISNUMBER('Data Table'!D17*1), 'Data Table'!D17,
         IF(ISNUMBER(SEARCH("hrs", 'Data Table'!D17)),
            IFERROR(
               ROUND(SUMPRODUCT(
                  VALUE(LEFT(_xlfn.TEXTSPLIT('Data Table'!D17, CHAR(10)), FIND("-", _xlfn.TEXTSPLIT('Data Table'!D17, CHAR(10)))-1)) *
                  (VALUE(MID(_xlfn.TEXTSPLIT('Data Table'!D17, CHAR(10)), FIND("-", _xlfn.TEXTSPLIT('Data Table'!D17, CHAR(10)))+2,
                  SEARCH("hrs", _xlfn.TEXTSPLIT('Data Table'!D17, CHAR(10)))-SEARCH("-", _xlfn.TEXTSPLIT('Data Table'!D17, CHAR(10)))-2))/12)
               ), 2),
               "-"
            )
         )
      )
   )
)</f>
        <v>-</v>
      </c>
      <c r="E16" s="203" t="str" cm="1">
        <f t="array" ref="E16">IF('Data Table'!E17="", "-",
   IF('Data Table'!E17="-", "-",
      IF(ISNUMBER('Data Table'!E17*1), 'Data Table'!E17,
         IF(ISNUMBER(SEARCH("hrs", 'Data Table'!E17)),
            IFERROR(
               ROUND(SUMPRODUCT(
                  VALUE(LEFT(_xlfn.TEXTSPLIT('Data Table'!E17, CHAR(10)), FIND("-", _xlfn.TEXTSPLIT('Data Table'!E17, CHAR(10)))-1)) *
                  (VALUE(MID(_xlfn.TEXTSPLIT('Data Table'!E17, CHAR(10)), FIND("-", _xlfn.TEXTSPLIT('Data Table'!E17, CHAR(10)))+2,
                  SEARCH("hrs", _xlfn.TEXTSPLIT('Data Table'!E17, CHAR(10)))-SEARCH("-", _xlfn.TEXTSPLIT('Data Table'!E17, CHAR(10)))-2))/12)
               ), 2),
               "-"
            )
         )
      )
   )
)</f>
        <v>-</v>
      </c>
      <c r="F16" s="203" t="str" cm="1">
        <f t="array" ref="F16">IF('Data Table'!F17="", "-",
   IF('Data Table'!F17="-", "-",
      IF(ISNUMBER('Data Table'!F17*1), 'Data Table'!F17,
         IF(ISNUMBER(SEARCH("hrs", 'Data Table'!F17)),
            IFERROR(
               ROUND(SUMPRODUCT(
                  VALUE(LEFT(_xlfn.TEXTSPLIT('Data Table'!F17, CHAR(10)), FIND("-", _xlfn.TEXTSPLIT('Data Table'!F17, CHAR(10)))-1)) *
                  (VALUE(MID(_xlfn.TEXTSPLIT('Data Table'!F17, CHAR(10)), FIND("-", _xlfn.TEXTSPLIT('Data Table'!F17, CHAR(10)))+2,
                  SEARCH("hrs", _xlfn.TEXTSPLIT('Data Table'!F17, CHAR(10)))-SEARCH("-", _xlfn.TEXTSPLIT('Data Table'!F17, CHAR(10)))-2))/12)
               ), 2),
               "-"
            )
         )
      )
   )
)</f>
        <v>-</v>
      </c>
      <c r="G16" s="203" t="str" cm="1">
        <f t="array" ref="G16">IF('Data Table'!G17="", "-",
   IF('Data Table'!G17="-", "-",
      IF(ISNUMBER('Data Table'!G17*1), 'Data Table'!G17,
         IF(ISNUMBER(SEARCH("hrs", 'Data Table'!G17)),
            IFERROR(
               ROUND(SUMPRODUCT(
                  VALUE(LEFT(_xlfn.TEXTSPLIT('Data Table'!G17, CHAR(10)), FIND("-", _xlfn.TEXTSPLIT('Data Table'!G17, CHAR(10)))-1)) *
                  (VALUE(MID(_xlfn.TEXTSPLIT('Data Table'!G17, CHAR(10)), FIND("-", _xlfn.TEXTSPLIT('Data Table'!G17, CHAR(10)))+2,
                  SEARCH("hrs", _xlfn.TEXTSPLIT('Data Table'!G17, CHAR(10)))-SEARCH("-", _xlfn.TEXTSPLIT('Data Table'!G17, CHAR(10)))-2))/12)
               ), 2),
               "-"
            )
         )
      )
   )
)</f>
        <v>-</v>
      </c>
      <c r="H16" s="203" t="str" cm="1">
        <f t="array" ref="H16">IF('Data Table'!H17="", "-",
   IF('Data Table'!H17="-", "-",
      IF(ISNUMBER('Data Table'!H17*1), 'Data Table'!H17,
         IF(ISNUMBER(SEARCH("hrs", 'Data Table'!H17)),
            IFERROR(
               ROUND(SUMPRODUCT(
                  VALUE(LEFT(_xlfn.TEXTSPLIT('Data Table'!H17, CHAR(10)), FIND("-", _xlfn.TEXTSPLIT('Data Table'!H17, CHAR(10)))-1)) *
                  (VALUE(MID(_xlfn.TEXTSPLIT('Data Table'!H17, CHAR(10)), FIND("-", _xlfn.TEXTSPLIT('Data Table'!H17, CHAR(10)))+2,
                  SEARCH("hrs", _xlfn.TEXTSPLIT('Data Table'!H17, CHAR(10)))-SEARCH("-", _xlfn.TEXTSPLIT('Data Table'!H17, CHAR(10)))-2))/12)
               ), 2),
               "-"
            )
         )
      )
   )
)</f>
        <v>-</v>
      </c>
      <c r="I16" s="203" t="str" cm="1">
        <f t="array" ref="I16">IF('Data Table'!I17="", "-",
   IF('Data Table'!I17="-", "-",
      IF(ISNUMBER('Data Table'!I17*1), 'Data Table'!I17,
         IF(ISNUMBER(SEARCH("hrs", 'Data Table'!I17)),
            IFERROR(
               ROUND(SUMPRODUCT(
                  VALUE(LEFT(_xlfn.TEXTSPLIT('Data Table'!I17, CHAR(10)), FIND("-", _xlfn.TEXTSPLIT('Data Table'!I17, CHAR(10)))-1)) *
                  (VALUE(MID(_xlfn.TEXTSPLIT('Data Table'!I17, CHAR(10)), FIND("-", _xlfn.TEXTSPLIT('Data Table'!I17, CHAR(10)))+2,
                  SEARCH("hrs", _xlfn.TEXTSPLIT('Data Table'!I17, CHAR(10)))-SEARCH("-", _xlfn.TEXTSPLIT('Data Table'!I17, CHAR(10)))-2))/12)
               ), 2),
               "-"
            )
         )
      )
   )
)</f>
        <v>-</v>
      </c>
      <c r="J16" s="203" t="str" cm="1">
        <f t="array" ref="J16">IF('Data Table'!J17="", "-",
   IF('Data Table'!J17="-", "-",
      IF(ISNUMBER('Data Table'!J17*1), 'Data Table'!J17,
         IF(ISNUMBER(SEARCH("hrs", 'Data Table'!J17)),
            IFERROR(
               ROUND(SUMPRODUCT(
                  VALUE(LEFT(_xlfn.TEXTSPLIT('Data Table'!J17, CHAR(10)), FIND("-", _xlfn.TEXTSPLIT('Data Table'!J17, CHAR(10)))-1)) *
                  (VALUE(MID(_xlfn.TEXTSPLIT('Data Table'!J17, CHAR(10)), FIND("-", _xlfn.TEXTSPLIT('Data Table'!J17, CHAR(10)))+2,
                  SEARCH("hrs", _xlfn.TEXTSPLIT('Data Table'!J17, CHAR(10)))-SEARCH("-", _xlfn.TEXTSPLIT('Data Table'!J17, CHAR(10)))-2))/12)
               ), 2),
               "-"
            )
         )
      )
   )
)</f>
        <v>-</v>
      </c>
      <c r="K16" s="203" t="str" cm="1">
        <f t="array" ref="K16">IF('Data Table'!K17="", "-",
   IF('Data Table'!K17="-", "-",
      IF(ISNUMBER('Data Table'!K17*1), 'Data Table'!K17,
         IF(ISNUMBER(SEARCH("hrs", 'Data Table'!K17)),
            IFERROR(
               ROUND(SUMPRODUCT(
                  VALUE(LEFT(_xlfn.TEXTSPLIT('Data Table'!K17, CHAR(10)), FIND("-", _xlfn.TEXTSPLIT('Data Table'!K17, CHAR(10)))-1)) *
                  (VALUE(MID(_xlfn.TEXTSPLIT('Data Table'!K17, CHAR(10)), FIND("-", _xlfn.TEXTSPLIT('Data Table'!K17, CHAR(10)))+2,
                  SEARCH("hrs", _xlfn.TEXTSPLIT('Data Table'!K17, CHAR(10)))-SEARCH("-", _xlfn.TEXTSPLIT('Data Table'!K17, CHAR(10)))-2))/12)
               ), 2),
               "-"
            )
         )
      )
   )
)</f>
        <v>-</v>
      </c>
      <c r="L16" s="203" t="str" cm="1">
        <f t="array" ref="L16">IF('Data Table'!N17="", "-",
   IF('Data Table'!N17="-", "-",
      IF(ISNUMBER('Data Table'!N17*1), 'Data Table'!N17,
         IF(ISNUMBER(SEARCH("hrs", 'Data Table'!N17)),
            IFERROR(
               ROUND(SUMPRODUCT(
                  VALUE(LEFT(_xlfn.TEXTSPLIT('Data Table'!N17, CHAR(10)), FIND("-", _xlfn.TEXTSPLIT('Data Table'!N17, CHAR(10)))-1)) *
                  (VALUE(MID(_xlfn.TEXTSPLIT('Data Table'!N17, CHAR(10)), FIND("-", _xlfn.TEXTSPLIT('Data Table'!N17, CHAR(10)))+2,
                  SEARCH("hrs", _xlfn.TEXTSPLIT('Data Table'!N17, CHAR(10)))-SEARCH("-", _xlfn.TEXTSPLIT('Data Table'!N17, CHAR(10)))-2))/12)
               ), 2),
               "-"
            )
         )
      )
   )
)</f>
        <v>-</v>
      </c>
      <c r="M16" s="203" t="str" cm="1">
        <f t="array" ref="M16">IF('Data Table'!O17="", "-",
   IF('Data Table'!O17="-", "-",
      IF(ISNUMBER('Data Table'!O17*1), 'Data Table'!O17,
         IF(ISNUMBER(SEARCH("hrs", 'Data Table'!O17)),
            IFERROR(
               ROUND(SUMPRODUCT(
                  VALUE(LEFT(_xlfn.TEXTSPLIT('Data Table'!O17, CHAR(10)), FIND("-", _xlfn.TEXTSPLIT('Data Table'!O17, CHAR(10)))-1)) *
                  (VALUE(MID(_xlfn.TEXTSPLIT('Data Table'!O17, CHAR(10)), FIND("-", _xlfn.TEXTSPLIT('Data Table'!O17, CHAR(10)))+2,
                  SEARCH("hrs", _xlfn.TEXTSPLIT('Data Table'!O17, CHAR(10)))-SEARCH("-", _xlfn.TEXTSPLIT('Data Table'!O17, CHAR(10)))-2))/12)
               ), 2),
               "-"
            )
         )
      )
   )
)</f>
        <v>-</v>
      </c>
      <c r="N16" s="203" t="str" cm="1">
        <f t="array" ref="N16">IF('Data Table'!P17="", "-",
   IF('Data Table'!P17="-", "-",
      IF(ISNUMBER('Data Table'!P17*1), 'Data Table'!P17,
         IF(ISNUMBER(SEARCH("hrs", 'Data Table'!P17)),
            IFERROR(
               ROUND(SUMPRODUCT(
                  VALUE(LEFT(_xlfn.TEXTSPLIT('Data Table'!P17, CHAR(10)), FIND("-", _xlfn.TEXTSPLIT('Data Table'!P17, CHAR(10)))-1)) *
                  (VALUE(MID(_xlfn.TEXTSPLIT('Data Table'!P17, CHAR(10)), FIND("-", _xlfn.TEXTSPLIT('Data Table'!P17, CHAR(10)))+2,
                  SEARCH("hrs", _xlfn.TEXTSPLIT('Data Table'!P17, CHAR(10)))-SEARCH("-", _xlfn.TEXTSPLIT('Data Table'!P17, CHAR(10)))-2))/12)
               ), 2),
               "-"
            )
         )
      )
   )
)</f>
        <v>-</v>
      </c>
      <c r="O16" s="203" t="str" cm="1">
        <f t="array" ref="O16">IF('Data Table'!Q17="", "-",
   IF('Data Table'!Q17="-", "-",
      IF(ISNUMBER('Data Table'!Q17*1), 'Data Table'!Q17,
         IF(ISNUMBER(SEARCH("hrs", 'Data Table'!Q17)),
            IFERROR(
               ROUND(SUMPRODUCT(
                  VALUE(LEFT(_xlfn.TEXTSPLIT('Data Table'!Q17, CHAR(10)), FIND("-", _xlfn.TEXTSPLIT('Data Table'!Q17, CHAR(10)))-1)) *
                  (VALUE(MID(_xlfn.TEXTSPLIT('Data Table'!Q17, CHAR(10)), FIND("-", _xlfn.TEXTSPLIT('Data Table'!Q17, CHAR(10)))+2,
                  SEARCH("hrs", _xlfn.TEXTSPLIT('Data Table'!Q17, CHAR(10)))-SEARCH("-", _xlfn.TEXTSPLIT('Data Table'!Q17, CHAR(10)))-2))/12)
               ), 2),
               "-"
            )
         )
      )
   )
)</f>
        <v>-</v>
      </c>
      <c r="P16" s="203" t="str" cm="1">
        <f t="array" ref="P16">IF('Data Table'!R17="", "-",
   IF('Data Table'!R17="-", "-",
      IF(ISNUMBER('Data Table'!R17*1), 'Data Table'!R17,
         IF(ISNUMBER(SEARCH("hrs", 'Data Table'!R17)),
            IFERROR(
               ROUND(SUMPRODUCT(
                  VALUE(LEFT(_xlfn.TEXTSPLIT('Data Table'!R17, CHAR(10)), FIND("-", _xlfn.TEXTSPLIT('Data Table'!R17, CHAR(10)))-1)) *
                  (VALUE(MID(_xlfn.TEXTSPLIT('Data Table'!R17, CHAR(10)), FIND("-", _xlfn.TEXTSPLIT('Data Table'!R17, CHAR(10)))+2,
                  SEARCH("hrs", _xlfn.TEXTSPLIT('Data Table'!R17, CHAR(10)))-SEARCH("-", _xlfn.TEXTSPLIT('Data Table'!R17, CHAR(10)))-2))/12)
               ), 2),
               "-"
            )
         )
      )
   )
)</f>
        <v>-</v>
      </c>
      <c r="Q16" s="203" t="str" cm="1">
        <f t="array" ref="Q16">IF('Data Table'!S17="", "-",
   IF('Data Table'!S17="-", "-",
      IF(ISNUMBER('Data Table'!S17*1), 'Data Table'!S17,
         IF(ISNUMBER(SEARCH("hrs", 'Data Table'!S17)),
            IFERROR(
               ROUND(SUMPRODUCT(
                  VALUE(LEFT(_xlfn.TEXTSPLIT('Data Table'!S17, CHAR(10)), FIND("-", _xlfn.TEXTSPLIT('Data Table'!S17, CHAR(10)))-1)) *
                  (VALUE(MID(_xlfn.TEXTSPLIT('Data Table'!S17, CHAR(10)), FIND("-", _xlfn.TEXTSPLIT('Data Table'!S17, CHAR(10)))+2,
                  SEARCH("hrs", _xlfn.TEXTSPLIT('Data Table'!S17, CHAR(10)))-SEARCH("-", _xlfn.TEXTSPLIT('Data Table'!S17, CHAR(10)))-2))/12)
               ), 2),
               "-"
            )
         )
      )
   )
)</f>
        <v>-</v>
      </c>
      <c r="R16" s="203" t="str" cm="1">
        <f t="array" ref="R16">IF('Data Table'!T17="", "-",
   IF('Data Table'!T17="-", "-",
      IF(ISNUMBER('Data Table'!T17*1), 'Data Table'!T17,
         IF(ISNUMBER(SEARCH("hrs", 'Data Table'!T17)),
            IFERROR(
               ROUND(SUMPRODUCT(
                  VALUE(LEFT(_xlfn.TEXTSPLIT('Data Table'!T17, CHAR(10)), FIND("-", _xlfn.TEXTSPLIT('Data Table'!T17, CHAR(10)))-1)) *
                  (VALUE(MID(_xlfn.TEXTSPLIT('Data Table'!T17, CHAR(10)), FIND("-", _xlfn.TEXTSPLIT('Data Table'!T17, CHAR(10)))+2,
                  SEARCH("hrs", _xlfn.TEXTSPLIT('Data Table'!T17, CHAR(10)))-SEARCH("-", _xlfn.TEXTSPLIT('Data Table'!T17, CHAR(10)))-2))/12)
               ), 2),
               "-"
            )
         )
      )
   )
)</f>
        <v>-</v>
      </c>
      <c r="S16" s="203" t="str" cm="1">
        <f t="array" ref="S16">IF('Data Table'!U17="", "-",
   IF('Data Table'!U17="-", "-",
      IF(ISNUMBER('Data Table'!U17*1), 'Data Table'!U17,
         IF(ISNUMBER(SEARCH("hrs", 'Data Table'!U17)),
            IFERROR(
               ROUND(SUMPRODUCT(
                  VALUE(LEFT(_xlfn.TEXTSPLIT('Data Table'!U17, CHAR(10)), FIND("-", _xlfn.TEXTSPLIT('Data Table'!U17, CHAR(10)))-1)) *
                  (VALUE(MID(_xlfn.TEXTSPLIT('Data Table'!U17, CHAR(10)), FIND("-", _xlfn.TEXTSPLIT('Data Table'!U17, CHAR(10)))+2,
                  SEARCH("hrs", _xlfn.TEXTSPLIT('Data Table'!U17, CHAR(10)))-SEARCH("-", _xlfn.TEXTSPLIT('Data Table'!U17, CHAR(10)))-2))/12)
               ), 2),
               "-"
            )
         )
      )
   )
)</f>
        <v>-</v>
      </c>
      <c r="T16" s="251">
        <v>460</v>
      </c>
      <c r="U16" s="251" t="s">
        <v>54</v>
      </c>
      <c r="V16" s="251" t="s">
        <v>54</v>
      </c>
      <c r="W16" s="290"/>
    </row>
    <row r="17" spans="1:23" s="161" customFormat="1" ht="20.25" customHeight="1">
      <c r="A17" s="205">
        <v>45327</v>
      </c>
      <c r="B17" s="203" t="str" cm="1">
        <f t="array" ref="B17">IF('Data Table'!B18="", "-",
   IF('Data Table'!B18="-", "-",
      IF(ISNUMBER('Data Table'!B18*1), 'Data Table'!B18,
         IF(ISNUMBER(SEARCH("hrs", 'Data Table'!B18)),
            IFERROR(
               ROUND(SUMPRODUCT(
                  VALUE(LEFT(_xlfn.TEXTSPLIT('Data Table'!B18, CHAR(10)), FIND("-", _xlfn.TEXTSPLIT('Data Table'!B18, CHAR(10)))-1)) *
                  (VALUE(MID(_xlfn.TEXTSPLIT('Data Table'!B18, CHAR(10)), FIND("-", _xlfn.TEXTSPLIT('Data Table'!B18, CHAR(10)))+2,
                  SEARCH("hrs", _xlfn.TEXTSPLIT('Data Table'!B18, CHAR(10)))-SEARCH("-", _xlfn.TEXTSPLIT('Data Table'!B18, CHAR(10)))-2))/12)
               ), 2),
               "-"
            )
         )
      )
   )
)</f>
        <v>-</v>
      </c>
      <c r="C17" s="203" t="str" cm="1">
        <f t="array" ref="C17">IF('Data Table'!C18="", "-",
   IF('Data Table'!C18="-", "-",
      IF(ISNUMBER('Data Table'!C18*1), 'Data Table'!C18,
         IF(ISNUMBER(SEARCH("hrs", 'Data Table'!C18)),
            IFERROR(
               ROUND(SUMPRODUCT(
                  VALUE(LEFT(_xlfn.TEXTSPLIT('Data Table'!C18, CHAR(10)), FIND("-", _xlfn.TEXTSPLIT('Data Table'!C18, CHAR(10)))-1)) *
                  (VALUE(MID(_xlfn.TEXTSPLIT('Data Table'!C18, CHAR(10)), FIND("-", _xlfn.TEXTSPLIT('Data Table'!C18, CHAR(10)))+2,
                  SEARCH("hrs", _xlfn.TEXTSPLIT('Data Table'!C18, CHAR(10)))-SEARCH("-", _xlfn.TEXTSPLIT('Data Table'!C18, CHAR(10)))-2))/12)
               ), 2),
               "-"
            )
         )
      )
   )
)</f>
        <v>-</v>
      </c>
      <c r="D17" s="203" cm="1">
        <f t="array" ref="D17">IF('Data Table'!D18="", "-",
   IF('Data Table'!D18="-", "-",
      IF(ISNUMBER('Data Table'!D18*1), 'Data Table'!D18,
         IF(ISNUMBER(SEARCH("hrs", 'Data Table'!D18)),
            IFERROR(
               ROUND(SUMPRODUCT(
                  VALUE(LEFT(_xlfn.TEXTSPLIT('Data Table'!D18, CHAR(10)), FIND("-", _xlfn.TEXTSPLIT('Data Table'!D18, CHAR(10)))-1)) *
                  (VALUE(MID(_xlfn.TEXTSPLIT('Data Table'!D18, CHAR(10)), FIND("-", _xlfn.TEXTSPLIT('Data Table'!D18, CHAR(10)))+2,
                  SEARCH("hrs", _xlfn.TEXTSPLIT('Data Table'!D18, CHAR(10)))-SEARCH("-", _xlfn.TEXTSPLIT('Data Table'!D18, CHAR(10)))-2))/12)
               ), 2),
               "-"
            )
         )
      )
   )
)</f>
        <v>23</v>
      </c>
      <c r="E17" s="203" t="str" cm="1">
        <f t="array" ref="E17">IF('Data Table'!E18="", "-",
   IF('Data Table'!E18="-", "-",
      IF(ISNUMBER('Data Table'!E18*1), 'Data Table'!E18,
         IF(ISNUMBER(SEARCH("hrs", 'Data Table'!E18)),
            IFERROR(
               ROUND(SUMPRODUCT(
                  VALUE(LEFT(_xlfn.TEXTSPLIT('Data Table'!E18, CHAR(10)), FIND("-", _xlfn.TEXTSPLIT('Data Table'!E18, CHAR(10)))-1)) *
                  (VALUE(MID(_xlfn.TEXTSPLIT('Data Table'!E18, CHAR(10)), FIND("-", _xlfn.TEXTSPLIT('Data Table'!E18, CHAR(10)))+2,
                  SEARCH("hrs", _xlfn.TEXTSPLIT('Data Table'!E18, CHAR(10)))-SEARCH("-", _xlfn.TEXTSPLIT('Data Table'!E18, CHAR(10)))-2))/12)
               ), 2),
               "-"
            )
         )
      )
   )
)</f>
        <v>-</v>
      </c>
      <c r="F17" s="203" t="str" cm="1">
        <f t="array" ref="F17">IF('Data Table'!F18="", "-",
   IF('Data Table'!F18="-", "-",
      IF(ISNUMBER('Data Table'!F18*1), 'Data Table'!F18,
         IF(ISNUMBER(SEARCH("hrs", 'Data Table'!F18)),
            IFERROR(
               ROUND(SUMPRODUCT(
                  VALUE(LEFT(_xlfn.TEXTSPLIT('Data Table'!F18, CHAR(10)), FIND("-", _xlfn.TEXTSPLIT('Data Table'!F18, CHAR(10)))-1)) *
                  (VALUE(MID(_xlfn.TEXTSPLIT('Data Table'!F18, CHAR(10)), FIND("-", _xlfn.TEXTSPLIT('Data Table'!F18, CHAR(10)))+2,
                  SEARCH("hrs", _xlfn.TEXTSPLIT('Data Table'!F18, CHAR(10)))-SEARCH("-", _xlfn.TEXTSPLIT('Data Table'!F18, CHAR(10)))-2))/12)
               ), 2),
               "-"
            )
         )
      )
   )
)</f>
        <v>-</v>
      </c>
      <c r="G17" s="203" t="str" cm="1">
        <f t="array" ref="G17">IF('Data Table'!G18="", "-",
   IF('Data Table'!G18="-", "-",
      IF(ISNUMBER('Data Table'!G18*1), 'Data Table'!G18,
         IF(ISNUMBER(SEARCH("hrs", 'Data Table'!G18)),
            IFERROR(
               ROUND(SUMPRODUCT(
                  VALUE(LEFT(_xlfn.TEXTSPLIT('Data Table'!G18, CHAR(10)), FIND("-", _xlfn.TEXTSPLIT('Data Table'!G18, CHAR(10)))-1)) *
                  (VALUE(MID(_xlfn.TEXTSPLIT('Data Table'!G18, CHAR(10)), FIND("-", _xlfn.TEXTSPLIT('Data Table'!G18, CHAR(10)))+2,
                  SEARCH("hrs", _xlfn.TEXTSPLIT('Data Table'!G18, CHAR(10)))-SEARCH("-", _xlfn.TEXTSPLIT('Data Table'!G18, CHAR(10)))-2))/12)
               ), 2),
               "-"
            )
         )
      )
   )
)</f>
        <v>-</v>
      </c>
      <c r="H17" s="203" t="str" cm="1">
        <f t="array" ref="H17">IF('Data Table'!H18="", "-",
   IF('Data Table'!H18="-", "-",
      IF(ISNUMBER('Data Table'!H18*1), 'Data Table'!H18,
         IF(ISNUMBER(SEARCH("hrs", 'Data Table'!H18)),
            IFERROR(
               ROUND(SUMPRODUCT(
                  VALUE(LEFT(_xlfn.TEXTSPLIT('Data Table'!H18, CHAR(10)), FIND("-", _xlfn.TEXTSPLIT('Data Table'!H18, CHAR(10)))-1)) *
                  (VALUE(MID(_xlfn.TEXTSPLIT('Data Table'!H18, CHAR(10)), FIND("-", _xlfn.TEXTSPLIT('Data Table'!H18, CHAR(10)))+2,
                  SEARCH("hrs", _xlfn.TEXTSPLIT('Data Table'!H18, CHAR(10)))-SEARCH("-", _xlfn.TEXTSPLIT('Data Table'!H18, CHAR(10)))-2))/12)
               ), 2),
               "-"
            )
         )
      )
   )
)</f>
        <v>-</v>
      </c>
      <c r="I17" s="203" t="str" cm="1">
        <f t="array" ref="I17">IF('Data Table'!I18="", "-",
   IF('Data Table'!I18="-", "-",
      IF(ISNUMBER('Data Table'!I18*1), 'Data Table'!I18,
         IF(ISNUMBER(SEARCH("hrs", 'Data Table'!I18)),
            IFERROR(
               ROUND(SUMPRODUCT(
                  VALUE(LEFT(_xlfn.TEXTSPLIT('Data Table'!I18, CHAR(10)), FIND("-", _xlfn.TEXTSPLIT('Data Table'!I18, CHAR(10)))-1)) *
                  (VALUE(MID(_xlfn.TEXTSPLIT('Data Table'!I18, CHAR(10)), FIND("-", _xlfn.TEXTSPLIT('Data Table'!I18, CHAR(10)))+2,
                  SEARCH("hrs", _xlfn.TEXTSPLIT('Data Table'!I18, CHAR(10)))-SEARCH("-", _xlfn.TEXTSPLIT('Data Table'!I18, CHAR(10)))-2))/12)
               ), 2),
               "-"
            )
         )
      )
   )
)</f>
        <v>-</v>
      </c>
      <c r="J17" s="203" t="str" cm="1">
        <f t="array" ref="J17">IF('Data Table'!J18="", "-",
   IF('Data Table'!J18="-", "-",
      IF(ISNUMBER('Data Table'!J18*1), 'Data Table'!J18,
         IF(ISNUMBER(SEARCH("hrs", 'Data Table'!J18)),
            IFERROR(
               ROUND(SUMPRODUCT(
                  VALUE(LEFT(_xlfn.TEXTSPLIT('Data Table'!J18, CHAR(10)), FIND("-", _xlfn.TEXTSPLIT('Data Table'!J18, CHAR(10)))-1)) *
                  (VALUE(MID(_xlfn.TEXTSPLIT('Data Table'!J18, CHAR(10)), FIND("-", _xlfn.TEXTSPLIT('Data Table'!J18, CHAR(10)))+2,
                  SEARCH("hrs", _xlfn.TEXTSPLIT('Data Table'!J18, CHAR(10)))-SEARCH("-", _xlfn.TEXTSPLIT('Data Table'!J18, CHAR(10)))-2))/12)
               ), 2),
               "-"
            )
         )
      )
   )
)</f>
        <v>-</v>
      </c>
      <c r="K17" s="203" t="str" cm="1">
        <f t="array" ref="K17">IF('Data Table'!K18="", "-",
   IF('Data Table'!K18="-", "-",
      IF(ISNUMBER('Data Table'!K18*1), 'Data Table'!K18,
         IF(ISNUMBER(SEARCH("hrs", 'Data Table'!K18)),
            IFERROR(
               ROUND(SUMPRODUCT(
                  VALUE(LEFT(_xlfn.TEXTSPLIT('Data Table'!K18, CHAR(10)), FIND("-", _xlfn.TEXTSPLIT('Data Table'!K18, CHAR(10)))-1)) *
                  (VALUE(MID(_xlfn.TEXTSPLIT('Data Table'!K18, CHAR(10)), FIND("-", _xlfn.TEXTSPLIT('Data Table'!K18, CHAR(10)))+2,
                  SEARCH("hrs", _xlfn.TEXTSPLIT('Data Table'!K18, CHAR(10)))-SEARCH("-", _xlfn.TEXTSPLIT('Data Table'!K18, CHAR(10)))-2))/12)
               ), 2),
               "-"
            )
         )
      )
   )
)</f>
        <v>-</v>
      </c>
      <c r="L17" s="203" t="str" cm="1">
        <f t="array" ref="L17">IF('Data Table'!N18="", "-",
   IF('Data Table'!N18="-", "-",
      IF(ISNUMBER('Data Table'!N18*1), 'Data Table'!N18,
         IF(ISNUMBER(SEARCH("hrs", 'Data Table'!N18)),
            IFERROR(
               ROUND(SUMPRODUCT(
                  VALUE(LEFT(_xlfn.TEXTSPLIT('Data Table'!N18, CHAR(10)), FIND("-", _xlfn.TEXTSPLIT('Data Table'!N18, CHAR(10)))-1)) *
                  (VALUE(MID(_xlfn.TEXTSPLIT('Data Table'!N18, CHAR(10)), FIND("-", _xlfn.TEXTSPLIT('Data Table'!N18, CHAR(10)))+2,
                  SEARCH("hrs", _xlfn.TEXTSPLIT('Data Table'!N18, CHAR(10)))-SEARCH("-", _xlfn.TEXTSPLIT('Data Table'!N18, CHAR(10)))-2))/12)
               ), 2),
               "-"
            )
         )
      )
   )
)</f>
        <v>-</v>
      </c>
      <c r="M17" s="203" t="str" cm="1">
        <f t="array" ref="M17">IF('Data Table'!O18="", "-",
   IF('Data Table'!O18="-", "-",
      IF(ISNUMBER('Data Table'!O18*1), 'Data Table'!O18,
         IF(ISNUMBER(SEARCH("hrs", 'Data Table'!O18)),
            IFERROR(
               ROUND(SUMPRODUCT(
                  VALUE(LEFT(_xlfn.TEXTSPLIT('Data Table'!O18, CHAR(10)), FIND("-", _xlfn.TEXTSPLIT('Data Table'!O18, CHAR(10)))-1)) *
                  (VALUE(MID(_xlfn.TEXTSPLIT('Data Table'!O18, CHAR(10)), FIND("-", _xlfn.TEXTSPLIT('Data Table'!O18, CHAR(10)))+2,
                  SEARCH("hrs", _xlfn.TEXTSPLIT('Data Table'!O18, CHAR(10)))-SEARCH("-", _xlfn.TEXTSPLIT('Data Table'!O18, CHAR(10)))-2))/12)
               ), 2),
               "-"
            )
         )
      )
   )
)</f>
        <v>-</v>
      </c>
      <c r="N17" s="203" t="str" cm="1">
        <f t="array" ref="N17">IF('Data Table'!P18="", "-",
   IF('Data Table'!P18="-", "-",
      IF(ISNUMBER('Data Table'!P18*1), 'Data Table'!P18,
         IF(ISNUMBER(SEARCH("hrs", 'Data Table'!P18)),
            IFERROR(
               ROUND(SUMPRODUCT(
                  VALUE(LEFT(_xlfn.TEXTSPLIT('Data Table'!P18, CHAR(10)), FIND("-", _xlfn.TEXTSPLIT('Data Table'!P18, CHAR(10)))-1)) *
                  (VALUE(MID(_xlfn.TEXTSPLIT('Data Table'!P18, CHAR(10)), FIND("-", _xlfn.TEXTSPLIT('Data Table'!P18, CHAR(10)))+2,
                  SEARCH("hrs", _xlfn.TEXTSPLIT('Data Table'!P18, CHAR(10)))-SEARCH("-", _xlfn.TEXTSPLIT('Data Table'!P18, CHAR(10)))-2))/12)
               ), 2),
               "-"
            )
         )
      )
   )
)</f>
        <v>-</v>
      </c>
      <c r="O17" s="203" t="str" cm="1">
        <f t="array" ref="O17">IF('Data Table'!Q18="", "-",
   IF('Data Table'!Q18="-", "-",
      IF(ISNUMBER('Data Table'!Q18*1), 'Data Table'!Q18,
         IF(ISNUMBER(SEARCH("hrs", 'Data Table'!Q18)),
            IFERROR(
               ROUND(SUMPRODUCT(
                  VALUE(LEFT(_xlfn.TEXTSPLIT('Data Table'!Q18, CHAR(10)), FIND("-", _xlfn.TEXTSPLIT('Data Table'!Q18, CHAR(10)))-1)) *
                  (VALUE(MID(_xlfn.TEXTSPLIT('Data Table'!Q18, CHAR(10)), FIND("-", _xlfn.TEXTSPLIT('Data Table'!Q18, CHAR(10)))+2,
                  SEARCH("hrs", _xlfn.TEXTSPLIT('Data Table'!Q18, CHAR(10)))-SEARCH("-", _xlfn.TEXTSPLIT('Data Table'!Q18, CHAR(10)))-2))/12)
               ), 2),
               "-"
            )
         )
      )
   )
)</f>
        <v>-</v>
      </c>
      <c r="P17" s="203" t="str" cm="1">
        <f t="array" ref="P17">IF('Data Table'!R18="", "-",
   IF('Data Table'!R18="-", "-",
      IF(ISNUMBER('Data Table'!R18*1), 'Data Table'!R18,
         IF(ISNUMBER(SEARCH("hrs", 'Data Table'!R18)),
            IFERROR(
               ROUND(SUMPRODUCT(
                  VALUE(LEFT(_xlfn.TEXTSPLIT('Data Table'!R18, CHAR(10)), FIND("-", _xlfn.TEXTSPLIT('Data Table'!R18, CHAR(10)))-1)) *
                  (VALUE(MID(_xlfn.TEXTSPLIT('Data Table'!R18, CHAR(10)), FIND("-", _xlfn.TEXTSPLIT('Data Table'!R18, CHAR(10)))+2,
                  SEARCH("hrs", _xlfn.TEXTSPLIT('Data Table'!R18, CHAR(10)))-SEARCH("-", _xlfn.TEXTSPLIT('Data Table'!R18, CHAR(10)))-2))/12)
               ), 2),
               "-"
            )
         )
      )
   )
)</f>
        <v>-</v>
      </c>
      <c r="Q17" s="203" t="str" cm="1">
        <f t="array" ref="Q17">IF('Data Table'!S18="", "-",
   IF('Data Table'!S18="-", "-",
      IF(ISNUMBER('Data Table'!S18*1), 'Data Table'!S18,
         IF(ISNUMBER(SEARCH("hrs", 'Data Table'!S18)),
            IFERROR(
               ROUND(SUMPRODUCT(
                  VALUE(LEFT(_xlfn.TEXTSPLIT('Data Table'!S18, CHAR(10)), FIND("-", _xlfn.TEXTSPLIT('Data Table'!S18, CHAR(10)))-1)) *
                  (VALUE(MID(_xlfn.TEXTSPLIT('Data Table'!S18, CHAR(10)), FIND("-", _xlfn.TEXTSPLIT('Data Table'!S18, CHAR(10)))+2,
                  SEARCH("hrs", _xlfn.TEXTSPLIT('Data Table'!S18, CHAR(10)))-SEARCH("-", _xlfn.TEXTSPLIT('Data Table'!S18, CHAR(10)))-2))/12)
               ), 2),
               "-"
            )
         )
      )
   )
)</f>
        <v>-</v>
      </c>
      <c r="R17" s="203" t="str" cm="1">
        <f t="array" ref="R17">IF('Data Table'!T18="", "-",
   IF('Data Table'!T18="-", "-",
      IF(ISNUMBER('Data Table'!T18*1), 'Data Table'!T18,
         IF(ISNUMBER(SEARCH("hrs", 'Data Table'!T18)),
            IFERROR(
               ROUND(SUMPRODUCT(
                  VALUE(LEFT(_xlfn.TEXTSPLIT('Data Table'!T18, CHAR(10)), FIND("-", _xlfn.TEXTSPLIT('Data Table'!T18, CHAR(10)))-1)) *
                  (VALUE(MID(_xlfn.TEXTSPLIT('Data Table'!T18, CHAR(10)), FIND("-", _xlfn.TEXTSPLIT('Data Table'!T18, CHAR(10)))+2,
                  SEARCH("hrs", _xlfn.TEXTSPLIT('Data Table'!T18, CHAR(10)))-SEARCH("-", _xlfn.TEXTSPLIT('Data Table'!T18, CHAR(10)))-2))/12)
               ), 2),
               "-"
            )
         )
      )
   )
)</f>
        <v>-</v>
      </c>
      <c r="S17" s="203" t="str" cm="1">
        <f t="array" ref="S17">IF('Data Table'!U18="", "-",
   IF('Data Table'!U18="-", "-",
      IF(ISNUMBER('Data Table'!U18*1), 'Data Table'!U18,
         IF(ISNUMBER(SEARCH("hrs", 'Data Table'!U18)),
            IFERROR(
               ROUND(SUMPRODUCT(
                  VALUE(LEFT(_xlfn.TEXTSPLIT('Data Table'!U18, CHAR(10)), FIND("-", _xlfn.TEXTSPLIT('Data Table'!U18, CHAR(10)))-1)) *
                  (VALUE(MID(_xlfn.TEXTSPLIT('Data Table'!U18, CHAR(10)), FIND("-", _xlfn.TEXTSPLIT('Data Table'!U18, CHAR(10)))+2,
                  SEARCH("hrs", _xlfn.TEXTSPLIT('Data Table'!U18, CHAR(10)))-SEARCH("-", _xlfn.TEXTSPLIT('Data Table'!U18, CHAR(10)))-2))/12)
               ), 2),
               "-"
            )
         )
      )
   )
)</f>
        <v>-</v>
      </c>
      <c r="T17" s="251">
        <v>20337</v>
      </c>
      <c r="U17" s="251" t="s">
        <v>54</v>
      </c>
      <c r="V17" s="251" t="s">
        <v>54</v>
      </c>
      <c r="W17" s="290"/>
    </row>
    <row r="18" spans="1:23" s="161" customFormat="1" ht="20.25" customHeight="1">
      <c r="A18" s="205">
        <v>45328</v>
      </c>
      <c r="B18" s="203" cm="1">
        <f t="array" ref="B18">IF('Data Table'!B19="", "-",
   IF('Data Table'!B19="-", "-",
      IF(ISNUMBER('Data Table'!B19*1), 'Data Table'!B19,
         IF(ISNUMBER(SEARCH("hrs", 'Data Table'!B19)),
            IFERROR(
               ROUND(SUMPRODUCT(
                  VALUE(LEFT(_xlfn.TEXTSPLIT('Data Table'!B19, CHAR(10)), FIND("-", _xlfn.TEXTSPLIT('Data Table'!B19, CHAR(10)))-1)) *
                  (VALUE(MID(_xlfn.TEXTSPLIT('Data Table'!B19, CHAR(10)), FIND("-", _xlfn.TEXTSPLIT('Data Table'!B19, CHAR(10)))+2,
                  SEARCH("hrs", _xlfn.TEXTSPLIT('Data Table'!B19, CHAR(10)))-SEARCH("-", _xlfn.TEXTSPLIT('Data Table'!B19, CHAR(10)))-2))/12)
               ), 2),
               "-"
            )
         )
      )
   )
)</f>
        <v>130</v>
      </c>
      <c r="C18" s="203" cm="1">
        <f t="array" ref="C18">IF('Data Table'!C19="", "-",
   IF('Data Table'!C19="-", "-",
      IF(ISNUMBER('Data Table'!C19*1), 'Data Table'!C19,
         IF(ISNUMBER(SEARCH("hrs", 'Data Table'!C19)),
            IFERROR(
               ROUND(SUMPRODUCT(
                  VALUE(LEFT(_xlfn.TEXTSPLIT('Data Table'!C19, CHAR(10)), FIND("-", _xlfn.TEXTSPLIT('Data Table'!C19, CHAR(10)))-1)) *
                  (VALUE(MID(_xlfn.TEXTSPLIT('Data Table'!C19, CHAR(10)), FIND("-", _xlfn.TEXTSPLIT('Data Table'!C19, CHAR(10)))+2,
                  SEARCH("hrs", _xlfn.TEXTSPLIT('Data Table'!C19, CHAR(10)))-SEARCH("-", _xlfn.TEXTSPLIT('Data Table'!C19, CHAR(10)))-2))/12)
               ), 2),
               "-"
            )
         )
      )
   )
)</f>
        <v>121</v>
      </c>
      <c r="D18" s="203" cm="1">
        <f t="array" ref="D18">IF('Data Table'!D19="", "-",
   IF('Data Table'!D19="-", "-",
      IF(ISNUMBER('Data Table'!D19*1), 'Data Table'!D19,
         IF(ISNUMBER(SEARCH("hrs", 'Data Table'!D19)),
            IFERROR(
               ROUND(SUMPRODUCT(
                  VALUE(LEFT(_xlfn.TEXTSPLIT('Data Table'!D19, CHAR(10)), FIND("-", _xlfn.TEXTSPLIT('Data Table'!D19, CHAR(10)))-1)) *
                  (VALUE(MID(_xlfn.TEXTSPLIT('Data Table'!D19, CHAR(10)), FIND("-", _xlfn.TEXTSPLIT('Data Table'!D19, CHAR(10)))+2,
                  SEARCH("hrs", _xlfn.TEXTSPLIT('Data Table'!D19, CHAR(10)))-SEARCH("-", _xlfn.TEXTSPLIT('Data Table'!D19, CHAR(10)))-2))/12)
               ), 2),
               "-"
            )
         )
      )
   )
)</f>
        <v>36</v>
      </c>
      <c r="E18" s="203" cm="1">
        <f t="array" ref="E18">IF('Data Table'!E19="", "-",
   IF('Data Table'!E19="-", "-",
      IF(ISNUMBER('Data Table'!E19*1), 'Data Table'!E19,
         IF(ISNUMBER(SEARCH("hrs", 'Data Table'!E19)),
            IFERROR(
               ROUND(SUMPRODUCT(
                  VALUE(LEFT(_xlfn.TEXTSPLIT('Data Table'!E19, CHAR(10)), FIND("-", _xlfn.TEXTSPLIT('Data Table'!E19, CHAR(10)))-1)) *
                  (VALUE(MID(_xlfn.TEXTSPLIT('Data Table'!E19, CHAR(10)), FIND("-", _xlfn.TEXTSPLIT('Data Table'!E19, CHAR(10)))+2,
                  SEARCH("hrs", _xlfn.TEXTSPLIT('Data Table'!E19, CHAR(10)))-SEARCH("-", _xlfn.TEXTSPLIT('Data Table'!E19, CHAR(10)))-2))/12)
               ), 2),
               "-"
            )
         )
      )
   )
)</f>
        <v>30</v>
      </c>
      <c r="F18" s="203" t="str" cm="1">
        <f t="array" ref="F18">IF('Data Table'!F19="", "-",
   IF('Data Table'!F19="-", "-",
      IF(ISNUMBER('Data Table'!F19*1), 'Data Table'!F19,
         IF(ISNUMBER(SEARCH("hrs", 'Data Table'!F19)),
            IFERROR(
               ROUND(SUMPRODUCT(
                  VALUE(LEFT(_xlfn.TEXTSPLIT('Data Table'!F19, CHAR(10)), FIND("-", _xlfn.TEXTSPLIT('Data Table'!F19, CHAR(10)))-1)) *
                  (VALUE(MID(_xlfn.TEXTSPLIT('Data Table'!F19, CHAR(10)), FIND("-", _xlfn.TEXTSPLIT('Data Table'!F19, CHAR(10)))+2,
                  SEARCH("hrs", _xlfn.TEXTSPLIT('Data Table'!F19, CHAR(10)))-SEARCH("-", _xlfn.TEXTSPLIT('Data Table'!F19, CHAR(10)))-2))/12)
               ), 2),
               "-"
            )
         )
      )
   )
)</f>
        <v>-</v>
      </c>
      <c r="G18" s="203" t="str" cm="1">
        <f t="array" ref="G18">IF('Data Table'!G19="", "-",
   IF('Data Table'!G19="-", "-",
      IF(ISNUMBER('Data Table'!G19*1), 'Data Table'!G19,
         IF(ISNUMBER(SEARCH("hrs", 'Data Table'!G19)),
            IFERROR(
               ROUND(SUMPRODUCT(
                  VALUE(LEFT(_xlfn.TEXTSPLIT('Data Table'!G19, CHAR(10)), FIND("-", _xlfn.TEXTSPLIT('Data Table'!G19, CHAR(10)))-1)) *
                  (VALUE(MID(_xlfn.TEXTSPLIT('Data Table'!G19, CHAR(10)), FIND("-", _xlfn.TEXTSPLIT('Data Table'!G19, CHAR(10)))+2,
                  SEARCH("hrs", _xlfn.TEXTSPLIT('Data Table'!G19, CHAR(10)))-SEARCH("-", _xlfn.TEXTSPLIT('Data Table'!G19, CHAR(10)))-2))/12)
               ), 2),
               "-"
            )
         )
      )
   )
)</f>
        <v>-</v>
      </c>
      <c r="H18" s="203" t="str" cm="1">
        <f t="array" ref="H18">IF('Data Table'!H19="", "-",
   IF('Data Table'!H19="-", "-",
      IF(ISNUMBER('Data Table'!H19*1), 'Data Table'!H19,
         IF(ISNUMBER(SEARCH("hrs", 'Data Table'!H19)),
            IFERROR(
               ROUND(SUMPRODUCT(
                  VALUE(LEFT(_xlfn.TEXTSPLIT('Data Table'!H19, CHAR(10)), FIND("-", _xlfn.TEXTSPLIT('Data Table'!H19, CHAR(10)))-1)) *
                  (VALUE(MID(_xlfn.TEXTSPLIT('Data Table'!H19, CHAR(10)), FIND("-", _xlfn.TEXTSPLIT('Data Table'!H19, CHAR(10)))+2,
                  SEARCH("hrs", _xlfn.TEXTSPLIT('Data Table'!H19, CHAR(10)))-SEARCH("-", _xlfn.TEXTSPLIT('Data Table'!H19, CHAR(10)))-2))/12)
               ), 2),
               "-"
            )
         )
      )
   )
)</f>
        <v>-</v>
      </c>
      <c r="I18" s="203" t="str" cm="1">
        <f t="array" ref="I18">IF('Data Table'!I19="", "-",
   IF('Data Table'!I19="-", "-",
      IF(ISNUMBER('Data Table'!I19*1), 'Data Table'!I19,
         IF(ISNUMBER(SEARCH("hrs", 'Data Table'!I19)),
            IFERROR(
               ROUND(SUMPRODUCT(
                  VALUE(LEFT(_xlfn.TEXTSPLIT('Data Table'!I19, CHAR(10)), FIND("-", _xlfn.TEXTSPLIT('Data Table'!I19, CHAR(10)))-1)) *
                  (VALUE(MID(_xlfn.TEXTSPLIT('Data Table'!I19, CHAR(10)), FIND("-", _xlfn.TEXTSPLIT('Data Table'!I19, CHAR(10)))+2,
                  SEARCH("hrs", _xlfn.TEXTSPLIT('Data Table'!I19, CHAR(10)))-SEARCH("-", _xlfn.TEXTSPLIT('Data Table'!I19, CHAR(10)))-2))/12)
               ), 2),
               "-"
            )
         )
      )
   )
)</f>
        <v>-</v>
      </c>
      <c r="J18" s="203" t="str" cm="1">
        <f t="array" ref="J18">IF('Data Table'!J19="", "-",
   IF('Data Table'!J19="-", "-",
      IF(ISNUMBER('Data Table'!J19*1), 'Data Table'!J19,
         IF(ISNUMBER(SEARCH("hrs", 'Data Table'!J19)),
            IFERROR(
               ROUND(SUMPRODUCT(
                  VALUE(LEFT(_xlfn.TEXTSPLIT('Data Table'!J19, CHAR(10)), FIND("-", _xlfn.TEXTSPLIT('Data Table'!J19, CHAR(10)))-1)) *
                  (VALUE(MID(_xlfn.TEXTSPLIT('Data Table'!J19, CHAR(10)), FIND("-", _xlfn.TEXTSPLIT('Data Table'!J19, CHAR(10)))+2,
                  SEARCH("hrs", _xlfn.TEXTSPLIT('Data Table'!J19, CHAR(10)))-SEARCH("-", _xlfn.TEXTSPLIT('Data Table'!J19, CHAR(10)))-2))/12)
               ), 2),
               "-"
            )
         )
      )
   )
)</f>
        <v>-</v>
      </c>
      <c r="K18" s="203" t="str" cm="1">
        <f t="array" ref="K18">IF('Data Table'!K19="", "-",
   IF('Data Table'!K19="-", "-",
      IF(ISNUMBER('Data Table'!K19*1), 'Data Table'!K19,
         IF(ISNUMBER(SEARCH("hrs", 'Data Table'!K19)),
            IFERROR(
               ROUND(SUMPRODUCT(
                  VALUE(LEFT(_xlfn.TEXTSPLIT('Data Table'!K19, CHAR(10)), FIND("-", _xlfn.TEXTSPLIT('Data Table'!K19, CHAR(10)))-1)) *
                  (VALUE(MID(_xlfn.TEXTSPLIT('Data Table'!K19, CHAR(10)), FIND("-", _xlfn.TEXTSPLIT('Data Table'!K19, CHAR(10)))+2,
                  SEARCH("hrs", _xlfn.TEXTSPLIT('Data Table'!K19, CHAR(10)))-SEARCH("-", _xlfn.TEXTSPLIT('Data Table'!K19, CHAR(10)))-2))/12)
               ), 2),
               "-"
            )
         )
      )
   )
)</f>
        <v>-</v>
      </c>
      <c r="L18" s="203" cm="1">
        <f t="array" ref="L18">IF('Data Table'!N19="", "-",
   IF('Data Table'!N19="-", "-",
      IF(ISNUMBER('Data Table'!N19*1), 'Data Table'!N19,
         IF(ISNUMBER(SEARCH("hrs", 'Data Table'!N19)),
            IFERROR(
               ROUND(SUMPRODUCT(
                  VALUE(LEFT(_xlfn.TEXTSPLIT('Data Table'!N19, CHAR(10)), FIND("-", _xlfn.TEXTSPLIT('Data Table'!N19, CHAR(10)))-1)) *
                  (VALUE(MID(_xlfn.TEXTSPLIT('Data Table'!N19, CHAR(10)), FIND("-", _xlfn.TEXTSPLIT('Data Table'!N19, CHAR(10)))+2,
                  SEARCH("hrs", _xlfn.TEXTSPLIT('Data Table'!N19, CHAR(10)))-SEARCH("-", _xlfn.TEXTSPLIT('Data Table'!N19, CHAR(10)))-2))/12)
               ), 2),
               "-"
            )
         )
      )
   )
)</f>
        <v>1</v>
      </c>
      <c r="M18" s="203" cm="1">
        <f t="array" ref="M18">IF('Data Table'!O19="", "-",
   IF('Data Table'!O19="-", "-",
      IF(ISNUMBER('Data Table'!O19*1), 'Data Table'!O19,
         IF(ISNUMBER(SEARCH("hrs", 'Data Table'!O19)),
            IFERROR(
               ROUND(SUMPRODUCT(
                  VALUE(LEFT(_xlfn.TEXTSPLIT('Data Table'!O19, CHAR(10)), FIND("-", _xlfn.TEXTSPLIT('Data Table'!O19, CHAR(10)))-1)) *
                  (VALUE(MID(_xlfn.TEXTSPLIT('Data Table'!O19, CHAR(10)), FIND("-", _xlfn.TEXTSPLIT('Data Table'!O19, CHAR(10)))+2,
                  SEARCH("hrs", _xlfn.TEXTSPLIT('Data Table'!O19, CHAR(10)))-SEARCH("-", _xlfn.TEXTSPLIT('Data Table'!O19, CHAR(10)))-2))/12)
               ), 2),
               "-"
            )
         )
      )
   )
)</f>
        <v>1</v>
      </c>
      <c r="N18" s="203" cm="1">
        <f t="array" ref="N18">IF('Data Table'!P19="", "-",
   IF('Data Table'!P19="-", "-",
      IF(ISNUMBER('Data Table'!P19*1), 'Data Table'!P19,
         IF(ISNUMBER(SEARCH("hrs", 'Data Table'!P19)),
            IFERROR(
               ROUND(SUMPRODUCT(
                  VALUE(LEFT(_xlfn.TEXTSPLIT('Data Table'!P19, CHAR(10)), FIND("-", _xlfn.TEXTSPLIT('Data Table'!P19, CHAR(10)))-1)) *
                  (VALUE(MID(_xlfn.TEXTSPLIT('Data Table'!P19, CHAR(10)), FIND("-", _xlfn.TEXTSPLIT('Data Table'!P19, CHAR(10)))+2,
                  SEARCH("hrs", _xlfn.TEXTSPLIT('Data Table'!P19, CHAR(10)))-SEARCH("-", _xlfn.TEXTSPLIT('Data Table'!P19, CHAR(10)))-2))/12)
               ), 2),
               "-"
            )
         )
      )
   )
)</f>
        <v>6</v>
      </c>
      <c r="O18" s="203" cm="1">
        <f t="array" ref="O18">IF('Data Table'!Q19="", "-",
   IF('Data Table'!Q19="-", "-",
      IF(ISNUMBER('Data Table'!Q19*1), 'Data Table'!Q19,
         IF(ISNUMBER(SEARCH("hrs", 'Data Table'!Q19)),
            IFERROR(
               ROUND(SUMPRODUCT(
                  VALUE(LEFT(_xlfn.TEXTSPLIT('Data Table'!Q19, CHAR(10)), FIND("-", _xlfn.TEXTSPLIT('Data Table'!Q19, CHAR(10)))-1)) *
                  (VALUE(MID(_xlfn.TEXTSPLIT('Data Table'!Q19, CHAR(10)), FIND("-", _xlfn.TEXTSPLIT('Data Table'!Q19, CHAR(10)))+2,
                  SEARCH("hrs", _xlfn.TEXTSPLIT('Data Table'!Q19, CHAR(10)))-SEARCH("-", _xlfn.TEXTSPLIT('Data Table'!Q19, CHAR(10)))-2))/12)
               ), 2),
               "-"
            )
         )
      )
   )
)</f>
        <v>5</v>
      </c>
      <c r="P18" s="203" cm="1">
        <f t="array" ref="P18">IF('Data Table'!R19="", "-",
   IF('Data Table'!R19="-", "-",
      IF(ISNUMBER('Data Table'!R19*1), 'Data Table'!R19,
         IF(ISNUMBER(SEARCH("hrs", 'Data Table'!R19)),
            IFERROR(
               ROUND(SUMPRODUCT(
                  VALUE(LEFT(_xlfn.TEXTSPLIT('Data Table'!R19, CHAR(10)), FIND("-", _xlfn.TEXTSPLIT('Data Table'!R19, CHAR(10)))-1)) *
                  (VALUE(MID(_xlfn.TEXTSPLIT('Data Table'!R19, CHAR(10)), FIND("-", _xlfn.TEXTSPLIT('Data Table'!R19, CHAR(10)))+2,
                  SEARCH("hrs", _xlfn.TEXTSPLIT('Data Table'!R19, CHAR(10)))-SEARCH("-", _xlfn.TEXTSPLIT('Data Table'!R19, CHAR(10)))-2))/12)
               ), 2),
               "-"
            )
         )
      )
   )
)</f>
        <v>2</v>
      </c>
      <c r="Q18" s="203" cm="1">
        <f t="array" ref="Q18">IF('Data Table'!S19="", "-",
   IF('Data Table'!S19="-", "-",
      IF(ISNUMBER('Data Table'!S19*1), 'Data Table'!S19,
         IF(ISNUMBER(SEARCH("hrs", 'Data Table'!S19)),
            IFERROR(
               ROUND(SUMPRODUCT(
                  VALUE(LEFT(_xlfn.TEXTSPLIT('Data Table'!S19, CHAR(10)), FIND("-", _xlfn.TEXTSPLIT('Data Table'!S19, CHAR(10)))-1)) *
                  (VALUE(MID(_xlfn.TEXTSPLIT('Data Table'!S19, CHAR(10)), FIND("-", _xlfn.TEXTSPLIT('Data Table'!S19, CHAR(10)))+2,
                  SEARCH("hrs", _xlfn.TEXTSPLIT('Data Table'!S19, CHAR(10)))-SEARCH("-", _xlfn.TEXTSPLIT('Data Table'!S19, CHAR(10)))-2))/12)
               ), 2),
               "-"
            )
         )
      )
   )
)</f>
        <v>2</v>
      </c>
      <c r="R18" s="203" cm="1">
        <f t="array" ref="R18">IF('Data Table'!T19="", "-",
   IF('Data Table'!T19="-", "-",
      IF(ISNUMBER('Data Table'!T19*1), 'Data Table'!T19,
         IF(ISNUMBER(SEARCH("hrs", 'Data Table'!T19)),
            IFERROR(
               ROUND(SUMPRODUCT(
                  VALUE(LEFT(_xlfn.TEXTSPLIT('Data Table'!T19, CHAR(10)), FIND("-", _xlfn.TEXTSPLIT('Data Table'!T19, CHAR(10)))-1)) *
                  (VALUE(MID(_xlfn.TEXTSPLIT('Data Table'!T19, CHAR(10)), FIND("-", _xlfn.TEXTSPLIT('Data Table'!T19, CHAR(10)))+2,
                  SEARCH("hrs", _xlfn.TEXTSPLIT('Data Table'!T19, CHAR(10)))-SEARCH("-", _xlfn.TEXTSPLIT('Data Table'!T19, CHAR(10)))-2))/12)
               ), 2),
               "-"
            )
         )
      )
   )
)</f>
        <v>8</v>
      </c>
      <c r="S18" s="203" cm="1">
        <f t="array" ref="S18">IF('Data Table'!U19="", "-",
   IF('Data Table'!U19="-", "-",
      IF(ISNUMBER('Data Table'!U19*1), 'Data Table'!U19,
         IF(ISNUMBER(SEARCH("hrs", 'Data Table'!U19)),
            IFERROR(
               ROUND(SUMPRODUCT(
                  VALUE(LEFT(_xlfn.TEXTSPLIT('Data Table'!U19, CHAR(10)), FIND("-", _xlfn.TEXTSPLIT('Data Table'!U19, CHAR(10)))-1)) *
                  (VALUE(MID(_xlfn.TEXTSPLIT('Data Table'!U19, CHAR(10)), FIND("-", _xlfn.TEXTSPLIT('Data Table'!U19, CHAR(10)))+2,
                  SEARCH("hrs", _xlfn.TEXTSPLIT('Data Table'!U19, CHAR(10)))-SEARCH("-", _xlfn.TEXTSPLIT('Data Table'!U19, CHAR(10)))-2))/12)
               ), 2),
               "-"
            )
         )
      )
   )
)</f>
        <v>8</v>
      </c>
      <c r="T18" s="251">
        <v>25792</v>
      </c>
      <c r="U18" s="251">
        <v>93726</v>
      </c>
      <c r="V18" s="251">
        <v>854</v>
      </c>
      <c r="W18" s="295"/>
    </row>
    <row r="19" spans="1:23" s="161" customFormat="1" ht="20.25" customHeight="1">
      <c r="A19" s="205">
        <v>45329</v>
      </c>
      <c r="B19" s="203" cm="1">
        <f t="array" ref="B19">IF('Data Table'!B20="", "-",
   IF('Data Table'!B20="-", "-",
      IF(ISNUMBER('Data Table'!B20*1), 'Data Table'!B20,
         IF(ISNUMBER(SEARCH("hrs", 'Data Table'!B20)),
            IFERROR(
               ROUND(SUMPRODUCT(
                  VALUE(LEFT(_xlfn.TEXTSPLIT('Data Table'!B20, CHAR(10)), FIND("-", _xlfn.TEXTSPLIT('Data Table'!B20, CHAR(10)))-1)) *
                  (VALUE(MID(_xlfn.TEXTSPLIT('Data Table'!B20, CHAR(10)), FIND("-", _xlfn.TEXTSPLIT('Data Table'!B20, CHAR(10)))+2,
                  SEARCH("hrs", _xlfn.TEXTSPLIT('Data Table'!B20, CHAR(10)))-SEARCH("-", _xlfn.TEXTSPLIT('Data Table'!B20, CHAR(10)))-2))/12)
               ), 2),
               "-"
            )
         )
      )
   )
)</f>
        <v>128</v>
      </c>
      <c r="C19" s="203" cm="1">
        <f t="array" ref="C19">IF('Data Table'!C20="", "-",
   IF('Data Table'!C20="-", "-",
      IF(ISNUMBER('Data Table'!C20*1), 'Data Table'!C20,
         IF(ISNUMBER(SEARCH("hrs", 'Data Table'!C20)),
            IFERROR(
               ROUND(SUMPRODUCT(
                  VALUE(LEFT(_xlfn.TEXTSPLIT('Data Table'!C20, CHAR(10)), FIND("-", _xlfn.TEXTSPLIT('Data Table'!C20, CHAR(10)))-1)) *
                  (VALUE(MID(_xlfn.TEXTSPLIT('Data Table'!C20, CHAR(10)), FIND("-", _xlfn.TEXTSPLIT('Data Table'!C20, CHAR(10)))+2,
                  SEARCH("hrs", _xlfn.TEXTSPLIT('Data Table'!C20, CHAR(10)))-SEARCH("-", _xlfn.TEXTSPLIT('Data Table'!C20, CHAR(10)))-2))/12)
               ), 2),
               "-"
            )
         )
      )
   )
)</f>
        <v>110</v>
      </c>
      <c r="D19" s="203" cm="1">
        <f t="array" ref="D19">IF('Data Table'!D20="", "-",
   IF('Data Table'!D20="-", "-",
      IF(ISNUMBER('Data Table'!D20*1), 'Data Table'!D20,
         IF(ISNUMBER(SEARCH("hrs", 'Data Table'!D20)),
            IFERROR(
               ROUND(SUMPRODUCT(
                  VALUE(LEFT(_xlfn.TEXTSPLIT('Data Table'!D20, CHAR(10)), FIND("-", _xlfn.TEXTSPLIT('Data Table'!D20, CHAR(10)))-1)) *
                  (VALUE(MID(_xlfn.TEXTSPLIT('Data Table'!D20, CHAR(10)), FIND("-", _xlfn.TEXTSPLIT('Data Table'!D20, CHAR(10)))+2,
                  SEARCH("hrs", _xlfn.TEXTSPLIT('Data Table'!D20, CHAR(10)))-SEARCH("-", _xlfn.TEXTSPLIT('Data Table'!D20, CHAR(10)))-2))/12)
               ), 2),
               "-"
            )
         )
      )
   )
)</f>
        <v>31</v>
      </c>
      <c r="E19" s="203" cm="1">
        <f t="array" ref="E19">IF('Data Table'!E20="", "-",
   IF('Data Table'!E20="-", "-",
      IF(ISNUMBER('Data Table'!E20*1), 'Data Table'!E20,
         IF(ISNUMBER(SEARCH("hrs", 'Data Table'!E20)),
            IFERROR(
               ROUND(SUMPRODUCT(
                  VALUE(LEFT(_xlfn.TEXTSPLIT('Data Table'!E20, CHAR(10)), FIND("-", _xlfn.TEXTSPLIT('Data Table'!E20, CHAR(10)))-1)) *
                  (VALUE(MID(_xlfn.TEXTSPLIT('Data Table'!E20, CHAR(10)), FIND("-", _xlfn.TEXTSPLIT('Data Table'!E20, CHAR(10)))+2,
                  SEARCH("hrs", _xlfn.TEXTSPLIT('Data Table'!E20, CHAR(10)))-SEARCH("-", _xlfn.TEXTSPLIT('Data Table'!E20, CHAR(10)))-2))/12)
               ), 2),
               "-"
            )
         )
      )
   )
)</f>
        <v>30</v>
      </c>
      <c r="F19" s="203" t="str" cm="1">
        <f t="array" ref="F19">IF('Data Table'!F20="", "-",
   IF('Data Table'!F20="-", "-",
      IF(ISNUMBER('Data Table'!F20*1), 'Data Table'!F20,
         IF(ISNUMBER(SEARCH("hrs", 'Data Table'!F20)),
            IFERROR(
               ROUND(SUMPRODUCT(
                  VALUE(LEFT(_xlfn.TEXTSPLIT('Data Table'!F20, CHAR(10)), FIND("-", _xlfn.TEXTSPLIT('Data Table'!F20, CHAR(10)))-1)) *
                  (VALUE(MID(_xlfn.TEXTSPLIT('Data Table'!F20, CHAR(10)), FIND("-", _xlfn.TEXTSPLIT('Data Table'!F20, CHAR(10)))+2,
                  SEARCH("hrs", _xlfn.TEXTSPLIT('Data Table'!F20, CHAR(10)))-SEARCH("-", _xlfn.TEXTSPLIT('Data Table'!F20, CHAR(10)))-2))/12)
               ), 2),
               "-"
            )
         )
      )
   )
)</f>
        <v>-</v>
      </c>
      <c r="G19" s="203" t="str" cm="1">
        <f t="array" ref="G19">IF('Data Table'!G20="", "-",
   IF('Data Table'!G20="-", "-",
      IF(ISNUMBER('Data Table'!G20*1), 'Data Table'!G20,
         IF(ISNUMBER(SEARCH("hrs", 'Data Table'!G20)),
            IFERROR(
               ROUND(SUMPRODUCT(
                  VALUE(LEFT(_xlfn.TEXTSPLIT('Data Table'!G20, CHAR(10)), FIND("-", _xlfn.TEXTSPLIT('Data Table'!G20, CHAR(10)))-1)) *
                  (VALUE(MID(_xlfn.TEXTSPLIT('Data Table'!G20, CHAR(10)), FIND("-", _xlfn.TEXTSPLIT('Data Table'!G20, CHAR(10)))+2,
                  SEARCH("hrs", _xlfn.TEXTSPLIT('Data Table'!G20, CHAR(10)))-SEARCH("-", _xlfn.TEXTSPLIT('Data Table'!G20, CHAR(10)))-2))/12)
               ), 2),
               "-"
            )
         )
      )
   )
)</f>
        <v>-</v>
      </c>
      <c r="H19" s="203" t="str" cm="1">
        <f t="array" ref="H19">IF('Data Table'!H20="", "-",
   IF('Data Table'!H20="-", "-",
      IF(ISNUMBER('Data Table'!H20*1), 'Data Table'!H20,
         IF(ISNUMBER(SEARCH("hrs", 'Data Table'!H20)),
            IFERROR(
               ROUND(SUMPRODUCT(
                  VALUE(LEFT(_xlfn.TEXTSPLIT('Data Table'!H20, CHAR(10)), FIND("-", _xlfn.TEXTSPLIT('Data Table'!H20, CHAR(10)))-1)) *
                  (VALUE(MID(_xlfn.TEXTSPLIT('Data Table'!H20, CHAR(10)), FIND("-", _xlfn.TEXTSPLIT('Data Table'!H20, CHAR(10)))+2,
                  SEARCH("hrs", _xlfn.TEXTSPLIT('Data Table'!H20, CHAR(10)))-SEARCH("-", _xlfn.TEXTSPLIT('Data Table'!H20, CHAR(10)))-2))/12)
               ), 2),
               "-"
            )
         )
      )
   )
)</f>
        <v>-</v>
      </c>
      <c r="I19" s="203" t="str" cm="1">
        <f t="array" ref="I19">IF('Data Table'!I20="", "-",
   IF('Data Table'!I20="-", "-",
      IF(ISNUMBER('Data Table'!I20*1), 'Data Table'!I20,
         IF(ISNUMBER(SEARCH("hrs", 'Data Table'!I20)),
            IFERROR(
               ROUND(SUMPRODUCT(
                  VALUE(LEFT(_xlfn.TEXTSPLIT('Data Table'!I20, CHAR(10)), FIND("-", _xlfn.TEXTSPLIT('Data Table'!I20, CHAR(10)))-1)) *
                  (VALUE(MID(_xlfn.TEXTSPLIT('Data Table'!I20, CHAR(10)), FIND("-", _xlfn.TEXTSPLIT('Data Table'!I20, CHAR(10)))+2,
                  SEARCH("hrs", _xlfn.TEXTSPLIT('Data Table'!I20, CHAR(10)))-SEARCH("-", _xlfn.TEXTSPLIT('Data Table'!I20, CHAR(10)))-2))/12)
               ), 2),
               "-"
            )
         )
      )
   )
)</f>
        <v>-</v>
      </c>
      <c r="J19" s="203" t="str" cm="1">
        <f t="array" ref="J19">IF('Data Table'!J20="", "-",
   IF('Data Table'!J20="-", "-",
      IF(ISNUMBER('Data Table'!J20*1), 'Data Table'!J20,
         IF(ISNUMBER(SEARCH("hrs", 'Data Table'!J20)),
            IFERROR(
               ROUND(SUMPRODUCT(
                  VALUE(LEFT(_xlfn.TEXTSPLIT('Data Table'!J20, CHAR(10)), FIND("-", _xlfn.TEXTSPLIT('Data Table'!J20, CHAR(10)))-1)) *
                  (VALUE(MID(_xlfn.TEXTSPLIT('Data Table'!J20, CHAR(10)), FIND("-", _xlfn.TEXTSPLIT('Data Table'!J20, CHAR(10)))+2,
                  SEARCH("hrs", _xlfn.TEXTSPLIT('Data Table'!J20, CHAR(10)))-SEARCH("-", _xlfn.TEXTSPLIT('Data Table'!J20, CHAR(10)))-2))/12)
               ), 2),
               "-"
            )
         )
      )
   )
)</f>
        <v>-</v>
      </c>
      <c r="K19" s="203" t="str" cm="1">
        <f t="array" ref="K19">IF('Data Table'!K20="", "-",
   IF('Data Table'!K20="-", "-",
      IF(ISNUMBER('Data Table'!K20*1), 'Data Table'!K20,
         IF(ISNUMBER(SEARCH("hrs", 'Data Table'!K20)),
            IFERROR(
               ROUND(SUMPRODUCT(
                  VALUE(LEFT(_xlfn.TEXTSPLIT('Data Table'!K20, CHAR(10)), FIND("-", _xlfn.TEXTSPLIT('Data Table'!K20, CHAR(10)))-1)) *
                  (VALUE(MID(_xlfn.TEXTSPLIT('Data Table'!K20, CHAR(10)), FIND("-", _xlfn.TEXTSPLIT('Data Table'!K20, CHAR(10)))+2,
                  SEARCH("hrs", _xlfn.TEXTSPLIT('Data Table'!K20, CHAR(10)))-SEARCH("-", _xlfn.TEXTSPLIT('Data Table'!K20, CHAR(10)))-2))/12)
               ), 2),
               "-"
            )
         )
      )
   )
)</f>
        <v>-</v>
      </c>
      <c r="L19" s="203" cm="1">
        <f t="array" ref="L19">IF('Data Table'!N20="", "-",
   IF('Data Table'!N20="-", "-",
      IF(ISNUMBER('Data Table'!N20*1), 'Data Table'!N20,
         IF(ISNUMBER(SEARCH("hrs", 'Data Table'!N20)),
            IFERROR(
               ROUND(SUMPRODUCT(
                  VALUE(LEFT(_xlfn.TEXTSPLIT('Data Table'!N20, CHAR(10)), FIND("-", _xlfn.TEXTSPLIT('Data Table'!N20, CHAR(10)))-1)) *
                  (VALUE(MID(_xlfn.TEXTSPLIT('Data Table'!N20, CHAR(10)), FIND("-", _xlfn.TEXTSPLIT('Data Table'!N20, CHAR(10)))+2,
                  SEARCH("hrs", _xlfn.TEXTSPLIT('Data Table'!N20, CHAR(10)))-SEARCH("-", _xlfn.TEXTSPLIT('Data Table'!N20, CHAR(10)))-2))/12)
               ), 2),
               "-"
            )
         )
      )
   )
)</f>
        <v>1</v>
      </c>
      <c r="M19" s="203" cm="1">
        <f t="array" ref="M19">IF('Data Table'!O20="", "-",
   IF('Data Table'!O20="-", "-",
      IF(ISNUMBER('Data Table'!O20*1), 'Data Table'!O20,
         IF(ISNUMBER(SEARCH("hrs", 'Data Table'!O20)),
            IFERROR(
               ROUND(SUMPRODUCT(
                  VALUE(LEFT(_xlfn.TEXTSPLIT('Data Table'!O20, CHAR(10)), FIND("-", _xlfn.TEXTSPLIT('Data Table'!O20, CHAR(10)))-1)) *
                  (VALUE(MID(_xlfn.TEXTSPLIT('Data Table'!O20, CHAR(10)), FIND("-", _xlfn.TEXTSPLIT('Data Table'!O20, CHAR(10)))+2,
                  SEARCH("hrs", _xlfn.TEXTSPLIT('Data Table'!O20, CHAR(10)))-SEARCH("-", _xlfn.TEXTSPLIT('Data Table'!O20, CHAR(10)))-2))/12)
               ), 2),
               "-"
            )
         )
      )
   )
)</f>
        <v>1</v>
      </c>
      <c r="N19" s="203" cm="1">
        <f t="array" ref="N19">IF('Data Table'!P20="", "-",
   IF('Data Table'!P20="-", "-",
      IF(ISNUMBER('Data Table'!P20*1), 'Data Table'!P20,
         IF(ISNUMBER(SEARCH("hrs", 'Data Table'!P20)),
            IFERROR(
               ROUND(SUMPRODUCT(
                  VALUE(LEFT(_xlfn.TEXTSPLIT('Data Table'!P20, CHAR(10)), FIND("-", _xlfn.TEXTSPLIT('Data Table'!P20, CHAR(10)))-1)) *
                  (VALUE(MID(_xlfn.TEXTSPLIT('Data Table'!P20, CHAR(10)), FIND("-", _xlfn.TEXTSPLIT('Data Table'!P20, CHAR(10)))+2,
                  SEARCH("hrs", _xlfn.TEXTSPLIT('Data Table'!P20, CHAR(10)))-SEARCH("-", _xlfn.TEXTSPLIT('Data Table'!P20, CHAR(10)))-2))/12)
               ), 2),
               "-"
            )
         )
      )
   )
)</f>
        <v>5</v>
      </c>
      <c r="O19" s="203" cm="1">
        <f t="array" ref="O19">IF('Data Table'!Q20="", "-",
   IF('Data Table'!Q20="-", "-",
      IF(ISNUMBER('Data Table'!Q20*1), 'Data Table'!Q20,
         IF(ISNUMBER(SEARCH("hrs", 'Data Table'!Q20)),
            IFERROR(
               ROUND(SUMPRODUCT(
                  VALUE(LEFT(_xlfn.TEXTSPLIT('Data Table'!Q20, CHAR(10)), FIND("-", _xlfn.TEXTSPLIT('Data Table'!Q20, CHAR(10)))-1)) *
                  (VALUE(MID(_xlfn.TEXTSPLIT('Data Table'!Q20, CHAR(10)), FIND("-", _xlfn.TEXTSPLIT('Data Table'!Q20, CHAR(10)))+2,
                  SEARCH("hrs", _xlfn.TEXTSPLIT('Data Table'!Q20, CHAR(10)))-SEARCH("-", _xlfn.TEXTSPLIT('Data Table'!Q20, CHAR(10)))-2))/12)
               ), 2),
               "-"
            )
         )
      )
   )
)</f>
        <v>4</v>
      </c>
      <c r="P19" s="203" cm="1">
        <f t="array" ref="P19">IF('Data Table'!R20="", "-",
   IF('Data Table'!R20="-", "-",
      IF(ISNUMBER('Data Table'!R20*1), 'Data Table'!R20,
         IF(ISNUMBER(SEARCH("hrs", 'Data Table'!R20)),
            IFERROR(
               ROUND(SUMPRODUCT(
                  VALUE(LEFT(_xlfn.TEXTSPLIT('Data Table'!R20, CHAR(10)), FIND("-", _xlfn.TEXTSPLIT('Data Table'!R20, CHAR(10)))-1)) *
                  (VALUE(MID(_xlfn.TEXTSPLIT('Data Table'!R20, CHAR(10)), FIND("-", _xlfn.TEXTSPLIT('Data Table'!R20, CHAR(10)))+2,
                  SEARCH("hrs", _xlfn.TEXTSPLIT('Data Table'!R20, CHAR(10)))-SEARCH("-", _xlfn.TEXTSPLIT('Data Table'!R20, CHAR(10)))-2))/12)
               ), 2),
               "-"
            )
         )
      )
   )
)</f>
        <v>2</v>
      </c>
      <c r="Q19" s="203" cm="1">
        <f t="array" ref="Q19">IF('Data Table'!S20="", "-",
   IF('Data Table'!S20="-", "-",
      IF(ISNUMBER('Data Table'!S20*1), 'Data Table'!S20,
         IF(ISNUMBER(SEARCH("hrs", 'Data Table'!S20)),
            IFERROR(
               ROUND(SUMPRODUCT(
                  VALUE(LEFT(_xlfn.TEXTSPLIT('Data Table'!S20, CHAR(10)), FIND("-", _xlfn.TEXTSPLIT('Data Table'!S20, CHAR(10)))-1)) *
                  (VALUE(MID(_xlfn.TEXTSPLIT('Data Table'!S20, CHAR(10)), FIND("-", _xlfn.TEXTSPLIT('Data Table'!S20, CHAR(10)))+2,
                  SEARCH("hrs", _xlfn.TEXTSPLIT('Data Table'!S20, CHAR(10)))-SEARCH("-", _xlfn.TEXTSPLIT('Data Table'!S20, CHAR(10)))-2))/12)
               ), 2),
               "-"
            )
         )
      )
   )
)</f>
        <v>2</v>
      </c>
      <c r="R19" s="203" cm="1">
        <f t="array" ref="R19">IF('Data Table'!T20="", "-",
   IF('Data Table'!T20="-", "-",
      IF(ISNUMBER('Data Table'!T20*1), 'Data Table'!T20,
         IF(ISNUMBER(SEARCH("hrs", 'Data Table'!T20)),
            IFERROR(
               ROUND(SUMPRODUCT(
                  VALUE(LEFT(_xlfn.TEXTSPLIT('Data Table'!T20, CHAR(10)), FIND("-", _xlfn.TEXTSPLIT('Data Table'!T20, CHAR(10)))-1)) *
                  (VALUE(MID(_xlfn.TEXTSPLIT('Data Table'!T20, CHAR(10)), FIND("-", _xlfn.TEXTSPLIT('Data Table'!T20, CHAR(10)))+2,
                  SEARCH("hrs", _xlfn.TEXTSPLIT('Data Table'!T20, CHAR(10)))-SEARCH("-", _xlfn.TEXTSPLIT('Data Table'!T20, CHAR(10)))-2))/12)
               ), 2),
               "-"
            )
         )
      )
   )
)</f>
        <v>8</v>
      </c>
      <c r="S19" s="203" cm="1">
        <f t="array" ref="S19">IF('Data Table'!U20="", "-",
   IF('Data Table'!U20="-", "-",
      IF(ISNUMBER('Data Table'!U20*1), 'Data Table'!U20,
         IF(ISNUMBER(SEARCH("hrs", 'Data Table'!U20)),
            IFERROR(
               ROUND(SUMPRODUCT(
                  VALUE(LEFT(_xlfn.TEXTSPLIT('Data Table'!U20, CHAR(10)), FIND("-", _xlfn.TEXTSPLIT('Data Table'!U20, CHAR(10)))-1)) *
                  (VALUE(MID(_xlfn.TEXTSPLIT('Data Table'!U20, CHAR(10)), FIND("-", _xlfn.TEXTSPLIT('Data Table'!U20, CHAR(10)))+2,
                  SEARCH("hrs", _xlfn.TEXTSPLIT('Data Table'!U20, CHAR(10)))-SEARCH("-", _xlfn.TEXTSPLIT('Data Table'!U20, CHAR(10)))-2))/12)
               ), 2),
               "-"
            )
         )
      )
   )
)</f>
        <v>8</v>
      </c>
      <c r="T19" s="251">
        <v>24866</v>
      </c>
      <c r="U19" s="251">
        <v>70638</v>
      </c>
      <c r="V19" s="251">
        <v>769</v>
      </c>
      <c r="W19" s="295"/>
    </row>
    <row r="20" spans="1:23" s="161" customFormat="1" ht="20.25" customHeight="1">
      <c r="A20" s="205">
        <v>45330</v>
      </c>
      <c r="B20" s="203" cm="1">
        <f t="array" ref="B20">IF('Data Table'!B21="", "-",
   IF('Data Table'!B21="-", "-",
      IF(ISNUMBER('Data Table'!B21*1), 'Data Table'!B21,
         IF(ISNUMBER(SEARCH("hrs", 'Data Table'!B21)),
            IFERROR(
               ROUND(SUMPRODUCT(
                  VALUE(LEFT(_xlfn.TEXTSPLIT('Data Table'!B21, CHAR(10)), FIND("-", _xlfn.TEXTSPLIT('Data Table'!B21, CHAR(10)))-1)) *
                  (VALUE(MID(_xlfn.TEXTSPLIT('Data Table'!B21, CHAR(10)), FIND("-", _xlfn.TEXTSPLIT('Data Table'!B21, CHAR(10)))+2,
                  SEARCH("hrs", _xlfn.TEXTSPLIT('Data Table'!B21, CHAR(10)))-SEARCH("-", _xlfn.TEXTSPLIT('Data Table'!B21, CHAR(10)))-2))/12)
               ), 2),
               "-"
            )
         )
      )
   )
)</f>
        <v>118</v>
      </c>
      <c r="C20" s="203" cm="1">
        <f t="array" ref="C20">IF('Data Table'!C21="", "-",
   IF('Data Table'!C21="-", "-",
      IF(ISNUMBER('Data Table'!C21*1), 'Data Table'!C21,
         IF(ISNUMBER(SEARCH("hrs", 'Data Table'!C21)),
            IFERROR(
               ROUND(SUMPRODUCT(
                  VALUE(LEFT(_xlfn.TEXTSPLIT('Data Table'!C21, CHAR(10)), FIND("-", _xlfn.TEXTSPLIT('Data Table'!C21, CHAR(10)))-1)) *
                  (VALUE(MID(_xlfn.TEXTSPLIT('Data Table'!C21, CHAR(10)), FIND("-", _xlfn.TEXTSPLIT('Data Table'!C21, CHAR(10)))+2,
                  SEARCH("hrs", _xlfn.TEXTSPLIT('Data Table'!C21, CHAR(10)))-SEARCH("-", _xlfn.TEXTSPLIT('Data Table'!C21, CHAR(10)))-2))/12)
               ), 2),
               "-"
            )
         )
      )
   )
)</f>
        <v>130</v>
      </c>
      <c r="D20" s="203" cm="1">
        <f t="array" ref="D20">IF('Data Table'!D21="", "-",
   IF('Data Table'!D21="-", "-",
      IF(ISNUMBER('Data Table'!D21*1), 'Data Table'!D21,
         IF(ISNUMBER(SEARCH("hrs", 'Data Table'!D21)),
            IFERROR(
               ROUND(SUMPRODUCT(
                  VALUE(LEFT(_xlfn.TEXTSPLIT('Data Table'!D21, CHAR(10)), FIND("-", _xlfn.TEXTSPLIT('Data Table'!D21, CHAR(10)))-1)) *
                  (VALUE(MID(_xlfn.TEXTSPLIT('Data Table'!D21, CHAR(10)), FIND("-", _xlfn.TEXTSPLIT('Data Table'!D21, CHAR(10)))+2,
                  SEARCH("hrs", _xlfn.TEXTSPLIT('Data Table'!D21, CHAR(10)))-SEARCH("-", _xlfn.TEXTSPLIT('Data Table'!D21, CHAR(10)))-2))/12)
               ), 2),
               "-"
            )
         )
      )
   )
)</f>
        <v>27</v>
      </c>
      <c r="E20" s="203" cm="1">
        <f t="array" ref="E20">IF('Data Table'!E21="", "-",
   IF('Data Table'!E21="-", "-",
      IF(ISNUMBER('Data Table'!E21*1), 'Data Table'!E21,
         IF(ISNUMBER(SEARCH("hrs", 'Data Table'!E21)),
            IFERROR(
               ROUND(SUMPRODUCT(
                  VALUE(LEFT(_xlfn.TEXTSPLIT('Data Table'!E21, CHAR(10)), FIND("-", _xlfn.TEXTSPLIT('Data Table'!E21, CHAR(10)))-1)) *
                  (VALUE(MID(_xlfn.TEXTSPLIT('Data Table'!E21, CHAR(10)), FIND("-", _xlfn.TEXTSPLIT('Data Table'!E21, CHAR(10)))+2,
                  SEARCH("hrs", _xlfn.TEXTSPLIT('Data Table'!E21, CHAR(10)))-SEARCH("-", _xlfn.TEXTSPLIT('Data Table'!E21, CHAR(10)))-2))/12)
               ), 2),
               "-"
            )
         )
      )
   )
)</f>
        <v>31</v>
      </c>
      <c r="F20" s="203" t="str" cm="1">
        <f t="array" ref="F20">IF('Data Table'!F21="", "-",
   IF('Data Table'!F21="-", "-",
      IF(ISNUMBER('Data Table'!F21*1), 'Data Table'!F21,
         IF(ISNUMBER(SEARCH("hrs", 'Data Table'!F21)),
            IFERROR(
               ROUND(SUMPRODUCT(
                  VALUE(LEFT(_xlfn.TEXTSPLIT('Data Table'!F21, CHAR(10)), FIND("-", _xlfn.TEXTSPLIT('Data Table'!F21, CHAR(10)))-1)) *
                  (VALUE(MID(_xlfn.TEXTSPLIT('Data Table'!F21, CHAR(10)), FIND("-", _xlfn.TEXTSPLIT('Data Table'!F21, CHAR(10)))+2,
                  SEARCH("hrs", _xlfn.TEXTSPLIT('Data Table'!F21, CHAR(10)))-SEARCH("-", _xlfn.TEXTSPLIT('Data Table'!F21, CHAR(10)))-2))/12)
               ), 2),
               "-"
            )
         )
      )
   )
)</f>
        <v>-</v>
      </c>
      <c r="G20" s="203" t="str" cm="1">
        <f t="array" ref="G20">IF('Data Table'!G21="", "-",
   IF('Data Table'!G21="-", "-",
      IF(ISNUMBER('Data Table'!G21*1), 'Data Table'!G21,
         IF(ISNUMBER(SEARCH("hrs", 'Data Table'!G21)),
            IFERROR(
               ROUND(SUMPRODUCT(
                  VALUE(LEFT(_xlfn.TEXTSPLIT('Data Table'!G21, CHAR(10)), FIND("-", _xlfn.TEXTSPLIT('Data Table'!G21, CHAR(10)))-1)) *
                  (VALUE(MID(_xlfn.TEXTSPLIT('Data Table'!G21, CHAR(10)), FIND("-", _xlfn.TEXTSPLIT('Data Table'!G21, CHAR(10)))+2,
                  SEARCH("hrs", _xlfn.TEXTSPLIT('Data Table'!G21, CHAR(10)))-SEARCH("-", _xlfn.TEXTSPLIT('Data Table'!G21, CHAR(10)))-2))/12)
               ), 2),
               "-"
            )
         )
      )
   )
)</f>
        <v>-</v>
      </c>
      <c r="H20" s="203" t="str" cm="1">
        <f t="array" ref="H20">IF('Data Table'!H21="", "-",
   IF('Data Table'!H21="-", "-",
      IF(ISNUMBER('Data Table'!H21*1), 'Data Table'!H21,
         IF(ISNUMBER(SEARCH("hrs", 'Data Table'!H21)),
            IFERROR(
               ROUND(SUMPRODUCT(
                  VALUE(LEFT(_xlfn.TEXTSPLIT('Data Table'!H21, CHAR(10)), FIND("-", _xlfn.TEXTSPLIT('Data Table'!H21, CHAR(10)))-1)) *
                  (VALUE(MID(_xlfn.TEXTSPLIT('Data Table'!H21, CHAR(10)), FIND("-", _xlfn.TEXTSPLIT('Data Table'!H21, CHAR(10)))+2,
                  SEARCH("hrs", _xlfn.TEXTSPLIT('Data Table'!H21, CHAR(10)))-SEARCH("-", _xlfn.TEXTSPLIT('Data Table'!H21, CHAR(10)))-2))/12)
               ), 2),
               "-"
            )
         )
      )
   )
)</f>
        <v>-</v>
      </c>
      <c r="I20" s="203" t="str" cm="1">
        <f t="array" ref="I20">IF('Data Table'!I21="", "-",
   IF('Data Table'!I21="-", "-",
      IF(ISNUMBER('Data Table'!I21*1), 'Data Table'!I21,
         IF(ISNUMBER(SEARCH("hrs", 'Data Table'!I21)),
            IFERROR(
               ROUND(SUMPRODUCT(
                  VALUE(LEFT(_xlfn.TEXTSPLIT('Data Table'!I21, CHAR(10)), FIND("-", _xlfn.TEXTSPLIT('Data Table'!I21, CHAR(10)))-1)) *
                  (VALUE(MID(_xlfn.TEXTSPLIT('Data Table'!I21, CHAR(10)), FIND("-", _xlfn.TEXTSPLIT('Data Table'!I21, CHAR(10)))+2,
                  SEARCH("hrs", _xlfn.TEXTSPLIT('Data Table'!I21, CHAR(10)))-SEARCH("-", _xlfn.TEXTSPLIT('Data Table'!I21, CHAR(10)))-2))/12)
               ), 2),
               "-"
            )
         )
      )
   )
)</f>
        <v>-</v>
      </c>
      <c r="J20" s="203" t="str" cm="1">
        <f t="array" ref="J20">IF('Data Table'!J21="", "-",
   IF('Data Table'!J21="-", "-",
      IF(ISNUMBER('Data Table'!J21*1), 'Data Table'!J21,
         IF(ISNUMBER(SEARCH("hrs", 'Data Table'!J21)),
            IFERROR(
               ROUND(SUMPRODUCT(
                  VALUE(LEFT(_xlfn.TEXTSPLIT('Data Table'!J21, CHAR(10)), FIND("-", _xlfn.TEXTSPLIT('Data Table'!J21, CHAR(10)))-1)) *
                  (VALUE(MID(_xlfn.TEXTSPLIT('Data Table'!J21, CHAR(10)), FIND("-", _xlfn.TEXTSPLIT('Data Table'!J21, CHAR(10)))+2,
                  SEARCH("hrs", _xlfn.TEXTSPLIT('Data Table'!J21, CHAR(10)))-SEARCH("-", _xlfn.TEXTSPLIT('Data Table'!J21, CHAR(10)))-2))/12)
               ), 2),
               "-"
            )
         )
      )
   )
)</f>
        <v>-</v>
      </c>
      <c r="K20" s="203" t="str" cm="1">
        <f t="array" ref="K20">IF('Data Table'!K21="", "-",
   IF('Data Table'!K21="-", "-",
      IF(ISNUMBER('Data Table'!K21*1), 'Data Table'!K21,
         IF(ISNUMBER(SEARCH("hrs", 'Data Table'!K21)),
            IFERROR(
               ROUND(SUMPRODUCT(
                  VALUE(LEFT(_xlfn.TEXTSPLIT('Data Table'!K21, CHAR(10)), FIND("-", _xlfn.TEXTSPLIT('Data Table'!K21, CHAR(10)))-1)) *
                  (VALUE(MID(_xlfn.TEXTSPLIT('Data Table'!K21, CHAR(10)), FIND("-", _xlfn.TEXTSPLIT('Data Table'!K21, CHAR(10)))+2,
                  SEARCH("hrs", _xlfn.TEXTSPLIT('Data Table'!K21, CHAR(10)))-SEARCH("-", _xlfn.TEXTSPLIT('Data Table'!K21, CHAR(10)))-2))/12)
               ), 2),
               "-"
            )
         )
      )
   )
)</f>
        <v>-</v>
      </c>
      <c r="L20" s="203" cm="1">
        <f t="array" ref="L20">IF('Data Table'!N21="", "-",
   IF('Data Table'!N21="-", "-",
      IF(ISNUMBER('Data Table'!N21*1), 'Data Table'!N21,
         IF(ISNUMBER(SEARCH("hrs", 'Data Table'!N21)),
            IFERROR(
               ROUND(SUMPRODUCT(
                  VALUE(LEFT(_xlfn.TEXTSPLIT('Data Table'!N21, CHAR(10)), FIND("-", _xlfn.TEXTSPLIT('Data Table'!N21, CHAR(10)))-1)) *
                  (VALUE(MID(_xlfn.TEXTSPLIT('Data Table'!N21, CHAR(10)), FIND("-", _xlfn.TEXTSPLIT('Data Table'!N21, CHAR(10)))+2,
                  SEARCH("hrs", _xlfn.TEXTSPLIT('Data Table'!N21, CHAR(10)))-SEARCH("-", _xlfn.TEXTSPLIT('Data Table'!N21, CHAR(10)))-2))/12)
               ), 2),
               "-"
            )
         )
      )
   )
)</f>
        <v>1</v>
      </c>
      <c r="M20" s="203" cm="1">
        <f t="array" ref="M20">IF('Data Table'!O21="", "-",
   IF('Data Table'!O21="-", "-",
      IF(ISNUMBER('Data Table'!O21*1), 'Data Table'!O21,
         IF(ISNUMBER(SEARCH("hrs", 'Data Table'!O21)),
            IFERROR(
               ROUND(SUMPRODUCT(
                  VALUE(LEFT(_xlfn.TEXTSPLIT('Data Table'!O21, CHAR(10)), FIND("-", _xlfn.TEXTSPLIT('Data Table'!O21, CHAR(10)))-1)) *
                  (VALUE(MID(_xlfn.TEXTSPLIT('Data Table'!O21, CHAR(10)), FIND("-", _xlfn.TEXTSPLIT('Data Table'!O21, CHAR(10)))+2,
                  SEARCH("hrs", _xlfn.TEXTSPLIT('Data Table'!O21, CHAR(10)))-SEARCH("-", _xlfn.TEXTSPLIT('Data Table'!O21, CHAR(10)))-2))/12)
               ), 2),
               "-"
            )
         )
      )
   )
)</f>
        <v>1</v>
      </c>
      <c r="N20" s="203" cm="1">
        <f t="array" ref="N20">IF('Data Table'!P21="", "-",
   IF('Data Table'!P21="-", "-",
      IF(ISNUMBER('Data Table'!P21*1), 'Data Table'!P21,
         IF(ISNUMBER(SEARCH("hrs", 'Data Table'!P21)),
            IFERROR(
               ROUND(SUMPRODUCT(
                  VALUE(LEFT(_xlfn.TEXTSPLIT('Data Table'!P21, CHAR(10)), FIND("-", _xlfn.TEXTSPLIT('Data Table'!P21, CHAR(10)))-1)) *
                  (VALUE(MID(_xlfn.TEXTSPLIT('Data Table'!P21, CHAR(10)), FIND("-", _xlfn.TEXTSPLIT('Data Table'!P21, CHAR(10)))+2,
                  SEARCH("hrs", _xlfn.TEXTSPLIT('Data Table'!P21, CHAR(10)))-SEARCH("-", _xlfn.TEXTSPLIT('Data Table'!P21, CHAR(10)))-2))/12)
               ), 2),
               "-"
            )
         )
      )
   )
)</f>
        <v>4</v>
      </c>
      <c r="O20" s="203" cm="1">
        <f t="array" ref="O20">IF('Data Table'!Q21="", "-",
   IF('Data Table'!Q21="-", "-",
      IF(ISNUMBER('Data Table'!Q21*1), 'Data Table'!Q21,
         IF(ISNUMBER(SEARCH("hrs", 'Data Table'!Q21)),
            IFERROR(
               ROUND(SUMPRODUCT(
                  VALUE(LEFT(_xlfn.TEXTSPLIT('Data Table'!Q21, CHAR(10)), FIND("-", _xlfn.TEXTSPLIT('Data Table'!Q21, CHAR(10)))-1)) *
                  (VALUE(MID(_xlfn.TEXTSPLIT('Data Table'!Q21, CHAR(10)), FIND("-", _xlfn.TEXTSPLIT('Data Table'!Q21, CHAR(10)))+2,
                  SEARCH("hrs", _xlfn.TEXTSPLIT('Data Table'!Q21, CHAR(10)))-SEARCH("-", _xlfn.TEXTSPLIT('Data Table'!Q21, CHAR(10)))-2))/12)
               ), 2),
               "-"
            )
         )
      )
   )
)</f>
        <v>4</v>
      </c>
      <c r="P20" s="203" cm="1">
        <f t="array" ref="P20">IF('Data Table'!R21="", "-",
   IF('Data Table'!R21="-", "-",
      IF(ISNUMBER('Data Table'!R21*1), 'Data Table'!R21,
         IF(ISNUMBER(SEARCH("hrs", 'Data Table'!R21)),
            IFERROR(
               ROUND(SUMPRODUCT(
                  VALUE(LEFT(_xlfn.TEXTSPLIT('Data Table'!R21, CHAR(10)), FIND("-", _xlfn.TEXTSPLIT('Data Table'!R21, CHAR(10)))-1)) *
                  (VALUE(MID(_xlfn.TEXTSPLIT('Data Table'!R21, CHAR(10)), FIND("-", _xlfn.TEXTSPLIT('Data Table'!R21, CHAR(10)))+2,
                  SEARCH("hrs", _xlfn.TEXTSPLIT('Data Table'!R21, CHAR(10)))-SEARCH("-", _xlfn.TEXTSPLIT('Data Table'!R21, CHAR(10)))-2))/12)
               ), 2),
               "-"
            )
         )
      )
   )
)</f>
        <v>2</v>
      </c>
      <c r="Q20" s="203" cm="1">
        <f t="array" ref="Q20">IF('Data Table'!S21="", "-",
   IF('Data Table'!S21="-", "-",
      IF(ISNUMBER('Data Table'!S21*1), 'Data Table'!S21,
         IF(ISNUMBER(SEARCH("hrs", 'Data Table'!S21)),
            IFERROR(
               ROUND(SUMPRODUCT(
                  VALUE(LEFT(_xlfn.TEXTSPLIT('Data Table'!S21, CHAR(10)), FIND("-", _xlfn.TEXTSPLIT('Data Table'!S21, CHAR(10)))-1)) *
                  (VALUE(MID(_xlfn.TEXTSPLIT('Data Table'!S21, CHAR(10)), FIND("-", _xlfn.TEXTSPLIT('Data Table'!S21, CHAR(10)))+2,
                  SEARCH("hrs", _xlfn.TEXTSPLIT('Data Table'!S21, CHAR(10)))-SEARCH("-", _xlfn.TEXTSPLIT('Data Table'!S21, CHAR(10)))-2))/12)
               ), 2),
               "-"
            )
         )
      )
   )
)</f>
        <v>2</v>
      </c>
      <c r="R20" s="203" cm="1">
        <f t="array" ref="R20">IF('Data Table'!T21="", "-",
   IF('Data Table'!T21="-", "-",
      IF(ISNUMBER('Data Table'!T21*1), 'Data Table'!T21,
         IF(ISNUMBER(SEARCH("hrs", 'Data Table'!T21)),
            IFERROR(
               ROUND(SUMPRODUCT(
                  VALUE(LEFT(_xlfn.TEXTSPLIT('Data Table'!T21, CHAR(10)), FIND("-", _xlfn.TEXTSPLIT('Data Table'!T21, CHAR(10)))-1)) *
                  (VALUE(MID(_xlfn.TEXTSPLIT('Data Table'!T21, CHAR(10)), FIND("-", _xlfn.TEXTSPLIT('Data Table'!T21, CHAR(10)))+2,
                  SEARCH("hrs", _xlfn.TEXTSPLIT('Data Table'!T21, CHAR(10)))-SEARCH("-", _xlfn.TEXTSPLIT('Data Table'!T21, CHAR(10)))-2))/12)
               ), 2),
               "-"
            )
         )
      )
   )
)</f>
        <v>8</v>
      </c>
      <c r="S20" s="203" cm="1">
        <f t="array" ref="S20">IF('Data Table'!U21="", "-",
   IF('Data Table'!U21="-", "-",
      IF(ISNUMBER('Data Table'!U21*1), 'Data Table'!U21,
         IF(ISNUMBER(SEARCH("hrs", 'Data Table'!U21)),
            IFERROR(
               ROUND(SUMPRODUCT(
                  VALUE(LEFT(_xlfn.TEXTSPLIT('Data Table'!U21, CHAR(10)), FIND("-", _xlfn.TEXTSPLIT('Data Table'!U21, CHAR(10)))-1)) *
                  (VALUE(MID(_xlfn.TEXTSPLIT('Data Table'!U21, CHAR(10)), FIND("-", _xlfn.TEXTSPLIT('Data Table'!U21, CHAR(10)))+2,
                  SEARCH("hrs", _xlfn.TEXTSPLIT('Data Table'!U21, CHAR(10)))-SEARCH("-", _xlfn.TEXTSPLIT('Data Table'!U21, CHAR(10)))-2))/12)
               ), 2),
               "-"
            )
         )
      )
   )
)</f>
        <v>8</v>
      </c>
      <c r="T20" s="251">
        <v>23996</v>
      </c>
      <c r="U20" s="251">
        <v>64964</v>
      </c>
      <c r="V20" s="251">
        <v>754</v>
      </c>
      <c r="W20" s="295"/>
    </row>
    <row r="21" spans="1:23" s="161" customFormat="1" ht="20.25" customHeight="1">
      <c r="A21" s="205">
        <v>45331</v>
      </c>
      <c r="B21" s="203" cm="1">
        <f t="array" ref="B21">IF('Data Table'!B22="", "-",
   IF('Data Table'!B22="-", "-",
      IF(ISNUMBER('Data Table'!B22*1), 'Data Table'!B22,
         IF(ISNUMBER(SEARCH("hrs", 'Data Table'!B22)),
            IFERROR(
               ROUND(SUMPRODUCT(
                  VALUE(LEFT(_xlfn.TEXTSPLIT('Data Table'!B22, CHAR(10)), FIND("-", _xlfn.TEXTSPLIT('Data Table'!B22, CHAR(10)))-1)) *
                  (VALUE(MID(_xlfn.TEXTSPLIT('Data Table'!B22, CHAR(10)), FIND("-", _xlfn.TEXTSPLIT('Data Table'!B22, CHAR(10)))+2,
                  SEARCH("hrs", _xlfn.TEXTSPLIT('Data Table'!B22, CHAR(10)))-SEARCH("-", _xlfn.TEXTSPLIT('Data Table'!B22, CHAR(10)))-2))/12)
               ), 2),
               "-"
            )
         )
      )
   )
)</f>
        <v>127</v>
      </c>
      <c r="C21" s="203" cm="1">
        <f t="array" ref="C21">IF('Data Table'!C22="", "-",
   IF('Data Table'!C22="-", "-",
      IF(ISNUMBER('Data Table'!C22*1), 'Data Table'!C22,
         IF(ISNUMBER(SEARCH("hrs", 'Data Table'!C22)),
            IFERROR(
               ROUND(SUMPRODUCT(
                  VALUE(LEFT(_xlfn.TEXTSPLIT('Data Table'!C22, CHAR(10)), FIND("-", _xlfn.TEXTSPLIT('Data Table'!C22, CHAR(10)))-1)) *
                  (VALUE(MID(_xlfn.TEXTSPLIT('Data Table'!C22, CHAR(10)), FIND("-", _xlfn.TEXTSPLIT('Data Table'!C22, CHAR(10)))+2,
                  SEARCH("hrs", _xlfn.TEXTSPLIT('Data Table'!C22, CHAR(10)))-SEARCH("-", _xlfn.TEXTSPLIT('Data Table'!C22, CHAR(10)))-2))/12)
               ), 2),
               "-"
            )
         )
      )
   )
)</f>
        <v>126</v>
      </c>
      <c r="D21" s="203" cm="1">
        <f t="array" ref="D21">IF('Data Table'!D22="", "-",
   IF('Data Table'!D22="-", "-",
      IF(ISNUMBER('Data Table'!D22*1), 'Data Table'!D22,
         IF(ISNUMBER(SEARCH("hrs", 'Data Table'!D22)),
            IFERROR(
               ROUND(SUMPRODUCT(
                  VALUE(LEFT(_xlfn.TEXTSPLIT('Data Table'!D22, CHAR(10)), FIND("-", _xlfn.TEXTSPLIT('Data Table'!D22, CHAR(10)))-1)) *
                  (VALUE(MID(_xlfn.TEXTSPLIT('Data Table'!D22, CHAR(10)), FIND("-", _xlfn.TEXTSPLIT('Data Table'!D22, CHAR(10)))+2,
                  SEARCH("hrs", _xlfn.TEXTSPLIT('Data Table'!D22, CHAR(10)))-SEARCH("-", _xlfn.TEXTSPLIT('Data Table'!D22, CHAR(10)))-2))/12)
               ), 2),
               "-"
            )
         )
      )
   )
)</f>
        <v>29</v>
      </c>
      <c r="E21" s="203" cm="1">
        <f t="array" ref="E21">IF('Data Table'!E22="", "-",
   IF('Data Table'!E22="-", "-",
      IF(ISNUMBER('Data Table'!E22*1), 'Data Table'!E22,
         IF(ISNUMBER(SEARCH("hrs", 'Data Table'!E22)),
            IFERROR(
               ROUND(SUMPRODUCT(
                  VALUE(LEFT(_xlfn.TEXTSPLIT('Data Table'!E22, CHAR(10)), FIND("-", _xlfn.TEXTSPLIT('Data Table'!E22, CHAR(10)))-1)) *
                  (VALUE(MID(_xlfn.TEXTSPLIT('Data Table'!E22, CHAR(10)), FIND("-", _xlfn.TEXTSPLIT('Data Table'!E22, CHAR(10)))+2,
                  SEARCH("hrs", _xlfn.TEXTSPLIT('Data Table'!E22, CHAR(10)))-SEARCH("-", _xlfn.TEXTSPLIT('Data Table'!E22, CHAR(10)))-2))/12)
               ), 2),
               "-"
            )
         )
      )
   )
)</f>
        <v>23</v>
      </c>
      <c r="F21" s="203" t="str" cm="1">
        <f t="array" ref="F21">IF('Data Table'!F22="", "-",
   IF('Data Table'!F22="-", "-",
      IF(ISNUMBER('Data Table'!F22*1), 'Data Table'!F22,
         IF(ISNUMBER(SEARCH("hrs", 'Data Table'!F22)),
            IFERROR(
               ROUND(SUMPRODUCT(
                  VALUE(LEFT(_xlfn.TEXTSPLIT('Data Table'!F22, CHAR(10)), FIND("-", _xlfn.TEXTSPLIT('Data Table'!F22, CHAR(10)))-1)) *
                  (VALUE(MID(_xlfn.TEXTSPLIT('Data Table'!F22, CHAR(10)), FIND("-", _xlfn.TEXTSPLIT('Data Table'!F22, CHAR(10)))+2,
                  SEARCH("hrs", _xlfn.TEXTSPLIT('Data Table'!F22, CHAR(10)))-SEARCH("-", _xlfn.TEXTSPLIT('Data Table'!F22, CHAR(10)))-2))/12)
               ), 2),
               "-"
            )
         )
      )
   )
)</f>
        <v>-</v>
      </c>
      <c r="G21" s="203" t="str" cm="1">
        <f t="array" ref="G21">IF('Data Table'!G22="", "-",
   IF('Data Table'!G22="-", "-",
      IF(ISNUMBER('Data Table'!G22*1), 'Data Table'!G22,
         IF(ISNUMBER(SEARCH("hrs", 'Data Table'!G22)),
            IFERROR(
               ROUND(SUMPRODUCT(
                  VALUE(LEFT(_xlfn.TEXTSPLIT('Data Table'!G22, CHAR(10)), FIND("-", _xlfn.TEXTSPLIT('Data Table'!G22, CHAR(10)))-1)) *
                  (VALUE(MID(_xlfn.TEXTSPLIT('Data Table'!G22, CHAR(10)), FIND("-", _xlfn.TEXTSPLIT('Data Table'!G22, CHAR(10)))+2,
                  SEARCH("hrs", _xlfn.TEXTSPLIT('Data Table'!G22, CHAR(10)))-SEARCH("-", _xlfn.TEXTSPLIT('Data Table'!G22, CHAR(10)))-2))/12)
               ), 2),
               "-"
            )
         )
      )
   )
)</f>
        <v>-</v>
      </c>
      <c r="H21" s="203" t="str" cm="1">
        <f t="array" ref="H21">IF('Data Table'!H22="", "-",
   IF('Data Table'!H22="-", "-",
      IF(ISNUMBER('Data Table'!H22*1), 'Data Table'!H22,
         IF(ISNUMBER(SEARCH("hrs", 'Data Table'!H22)),
            IFERROR(
               ROUND(SUMPRODUCT(
                  VALUE(LEFT(_xlfn.TEXTSPLIT('Data Table'!H22, CHAR(10)), FIND("-", _xlfn.TEXTSPLIT('Data Table'!H22, CHAR(10)))-1)) *
                  (VALUE(MID(_xlfn.TEXTSPLIT('Data Table'!H22, CHAR(10)), FIND("-", _xlfn.TEXTSPLIT('Data Table'!H22, CHAR(10)))+2,
                  SEARCH("hrs", _xlfn.TEXTSPLIT('Data Table'!H22, CHAR(10)))-SEARCH("-", _xlfn.TEXTSPLIT('Data Table'!H22, CHAR(10)))-2))/12)
               ), 2),
               "-"
            )
         )
      )
   )
)</f>
        <v>-</v>
      </c>
      <c r="I21" s="203" t="str" cm="1">
        <f t="array" ref="I21">IF('Data Table'!I22="", "-",
   IF('Data Table'!I22="-", "-",
      IF(ISNUMBER('Data Table'!I22*1), 'Data Table'!I22,
         IF(ISNUMBER(SEARCH("hrs", 'Data Table'!I22)),
            IFERROR(
               ROUND(SUMPRODUCT(
                  VALUE(LEFT(_xlfn.TEXTSPLIT('Data Table'!I22, CHAR(10)), FIND("-", _xlfn.TEXTSPLIT('Data Table'!I22, CHAR(10)))-1)) *
                  (VALUE(MID(_xlfn.TEXTSPLIT('Data Table'!I22, CHAR(10)), FIND("-", _xlfn.TEXTSPLIT('Data Table'!I22, CHAR(10)))+2,
                  SEARCH("hrs", _xlfn.TEXTSPLIT('Data Table'!I22, CHAR(10)))-SEARCH("-", _xlfn.TEXTSPLIT('Data Table'!I22, CHAR(10)))-2))/12)
               ), 2),
               "-"
            )
         )
      )
   )
)</f>
        <v>-</v>
      </c>
      <c r="J21" s="203" t="str" cm="1">
        <f t="array" ref="J21">IF('Data Table'!J22="", "-",
   IF('Data Table'!J22="-", "-",
      IF(ISNUMBER('Data Table'!J22*1), 'Data Table'!J22,
         IF(ISNUMBER(SEARCH("hrs", 'Data Table'!J22)),
            IFERROR(
               ROUND(SUMPRODUCT(
                  VALUE(LEFT(_xlfn.TEXTSPLIT('Data Table'!J22, CHAR(10)), FIND("-", _xlfn.TEXTSPLIT('Data Table'!J22, CHAR(10)))-1)) *
                  (VALUE(MID(_xlfn.TEXTSPLIT('Data Table'!J22, CHAR(10)), FIND("-", _xlfn.TEXTSPLIT('Data Table'!J22, CHAR(10)))+2,
                  SEARCH("hrs", _xlfn.TEXTSPLIT('Data Table'!J22, CHAR(10)))-SEARCH("-", _xlfn.TEXTSPLIT('Data Table'!J22, CHAR(10)))-2))/12)
               ), 2),
               "-"
            )
         )
      )
   )
)</f>
        <v>-</v>
      </c>
      <c r="K21" s="203" t="str" cm="1">
        <f t="array" ref="K21">IF('Data Table'!K22="", "-",
   IF('Data Table'!K22="-", "-",
      IF(ISNUMBER('Data Table'!K22*1), 'Data Table'!K22,
         IF(ISNUMBER(SEARCH("hrs", 'Data Table'!K22)),
            IFERROR(
               ROUND(SUMPRODUCT(
                  VALUE(LEFT(_xlfn.TEXTSPLIT('Data Table'!K22, CHAR(10)), FIND("-", _xlfn.TEXTSPLIT('Data Table'!K22, CHAR(10)))-1)) *
                  (VALUE(MID(_xlfn.TEXTSPLIT('Data Table'!K22, CHAR(10)), FIND("-", _xlfn.TEXTSPLIT('Data Table'!K22, CHAR(10)))+2,
                  SEARCH("hrs", _xlfn.TEXTSPLIT('Data Table'!K22, CHAR(10)))-SEARCH("-", _xlfn.TEXTSPLIT('Data Table'!K22, CHAR(10)))-2))/12)
               ), 2),
               "-"
            )
         )
      )
   )
)</f>
        <v>-</v>
      </c>
      <c r="L21" s="203" cm="1">
        <f t="array" ref="L21">IF('Data Table'!N22="", "-",
   IF('Data Table'!N22="-", "-",
      IF(ISNUMBER('Data Table'!N22*1), 'Data Table'!N22,
         IF(ISNUMBER(SEARCH("hrs", 'Data Table'!N22)),
            IFERROR(
               ROUND(SUMPRODUCT(
                  VALUE(LEFT(_xlfn.TEXTSPLIT('Data Table'!N22, CHAR(10)), FIND("-", _xlfn.TEXTSPLIT('Data Table'!N22, CHAR(10)))-1)) *
                  (VALUE(MID(_xlfn.TEXTSPLIT('Data Table'!N22, CHAR(10)), FIND("-", _xlfn.TEXTSPLIT('Data Table'!N22, CHAR(10)))+2,
                  SEARCH("hrs", _xlfn.TEXTSPLIT('Data Table'!N22, CHAR(10)))-SEARCH("-", _xlfn.TEXTSPLIT('Data Table'!N22, CHAR(10)))-2))/12)
               ), 2),
               "-"
            )
         )
      )
   )
)</f>
        <v>1</v>
      </c>
      <c r="M21" s="203" cm="1">
        <f t="array" ref="M21">IF('Data Table'!O22="", "-",
   IF('Data Table'!O22="-", "-",
      IF(ISNUMBER('Data Table'!O22*1), 'Data Table'!O22,
         IF(ISNUMBER(SEARCH("hrs", 'Data Table'!O22)),
            IFERROR(
               ROUND(SUMPRODUCT(
                  VALUE(LEFT(_xlfn.TEXTSPLIT('Data Table'!O22, CHAR(10)), FIND("-", _xlfn.TEXTSPLIT('Data Table'!O22, CHAR(10)))-1)) *
                  (VALUE(MID(_xlfn.TEXTSPLIT('Data Table'!O22, CHAR(10)), FIND("-", _xlfn.TEXTSPLIT('Data Table'!O22, CHAR(10)))+2,
                  SEARCH("hrs", _xlfn.TEXTSPLIT('Data Table'!O22, CHAR(10)))-SEARCH("-", _xlfn.TEXTSPLIT('Data Table'!O22, CHAR(10)))-2))/12)
               ), 2),
               "-"
            )
         )
      )
   )
)</f>
        <v>1</v>
      </c>
      <c r="N21" s="203" cm="1">
        <f t="array" ref="N21">IF('Data Table'!P22="", "-",
   IF('Data Table'!P22="-", "-",
      IF(ISNUMBER('Data Table'!P22*1), 'Data Table'!P22,
         IF(ISNUMBER(SEARCH("hrs", 'Data Table'!P22)),
            IFERROR(
               ROUND(SUMPRODUCT(
                  VALUE(LEFT(_xlfn.TEXTSPLIT('Data Table'!P22, CHAR(10)), FIND("-", _xlfn.TEXTSPLIT('Data Table'!P22, CHAR(10)))-1)) *
                  (VALUE(MID(_xlfn.TEXTSPLIT('Data Table'!P22, CHAR(10)), FIND("-", _xlfn.TEXTSPLIT('Data Table'!P22, CHAR(10)))+2,
                  SEARCH("hrs", _xlfn.TEXTSPLIT('Data Table'!P22, CHAR(10)))-SEARCH("-", _xlfn.TEXTSPLIT('Data Table'!P22, CHAR(10)))-2))/12)
               ), 2),
               "-"
            )
         )
      )
   )
)</f>
        <v>5</v>
      </c>
      <c r="O21" s="203" cm="1">
        <f t="array" ref="O21">IF('Data Table'!Q22="", "-",
   IF('Data Table'!Q22="-", "-",
      IF(ISNUMBER('Data Table'!Q22*1), 'Data Table'!Q22,
         IF(ISNUMBER(SEARCH("hrs", 'Data Table'!Q22)),
            IFERROR(
               ROUND(SUMPRODUCT(
                  VALUE(LEFT(_xlfn.TEXTSPLIT('Data Table'!Q22, CHAR(10)), FIND("-", _xlfn.TEXTSPLIT('Data Table'!Q22, CHAR(10)))-1)) *
                  (VALUE(MID(_xlfn.TEXTSPLIT('Data Table'!Q22, CHAR(10)), FIND("-", _xlfn.TEXTSPLIT('Data Table'!Q22, CHAR(10)))+2,
                  SEARCH("hrs", _xlfn.TEXTSPLIT('Data Table'!Q22, CHAR(10)))-SEARCH("-", _xlfn.TEXTSPLIT('Data Table'!Q22, CHAR(10)))-2))/12)
               ), 2),
               "-"
            )
         )
      )
   )
)</f>
        <v>4</v>
      </c>
      <c r="P21" s="203" cm="1">
        <f t="array" ref="P21">IF('Data Table'!R22="", "-",
   IF('Data Table'!R22="-", "-",
      IF(ISNUMBER('Data Table'!R22*1), 'Data Table'!R22,
         IF(ISNUMBER(SEARCH("hrs", 'Data Table'!R22)),
            IFERROR(
               ROUND(SUMPRODUCT(
                  VALUE(LEFT(_xlfn.TEXTSPLIT('Data Table'!R22, CHAR(10)), FIND("-", _xlfn.TEXTSPLIT('Data Table'!R22, CHAR(10)))-1)) *
                  (VALUE(MID(_xlfn.TEXTSPLIT('Data Table'!R22, CHAR(10)), FIND("-", _xlfn.TEXTSPLIT('Data Table'!R22, CHAR(10)))+2,
                  SEARCH("hrs", _xlfn.TEXTSPLIT('Data Table'!R22, CHAR(10)))-SEARCH("-", _xlfn.TEXTSPLIT('Data Table'!R22, CHAR(10)))-2))/12)
               ), 2),
               "-"
            )
         )
      )
   )
)</f>
        <v>2</v>
      </c>
      <c r="Q21" s="203" cm="1">
        <f t="array" ref="Q21">IF('Data Table'!S22="", "-",
   IF('Data Table'!S22="-", "-",
      IF(ISNUMBER('Data Table'!S22*1), 'Data Table'!S22,
         IF(ISNUMBER(SEARCH("hrs", 'Data Table'!S22)),
            IFERROR(
               ROUND(SUMPRODUCT(
                  VALUE(LEFT(_xlfn.TEXTSPLIT('Data Table'!S22, CHAR(10)), FIND("-", _xlfn.TEXTSPLIT('Data Table'!S22, CHAR(10)))-1)) *
                  (VALUE(MID(_xlfn.TEXTSPLIT('Data Table'!S22, CHAR(10)), FIND("-", _xlfn.TEXTSPLIT('Data Table'!S22, CHAR(10)))+2,
                  SEARCH("hrs", _xlfn.TEXTSPLIT('Data Table'!S22, CHAR(10)))-SEARCH("-", _xlfn.TEXTSPLIT('Data Table'!S22, CHAR(10)))-2))/12)
               ), 2),
               "-"
            )
         )
      )
   )
)</f>
        <v>2</v>
      </c>
      <c r="R21" s="203" cm="1">
        <f t="array" ref="R21">IF('Data Table'!T22="", "-",
   IF('Data Table'!T22="-", "-",
      IF(ISNUMBER('Data Table'!T22*1), 'Data Table'!T22,
         IF(ISNUMBER(SEARCH("hrs", 'Data Table'!T22)),
            IFERROR(
               ROUND(SUMPRODUCT(
                  VALUE(LEFT(_xlfn.TEXTSPLIT('Data Table'!T22, CHAR(10)), FIND("-", _xlfn.TEXTSPLIT('Data Table'!T22, CHAR(10)))-1)) *
                  (VALUE(MID(_xlfn.TEXTSPLIT('Data Table'!T22, CHAR(10)), FIND("-", _xlfn.TEXTSPLIT('Data Table'!T22, CHAR(10)))+2,
                  SEARCH("hrs", _xlfn.TEXTSPLIT('Data Table'!T22, CHAR(10)))-SEARCH("-", _xlfn.TEXTSPLIT('Data Table'!T22, CHAR(10)))-2))/12)
               ), 2),
               "-"
            )
         )
      )
   )
)</f>
        <v>8</v>
      </c>
      <c r="S21" s="203" cm="1">
        <f t="array" ref="S21">IF('Data Table'!U22="", "-",
   IF('Data Table'!U22="-", "-",
      IF(ISNUMBER('Data Table'!U22*1), 'Data Table'!U22,
         IF(ISNUMBER(SEARCH("hrs", 'Data Table'!U22)),
            IFERROR(
               ROUND(SUMPRODUCT(
                  VALUE(LEFT(_xlfn.TEXTSPLIT('Data Table'!U22, CHAR(10)), FIND("-", _xlfn.TEXTSPLIT('Data Table'!U22, CHAR(10)))-1)) *
                  (VALUE(MID(_xlfn.TEXTSPLIT('Data Table'!U22, CHAR(10)), FIND("-", _xlfn.TEXTSPLIT('Data Table'!U22, CHAR(10)))+2,
                  SEARCH("hrs", _xlfn.TEXTSPLIT('Data Table'!U22, CHAR(10)))-SEARCH("-", _xlfn.TEXTSPLIT('Data Table'!U22, CHAR(10)))-2))/12)
               ), 2),
               "-"
            )
         )
      )
   )
)</f>
        <v>8</v>
      </c>
      <c r="T21" s="251">
        <v>23294</v>
      </c>
      <c r="U21" s="251">
        <v>61973</v>
      </c>
      <c r="V21" s="251">
        <v>735</v>
      </c>
      <c r="W21" s="295"/>
    </row>
    <row r="22" spans="1:23" s="161" customFormat="1" ht="20.25" customHeight="1">
      <c r="A22" s="205">
        <v>45332</v>
      </c>
      <c r="B22" s="203" cm="1">
        <f t="array" ref="B22">IF('Data Table'!B23="", "-",
   IF('Data Table'!B23="-", "-",
      IF(ISNUMBER('Data Table'!B23*1), 'Data Table'!B23,
         IF(ISNUMBER(SEARCH("hrs", 'Data Table'!B23)),
            IFERROR(
               ROUND(SUMPRODUCT(
                  VALUE(LEFT(_xlfn.TEXTSPLIT('Data Table'!B23, CHAR(10)), FIND("-", _xlfn.TEXTSPLIT('Data Table'!B23, CHAR(10)))-1)) *
                  (VALUE(MID(_xlfn.TEXTSPLIT('Data Table'!B23, CHAR(10)), FIND("-", _xlfn.TEXTSPLIT('Data Table'!B23, CHAR(10)))+2,
                  SEARCH("hrs", _xlfn.TEXTSPLIT('Data Table'!B23, CHAR(10)))-SEARCH("-", _xlfn.TEXTSPLIT('Data Table'!B23, CHAR(10)))-2))/12)
               ), 2),
               "-"
            )
         )
      )
   )
)</f>
        <v>122</v>
      </c>
      <c r="C22" s="203" cm="1">
        <f t="array" ref="C22">IF('Data Table'!C23="", "-",
   IF('Data Table'!C23="-", "-",
      IF(ISNUMBER('Data Table'!C23*1), 'Data Table'!C23,
         IF(ISNUMBER(SEARCH("hrs", 'Data Table'!C23)),
            IFERROR(
               ROUND(SUMPRODUCT(
                  VALUE(LEFT(_xlfn.TEXTSPLIT('Data Table'!C23, CHAR(10)), FIND("-", _xlfn.TEXTSPLIT('Data Table'!C23, CHAR(10)))-1)) *
                  (VALUE(MID(_xlfn.TEXTSPLIT('Data Table'!C23, CHAR(10)), FIND("-", _xlfn.TEXTSPLIT('Data Table'!C23, CHAR(10)))+2,
                  SEARCH("hrs", _xlfn.TEXTSPLIT('Data Table'!C23, CHAR(10)))-SEARCH("-", _xlfn.TEXTSPLIT('Data Table'!C23, CHAR(10)))-2))/12)
               ), 2),
               "-"
            )
         )
      )
   )
)</f>
        <v>142</v>
      </c>
      <c r="D22" s="203" cm="1">
        <f t="array" ref="D22">IF('Data Table'!D23="", "-",
   IF('Data Table'!D23="-", "-",
      IF(ISNUMBER('Data Table'!D23*1), 'Data Table'!D23,
         IF(ISNUMBER(SEARCH("hrs", 'Data Table'!D23)),
            IFERROR(
               ROUND(SUMPRODUCT(
                  VALUE(LEFT(_xlfn.TEXTSPLIT('Data Table'!D23, CHAR(10)), FIND("-", _xlfn.TEXTSPLIT('Data Table'!D23, CHAR(10)))-1)) *
                  (VALUE(MID(_xlfn.TEXTSPLIT('Data Table'!D23, CHAR(10)), FIND("-", _xlfn.TEXTSPLIT('Data Table'!D23, CHAR(10)))+2,
                  SEARCH("hrs", _xlfn.TEXTSPLIT('Data Table'!D23, CHAR(10)))-SEARCH("-", _xlfn.TEXTSPLIT('Data Table'!D23, CHAR(10)))-2))/12)
               ), 2),
               "-"
            )
         )
      )
   )
)</f>
        <v>27</v>
      </c>
      <c r="E22" s="203" cm="1">
        <f t="array" ref="E22">IF('Data Table'!E23="", "-",
   IF('Data Table'!E23="-", "-",
      IF(ISNUMBER('Data Table'!E23*1), 'Data Table'!E23,
         IF(ISNUMBER(SEARCH("hrs", 'Data Table'!E23)),
            IFERROR(
               ROUND(SUMPRODUCT(
                  VALUE(LEFT(_xlfn.TEXTSPLIT('Data Table'!E23, CHAR(10)), FIND("-", _xlfn.TEXTSPLIT('Data Table'!E23, CHAR(10)))-1)) *
                  (VALUE(MID(_xlfn.TEXTSPLIT('Data Table'!E23, CHAR(10)), FIND("-", _xlfn.TEXTSPLIT('Data Table'!E23, CHAR(10)))+2,
                  SEARCH("hrs", _xlfn.TEXTSPLIT('Data Table'!E23, CHAR(10)))-SEARCH("-", _xlfn.TEXTSPLIT('Data Table'!E23, CHAR(10)))-2))/12)
               ), 2),
               "-"
            )
         )
      )
   )
)</f>
        <v>24</v>
      </c>
      <c r="F22" s="203" t="str" cm="1">
        <f t="array" ref="F22">IF('Data Table'!F23="", "-",
   IF('Data Table'!F23="-", "-",
      IF(ISNUMBER('Data Table'!F23*1), 'Data Table'!F23,
         IF(ISNUMBER(SEARCH("hrs", 'Data Table'!F23)),
            IFERROR(
               ROUND(SUMPRODUCT(
                  VALUE(LEFT(_xlfn.TEXTSPLIT('Data Table'!F23, CHAR(10)), FIND("-", _xlfn.TEXTSPLIT('Data Table'!F23, CHAR(10)))-1)) *
                  (VALUE(MID(_xlfn.TEXTSPLIT('Data Table'!F23, CHAR(10)), FIND("-", _xlfn.TEXTSPLIT('Data Table'!F23, CHAR(10)))+2,
                  SEARCH("hrs", _xlfn.TEXTSPLIT('Data Table'!F23, CHAR(10)))-SEARCH("-", _xlfn.TEXTSPLIT('Data Table'!F23, CHAR(10)))-2))/12)
               ), 2),
               "-"
            )
         )
      )
   )
)</f>
        <v>-</v>
      </c>
      <c r="G22" s="203" t="str" cm="1">
        <f t="array" ref="G22">IF('Data Table'!G23="", "-",
   IF('Data Table'!G23="-", "-",
      IF(ISNUMBER('Data Table'!G23*1), 'Data Table'!G23,
         IF(ISNUMBER(SEARCH("hrs", 'Data Table'!G23)),
            IFERROR(
               ROUND(SUMPRODUCT(
                  VALUE(LEFT(_xlfn.TEXTSPLIT('Data Table'!G23, CHAR(10)), FIND("-", _xlfn.TEXTSPLIT('Data Table'!G23, CHAR(10)))-1)) *
                  (VALUE(MID(_xlfn.TEXTSPLIT('Data Table'!G23, CHAR(10)), FIND("-", _xlfn.TEXTSPLIT('Data Table'!G23, CHAR(10)))+2,
                  SEARCH("hrs", _xlfn.TEXTSPLIT('Data Table'!G23, CHAR(10)))-SEARCH("-", _xlfn.TEXTSPLIT('Data Table'!G23, CHAR(10)))-2))/12)
               ), 2),
               "-"
            )
         )
      )
   )
)</f>
        <v>-</v>
      </c>
      <c r="H22" s="203" t="str" cm="1">
        <f t="array" ref="H22">IF('Data Table'!H23="", "-",
   IF('Data Table'!H23="-", "-",
      IF(ISNUMBER('Data Table'!H23*1), 'Data Table'!H23,
         IF(ISNUMBER(SEARCH("hrs", 'Data Table'!H23)),
            IFERROR(
               ROUND(SUMPRODUCT(
                  VALUE(LEFT(_xlfn.TEXTSPLIT('Data Table'!H23, CHAR(10)), FIND("-", _xlfn.TEXTSPLIT('Data Table'!H23, CHAR(10)))-1)) *
                  (VALUE(MID(_xlfn.TEXTSPLIT('Data Table'!H23, CHAR(10)), FIND("-", _xlfn.TEXTSPLIT('Data Table'!H23, CHAR(10)))+2,
                  SEARCH("hrs", _xlfn.TEXTSPLIT('Data Table'!H23, CHAR(10)))-SEARCH("-", _xlfn.TEXTSPLIT('Data Table'!H23, CHAR(10)))-2))/12)
               ), 2),
               "-"
            )
         )
      )
   )
)</f>
        <v>-</v>
      </c>
      <c r="I22" s="203" t="str" cm="1">
        <f t="array" ref="I22">IF('Data Table'!I23="", "-",
   IF('Data Table'!I23="-", "-",
      IF(ISNUMBER('Data Table'!I23*1), 'Data Table'!I23,
         IF(ISNUMBER(SEARCH("hrs", 'Data Table'!I23)),
            IFERROR(
               ROUND(SUMPRODUCT(
                  VALUE(LEFT(_xlfn.TEXTSPLIT('Data Table'!I23, CHAR(10)), FIND("-", _xlfn.TEXTSPLIT('Data Table'!I23, CHAR(10)))-1)) *
                  (VALUE(MID(_xlfn.TEXTSPLIT('Data Table'!I23, CHAR(10)), FIND("-", _xlfn.TEXTSPLIT('Data Table'!I23, CHAR(10)))+2,
                  SEARCH("hrs", _xlfn.TEXTSPLIT('Data Table'!I23, CHAR(10)))-SEARCH("-", _xlfn.TEXTSPLIT('Data Table'!I23, CHAR(10)))-2))/12)
               ), 2),
               "-"
            )
         )
      )
   )
)</f>
        <v>-</v>
      </c>
      <c r="J22" s="203" t="str" cm="1">
        <f t="array" ref="J22">IF('Data Table'!J23="", "-",
   IF('Data Table'!J23="-", "-",
      IF(ISNUMBER('Data Table'!J23*1), 'Data Table'!J23,
         IF(ISNUMBER(SEARCH("hrs", 'Data Table'!J23)),
            IFERROR(
               ROUND(SUMPRODUCT(
                  VALUE(LEFT(_xlfn.TEXTSPLIT('Data Table'!J23, CHAR(10)), FIND("-", _xlfn.TEXTSPLIT('Data Table'!J23, CHAR(10)))-1)) *
                  (VALUE(MID(_xlfn.TEXTSPLIT('Data Table'!J23, CHAR(10)), FIND("-", _xlfn.TEXTSPLIT('Data Table'!J23, CHAR(10)))+2,
                  SEARCH("hrs", _xlfn.TEXTSPLIT('Data Table'!J23, CHAR(10)))-SEARCH("-", _xlfn.TEXTSPLIT('Data Table'!J23, CHAR(10)))-2))/12)
               ), 2),
               "-"
            )
         )
      )
   )
)</f>
        <v>-</v>
      </c>
      <c r="K22" s="203" t="str" cm="1">
        <f t="array" ref="K22">IF('Data Table'!K23="", "-",
   IF('Data Table'!K23="-", "-",
      IF(ISNUMBER('Data Table'!K23*1), 'Data Table'!K23,
         IF(ISNUMBER(SEARCH("hrs", 'Data Table'!K23)),
            IFERROR(
               ROUND(SUMPRODUCT(
                  VALUE(LEFT(_xlfn.TEXTSPLIT('Data Table'!K23, CHAR(10)), FIND("-", _xlfn.TEXTSPLIT('Data Table'!K23, CHAR(10)))-1)) *
                  (VALUE(MID(_xlfn.TEXTSPLIT('Data Table'!K23, CHAR(10)), FIND("-", _xlfn.TEXTSPLIT('Data Table'!K23, CHAR(10)))+2,
                  SEARCH("hrs", _xlfn.TEXTSPLIT('Data Table'!K23, CHAR(10)))-SEARCH("-", _xlfn.TEXTSPLIT('Data Table'!K23, CHAR(10)))-2))/12)
               ), 2),
               "-"
            )
         )
      )
   )
)</f>
        <v>-</v>
      </c>
      <c r="L22" s="203" cm="1">
        <f t="array" ref="L22">IF('Data Table'!N23="", "-",
   IF('Data Table'!N23="-", "-",
      IF(ISNUMBER('Data Table'!N23*1), 'Data Table'!N23,
         IF(ISNUMBER(SEARCH("hrs", 'Data Table'!N23)),
            IFERROR(
               ROUND(SUMPRODUCT(
                  VALUE(LEFT(_xlfn.TEXTSPLIT('Data Table'!N23, CHAR(10)), FIND("-", _xlfn.TEXTSPLIT('Data Table'!N23, CHAR(10)))-1)) *
                  (VALUE(MID(_xlfn.TEXTSPLIT('Data Table'!N23, CHAR(10)), FIND("-", _xlfn.TEXTSPLIT('Data Table'!N23, CHAR(10)))+2,
                  SEARCH("hrs", _xlfn.TEXTSPLIT('Data Table'!N23, CHAR(10)))-SEARCH("-", _xlfn.TEXTSPLIT('Data Table'!N23, CHAR(10)))-2))/12)
               ), 2),
               "-"
            )
         )
      )
   )
)</f>
        <v>1</v>
      </c>
      <c r="M22" s="203" cm="1">
        <f t="array" ref="M22">IF('Data Table'!O23="", "-",
   IF('Data Table'!O23="-", "-",
      IF(ISNUMBER('Data Table'!O23*1), 'Data Table'!O23,
         IF(ISNUMBER(SEARCH("hrs", 'Data Table'!O23)),
            IFERROR(
               ROUND(SUMPRODUCT(
                  VALUE(LEFT(_xlfn.TEXTSPLIT('Data Table'!O23, CHAR(10)), FIND("-", _xlfn.TEXTSPLIT('Data Table'!O23, CHAR(10)))-1)) *
                  (VALUE(MID(_xlfn.TEXTSPLIT('Data Table'!O23, CHAR(10)), FIND("-", _xlfn.TEXTSPLIT('Data Table'!O23, CHAR(10)))+2,
                  SEARCH("hrs", _xlfn.TEXTSPLIT('Data Table'!O23, CHAR(10)))-SEARCH("-", _xlfn.TEXTSPLIT('Data Table'!O23, CHAR(10)))-2))/12)
               ), 2),
               "-"
            )
         )
      )
   )
)</f>
        <v>1</v>
      </c>
      <c r="N22" s="203" cm="1">
        <f t="array" ref="N22">IF('Data Table'!P23="", "-",
   IF('Data Table'!P23="-", "-",
      IF(ISNUMBER('Data Table'!P23*1), 'Data Table'!P23,
         IF(ISNUMBER(SEARCH("hrs", 'Data Table'!P23)),
            IFERROR(
               ROUND(SUMPRODUCT(
                  VALUE(LEFT(_xlfn.TEXTSPLIT('Data Table'!P23, CHAR(10)), FIND("-", _xlfn.TEXTSPLIT('Data Table'!P23, CHAR(10)))-1)) *
                  (VALUE(MID(_xlfn.TEXTSPLIT('Data Table'!P23, CHAR(10)), FIND("-", _xlfn.TEXTSPLIT('Data Table'!P23, CHAR(10)))+2,
                  SEARCH("hrs", _xlfn.TEXTSPLIT('Data Table'!P23, CHAR(10)))-SEARCH("-", _xlfn.TEXTSPLIT('Data Table'!P23, CHAR(10)))-2))/12)
               ), 2),
               "-"
            )
         )
      )
   )
)</f>
        <v>4</v>
      </c>
      <c r="O22" s="203" cm="1">
        <f t="array" ref="O22">IF('Data Table'!Q23="", "-",
   IF('Data Table'!Q23="-", "-",
      IF(ISNUMBER('Data Table'!Q23*1), 'Data Table'!Q23,
         IF(ISNUMBER(SEARCH("hrs", 'Data Table'!Q23)),
            IFERROR(
               ROUND(SUMPRODUCT(
                  VALUE(LEFT(_xlfn.TEXTSPLIT('Data Table'!Q23, CHAR(10)), FIND("-", _xlfn.TEXTSPLIT('Data Table'!Q23, CHAR(10)))-1)) *
                  (VALUE(MID(_xlfn.TEXTSPLIT('Data Table'!Q23, CHAR(10)), FIND("-", _xlfn.TEXTSPLIT('Data Table'!Q23, CHAR(10)))+2,
                  SEARCH("hrs", _xlfn.TEXTSPLIT('Data Table'!Q23, CHAR(10)))-SEARCH("-", _xlfn.TEXTSPLIT('Data Table'!Q23, CHAR(10)))-2))/12)
               ), 2),
               "-"
            )
         )
      )
   )
)</f>
        <v>4</v>
      </c>
      <c r="P22" s="203" cm="1">
        <f t="array" ref="P22">IF('Data Table'!R23="", "-",
   IF('Data Table'!R23="-", "-",
      IF(ISNUMBER('Data Table'!R23*1), 'Data Table'!R23,
         IF(ISNUMBER(SEARCH("hrs", 'Data Table'!R23)),
            IFERROR(
               ROUND(SUMPRODUCT(
                  VALUE(LEFT(_xlfn.TEXTSPLIT('Data Table'!R23, CHAR(10)), FIND("-", _xlfn.TEXTSPLIT('Data Table'!R23, CHAR(10)))-1)) *
                  (VALUE(MID(_xlfn.TEXTSPLIT('Data Table'!R23, CHAR(10)), FIND("-", _xlfn.TEXTSPLIT('Data Table'!R23, CHAR(10)))+2,
                  SEARCH("hrs", _xlfn.TEXTSPLIT('Data Table'!R23, CHAR(10)))-SEARCH("-", _xlfn.TEXTSPLIT('Data Table'!R23, CHAR(10)))-2))/12)
               ), 2),
               "-"
            )
         )
      )
   )
)</f>
        <v>2</v>
      </c>
      <c r="Q22" s="203" cm="1">
        <f t="array" ref="Q22">IF('Data Table'!S23="", "-",
   IF('Data Table'!S23="-", "-",
      IF(ISNUMBER('Data Table'!S23*1), 'Data Table'!S23,
         IF(ISNUMBER(SEARCH("hrs", 'Data Table'!S23)),
            IFERROR(
               ROUND(SUMPRODUCT(
                  VALUE(LEFT(_xlfn.TEXTSPLIT('Data Table'!S23, CHAR(10)), FIND("-", _xlfn.TEXTSPLIT('Data Table'!S23, CHAR(10)))-1)) *
                  (VALUE(MID(_xlfn.TEXTSPLIT('Data Table'!S23, CHAR(10)), FIND("-", _xlfn.TEXTSPLIT('Data Table'!S23, CHAR(10)))+2,
                  SEARCH("hrs", _xlfn.TEXTSPLIT('Data Table'!S23, CHAR(10)))-SEARCH("-", _xlfn.TEXTSPLIT('Data Table'!S23, CHAR(10)))-2))/12)
               ), 2),
               "-"
            )
         )
      )
   )
)</f>
        <v>2</v>
      </c>
      <c r="R22" s="203" cm="1">
        <f t="array" ref="R22">IF('Data Table'!T23="", "-",
   IF('Data Table'!T23="-", "-",
      IF(ISNUMBER('Data Table'!T23*1), 'Data Table'!T23,
         IF(ISNUMBER(SEARCH("hrs", 'Data Table'!T23)),
            IFERROR(
               ROUND(SUMPRODUCT(
                  VALUE(LEFT(_xlfn.TEXTSPLIT('Data Table'!T23, CHAR(10)), FIND("-", _xlfn.TEXTSPLIT('Data Table'!T23, CHAR(10)))-1)) *
                  (VALUE(MID(_xlfn.TEXTSPLIT('Data Table'!T23, CHAR(10)), FIND("-", _xlfn.TEXTSPLIT('Data Table'!T23, CHAR(10)))+2,
                  SEARCH("hrs", _xlfn.TEXTSPLIT('Data Table'!T23, CHAR(10)))-SEARCH("-", _xlfn.TEXTSPLIT('Data Table'!T23, CHAR(10)))-2))/12)
               ), 2),
               "-"
            )
         )
      )
   )
)</f>
        <v>8</v>
      </c>
      <c r="S22" s="203" cm="1">
        <f t="array" ref="S22">IF('Data Table'!U23="", "-",
   IF('Data Table'!U23="-", "-",
      IF(ISNUMBER('Data Table'!U23*1), 'Data Table'!U23,
         IF(ISNUMBER(SEARCH("hrs", 'Data Table'!U23)),
            IFERROR(
               ROUND(SUMPRODUCT(
                  VALUE(LEFT(_xlfn.TEXTSPLIT('Data Table'!U23, CHAR(10)), FIND("-", _xlfn.TEXTSPLIT('Data Table'!U23, CHAR(10)))-1)) *
                  (VALUE(MID(_xlfn.TEXTSPLIT('Data Table'!U23, CHAR(10)), FIND("-", _xlfn.TEXTSPLIT('Data Table'!U23, CHAR(10)))+2,
                  SEARCH("hrs", _xlfn.TEXTSPLIT('Data Table'!U23, CHAR(10)))-SEARCH("-", _xlfn.TEXTSPLIT('Data Table'!U23, CHAR(10)))-2))/12)
               ), 2),
               "-"
            )
         )
      )
   )
)</f>
        <v>8</v>
      </c>
      <c r="T22" s="251">
        <v>24467</v>
      </c>
      <c r="U22" s="251">
        <v>58878</v>
      </c>
      <c r="V22" s="251">
        <v>706</v>
      </c>
      <c r="W22" s="295"/>
    </row>
    <row r="23" spans="1:23" s="161" customFormat="1" ht="20.25" customHeight="1">
      <c r="A23" s="205">
        <v>45333</v>
      </c>
      <c r="B23" s="203" cm="1">
        <f t="array" ref="B23">IF('Data Table'!B24="", "-",
   IF('Data Table'!B24="-", "-",
      IF(ISNUMBER('Data Table'!B24*1), 'Data Table'!B24,
         IF(ISNUMBER(SEARCH("hrs", 'Data Table'!B24)),
            IFERROR(
               ROUND(SUMPRODUCT(
                  VALUE(LEFT(_xlfn.TEXTSPLIT('Data Table'!B24, CHAR(10)), FIND("-", _xlfn.TEXTSPLIT('Data Table'!B24, CHAR(10)))-1)) *
                  (VALUE(MID(_xlfn.TEXTSPLIT('Data Table'!B24, CHAR(10)), FIND("-", _xlfn.TEXTSPLIT('Data Table'!B24, CHAR(10)))+2,
                  SEARCH("hrs", _xlfn.TEXTSPLIT('Data Table'!B24, CHAR(10)))-SEARCH("-", _xlfn.TEXTSPLIT('Data Table'!B24, CHAR(10)))-2))/12)
               ), 2),
               "-"
            )
         )
      )
   )
)</f>
        <v>138</v>
      </c>
      <c r="C23" s="203" cm="1">
        <f t="array" ref="C23">IF('Data Table'!C24="", "-",
   IF('Data Table'!C24="-", "-",
      IF(ISNUMBER('Data Table'!C24*1), 'Data Table'!C24,
         IF(ISNUMBER(SEARCH("hrs", 'Data Table'!C24)),
            IFERROR(
               ROUND(SUMPRODUCT(
                  VALUE(LEFT(_xlfn.TEXTSPLIT('Data Table'!C24, CHAR(10)), FIND("-", _xlfn.TEXTSPLIT('Data Table'!C24, CHAR(10)))-1)) *
                  (VALUE(MID(_xlfn.TEXTSPLIT('Data Table'!C24, CHAR(10)), FIND("-", _xlfn.TEXTSPLIT('Data Table'!C24, CHAR(10)))+2,
                  SEARCH("hrs", _xlfn.TEXTSPLIT('Data Table'!C24, CHAR(10)))-SEARCH("-", _xlfn.TEXTSPLIT('Data Table'!C24, CHAR(10)))-2))/12)
               ), 2),
               "-"
            )
         )
      )
   )
)</f>
        <v>132</v>
      </c>
      <c r="D23" s="203" cm="1">
        <f t="array" ref="D23">IF('Data Table'!D24="", "-",
   IF('Data Table'!D24="-", "-",
      IF(ISNUMBER('Data Table'!D24*1), 'Data Table'!D24,
         IF(ISNUMBER(SEARCH("hrs", 'Data Table'!D24)),
            IFERROR(
               ROUND(SUMPRODUCT(
                  VALUE(LEFT(_xlfn.TEXTSPLIT('Data Table'!D24, CHAR(10)), FIND("-", _xlfn.TEXTSPLIT('Data Table'!D24, CHAR(10)))-1)) *
                  (VALUE(MID(_xlfn.TEXTSPLIT('Data Table'!D24, CHAR(10)), FIND("-", _xlfn.TEXTSPLIT('Data Table'!D24, CHAR(10)))+2,
                  SEARCH("hrs", _xlfn.TEXTSPLIT('Data Table'!D24, CHAR(10)))-SEARCH("-", _xlfn.TEXTSPLIT('Data Table'!D24, CHAR(10)))-2))/12)
               ), 2),
               "-"
            )
         )
      )
   )
)</f>
        <v>23</v>
      </c>
      <c r="E23" s="203" cm="1">
        <f t="array" ref="E23">IF('Data Table'!E24="", "-",
   IF('Data Table'!E24="-", "-",
      IF(ISNUMBER('Data Table'!E24*1), 'Data Table'!E24,
         IF(ISNUMBER(SEARCH("hrs", 'Data Table'!E24)),
            IFERROR(
               ROUND(SUMPRODUCT(
                  VALUE(LEFT(_xlfn.TEXTSPLIT('Data Table'!E24, CHAR(10)), FIND("-", _xlfn.TEXTSPLIT('Data Table'!E24, CHAR(10)))-1)) *
                  (VALUE(MID(_xlfn.TEXTSPLIT('Data Table'!E24, CHAR(10)), FIND("-", _xlfn.TEXTSPLIT('Data Table'!E24, CHAR(10)))+2,
                  SEARCH("hrs", _xlfn.TEXTSPLIT('Data Table'!E24, CHAR(10)))-SEARCH("-", _xlfn.TEXTSPLIT('Data Table'!E24, CHAR(10)))-2))/12)
               ), 2),
               "-"
            )
         )
      )
   )
)</f>
        <v>23</v>
      </c>
      <c r="F23" s="203" t="str" cm="1">
        <f t="array" ref="F23">IF('Data Table'!F24="", "-",
   IF('Data Table'!F24="-", "-",
      IF(ISNUMBER('Data Table'!F24*1), 'Data Table'!F24,
         IF(ISNUMBER(SEARCH("hrs", 'Data Table'!F24)),
            IFERROR(
               ROUND(SUMPRODUCT(
                  VALUE(LEFT(_xlfn.TEXTSPLIT('Data Table'!F24, CHAR(10)), FIND("-", _xlfn.TEXTSPLIT('Data Table'!F24, CHAR(10)))-1)) *
                  (VALUE(MID(_xlfn.TEXTSPLIT('Data Table'!F24, CHAR(10)), FIND("-", _xlfn.TEXTSPLIT('Data Table'!F24, CHAR(10)))+2,
                  SEARCH("hrs", _xlfn.TEXTSPLIT('Data Table'!F24, CHAR(10)))-SEARCH("-", _xlfn.TEXTSPLIT('Data Table'!F24, CHAR(10)))-2))/12)
               ), 2),
               "-"
            )
         )
      )
   )
)</f>
        <v>-</v>
      </c>
      <c r="G23" s="203" t="str" cm="1">
        <f t="array" ref="G23">IF('Data Table'!G24="", "-",
   IF('Data Table'!G24="-", "-",
      IF(ISNUMBER('Data Table'!G24*1), 'Data Table'!G24,
         IF(ISNUMBER(SEARCH("hrs", 'Data Table'!G24)),
            IFERROR(
               ROUND(SUMPRODUCT(
                  VALUE(LEFT(_xlfn.TEXTSPLIT('Data Table'!G24, CHAR(10)), FIND("-", _xlfn.TEXTSPLIT('Data Table'!G24, CHAR(10)))-1)) *
                  (VALUE(MID(_xlfn.TEXTSPLIT('Data Table'!G24, CHAR(10)), FIND("-", _xlfn.TEXTSPLIT('Data Table'!G24, CHAR(10)))+2,
                  SEARCH("hrs", _xlfn.TEXTSPLIT('Data Table'!G24, CHAR(10)))-SEARCH("-", _xlfn.TEXTSPLIT('Data Table'!G24, CHAR(10)))-2))/12)
               ), 2),
               "-"
            )
         )
      )
   )
)</f>
        <v>-</v>
      </c>
      <c r="H23" s="203" t="str" cm="1">
        <f t="array" ref="H23">IF('Data Table'!H24="", "-",
   IF('Data Table'!H24="-", "-",
      IF(ISNUMBER('Data Table'!H24*1), 'Data Table'!H24,
         IF(ISNUMBER(SEARCH("hrs", 'Data Table'!H24)),
            IFERROR(
               ROUND(SUMPRODUCT(
                  VALUE(LEFT(_xlfn.TEXTSPLIT('Data Table'!H24, CHAR(10)), FIND("-", _xlfn.TEXTSPLIT('Data Table'!H24, CHAR(10)))-1)) *
                  (VALUE(MID(_xlfn.TEXTSPLIT('Data Table'!H24, CHAR(10)), FIND("-", _xlfn.TEXTSPLIT('Data Table'!H24, CHAR(10)))+2,
                  SEARCH("hrs", _xlfn.TEXTSPLIT('Data Table'!H24, CHAR(10)))-SEARCH("-", _xlfn.TEXTSPLIT('Data Table'!H24, CHAR(10)))-2))/12)
               ), 2),
               "-"
            )
         )
      )
   )
)</f>
        <v>-</v>
      </c>
      <c r="I23" s="203" t="str" cm="1">
        <f t="array" ref="I23">IF('Data Table'!I24="", "-",
   IF('Data Table'!I24="-", "-",
      IF(ISNUMBER('Data Table'!I24*1), 'Data Table'!I24,
         IF(ISNUMBER(SEARCH("hrs", 'Data Table'!I24)),
            IFERROR(
               ROUND(SUMPRODUCT(
                  VALUE(LEFT(_xlfn.TEXTSPLIT('Data Table'!I24, CHAR(10)), FIND("-", _xlfn.TEXTSPLIT('Data Table'!I24, CHAR(10)))-1)) *
                  (VALUE(MID(_xlfn.TEXTSPLIT('Data Table'!I24, CHAR(10)), FIND("-", _xlfn.TEXTSPLIT('Data Table'!I24, CHAR(10)))+2,
                  SEARCH("hrs", _xlfn.TEXTSPLIT('Data Table'!I24, CHAR(10)))-SEARCH("-", _xlfn.TEXTSPLIT('Data Table'!I24, CHAR(10)))-2))/12)
               ), 2),
               "-"
            )
         )
      )
   )
)</f>
        <v>-</v>
      </c>
      <c r="J23" s="203" t="str" cm="1">
        <f t="array" ref="J23">IF('Data Table'!J24="", "-",
   IF('Data Table'!J24="-", "-",
      IF(ISNUMBER('Data Table'!J24*1), 'Data Table'!J24,
         IF(ISNUMBER(SEARCH("hrs", 'Data Table'!J24)),
            IFERROR(
               ROUND(SUMPRODUCT(
                  VALUE(LEFT(_xlfn.TEXTSPLIT('Data Table'!J24, CHAR(10)), FIND("-", _xlfn.TEXTSPLIT('Data Table'!J24, CHAR(10)))-1)) *
                  (VALUE(MID(_xlfn.TEXTSPLIT('Data Table'!J24, CHAR(10)), FIND("-", _xlfn.TEXTSPLIT('Data Table'!J24, CHAR(10)))+2,
                  SEARCH("hrs", _xlfn.TEXTSPLIT('Data Table'!J24, CHAR(10)))-SEARCH("-", _xlfn.TEXTSPLIT('Data Table'!J24, CHAR(10)))-2))/12)
               ), 2),
               "-"
            )
         )
      )
   )
)</f>
        <v>-</v>
      </c>
      <c r="K23" s="203" t="str" cm="1">
        <f t="array" ref="K23">IF('Data Table'!K24="", "-",
   IF('Data Table'!K24="-", "-",
      IF(ISNUMBER('Data Table'!K24*1), 'Data Table'!K24,
         IF(ISNUMBER(SEARCH("hrs", 'Data Table'!K24)),
            IFERROR(
               ROUND(SUMPRODUCT(
                  VALUE(LEFT(_xlfn.TEXTSPLIT('Data Table'!K24, CHAR(10)), FIND("-", _xlfn.TEXTSPLIT('Data Table'!K24, CHAR(10)))-1)) *
                  (VALUE(MID(_xlfn.TEXTSPLIT('Data Table'!K24, CHAR(10)), FIND("-", _xlfn.TEXTSPLIT('Data Table'!K24, CHAR(10)))+2,
                  SEARCH("hrs", _xlfn.TEXTSPLIT('Data Table'!K24, CHAR(10)))-SEARCH("-", _xlfn.TEXTSPLIT('Data Table'!K24, CHAR(10)))-2))/12)
               ), 2),
               "-"
            )
         )
      )
   )
)</f>
        <v>-</v>
      </c>
      <c r="L23" s="203" cm="1">
        <f t="array" ref="L23">IF('Data Table'!N24="", "-",
   IF('Data Table'!N24="-", "-",
      IF(ISNUMBER('Data Table'!N24*1), 'Data Table'!N24,
         IF(ISNUMBER(SEARCH("hrs", 'Data Table'!N24)),
            IFERROR(
               ROUND(SUMPRODUCT(
                  VALUE(LEFT(_xlfn.TEXTSPLIT('Data Table'!N24, CHAR(10)), FIND("-", _xlfn.TEXTSPLIT('Data Table'!N24, CHAR(10)))-1)) *
                  (VALUE(MID(_xlfn.TEXTSPLIT('Data Table'!N24, CHAR(10)), FIND("-", _xlfn.TEXTSPLIT('Data Table'!N24, CHAR(10)))+2,
                  SEARCH("hrs", _xlfn.TEXTSPLIT('Data Table'!N24, CHAR(10)))-SEARCH("-", _xlfn.TEXTSPLIT('Data Table'!N24, CHAR(10)))-2))/12)
               ), 2),
               "-"
            )
         )
      )
   )
)</f>
        <v>1</v>
      </c>
      <c r="M23" s="203" cm="1">
        <f t="array" ref="M23">IF('Data Table'!O24="", "-",
   IF('Data Table'!O24="-", "-",
      IF(ISNUMBER('Data Table'!O24*1), 'Data Table'!O24,
         IF(ISNUMBER(SEARCH("hrs", 'Data Table'!O24)),
            IFERROR(
               ROUND(SUMPRODUCT(
                  VALUE(LEFT(_xlfn.TEXTSPLIT('Data Table'!O24, CHAR(10)), FIND("-", _xlfn.TEXTSPLIT('Data Table'!O24, CHAR(10)))-1)) *
                  (VALUE(MID(_xlfn.TEXTSPLIT('Data Table'!O24, CHAR(10)), FIND("-", _xlfn.TEXTSPLIT('Data Table'!O24, CHAR(10)))+2,
                  SEARCH("hrs", _xlfn.TEXTSPLIT('Data Table'!O24, CHAR(10)))-SEARCH("-", _xlfn.TEXTSPLIT('Data Table'!O24, CHAR(10)))-2))/12)
               ), 2),
               "-"
            )
         )
      )
   )
)</f>
        <v>1</v>
      </c>
      <c r="N23" s="203" cm="1">
        <f t="array" ref="N23">IF('Data Table'!P24="", "-",
   IF('Data Table'!P24="-", "-",
      IF(ISNUMBER('Data Table'!P24*1), 'Data Table'!P24,
         IF(ISNUMBER(SEARCH("hrs", 'Data Table'!P24)),
            IFERROR(
               ROUND(SUMPRODUCT(
                  VALUE(LEFT(_xlfn.TEXTSPLIT('Data Table'!P24, CHAR(10)), FIND("-", _xlfn.TEXTSPLIT('Data Table'!P24, CHAR(10)))-1)) *
                  (VALUE(MID(_xlfn.TEXTSPLIT('Data Table'!P24, CHAR(10)), FIND("-", _xlfn.TEXTSPLIT('Data Table'!P24, CHAR(10)))+2,
                  SEARCH("hrs", _xlfn.TEXTSPLIT('Data Table'!P24, CHAR(10)))-SEARCH("-", _xlfn.TEXTSPLIT('Data Table'!P24, CHAR(10)))-2))/12)
               ), 2),
               "-"
            )
         )
      )
   )
)</f>
        <v>4</v>
      </c>
      <c r="O23" s="203" cm="1">
        <f t="array" ref="O23">IF('Data Table'!Q24="", "-",
   IF('Data Table'!Q24="-", "-",
      IF(ISNUMBER('Data Table'!Q24*1), 'Data Table'!Q24,
         IF(ISNUMBER(SEARCH("hrs", 'Data Table'!Q24)),
            IFERROR(
               ROUND(SUMPRODUCT(
                  VALUE(LEFT(_xlfn.TEXTSPLIT('Data Table'!Q24, CHAR(10)), FIND("-", _xlfn.TEXTSPLIT('Data Table'!Q24, CHAR(10)))-1)) *
                  (VALUE(MID(_xlfn.TEXTSPLIT('Data Table'!Q24, CHAR(10)), FIND("-", _xlfn.TEXTSPLIT('Data Table'!Q24, CHAR(10)))+2,
                  SEARCH("hrs", _xlfn.TEXTSPLIT('Data Table'!Q24, CHAR(10)))-SEARCH("-", _xlfn.TEXTSPLIT('Data Table'!Q24, CHAR(10)))-2))/12)
               ), 2),
               "-"
            )
         )
      )
   )
)</f>
        <v>5</v>
      </c>
      <c r="P23" s="203" cm="1">
        <f t="array" ref="P23">IF('Data Table'!R24="", "-",
   IF('Data Table'!R24="-", "-",
      IF(ISNUMBER('Data Table'!R24*1), 'Data Table'!R24,
         IF(ISNUMBER(SEARCH("hrs", 'Data Table'!R24)),
            IFERROR(
               ROUND(SUMPRODUCT(
                  VALUE(LEFT(_xlfn.TEXTSPLIT('Data Table'!R24, CHAR(10)), FIND("-", _xlfn.TEXTSPLIT('Data Table'!R24, CHAR(10)))-1)) *
                  (VALUE(MID(_xlfn.TEXTSPLIT('Data Table'!R24, CHAR(10)), FIND("-", _xlfn.TEXTSPLIT('Data Table'!R24, CHAR(10)))+2,
                  SEARCH("hrs", _xlfn.TEXTSPLIT('Data Table'!R24, CHAR(10)))-SEARCH("-", _xlfn.TEXTSPLIT('Data Table'!R24, CHAR(10)))-2))/12)
               ), 2),
               "-"
            )
         )
      )
   )
)</f>
        <v>2</v>
      </c>
      <c r="Q23" s="203" cm="1">
        <f t="array" ref="Q23">IF('Data Table'!S24="", "-",
   IF('Data Table'!S24="-", "-",
      IF(ISNUMBER('Data Table'!S24*1), 'Data Table'!S24,
         IF(ISNUMBER(SEARCH("hrs", 'Data Table'!S24)),
            IFERROR(
               ROUND(SUMPRODUCT(
                  VALUE(LEFT(_xlfn.TEXTSPLIT('Data Table'!S24, CHAR(10)), FIND("-", _xlfn.TEXTSPLIT('Data Table'!S24, CHAR(10)))-1)) *
                  (VALUE(MID(_xlfn.TEXTSPLIT('Data Table'!S24, CHAR(10)), FIND("-", _xlfn.TEXTSPLIT('Data Table'!S24, CHAR(10)))+2,
                  SEARCH("hrs", _xlfn.TEXTSPLIT('Data Table'!S24, CHAR(10)))-SEARCH("-", _xlfn.TEXTSPLIT('Data Table'!S24, CHAR(10)))-2))/12)
               ), 2),
               "-"
            )
         )
      )
   )
)</f>
        <v>2</v>
      </c>
      <c r="R23" s="203" cm="1">
        <f t="array" ref="R23">IF('Data Table'!T24="", "-",
   IF('Data Table'!T24="-", "-",
      IF(ISNUMBER('Data Table'!T24*1), 'Data Table'!T24,
         IF(ISNUMBER(SEARCH("hrs", 'Data Table'!T24)),
            IFERROR(
               ROUND(SUMPRODUCT(
                  VALUE(LEFT(_xlfn.TEXTSPLIT('Data Table'!T24, CHAR(10)), FIND("-", _xlfn.TEXTSPLIT('Data Table'!T24, CHAR(10)))-1)) *
                  (VALUE(MID(_xlfn.TEXTSPLIT('Data Table'!T24, CHAR(10)), FIND("-", _xlfn.TEXTSPLIT('Data Table'!T24, CHAR(10)))+2,
                  SEARCH("hrs", _xlfn.TEXTSPLIT('Data Table'!T24, CHAR(10)))-SEARCH("-", _xlfn.TEXTSPLIT('Data Table'!T24, CHAR(10)))-2))/12)
               ), 2),
               "-"
            )
         )
      )
   )
)</f>
        <v>8</v>
      </c>
      <c r="S23" s="203" cm="1">
        <f t="array" ref="S23">IF('Data Table'!U24="", "-",
   IF('Data Table'!U24="-", "-",
      IF(ISNUMBER('Data Table'!U24*1), 'Data Table'!U24,
         IF(ISNUMBER(SEARCH("hrs", 'Data Table'!U24)),
            IFERROR(
               ROUND(SUMPRODUCT(
                  VALUE(LEFT(_xlfn.TEXTSPLIT('Data Table'!U24, CHAR(10)), FIND("-", _xlfn.TEXTSPLIT('Data Table'!U24, CHAR(10)))-1)) *
                  (VALUE(MID(_xlfn.TEXTSPLIT('Data Table'!U24, CHAR(10)), FIND("-", _xlfn.TEXTSPLIT('Data Table'!U24, CHAR(10)))+2,
                  SEARCH("hrs", _xlfn.TEXTSPLIT('Data Table'!U24, CHAR(10)))-SEARCH("-", _xlfn.TEXTSPLIT('Data Table'!U24, CHAR(10)))-2))/12)
               ), 2),
               "-"
            )
         )
      )
   )
)</f>
        <v>8</v>
      </c>
      <c r="T23" s="251">
        <v>24307</v>
      </c>
      <c r="U23" s="251">
        <v>63194</v>
      </c>
      <c r="V23" s="251">
        <v>788</v>
      </c>
      <c r="W23" s="295"/>
    </row>
    <row r="24" spans="1:23" s="161" customFormat="1" ht="20.25" customHeight="1">
      <c r="A24" s="205">
        <v>45334</v>
      </c>
      <c r="B24" s="203" cm="1">
        <f t="array" ref="B24">IF('Data Table'!B25="", "-",
   IF('Data Table'!B25="-", "-",
      IF(ISNUMBER('Data Table'!B25*1), 'Data Table'!B25,
         IF(ISNUMBER(SEARCH("hrs", 'Data Table'!B25)),
            IFERROR(
               ROUND(SUMPRODUCT(
                  VALUE(LEFT(_xlfn.TEXTSPLIT('Data Table'!B25, CHAR(10)), FIND("-", _xlfn.TEXTSPLIT('Data Table'!B25, CHAR(10)))-1)) *
                  (VALUE(MID(_xlfn.TEXTSPLIT('Data Table'!B25, CHAR(10)), FIND("-", _xlfn.TEXTSPLIT('Data Table'!B25, CHAR(10)))+2,
                  SEARCH("hrs", _xlfn.TEXTSPLIT('Data Table'!B25, CHAR(10)))-SEARCH("-", _xlfn.TEXTSPLIT('Data Table'!B25, CHAR(10)))-2))/12)
               ), 2),
               "-"
            )
         )
      )
   )
)</f>
        <v>97</v>
      </c>
      <c r="C24" s="203" cm="1">
        <f t="array" ref="C24">IF('Data Table'!C25="", "-",
   IF('Data Table'!C25="-", "-",
      IF(ISNUMBER('Data Table'!C25*1), 'Data Table'!C25,
         IF(ISNUMBER(SEARCH("hrs", 'Data Table'!C25)),
            IFERROR(
               ROUND(SUMPRODUCT(
                  VALUE(LEFT(_xlfn.TEXTSPLIT('Data Table'!C25, CHAR(10)), FIND("-", _xlfn.TEXTSPLIT('Data Table'!C25, CHAR(10)))-1)) *
                  (VALUE(MID(_xlfn.TEXTSPLIT('Data Table'!C25, CHAR(10)), FIND("-", _xlfn.TEXTSPLIT('Data Table'!C25, CHAR(10)))+2,
                  SEARCH("hrs", _xlfn.TEXTSPLIT('Data Table'!C25, CHAR(10)))-SEARCH("-", _xlfn.TEXTSPLIT('Data Table'!C25, CHAR(10)))-2))/12)
               ), 2),
               "-"
            )
         )
      )
   )
)</f>
        <v>102</v>
      </c>
      <c r="D24" s="203" cm="1">
        <f t="array" ref="D24">IF('Data Table'!D25="", "-",
   IF('Data Table'!D25="-", "-",
      IF(ISNUMBER('Data Table'!D25*1), 'Data Table'!D25,
         IF(ISNUMBER(SEARCH("hrs", 'Data Table'!D25)),
            IFERROR(
               ROUND(SUMPRODUCT(
                  VALUE(LEFT(_xlfn.TEXTSPLIT('Data Table'!D25, CHAR(10)), FIND("-", _xlfn.TEXTSPLIT('Data Table'!D25, CHAR(10)))-1)) *
                  (VALUE(MID(_xlfn.TEXTSPLIT('Data Table'!D25, CHAR(10)), FIND("-", _xlfn.TEXTSPLIT('Data Table'!D25, CHAR(10)))+2,
                  SEARCH("hrs", _xlfn.TEXTSPLIT('Data Table'!D25, CHAR(10)))-SEARCH("-", _xlfn.TEXTSPLIT('Data Table'!D25, CHAR(10)))-2))/12)
               ), 2),
               "-"
            )
         )
      )
   )
)</f>
        <v>27</v>
      </c>
      <c r="E24" s="203" cm="1">
        <f t="array" ref="E24">IF('Data Table'!E25="", "-",
   IF('Data Table'!E25="-", "-",
      IF(ISNUMBER('Data Table'!E25*1), 'Data Table'!E25,
         IF(ISNUMBER(SEARCH("hrs", 'Data Table'!E25)),
            IFERROR(
               ROUND(SUMPRODUCT(
                  VALUE(LEFT(_xlfn.TEXTSPLIT('Data Table'!E25, CHAR(10)), FIND("-", _xlfn.TEXTSPLIT('Data Table'!E25, CHAR(10)))-1)) *
                  (VALUE(MID(_xlfn.TEXTSPLIT('Data Table'!E25, CHAR(10)), FIND("-", _xlfn.TEXTSPLIT('Data Table'!E25, CHAR(10)))+2,
                  SEARCH("hrs", _xlfn.TEXTSPLIT('Data Table'!E25, CHAR(10)))-SEARCH("-", _xlfn.TEXTSPLIT('Data Table'!E25, CHAR(10)))-2))/12)
               ), 2),
               "-"
            )
         )
      )
   )
)</f>
        <v>24</v>
      </c>
      <c r="F24" s="203" t="str" cm="1">
        <f t="array" ref="F24">IF('Data Table'!F25="", "-",
   IF('Data Table'!F25="-", "-",
      IF(ISNUMBER('Data Table'!F25*1), 'Data Table'!F25,
         IF(ISNUMBER(SEARCH("hrs", 'Data Table'!F25)),
            IFERROR(
               ROUND(SUMPRODUCT(
                  VALUE(LEFT(_xlfn.TEXTSPLIT('Data Table'!F25, CHAR(10)), FIND("-", _xlfn.TEXTSPLIT('Data Table'!F25, CHAR(10)))-1)) *
                  (VALUE(MID(_xlfn.TEXTSPLIT('Data Table'!F25, CHAR(10)), FIND("-", _xlfn.TEXTSPLIT('Data Table'!F25, CHAR(10)))+2,
                  SEARCH("hrs", _xlfn.TEXTSPLIT('Data Table'!F25, CHAR(10)))-SEARCH("-", _xlfn.TEXTSPLIT('Data Table'!F25, CHAR(10)))-2))/12)
               ), 2),
               "-"
            )
         )
      )
   )
)</f>
        <v>-</v>
      </c>
      <c r="G24" s="203" t="str" cm="1">
        <f t="array" ref="G24">IF('Data Table'!G25="", "-",
   IF('Data Table'!G25="-", "-",
      IF(ISNUMBER('Data Table'!G25*1), 'Data Table'!G25,
         IF(ISNUMBER(SEARCH("hrs", 'Data Table'!G25)),
            IFERROR(
               ROUND(SUMPRODUCT(
                  VALUE(LEFT(_xlfn.TEXTSPLIT('Data Table'!G25, CHAR(10)), FIND("-", _xlfn.TEXTSPLIT('Data Table'!G25, CHAR(10)))-1)) *
                  (VALUE(MID(_xlfn.TEXTSPLIT('Data Table'!G25, CHAR(10)), FIND("-", _xlfn.TEXTSPLIT('Data Table'!G25, CHAR(10)))+2,
                  SEARCH("hrs", _xlfn.TEXTSPLIT('Data Table'!G25, CHAR(10)))-SEARCH("-", _xlfn.TEXTSPLIT('Data Table'!G25, CHAR(10)))-2))/12)
               ), 2),
               "-"
            )
         )
      )
   )
)</f>
        <v>-</v>
      </c>
      <c r="H24" s="203" t="str" cm="1">
        <f t="array" ref="H24">IF('Data Table'!H25="", "-",
   IF('Data Table'!H25="-", "-",
      IF(ISNUMBER('Data Table'!H25*1), 'Data Table'!H25,
         IF(ISNUMBER(SEARCH("hrs", 'Data Table'!H25)),
            IFERROR(
               ROUND(SUMPRODUCT(
                  VALUE(LEFT(_xlfn.TEXTSPLIT('Data Table'!H25, CHAR(10)), FIND("-", _xlfn.TEXTSPLIT('Data Table'!H25, CHAR(10)))-1)) *
                  (VALUE(MID(_xlfn.TEXTSPLIT('Data Table'!H25, CHAR(10)), FIND("-", _xlfn.TEXTSPLIT('Data Table'!H25, CHAR(10)))+2,
                  SEARCH("hrs", _xlfn.TEXTSPLIT('Data Table'!H25, CHAR(10)))-SEARCH("-", _xlfn.TEXTSPLIT('Data Table'!H25, CHAR(10)))-2))/12)
               ), 2),
               "-"
            )
         )
      )
   )
)</f>
        <v>-</v>
      </c>
      <c r="I24" s="203" t="str" cm="1">
        <f t="array" ref="I24">IF('Data Table'!I25="", "-",
   IF('Data Table'!I25="-", "-",
      IF(ISNUMBER('Data Table'!I25*1), 'Data Table'!I25,
         IF(ISNUMBER(SEARCH("hrs", 'Data Table'!I25)),
            IFERROR(
               ROUND(SUMPRODUCT(
                  VALUE(LEFT(_xlfn.TEXTSPLIT('Data Table'!I25, CHAR(10)), FIND("-", _xlfn.TEXTSPLIT('Data Table'!I25, CHAR(10)))-1)) *
                  (VALUE(MID(_xlfn.TEXTSPLIT('Data Table'!I25, CHAR(10)), FIND("-", _xlfn.TEXTSPLIT('Data Table'!I25, CHAR(10)))+2,
                  SEARCH("hrs", _xlfn.TEXTSPLIT('Data Table'!I25, CHAR(10)))-SEARCH("-", _xlfn.TEXTSPLIT('Data Table'!I25, CHAR(10)))-2))/12)
               ), 2),
               "-"
            )
         )
      )
   )
)</f>
        <v>-</v>
      </c>
      <c r="J24" s="203" t="str" cm="1">
        <f t="array" ref="J24">IF('Data Table'!J25="", "-",
   IF('Data Table'!J25="-", "-",
      IF(ISNUMBER('Data Table'!J25*1), 'Data Table'!J25,
         IF(ISNUMBER(SEARCH("hrs", 'Data Table'!J25)),
            IFERROR(
               ROUND(SUMPRODUCT(
                  VALUE(LEFT(_xlfn.TEXTSPLIT('Data Table'!J25, CHAR(10)), FIND("-", _xlfn.TEXTSPLIT('Data Table'!J25, CHAR(10)))-1)) *
                  (VALUE(MID(_xlfn.TEXTSPLIT('Data Table'!J25, CHAR(10)), FIND("-", _xlfn.TEXTSPLIT('Data Table'!J25, CHAR(10)))+2,
                  SEARCH("hrs", _xlfn.TEXTSPLIT('Data Table'!J25, CHAR(10)))-SEARCH("-", _xlfn.TEXTSPLIT('Data Table'!J25, CHAR(10)))-2))/12)
               ), 2),
               "-"
            )
         )
      )
   )
)</f>
        <v>-</v>
      </c>
      <c r="K24" s="203" t="str" cm="1">
        <f t="array" ref="K24">IF('Data Table'!K25="", "-",
   IF('Data Table'!K25="-", "-",
      IF(ISNUMBER('Data Table'!K25*1), 'Data Table'!K25,
         IF(ISNUMBER(SEARCH("hrs", 'Data Table'!K25)),
            IFERROR(
               ROUND(SUMPRODUCT(
                  VALUE(LEFT(_xlfn.TEXTSPLIT('Data Table'!K25, CHAR(10)), FIND("-", _xlfn.TEXTSPLIT('Data Table'!K25, CHAR(10)))-1)) *
                  (VALUE(MID(_xlfn.TEXTSPLIT('Data Table'!K25, CHAR(10)), FIND("-", _xlfn.TEXTSPLIT('Data Table'!K25, CHAR(10)))+2,
                  SEARCH("hrs", _xlfn.TEXTSPLIT('Data Table'!K25, CHAR(10)))-SEARCH("-", _xlfn.TEXTSPLIT('Data Table'!K25, CHAR(10)))-2))/12)
               ), 2),
               "-"
            )
         )
      )
   )
)</f>
        <v>-</v>
      </c>
      <c r="L24" s="203" cm="1">
        <f t="array" ref="L24">IF('Data Table'!N25="", "-",
   IF('Data Table'!N25="-", "-",
      IF(ISNUMBER('Data Table'!N25*1), 'Data Table'!N25,
         IF(ISNUMBER(SEARCH("hrs", 'Data Table'!N25)),
            IFERROR(
               ROUND(SUMPRODUCT(
                  VALUE(LEFT(_xlfn.TEXTSPLIT('Data Table'!N25, CHAR(10)), FIND("-", _xlfn.TEXTSPLIT('Data Table'!N25, CHAR(10)))-1)) *
                  (VALUE(MID(_xlfn.TEXTSPLIT('Data Table'!N25, CHAR(10)), FIND("-", _xlfn.TEXTSPLIT('Data Table'!N25, CHAR(10)))+2,
                  SEARCH("hrs", _xlfn.TEXTSPLIT('Data Table'!N25, CHAR(10)))-SEARCH("-", _xlfn.TEXTSPLIT('Data Table'!N25, CHAR(10)))-2))/12)
               ), 2),
               "-"
            )
         )
      )
   )
)</f>
        <v>2</v>
      </c>
      <c r="M24" s="203" cm="1">
        <f t="array" ref="M24">IF('Data Table'!O25="", "-",
   IF('Data Table'!O25="-", "-",
      IF(ISNUMBER('Data Table'!O25*1), 'Data Table'!O25,
         IF(ISNUMBER(SEARCH("hrs", 'Data Table'!O25)),
            IFERROR(
               ROUND(SUMPRODUCT(
                  VALUE(LEFT(_xlfn.TEXTSPLIT('Data Table'!O25, CHAR(10)), FIND("-", _xlfn.TEXTSPLIT('Data Table'!O25, CHAR(10)))-1)) *
                  (VALUE(MID(_xlfn.TEXTSPLIT('Data Table'!O25, CHAR(10)), FIND("-", _xlfn.TEXTSPLIT('Data Table'!O25, CHAR(10)))+2,
                  SEARCH("hrs", _xlfn.TEXTSPLIT('Data Table'!O25, CHAR(10)))-SEARCH("-", _xlfn.TEXTSPLIT('Data Table'!O25, CHAR(10)))-2))/12)
               ), 2),
               "-"
            )
         )
      )
   )
)</f>
        <v>1</v>
      </c>
      <c r="N24" s="203" cm="1">
        <f t="array" ref="N24">IF('Data Table'!P25="", "-",
   IF('Data Table'!P25="-", "-",
      IF(ISNUMBER('Data Table'!P25*1), 'Data Table'!P25,
         IF(ISNUMBER(SEARCH("hrs", 'Data Table'!P25)),
            IFERROR(
               ROUND(SUMPRODUCT(
                  VALUE(LEFT(_xlfn.TEXTSPLIT('Data Table'!P25, CHAR(10)), FIND("-", _xlfn.TEXTSPLIT('Data Table'!P25, CHAR(10)))-1)) *
                  (VALUE(MID(_xlfn.TEXTSPLIT('Data Table'!P25, CHAR(10)), FIND("-", _xlfn.TEXTSPLIT('Data Table'!P25, CHAR(10)))+2,
                  SEARCH("hrs", _xlfn.TEXTSPLIT('Data Table'!P25, CHAR(10)))-SEARCH("-", _xlfn.TEXTSPLIT('Data Table'!P25, CHAR(10)))-2))/12)
               ), 2),
               "-"
            )
         )
      )
   )
)</f>
        <v>6</v>
      </c>
      <c r="O24" s="203" cm="1">
        <f t="array" ref="O24">IF('Data Table'!Q25="", "-",
   IF('Data Table'!Q25="-", "-",
      IF(ISNUMBER('Data Table'!Q25*1), 'Data Table'!Q25,
         IF(ISNUMBER(SEARCH("hrs", 'Data Table'!Q25)),
            IFERROR(
               ROUND(SUMPRODUCT(
                  VALUE(LEFT(_xlfn.TEXTSPLIT('Data Table'!Q25, CHAR(10)), FIND("-", _xlfn.TEXTSPLIT('Data Table'!Q25, CHAR(10)))-1)) *
                  (VALUE(MID(_xlfn.TEXTSPLIT('Data Table'!Q25, CHAR(10)), FIND("-", _xlfn.TEXTSPLIT('Data Table'!Q25, CHAR(10)))+2,
                  SEARCH("hrs", _xlfn.TEXTSPLIT('Data Table'!Q25, CHAR(10)))-SEARCH("-", _xlfn.TEXTSPLIT('Data Table'!Q25, CHAR(10)))-2))/12)
               ), 2),
               "-"
            )
         )
      )
   )
)</f>
        <v>4</v>
      </c>
      <c r="P24" s="203" cm="1">
        <f t="array" ref="P24">IF('Data Table'!R25="", "-",
   IF('Data Table'!R25="-", "-",
      IF(ISNUMBER('Data Table'!R25*1), 'Data Table'!R25,
         IF(ISNUMBER(SEARCH("hrs", 'Data Table'!R25)),
            IFERROR(
               ROUND(SUMPRODUCT(
                  VALUE(LEFT(_xlfn.TEXTSPLIT('Data Table'!R25, CHAR(10)), FIND("-", _xlfn.TEXTSPLIT('Data Table'!R25, CHAR(10)))-1)) *
                  (VALUE(MID(_xlfn.TEXTSPLIT('Data Table'!R25, CHAR(10)), FIND("-", _xlfn.TEXTSPLIT('Data Table'!R25, CHAR(10)))+2,
                  SEARCH("hrs", _xlfn.TEXTSPLIT('Data Table'!R25, CHAR(10)))-SEARCH("-", _xlfn.TEXTSPLIT('Data Table'!R25, CHAR(10)))-2))/12)
               ), 2),
               "-"
            )
         )
      )
   )
)</f>
        <v>3</v>
      </c>
      <c r="Q24" s="203" cm="1">
        <f t="array" ref="Q24">IF('Data Table'!S25="", "-",
   IF('Data Table'!S25="-", "-",
      IF(ISNUMBER('Data Table'!S25*1), 'Data Table'!S25,
         IF(ISNUMBER(SEARCH("hrs", 'Data Table'!S25)),
            IFERROR(
               ROUND(SUMPRODUCT(
                  VALUE(LEFT(_xlfn.TEXTSPLIT('Data Table'!S25, CHAR(10)), FIND("-", _xlfn.TEXTSPLIT('Data Table'!S25, CHAR(10)))-1)) *
                  (VALUE(MID(_xlfn.TEXTSPLIT('Data Table'!S25, CHAR(10)), FIND("-", _xlfn.TEXTSPLIT('Data Table'!S25, CHAR(10)))+2,
                  SEARCH("hrs", _xlfn.TEXTSPLIT('Data Table'!S25, CHAR(10)))-SEARCH("-", _xlfn.TEXTSPLIT('Data Table'!S25, CHAR(10)))-2))/12)
               ), 2),
               "-"
            )
         )
      )
   )
)</f>
        <v>3</v>
      </c>
      <c r="R24" s="203" cm="1">
        <f t="array" ref="R24">IF('Data Table'!T25="", "-",
   IF('Data Table'!T25="-", "-",
      IF(ISNUMBER('Data Table'!T25*1), 'Data Table'!T25,
         IF(ISNUMBER(SEARCH("hrs", 'Data Table'!T25)),
            IFERROR(
               ROUND(SUMPRODUCT(
                  VALUE(LEFT(_xlfn.TEXTSPLIT('Data Table'!T25, CHAR(10)), FIND("-", _xlfn.TEXTSPLIT('Data Table'!T25, CHAR(10)))-1)) *
                  (VALUE(MID(_xlfn.TEXTSPLIT('Data Table'!T25, CHAR(10)), FIND("-", _xlfn.TEXTSPLIT('Data Table'!T25, CHAR(10)))+2,
                  SEARCH("hrs", _xlfn.TEXTSPLIT('Data Table'!T25, CHAR(10)))-SEARCH("-", _xlfn.TEXTSPLIT('Data Table'!T25, CHAR(10)))-2))/12)
               ), 2),
               "-"
            )
         )
      )
   )
)</f>
        <v>8</v>
      </c>
      <c r="S24" s="203" cm="1">
        <f t="array" ref="S24">IF('Data Table'!U25="", "-",
   IF('Data Table'!U25="-", "-",
      IF(ISNUMBER('Data Table'!U25*1), 'Data Table'!U25,
         IF(ISNUMBER(SEARCH("hrs", 'Data Table'!U25)),
            IFERROR(
               ROUND(SUMPRODUCT(
                  VALUE(LEFT(_xlfn.TEXTSPLIT('Data Table'!U25, CHAR(10)), FIND("-", _xlfn.TEXTSPLIT('Data Table'!U25, CHAR(10)))-1)) *
                  (VALUE(MID(_xlfn.TEXTSPLIT('Data Table'!U25, CHAR(10)), FIND("-", _xlfn.TEXTSPLIT('Data Table'!U25, CHAR(10)))+2,
                  SEARCH("hrs", _xlfn.TEXTSPLIT('Data Table'!U25, CHAR(10)))-SEARCH("-", _xlfn.TEXTSPLIT('Data Table'!U25, CHAR(10)))-2))/12)
               ), 2),
               "-"
            )
         )
      )
   )
)</f>
        <v>8</v>
      </c>
      <c r="T24" s="251">
        <v>25534</v>
      </c>
      <c r="U24" s="251">
        <v>57546</v>
      </c>
      <c r="V24" s="251">
        <v>668</v>
      </c>
      <c r="W24" s="295"/>
    </row>
    <row r="25" spans="1:23" s="161" customFormat="1" ht="20.25" customHeight="1">
      <c r="A25" s="205">
        <v>45335</v>
      </c>
      <c r="B25" s="203" cm="1">
        <f t="array" ref="B25">IF('Data Table'!B26="", "-",
   IF('Data Table'!B26="-", "-",
      IF(ISNUMBER('Data Table'!B26*1), 'Data Table'!B26,
         IF(ISNUMBER(SEARCH("hrs", 'Data Table'!B26)),
            IFERROR(
               ROUND(SUMPRODUCT(
                  VALUE(LEFT(_xlfn.TEXTSPLIT('Data Table'!B26, CHAR(10)), FIND("-", _xlfn.TEXTSPLIT('Data Table'!B26, CHAR(10)))-1)) *
                  (VALUE(MID(_xlfn.TEXTSPLIT('Data Table'!B26, CHAR(10)), FIND("-", _xlfn.TEXTSPLIT('Data Table'!B26, CHAR(10)))+2,
                  SEARCH("hrs", _xlfn.TEXTSPLIT('Data Table'!B26, CHAR(10)))-SEARCH("-", _xlfn.TEXTSPLIT('Data Table'!B26, CHAR(10)))-2))/12)
               ), 2),
               "-"
            )
         )
      )
   )
)</f>
        <v>70</v>
      </c>
      <c r="C25" s="203" t="str" cm="1">
        <f t="array" ref="C25">IF('Data Table'!C26="", "-",
   IF('Data Table'!C26="-", "-",
      IF(ISNUMBER('Data Table'!C26*1), 'Data Table'!C26,
         IF(ISNUMBER(SEARCH("hrs", 'Data Table'!C26)),
            IFERROR(
               ROUND(SUMPRODUCT(
                  VALUE(LEFT(_xlfn.TEXTSPLIT('Data Table'!C26, CHAR(10)), FIND("-", _xlfn.TEXTSPLIT('Data Table'!C26, CHAR(10)))-1)) *
                  (VALUE(MID(_xlfn.TEXTSPLIT('Data Table'!C26, CHAR(10)), FIND("-", _xlfn.TEXTSPLIT('Data Table'!C26, CHAR(10)))+2,
                  SEARCH("hrs", _xlfn.TEXTSPLIT('Data Table'!C26, CHAR(10)))-SEARCH("-", _xlfn.TEXTSPLIT('Data Table'!C26, CHAR(10)))-2))/12)
               ), 2),
               "-"
            )
         )
      )
   )
)</f>
        <v>-</v>
      </c>
      <c r="D25" s="203" cm="1">
        <f t="array" ref="D25">IF('Data Table'!D26="", "-",
   IF('Data Table'!D26="-", "-",
      IF(ISNUMBER('Data Table'!D26*1), 'Data Table'!D26,
         IF(ISNUMBER(SEARCH("hrs", 'Data Table'!D26)),
            IFERROR(
               ROUND(SUMPRODUCT(
                  VALUE(LEFT(_xlfn.TEXTSPLIT('Data Table'!D26, CHAR(10)), FIND("-", _xlfn.TEXTSPLIT('Data Table'!D26, CHAR(10)))-1)) *
                  (VALUE(MID(_xlfn.TEXTSPLIT('Data Table'!D26, CHAR(10)), FIND("-", _xlfn.TEXTSPLIT('Data Table'!D26, CHAR(10)))+2,
                  SEARCH("hrs", _xlfn.TEXTSPLIT('Data Table'!D26, CHAR(10)))-SEARCH("-", _xlfn.TEXTSPLIT('Data Table'!D26, CHAR(10)))-2))/12)
               ), 2),
               "-"
            )
         )
      )
   )
)</f>
        <v>29</v>
      </c>
      <c r="E25" s="203" cm="1">
        <f t="array" ref="E25">IF('Data Table'!E26="", "-",
   IF('Data Table'!E26="-", "-",
      IF(ISNUMBER('Data Table'!E26*1), 'Data Table'!E26,
         IF(ISNUMBER(SEARCH("hrs", 'Data Table'!E26)),
            IFERROR(
               ROUND(SUMPRODUCT(
                  VALUE(LEFT(_xlfn.TEXTSPLIT('Data Table'!E26, CHAR(10)), FIND("-", _xlfn.TEXTSPLIT('Data Table'!E26, CHAR(10)))-1)) *
                  (VALUE(MID(_xlfn.TEXTSPLIT('Data Table'!E26, CHAR(10)), FIND("-", _xlfn.TEXTSPLIT('Data Table'!E26, CHAR(10)))+2,
                  SEARCH("hrs", _xlfn.TEXTSPLIT('Data Table'!E26, CHAR(10)))-SEARCH("-", _xlfn.TEXTSPLIT('Data Table'!E26, CHAR(10)))-2))/12)
               ), 2),
               "-"
            )
         )
      )
   )
)</f>
        <v>26</v>
      </c>
      <c r="F25" s="203" t="str" cm="1">
        <f t="array" ref="F25">IF('Data Table'!F26="", "-",
   IF('Data Table'!F26="-", "-",
      IF(ISNUMBER('Data Table'!F26*1), 'Data Table'!F26,
         IF(ISNUMBER(SEARCH("hrs", 'Data Table'!F26)),
            IFERROR(
               ROUND(SUMPRODUCT(
                  VALUE(LEFT(_xlfn.TEXTSPLIT('Data Table'!F26, CHAR(10)), FIND("-", _xlfn.TEXTSPLIT('Data Table'!F26, CHAR(10)))-1)) *
                  (VALUE(MID(_xlfn.TEXTSPLIT('Data Table'!F26, CHAR(10)), FIND("-", _xlfn.TEXTSPLIT('Data Table'!F26, CHAR(10)))+2,
                  SEARCH("hrs", _xlfn.TEXTSPLIT('Data Table'!F26, CHAR(10)))-SEARCH("-", _xlfn.TEXTSPLIT('Data Table'!F26, CHAR(10)))-2))/12)
               ), 2),
               "-"
            )
         )
      )
   )
)</f>
        <v>-</v>
      </c>
      <c r="G25" s="203" t="str" cm="1">
        <f t="array" ref="G25">IF('Data Table'!G26="", "-",
   IF('Data Table'!G26="-", "-",
      IF(ISNUMBER('Data Table'!G26*1), 'Data Table'!G26,
         IF(ISNUMBER(SEARCH("hrs", 'Data Table'!G26)),
            IFERROR(
               ROUND(SUMPRODUCT(
                  VALUE(LEFT(_xlfn.TEXTSPLIT('Data Table'!G26, CHAR(10)), FIND("-", _xlfn.TEXTSPLIT('Data Table'!G26, CHAR(10)))-1)) *
                  (VALUE(MID(_xlfn.TEXTSPLIT('Data Table'!G26, CHAR(10)), FIND("-", _xlfn.TEXTSPLIT('Data Table'!G26, CHAR(10)))+2,
                  SEARCH("hrs", _xlfn.TEXTSPLIT('Data Table'!G26, CHAR(10)))-SEARCH("-", _xlfn.TEXTSPLIT('Data Table'!G26, CHAR(10)))-2))/12)
               ), 2),
               "-"
            )
         )
      )
   )
)</f>
        <v>-</v>
      </c>
      <c r="H25" s="203" cm="1">
        <f t="array" ref="H25">IF('Data Table'!H26="", "-",
   IF('Data Table'!H26="-", "-",
      IF(ISNUMBER('Data Table'!H26*1), 'Data Table'!H26,
         IF(ISNUMBER(SEARCH("hrs", 'Data Table'!H26)),
            IFERROR(
               ROUND(SUMPRODUCT(
                  VALUE(LEFT(_xlfn.TEXTSPLIT('Data Table'!H26, CHAR(10)), FIND("-", _xlfn.TEXTSPLIT('Data Table'!H26, CHAR(10)))-1)) *
                  (VALUE(MID(_xlfn.TEXTSPLIT('Data Table'!H26, CHAR(10)), FIND("-", _xlfn.TEXTSPLIT('Data Table'!H26, CHAR(10)))+2,
                  SEARCH("hrs", _xlfn.TEXTSPLIT('Data Table'!H26, CHAR(10)))-SEARCH("-", _xlfn.TEXTSPLIT('Data Table'!H26, CHAR(10)))-2))/12)
               ), 2),
               "-"
            )
         )
      )
   )
)</f>
        <v>10</v>
      </c>
      <c r="I25" s="203" cm="1">
        <f t="array" ref="I25">IF('Data Table'!I26="", "-",
   IF('Data Table'!I26="-", "-",
      IF(ISNUMBER('Data Table'!I26*1), 'Data Table'!I26,
         IF(ISNUMBER(SEARCH("hrs", 'Data Table'!I26)),
            IFERROR(
               ROUND(SUMPRODUCT(
                  VALUE(LEFT(_xlfn.TEXTSPLIT('Data Table'!I26, CHAR(10)), FIND("-", _xlfn.TEXTSPLIT('Data Table'!I26, CHAR(10)))-1)) *
                  (VALUE(MID(_xlfn.TEXTSPLIT('Data Table'!I26, CHAR(10)), FIND("-", _xlfn.TEXTSPLIT('Data Table'!I26, CHAR(10)))+2,
                  SEARCH("hrs", _xlfn.TEXTSPLIT('Data Table'!I26, CHAR(10)))-SEARCH("-", _xlfn.TEXTSPLIT('Data Table'!I26, CHAR(10)))-2))/12)
               ), 2),
               "-"
            )
         )
      )
   )
)</f>
        <v>10</v>
      </c>
      <c r="J25" s="203" cm="1">
        <f t="array" ref="J25">IF('Data Table'!J26="", "-",
   IF('Data Table'!J26="-", "-",
      IF(ISNUMBER('Data Table'!J26*1), 'Data Table'!J26,
         IF(ISNUMBER(SEARCH("hrs", 'Data Table'!J26)),
            IFERROR(
               ROUND(SUMPRODUCT(
                  VALUE(LEFT(_xlfn.TEXTSPLIT('Data Table'!J26, CHAR(10)), FIND("-", _xlfn.TEXTSPLIT('Data Table'!J26, CHAR(10)))-1)) *
                  (VALUE(MID(_xlfn.TEXTSPLIT('Data Table'!J26, CHAR(10)), FIND("-", _xlfn.TEXTSPLIT('Data Table'!J26, CHAR(10)))+2,
                  SEARCH("hrs", _xlfn.TEXTSPLIT('Data Table'!J26, CHAR(10)))-SEARCH("-", _xlfn.TEXTSPLIT('Data Table'!J26, CHAR(10)))-2))/12)
               ), 2),
               "-"
            )
         )
      )
   )
)</f>
        <v>3</v>
      </c>
      <c r="K25" s="203" cm="1">
        <f t="array" ref="K25">IF('Data Table'!K26="", "-",
   IF('Data Table'!K26="-", "-",
      IF(ISNUMBER('Data Table'!K26*1), 'Data Table'!K26,
         IF(ISNUMBER(SEARCH("hrs", 'Data Table'!K26)),
            IFERROR(
               ROUND(SUMPRODUCT(
                  VALUE(LEFT(_xlfn.TEXTSPLIT('Data Table'!K26, CHAR(10)), FIND("-", _xlfn.TEXTSPLIT('Data Table'!K26, CHAR(10)))-1)) *
                  (VALUE(MID(_xlfn.TEXTSPLIT('Data Table'!K26, CHAR(10)), FIND("-", _xlfn.TEXTSPLIT('Data Table'!K26, CHAR(10)))+2,
                  SEARCH("hrs", _xlfn.TEXTSPLIT('Data Table'!K26, CHAR(10)))-SEARCH("-", _xlfn.TEXTSPLIT('Data Table'!K26, CHAR(10)))-2))/12)
               ), 2),
               "-"
            )
         )
      )
   )
)</f>
        <v>2</v>
      </c>
      <c r="L25" s="203" cm="1">
        <f t="array" ref="L25">IF('Data Table'!N26="", "-",
   IF('Data Table'!N26="-", "-",
      IF(ISNUMBER('Data Table'!N26*1), 'Data Table'!N26,
         IF(ISNUMBER(SEARCH("hrs", 'Data Table'!N26)),
            IFERROR(
               ROUND(SUMPRODUCT(
                  VALUE(LEFT(_xlfn.TEXTSPLIT('Data Table'!N26, CHAR(10)), FIND("-", _xlfn.TEXTSPLIT('Data Table'!N26, CHAR(10)))-1)) *
                  (VALUE(MID(_xlfn.TEXTSPLIT('Data Table'!N26, CHAR(10)), FIND("-", _xlfn.TEXTSPLIT('Data Table'!N26, CHAR(10)))+2,
                  SEARCH("hrs", _xlfn.TEXTSPLIT('Data Table'!N26, CHAR(10)))-SEARCH("-", _xlfn.TEXTSPLIT('Data Table'!N26, CHAR(10)))-2))/12)
               ), 2),
               "-"
            )
         )
      )
   )
)</f>
        <v>2</v>
      </c>
      <c r="M25" s="203" cm="1">
        <f t="array" ref="M25">IF('Data Table'!O26="", "-",
   IF('Data Table'!O26="-", "-",
      IF(ISNUMBER('Data Table'!O26*1), 'Data Table'!O26,
         IF(ISNUMBER(SEARCH("hrs", 'Data Table'!O26)),
            IFERROR(
               ROUND(SUMPRODUCT(
                  VALUE(LEFT(_xlfn.TEXTSPLIT('Data Table'!O26, CHAR(10)), FIND("-", _xlfn.TEXTSPLIT('Data Table'!O26, CHAR(10)))-1)) *
                  (VALUE(MID(_xlfn.TEXTSPLIT('Data Table'!O26, CHAR(10)), FIND("-", _xlfn.TEXTSPLIT('Data Table'!O26, CHAR(10)))+2,
                  SEARCH("hrs", _xlfn.TEXTSPLIT('Data Table'!O26, CHAR(10)))-SEARCH("-", _xlfn.TEXTSPLIT('Data Table'!O26, CHAR(10)))-2))/12)
               ), 2),
               "-"
            )
         )
      )
   )
)</f>
        <v>1</v>
      </c>
      <c r="N25" s="203" cm="1">
        <f t="array" ref="N25">IF('Data Table'!P26="", "-",
   IF('Data Table'!P26="-", "-",
      IF(ISNUMBER('Data Table'!P26*1), 'Data Table'!P26,
         IF(ISNUMBER(SEARCH("hrs", 'Data Table'!P26)),
            IFERROR(
               ROUND(SUMPRODUCT(
                  VALUE(LEFT(_xlfn.TEXTSPLIT('Data Table'!P26, CHAR(10)), FIND("-", _xlfn.TEXTSPLIT('Data Table'!P26, CHAR(10)))-1)) *
                  (VALUE(MID(_xlfn.TEXTSPLIT('Data Table'!P26, CHAR(10)), FIND("-", _xlfn.TEXTSPLIT('Data Table'!P26, CHAR(10)))+2,
                  SEARCH("hrs", _xlfn.TEXTSPLIT('Data Table'!P26, CHAR(10)))-SEARCH("-", _xlfn.TEXTSPLIT('Data Table'!P26, CHAR(10)))-2))/12)
               ), 2),
               "-"
            )
         )
      )
   )
)</f>
        <v>5</v>
      </c>
      <c r="O25" s="203" cm="1">
        <f t="array" ref="O25">IF('Data Table'!Q26="", "-",
   IF('Data Table'!Q26="-", "-",
      IF(ISNUMBER('Data Table'!Q26*1), 'Data Table'!Q26,
         IF(ISNUMBER(SEARCH("hrs", 'Data Table'!Q26)),
            IFERROR(
               ROUND(SUMPRODUCT(
                  VALUE(LEFT(_xlfn.TEXTSPLIT('Data Table'!Q26, CHAR(10)), FIND("-", _xlfn.TEXTSPLIT('Data Table'!Q26, CHAR(10)))-1)) *
                  (VALUE(MID(_xlfn.TEXTSPLIT('Data Table'!Q26, CHAR(10)), FIND("-", _xlfn.TEXTSPLIT('Data Table'!Q26, CHAR(10)))+2,
                  SEARCH("hrs", _xlfn.TEXTSPLIT('Data Table'!Q26, CHAR(10)))-SEARCH("-", _xlfn.TEXTSPLIT('Data Table'!Q26, CHAR(10)))-2))/12)
               ), 2),
               "-"
            )
         )
      )
   )
)</f>
        <v>4</v>
      </c>
      <c r="P25" s="203" cm="1">
        <f t="array" ref="P25">IF('Data Table'!R26="", "-",
   IF('Data Table'!R26="-", "-",
      IF(ISNUMBER('Data Table'!R26*1), 'Data Table'!R26,
         IF(ISNUMBER(SEARCH("hrs", 'Data Table'!R26)),
            IFERROR(
               ROUND(SUMPRODUCT(
                  VALUE(LEFT(_xlfn.TEXTSPLIT('Data Table'!R26, CHAR(10)), FIND("-", _xlfn.TEXTSPLIT('Data Table'!R26, CHAR(10)))-1)) *
                  (VALUE(MID(_xlfn.TEXTSPLIT('Data Table'!R26, CHAR(10)), FIND("-", _xlfn.TEXTSPLIT('Data Table'!R26, CHAR(10)))+2,
                  SEARCH("hrs", _xlfn.TEXTSPLIT('Data Table'!R26, CHAR(10)))-SEARCH("-", _xlfn.TEXTSPLIT('Data Table'!R26, CHAR(10)))-2))/12)
               ), 2),
               "-"
            )
         )
      )
   )
)</f>
        <v>3</v>
      </c>
      <c r="Q25" s="203" cm="1">
        <f t="array" ref="Q25">IF('Data Table'!S26="", "-",
   IF('Data Table'!S26="-", "-",
      IF(ISNUMBER('Data Table'!S26*1), 'Data Table'!S26,
         IF(ISNUMBER(SEARCH("hrs", 'Data Table'!S26)),
            IFERROR(
               ROUND(SUMPRODUCT(
                  VALUE(LEFT(_xlfn.TEXTSPLIT('Data Table'!S26, CHAR(10)), FIND("-", _xlfn.TEXTSPLIT('Data Table'!S26, CHAR(10)))-1)) *
                  (VALUE(MID(_xlfn.TEXTSPLIT('Data Table'!S26, CHAR(10)), FIND("-", _xlfn.TEXTSPLIT('Data Table'!S26, CHAR(10)))+2,
                  SEARCH("hrs", _xlfn.TEXTSPLIT('Data Table'!S26, CHAR(10)))-SEARCH("-", _xlfn.TEXTSPLIT('Data Table'!S26, CHAR(10)))-2))/12)
               ), 2),
               "-"
            )
         )
      )
   )
)</f>
        <v>3</v>
      </c>
      <c r="R25" s="203" cm="1">
        <f t="array" ref="R25">IF('Data Table'!T26="", "-",
   IF('Data Table'!T26="-", "-",
      IF(ISNUMBER('Data Table'!T26*1), 'Data Table'!T26,
         IF(ISNUMBER(SEARCH("hrs", 'Data Table'!T26)),
            IFERROR(
               ROUND(SUMPRODUCT(
                  VALUE(LEFT(_xlfn.TEXTSPLIT('Data Table'!T26, CHAR(10)), FIND("-", _xlfn.TEXTSPLIT('Data Table'!T26, CHAR(10)))-1)) *
                  (VALUE(MID(_xlfn.TEXTSPLIT('Data Table'!T26, CHAR(10)), FIND("-", _xlfn.TEXTSPLIT('Data Table'!T26, CHAR(10)))+2,
                  SEARCH("hrs", _xlfn.TEXTSPLIT('Data Table'!T26, CHAR(10)))-SEARCH("-", _xlfn.TEXTSPLIT('Data Table'!T26, CHAR(10)))-2))/12)
               ), 2),
               "-"
            )
         )
      )
   )
)</f>
        <v>8</v>
      </c>
      <c r="S25" s="203" cm="1">
        <f t="array" ref="S25">IF('Data Table'!U26="", "-",
   IF('Data Table'!U26="-", "-",
      IF(ISNUMBER('Data Table'!U26*1), 'Data Table'!U26,
         IF(ISNUMBER(SEARCH("hrs", 'Data Table'!U26)),
            IFERROR(
               ROUND(SUMPRODUCT(
                  VALUE(LEFT(_xlfn.TEXTSPLIT('Data Table'!U26, CHAR(10)), FIND("-", _xlfn.TEXTSPLIT('Data Table'!U26, CHAR(10)))-1)) *
                  (VALUE(MID(_xlfn.TEXTSPLIT('Data Table'!U26, CHAR(10)), FIND("-", _xlfn.TEXTSPLIT('Data Table'!U26, CHAR(10)))+2,
                  SEARCH("hrs", _xlfn.TEXTSPLIT('Data Table'!U26, CHAR(10)))-SEARCH("-", _xlfn.TEXTSPLIT('Data Table'!U26, CHAR(10)))-2))/12)
               ), 2),
               "-"
            )
         )
      )
   )
)</f>
        <v>8</v>
      </c>
      <c r="T25" s="251">
        <v>24639</v>
      </c>
      <c r="U25" s="251">
        <v>58166</v>
      </c>
      <c r="V25" s="251">
        <v>770</v>
      </c>
      <c r="W25" s="295"/>
    </row>
    <row r="26" spans="1:23" s="161" customFormat="1" ht="20.25" customHeight="1">
      <c r="A26" s="205">
        <v>45336</v>
      </c>
      <c r="B26" s="203" cm="1">
        <f t="array" ref="B26">IF('Data Table'!B27="", "-",
   IF('Data Table'!B27="-", "-",
      IF(ISNUMBER('Data Table'!B27*1), 'Data Table'!B27,
         IF(ISNUMBER(SEARCH("hrs", 'Data Table'!B27)),
            IFERROR(
               ROUND(SUMPRODUCT(
                  VALUE(LEFT(_xlfn.TEXTSPLIT('Data Table'!B27, CHAR(10)), FIND("-", _xlfn.TEXTSPLIT('Data Table'!B27, CHAR(10)))-1)) *
                  (VALUE(MID(_xlfn.TEXTSPLIT('Data Table'!B27, CHAR(10)), FIND("-", _xlfn.TEXTSPLIT('Data Table'!B27, CHAR(10)))+2,
                  SEARCH("hrs", _xlfn.TEXTSPLIT('Data Table'!B27, CHAR(10)))-SEARCH("-", _xlfn.TEXTSPLIT('Data Table'!B27, CHAR(10)))-2))/12)
               ), 2),
               "-"
            )
         )
      )
   )
)</f>
        <v>88</v>
      </c>
      <c r="C26" s="203" t="str" cm="1">
        <f t="array" ref="C26">IF('Data Table'!C27="", "-",
   IF('Data Table'!C27="-", "-",
      IF(ISNUMBER('Data Table'!C27*1), 'Data Table'!C27,
         IF(ISNUMBER(SEARCH("hrs", 'Data Table'!C27)),
            IFERROR(
               ROUND(SUMPRODUCT(
                  VALUE(LEFT(_xlfn.TEXTSPLIT('Data Table'!C27, CHAR(10)), FIND("-", _xlfn.TEXTSPLIT('Data Table'!C27, CHAR(10)))-1)) *
                  (VALUE(MID(_xlfn.TEXTSPLIT('Data Table'!C27, CHAR(10)), FIND("-", _xlfn.TEXTSPLIT('Data Table'!C27, CHAR(10)))+2,
                  SEARCH("hrs", _xlfn.TEXTSPLIT('Data Table'!C27, CHAR(10)))-SEARCH("-", _xlfn.TEXTSPLIT('Data Table'!C27, CHAR(10)))-2))/12)
               ), 2),
               "-"
            )
         )
      )
   )
)</f>
        <v>-</v>
      </c>
      <c r="D26" s="203" cm="1">
        <f t="array" ref="D26">IF('Data Table'!D27="", "-",
   IF('Data Table'!D27="-", "-",
      IF(ISNUMBER('Data Table'!D27*1), 'Data Table'!D27,
         IF(ISNUMBER(SEARCH("hrs", 'Data Table'!D27)),
            IFERROR(
               ROUND(SUMPRODUCT(
                  VALUE(LEFT(_xlfn.TEXTSPLIT('Data Table'!D27, CHAR(10)), FIND("-", _xlfn.TEXTSPLIT('Data Table'!D27, CHAR(10)))-1)) *
                  (VALUE(MID(_xlfn.TEXTSPLIT('Data Table'!D27, CHAR(10)), FIND("-", _xlfn.TEXTSPLIT('Data Table'!D27, CHAR(10)))+2,
                  SEARCH("hrs", _xlfn.TEXTSPLIT('Data Table'!D27, CHAR(10)))-SEARCH("-", _xlfn.TEXTSPLIT('Data Table'!D27, CHAR(10)))-2))/12)
               ), 2),
               "-"
            )
         )
      )
   )
)</f>
        <v>28</v>
      </c>
      <c r="E26" s="203" cm="1">
        <f t="array" ref="E26">IF('Data Table'!E27="", "-",
   IF('Data Table'!E27="-", "-",
      IF(ISNUMBER('Data Table'!E27*1), 'Data Table'!E27,
         IF(ISNUMBER(SEARCH("hrs", 'Data Table'!E27)),
            IFERROR(
               ROUND(SUMPRODUCT(
                  VALUE(LEFT(_xlfn.TEXTSPLIT('Data Table'!E27, CHAR(10)), FIND("-", _xlfn.TEXTSPLIT('Data Table'!E27, CHAR(10)))-1)) *
                  (VALUE(MID(_xlfn.TEXTSPLIT('Data Table'!E27, CHAR(10)), FIND("-", _xlfn.TEXTSPLIT('Data Table'!E27, CHAR(10)))+2,
                  SEARCH("hrs", _xlfn.TEXTSPLIT('Data Table'!E27, CHAR(10)))-SEARCH("-", _xlfn.TEXTSPLIT('Data Table'!E27, CHAR(10)))-2))/12)
               ), 2),
               "-"
            )
         )
      )
   )
)</f>
        <v>33</v>
      </c>
      <c r="F26" s="203" t="str" cm="1">
        <f t="array" ref="F26">IF('Data Table'!F27="", "-",
   IF('Data Table'!F27="-", "-",
      IF(ISNUMBER('Data Table'!F27*1), 'Data Table'!F27,
         IF(ISNUMBER(SEARCH("hrs", 'Data Table'!F27)),
            IFERROR(
               ROUND(SUMPRODUCT(
                  VALUE(LEFT(_xlfn.TEXTSPLIT('Data Table'!F27, CHAR(10)), FIND("-", _xlfn.TEXTSPLIT('Data Table'!F27, CHAR(10)))-1)) *
                  (VALUE(MID(_xlfn.TEXTSPLIT('Data Table'!F27, CHAR(10)), FIND("-", _xlfn.TEXTSPLIT('Data Table'!F27, CHAR(10)))+2,
                  SEARCH("hrs", _xlfn.TEXTSPLIT('Data Table'!F27, CHAR(10)))-SEARCH("-", _xlfn.TEXTSPLIT('Data Table'!F27, CHAR(10)))-2))/12)
               ), 2),
               "-"
            )
         )
      )
   )
)</f>
        <v>-</v>
      </c>
      <c r="G26" s="203" t="str" cm="1">
        <f t="array" ref="G26">IF('Data Table'!G27="", "-",
   IF('Data Table'!G27="-", "-",
      IF(ISNUMBER('Data Table'!G27*1), 'Data Table'!G27,
         IF(ISNUMBER(SEARCH("hrs", 'Data Table'!G27)),
            IFERROR(
               ROUND(SUMPRODUCT(
                  VALUE(LEFT(_xlfn.TEXTSPLIT('Data Table'!G27, CHAR(10)), FIND("-", _xlfn.TEXTSPLIT('Data Table'!G27, CHAR(10)))-1)) *
                  (VALUE(MID(_xlfn.TEXTSPLIT('Data Table'!G27, CHAR(10)), FIND("-", _xlfn.TEXTSPLIT('Data Table'!G27, CHAR(10)))+2,
                  SEARCH("hrs", _xlfn.TEXTSPLIT('Data Table'!G27, CHAR(10)))-SEARCH("-", _xlfn.TEXTSPLIT('Data Table'!G27, CHAR(10)))-2))/12)
               ), 2),
               "-"
            )
         )
      )
   )
)</f>
        <v>-</v>
      </c>
      <c r="H26" s="203" cm="1">
        <f t="array" ref="H26">IF('Data Table'!H27="", "-",
   IF('Data Table'!H27="-", "-",
      IF(ISNUMBER('Data Table'!H27*1), 'Data Table'!H27,
         IF(ISNUMBER(SEARCH("hrs", 'Data Table'!H27)),
            IFERROR(
               ROUND(SUMPRODUCT(
                  VALUE(LEFT(_xlfn.TEXTSPLIT('Data Table'!H27, CHAR(10)), FIND("-", _xlfn.TEXTSPLIT('Data Table'!H27, CHAR(10)))-1)) *
                  (VALUE(MID(_xlfn.TEXTSPLIT('Data Table'!H27, CHAR(10)), FIND("-", _xlfn.TEXTSPLIT('Data Table'!H27, CHAR(10)))+2,
                  SEARCH("hrs", _xlfn.TEXTSPLIT('Data Table'!H27, CHAR(10)))-SEARCH("-", _xlfn.TEXTSPLIT('Data Table'!H27, CHAR(10)))-2))/12)
               ), 2),
               "-"
            )
         )
      )
   )
)</f>
        <v>12</v>
      </c>
      <c r="I26" s="203" cm="1">
        <f t="array" ref="I26">IF('Data Table'!I27="", "-",
   IF('Data Table'!I27="-", "-",
      IF(ISNUMBER('Data Table'!I27*1), 'Data Table'!I27,
         IF(ISNUMBER(SEARCH("hrs", 'Data Table'!I27)),
            IFERROR(
               ROUND(SUMPRODUCT(
                  VALUE(LEFT(_xlfn.TEXTSPLIT('Data Table'!I27, CHAR(10)), FIND("-", _xlfn.TEXTSPLIT('Data Table'!I27, CHAR(10)))-1)) *
                  (VALUE(MID(_xlfn.TEXTSPLIT('Data Table'!I27, CHAR(10)), FIND("-", _xlfn.TEXTSPLIT('Data Table'!I27, CHAR(10)))+2,
                  SEARCH("hrs", _xlfn.TEXTSPLIT('Data Table'!I27, CHAR(10)))-SEARCH("-", _xlfn.TEXTSPLIT('Data Table'!I27, CHAR(10)))-2))/12)
               ), 2),
               "-"
            )
         )
      )
   )
)</f>
        <v>10</v>
      </c>
      <c r="J26" s="203" cm="1">
        <f t="array" ref="J26">IF('Data Table'!J27="", "-",
   IF('Data Table'!J27="-", "-",
      IF(ISNUMBER('Data Table'!J27*1), 'Data Table'!J27,
         IF(ISNUMBER(SEARCH("hrs", 'Data Table'!J27)),
            IFERROR(
               ROUND(SUMPRODUCT(
                  VALUE(LEFT(_xlfn.TEXTSPLIT('Data Table'!J27, CHAR(10)), FIND("-", _xlfn.TEXTSPLIT('Data Table'!J27, CHAR(10)))-1)) *
                  (VALUE(MID(_xlfn.TEXTSPLIT('Data Table'!J27, CHAR(10)), FIND("-", _xlfn.TEXTSPLIT('Data Table'!J27, CHAR(10)))+2,
                  SEARCH("hrs", _xlfn.TEXTSPLIT('Data Table'!J27, CHAR(10)))-SEARCH("-", _xlfn.TEXTSPLIT('Data Table'!J27, CHAR(10)))-2))/12)
               ), 2),
               "-"
            )
         )
      )
   )
)</f>
        <v>3</v>
      </c>
      <c r="K26" s="203" cm="1">
        <f t="array" ref="K26">IF('Data Table'!K27="", "-",
   IF('Data Table'!K27="-", "-",
      IF(ISNUMBER('Data Table'!K27*1), 'Data Table'!K27,
         IF(ISNUMBER(SEARCH("hrs", 'Data Table'!K27)),
            IFERROR(
               ROUND(SUMPRODUCT(
                  VALUE(LEFT(_xlfn.TEXTSPLIT('Data Table'!K27, CHAR(10)), FIND("-", _xlfn.TEXTSPLIT('Data Table'!K27, CHAR(10)))-1)) *
                  (VALUE(MID(_xlfn.TEXTSPLIT('Data Table'!K27, CHAR(10)), FIND("-", _xlfn.TEXTSPLIT('Data Table'!K27, CHAR(10)))+2,
                  SEARCH("hrs", _xlfn.TEXTSPLIT('Data Table'!K27, CHAR(10)))-SEARCH("-", _xlfn.TEXTSPLIT('Data Table'!K27, CHAR(10)))-2))/12)
               ), 2),
               "-"
            )
         )
      )
   )
)</f>
        <v>3</v>
      </c>
      <c r="L26" s="203" cm="1">
        <f t="array" ref="L26">IF('Data Table'!N27="", "-",
   IF('Data Table'!N27="-", "-",
      IF(ISNUMBER('Data Table'!N27*1), 'Data Table'!N27,
         IF(ISNUMBER(SEARCH("hrs", 'Data Table'!N27)),
            IFERROR(
               ROUND(SUMPRODUCT(
                  VALUE(LEFT(_xlfn.TEXTSPLIT('Data Table'!N27, CHAR(10)), FIND("-", _xlfn.TEXTSPLIT('Data Table'!N27, CHAR(10)))-1)) *
                  (VALUE(MID(_xlfn.TEXTSPLIT('Data Table'!N27, CHAR(10)), FIND("-", _xlfn.TEXTSPLIT('Data Table'!N27, CHAR(10)))+2,
                  SEARCH("hrs", _xlfn.TEXTSPLIT('Data Table'!N27, CHAR(10)))-SEARCH("-", _xlfn.TEXTSPLIT('Data Table'!N27, CHAR(10)))-2))/12)
               ), 2),
               "-"
            )
         )
      )
   )
)</f>
        <v>2</v>
      </c>
      <c r="M26" s="203" cm="1">
        <f t="array" ref="M26">IF('Data Table'!O27="", "-",
   IF('Data Table'!O27="-", "-",
      IF(ISNUMBER('Data Table'!O27*1), 'Data Table'!O27,
         IF(ISNUMBER(SEARCH("hrs", 'Data Table'!O27)),
            IFERROR(
               ROUND(SUMPRODUCT(
                  VALUE(LEFT(_xlfn.TEXTSPLIT('Data Table'!O27, CHAR(10)), FIND("-", _xlfn.TEXTSPLIT('Data Table'!O27, CHAR(10)))-1)) *
                  (VALUE(MID(_xlfn.TEXTSPLIT('Data Table'!O27, CHAR(10)), FIND("-", _xlfn.TEXTSPLIT('Data Table'!O27, CHAR(10)))+2,
                  SEARCH("hrs", _xlfn.TEXTSPLIT('Data Table'!O27, CHAR(10)))-SEARCH("-", _xlfn.TEXTSPLIT('Data Table'!O27, CHAR(10)))-2))/12)
               ), 2),
               "-"
            )
         )
      )
   )
)</f>
        <v>1</v>
      </c>
      <c r="N26" s="203" cm="1">
        <f t="array" ref="N26">IF('Data Table'!P27="", "-",
   IF('Data Table'!P27="-", "-",
      IF(ISNUMBER('Data Table'!P27*1), 'Data Table'!P27,
         IF(ISNUMBER(SEARCH("hrs", 'Data Table'!P27)),
            IFERROR(
               ROUND(SUMPRODUCT(
                  VALUE(LEFT(_xlfn.TEXTSPLIT('Data Table'!P27, CHAR(10)), FIND("-", _xlfn.TEXTSPLIT('Data Table'!P27, CHAR(10)))-1)) *
                  (VALUE(MID(_xlfn.TEXTSPLIT('Data Table'!P27, CHAR(10)), FIND("-", _xlfn.TEXTSPLIT('Data Table'!P27, CHAR(10)))+2,
                  SEARCH("hrs", _xlfn.TEXTSPLIT('Data Table'!P27, CHAR(10)))-SEARCH("-", _xlfn.TEXTSPLIT('Data Table'!P27, CHAR(10)))-2))/12)
               ), 2),
               "-"
            )
         )
      )
   )
)</f>
        <v>6</v>
      </c>
      <c r="O26" s="203" cm="1">
        <f t="array" ref="O26">IF('Data Table'!Q27="", "-",
   IF('Data Table'!Q27="-", "-",
      IF(ISNUMBER('Data Table'!Q27*1), 'Data Table'!Q27,
         IF(ISNUMBER(SEARCH("hrs", 'Data Table'!Q27)),
            IFERROR(
               ROUND(SUMPRODUCT(
                  VALUE(LEFT(_xlfn.TEXTSPLIT('Data Table'!Q27, CHAR(10)), FIND("-", _xlfn.TEXTSPLIT('Data Table'!Q27, CHAR(10)))-1)) *
                  (VALUE(MID(_xlfn.TEXTSPLIT('Data Table'!Q27, CHAR(10)), FIND("-", _xlfn.TEXTSPLIT('Data Table'!Q27, CHAR(10)))+2,
                  SEARCH("hrs", _xlfn.TEXTSPLIT('Data Table'!Q27, CHAR(10)))-SEARCH("-", _xlfn.TEXTSPLIT('Data Table'!Q27, CHAR(10)))-2))/12)
               ), 2),
               "-"
            )
         )
      )
   )
)</f>
        <v>4</v>
      </c>
      <c r="P26" s="203" cm="1">
        <f t="array" ref="P26">IF('Data Table'!R27="", "-",
   IF('Data Table'!R27="-", "-",
      IF(ISNUMBER('Data Table'!R27*1), 'Data Table'!R27,
         IF(ISNUMBER(SEARCH("hrs", 'Data Table'!R27)),
            IFERROR(
               ROUND(SUMPRODUCT(
                  VALUE(LEFT(_xlfn.TEXTSPLIT('Data Table'!R27, CHAR(10)), FIND("-", _xlfn.TEXTSPLIT('Data Table'!R27, CHAR(10)))-1)) *
                  (VALUE(MID(_xlfn.TEXTSPLIT('Data Table'!R27, CHAR(10)), FIND("-", _xlfn.TEXTSPLIT('Data Table'!R27, CHAR(10)))+2,
                  SEARCH("hrs", _xlfn.TEXTSPLIT('Data Table'!R27, CHAR(10)))-SEARCH("-", _xlfn.TEXTSPLIT('Data Table'!R27, CHAR(10)))-2))/12)
               ), 2),
               "-"
            )
         )
      )
   )
)</f>
        <v>3</v>
      </c>
      <c r="Q26" s="203" cm="1">
        <f t="array" ref="Q26">IF('Data Table'!S27="", "-",
   IF('Data Table'!S27="-", "-",
      IF(ISNUMBER('Data Table'!S27*1), 'Data Table'!S27,
         IF(ISNUMBER(SEARCH("hrs", 'Data Table'!S27)),
            IFERROR(
               ROUND(SUMPRODUCT(
                  VALUE(LEFT(_xlfn.TEXTSPLIT('Data Table'!S27, CHAR(10)), FIND("-", _xlfn.TEXTSPLIT('Data Table'!S27, CHAR(10)))-1)) *
                  (VALUE(MID(_xlfn.TEXTSPLIT('Data Table'!S27, CHAR(10)), FIND("-", _xlfn.TEXTSPLIT('Data Table'!S27, CHAR(10)))+2,
                  SEARCH("hrs", _xlfn.TEXTSPLIT('Data Table'!S27, CHAR(10)))-SEARCH("-", _xlfn.TEXTSPLIT('Data Table'!S27, CHAR(10)))-2))/12)
               ), 2),
               "-"
            )
         )
      )
   )
)</f>
        <v>3</v>
      </c>
      <c r="R26" s="203" cm="1">
        <f t="array" ref="R26">IF('Data Table'!T27="", "-",
   IF('Data Table'!T27="-", "-",
      IF(ISNUMBER('Data Table'!T27*1), 'Data Table'!T27,
         IF(ISNUMBER(SEARCH("hrs", 'Data Table'!T27)),
            IFERROR(
               ROUND(SUMPRODUCT(
                  VALUE(LEFT(_xlfn.TEXTSPLIT('Data Table'!T27, CHAR(10)), FIND("-", _xlfn.TEXTSPLIT('Data Table'!T27, CHAR(10)))-1)) *
                  (VALUE(MID(_xlfn.TEXTSPLIT('Data Table'!T27, CHAR(10)), FIND("-", _xlfn.TEXTSPLIT('Data Table'!T27, CHAR(10)))+2,
                  SEARCH("hrs", _xlfn.TEXTSPLIT('Data Table'!T27, CHAR(10)))-SEARCH("-", _xlfn.TEXTSPLIT('Data Table'!T27, CHAR(10)))-2))/12)
               ), 2),
               "-"
            )
         )
      )
   )
)</f>
        <v>8</v>
      </c>
      <c r="S26" s="203" cm="1">
        <f t="array" ref="S26">IF('Data Table'!U27="", "-",
   IF('Data Table'!U27="-", "-",
      IF(ISNUMBER('Data Table'!U27*1), 'Data Table'!U27,
         IF(ISNUMBER(SEARCH("hrs", 'Data Table'!U27)),
            IFERROR(
               ROUND(SUMPRODUCT(
                  VALUE(LEFT(_xlfn.TEXTSPLIT('Data Table'!U27, CHAR(10)), FIND("-", _xlfn.TEXTSPLIT('Data Table'!U27, CHAR(10)))-1)) *
                  (VALUE(MID(_xlfn.TEXTSPLIT('Data Table'!U27, CHAR(10)), FIND("-", _xlfn.TEXTSPLIT('Data Table'!U27, CHAR(10)))+2,
                  SEARCH("hrs", _xlfn.TEXTSPLIT('Data Table'!U27, CHAR(10)))-SEARCH("-", _xlfn.TEXTSPLIT('Data Table'!U27, CHAR(10)))-2))/12)
               ), 2),
               "-"
            )
         )
      )
   )
)</f>
        <v>8</v>
      </c>
      <c r="T26" s="251">
        <v>25046</v>
      </c>
      <c r="U26" s="251">
        <v>57611</v>
      </c>
      <c r="V26" s="251">
        <v>746</v>
      </c>
      <c r="W26" s="295"/>
    </row>
    <row r="27" spans="1:23" s="161" customFormat="1" ht="20.25" customHeight="1">
      <c r="A27" s="205">
        <v>45337</v>
      </c>
      <c r="B27" s="203" cm="1">
        <f t="array" ref="B27">IF('Data Table'!B28="", "-",
   IF('Data Table'!B28="-", "-",
      IF(ISNUMBER('Data Table'!B28*1), 'Data Table'!B28,
         IF(ISNUMBER(SEARCH("hrs", 'Data Table'!B28)),
            IFERROR(
               ROUND(SUMPRODUCT(
                  VALUE(LEFT(_xlfn.TEXTSPLIT('Data Table'!B28, CHAR(10)), FIND("-", _xlfn.TEXTSPLIT('Data Table'!B28, CHAR(10)))-1)) *
                  (VALUE(MID(_xlfn.TEXTSPLIT('Data Table'!B28, CHAR(10)), FIND("-", _xlfn.TEXTSPLIT('Data Table'!B28, CHAR(10)))+2,
                  SEARCH("hrs", _xlfn.TEXTSPLIT('Data Table'!B28, CHAR(10)))-SEARCH("-", _xlfn.TEXTSPLIT('Data Table'!B28, CHAR(10)))-2))/12)
               ), 2),
               "-"
            )
         )
      )
   )
)</f>
        <v>78</v>
      </c>
      <c r="C27" s="203" t="str" cm="1">
        <f t="array" ref="C27">IF('Data Table'!C28="", "-",
   IF('Data Table'!C28="-", "-",
      IF(ISNUMBER('Data Table'!C28*1), 'Data Table'!C28,
         IF(ISNUMBER(SEARCH("hrs", 'Data Table'!C28)),
            IFERROR(
               ROUND(SUMPRODUCT(
                  VALUE(LEFT(_xlfn.TEXTSPLIT('Data Table'!C28, CHAR(10)), FIND("-", _xlfn.TEXTSPLIT('Data Table'!C28, CHAR(10)))-1)) *
                  (VALUE(MID(_xlfn.TEXTSPLIT('Data Table'!C28, CHAR(10)), FIND("-", _xlfn.TEXTSPLIT('Data Table'!C28, CHAR(10)))+2,
                  SEARCH("hrs", _xlfn.TEXTSPLIT('Data Table'!C28, CHAR(10)))-SEARCH("-", _xlfn.TEXTSPLIT('Data Table'!C28, CHAR(10)))-2))/12)
               ), 2),
               "-"
            )
         )
      )
   )
)</f>
        <v>-</v>
      </c>
      <c r="D27" s="203" cm="1">
        <f t="array" ref="D27">IF('Data Table'!D28="", "-",
   IF('Data Table'!D28="-", "-",
      IF(ISNUMBER('Data Table'!D28*1), 'Data Table'!D28,
         IF(ISNUMBER(SEARCH("hrs", 'Data Table'!D28)),
            IFERROR(
               ROUND(SUMPRODUCT(
                  VALUE(LEFT(_xlfn.TEXTSPLIT('Data Table'!D28, CHAR(10)), FIND("-", _xlfn.TEXTSPLIT('Data Table'!D28, CHAR(10)))-1)) *
                  (VALUE(MID(_xlfn.TEXTSPLIT('Data Table'!D28, CHAR(10)), FIND("-", _xlfn.TEXTSPLIT('Data Table'!D28, CHAR(10)))+2,
                  SEARCH("hrs", _xlfn.TEXTSPLIT('Data Table'!D28, CHAR(10)))-SEARCH("-", _xlfn.TEXTSPLIT('Data Table'!D28, CHAR(10)))-2))/12)
               ), 2),
               "-"
            )
         )
      )
   )
)</f>
        <v>28</v>
      </c>
      <c r="E27" s="203" cm="1">
        <f t="array" ref="E27">IF('Data Table'!E28="", "-",
   IF('Data Table'!E28="-", "-",
      IF(ISNUMBER('Data Table'!E28*1), 'Data Table'!E28,
         IF(ISNUMBER(SEARCH("hrs", 'Data Table'!E28)),
            IFERROR(
               ROUND(SUMPRODUCT(
                  VALUE(LEFT(_xlfn.TEXTSPLIT('Data Table'!E28, CHAR(10)), FIND("-", _xlfn.TEXTSPLIT('Data Table'!E28, CHAR(10)))-1)) *
                  (VALUE(MID(_xlfn.TEXTSPLIT('Data Table'!E28, CHAR(10)), FIND("-", _xlfn.TEXTSPLIT('Data Table'!E28, CHAR(10)))+2,
                  SEARCH("hrs", _xlfn.TEXTSPLIT('Data Table'!E28, CHAR(10)))-SEARCH("-", _xlfn.TEXTSPLIT('Data Table'!E28, CHAR(10)))-2))/12)
               ), 2),
               "-"
            )
         )
      )
   )
)</f>
        <v>24</v>
      </c>
      <c r="F27" s="203" t="str" cm="1">
        <f t="array" ref="F27">IF('Data Table'!F28="", "-",
   IF('Data Table'!F28="-", "-",
      IF(ISNUMBER('Data Table'!F28*1), 'Data Table'!F28,
         IF(ISNUMBER(SEARCH("hrs", 'Data Table'!F28)),
            IFERROR(
               ROUND(SUMPRODUCT(
                  VALUE(LEFT(_xlfn.TEXTSPLIT('Data Table'!F28, CHAR(10)), FIND("-", _xlfn.TEXTSPLIT('Data Table'!F28, CHAR(10)))-1)) *
                  (VALUE(MID(_xlfn.TEXTSPLIT('Data Table'!F28, CHAR(10)), FIND("-", _xlfn.TEXTSPLIT('Data Table'!F28, CHAR(10)))+2,
                  SEARCH("hrs", _xlfn.TEXTSPLIT('Data Table'!F28, CHAR(10)))-SEARCH("-", _xlfn.TEXTSPLIT('Data Table'!F28, CHAR(10)))-2))/12)
               ), 2),
               "-"
            )
         )
      )
   )
)</f>
        <v>-</v>
      </c>
      <c r="G27" s="203" t="str" cm="1">
        <f t="array" ref="G27">IF('Data Table'!G28="", "-",
   IF('Data Table'!G28="-", "-",
      IF(ISNUMBER('Data Table'!G28*1), 'Data Table'!G28,
         IF(ISNUMBER(SEARCH("hrs", 'Data Table'!G28)),
            IFERROR(
               ROUND(SUMPRODUCT(
                  VALUE(LEFT(_xlfn.TEXTSPLIT('Data Table'!G28, CHAR(10)), FIND("-", _xlfn.TEXTSPLIT('Data Table'!G28, CHAR(10)))-1)) *
                  (VALUE(MID(_xlfn.TEXTSPLIT('Data Table'!G28, CHAR(10)), FIND("-", _xlfn.TEXTSPLIT('Data Table'!G28, CHAR(10)))+2,
                  SEARCH("hrs", _xlfn.TEXTSPLIT('Data Table'!G28, CHAR(10)))-SEARCH("-", _xlfn.TEXTSPLIT('Data Table'!G28, CHAR(10)))-2))/12)
               ), 2),
               "-"
            )
         )
      )
   )
)</f>
        <v>-</v>
      </c>
      <c r="H27" s="203" cm="1">
        <f t="array" ref="H27">IF('Data Table'!H28="", "-",
   IF('Data Table'!H28="-", "-",
      IF(ISNUMBER('Data Table'!H28*1), 'Data Table'!H28,
         IF(ISNUMBER(SEARCH("hrs", 'Data Table'!H28)),
            IFERROR(
               ROUND(SUMPRODUCT(
                  VALUE(LEFT(_xlfn.TEXTSPLIT('Data Table'!H28, CHAR(10)), FIND("-", _xlfn.TEXTSPLIT('Data Table'!H28, CHAR(10)))-1)) *
                  (VALUE(MID(_xlfn.TEXTSPLIT('Data Table'!H28, CHAR(10)), FIND("-", _xlfn.TEXTSPLIT('Data Table'!H28, CHAR(10)))+2,
                  SEARCH("hrs", _xlfn.TEXTSPLIT('Data Table'!H28, CHAR(10)))-SEARCH("-", _xlfn.TEXTSPLIT('Data Table'!H28, CHAR(10)))-2))/12)
               ), 2),
               "-"
            )
         )
      )
   )
)</f>
        <v>12</v>
      </c>
      <c r="I27" s="203" cm="1">
        <f t="array" ref="I27">IF('Data Table'!I28="", "-",
   IF('Data Table'!I28="-", "-",
      IF(ISNUMBER('Data Table'!I28*1), 'Data Table'!I28,
         IF(ISNUMBER(SEARCH("hrs", 'Data Table'!I28)),
            IFERROR(
               ROUND(SUMPRODUCT(
                  VALUE(LEFT(_xlfn.TEXTSPLIT('Data Table'!I28, CHAR(10)), FIND("-", _xlfn.TEXTSPLIT('Data Table'!I28, CHAR(10)))-1)) *
                  (VALUE(MID(_xlfn.TEXTSPLIT('Data Table'!I28, CHAR(10)), FIND("-", _xlfn.TEXTSPLIT('Data Table'!I28, CHAR(10)))+2,
                  SEARCH("hrs", _xlfn.TEXTSPLIT('Data Table'!I28, CHAR(10)))-SEARCH("-", _xlfn.TEXTSPLIT('Data Table'!I28, CHAR(10)))-2))/12)
               ), 2),
               "-"
            )
         )
      )
   )
)</f>
        <v>11</v>
      </c>
      <c r="J27" s="203" cm="1">
        <f t="array" ref="J27">IF('Data Table'!J28="", "-",
   IF('Data Table'!J28="-", "-",
      IF(ISNUMBER('Data Table'!J28*1), 'Data Table'!J28,
         IF(ISNUMBER(SEARCH("hrs", 'Data Table'!J28)),
            IFERROR(
               ROUND(SUMPRODUCT(
                  VALUE(LEFT(_xlfn.TEXTSPLIT('Data Table'!J28, CHAR(10)), FIND("-", _xlfn.TEXTSPLIT('Data Table'!J28, CHAR(10)))-1)) *
                  (VALUE(MID(_xlfn.TEXTSPLIT('Data Table'!J28, CHAR(10)), FIND("-", _xlfn.TEXTSPLIT('Data Table'!J28, CHAR(10)))+2,
                  SEARCH("hrs", _xlfn.TEXTSPLIT('Data Table'!J28, CHAR(10)))-SEARCH("-", _xlfn.TEXTSPLIT('Data Table'!J28, CHAR(10)))-2))/12)
               ), 2),
               "-"
            )
         )
      )
   )
)</f>
        <v>3</v>
      </c>
      <c r="K27" s="203" cm="1">
        <f t="array" ref="K27">IF('Data Table'!K28="", "-",
   IF('Data Table'!K28="-", "-",
      IF(ISNUMBER('Data Table'!K28*1), 'Data Table'!K28,
         IF(ISNUMBER(SEARCH("hrs", 'Data Table'!K28)),
            IFERROR(
               ROUND(SUMPRODUCT(
                  VALUE(LEFT(_xlfn.TEXTSPLIT('Data Table'!K28, CHAR(10)), FIND("-", _xlfn.TEXTSPLIT('Data Table'!K28, CHAR(10)))-1)) *
                  (VALUE(MID(_xlfn.TEXTSPLIT('Data Table'!K28, CHAR(10)), FIND("-", _xlfn.TEXTSPLIT('Data Table'!K28, CHAR(10)))+2,
                  SEARCH("hrs", _xlfn.TEXTSPLIT('Data Table'!K28, CHAR(10)))-SEARCH("-", _xlfn.TEXTSPLIT('Data Table'!K28, CHAR(10)))-2))/12)
               ), 2),
               "-"
            )
         )
      )
   )
)</f>
        <v>3</v>
      </c>
      <c r="L27" s="203" cm="1">
        <f t="array" ref="L27">IF('Data Table'!N28="", "-",
   IF('Data Table'!N28="-", "-",
      IF(ISNUMBER('Data Table'!N28*1), 'Data Table'!N28,
         IF(ISNUMBER(SEARCH("hrs", 'Data Table'!N28)),
            IFERROR(
               ROUND(SUMPRODUCT(
                  VALUE(LEFT(_xlfn.TEXTSPLIT('Data Table'!N28, CHAR(10)), FIND("-", _xlfn.TEXTSPLIT('Data Table'!N28, CHAR(10)))-1)) *
                  (VALUE(MID(_xlfn.TEXTSPLIT('Data Table'!N28, CHAR(10)), FIND("-", _xlfn.TEXTSPLIT('Data Table'!N28, CHAR(10)))+2,
                  SEARCH("hrs", _xlfn.TEXTSPLIT('Data Table'!N28, CHAR(10)))-SEARCH("-", _xlfn.TEXTSPLIT('Data Table'!N28, CHAR(10)))-2))/12)
               ), 2),
               "-"
            )
         )
      )
   )
)</f>
        <v>2</v>
      </c>
      <c r="M27" s="203" cm="1">
        <f t="array" ref="M27">IF('Data Table'!O28="", "-",
   IF('Data Table'!O28="-", "-",
      IF(ISNUMBER('Data Table'!O28*1), 'Data Table'!O28,
         IF(ISNUMBER(SEARCH("hrs", 'Data Table'!O28)),
            IFERROR(
               ROUND(SUMPRODUCT(
                  VALUE(LEFT(_xlfn.TEXTSPLIT('Data Table'!O28, CHAR(10)), FIND("-", _xlfn.TEXTSPLIT('Data Table'!O28, CHAR(10)))-1)) *
                  (VALUE(MID(_xlfn.TEXTSPLIT('Data Table'!O28, CHAR(10)), FIND("-", _xlfn.TEXTSPLIT('Data Table'!O28, CHAR(10)))+2,
                  SEARCH("hrs", _xlfn.TEXTSPLIT('Data Table'!O28, CHAR(10)))-SEARCH("-", _xlfn.TEXTSPLIT('Data Table'!O28, CHAR(10)))-2))/12)
               ), 2),
               "-"
            )
         )
      )
   )
)</f>
        <v>1</v>
      </c>
      <c r="N27" s="203" cm="1">
        <f t="array" ref="N27">IF('Data Table'!P28="", "-",
   IF('Data Table'!P28="-", "-",
      IF(ISNUMBER('Data Table'!P28*1), 'Data Table'!P28,
         IF(ISNUMBER(SEARCH("hrs", 'Data Table'!P28)),
            IFERROR(
               ROUND(SUMPRODUCT(
                  VALUE(LEFT(_xlfn.TEXTSPLIT('Data Table'!P28, CHAR(10)), FIND("-", _xlfn.TEXTSPLIT('Data Table'!P28, CHAR(10)))-1)) *
                  (VALUE(MID(_xlfn.TEXTSPLIT('Data Table'!P28, CHAR(10)), FIND("-", _xlfn.TEXTSPLIT('Data Table'!P28, CHAR(10)))+2,
                  SEARCH("hrs", _xlfn.TEXTSPLIT('Data Table'!P28, CHAR(10)))-SEARCH("-", _xlfn.TEXTSPLIT('Data Table'!P28, CHAR(10)))-2))/12)
               ), 2),
               "-"
            )
         )
      )
   )
)</f>
        <v>6</v>
      </c>
      <c r="O27" s="203" cm="1">
        <f t="array" ref="O27">IF('Data Table'!Q28="", "-",
   IF('Data Table'!Q28="-", "-",
      IF(ISNUMBER('Data Table'!Q28*1), 'Data Table'!Q28,
         IF(ISNUMBER(SEARCH("hrs", 'Data Table'!Q28)),
            IFERROR(
               ROUND(SUMPRODUCT(
                  VALUE(LEFT(_xlfn.TEXTSPLIT('Data Table'!Q28, CHAR(10)), FIND("-", _xlfn.TEXTSPLIT('Data Table'!Q28, CHAR(10)))-1)) *
                  (VALUE(MID(_xlfn.TEXTSPLIT('Data Table'!Q28, CHAR(10)), FIND("-", _xlfn.TEXTSPLIT('Data Table'!Q28, CHAR(10)))+2,
                  SEARCH("hrs", _xlfn.TEXTSPLIT('Data Table'!Q28, CHAR(10)))-SEARCH("-", _xlfn.TEXTSPLIT('Data Table'!Q28, CHAR(10)))-2))/12)
               ), 2),
               "-"
            )
         )
      )
   )
)</f>
        <v>5</v>
      </c>
      <c r="P27" s="203" cm="1">
        <f t="array" ref="P27">IF('Data Table'!R28="", "-",
   IF('Data Table'!R28="-", "-",
      IF(ISNUMBER('Data Table'!R28*1), 'Data Table'!R28,
         IF(ISNUMBER(SEARCH("hrs", 'Data Table'!R28)),
            IFERROR(
               ROUND(SUMPRODUCT(
                  VALUE(LEFT(_xlfn.TEXTSPLIT('Data Table'!R28, CHAR(10)), FIND("-", _xlfn.TEXTSPLIT('Data Table'!R28, CHAR(10)))-1)) *
                  (VALUE(MID(_xlfn.TEXTSPLIT('Data Table'!R28, CHAR(10)), FIND("-", _xlfn.TEXTSPLIT('Data Table'!R28, CHAR(10)))+2,
                  SEARCH("hrs", _xlfn.TEXTSPLIT('Data Table'!R28, CHAR(10)))-SEARCH("-", _xlfn.TEXTSPLIT('Data Table'!R28, CHAR(10)))-2))/12)
               ), 2),
               "-"
            )
         )
      )
   )
)</f>
        <v>3</v>
      </c>
      <c r="Q27" s="203" cm="1">
        <f t="array" ref="Q27">IF('Data Table'!S28="", "-",
   IF('Data Table'!S28="-", "-",
      IF(ISNUMBER('Data Table'!S28*1), 'Data Table'!S28,
         IF(ISNUMBER(SEARCH("hrs", 'Data Table'!S28)),
            IFERROR(
               ROUND(SUMPRODUCT(
                  VALUE(LEFT(_xlfn.TEXTSPLIT('Data Table'!S28, CHAR(10)), FIND("-", _xlfn.TEXTSPLIT('Data Table'!S28, CHAR(10)))-1)) *
                  (VALUE(MID(_xlfn.TEXTSPLIT('Data Table'!S28, CHAR(10)), FIND("-", _xlfn.TEXTSPLIT('Data Table'!S28, CHAR(10)))+2,
                  SEARCH("hrs", _xlfn.TEXTSPLIT('Data Table'!S28, CHAR(10)))-SEARCH("-", _xlfn.TEXTSPLIT('Data Table'!S28, CHAR(10)))-2))/12)
               ), 2),
               "-"
            )
         )
      )
   )
)</f>
        <v>2</v>
      </c>
      <c r="R27" s="203" cm="1">
        <f t="array" ref="R27">IF('Data Table'!T28="", "-",
   IF('Data Table'!T28="-", "-",
      IF(ISNUMBER('Data Table'!T28*1), 'Data Table'!T28,
         IF(ISNUMBER(SEARCH("hrs", 'Data Table'!T28)),
            IFERROR(
               ROUND(SUMPRODUCT(
                  VALUE(LEFT(_xlfn.TEXTSPLIT('Data Table'!T28, CHAR(10)), FIND("-", _xlfn.TEXTSPLIT('Data Table'!T28, CHAR(10)))-1)) *
                  (VALUE(MID(_xlfn.TEXTSPLIT('Data Table'!T28, CHAR(10)), FIND("-", _xlfn.TEXTSPLIT('Data Table'!T28, CHAR(10)))+2,
                  SEARCH("hrs", _xlfn.TEXTSPLIT('Data Table'!T28, CHAR(10)))-SEARCH("-", _xlfn.TEXTSPLIT('Data Table'!T28, CHAR(10)))-2))/12)
               ), 2),
               "-"
            )
         )
      )
   )
)</f>
        <v>7</v>
      </c>
      <c r="S27" s="203" cm="1">
        <f t="array" ref="S27">IF('Data Table'!U28="", "-",
   IF('Data Table'!U28="-", "-",
      IF(ISNUMBER('Data Table'!U28*1), 'Data Table'!U28,
         IF(ISNUMBER(SEARCH("hrs", 'Data Table'!U28)),
            IFERROR(
               ROUND(SUMPRODUCT(
                  VALUE(LEFT(_xlfn.TEXTSPLIT('Data Table'!U28, CHAR(10)), FIND("-", _xlfn.TEXTSPLIT('Data Table'!U28, CHAR(10)))-1)) *
                  (VALUE(MID(_xlfn.TEXTSPLIT('Data Table'!U28, CHAR(10)), FIND("-", _xlfn.TEXTSPLIT('Data Table'!U28, CHAR(10)))+2,
                  SEARCH("hrs", _xlfn.TEXTSPLIT('Data Table'!U28, CHAR(10)))-SEARCH("-", _xlfn.TEXTSPLIT('Data Table'!U28, CHAR(10)))-2))/12)
               ), 2),
               "-"
            )
         )
      )
   )
)</f>
        <v>7</v>
      </c>
      <c r="T27" s="251">
        <v>23865</v>
      </c>
      <c r="U27" s="251">
        <v>54224</v>
      </c>
      <c r="V27" s="251">
        <v>711</v>
      </c>
      <c r="W27" s="295"/>
    </row>
    <row r="28" spans="1:23" s="161" customFormat="1" ht="20.25" customHeight="1">
      <c r="A28" s="205">
        <v>45338</v>
      </c>
      <c r="B28" s="203" t="str" cm="1">
        <f t="array" ref="B28">IF('Data Table'!B29="", "-",
   IF('Data Table'!B29="-", "-",
      IF(ISNUMBER('Data Table'!B29*1), 'Data Table'!B29,
         IF(ISNUMBER(SEARCH("hrs", 'Data Table'!B29)),
            IFERROR(
               ROUND(SUMPRODUCT(
                  VALUE(LEFT(_xlfn.TEXTSPLIT('Data Table'!B29, CHAR(10)), FIND("-", _xlfn.TEXTSPLIT('Data Table'!B29, CHAR(10)))-1)) *
                  (VALUE(MID(_xlfn.TEXTSPLIT('Data Table'!B29, CHAR(10)), FIND("-", _xlfn.TEXTSPLIT('Data Table'!B29, CHAR(10)))+2,
                  SEARCH("hrs", _xlfn.TEXTSPLIT('Data Table'!B29, CHAR(10)))-SEARCH("-", _xlfn.TEXTSPLIT('Data Table'!B29, CHAR(10)))-2))/12)
               ), 2),
               "-"
            )
         )
      )
   )
)</f>
        <v>-</v>
      </c>
      <c r="C28" s="203" t="str" cm="1">
        <f t="array" ref="C28">IF('Data Table'!C29="", "-",
   IF('Data Table'!C29="-", "-",
      IF(ISNUMBER('Data Table'!C29*1), 'Data Table'!C29,
         IF(ISNUMBER(SEARCH("hrs", 'Data Table'!C29)),
            IFERROR(
               ROUND(SUMPRODUCT(
                  VALUE(LEFT(_xlfn.TEXTSPLIT('Data Table'!C29, CHAR(10)), FIND("-", _xlfn.TEXTSPLIT('Data Table'!C29, CHAR(10)))-1)) *
                  (VALUE(MID(_xlfn.TEXTSPLIT('Data Table'!C29, CHAR(10)), FIND("-", _xlfn.TEXTSPLIT('Data Table'!C29, CHAR(10)))+2,
                  SEARCH("hrs", _xlfn.TEXTSPLIT('Data Table'!C29, CHAR(10)))-SEARCH("-", _xlfn.TEXTSPLIT('Data Table'!C29, CHAR(10)))-2))/12)
               ), 2),
               "-"
            )
         )
      )
   )
)</f>
        <v>-</v>
      </c>
      <c r="D28" s="203" t="str" cm="1">
        <f t="array" ref="D28">IF('Data Table'!D29="", "-",
   IF('Data Table'!D29="-", "-",
      IF(ISNUMBER('Data Table'!D29*1), 'Data Table'!D29,
         IF(ISNUMBER(SEARCH("hrs", 'Data Table'!D29)),
            IFERROR(
               ROUND(SUMPRODUCT(
                  VALUE(LEFT(_xlfn.TEXTSPLIT('Data Table'!D29, CHAR(10)), FIND("-", _xlfn.TEXTSPLIT('Data Table'!D29, CHAR(10)))-1)) *
                  (VALUE(MID(_xlfn.TEXTSPLIT('Data Table'!D29, CHAR(10)), FIND("-", _xlfn.TEXTSPLIT('Data Table'!D29, CHAR(10)))+2,
                  SEARCH("hrs", _xlfn.TEXTSPLIT('Data Table'!D29, CHAR(10)))-SEARCH("-", _xlfn.TEXTSPLIT('Data Table'!D29, CHAR(10)))-2))/12)
               ), 2),
               "-"
            )
         )
      )
   )
)</f>
        <v>-</v>
      </c>
      <c r="E28" s="203" t="str" cm="1">
        <f t="array" ref="E28">IF('Data Table'!E29="", "-",
   IF('Data Table'!E29="-", "-",
      IF(ISNUMBER('Data Table'!E29*1), 'Data Table'!E29,
         IF(ISNUMBER(SEARCH("hrs", 'Data Table'!E29)),
            IFERROR(
               ROUND(SUMPRODUCT(
                  VALUE(LEFT(_xlfn.TEXTSPLIT('Data Table'!E29, CHAR(10)), FIND("-", _xlfn.TEXTSPLIT('Data Table'!E29, CHAR(10)))-1)) *
                  (VALUE(MID(_xlfn.TEXTSPLIT('Data Table'!E29, CHAR(10)), FIND("-", _xlfn.TEXTSPLIT('Data Table'!E29, CHAR(10)))+2,
                  SEARCH("hrs", _xlfn.TEXTSPLIT('Data Table'!E29, CHAR(10)))-SEARCH("-", _xlfn.TEXTSPLIT('Data Table'!E29, CHAR(10)))-2))/12)
               ), 2),
               "-"
            )
         )
      )
   )
)</f>
        <v>-</v>
      </c>
      <c r="F28" s="203" t="str" cm="1">
        <f t="array" ref="F28">IF('Data Table'!F29="", "-",
   IF('Data Table'!F29="-", "-",
      IF(ISNUMBER('Data Table'!F29*1), 'Data Table'!F29,
         IF(ISNUMBER(SEARCH("hrs", 'Data Table'!F29)),
            IFERROR(
               ROUND(SUMPRODUCT(
                  VALUE(LEFT(_xlfn.TEXTSPLIT('Data Table'!F29, CHAR(10)), FIND("-", _xlfn.TEXTSPLIT('Data Table'!F29, CHAR(10)))-1)) *
                  (VALUE(MID(_xlfn.TEXTSPLIT('Data Table'!F29, CHAR(10)), FIND("-", _xlfn.TEXTSPLIT('Data Table'!F29, CHAR(10)))+2,
                  SEARCH("hrs", _xlfn.TEXTSPLIT('Data Table'!F29, CHAR(10)))-SEARCH("-", _xlfn.TEXTSPLIT('Data Table'!F29, CHAR(10)))-2))/12)
               ), 2),
               "-"
            )
         )
      )
   )
)</f>
        <v>-</v>
      </c>
      <c r="G28" s="203" t="str" cm="1">
        <f t="array" ref="G28">IF('Data Table'!G29="", "-",
   IF('Data Table'!G29="-", "-",
      IF(ISNUMBER('Data Table'!G29*1), 'Data Table'!G29,
         IF(ISNUMBER(SEARCH("hrs", 'Data Table'!G29)),
            IFERROR(
               ROUND(SUMPRODUCT(
                  VALUE(LEFT(_xlfn.TEXTSPLIT('Data Table'!G29, CHAR(10)), FIND("-", _xlfn.TEXTSPLIT('Data Table'!G29, CHAR(10)))-1)) *
                  (VALUE(MID(_xlfn.TEXTSPLIT('Data Table'!G29, CHAR(10)), FIND("-", _xlfn.TEXTSPLIT('Data Table'!G29, CHAR(10)))+2,
                  SEARCH("hrs", _xlfn.TEXTSPLIT('Data Table'!G29, CHAR(10)))-SEARCH("-", _xlfn.TEXTSPLIT('Data Table'!G29, CHAR(10)))-2))/12)
               ), 2),
               "-"
            )
         )
      )
   )
)</f>
        <v>-</v>
      </c>
      <c r="H28" s="203" t="str" cm="1">
        <f t="array" ref="H28">IF('Data Table'!H29="", "-",
   IF('Data Table'!H29="-", "-",
      IF(ISNUMBER('Data Table'!H29*1), 'Data Table'!H29,
         IF(ISNUMBER(SEARCH("hrs", 'Data Table'!H29)),
            IFERROR(
               ROUND(SUMPRODUCT(
                  VALUE(LEFT(_xlfn.TEXTSPLIT('Data Table'!H29, CHAR(10)), FIND("-", _xlfn.TEXTSPLIT('Data Table'!H29, CHAR(10)))-1)) *
                  (VALUE(MID(_xlfn.TEXTSPLIT('Data Table'!H29, CHAR(10)), FIND("-", _xlfn.TEXTSPLIT('Data Table'!H29, CHAR(10)))+2,
                  SEARCH("hrs", _xlfn.TEXTSPLIT('Data Table'!H29, CHAR(10)))-SEARCH("-", _xlfn.TEXTSPLIT('Data Table'!H29, CHAR(10)))-2))/12)
               ), 2),
               "-"
            )
         )
      )
   )
)</f>
        <v>-</v>
      </c>
      <c r="I28" s="203" t="str" cm="1">
        <f t="array" ref="I28">IF('Data Table'!I29="", "-",
   IF('Data Table'!I29="-", "-",
      IF(ISNUMBER('Data Table'!I29*1), 'Data Table'!I29,
         IF(ISNUMBER(SEARCH("hrs", 'Data Table'!I29)),
            IFERROR(
               ROUND(SUMPRODUCT(
                  VALUE(LEFT(_xlfn.TEXTSPLIT('Data Table'!I29, CHAR(10)), FIND("-", _xlfn.TEXTSPLIT('Data Table'!I29, CHAR(10)))-1)) *
                  (VALUE(MID(_xlfn.TEXTSPLIT('Data Table'!I29, CHAR(10)), FIND("-", _xlfn.TEXTSPLIT('Data Table'!I29, CHAR(10)))+2,
                  SEARCH("hrs", _xlfn.TEXTSPLIT('Data Table'!I29, CHAR(10)))-SEARCH("-", _xlfn.TEXTSPLIT('Data Table'!I29, CHAR(10)))-2))/12)
               ), 2),
               "-"
            )
         )
      )
   )
)</f>
        <v>-</v>
      </c>
      <c r="J28" s="203" t="str" cm="1">
        <f t="array" ref="J28">IF('Data Table'!J29="", "-",
   IF('Data Table'!J29="-", "-",
      IF(ISNUMBER('Data Table'!J29*1), 'Data Table'!J29,
         IF(ISNUMBER(SEARCH("hrs", 'Data Table'!J29)),
            IFERROR(
               ROUND(SUMPRODUCT(
                  VALUE(LEFT(_xlfn.TEXTSPLIT('Data Table'!J29, CHAR(10)), FIND("-", _xlfn.TEXTSPLIT('Data Table'!J29, CHAR(10)))-1)) *
                  (VALUE(MID(_xlfn.TEXTSPLIT('Data Table'!J29, CHAR(10)), FIND("-", _xlfn.TEXTSPLIT('Data Table'!J29, CHAR(10)))+2,
                  SEARCH("hrs", _xlfn.TEXTSPLIT('Data Table'!J29, CHAR(10)))-SEARCH("-", _xlfn.TEXTSPLIT('Data Table'!J29, CHAR(10)))-2))/12)
               ), 2),
               "-"
            )
         )
      )
   )
)</f>
        <v>-</v>
      </c>
      <c r="K28" s="203" t="str" cm="1">
        <f t="array" ref="K28">IF('Data Table'!K29="", "-",
   IF('Data Table'!K29="-", "-",
      IF(ISNUMBER('Data Table'!K29*1), 'Data Table'!K29,
         IF(ISNUMBER(SEARCH("hrs", 'Data Table'!K29)),
            IFERROR(
               ROUND(SUMPRODUCT(
                  VALUE(LEFT(_xlfn.TEXTSPLIT('Data Table'!K29, CHAR(10)), FIND("-", _xlfn.TEXTSPLIT('Data Table'!K29, CHAR(10)))-1)) *
                  (VALUE(MID(_xlfn.TEXTSPLIT('Data Table'!K29, CHAR(10)), FIND("-", _xlfn.TEXTSPLIT('Data Table'!K29, CHAR(10)))+2,
                  SEARCH("hrs", _xlfn.TEXTSPLIT('Data Table'!K29, CHAR(10)))-SEARCH("-", _xlfn.TEXTSPLIT('Data Table'!K29, CHAR(10)))-2))/12)
               ), 2),
               "-"
            )
         )
      )
   )
)</f>
        <v>-</v>
      </c>
      <c r="L28" s="203" t="str" cm="1">
        <f t="array" ref="L28">IF('Data Table'!N29="", "-",
   IF('Data Table'!N29="-", "-",
      IF(ISNUMBER('Data Table'!N29*1), 'Data Table'!N29,
         IF(ISNUMBER(SEARCH("hrs", 'Data Table'!N29)),
            IFERROR(
               ROUND(SUMPRODUCT(
                  VALUE(LEFT(_xlfn.TEXTSPLIT('Data Table'!N29, CHAR(10)), FIND("-", _xlfn.TEXTSPLIT('Data Table'!N29, CHAR(10)))-1)) *
                  (VALUE(MID(_xlfn.TEXTSPLIT('Data Table'!N29, CHAR(10)), FIND("-", _xlfn.TEXTSPLIT('Data Table'!N29, CHAR(10)))+2,
                  SEARCH("hrs", _xlfn.TEXTSPLIT('Data Table'!N29, CHAR(10)))-SEARCH("-", _xlfn.TEXTSPLIT('Data Table'!N29, CHAR(10)))-2))/12)
               ), 2),
               "-"
            )
         )
      )
   )
)</f>
        <v>-</v>
      </c>
      <c r="M28" s="203" t="str" cm="1">
        <f t="array" ref="M28">IF('Data Table'!O29="", "-",
   IF('Data Table'!O29="-", "-",
      IF(ISNUMBER('Data Table'!O29*1), 'Data Table'!O29,
         IF(ISNUMBER(SEARCH("hrs", 'Data Table'!O29)),
            IFERROR(
               ROUND(SUMPRODUCT(
                  VALUE(LEFT(_xlfn.TEXTSPLIT('Data Table'!O29, CHAR(10)), FIND("-", _xlfn.TEXTSPLIT('Data Table'!O29, CHAR(10)))-1)) *
                  (VALUE(MID(_xlfn.TEXTSPLIT('Data Table'!O29, CHAR(10)), FIND("-", _xlfn.TEXTSPLIT('Data Table'!O29, CHAR(10)))+2,
                  SEARCH("hrs", _xlfn.TEXTSPLIT('Data Table'!O29, CHAR(10)))-SEARCH("-", _xlfn.TEXTSPLIT('Data Table'!O29, CHAR(10)))-2))/12)
               ), 2),
               "-"
            )
         )
      )
   )
)</f>
        <v>-</v>
      </c>
      <c r="N28" s="203" t="str" cm="1">
        <f t="array" ref="N28">IF('Data Table'!P29="", "-",
   IF('Data Table'!P29="-", "-",
      IF(ISNUMBER('Data Table'!P29*1), 'Data Table'!P29,
         IF(ISNUMBER(SEARCH("hrs", 'Data Table'!P29)),
            IFERROR(
               ROUND(SUMPRODUCT(
                  VALUE(LEFT(_xlfn.TEXTSPLIT('Data Table'!P29, CHAR(10)), FIND("-", _xlfn.TEXTSPLIT('Data Table'!P29, CHAR(10)))-1)) *
                  (VALUE(MID(_xlfn.TEXTSPLIT('Data Table'!P29, CHAR(10)), FIND("-", _xlfn.TEXTSPLIT('Data Table'!P29, CHAR(10)))+2,
                  SEARCH("hrs", _xlfn.TEXTSPLIT('Data Table'!P29, CHAR(10)))-SEARCH("-", _xlfn.TEXTSPLIT('Data Table'!P29, CHAR(10)))-2))/12)
               ), 2),
               "-"
            )
         )
      )
   )
)</f>
        <v>-</v>
      </c>
      <c r="O28" s="203" t="str" cm="1">
        <f t="array" ref="O28">IF('Data Table'!Q29="", "-",
   IF('Data Table'!Q29="-", "-",
      IF(ISNUMBER('Data Table'!Q29*1), 'Data Table'!Q29,
         IF(ISNUMBER(SEARCH("hrs", 'Data Table'!Q29)),
            IFERROR(
               ROUND(SUMPRODUCT(
                  VALUE(LEFT(_xlfn.TEXTSPLIT('Data Table'!Q29, CHAR(10)), FIND("-", _xlfn.TEXTSPLIT('Data Table'!Q29, CHAR(10)))-1)) *
                  (VALUE(MID(_xlfn.TEXTSPLIT('Data Table'!Q29, CHAR(10)), FIND("-", _xlfn.TEXTSPLIT('Data Table'!Q29, CHAR(10)))+2,
                  SEARCH("hrs", _xlfn.TEXTSPLIT('Data Table'!Q29, CHAR(10)))-SEARCH("-", _xlfn.TEXTSPLIT('Data Table'!Q29, CHAR(10)))-2))/12)
               ), 2),
               "-"
            )
         )
      )
   )
)</f>
        <v>-</v>
      </c>
      <c r="P28" s="203" t="str" cm="1">
        <f t="array" ref="P28">IF('Data Table'!R29="", "-",
   IF('Data Table'!R29="-", "-",
      IF(ISNUMBER('Data Table'!R29*1), 'Data Table'!R29,
         IF(ISNUMBER(SEARCH("hrs", 'Data Table'!R29)),
            IFERROR(
               ROUND(SUMPRODUCT(
                  VALUE(LEFT(_xlfn.TEXTSPLIT('Data Table'!R29, CHAR(10)), FIND("-", _xlfn.TEXTSPLIT('Data Table'!R29, CHAR(10)))-1)) *
                  (VALUE(MID(_xlfn.TEXTSPLIT('Data Table'!R29, CHAR(10)), FIND("-", _xlfn.TEXTSPLIT('Data Table'!R29, CHAR(10)))+2,
                  SEARCH("hrs", _xlfn.TEXTSPLIT('Data Table'!R29, CHAR(10)))-SEARCH("-", _xlfn.TEXTSPLIT('Data Table'!R29, CHAR(10)))-2))/12)
               ), 2),
               "-"
            )
         )
      )
   )
)</f>
        <v>-</v>
      </c>
      <c r="Q28" s="203" t="str" cm="1">
        <f t="array" ref="Q28">IF('Data Table'!S29="", "-",
   IF('Data Table'!S29="-", "-",
      IF(ISNUMBER('Data Table'!S29*1), 'Data Table'!S29,
         IF(ISNUMBER(SEARCH("hrs", 'Data Table'!S29)),
            IFERROR(
               ROUND(SUMPRODUCT(
                  VALUE(LEFT(_xlfn.TEXTSPLIT('Data Table'!S29, CHAR(10)), FIND("-", _xlfn.TEXTSPLIT('Data Table'!S29, CHAR(10)))-1)) *
                  (VALUE(MID(_xlfn.TEXTSPLIT('Data Table'!S29, CHAR(10)), FIND("-", _xlfn.TEXTSPLIT('Data Table'!S29, CHAR(10)))+2,
                  SEARCH("hrs", _xlfn.TEXTSPLIT('Data Table'!S29, CHAR(10)))-SEARCH("-", _xlfn.TEXTSPLIT('Data Table'!S29, CHAR(10)))-2))/12)
               ), 2),
               "-"
            )
         )
      )
   )
)</f>
        <v>-</v>
      </c>
      <c r="R28" s="203" t="str" cm="1">
        <f t="array" ref="R28">IF('Data Table'!T29="", "-",
   IF('Data Table'!T29="-", "-",
      IF(ISNUMBER('Data Table'!T29*1), 'Data Table'!T29,
         IF(ISNUMBER(SEARCH("hrs", 'Data Table'!T29)),
            IFERROR(
               ROUND(SUMPRODUCT(
                  VALUE(LEFT(_xlfn.TEXTSPLIT('Data Table'!T29, CHAR(10)), FIND("-", _xlfn.TEXTSPLIT('Data Table'!T29, CHAR(10)))-1)) *
                  (VALUE(MID(_xlfn.TEXTSPLIT('Data Table'!T29, CHAR(10)), FIND("-", _xlfn.TEXTSPLIT('Data Table'!T29, CHAR(10)))+2,
                  SEARCH("hrs", _xlfn.TEXTSPLIT('Data Table'!T29, CHAR(10)))-SEARCH("-", _xlfn.TEXTSPLIT('Data Table'!T29, CHAR(10)))-2))/12)
               ), 2),
               "-"
            )
         )
      )
   )
)</f>
        <v>-</v>
      </c>
      <c r="S28" s="203" t="str" cm="1">
        <f t="array" ref="S28">IF('Data Table'!U29="", "-",
   IF('Data Table'!U29="-", "-",
      IF(ISNUMBER('Data Table'!U29*1), 'Data Table'!U29,
         IF(ISNUMBER(SEARCH("hrs", 'Data Table'!U29)),
            IFERROR(
               ROUND(SUMPRODUCT(
                  VALUE(LEFT(_xlfn.TEXTSPLIT('Data Table'!U29, CHAR(10)), FIND("-", _xlfn.TEXTSPLIT('Data Table'!U29, CHAR(10)))-1)) *
                  (VALUE(MID(_xlfn.TEXTSPLIT('Data Table'!U29, CHAR(10)), FIND("-", _xlfn.TEXTSPLIT('Data Table'!U29, CHAR(10)))+2,
                  SEARCH("hrs", _xlfn.TEXTSPLIT('Data Table'!U29, CHAR(10)))-SEARCH("-", _xlfn.TEXTSPLIT('Data Table'!U29, CHAR(10)))-2))/12)
               ), 2),
               "-"
            )
         )
      )
   )
)</f>
        <v>-</v>
      </c>
      <c r="T28" s="251">
        <v>3075</v>
      </c>
      <c r="U28" s="251">
        <v>1719</v>
      </c>
      <c r="V28" s="251" t="s">
        <v>418</v>
      </c>
      <c r="W28" s="295"/>
    </row>
    <row r="29" spans="1:23" s="161" customFormat="1" ht="20.25" customHeight="1">
      <c r="A29" s="205">
        <v>45339</v>
      </c>
      <c r="B29" s="203" t="str" cm="1">
        <f t="array" ref="B29">IF('Data Table'!B30="", "-",
   IF('Data Table'!B30="-", "-",
      IF(ISNUMBER('Data Table'!B30*1), 'Data Table'!B30,
         IF(ISNUMBER(SEARCH("hrs", 'Data Table'!B30)),
            IFERROR(
               ROUND(SUMPRODUCT(
                  VALUE(LEFT(_xlfn.TEXTSPLIT('Data Table'!B30, CHAR(10)), FIND("-", _xlfn.TEXTSPLIT('Data Table'!B30, CHAR(10)))-1)) *
                  (VALUE(MID(_xlfn.TEXTSPLIT('Data Table'!B30, CHAR(10)), FIND("-", _xlfn.TEXTSPLIT('Data Table'!B30, CHAR(10)))+2,
                  SEARCH("hrs", _xlfn.TEXTSPLIT('Data Table'!B30, CHAR(10)))-SEARCH("-", _xlfn.TEXTSPLIT('Data Table'!B30, CHAR(10)))-2))/12)
               ), 2),
               "-"
            )
         )
      )
   )
)</f>
        <v>-</v>
      </c>
      <c r="C29" s="203" t="str" cm="1">
        <f t="array" ref="C29">IF('Data Table'!C30="", "-",
   IF('Data Table'!C30="-", "-",
      IF(ISNUMBER('Data Table'!C30*1), 'Data Table'!C30,
         IF(ISNUMBER(SEARCH("hrs", 'Data Table'!C30)),
            IFERROR(
               ROUND(SUMPRODUCT(
                  VALUE(LEFT(_xlfn.TEXTSPLIT('Data Table'!C30, CHAR(10)), FIND("-", _xlfn.TEXTSPLIT('Data Table'!C30, CHAR(10)))-1)) *
                  (VALUE(MID(_xlfn.TEXTSPLIT('Data Table'!C30, CHAR(10)), FIND("-", _xlfn.TEXTSPLIT('Data Table'!C30, CHAR(10)))+2,
                  SEARCH("hrs", _xlfn.TEXTSPLIT('Data Table'!C30, CHAR(10)))-SEARCH("-", _xlfn.TEXTSPLIT('Data Table'!C30, CHAR(10)))-2))/12)
               ), 2),
               "-"
            )
         )
      )
   )
)</f>
        <v>-</v>
      </c>
      <c r="D29" s="203" t="str" cm="1">
        <f t="array" ref="D29">IF('Data Table'!D30="", "-",
   IF('Data Table'!D30="-", "-",
      IF(ISNUMBER('Data Table'!D30*1), 'Data Table'!D30,
         IF(ISNUMBER(SEARCH("hrs", 'Data Table'!D30)),
            IFERROR(
               ROUND(SUMPRODUCT(
                  VALUE(LEFT(_xlfn.TEXTSPLIT('Data Table'!D30, CHAR(10)), FIND("-", _xlfn.TEXTSPLIT('Data Table'!D30, CHAR(10)))-1)) *
                  (VALUE(MID(_xlfn.TEXTSPLIT('Data Table'!D30, CHAR(10)), FIND("-", _xlfn.TEXTSPLIT('Data Table'!D30, CHAR(10)))+2,
                  SEARCH("hrs", _xlfn.TEXTSPLIT('Data Table'!D30, CHAR(10)))-SEARCH("-", _xlfn.TEXTSPLIT('Data Table'!D30, CHAR(10)))-2))/12)
               ), 2),
               "-"
            )
         )
      )
   )
)</f>
        <v>-</v>
      </c>
      <c r="E29" s="203" t="str" cm="1">
        <f t="array" ref="E29">IF('Data Table'!E30="", "-",
   IF('Data Table'!E30="-", "-",
      IF(ISNUMBER('Data Table'!E30*1), 'Data Table'!E30,
         IF(ISNUMBER(SEARCH("hrs", 'Data Table'!E30)),
            IFERROR(
               ROUND(SUMPRODUCT(
                  VALUE(LEFT(_xlfn.TEXTSPLIT('Data Table'!E30, CHAR(10)), FIND("-", _xlfn.TEXTSPLIT('Data Table'!E30, CHAR(10)))-1)) *
                  (VALUE(MID(_xlfn.TEXTSPLIT('Data Table'!E30, CHAR(10)), FIND("-", _xlfn.TEXTSPLIT('Data Table'!E30, CHAR(10)))+2,
                  SEARCH("hrs", _xlfn.TEXTSPLIT('Data Table'!E30, CHAR(10)))-SEARCH("-", _xlfn.TEXTSPLIT('Data Table'!E30, CHAR(10)))-2))/12)
               ), 2),
               "-"
            )
         )
      )
   )
)</f>
        <v>-</v>
      </c>
      <c r="F29" s="203" t="str" cm="1">
        <f t="array" ref="F29">IF('Data Table'!F30="", "-",
   IF('Data Table'!F30="-", "-",
      IF(ISNUMBER('Data Table'!F30*1), 'Data Table'!F30,
         IF(ISNUMBER(SEARCH("hrs", 'Data Table'!F30)),
            IFERROR(
               ROUND(SUMPRODUCT(
                  VALUE(LEFT(_xlfn.TEXTSPLIT('Data Table'!F30, CHAR(10)), FIND("-", _xlfn.TEXTSPLIT('Data Table'!F30, CHAR(10)))-1)) *
                  (VALUE(MID(_xlfn.TEXTSPLIT('Data Table'!F30, CHAR(10)), FIND("-", _xlfn.TEXTSPLIT('Data Table'!F30, CHAR(10)))+2,
                  SEARCH("hrs", _xlfn.TEXTSPLIT('Data Table'!F30, CHAR(10)))-SEARCH("-", _xlfn.TEXTSPLIT('Data Table'!F30, CHAR(10)))-2))/12)
               ), 2),
               "-"
            )
         )
      )
   )
)</f>
        <v>-</v>
      </c>
      <c r="G29" s="203" t="str" cm="1">
        <f t="array" ref="G29">IF('Data Table'!G30="", "-",
   IF('Data Table'!G30="-", "-",
      IF(ISNUMBER('Data Table'!G30*1), 'Data Table'!G30,
         IF(ISNUMBER(SEARCH("hrs", 'Data Table'!G30)),
            IFERROR(
               ROUND(SUMPRODUCT(
                  VALUE(LEFT(_xlfn.TEXTSPLIT('Data Table'!G30, CHAR(10)), FIND("-", _xlfn.TEXTSPLIT('Data Table'!G30, CHAR(10)))-1)) *
                  (VALUE(MID(_xlfn.TEXTSPLIT('Data Table'!G30, CHAR(10)), FIND("-", _xlfn.TEXTSPLIT('Data Table'!G30, CHAR(10)))+2,
                  SEARCH("hrs", _xlfn.TEXTSPLIT('Data Table'!G30, CHAR(10)))-SEARCH("-", _xlfn.TEXTSPLIT('Data Table'!G30, CHAR(10)))-2))/12)
               ), 2),
               "-"
            )
         )
      )
   )
)</f>
        <v>-</v>
      </c>
      <c r="H29" s="203" t="str" cm="1">
        <f t="array" ref="H29">IF('Data Table'!H30="", "-",
   IF('Data Table'!H30="-", "-",
      IF(ISNUMBER('Data Table'!H30*1), 'Data Table'!H30,
         IF(ISNUMBER(SEARCH("hrs", 'Data Table'!H30)),
            IFERROR(
               ROUND(SUMPRODUCT(
                  VALUE(LEFT(_xlfn.TEXTSPLIT('Data Table'!H30, CHAR(10)), FIND("-", _xlfn.TEXTSPLIT('Data Table'!H30, CHAR(10)))-1)) *
                  (VALUE(MID(_xlfn.TEXTSPLIT('Data Table'!H30, CHAR(10)), FIND("-", _xlfn.TEXTSPLIT('Data Table'!H30, CHAR(10)))+2,
                  SEARCH("hrs", _xlfn.TEXTSPLIT('Data Table'!H30, CHAR(10)))-SEARCH("-", _xlfn.TEXTSPLIT('Data Table'!H30, CHAR(10)))-2))/12)
               ), 2),
               "-"
            )
         )
      )
   )
)</f>
        <v>-</v>
      </c>
      <c r="I29" s="203" t="str" cm="1">
        <f t="array" ref="I29">IF('Data Table'!I30="", "-",
   IF('Data Table'!I30="-", "-",
      IF(ISNUMBER('Data Table'!I30*1), 'Data Table'!I30,
         IF(ISNUMBER(SEARCH("hrs", 'Data Table'!I30)),
            IFERROR(
               ROUND(SUMPRODUCT(
                  VALUE(LEFT(_xlfn.TEXTSPLIT('Data Table'!I30, CHAR(10)), FIND("-", _xlfn.TEXTSPLIT('Data Table'!I30, CHAR(10)))-1)) *
                  (VALUE(MID(_xlfn.TEXTSPLIT('Data Table'!I30, CHAR(10)), FIND("-", _xlfn.TEXTSPLIT('Data Table'!I30, CHAR(10)))+2,
                  SEARCH("hrs", _xlfn.TEXTSPLIT('Data Table'!I30, CHAR(10)))-SEARCH("-", _xlfn.TEXTSPLIT('Data Table'!I30, CHAR(10)))-2))/12)
               ), 2),
               "-"
            )
         )
      )
   )
)</f>
        <v>-</v>
      </c>
      <c r="J29" s="203" t="str" cm="1">
        <f t="array" ref="J29">IF('Data Table'!J30="", "-",
   IF('Data Table'!J30="-", "-",
      IF(ISNUMBER('Data Table'!J30*1), 'Data Table'!J30,
         IF(ISNUMBER(SEARCH("hrs", 'Data Table'!J30)),
            IFERROR(
               ROUND(SUMPRODUCT(
                  VALUE(LEFT(_xlfn.TEXTSPLIT('Data Table'!J30, CHAR(10)), FIND("-", _xlfn.TEXTSPLIT('Data Table'!J30, CHAR(10)))-1)) *
                  (VALUE(MID(_xlfn.TEXTSPLIT('Data Table'!J30, CHAR(10)), FIND("-", _xlfn.TEXTSPLIT('Data Table'!J30, CHAR(10)))+2,
                  SEARCH("hrs", _xlfn.TEXTSPLIT('Data Table'!J30, CHAR(10)))-SEARCH("-", _xlfn.TEXTSPLIT('Data Table'!J30, CHAR(10)))-2))/12)
               ), 2),
               "-"
            )
         )
      )
   )
)</f>
        <v>-</v>
      </c>
      <c r="K29" s="203" t="str" cm="1">
        <f t="array" ref="K29">IF('Data Table'!K30="", "-",
   IF('Data Table'!K30="-", "-",
      IF(ISNUMBER('Data Table'!K30*1), 'Data Table'!K30,
         IF(ISNUMBER(SEARCH("hrs", 'Data Table'!K30)),
            IFERROR(
               ROUND(SUMPRODUCT(
                  VALUE(LEFT(_xlfn.TEXTSPLIT('Data Table'!K30, CHAR(10)), FIND("-", _xlfn.TEXTSPLIT('Data Table'!K30, CHAR(10)))-1)) *
                  (VALUE(MID(_xlfn.TEXTSPLIT('Data Table'!K30, CHAR(10)), FIND("-", _xlfn.TEXTSPLIT('Data Table'!K30, CHAR(10)))+2,
                  SEARCH("hrs", _xlfn.TEXTSPLIT('Data Table'!K30, CHAR(10)))-SEARCH("-", _xlfn.TEXTSPLIT('Data Table'!K30, CHAR(10)))-2))/12)
               ), 2),
               "-"
            )
         )
      )
   )
)</f>
        <v>-</v>
      </c>
      <c r="L29" s="203" t="str" cm="1">
        <f t="array" ref="L29">IF('Data Table'!N30="", "-",
   IF('Data Table'!N30="-", "-",
      IF(ISNUMBER('Data Table'!N30*1), 'Data Table'!N30,
         IF(ISNUMBER(SEARCH("hrs", 'Data Table'!N30)),
            IFERROR(
               ROUND(SUMPRODUCT(
                  VALUE(LEFT(_xlfn.TEXTSPLIT('Data Table'!N30, CHAR(10)), FIND("-", _xlfn.TEXTSPLIT('Data Table'!N30, CHAR(10)))-1)) *
                  (VALUE(MID(_xlfn.TEXTSPLIT('Data Table'!N30, CHAR(10)), FIND("-", _xlfn.TEXTSPLIT('Data Table'!N30, CHAR(10)))+2,
                  SEARCH("hrs", _xlfn.TEXTSPLIT('Data Table'!N30, CHAR(10)))-SEARCH("-", _xlfn.TEXTSPLIT('Data Table'!N30, CHAR(10)))-2))/12)
               ), 2),
               "-"
            )
         )
      )
   )
)</f>
        <v>-</v>
      </c>
      <c r="M29" s="203" t="str" cm="1">
        <f t="array" ref="M29">IF('Data Table'!O30="", "-",
   IF('Data Table'!O30="-", "-",
      IF(ISNUMBER('Data Table'!O30*1), 'Data Table'!O30,
         IF(ISNUMBER(SEARCH("hrs", 'Data Table'!O30)),
            IFERROR(
               ROUND(SUMPRODUCT(
                  VALUE(LEFT(_xlfn.TEXTSPLIT('Data Table'!O30, CHAR(10)), FIND("-", _xlfn.TEXTSPLIT('Data Table'!O30, CHAR(10)))-1)) *
                  (VALUE(MID(_xlfn.TEXTSPLIT('Data Table'!O30, CHAR(10)), FIND("-", _xlfn.TEXTSPLIT('Data Table'!O30, CHAR(10)))+2,
                  SEARCH("hrs", _xlfn.TEXTSPLIT('Data Table'!O30, CHAR(10)))-SEARCH("-", _xlfn.TEXTSPLIT('Data Table'!O30, CHAR(10)))-2))/12)
               ), 2),
               "-"
            )
         )
      )
   )
)</f>
        <v>-</v>
      </c>
      <c r="N29" s="203" t="str" cm="1">
        <f t="array" ref="N29">IF('Data Table'!P30="", "-",
   IF('Data Table'!P30="-", "-",
      IF(ISNUMBER('Data Table'!P30*1), 'Data Table'!P30,
         IF(ISNUMBER(SEARCH("hrs", 'Data Table'!P30)),
            IFERROR(
               ROUND(SUMPRODUCT(
                  VALUE(LEFT(_xlfn.TEXTSPLIT('Data Table'!P30, CHAR(10)), FIND("-", _xlfn.TEXTSPLIT('Data Table'!P30, CHAR(10)))-1)) *
                  (VALUE(MID(_xlfn.TEXTSPLIT('Data Table'!P30, CHAR(10)), FIND("-", _xlfn.TEXTSPLIT('Data Table'!P30, CHAR(10)))+2,
                  SEARCH("hrs", _xlfn.TEXTSPLIT('Data Table'!P30, CHAR(10)))-SEARCH("-", _xlfn.TEXTSPLIT('Data Table'!P30, CHAR(10)))-2))/12)
               ), 2),
               "-"
            )
         )
      )
   )
)</f>
        <v>-</v>
      </c>
      <c r="O29" s="203" t="str" cm="1">
        <f t="array" ref="O29">IF('Data Table'!Q30="", "-",
   IF('Data Table'!Q30="-", "-",
      IF(ISNUMBER('Data Table'!Q30*1), 'Data Table'!Q30,
         IF(ISNUMBER(SEARCH("hrs", 'Data Table'!Q30)),
            IFERROR(
               ROUND(SUMPRODUCT(
                  VALUE(LEFT(_xlfn.TEXTSPLIT('Data Table'!Q30, CHAR(10)), FIND("-", _xlfn.TEXTSPLIT('Data Table'!Q30, CHAR(10)))-1)) *
                  (VALUE(MID(_xlfn.TEXTSPLIT('Data Table'!Q30, CHAR(10)), FIND("-", _xlfn.TEXTSPLIT('Data Table'!Q30, CHAR(10)))+2,
                  SEARCH("hrs", _xlfn.TEXTSPLIT('Data Table'!Q30, CHAR(10)))-SEARCH("-", _xlfn.TEXTSPLIT('Data Table'!Q30, CHAR(10)))-2))/12)
               ), 2),
               "-"
            )
         )
      )
   )
)</f>
        <v>-</v>
      </c>
      <c r="P29" s="203" t="str" cm="1">
        <f t="array" ref="P29">IF('Data Table'!R30="", "-",
   IF('Data Table'!R30="-", "-",
      IF(ISNUMBER('Data Table'!R30*1), 'Data Table'!R30,
         IF(ISNUMBER(SEARCH("hrs", 'Data Table'!R30)),
            IFERROR(
               ROUND(SUMPRODUCT(
                  VALUE(LEFT(_xlfn.TEXTSPLIT('Data Table'!R30, CHAR(10)), FIND("-", _xlfn.TEXTSPLIT('Data Table'!R30, CHAR(10)))-1)) *
                  (VALUE(MID(_xlfn.TEXTSPLIT('Data Table'!R30, CHAR(10)), FIND("-", _xlfn.TEXTSPLIT('Data Table'!R30, CHAR(10)))+2,
                  SEARCH("hrs", _xlfn.TEXTSPLIT('Data Table'!R30, CHAR(10)))-SEARCH("-", _xlfn.TEXTSPLIT('Data Table'!R30, CHAR(10)))-2))/12)
               ), 2),
               "-"
            )
         )
      )
   )
)</f>
        <v>-</v>
      </c>
      <c r="Q29" s="203" t="str" cm="1">
        <f t="array" ref="Q29">IF('Data Table'!S30="", "-",
   IF('Data Table'!S30="-", "-",
      IF(ISNUMBER('Data Table'!S30*1), 'Data Table'!S30,
         IF(ISNUMBER(SEARCH("hrs", 'Data Table'!S30)),
            IFERROR(
               ROUND(SUMPRODUCT(
                  VALUE(LEFT(_xlfn.TEXTSPLIT('Data Table'!S30, CHAR(10)), FIND("-", _xlfn.TEXTSPLIT('Data Table'!S30, CHAR(10)))-1)) *
                  (VALUE(MID(_xlfn.TEXTSPLIT('Data Table'!S30, CHAR(10)), FIND("-", _xlfn.TEXTSPLIT('Data Table'!S30, CHAR(10)))+2,
                  SEARCH("hrs", _xlfn.TEXTSPLIT('Data Table'!S30, CHAR(10)))-SEARCH("-", _xlfn.TEXTSPLIT('Data Table'!S30, CHAR(10)))-2))/12)
               ), 2),
               "-"
            )
         )
      )
   )
)</f>
        <v>-</v>
      </c>
      <c r="R29" s="203" t="str" cm="1">
        <f t="array" ref="R29">IF('Data Table'!T30="", "-",
   IF('Data Table'!T30="-", "-",
      IF(ISNUMBER('Data Table'!T30*1), 'Data Table'!T30,
         IF(ISNUMBER(SEARCH("hrs", 'Data Table'!T30)),
            IFERROR(
               ROUND(SUMPRODUCT(
                  VALUE(LEFT(_xlfn.TEXTSPLIT('Data Table'!T30, CHAR(10)), FIND("-", _xlfn.TEXTSPLIT('Data Table'!T30, CHAR(10)))-1)) *
                  (VALUE(MID(_xlfn.TEXTSPLIT('Data Table'!T30, CHAR(10)), FIND("-", _xlfn.TEXTSPLIT('Data Table'!T30, CHAR(10)))+2,
                  SEARCH("hrs", _xlfn.TEXTSPLIT('Data Table'!T30, CHAR(10)))-SEARCH("-", _xlfn.TEXTSPLIT('Data Table'!T30, CHAR(10)))-2))/12)
               ), 2),
               "-"
            )
         )
      )
   )
)</f>
        <v>-</v>
      </c>
      <c r="S29" s="203" t="str" cm="1">
        <f t="array" ref="S29">IF('Data Table'!U30="", "-",
   IF('Data Table'!U30="-", "-",
      IF(ISNUMBER('Data Table'!U30*1), 'Data Table'!U30,
         IF(ISNUMBER(SEARCH("hrs", 'Data Table'!U30)),
            IFERROR(
               ROUND(SUMPRODUCT(
                  VALUE(LEFT(_xlfn.TEXTSPLIT('Data Table'!U30, CHAR(10)), FIND("-", _xlfn.TEXTSPLIT('Data Table'!U30, CHAR(10)))-1)) *
                  (VALUE(MID(_xlfn.TEXTSPLIT('Data Table'!U30, CHAR(10)), FIND("-", _xlfn.TEXTSPLIT('Data Table'!U30, CHAR(10)))+2,
                  SEARCH("hrs", _xlfn.TEXTSPLIT('Data Table'!U30, CHAR(10)))-SEARCH("-", _xlfn.TEXTSPLIT('Data Table'!U30, CHAR(10)))-2))/12)
               ), 2),
               "-"
            )
         )
      )
   )
)</f>
        <v>-</v>
      </c>
      <c r="T29" s="251">
        <v>592</v>
      </c>
      <c r="U29" s="251" t="s">
        <v>54</v>
      </c>
      <c r="V29" s="251" t="s">
        <v>418</v>
      </c>
      <c r="W29" s="295"/>
    </row>
    <row r="30" spans="1:23" s="161" customFormat="1" ht="20.25" customHeight="1">
      <c r="A30" s="205">
        <v>45340</v>
      </c>
      <c r="B30" s="203" t="str" cm="1">
        <f t="array" ref="B30">IF('Data Table'!B31="", "-",
   IF('Data Table'!B31="-", "-",
      IF(ISNUMBER('Data Table'!B31*1), 'Data Table'!B31,
         IF(ISNUMBER(SEARCH("hrs", 'Data Table'!B31)),
            IFERROR(
               ROUND(SUMPRODUCT(
                  VALUE(LEFT(_xlfn.TEXTSPLIT('Data Table'!B31, CHAR(10)), FIND("-", _xlfn.TEXTSPLIT('Data Table'!B31, CHAR(10)))-1)) *
                  (VALUE(MID(_xlfn.TEXTSPLIT('Data Table'!B31, CHAR(10)), FIND("-", _xlfn.TEXTSPLIT('Data Table'!B31, CHAR(10)))+2,
                  SEARCH("hrs", _xlfn.TEXTSPLIT('Data Table'!B31, CHAR(10)))-SEARCH("-", _xlfn.TEXTSPLIT('Data Table'!B31, CHAR(10)))-2))/12)
               ), 2),
               "-"
            )
         )
      )
   )
)</f>
        <v>-</v>
      </c>
      <c r="C30" s="203" t="str" cm="1">
        <f t="array" ref="C30">IF('Data Table'!C31="", "-",
   IF('Data Table'!C31="-", "-",
      IF(ISNUMBER('Data Table'!C31*1), 'Data Table'!C31,
         IF(ISNUMBER(SEARCH("hrs", 'Data Table'!C31)),
            IFERROR(
               ROUND(SUMPRODUCT(
                  VALUE(LEFT(_xlfn.TEXTSPLIT('Data Table'!C31, CHAR(10)), FIND("-", _xlfn.TEXTSPLIT('Data Table'!C31, CHAR(10)))-1)) *
                  (VALUE(MID(_xlfn.TEXTSPLIT('Data Table'!C31, CHAR(10)), FIND("-", _xlfn.TEXTSPLIT('Data Table'!C31, CHAR(10)))+2,
                  SEARCH("hrs", _xlfn.TEXTSPLIT('Data Table'!C31, CHAR(10)))-SEARCH("-", _xlfn.TEXTSPLIT('Data Table'!C31, CHAR(10)))-2))/12)
               ), 2),
               "-"
            )
         )
      )
   )
)</f>
        <v>-</v>
      </c>
      <c r="D30" s="203" t="str" cm="1">
        <f t="array" ref="D30">IF('Data Table'!D31="", "-",
   IF('Data Table'!D31="-", "-",
      IF(ISNUMBER('Data Table'!D31*1), 'Data Table'!D31,
         IF(ISNUMBER(SEARCH("hrs", 'Data Table'!D31)),
            IFERROR(
               ROUND(SUMPRODUCT(
                  VALUE(LEFT(_xlfn.TEXTSPLIT('Data Table'!D31, CHAR(10)), FIND("-", _xlfn.TEXTSPLIT('Data Table'!D31, CHAR(10)))-1)) *
                  (VALUE(MID(_xlfn.TEXTSPLIT('Data Table'!D31, CHAR(10)), FIND("-", _xlfn.TEXTSPLIT('Data Table'!D31, CHAR(10)))+2,
                  SEARCH("hrs", _xlfn.TEXTSPLIT('Data Table'!D31, CHAR(10)))-SEARCH("-", _xlfn.TEXTSPLIT('Data Table'!D31, CHAR(10)))-2))/12)
               ), 2),
               "-"
            )
         )
      )
   )
)</f>
        <v>-</v>
      </c>
      <c r="E30" s="203" t="str" cm="1">
        <f t="array" ref="E30">IF('Data Table'!E31="", "-",
   IF('Data Table'!E31="-", "-",
      IF(ISNUMBER('Data Table'!E31*1), 'Data Table'!E31,
         IF(ISNUMBER(SEARCH("hrs", 'Data Table'!E31)),
            IFERROR(
               ROUND(SUMPRODUCT(
                  VALUE(LEFT(_xlfn.TEXTSPLIT('Data Table'!E31, CHAR(10)), FIND("-", _xlfn.TEXTSPLIT('Data Table'!E31, CHAR(10)))-1)) *
                  (VALUE(MID(_xlfn.TEXTSPLIT('Data Table'!E31, CHAR(10)), FIND("-", _xlfn.TEXTSPLIT('Data Table'!E31, CHAR(10)))+2,
                  SEARCH("hrs", _xlfn.TEXTSPLIT('Data Table'!E31, CHAR(10)))-SEARCH("-", _xlfn.TEXTSPLIT('Data Table'!E31, CHAR(10)))-2))/12)
               ), 2),
               "-"
            )
         )
      )
   )
)</f>
        <v>-</v>
      </c>
      <c r="F30" s="203" t="str" cm="1">
        <f t="array" ref="F30">IF('Data Table'!F31="", "-",
   IF('Data Table'!F31="-", "-",
      IF(ISNUMBER('Data Table'!F31*1), 'Data Table'!F31,
         IF(ISNUMBER(SEARCH("hrs", 'Data Table'!F31)),
            IFERROR(
               ROUND(SUMPRODUCT(
                  VALUE(LEFT(_xlfn.TEXTSPLIT('Data Table'!F31, CHAR(10)), FIND("-", _xlfn.TEXTSPLIT('Data Table'!F31, CHAR(10)))-1)) *
                  (VALUE(MID(_xlfn.TEXTSPLIT('Data Table'!F31, CHAR(10)), FIND("-", _xlfn.TEXTSPLIT('Data Table'!F31, CHAR(10)))+2,
                  SEARCH("hrs", _xlfn.TEXTSPLIT('Data Table'!F31, CHAR(10)))-SEARCH("-", _xlfn.TEXTSPLIT('Data Table'!F31, CHAR(10)))-2))/12)
               ), 2),
               "-"
            )
         )
      )
   )
)</f>
        <v>-</v>
      </c>
      <c r="G30" s="203" t="str" cm="1">
        <f t="array" ref="G30">IF('Data Table'!G31="", "-",
   IF('Data Table'!G31="-", "-",
      IF(ISNUMBER('Data Table'!G31*1), 'Data Table'!G31,
         IF(ISNUMBER(SEARCH("hrs", 'Data Table'!G31)),
            IFERROR(
               ROUND(SUMPRODUCT(
                  VALUE(LEFT(_xlfn.TEXTSPLIT('Data Table'!G31, CHAR(10)), FIND("-", _xlfn.TEXTSPLIT('Data Table'!G31, CHAR(10)))-1)) *
                  (VALUE(MID(_xlfn.TEXTSPLIT('Data Table'!G31, CHAR(10)), FIND("-", _xlfn.TEXTSPLIT('Data Table'!G31, CHAR(10)))+2,
                  SEARCH("hrs", _xlfn.TEXTSPLIT('Data Table'!G31, CHAR(10)))-SEARCH("-", _xlfn.TEXTSPLIT('Data Table'!G31, CHAR(10)))-2))/12)
               ), 2),
               "-"
            )
         )
      )
   )
)</f>
        <v>-</v>
      </c>
      <c r="H30" s="203" t="str" cm="1">
        <f t="array" ref="H30">IF('Data Table'!H31="", "-",
   IF('Data Table'!H31="-", "-",
      IF(ISNUMBER('Data Table'!H31*1), 'Data Table'!H31,
         IF(ISNUMBER(SEARCH("hrs", 'Data Table'!H31)),
            IFERROR(
               ROUND(SUMPRODUCT(
                  VALUE(LEFT(_xlfn.TEXTSPLIT('Data Table'!H31, CHAR(10)), FIND("-", _xlfn.TEXTSPLIT('Data Table'!H31, CHAR(10)))-1)) *
                  (VALUE(MID(_xlfn.TEXTSPLIT('Data Table'!H31, CHAR(10)), FIND("-", _xlfn.TEXTSPLIT('Data Table'!H31, CHAR(10)))+2,
                  SEARCH("hrs", _xlfn.TEXTSPLIT('Data Table'!H31, CHAR(10)))-SEARCH("-", _xlfn.TEXTSPLIT('Data Table'!H31, CHAR(10)))-2))/12)
               ), 2),
               "-"
            )
         )
      )
   )
)</f>
        <v>-</v>
      </c>
      <c r="I30" s="203" t="str" cm="1">
        <f t="array" ref="I30">IF('Data Table'!I31="", "-",
   IF('Data Table'!I31="-", "-",
      IF(ISNUMBER('Data Table'!I31*1), 'Data Table'!I31,
         IF(ISNUMBER(SEARCH("hrs", 'Data Table'!I31)),
            IFERROR(
               ROUND(SUMPRODUCT(
                  VALUE(LEFT(_xlfn.TEXTSPLIT('Data Table'!I31, CHAR(10)), FIND("-", _xlfn.TEXTSPLIT('Data Table'!I31, CHAR(10)))-1)) *
                  (VALUE(MID(_xlfn.TEXTSPLIT('Data Table'!I31, CHAR(10)), FIND("-", _xlfn.TEXTSPLIT('Data Table'!I31, CHAR(10)))+2,
                  SEARCH("hrs", _xlfn.TEXTSPLIT('Data Table'!I31, CHAR(10)))-SEARCH("-", _xlfn.TEXTSPLIT('Data Table'!I31, CHAR(10)))-2))/12)
               ), 2),
               "-"
            )
         )
      )
   )
)</f>
        <v>-</v>
      </c>
      <c r="J30" s="203" t="str" cm="1">
        <f t="array" ref="J30">IF('Data Table'!J31="", "-",
   IF('Data Table'!J31="-", "-",
      IF(ISNUMBER('Data Table'!J31*1), 'Data Table'!J31,
         IF(ISNUMBER(SEARCH("hrs", 'Data Table'!J31)),
            IFERROR(
               ROUND(SUMPRODUCT(
                  VALUE(LEFT(_xlfn.TEXTSPLIT('Data Table'!J31, CHAR(10)), FIND("-", _xlfn.TEXTSPLIT('Data Table'!J31, CHAR(10)))-1)) *
                  (VALUE(MID(_xlfn.TEXTSPLIT('Data Table'!J31, CHAR(10)), FIND("-", _xlfn.TEXTSPLIT('Data Table'!J31, CHAR(10)))+2,
                  SEARCH("hrs", _xlfn.TEXTSPLIT('Data Table'!J31, CHAR(10)))-SEARCH("-", _xlfn.TEXTSPLIT('Data Table'!J31, CHAR(10)))-2))/12)
               ), 2),
               "-"
            )
         )
      )
   )
)</f>
        <v>-</v>
      </c>
      <c r="K30" s="203" t="str" cm="1">
        <f t="array" ref="K30">IF('Data Table'!K31="", "-",
   IF('Data Table'!K31="-", "-",
      IF(ISNUMBER('Data Table'!K31*1), 'Data Table'!K31,
         IF(ISNUMBER(SEARCH("hrs", 'Data Table'!K31)),
            IFERROR(
               ROUND(SUMPRODUCT(
                  VALUE(LEFT(_xlfn.TEXTSPLIT('Data Table'!K31, CHAR(10)), FIND("-", _xlfn.TEXTSPLIT('Data Table'!K31, CHAR(10)))-1)) *
                  (VALUE(MID(_xlfn.TEXTSPLIT('Data Table'!K31, CHAR(10)), FIND("-", _xlfn.TEXTSPLIT('Data Table'!K31, CHAR(10)))+2,
                  SEARCH("hrs", _xlfn.TEXTSPLIT('Data Table'!K31, CHAR(10)))-SEARCH("-", _xlfn.TEXTSPLIT('Data Table'!K31, CHAR(10)))-2))/12)
               ), 2),
               "-"
            )
         )
      )
   )
)</f>
        <v>-</v>
      </c>
      <c r="L30" s="203" t="str" cm="1">
        <f t="array" ref="L30">IF('Data Table'!N31="", "-",
   IF('Data Table'!N31="-", "-",
      IF(ISNUMBER('Data Table'!N31*1), 'Data Table'!N31,
         IF(ISNUMBER(SEARCH("hrs", 'Data Table'!N31)),
            IFERROR(
               ROUND(SUMPRODUCT(
                  VALUE(LEFT(_xlfn.TEXTSPLIT('Data Table'!N31, CHAR(10)), FIND("-", _xlfn.TEXTSPLIT('Data Table'!N31, CHAR(10)))-1)) *
                  (VALUE(MID(_xlfn.TEXTSPLIT('Data Table'!N31, CHAR(10)), FIND("-", _xlfn.TEXTSPLIT('Data Table'!N31, CHAR(10)))+2,
                  SEARCH("hrs", _xlfn.TEXTSPLIT('Data Table'!N31, CHAR(10)))-SEARCH("-", _xlfn.TEXTSPLIT('Data Table'!N31, CHAR(10)))-2))/12)
               ), 2),
               "-"
            )
         )
      )
   )
)</f>
        <v>-</v>
      </c>
      <c r="M30" s="203" t="str" cm="1">
        <f t="array" ref="M30">IF('Data Table'!O31="", "-",
   IF('Data Table'!O31="-", "-",
      IF(ISNUMBER('Data Table'!O31*1), 'Data Table'!O31,
         IF(ISNUMBER(SEARCH("hrs", 'Data Table'!O31)),
            IFERROR(
               ROUND(SUMPRODUCT(
                  VALUE(LEFT(_xlfn.TEXTSPLIT('Data Table'!O31, CHAR(10)), FIND("-", _xlfn.TEXTSPLIT('Data Table'!O31, CHAR(10)))-1)) *
                  (VALUE(MID(_xlfn.TEXTSPLIT('Data Table'!O31, CHAR(10)), FIND("-", _xlfn.TEXTSPLIT('Data Table'!O31, CHAR(10)))+2,
                  SEARCH("hrs", _xlfn.TEXTSPLIT('Data Table'!O31, CHAR(10)))-SEARCH("-", _xlfn.TEXTSPLIT('Data Table'!O31, CHAR(10)))-2))/12)
               ), 2),
               "-"
            )
         )
      )
   )
)</f>
        <v>-</v>
      </c>
      <c r="N30" s="203" t="str" cm="1">
        <f t="array" ref="N30">IF('Data Table'!P31="", "-",
   IF('Data Table'!P31="-", "-",
      IF(ISNUMBER('Data Table'!P31*1), 'Data Table'!P31,
         IF(ISNUMBER(SEARCH("hrs", 'Data Table'!P31)),
            IFERROR(
               ROUND(SUMPRODUCT(
                  VALUE(LEFT(_xlfn.TEXTSPLIT('Data Table'!P31, CHAR(10)), FIND("-", _xlfn.TEXTSPLIT('Data Table'!P31, CHAR(10)))-1)) *
                  (VALUE(MID(_xlfn.TEXTSPLIT('Data Table'!P31, CHAR(10)), FIND("-", _xlfn.TEXTSPLIT('Data Table'!P31, CHAR(10)))+2,
                  SEARCH("hrs", _xlfn.TEXTSPLIT('Data Table'!P31, CHAR(10)))-SEARCH("-", _xlfn.TEXTSPLIT('Data Table'!P31, CHAR(10)))-2))/12)
               ), 2),
               "-"
            )
         )
      )
   )
)</f>
        <v>-</v>
      </c>
      <c r="O30" s="203" t="str" cm="1">
        <f t="array" ref="O30">IF('Data Table'!Q31="", "-",
   IF('Data Table'!Q31="-", "-",
      IF(ISNUMBER('Data Table'!Q31*1), 'Data Table'!Q31,
         IF(ISNUMBER(SEARCH("hrs", 'Data Table'!Q31)),
            IFERROR(
               ROUND(SUMPRODUCT(
                  VALUE(LEFT(_xlfn.TEXTSPLIT('Data Table'!Q31, CHAR(10)), FIND("-", _xlfn.TEXTSPLIT('Data Table'!Q31, CHAR(10)))-1)) *
                  (VALUE(MID(_xlfn.TEXTSPLIT('Data Table'!Q31, CHAR(10)), FIND("-", _xlfn.TEXTSPLIT('Data Table'!Q31, CHAR(10)))+2,
                  SEARCH("hrs", _xlfn.TEXTSPLIT('Data Table'!Q31, CHAR(10)))-SEARCH("-", _xlfn.TEXTSPLIT('Data Table'!Q31, CHAR(10)))-2))/12)
               ), 2),
               "-"
            )
         )
      )
   )
)</f>
        <v>-</v>
      </c>
      <c r="P30" s="203" t="str" cm="1">
        <f t="array" ref="P30">IF('Data Table'!R31="", "-",
   IF('Data Table'!R31="-", "-",
      IF(ISNUMBER('Data Table'!R31*1), 'Data Table'!R31,
         IF(ISNUMBER(SEARCH("hrs", 'Data Table'!R31)),
            IFERROR(
               ROUND(SUMPRODUCT(
                  VALUE(LEFT(_xlfn.TEXTSPLIT('Data Table'!R31, CHAR(10)), FIND("-", _xlfn.TEXTSPLIT('Data Table'!R31, CHAR(10)))-1)) *
                  (VALUE(MID(_xlfn.TEXTSPLIT('Data Table'!R31, CHAR(10)), FIND("-", _xlfn.TEXTSPLIT('Data Table'!R31, CHAR(10)))+2,
                  SEARCH("hrs", _xlfn.TEXTSPLIT('Data Table'!R31, CHAR(10)))-SEARCH("-", _xlfn.TEXTSPLIT('Data Table'!R31, CHAR(10)))-2))/12)
               ), 2),
               "-"
            )
         )
      )
   )
)</f>
        <v>-</v>
      </c>
      <c r="Q30" s="203" t="str" cm="1">
        <f t="array" ref="Q30">IF('Data Table'!S31="", "-",
   IF('Data Table'!S31="-", "-",
      IF(ISNUMBER('Data Table'!S31*1), 'Data Table'!S31,
         IF(ISNUMBER(SEARCH("hrs", 'Data Table'!S31)),
            IFERROR(
               ROUND(SUMPRODUCT(
                  VALUE(LEFT(_xlfn.TEXTSPLIT('Data Table'!S31, CHAR(10)), FIND("-", _xlfn.TEXTSPLIT('Data Table'!S31, CHAR(10)))-1)) *
                  (VALUE(MID(_xlfn.TEXTSPLIT('Data Table'!S31, CHAR(10)), FIND("-", _xlfn.TEXTSPLIT('Data Table'!S31, CHAR(10)))+2,
                  SEARCH("hrs", _xlfn.TEXTSPLIT('Data Table'!S31, CHAR(10)))-SEARCH("-", _xlfn.TEXTSPLIT('Data Table'!S31, CHAR(10)))-2))/12)
               ), 2),
               "-"
            )
         )
      )
   )
)</f>
        <v>-</v>
      </c>
      <c r="R30" s="203" t="str" cm="1">
        <f t="array" ref="R30">IF('Data Table'!T31="", "-",
   IF('Data Table'!T31="-", "-",
      IF(ISNUMBER('Data Table'!T31*1), 'Data Table'!T31,
         IF(ISNUMBER(SEARCH("hrs", 'Data Table'!T31)),
            IFERROR(
               ROUND(SUMPRODUCT(
                  VALUE(LEFT(_xlfn.TEXTSPLIT('Data Table'!T31, CHAR(10)), FIND("-", _xlfn.TEXTSPLIT('Data Table'!T31, CHAR(10)))-1)) *
                  (VALUE(MID(_xlfn.TEXTSPLIT('Data Table'!T31, CHAR(10)), FIND("-", _xlfn.TEXTSPLIT('Data Table'!T31, CHAR(10)))+2,
                  SEARCH("hrs", _xlfn.TEXTSPLIT('Data Table'!T31, CHAR(10)))-SEARCH("-", _xlfn.TEXTSPLIT('Data Table'!T31, CHAR(10)))-2))/12)
               ), 2),
               "-"
            )
         )
      )
   )
)</f>
        <v>-</v>
      </c>
      <c r="S30" s="203" t="str" cm="1">
        <f t="array" ref="S30">IF('Data Table'!U31="", "-",
   IF('Data Table'!U31="-", "-",
      IF(ISNUMBER('Data Table'!U31*1), 'Data Table'!U31,
         IF(ISNUMBER(SEARCH("hrs", 'Data Table'!U31)),
            IFERROR(
               ROUND(SUMPRODUCT(
                  VALUE(LEFT(_xlfn.TEXTSPLIT('Data Table'!U31, CHAR(10)), FIND("-", _xlfn.TEXTSPLIT('Data Table'!U31, CHAR(10)))-1)) *
                  (VALUE(MID(_xlfn.TEXTSPLIT('Data Table'!U31, CHAR(10)), FIND("-", _xlfn.TEXTSPLIT('Data Table'!U31, CHAR(10)))+2,
                  SEARCH("hrs", _xlfn.TEXTSPLIT('Data Table'!U31, CHAR(10)))-SEARCH("-", _xlfn.TEXTSPLIT('Data Table'!U31, CHAR(10)))-2))/12)
               ), 2),
               "-"
            )
         )
      )
   )
)</f>
        <v>-</v>
      </c>
      <c r="T30" s="251">
        <v>654</v>
      </c>
      <c r="U30" s="251" t="s">
        <v>54</v>
      </c>
      <c r="V30" s="251" t="s">
        <v>418</v>
      </c>
      <c r="W30" s="295"/>
    </row>
    <row r="31" spans="1:23" s="161" customFormat="1" ht="20.25" customHeight="1">
      <c r="A31" s="205">
        <v>45341</v>
      </c>
      <c r="B31" s="203" t="str" cm="1">
        <f t="array" ref="B31">IF('Data Table'!B32="", "-",
   IF('Data Table'!B32="-", "-",
      IF(ISNUMBER('Data Table'!B32*1), 'Data Table'!B32,
         IF(ISNUMBER(SEARCH("hrs", 'Data Table'!B32)),
            IFERROR(
               ROUND(SUMPRODUCT(
                  VALUE(LEFT(_xlfn.TEXTSPLIT('Data Table'!B32, CHAR(10)), FIND("-", _xlfn.TEXTSPLIT('Data Table'!B32, CHAR(10)))-1)) *
                  (VALUE(MID(_xlfn.TEXTSPLIT('Data Table'!B32, CHAR(10)), FIND("-", _xlfn.TEXTSPLIT('Data Table'!B32, CHAR(10)))+2,
                  SEARCH("hrs", _xlfn.TEXTSPLIT('Data Table'!B32, CHAR(10)))-SEARCH("-", _xlfn.TEXTSPLIT('Data Table'!B32, CHAR(10)))-2))/12)
               ), 2),
               "-"
            )
         )
      )
   )
)</f>
        <v>-</v>
      </c>
      <c r="C31" s="203" t="str" cm="1">
        <f t="array" ref="C31">IF('Data Table'!C32="", "-",
   IF('Data Table'!C32="-", "-",
      IF(ISNUMBER('Data Table'!C32*1), 'Data Table'!C32,
         IF(ISNUMBER(SEARCH("hrs", 'Data Table'!C32)),
            IFERROR(
               ROUND(SUMPRODUCT(
                  VALUE(LEFT(_xlfn.TEXTSPLIT('Data Table'!C32, CHAR(10)), FIND("-", _xlfn.TEXTSPLIT('Data Table'!C32, CHAR(10)))-1)) *
                  (VALUE(MID(_xlfn.TEXTSPLIT('Data Table'!C32, CHAR(10)), FIND("-", _xlfn.TEXTSPLIT('Data Table'!C32, CHAR(10)))+2,
                  SEARCH("hrs", _xlfn.TEXTSPLIT('Data Table'!C32, CHAR(10)))-SEARCH("-", _xlfn.TEXTSPLIT('Data Table'!C32, CHAR(10)))-2))/12)
               ), 2),
               "-"
            )
         )
      )
   )
)</f>
        <v>-</v>
      </c>
      <c r="D31" s="203" t="str" cm="1">
        <f t="array" ref="D31">IF('Data Table'!D32="", "-",
   IF('Data Table'!D32="-", "-",
      IF(ISNUMBER('Data Table'!D32*1), 'Data Table'!D32,
         IF(ISNUMBER(SEARCH("hrs", 'Data Table'!D32)),
            IFERROR(
               ROUND(SUMPRODUCT(
                  VALUE(LEFT(_xlfn.TEXTSPLIT('Data Table'!D32, CHAR(10)), FIND("-", _xlfn.TEXTSPLIT('Data Table'!D32, CHAR(10)))-1)) *
                  (VALUE(MID(_xlfn.TEXTSPLIT('Data Table'!D32, CHAR(10)), FIND("-", _xlfn.TEXTSPLIT('Data Table'!D32, CHAR(10)))+2,
                  SEARCH("hrs", _xlfn.TEXTSPLIT('Data Table'!D32, CHAR(10)))-SEARCH("-", _xlfn.TEXTSPLIT('Data Table'!D32, CHAR(10)))-2))/12)
               ), 2),
               "-"
            )
         )
      )
   )
)</f>
        <v>-</v>
      </c>
      <c r="E31" s="203" t="str" cm="1">
        <f t="array" ref="E31">IF('Data Table'!E32="", "-",
   IF('Data Table'!E32="-", "-",
      IF(ISNUMBER('Data Table'!E32*1), 'Data Table'!E32,
         IF(ISNUMBER(SEARCH("hrs", 'Data Table'!E32)),
            IFERROR(
               ROUND(SUMPRODUCT(
                  VALUE(LEFT(_xlfn.TEXTSPLIT('Data Table'!E32, CHAR(10)), FIND("-", _xlfn.TEXTSPLIT('Data Table'!E32, CHAR(10)))-1)) *
                  (VALUE(MID(_xlfn.TEXTSPLIT('Data Table'!E32, CHAR(10)), FIND("-", _xlfn.TEXTSPLIT('Data Table'!E32, CHAR(10)))+2,
                  SEARCH("hrs", _xlfn.TEXTSPLIT('Data Table'!E32, CHAR(10)))-SEARCH("-", _xlfn.TEXTSPLIT('Data Table'!E32, CHAR(10)))-2))/12)
               ), 2),
               "-"
            )
         )
      )
   )
)</f>
        <v>-</v>
      </c>
      <c r="F31" s="203" t="str" cm="1">
        <f t="array" ref="F31">IF('Data Table'!F32="", "-",
   IF('Data Table'!F32="-", "-",
      IF(ISNUMBER('Data Table'!F32*1), 'Data Table'!F32,
         IF(ISNUMBER(SEARCH("hrs", 'Data Table'!F32)),
            IFERROR(
               ROUND(SUMPRODUCT(
                  VALUE(LEFT(_xlfn.TEXTSPLIT('Data Table'!F32, CHAR(10)), FIND("-", _xlfn.TEXTSPLIT('Data Table'!F32, CHAR(10)))-1)) *
                  (VALUE(MID(_xlfn.TEXTSPLIT('Data Table'!F32, CHAR(10)), FIND("-", _xlfn.TEXTSPLIT('Data Table'!F32, CHAR(10)))+2,
                  SEARCH("hrs", _xlfn.TEXTSPLIT('Data Table'!F32, CHAR(10)))-SEARCH("-", _xlfn.TEXTSPLIT('Data Table'!F32, CHAR(10)))-2))/12)
               ), 2),
               "-"
            )
         )
      )
   )
)</f>
        <v>-</v>
      </c>
      <c r="G31" s="203" t="str" cm="1">
        <f t="array" ref="G31">IF('Data Table'!G32="", "-",
   IF('Data Table'!G32="-", "-",
      IF(ISNUMBER('Data Table'!G32*1), 'Data Table'!G32,
         IF(ISNUMBER(SEARCH("hrs", 'Data Table'!G32)),
            IFERROR(
               ROUND(SUMPRODUCT(
                  VALUE(LEFT(_xlfn.TEXTSPLIT('Data Table'!G32, CHAR(10)), FIND("-", _xlfn.TEXTSPLIT('Data Table'!G32, CHAR(10)))-1)) *
                  (VALUE(MID(_xlfn.TEXTSPLIT('Data Table'!G32, CHAR(10)), FIND("-", _xlfn.TEXTSPLIT('Data Table'!G32, CHAR(10)))+2,
                  SEARCH("hrs", _xlfn.TEXTSPLIT('Data Table'!G32, CHAR(10)))-SEARCH("-", _xlfn.TEXTSPLIT('Data Table'!G32, CHAR(10)))-2))/12)
               ), 2),
               "-"
            )
         )
      )
   )
)</f>
        <v>-</v>
      </c>
      <c r="H31" s="203" t="str" cm="1">
        <f t="array" ref="H31">IF('Data Table'!H32="", "-",
   IF('Data Table'!H32="-", "-",
      IF(ISNUMBER('Data Table'!H32*1), 'Data Table'!H32,
         IF(ISNUMBER(SEARCH("hrs", 'Data Table'!H32)),
            IFERROR(
               ROUND(SUMPRODUCT(
                  VALUE(LEFT(_xlfn.TEXTSPLIT('Data Table'!H32, CHAR(10)), FIND("-", _xlfn.TEXTSPLIT('Data Table'!H32, CHAR(10)))-1)) *
                  (VALUE(MID(_xlfn.TEXTSPLIT('Data Table'!H32, CHAR(10)), FIND("-", _xlfn.TEXTSPLIT('Data Table'!H32, CHAR(10)))+2,
                  SEARCH("hrs", _xlfn.TEXTSPLIT('Data Table'!H32, CHAR(10)))-SEARCH("-", _xlfn.TEXTSPLIT('Data Table'!H32, CHAR(10)))-2))/12)
               ), 2),
               "-"
            )
         )
      )
   )
)</f>
        <v>-</v>
      </c>
      <c r="I31" s="203" t="str" cm="1">
        <f t="array" ref="I31">IF('Data Table'!I32="", "-",
   IF('Data Table'!I32="-", "-",
      IF(ISNUMBER('Data Table'!I32*1), 'Data Table'!I32,
         IF(ISNUMBER(SEARCH("hrs", 'Data Table'!I32)),
            IFERROR(
               ROUND(SUMPRODUCT(
                  VALUE(LEFT(_xlfn.TEXTSPLIT('Data Table'!I32, CHAR(10)), FIND("-", _xlfn.TEXTSPLIT('Data Table'!I32, CHAR(10)))-1)) *
                  (VALUE(MID(_xlfn.TEXTSPLIT('Data Table'!I32, CHAR(10)), FIND("-", _xlfn.TEXTSPLIT('Data Table'!I32, CHAR(10)))+2,
                  SEARCH("hrs", _xlfn.TEXTSPLIT('Data Table'!I32, CHAR(10)))-SEARCH("-", _xlfn.TEXTSPLIT('Data Table'!I32, CHAR(10)))-2))/12)
               ), 2),
               "-"
            )
         )
      )
   )
)</f>
        <v>-</v>
      </c>
      <c r="J31" s="203" t="str" cm="1">
        <f t="array" ref="J31">IF('Data Table'!J32="", "-",
   IF('Data Table'!J32="-", "-",
      IF(ISNUMBER('Data Table'!J32*1), 'Data Table'!J32,
         IF(ISNUMBER(SEARCH("hrs", 'Data Table'!J32)),
            IFERROR(
               ROUND(SUMPRODUCT(
                  VALUE(LEFT(_xlfn.TEXTSPLIT('Data Table'!J32, CHAR(10)), FIND("-", _xlfn.TEXTSPLIT('Data Table'!J32, CHAR(10)))-1)) *
                  (VALUE(MID(_xlfn.TEXTSPLIT('Data Table'!J32, CHAR(10)), FIND("-", _xlfn.TEXTSPLIT('Data Table'!J32, CHAR(10)))+2,
                  SEARCH("hrs", _xlfn.TEXTSPLIT('Data Table'!J32, CHAR(10)))-SEARCH("-", _xlfn.TEXTSPLIT('Data Table'!J32, CHAR(10)))-2))/12)
               ), 2),
               "-"
            )
         )
      )
   )
)</f>
        <v>-</v>
      </c>
      <c r="K31" s="203" t="str" cm="1">
        <f t="array" ref="K31">IF('Data Table'!K32="", "-",
   IF('Data Table'!K32="-", "-",
      IF(ISNUMBER('Data Table'!K32*1), 'Data Table'!K32,
         IF(ISNUMBER(SEARCH("hrs", 'Data Table'!K32)),
            IFERROR(
               ROUND(SUMPRODUCT(
                  VALUE(LEFT(_xlfn.TEXTSPLIT('Data Table'!K32, CHAR(10)), FIND("-", _xlfn.TEXTSPLIT('Data Table'!K32, CHAR(10)))-1)) *
                  (VALUE(MID(_xlfn.TEXTSPLIT('Data Table'!K32, CHAR(10)), FIND("-", _xlfn.TEXTSPLIT('Data Table'!K32, CHAR(10)))+2,
                  SEARCH("hrs", _xlfn.TEXTSPLIT('Data Table'!K32, CHAR(10)))-SEARCH("-", _xlfn.TEXTSPLIT('Data Table'!K32, CHAR(10)))-2))/12)
               ), 2),
               "-"
            )
         )
      )
   )
)</f>
        <v>-</v>
      </c>
      <c r="L31" s="203" cm="1">
        <f t="array" ref="L31">IF('Data Table'!N32="", "-",
   IF('Data Table'!N32="-", "-",
      IF(ISNUMBER('Data Table'!N32*1), 'Data Table'!N32,
         IF(ISNUMBER(SEARCH("hrs", 'Data Table'!N32)),
            IFERROR(
               ROUND(SUMPRODUCT(
                  VALUE(LEFT(_xlfn.TEXTSPLIT('Data Table'!N32, CHAR(10)), FIND("-", _xlfn.TEXTSPLIT('Data Table'!N32, CHAR(10)))-1)) *
                  (VALUE(MID(_xlfn.TEXTSPLIT('Data Table'!N32, CHAR(10)), FIND("-", _xlfn.TEXTSPLIT('Data Table'!N32, CHAR(10)))+2,
                  SEARCH("hrs", _xlfn.TEXTSPLIT('Data Table'!N32, CHAR(10)))-SEARCH("-", _xlfn.TEXTSPLIT('Data Table'!N32, CHAR(10)))-2))/12)
               ), 2),
               "-"
            )
         )
      )
   )
)</f>
        <v>1</v>
      </c>
      <c r="M31" s="203" t="str" cm="1">
        <f t="array" ref="M31">IF('Data Table'!O32="", "-",
   IF('Data Table'!O32="-", "-",
      IF(ISNUMBER('Data Table'!O32*1), 'Data Table'!O32,
         IF(ISNUMBER(SEARCH("hrs", 'Data Table'!O32)),
            IFERROR(
               ROUND(SUMPRODUCT(
                  VALUE(LEFT(_xlfn.TEXTSPLIT('Data Table'!O32, CHAR(10)), FIND("-", _xlfn.TEXTSPLIT('Data Table'!O32, CHAR(10)))-1)) *
                  (VALUE(MID(_xlfn.TEXTSPLIT('Data Table'!O32, CHAR(10)), FIND("-", _xlfn.TEXTSPLIT('Data Table'!O32, CHAR(10)))+2,
                  SEARCH("hrs", _xlfn.TEXTSPLIT('Data Table'!O32, CHAR(10)))-SEARCH("-", _xlfn.TEXTSPLIT('Data Table'!O32, CHAR(10)))-2))/12)
               ), 2),
               "-"
            )
         )
      )
   )
)</f>
        <v>-</v>
      </c>
      <c r="N31" s="203" cm="1">
        <f t="array" ref="N31">IF('Data Table'!P32="", "-",
   IF('Data Table'!P32="-", "-",
      IF(ISNUMBER('Data Table'!P32*1), 'Data Table'!P32,
         IF(ISNUMBER(SEARCH("hrs", 'Data Table'!P32)),
            IFERROR(
               ROUND(SUMPRODUCT(
                  VALUE(LEFT(_xlfn.TEXTSPLIT('Data Table'!P32, CHAR(10)), FIND("-", _xlfn.TEXTSPLIT('Data Table'!P32, CHAR(10)))-1)) *
                  (VALUE(MID(_xlfn.TEXTSPLIT('Data Table'!P32, CHAR(10)), FIND("-", _xlfn.TEXTSPLIT('Data Table'!P32, CHAR(10)))+2,
                  SEARCH("hrs", _xlfn.TEXTSPLIT('Data Table'!P32, CHAR(10)))-SEARCH("-", _xlfn.TEXTSPLIT('Data Table'!P32, CHAR(10)))-2))/12)
               ), 2),
               "-"
            )
         )
      )
   )
)</f>
        <v>4</v>
      </c>
      <c r="O31" s="203" t="str" cm="1">
        <f t="array" ref="O31">IF('Data Table'!Q32="", "-",
   IF('Data Table'!Q32="-", "-",
      IF(ISNUMBER('Data Table'!Q32*1), 'Data Table'!Q32,
         IF(ISNUMBER(SEARCH("hrs", 'Data Table'!Q32)),
            IFERROR(
               ROUND(SUMPRODUCT(
                  VALUE(LEFT(_xlfn.TEXTSPLIT('Data Table'!Q32, CHAR(10)), FIND("-", _xlfn.TEXTSPLIT('Data Table'!Q32, CHAR(10)))-1)) *
                  (VALUE(MID(_xlfn.TEXTSPLIT('Data Table'!Q32, CHAR(10)), FIND("-", _xlfn.TEXTSPLIT('Data Table'!Q32, CHAR(10)))+2,
                  SEARCH("hrs", _xlfn.TEXTSPLIT('Data Table'!Q32, CHAR(10)))-SEARCH("-", _xlfn.TEXTSPLIT('Data Table'!Q32, CHAR(10)))-2))/12)
               ), 2),
               "-"
            )
         )
      )
   )
)</f>
        <v>-</v>
      </c>
      <c r="P31" s="203" cm="1">
        <f t="array" ref="P31">IF('Data Table'!R32="", "-",
   IF('Data Table'!R32="-", "-",
      IF(ISNUMBER('Data Table'!R32*1), 'Data Table'!R32,
         IF(ISNUMBER(SEARCH("hrs", 'Data Table'!R32)),
            IFERROR(
               ROUND(SUMPRODUCT(
                  VALUE(LEFT(_xlfn.TEXTSPLIT('Data Table'!R32, CHAR(10)), FIND("-", _xlfn.TEXTSPLIT('Data Table'!R32, CHAR(10)))-1)) *
                  (VALUE(MID(_xlfn.TEXTSPLIT('Data Table'!R32, CHAR(10)), FIND("-", _xlfn.TEXTSPLIT('Data Table'!R32, CHAR(10)))+2,
                  SEARCH("hrs", _xlfn.TEXTSPLIT('Data Table'!R32, CHAR(10)))-SEARCH("-", _xlfn.TEXTSPLIT('Data Table'!R32, CHAR(10)))-2))/12)
               ), 2),
               "-"
            )
         )
      )
   )
)</f>
        <v>2</v>
      </c>
      <c r="Q31" s="203" t="str" cm="1">
        <f t="array" ref="Q31">IF('Data Table'!S32="", "-",
   IF('Data Table'!S32="-", "-",
      IF(ISNUMBER('Data Table'!S32*1), 'Data Table'!S32,
         IF(ISNUMBER(SEARCH("hrs", 'Data Table'!S32)),
            IFERROR(
               ROUND(SUMPRODUCT(
                  VALUE(LEFT(_xlfn.TEXTSPLIT('Data Table'!S32, CHAR(10)), FIND("-", _xlfn.TEXTSPLIT('Data Table'!S32, CHAR(10)))-1)) *
                  (VALUE(MID(_xlfn.TEXTSPLIT('Data Table'!S32, CHAR(10)), FIND("-", _xlfn.TEXTSPLIT('Data Table'!S32, CHAR(10)))+2,
                  SEARCH("hrs", _xlfn.TEXTSPLIT('Data Table'!S32, CHAR(10)))-SEARCH("-", _xlfn.TEXTSPLIT('Data Table'!S32, CHAR(10)))-2))/12)
               ), 2),
               "-"
            )
         )
      )
   )
)</f>
        <v>-</v>
      </c>
      <c r="R31" s="203" cm="1">
        <f t="array" ref="R31">IF('Data Table'!T32="", "-",
   IF('Data Table'!T32="-", "-",
      IF(ISNUMBER('Data Table'!T32*1), 'Data Table'!T32,
         IF(ISNUMBER(SEARCH("hrs", 'Data Table'!T32)),
            IFERROR(
               ROUND(SUMPRODUCT(
                  VALUE(LEFT(_xlfn.TEXTSPLIT('Data Table'!T32, CHAR(10)), FIND("-", _xlfn.TEXTSPLIT('Data Table'!T32, CHAR(10)))-1)) *
                  (VALUE(MID(_xlfn.TEXTSPLIT('Data Table'!T32, CHAR(10)), FIND("-", _xlfn.TEXTSPLIT('Data Table'!T32, CHAR(10)))+2,
                  SEARCH("hrs", _xlfn.TEXTSPLIT('Data Table'!T32, CHAR(10)))-SEARCH("-", _xlfn.TEXTSPLIT('Data Table'!T32, CHAR(10)))-2))/12)
               ), 2),
               "-"
            )
         )
      )
   )
)</f>
        <v>0</v>
      </c>
      <c r="S31" s="203" t="str" cm="1">
        <f t="array" ref="S31">IF('Data Table'!U32="", "-",
   IF('Data Table'!U32="-", "-",
      IF(ISNUMBER('Data Table'!U32*1), 'Data Table'!U32,
         IF(ISNUMBER(SEARCH("hrs", 'Data Table'!U32)),
            IFERROR(
               ROUND(SUMPRODUCT(
                  VALUE(LEFT(_xlfn.TEXTSPLIT('Data Table'!U32, CHAR(10)), FIND("-", _xlfn.TEXTSPLIT('Data Table'!U32, CHAR(10)))-1)) *
                  (VALUE(MID(_xlfn.TEXTSPLIT('Data Table'!U32, CHAR(10)), FIND("-", _xlfn.TEXTSPLIT('Data Table'!U32, CHAR(10)))+2,
                  SEARCH("hrs", _xlfn.TEXTSPLIT('Data Table'!U32, CHAR(10)))-SEARCH("-", _xlfn.TEXTSPLIT('Data Table'!U32, CHAR(10)))-2))/12)
               ), 2),
               "-"
            )
         )
      )
   )
)</f>
        <v>-</v>
      </c>
      <c r="T31" s="251">
        <v>2660</v>
      </c>
      <c r="U31" s="251" t="s">
        <v>54</v>
      </c>
      <c r="V31" s="251">
        <v>11</v>
      </c>
      <c r="W31" s="295"/>
    </row>
    <row r="32" spans="1:23" s="161" customFormat="1" ht="20.25" customHeight="1">
      <c r="A32" s="205">
        <v>45342</v>
      </c>
      <c r="B32" s="203" t="str" cm="1">
        <f t="array" ref="B32">IF('Data Table'!B33="", "-",
   IF('Data Table'!B33="-", "-",
      IF(ISNUMBER('Data Table'!B33*1), 'Data Table'!B33,
         IF(ISNUMBER(SEARCH("hrs", 'Data Table'!B33)),
            IFERROR(
               ROUND(SUMPRODUCT(
                  VALUE(LEFT(_xlfn.TEXTSPLIT('Data Table'!B33, CHAR(10)), FIND("-", _xlfn.TEXTSPLIT('Data Table'!B33, CHAR(10)))-1)) *
                  (VALUE(MID(_xlfn.TEXTSPLIT('Data Table'!B33, CHAR(10)), FIND("-", _xlfn.TEXTSPLIT('Data Table'!B33, CHAR(10)))+2,
                  SEARCH("hrs", _xlfn.TEXTSPLIT('Data Table'!B33, CHAR(10)))-SEARCH("-", _xlfn.TEXTSPLIT('Data Table'!B33, CHAR(10)))-2))/12)
               ), 2),
               "-"
            )
         )
      )
   )
)</f>
        <v>-</v>
      </c>
      <c r="C32" s="203" t="str" cm="1">
        <f t="array" ref="C32">IF('Data Table'!C33="", "-",
   IF('Data Table'!C33="-", "-",
      IF(ISNUMBER('Data Table'!C33*1), 'Data Table'!C33,
         IF(ISNUMBER(SEARCH("hrs", 'Data Table'!C33)),
            IFERROR(
               ROUND(SUMPRODUCT(
                  VALUE(LEFT(_xlfn.TEXTSPLIT('Data Table'!C33, CHAR(10)), FIND("-", _xlfn.TEXTSPLIT('Data Table'!C33, CHAR(10)))-1)) *
                  (VALUE(MID(_xlfn.TEXTSPLIT('Data Table'!C33, CHAR(10)), FIND("-", _xlfn.TEXTSPLIT('Data Table'!C33, CHAR(10)))+2,
                  SEARCH("hrs", _xlfn.TEXTSPLIT('Data Table'!C33, CHAR(10)))-SEARCH("-", _xlfn.TEXTSPLIT('Data Table'!C33, CHAR(10)))-2))/12)
               ), 2),
               "-"
            )
         )
      )
   )
)</f>
        <v>-</v>
      </c>
      <c r="D32" s="203" t="str" cm="1">
        <f t="array" ref="D32">IF('Data Table'!D33="", "-",
   IF('Data Table'!D33="-", "-",
      IF(ISNUMBER('Data Table'!D33*1), 'Data Table'!D33,
         IF(ISNUMBER(SEARCH("hrs", 'Data Table'!D33)),
            IFERROR(
               ROUND(SUMPRODUCT(
                  VALUE(LEFT(_xlfn.TEXTSPLIT('Data Table'!D33, CHAR(10)), FIND("-", _xlfn.TEXTSPLIT('Data Table'!D33, CHAR(10)))-1)) *
                  (VALUE(MID(_xlfn.TEXTSPLIT('Data Table'!D33, CHAR(10)), FIND("-", _xlfn.TEXTSPLIT('Data Table'!D33, CHAR(10)))+2,
                  SEARCH("hrs", _xlfn.TEXTSPLIT('Data Table'!D33, CHAR(10)))-SEARCH("-", _xlfn.TEXTSPLIT('Data Table'!D33, CHAR(10)))-2))/12)
               ), 2),
               "-"
            )
         )
      )
   )
)</f>
        <v>-</v>
      </c>
      <c r="E32" s="203" t="str" cm="1">
        <f t="array" ref="E32">IF('Data Table'!E33="", "-",
   IF('Data Table'!E33="-", "-",
      IF(ISNUMBER('Data Table'!E33*1), 'Data Table'!E33,
         IF(ISNUMBER(SEARCH("hrs", 'Data Table'!E33)),
            IFERROR(
               ROUND(SUMPRODUCT(
                  VALUE(LEFT(_xlfn.TEXTSPLIT('Data Table'!E33, CHAR(10)), FIND("-", _xlfn.TEXTSPLIT('Data Table'!E33, CHAR(10)))-1)) *
                  (VALUE(MID(_xlfn.TEXTSPLIT('Data Table'!E33, CHAR(10)), FIND("-", _xlfn.TEXTSPLIT('Data Table'!E33, CHAR(10)))+2,
                  SEARCH("hrs", _xlfn.TEXTSPLIT('Data Table'!E33, CHAR(10)))-SEARCH("-", _xlfn.TEXTSPLIT('Data Table'!E33, CHAR(10)))-2))/12)
               ), 2),
               "-"
            )
         )
      )
   )
)</f>
        <v>-</v>
      </c>
      <c r="F32" s="203" t="str" cm="1">
        <f t="array" ref="F32">IF('Data Table'!F33="", "-",
   IF('Data Table'!F33="-", "-",
      IF(ISNUMBER('Data Table'!F33*1), 'Data Table'!F33,
         IF(ISNUMBER(SEARCH("hrs", 'Data Table'!F33)),
            IFERROR(
               ROUND(SUMPRODUCT(
                  VALUE(LEFT(_xlfn.TEXTSPLIT('Data Table'!F33, CHAR(10)), FIND("-", _xlfn.TEXTSPLIT('Data Table'!F33, CHAR(10)))-1)) *
                  (VALUE(MID(_xlfn.TEXTSPLIT('Data Table'!F33, CHAR(10)), FIND("-", _xlfn.TEXTSPLIT('Data Table'!F33, CHAR(10)))+2,
                  SEARCH("hrs", _xlfn.TEXTSPLIT('Data Table'!F33, CHAR(10)))-SEARCH("-", _xlfn.TEXTSPLIT('Data Table'!F33, CHAR(10)))-2))/12)
               ), 2),
               "-"
            )
         )
      )
   )
)</f>
        <v>-</v>
      </c>
      <c r="G32" s="203" t="str" cm="1">
        <f t="array" ref="G32">IF('Data Table'!G33="", "-",
   IF('Data Table'!G33="-", "-",
      IF(ISNUMBER('Data Table'!G33*1), 'Data Table'!G33,
         IF(ISNUMBER(SEARCH("hrs", 'Data Table'!G33)),
            IFERROR(
               ROUND(SUMPRODUCT(
                  VALUE(LEFT(_xlfn.TEXTSPLIT('Data Table'!G33, CHAR(10)), FIND("-", _xlfn.TEXTSPLIT('Data Table'!G33, CHAR(10)))-1)) *
                  (VALUE(MID(_xlfn.TEXTSPLIT('Data Table'!G33, CHAR(10)), FIND("-", _xlfn.TEXTSPLIT('Data Table'!G33, CHAR(10)))+2,
                  SEARCH("hrs", _xlfn.TEXTSPLIT('Data Table'!G33, CHAR(10)))-SEARCH("-", _xlfn.TEXTSPLIT('Data Table'!G33, CHAR(10)))-2))/12)
               ), 2),
               "-"
            )
         )
      )
   )
)</f>
        <v>-</v>
      </c>
      <c r="H32" s="203" t="str" cm="1">
        <f t="array" ref="H32">IF('Data Table'!H33="", "-",
   IF('Data Table'!H33="-", "-",
      IF(ISNUMBER('Data Table'!H33*1), 'Data Table'!H33,
         IF(ISNUMBER(SEARCH("hrs", 'Data Table'!H33)),
            IFERROR(
               ROUND(SUMPRODUCT(
                  VALUE(LEFT(_xlfn.TEXTSPLIT('Data Table'!H33, CHAR(10)), FIND("-", _xlfn.TEXTSPLIT('Data Table'!H33, CHAR(10)))-1)) *
                  (VALUE(MID(_xlfn.TEXTSPLIT('Data Table'!H33, CHAR(10)), FIND("-", _xlfn.TEXTSPLIT('Data Table'!H33, CHAR(10)))+2,
                  SEARCH("hrs", _xlfn.TEXTSPLIT('Data Table'!H33, CHAR(10)))-SEARCH("-", _xlfn.TEXTSPLIT('Data Table'!H33, CHAR(10)))-2))/12)
               ), 2),
               "-"
            )
         )
      )
   )
)</f>
        <v>-</v>
      </c>
      <c r="I32" s="203" t="str" cm="1">
        <f t="array" ref="I32">IF('Data Table'!I33="", "-",
   IF('Data Table'!I33="-", "-",
      IF(ISNUMBER('Data Table'!I33*1), 'Data Table'!I33,
         IF(ISNUMBER(SEARCH("hrs", 'Data Table'!I33)),
            IFERROR(
               ROUND(SUMPRODUCT(
                  VALUE(LEFT(_xlfn.TEXTSPLIT('Data Table'!I33, CHAR(10)), FIND("-", _xlfn.TEXTSPLIT('Data Table'!I33, CHAR(10)))-1)) *
                  (VALUE(MID(_xlfn.TEXTSPLIT('Data Table'!I33, CHAR(10)), FIND("-", _xlfn.TEXTSPLIT('Data Table'!I33, CHAR(10)))+2,
                  SEARCH("hrs", _xlfn.TEXTSPLIT('Data Table'!I33, CHAR(10)))-SEARCH("-", _xlfn.TEXTSPLIT('Data Table'!I33, CHAR(10)))-2))/12)
               ), 2),
               "-"
            )
         )
      )
   )
)</f>
        <v>-</v>
      </c>
      <c r="J32" s="203" t="str" cm="1">
        <f t="array" ref="J32">IF('Data Table'!J33="", "-",
   IF('Data Table'!J33="-", "-",
      IF(ISNUMBER('Data Table'!J33*1), 'Data Table'!J33,
         IF(ISNUMBER(SEARCH("hrs", 'Data Table'!J33)),
            IFERROR(
               ROUND(SUMPRODUCT(
                  VALUE(LEFT(_xlfn.TEXTSPLIT('Data Table'!J33, CHAR(10)), FIND("-", _xlfn.TEXTSPLIT('Data Table'!J33, CHAR(10)))-1)) *
                  (VALUE(MID(_xlfn.TEXTSPLIT('Data Table'!J33, CHAR(10)), FIND("-", _xlfn.TEXTSPLIT('Data Table'!J33, CHAR(10)))+2,
                  SEARCH("hrs", _xlfn.TEXTSPLIT('Data Table'!J33, CHAR(10)))-SEARCH("-", _xlfn.TEXTSPLIT('Data Table'!J33, CHAR(10)))-2))/12)
               ), 2),
               "-"
            )
         )
      )
   )
)</f>
        <v>-</v>
      </c>
      <c r="K32" s="203" t="str" cm="1">
        <f t="array" ref="K32">IF('Data Table'!K33="", "-",
   IF('Data Table'!K33="-", "-",
      IF(ISNUMBER('Data Table'!K33*1), 'Data Table'!K33,
         IF(ISNUMBER(SEARCH("hrs", 'Data Table'!K33)),
            IFERROR(
               ROUND(SUMPRODUCT(
                  VALUE(LEFT(_xlfn.TEXTSPLIT('Data Table'!K33, CHAR(10)), FIND("-", _xlfn.TEXTSPLIT('Data Table'!K33, CHAR(10)))-1)) *
                  (VALUE(MID(_xlfn.TEXTSPLIT('Data Table'!K33, CHAR(10)), FIND("-", _xlfn.TEXTSPLIT('Data Table'!K33, CHAR(10)))+2,
                  SEARCH("hrs", _xlfn.TEXTSPLIT('Data Table'!K33, CHAR(10)))-SEARCH("-", _xlfn.TEXTSPLIT('Data Table'!K33, CHAR(10)))-2))/12)
               ), 2),
               "-"
            )
         )
      )
   )
)</f>
        <v>-</v>
      </c>
      <c r="L32" s="203" t="str" cm="1">
        <f t="array" ref="L32">IF('Data Table'!N33="", "-",
   IF('Data Table'!N33="-", "-",
      IF(ISNUMBER('Data Table'!N33*1), 'Data Table'!N33,
         IF(ISNUMBER(SEARCH("hrs", 'Data Table'!N33)),
            IFERROR(
               ROUND(SUMPRODUCT(
                  VALUE(LEFT(_xlfn.TEXTSPLIT('Data Table'!N33, CHAR(10)), FIND("-", _xlfn.TEXTSPLIT('Data Table'!N33, CHAR(10)))-1)) *
                  (VALUE(MID(_xlfn.TEXTSPLIT('Data Table'!N33, CHAR(10)), FIND("-", _xlfn.TEXTSPLIT('Data Table'!N33, CHAR(10)))+2,
                  SEARCH("hrs", _xlfn.TEXTSPLIT('Data Table'!N33, CHAR(10)))-SEARCH("-", _xlfn.TEXTSPLIT('Data Table'!N33, CHAR(10)))-2))/12)
               ), 2),
               "-"
            )
         )
      )
   )
)</f>
        <v>-</v>
      </c>
      <c r="M32" s="203" t="str" cm="1">
        <f t="array" ref="M32">IF('Data Table'!O33="", "-",
   IF('Data Table'!O33="-", "-",
      IF(ISNUMBER('Data Table'!O33*1), 'Data Table'!O33,
         IF(ISNUMBER(SEARCH("hrs", 'Data Table'!O33)),
            IFERROR(
               ROUND(SUMPRODUCT(
                  VALUE(LEFT(_xlfn.TEXTSPLIT('Data Table'!O33, CHAR(10)), FIND("-", _xlfn.TEXTSPLIT('Data Table'!O33, CHAR(10)))-1)) *
                  (VALUE(MID(_xlfn.TEXTSPLIT('Data Table'!O33, CHAR(10)), FIND("-", _xlfn.TEXTSPLIT('Data Table'!O33, CHAR(10)))+2,
                  SEARCH("hrs", _xlfn.TEXTSPLIT('Data Table'!O33, CHAR(10)))-SEARCH("-", _xlfn.TEXTSPLIT('Data Table'!O33, CHAR(10)))-2))/12)
               ), 2),
               "-"
            )
         )
      )
   )
)</f>
        <v>-</v>
      </c>
      <c r="N32" s="203" t="str" cm="1">
        <f t="array" ref="N32">IF('Data Table'!P33="", "-",
   IF('Data Table'!P33="-", "-",
      IF(ISNUMBER('Data Table'!P33*1), 'Data Table'!P33,
         IF(ISNUMBER(SEARCH("hrs", 'Data Table'!P33)),
            IFERROR(
               ROUND(SUMPRODUCT(
                  VALUE(LEFT(_xlfn.TEXTSPLIT('Data Table'!P33, CHAR(10)), FIND("-", _xlfn.TEXTSPLIT('Data Table'!P33, CHAR(10)))-1)) *
                  (VALUE(MID(_xlfn.TEXTSPLIT('Data Table'!P33, CHAR(10)), FIND("-", _xlfn.TEXTSPLIT('Data Table'!P33, CHAR(10)))+2,
                  SEARCH("hrs", _xlfn.TEXTSPLIT('Data Table'!P33, CHAR(10)))-SEARCH("-", _xlfn.TEXTSPLIT('Data Table'!P33, CHAR(10)))-2))/12)
               ), 2),
               "-"
            )
         )
      )
   )
)</f>
        <v>-</v>
      </c>
      <c r="O32" s="203" t="str" cm="1">
        <f t="array" ref="O32">IF('Data Table'!Q33="", "-",
   IF('Data Table'!Q33="-", "-",
      IF(ISNUMBER('Data Table'!Q33*1), 'Data Table'!Q33,
         IF(ISNUMBER(SEARCH("hrs", 'Data Table'!Q33)),
            IFERROR(
               ROUND(SUMPRODUCT(
                  VALUE(LEFT(_xlfn.TEXTSPLIT('Data Table'!Q33, CHAR(10)), FIND("-", _xlfn.TEXTSPLIT('Data Table'!Q33, CHAR(10)))-1)) *
                  (VALUE(MID(_xlfn.TEXTSPLIT('Data Table'!Q33, CHAR(10)), FIND("-", _xlfn.TEXTSPLIT('Data Table'!Q33, CHAR(10)))+2,
                  SEARCH("hrs", _xlfn.TEXTSPLIT('Data Table'!Q33, CHAR(10)))-SEARCH("-", _xlfn.TEXTSPLIT('Data Table'!Q33, CHAR(10)))-2))/12)
               ), 2),
               "-"
            )
         )
      )
   )
)</f>
        <v>-</v>
      </c>
      <c r="P32" s="203" t="str" cm="1">
        <f t="array" ref="P32">IF('Data Table'!R33="", "-",
   IF('Data Table'!R33="-", "-",
      IF(ISNUMBER('Data Table'!R33*1), 'Data Table'!R33,
         IF(ISNUMBER(SEARCH("hrs", 'Data Table'!R33)),
            IFERROR(
               ROUND(SUMPRODUCT(
                  VALUE(LEFT(_xlfn.TEXTSPLIT('Data Table'!R33, CHAR(10)), FIND("-", _xlfn.TEXTSPLIT('Data Table'!R33, CHAR(10)))-1)) *
                  (VALUE(MID(_xlfn.TEXTSPLIT('Data Table'!R33, CHAR(10)), FIND("-", _xlfn.TEXTSPLIT('Data Table'!R33, CHAR(10)))+2,
                  SEARCH("hrs", _xlfn.TEXTSPLIT('Data Table'!R33, CHAR(10)))-SEARCH("-", _xlfn.TEXTSPLIT('Data Table'!R33, CHAR(10)))-2))/12)
               ), 2),
               "-"
            )
         )
      )
   )
)</f>
        <v>-</v>
      </c>
      <c r="Q32" s="203" t="str" cm="1">
        <f t="array" ref="Q32">IF('Data Table'!S33="", "-",
   IF('Data Table'!S33="-", "-",
      IF(ISNUMBER('Data Table'!S33*1), 'Data Table'!S33,
         IF(ISNUMBER(SEARCH("hrs", 'Data Table'!S33)),
            IFERROR(
               ROUND(SUMPRODUCT(
                  VALUE(LEFT(_xlfn.TEXTSPLIT('Data Table'!S33, CHAR(10)), FIND("-", _xlfn.TEXTSPLIT('Data Table'!S33, CHAR(10)))-1)) *
                  (VALUE(MID(_xlfn.TEXTSPLIT('Data Table'!S33, CHAR(10)), FIND("-", _xlfn.TEXTSPLIT('Data Table'!S33, CHAR(10)))+2,
                  SEARCH("hrs", _xlfn.TEXTSPLIT('Data Table'!S33, CHAR(10)))-SEARCH("-", _xlfn.TEXTSPLIT('Data Table'!S33, CHAR(10)))-2))/12)
               ), 2),
               "-"
            )
         )
      )
   )
)</f>
        <v>-</v>
      </c>
      <c r="R32" s="203" t="str" cm="1">
        <f t="array" ref="R32">IF('Data Table'!T33="", "-",
   IF('Data Table'!T33="-", "-",
      IF(ISNUMBER('Data Table'!T33*1), 'Data Table'!T33,
         IF(ISNUMBER(SEARCH("hrs", 'Data Table'!T33)),
            IFERROR(
               ROUND(SUMPRODUCT(
                  VALUE(LEFT(_xlfn.TEXTSPLIT('Data Table'!T33, CHAR(10)), FIND("-", _xlfn.TEXTSPLIT('Data Table'!T33, CHAR(10)))-1)) *
                  (VALUE(MID(_xlfn.TEXTSPLIT('Data Table'!T33, CHAR(10)), FIND("-", _xlfn.TEXTSPLIT('Data Table'!T33, CHAR(10)))+2,
                  SEARCH("hrs", _xlfn.TEXTSPLIT('Data Table'!T33, CHAR(10)))-SEARCH("-", _xlfn.TEXTSPLIT('Data Table'!T33, CHAR(10)))-2))/12)
               ), 2),
               "-"
            )
         )
      )
   )
)</f>
        <v>-</v>
      </c>
      <c r="S32" s="203" t="str" cm="1">
        <f t="array" ref="S32">IF('Data Table'!U33="", "-",
   IF('Data Table'!U33="-", "-",
      IF(ISNUMBER('Data Table'!U33*1), 'Data Table'!U33,
         IF(ISNUMBER(SEARCH("hrs", 'Data Table'!U33)),
            IFERROR(
               ROUND(SUMPRODUCT(
                  VALUE(LEFT(_xlfn.TEXTSPLIT('Data Table'!U33, CHAR(10)), FIND("-", _xlfn.TEXTSPLIT('Data Table'!U33, CHAR(10)))-1)) *
                  (VALUE(MID(_xlfn.TEXTSPLIT('Data Table'!U33, CHAR(10)), FIND("-", _xlfn.TEXTSPLIT('Data Table'!U33, CHAR(10)))+2,
                  SEARCH("hrs", _xlfn.TEXTSPLIT('Data Table'!U33, CHAR(10)))-SEARCH("-", _xlfn.TEXTSPLIT('Data Table'!U33, CHAR(10)))-2))/12)
               ), 2),
               "-"
            )
         )
      )
   )
)</f>
        <v>-</v>
      </c>
      <c r="T32" s="251">
        <v>556</v>
      </c>
      <c r="U32" s="251" t="s">
        <v>54</v>
      </c>
      <c r="V32" s="251" t="s">
        <v>418</v>
      </c>
      <c r="W32" s="295"/>
    </row>
    <row r="33" spans="1:23" s="161" customFormat="1" ht="20.25" customHeight="1">
      <c r="A33" s="205">
        <v>45343</v>
      </c>
      <c r="B33" s="203" t="str" cm="1">
        <f t="array" ref="B33">IF('Data Table'!B34="", "-",
   IF('Data Table'!B34="-", "-",
      IF(ISNUMBER('Data Table'!B34*1), 'Data Table'!B34,
         IF(ISNUMBER(SEARCH("hrs", 'Data Table'!B34)),
            IFERROR(
               ROUND(SUMPRODUCT(
                  VALUE(LEFT(_xlfn.TEXTSPLIT('Data Table'!B34, CHAR(10)), FIND("-", _xlfn.TEXTSPLIT('Data Table'!B34, CHAR(10)))-1)) *
                  (VALUE(MID(_xlfn.TEXTSPLIT('Data Table'!B34, CHAR(10)), FIND("-", _xlfn.TEXTSPLIT('Data Table'!B34, CHAR(10)))+2,
                  SEARCH("hrs", _xlfn.TEXTSPLIT('Data Table'!B34, CHAR(10)))-SEARCH("-", _xlfn.TEXTSPLIT('Data Table'!B34, CHAR(10)))-2))/12)
               ), 2),
               "-"
            )
         )
      )
   )
)</f>
        <v>-</v>
      </c>
      <c r="C33" s="203" t="str" cm="1">
        <f t="array" ref="C33">IF('Data Table'!C34="", "-",
   IF('Data Table'!C34="-", "-",
      IF(ISNUMBER('Data Table'!C34*1), 'Data Table'!C34,
         IF(ISNUMBER(SEARCH("hrs", 'Data Table'!C34)),
            IFERROR(
               ROUND(SUMPRODUCT(
                  VALUE(LEFT(_xlfn.TEXTSPLIT('Data Table'!C34, CHAR(10)), FIND("-", _xlfn.TEXTSPLIT('Data Table'!C34, CHAR(10)))-1)) *
                  (VALUE(MID(_xlfn.TEXTSPLIT('Data Table'!C34, CHAR(10)), FIND("-", _xlfn.TEXTSPLIT('Data Table'!C34, CHAR(10)))+2,
                  SEARCH("hrs", _xlfn.TEXTSPLIT('Data Table'!C34, CHAR(10)))-SEARCH("-", _xlfn.TEXTSPLIT('Data Table'!C34, CHAR(10)))-2))/12)
               ), 2),
               "-"
            )
         )
      )
   )
)</f>
        <v>-</v>
      </c>
      <c r="D33" s="203" t="str" cm="1">
        <f t="array" ref="D33">IF('Data Table'!D34="", "-",
   IF('Data Table'!D34="-", "-",
      IF(ISNUMBER('Data Table'!D34*1), 'Data Table'!D34,
         IF(ISNUMBER(SEARCH("hrs", 'Data Table'!D34)),
            IFERROR(
               ROUND(SUMPRODUCT(
                  VALUE(LEFT(_xlfn.TEXTSPLIT('Data Table'!D34, CHAR(10)), FIND("-", _xlfn.TEXTSPLIT('Data Table'!D34, CHAR(10)))-1)) *
                  (VALUE(MID(_xlfn.TEXTSPLIT('Data Table'!D34, CHAR(10)), FIND("-", _xlfn.TEXTSPLIT('Data Table'!D34, CHAR(10)))+2,
                  SEARCH("hrs", _xlfn.TEXTSPLIT('Data Table'!D34, CHAR(10)))-SEARCH("-", _xlfn.TEXTSPLIT('Data Table'!D34, CHAR(10)))-2))/12)
               ), 2),
               "-"
            )
         )
      )
   )
)</f>
        <v>-</v>
      </c>
      <c r="E33" s="203" t="str" cm="1">
        <f t="array" ref="E33">IF('Data Table'!E34="", "-",
   IF('Data Table'!E34="-", "-",
      IF(ISNUMBER('Data Table'!E34*1), 'Data Table'!E34,
         IF(ISNUMBER(SEARCH("hrs", 'Data Table'!E34)),
            IFERROR(
               ROUND(SUMPRODUCT(
                  VALUE(LEFT(_xlfn.TEXTSPLIT('Data Table'!E34, CHAR(10)), FIND("-", _xlfn.TEXTSPLIT('Data Table'!E34, CHAR(10)))-1)) *
                  (VALUE(MID(_xlfn.TEXTSPLIT('Data Table'!E34, CHAR(10)), FIND("-", _xlfn.TEXTSPLIT('Data Table'!E34, CHAR(10)))+2,
                  SEARCH("hrs", _xlfn.TEXTSPLIT('Data Table'!E34, CHAR(10)))-SEARCH("-", _xlfn.TEXTSPLIT('Data Table'!E34, CHAR(10)))-2))/12)
               ), 2),
               "-"
            )
         )
      )
   )
)</f>
        <v>-</v>
      </c>
      <c r="F33" s="203" t="str" cm="1">
        <f t="array" ref="F33">IF('Data Table'!F34="", "-",
   IF('Data Table'!F34="-", "-",
      IF(ISNUMBER('Data Table'!F34*1), 'Data Table'!F34,
         IF(ISNUMBER(SEARCH("hrs", 'Data Table'!F34)),
            IFERROR(
               ROUND(SUMPRODUCT(
                  VALUE(LEFT(_xlfn.TEXTSPLIT('Data Table'!F34, CHAR(10)), FIND("-", _xlfn.TEXTSPLIT('Data Table'!F34, CHAR(10)))-1)) *
                  (VALUE(MID(_xlfn.TEXTSPLIT('Data Table'!F34, CHAR(10)), FIND("-", _xlfn.TEXTSPLIT('Data Table'!F34, CHAR(10)))+2,
                  SEARCH("hrs", _xlfn.TEXTSPLIT('Data Table'!F34, CHAR(10)))-SEARCH("-", _xlfn.TEXTSPLIT('Data Table'!F34, CHAR(10)))-2))/12)
               ), 2),
               "-"
            )
         )
      )
   )
)</f>
        <v>-</v>
      </c>
      <c r="G33" s="203" t="str" cm="1">
        <f t="array" ref="G33">IF('Data Table'!G34="", "-",
   IF('Data Table'!G34="-", "-",
      IF(ISNUMBER('Data Table'!G34*1), 'Data Table'!G34,
         IF(ISNUMBER(SEARCH("hrs", 'Data Table'!G34)),
            IFERROR(
               ROUND(SUMPRODUCT(
                  VALUE(LEFT(_xlfn.TEXTSPLIT('Data Table'!G34, CHAR(10)), FIND("-", _xlfn.TEXTSPLIT('Data Table'!G34, CHAR(10)))-1)) *
                  (VALUE(MID(_xlfn.TEXTSPLIT('Data Table'!G34, CHAR(10)), FIND("-", _xlfn.TEXTSPLIT('Data Table'!G34, CHAR(10)))+2,
                  SEARCH("hrs", _xlfn.TEXTSPLIT('Data Table'!G34, CHAR(10)))-SEARCH("-", _xlfn.TEXTSPLIT('Data Table'!G34, CHAR(10)))-2))/12)
               ), 2),
               "-"
            )
         )
      )
   )
)</f>
        <v>-</v>
      </c>
      <c r="H33" s="203" t="str" cm="1">
        <f t="array" ref="H33">IF('Data Table'!H34="", "-",
   IF('Data Table'!H34="-", "-",
      IF(ISNUMBER('Data Table'!H34*1), 'Data Table'!H34,
         IF(ISNUMBER(SEARCH("hrs", 'Data Table'!H34)),
            IFERROR(
               ROUND(SUMPRODUCT(
                  VALUE(LEFT(_xlfn.TEXTSPLIT('Data Table'!H34, CHAR(10)), FIND("-", _xlfn.TEXTSPLIT('Data Table'!H34, CHAR(10)))-1)) *
                  (VALUE(MID(_xlfn.TEXTSPLIT('Data Table'!H34, CHAR(10)), FIND("-", _xlfn.TEXTSPLIT('Data Table'!H34, CHAR(10)))+2,
                  SEARCH("hrs", _xlfn.TEXTSPLIT('Data Table'!H34, CHAR(10)))-SEARCH("-", _xlfn.TEXTSPLIT('Data Table'!H34, CHAR(10)))-2))/12)
               ), 2),
               "-"
            )
         )
      )
   )
)</f>
        <v>-</v>
      </c>
      <c r="I33" s="203" t="str" cm="1">
        <f t="array" ref="I33">IF('Data Table'!I34="", "-",
   IF('Data Table'!I34="-", "-",
      IF(ISNUMBER('Data Table'!I34*1), 'Data Table'!I34,
         IF(ISNUMBER(SEARCH("hrs", 'Data Table'!I34)),
            IFERROR(
               ROUND(SUMPRODUCT(
                  VALUE(LEFT(_xlfn.TEXTSPLIT('Data Table'!I34, CHAR(10)), FIND("-", _xlfn.TEXTSPLIT('Data Table'!I34, CHAR(10)))-1)) *
                  (VALUE(MID(_xlfn.TEXTSPLIT('Data Table'!I34, CHAR(10)), FIND("-", _xlfn.TEXTSPLIT('Data Table'!I34, CHAR(10)))+2,
                  SEARCH("hrs", _xlfn.TEXTSPLIT('Data Table'!I34, CHAR(10)))-SEARCH("-", _xlfn.TEXTSPLIT('Data Table'!I34, CHAR(10)))-2))/12)
               ), 2),
               "-"
            )
         )
      )
   )
)</f>
        <v>-</v>
      </c>
      <c r="J33" s="203" t="str" cm="1">
        <f t="array" ref="J33">IF('Data Table'!J34="", "-",
   IF('Data Table'!J34="-", "-",
      IF(ISNUMBER('Data Table'!J34*1), 'Data Table'!J34,
         IF(ISNUMBER(SEARCH("hrs", 'Data Table'!J34)),
            IFERROR(
               ROUND(SUMPRODUCT(
                  VALUE(LEFT(_xlfn.TEXTSPLIT('Data Table'!J34, CHAR(10)), FIND("-", _xlfn.TEXTSPLIT('Data Table'!J34, CHAR(10)))-1)) *
                  (VALUE(MID(_xlfn.TEXTSPLIT('Data Table'!J34, CHAR(10)), FIND("-", _xlfn.TEXTSPLIT('Data Table'!J34, CHAR(10)))+2,
                  SEARCH("hrs", _xlfn.TEXTSPLIT('Data Table'!J34, CHAR(10)))-SEARCH("-", _xlfn.TEXTSPLIT('Data Table'!J34, CHAR(10)))-2))/12)
               ), 2),
               "-"
            )
         )
      )
   )
)</f>
        <v>-</v>
      </c>
      <c r="K33" s="203" t="str" cm="1">
        <f t="array" ref="K33">IF('Data Table'!K34="", "-",
   IF('Data Table'!K34="-", "-",
      IF(ISNUMBER('Data Table'!K34*1), 'Data Table'!K34,
         IF(ISNUMBER(SEARCH("hrs", 'Data Table'!K34)),
            IFERROR(
               ROUND(SUMPRODUCT(
                  VALUE(LEFT(_xlfn.TEXTSPLIT('Data Table'!K34, CHAR(10)), FIND("-", _xlfn.TEXTSPLIT('Data Table'!K34, CHAR(10)))-1)) *
                  (VALUE(MID(_xlfn.TEXTSPLIT('Data Table'!K34, CHAR(10)), FIND("-", _xlfn.TEXTSPLIT('Data Table'!K34, CHAR(10)))+2,
                  SEARCH("hrs", _xlfn.TEXTSPLIT('Data Table'!K34, CHAR(10)))-SEARCH("-", _xlfn.TEXTSPLIT('Data Table'!K34, CHAR(10)))-2))/12)
               ), 2),
               "-"
            )
         )
      )
   )
)</f>
        <v>-</v>
      </c>
      <c r="L33" s="203" cm="1">
        <f t="array" ref="L33">IF('Data Table'!N34="", "-",
   IF('Data Table'!N34="-", "-",
      IF(ISNUMBER('Data Table'!N34*1), 'Data Table'!N34,
         IF(ISNUMBER(SEARCH("hrs", 'Data Table'!N34)),
            IFERROR(
               ROUND(SUMPRODUCT(
                  VALUE(LEFT(_xlfn.TEXTSPLIT('Data Table'!N34, CHAR(10)), FIND("-", _xlfn.TEXTSPLIT('Data Table'!N34, CHAR(10)))-1)) *
                  (VALUE(MID(_xlfn.TEXTSPLIT('Data Table'!N34, CHAR(10)), FIND("-", _xlfn.TEXTSPLIT('Data Table'!N34, CHAR(10)))+2,
                  SEARCH("hrs", _xlfn.TEXTSPLIT('Data Table'!N34, CHAR(10)))-SEARCH("-", _xlfn.TEXTSPLIT('Data Table'!N34, CHAR(10)))-2))/12)
               ), 2),
               "-"
            )
         )
      )
   )
)</f>
        <v>1</v>
      </c>
      <c r="M33" s="203" t="str" cm="1">
        <f t="array" ref="M33">IF('Data Table'!O34="", "-",
   IF('Data Table'!O34="-", "-",
      IF(ISNUMBER('Data Table'!O34*1), 'Data Table'!O34,
         IF(ISNUMBER(SEARCH("hrs", 'Data Table'!O34)),
            IFERROR(
               ROUND(SUMPRODUCT(
                  VALUE(LEFT(_xlfn.TEXTSPLIT('Data Table'!O34, CHAR(10)), FIND("-", _xlfn.TEXTSPLIT('Data Table'!O34, CHAR(10)))-1)) *
                  (VALUE(MID(_xlfn.TEXTSPLIT('Data Table'!O34, CHAR(10)), FIND("-", _xlfn.TEXTSPLIT('Data Table'!O34, CHAR(10)))+2,
                  SEARCH("hrs", _xlfn.TEXTSPLIT('Data Table'!O34, CHAR(10)))-SEARCH("-", _xlfn.TEXTSPLIT('Data Table'!O34, CHAR(10)))-2))/12)
               ), 2),
               "-"
            )
         )
      )
   )
)</f>
        <v>-</v>
      </c>
      <c r="N33" s="203" cm="1">
        <f t="array" ref="N33">IF('Data Table'!P34="", "-",
   IF('Data Table'!P34="-", "-",
      IF(ISNUMBER('Data Table'!P34*1), 'Data Table'!P34,
         IF(ISNUMBER(SEARCH("hrs", 'Data Table'!P34)),
            IFERROR(
               ROUND(SUMPRODUCT(
                  VALUE(LEFT(_xlfn.TEXTSPLIT('Data Table'!P34, CHAR(10)), FIND("-", _xlfn.TEXTSPLIT('Data Table'!P34, CHAR(10)))-1)) *
                  (VALUE(MID(_xlfn.TEXTSPLIT('Data Table'!P34, CHAR(10)), FIND("-", _xlfn.TEXTSPLIT('Data Table'!P34, CHAR(10)))+2,
                  SEARCH("hrs", _xlfn.TEXTSPLIT('Data Table'!P34, CHAR(10)))-SEARCH("-", _xlfn.TEXTSPLIT('Data Table'!P34, CHAR(10)))-2))/12)
               ), 2),
               "-"
            )
         )
      )
   )
)</f>
        <v>5</v>
      </c>
      <c r="O33" s="203" t="str" cm="1">
        <f t="array" ref="O33">IF('Data Table'!Q34="", "-",
   IF('Data Table'!Q34="-", "-",
      IF(ISNUMBER('Data Table'!Q34*1), 'Data Table'!Q34,
         IF(ISNUMBER(SEARCH("hrs", 'Data Table'!Q34)),
            IFERROR(
               ROUND(SUMPRODUCT(
                  VALUE(LEFT(_xlfn.TEXTSPLIT('Data Table'!Q34, CHAR(10)), FIND("-", _xlfn.TEXTSPLIT('Data Table'!Q34, CHAR(10)))-1)) *
                  (VALUE(MID(_xlfn.TEXTSPLIT('Data Table'!Q34, CHAR(10)), FIND("-", _xlfn.TEXTSPLIT('Data Table'!Q34, CHAR(10)))+2,
                  SEARCH("hrs", _xlfn.TEXTSPLIT('Data Table'!Q34, CHAR(10)))-SEARCH("-", _xlfn.TEXTSPLIT('Data Table'!Q34, CHAR(10)))-2))/12)
               ), 2),
               "-"
            )
         )
      )
   )
)</f>
        <v>-</v>
      </c>
      <c r="P33" s="203" cm="1">
        <f t="array" ref="P33">IF('Data Table'!R34="", "-",
   IF('Data Table'!R34="-", "-",
      IF(ISNUMBER('Data Table'!R34*1), 'Data Table'!R34,
         IF(ISNUMBER(SEARCH("hrs", 'Data Table'!R34)),
            IFERROR(
               ROUND(SUMPRODUCT(
                  VALUE(LEFT(_xlfn.TEXTSPLIT('Data Table'!R34, CHAR(10)), FIND("-", _xlfn.TEXTSPLIT('Data Table'!R34, CHAR(10)))-1)) *
                  (VALUE(MID(_xlfn.TEXTSPLIT('Data Table'!R34, CHAR(10)), FIND("-", _xlfn.TEXTSPLIT('Data Table'!R34, CHAR(10)))+2,
                  SEARCH("hrs", _xlfn.TEXTSPLIT('Data Table'!R34, CHAR(10)))-SEARCH("-", _xlfn.TEXTSPLIT('Data Table'!R34, CHAR(10)))-2))/12)
               ), 2),
               "-"
            )
         )
      )
   )
)</f>
        <v>2</v>
      </c>
      <c r="Q33" s="203" t="str" cm="1">
        <f t="array" ref="Q33">IF('Data Table'!S34="", "-",
   IF('Data Table'!S34="-", "-",
      IF(ISNUMBER('Data Table'!S34*1), 'Data Table'!S34,
         IF(ISNUMBER(SEARCH("hrs", 'Data Table'!S34)),
            IFERROR(
               ROUND(SUMPRODUCT(
                  VALUE(LEFT(_xlfn.TEXTSPLIT('Data Table'!S34, CHAR(10)), FIND("-", _xlfn.TEXTSPLIT('Data Table'!S34, CHAR(10)))-1)) *
                  (VALUE(MID(_xlfn.TEXTSPLIT('Data Table'!S34, CHAR(10)), FIND("-", _xlfn.TEXTSPLIT('Data Table'!S34, CHAR(10)))+2,
                  SEARCH("hrs", _xlfn.TEXTSPLIT('Data Table'!S34, CHAR(10)))-SEARCH("-", _xlfn.TEXTSPLIT('Data Table'!S34, CHAR(10)))-2))/12)
               ), 2),
               "-"
            )
         )
      )
   )
)</f>
        <v>-</v>
      </c>
      <c r="R33" s="203" cm="1">
        <f t="array" ref="R33">IF('Data Table'!T34="", "-",
   IF('Data Table'!T34="-", "-",
      IF(ISNUMBER('Data Table'!T34*1), 'Data Table'!T34,
         IF(ISNUMBER(SEARCH("hrs", 'Data Table'!T34)),
            IFERROR(
               ROUND(SUMPRODUCT(
                  VALUE(LEFT(_xlfn.TEXTSPLIT('Data Table'!T34, CHAR(10)), FIND("-", _xlfn.TEXTSPLIT('Data Table'!T34, CHAR(10)))-1)) *
                  (VALUE(MID(_xlfn.TEXTSPLIT('Data Table'!T34, CHAR(10)), FIND("-", _xlfn.TEXTSPLIT('Data Table'!T34, CHAR(10)))+2,
                  SEARCH("hrs", _xlfn.TEXTSPLIT('Data Table'!T34, CHAR(10)))-SEARCH("-", _xlfn.TEXTSPLIT('Data Table'!T34, CHAR(10)))-2))/12)
               ), 2),
               "-"
            )
         )
      )
   )
)</f>
        <v>0</v>
      </c>
      <c r="S33" s="203" t="str" cm="1">
        <f t="array" ref="S33">IF('Data Table'!U34="", "-",
   IF('Data Table'!U34="-", "-",
      IF(ISNUMBER('Data Table'!U34*1), 'Data Table'!U34,
         IF(ISNUMBER(SEARCH("hrs", 'Data Table'!U34)),
            IFERROR(
               ROUND(SUMPRODUCT(
                  VALUE(LEFT(_xlfn.TEXTSPLIT('Data Table'!U34, CHAR(10)), FIND("-", _xlfn.TEXTSPLIT('Data Table'!U34, CHAR(10)))-1)) *
                  (VALUE(MID(_xlfn.TEXTSPLIT('Data Table'!U34, CHAR(10)), FIND("-", _xlfn.TEXTSPLIT('Data Table'!U34, CHAR(10)))+2,
                  SEARCH("hrs", _xlfn.TEXTSPLIT('Data Table'!U34, CHAR(10)))-SEARCH("-", _xlfn.TEXTSPLIT('Data Table'!U34, CHAR(10)))-2))/12)
               ), 2),
               "-"
            )
         )
      )
   )
)</f>
        <v>-</v>
      </c>
      <c r="T33" s="251">
        <v>2758</v>
      </c>
      <c r="U33" s="251" t="s">
        <v>54</v>
      </c>
      <c r="V33" s="251" t="s">
        <v>418</v>
      </c>
      <c r="W33" s="295"/>
    </row>
    <row r="34" spans="1:23" s="161" customFormat="1" ht="20.25" customHeight="1">
      <c r="A34" s="205">
        <v>45344</v>
      </c>
      <c r="B34" s="203" t="str" cm="1">
        <f t="array" ref="B34">IF('Data Table'!B35="", "-",
   IF('Data Table'!B35="-", "-",
      IF(ISNUMBER('Data Table'!B35*1), 'Data Table'!B35,
         IF(ISNUMBER(SEARCH("hrs", 'Data Table'!B35)),
            IFERROR(
               ROUND(SUMPRODUCT(
                  VALUE(LEFT(_xlfn.TEXTSPLIT('Data Table'!B35, CHAR(10)), FIND("-", _xlfn.TEXTSPLIT('Data Table'!B35, CHAR(10)))-1)) *
                  (VALUE(MID(_xlfn.TEXTSPLIT('Data Table'!B35, CHAR(10)), FIND("-", _xlfn.TEXTSPLIT('Data Table'!B35, CHAR(10)))+2,
                  SEARCH("hrs", _xlfn.TEXTSPLIT('Data Table'!B35, CHAR(10)))-SEARCH("-", _xlfn.TEXTSPLIT('Data Table'!B35, CHAR(10)))-2))/12)
               ), 2),
               "-"
            )
         )
      )
   )
)</f>
        <v>-</v>
      </c>
      <c r="C34" s="203" t="str" cm="1">
        <f t="array" ref="C34">IF('Data Table'!C35="", "-",
   IF('Data Table'!C35="-", "-",
      IF(ISNUMBER('Data Table'!C35*1), 'Data Table'!C35,
         IF(ISNUMBER(SEARCH("hrs", 'Data Table'!C35)),
            IFERROR(
               ROUND(SUMPRODUCT(
                  VALUE(LEFT(_xlfn.TEXTSPLIT('Data Table'!C35, CHAR(10)), FIND("-", _xlfn.TEXTSPLIT('Data Table'!C35, CHAR(10)))-1)) *
                  (VALUE(MID(_xlfn.TEXTSPLIT('Data Table'!C35, CHAR(10)), FIND("-", _xlfn.TEXTSPLIT('Data Table'!C35, CHAR(10)))+2,
                  SEARCH("hrs", _xlfn.TEXTSPLIT('Data Table'!C35, CHAR(10)))-SEARCH("-", _xlfn.TEXTSPLIT('Data Table'!C35, CHAR(10)))-2))/12)
               ), 2),
               "-"
            )
         )
      )
   )
)</f>
        <v>-</v>
      </c>
      <c r="D34" s="203" t="str" cm="1">
        <f t="array" ref="D34">IF('Data Table'!D35="", "-",
   IF('Data Table'!D35="-", "-",
      IF(ISNUMBER('Data Table'!D35*1), 'Data Table'!D35,
         IF(ISNUMBER(SEARCH("hrs", 'Data Table'!D35)),
            IFERROR(
               ROUND(SUMPRODUCT(
                  VALUE(LEFT(_xlfn.TEXTSPLIT('Data Table'!D35, CHAR(10)), FIND("-", _xlfn.TEXTSPLIT('Data Table'!D35, CHAR(10)))-1)) *
                  (VALUE(MID(_xlfn.TEXTSPLIT('Data Table'!D35, CHAR(10)), FIND("-", _xlfn.TEXTSPLIT('Data Table'!D35, CHAR(10)))+2,
                  SEARCH("hrs", _xlfn.TEXTSPLIT('Data Table'!D35, CHAR(10)))-SEARCH("-", _xlfn.TEXTSPLIT('Data Table'!D35, CHAR(10)))-2))/12)
               ), 2),
               "-"
            )
         )
      )
   )
)</f>
        <v>-</v>
      </c>
      <c r="E34" s="203" t="str" cm="1">
        <f t="array" ref="E34">IF('Data Table'!E35="", "-",
   IF('Data Table'!E35="-", "-",
      IF(ISNUMBER('Data Table'!E35*1), 'Data Table'!E35,
         IF(ISNUMBER(SEARCH("hrs", 'Data Table'!E35)),
            IFERROR(
               ROUND(SUMPRODUCT(
                  VALUE(LEFT(_xlfn.TEXTSPLIT('Data Table'!E35, CHAR(10)), FIND("-", _xlfn.TEXTSPLIT('Data Table'!E35, CHAR(10)))-1)) *
                  (VALUE(MID(_xlfn.TEXTSPLIT('Data Table'!E35, CHAR(10)), FIND("-", _xlfn.TEXTSPLIT('Data Table'!E35, CHAR(10)))+2,
                  SEARCH("hrs", _xlfn.TEXTSPLIT('Data Table'!E35, CHAR(10)))-SEARCH("-", _xlfn.TEXTSPLIT('Data Table'!E35, CHAR(10)))-2))/12)
               ), 2),
               "-"
            )
         )
      )
   )
)</f>
        <v>-</v>
      </c>
      <c r="F34" s="203" t="str" cm="1">
        <f t="array" ref="F34">IF('Data Table'!F35="", "-",
   IF('Data Table'!F35="-", "-",
      IF(ISNUMBER('Data Table'!F35*1), 'Data Table'!F35,
         IF(ISNUMBER(SEARCH("hrs", 'Data Table'!F35)),
            IFERROR(
               ROUND(SUMPRODUCT(
                  VALUE(LEFT(_xlfn.TEXTSPLIT('Data Table'!F35, CHAR(10)), FIND("-", _xlfn.TEXTSPLIT('Data Table'!F35, CHAR(10)))-1)) *
                  (VALUE(MID(_xlfn.TEXTSPLIT('Data Table'!F35, CHAR(10)), FIND("-", _xlfn.TEXTSPLIT('Data Table'!F35, CHAR(10)))+2,
                  SEARCH("hrs", _xlfn.TEXTSPLIT('Data Table'!F35, CHAR(10)))-SEARCH("-", _xlfn.TEXTSPLIT('Data Table'!F35, CHAR(10)))-2))/12)
               ), 2),
               "-"
            )
         )
      )
   )
)</f>
        <v>-</v>
      </c>
      <c r="G34" s="203" t="str" cm="1">
        <f t="array" ref="G34">IF('Data Table'!G35="", "-",
   IF('Data Table'!G35="-", "-",
      IF(ISNUMBER('Data Table'!G35*1), 'Data Table'!G35,
         IF(ISNUMBER(SEARCH("hrs", 'Data Table'!G35)),
            IFERROR(
               ROUND(SUMPRODUCT(
                  VALUE(LEFT(_xlfn.TEXTSPLIT('Data Table'!G35, CHAR(10)), FIND("-", _xlfn.TEXTSPLIT('Data Table'!G35, CHAR(10)))-1)) *
                  (VALUE(MID(_xlfn.TEXTSPLIT('Data Table'!G35, CHAR(10)), FIND("-", _xlfn.TEXTSPLIT('Data Table'!G35, CHAR(10)))+2,
                  SEARCH("hrs", _xlfn.TEXTSPLIT('Data Table'!G35, CHAR(10)))-SEARCH("-", _xlfn.TEXTSPLIT('Data Table'!G35, CHAR(10)))-2))/12)
               ), 2),
               "-"
            )
         )
      )
   )
)</f>
        <v>-</v>
      </c>
      <c r="H34" s="203" t="str" cm="1">
        <f t="array" ref="H34">IF('Data Table'!H35="", "-",
   IF('Data Table'!H35="-", "-",
      IF(ISNUMBER('Data Table'!H35*1), 'Data Table'!H35,
         IF(ISNUMBER(SEARCH("hrs", 'Data Table'!H35)),
            IFERROR(
               ROUND(SUMPRODUCT(
                  VALUE(LEFT(_xlfn.TEXTSPLIT('Data Table'!H35, CHAR(10)), FIND("-", _xlfn.TEXTSPLIT('Data Table'!H35, CHAR(10)))-1)) *
                  (VALUE(MID(_xlfn.TEXTSPLIT('Data Table'!H35, CHAR(10)), FIND("-", _xlfn.TEXTSPLIT('Data Table'!H35, CHAR(10)))+2,
                  SEARCH("hrs", _xlfn.TEXTSPLIT('Data Table'!H35, CHAR(10)))-SEARCH("-", _xlfn.TEXTSPLIT('Data Table'!H35, CHAR(10)))-2))/12)
               ), 2),
               "-"
            )
         )
      )
   )
)</f>
        <v>-</v>
      </c>
      <c r="I34" s="203" t="str" cm="1">
        <f t="array" ref="I34">IF('Data Table'!I35="", "-",
   IF('Data Table'!I35="-", "-",
      IF(ISNUMBER('Data Table'!I35*1), 'Data Table'!I35,
         IF(ISNUMBER(SEARCH("hrs", 'Data Table'!I35)),
            IFERROR(
               ROUND(SUMPRODUCT(
                  VALUE(LEFT(_xlfn.TEXTSPLIT('Data Table'!I35, CHAR(10)), FIND("-", _xlfn.TEXTSPLIT('Data Table'!I35, CHAR(10)))-1)) *
                  (VALUE(MID(_xlfn.TEXTSPLIT('Data Table'!I35, CHAR(10)), FIND("-", _xlfn.TEXTSPLIT('Data Table'!I35, CHAR(10)))+2,
                  SEARCH("hrs", _xlfn.TEXTSPLIT('Data Table'!I35, CHAR(10)))-SEARCH("-", _xlfn.TEXTSPLIT('Data Table'!I35, CHAR(10)))-2))/12)
               ), 2),
               "-"
            )
         )
      )
   )
)</f>
        <v>-</v>
      </c>
      <c r="J34" s="203" t="str" cm="1">
        <f t="array" ref="J34">IF('Data Table'!J35="", "-",
   IF('Data Table'!J35="-", "-",
      IF(ISNUMBER('Data Table'!J35*1), 'Data Table'!J35,
         IF(ISNUMBER(SEARCH("hrs", 'Data Table'!J35)),
            IFERROR(
               ROUND(SUMPRODUCT(
                  VALUE(LEFT(_xlfn.TEXTSPLIT('Data Table'!J35, CHAR(10)), FIND("-", _xlfn.TEXTSPLIT('Data Table'!J35, CHAR(10)))-1)) *
                  (VALUE(MID(_xlfn.TEXTSPLIT('Data Table'!J35, CHAR(10)), FIND("-", _xlfn.TEXTSPLIT('Data Table'!J35, CHAR(10)))+2,
                  SEARCH("hrs", _xlfn.TEXTSPLIT('Data Table'!J35, CHAR(10)))-SEARCH("-", _xlfn.TEXTSPLIT('Data Table'!J35, CHAR(10)))-2))/12)
               ), 2),
               "-"
            )
         )
      )
   )
)</f>
        <v>-</v>
      </c>
      <c r="K34" s="203" t="str" cm="1">
        <f t="array" ref="K34">IF('Data Table'!K35="", "-",
   IF('Data Table'!K35="-", "-",
      IF(ISNUMBER('Data Table'!K35*1), 'Data Table'!K35,
         IF(ISNUMBER(SEARCH("hrs", 'Data Table'!K35)),
            IFERROR(
               ROUND(SUMPRODUCT(
                  VALUE(LEFT(_xlfn.TEXTSPLIT('Data Table'!K35, CHAR(10)), FIND("-", _xlfn.TEXTSPLIT('Data Table'!K35, CHAR(10)))-1)) *
                  (VALUE(MID(_xlfn.TEXTSPLIT('Data Table'!K35, CHAR(10)), FIND("-", _xlfn.TEXTSPLIT('Data Table'!K35, CHAR(10)))+2,
                  SEARCH("hrs", _xlfn.TEXTSPLIT('Data Table'!K35, CHAR(10)))-SEARCH("-", _xlfn.TEXTSPLIT('Data Table'!K35, CHAR(10)))-2))/12)
               ), 2),
               "-"
            )
         )
      )
   )
)</f>
        <v>-</v>
      </c>
      <c r="L34" s="203" t="str" cm="1">
        <f t="array" ref="L34">IF('Data Table'!N35="", "-",
   IF('Data Table'!N35="-", "-",
      IF(ISNUMBER('Data Table'!N35*1), 'Data Table'!N35,
         IF(ISNUMBER(SEARCH("hrs", 'Data Table'!N35)),
            IFERROR(
               ROUND(SUMPRODUCT(
                  VALUE(LEFT(_xlfn.TEXTSPLIT('Data Table'!N35, CHAR(10)), FIND("-", _xlfn.TEXTSPLIT('Data Table'!N35, CHAR(10)))-1)) *
                  (VALUE(MID(_xlfn.TEXTSPLIT('Data Table'!N35, CHAR(10)), FIND("-", _xlfn.TEXTSPLIT('Data Table'!N35, CHAR(10)))+2,
                  SEARCH("hrs", _xlfn.TEXTSPLIT('Data Table'!N35, CHAR(10)))-SEARCH("-", _xlfn.TEXTSPLIT('Data Table'!N35, CHAR(10)))-2))/12)
               ), 2),
               "-"
            )
         )
      )
   )
)</f>
        <v>-</v>
      </c>
      <c r="M34" s="203" t="str" cm="1">
        <f t="array" ref="M34">IF('Data Table'!O35="", "-",
   IF('Data Table'!O35="-", "-",
      IF(ISNUMBER('Data Table'!O35*1), 'Data Table'!O35,
         IF(ISNUMBER(SEARCH("hrs", 'Data Table'!O35)),
            IFERROR(
               ROUND(SUMPRODUCT(
                  VALUE(LEFT(_xlfn.TEXTSPLIT('Data Table'!O35, CHAR(10)), FIND("-", _xlfn.TEXTSPLIT('Data Table'!O35, CHAR(10)))-1)) *
                  (VALUE(MID(_xlfn.TEXTSPLIT('Data Table'!O35, CHAR(10)), FIND("-", _xlfn.TEXTSPLIT('Data Table'!O35, CHAR(10)))+2,
                  SEARCH("hrs", _xlfn.TEXTSPLIT('Data Table'!O35, CHAR(10)))-SEARCH("-", _xlfn.TEXTSPLIT('Data Table'!O35, CHAR(10)))-2))/12)
               ), 2),
               "-"
            )
         )
      )
   )
)</f>
        <v>-</v>
      </c>
      <c r="N34" s="203" t="str" cm="1">
        <f t="array" ref="N34">IF('Data Table'!P35="", "-",
   IF('Data Table'!P35="-", "-",
      IF(ISNUMBER('Data Table'!P35*1), 'Data Table'!P35,
         IF(ISNUMBER(SEARCH("hrs", 'Data Table'!P35)),
            IFERROR(
               ROUND(SUMPRODUCT(
                  VALUE(LEFT(_xlfn.TEXTSPLIT('Data Table'!P35, CHAR(10)), FIND("-", _xlfn.TEXTSPLIT('Data Table'!P35, CHAR(10)))-1)) *
                  (VALUE(MID(_xlfn.TEXTSPLIT('Data Table'!P35, CHAR(10)), FIND("-", _xlfn.TEXTSPLIT('Data Table'!P35, CHAR(10)))+2,
                  SEARCH("hrs", _xlfn.TEXTSPLIT('Data Table'!P35, CHAR(10)))-SEARCH("-", _xlfn.TEXTSPLIT('Data Table'!P35, CHAR(10)))-2))/12)
               ), 2),
               "-"
            )
         )
      )
   )
)</f>
        <v>-</v>
      </c>
      <c r="O34" s="203" t="str" cm="1">
        <f t="array" ref="O34">IF('Data Table'!Q35="", "-",
   IF('Data Table'!Q35="-", "-",
      IF(ISNUMBER('Data Table'!Q35*1), 'Data Table'!Q35,
         IF(ISNUMBER(SEARCH("hrs", 'Data Table'!Q35)),
            IFERROR(
               ROUND(SUMPRODUCT(
                  VALUE(LEFT(_xlfn.TEXTSPLIT('Data Table'!Q35, CHAR(10)), FIND("-", _xlfn.TEXTSPLIT('Data Table'!Q35, CHAR(10)))-1)) *
                  (VALUE(MID(_xlfn.TEXTSPLIT('Data Table'!Q35, CHAR(10)), FIND("-", _xlfn.TEXTSPLIT('Data Table'!Q35, CHAR(10)))+2,
                  SEARCH("hrs", _xlfn.TEXTSPLIT('Data Table'!Q35, CHAR(10)))-SEARCH("-", _xlfn.TEXTSPLIT('Data Table'!Q35, CHAR(10)))-2))/12)
               ), 2),
               "-"
            )
         )
      )
   )
)</f>
        <v>-</v>
      </c>
      <c r="P34" s="203" t="str" cm="1">
        <f t="array" ref="P34">IF('Data Table'!R35="", "-",
   IF('Data Table'!R35="-", "-",
      IF(ISNUMBER('Data Table'!R35*1), 'Data Table'!R35,
         IF(ISNUMBER(SEARCH("hrs", 'Data Table'!R35)),
            IFERROR(
               ROUND(SUMPRODUCT(
                  VALUE(LEFT(_xlfn.TEXTSPLIT('Data Table'!R35, CHAR(10)), FIND("-", _xlfn.TEXTSPLIT('Data Table'!R35, CHAR(10)))-1)) *
                  (VALUE(MID(_xlfn.TEXTSPLIT('Data Table'!R35, CHAR(10)), FIND("-", _xlfn.TEXTSPLIT('Data Table'!R35, CHAR(10)))+2,
                  SEARCH("hrs", _xlfn.TEXTSPLIT('Data Table'!R35, CHAR(10)))-SEARCH("-", _xlfn.TEXTSPLIT('Data Table'!R35, CHAR(10)))-2))/12)
               ), 2),
               "-"
            )
         )
      )
   )
)</f>
        <v>-</v>
      </c>
      <c r="Q34" s="203" t="str" cm="1">
        <f t="array" ref="Q34">IF('Data Table'!S35="", "-",
   IF('Data Table'!S35="-", "-",
      IF(ISNUMBER('Data Table'!S35*1), 'Data Table'!S35,
         IF(ISNUMBER(SEARCH("hrs", 'Data Table'!S35)),
            IFERROR(
               ROUND(SUMPRODUCT(
                  VALUE(LEFT(_xlfn.TEXTSPLIT('Data Table'!S35, CHAR(10)), FIND("-", _xlfn.TEXTSPLIT('Data Table'!S35, CHAR(10)))-1)) *
                  (VALUE(MID(_xlfn.TEXTSPLIT('Data Table'!S35, CHAR(10)), FIND("-", _xlfn.TEXTSPLIT('Data Table'!S35, CHAR(10)))+2,
                  SEARCH("hrs", _xlfn.TEXTSPLIT('Data Table'!S35, CHAR(10)))-SEARCH("-", _xlfn.TEXTSPLIT('Data Table'!S35, CHAR(10)))-2))/12)
               ), 2),
               "-"
            )
         )
      )
   )
)</f>
        <v>-</v>
      </c>
      <c r="R34" s="203" t="str" cm="1">
        <f t="array" ref="R34">IF('Data Table'!T35="", "-",
   IF('Data Table'!T35="-", "-",
      IF(ISNUMBER('Data Table'!T35*1), 'Data Table'!T35,
         IF(ISNUMBER(SEARCH("hrs", 'Data Table'!T35)),
            IFERROR(
               ROUND(SUMPRODUCT(
                  VALUE(LEFT(_xlfn.TEXTSPLIT('Data Table'!T35, CHAR(10)), FIND("-", _xlfn.TEXTSPLIT('Data Table'!T35, CHAR(10)))-1)) *
                  (VALUE(MID(_xlfn.TEXTSPLIT('Data Table'!T35, CHAR(10)), FIND("-", _xlfn.TEXTSPLIT('Data Table'!T35, CHAR(10)))+2,
                  SEARCH("hrs", _xlfn.TEXTSPLIT('Data Table'!T35, CHAR(10)))-SEARCH("-", _xlfn.TEXTSPLIT('Data Table'!T35, CHAR(10)))-2))/12)
               ), 2),
               "-"
            )
         )
      )
   )
)</f>
        <v>-</v>
      </c>
      <c r="S34" s="203" t="str" cm="1">
        <f t="array" ref="S34">IF('Data Table'!U35="", "-",
   IF('Data Table'!U35="-", "-",
      IF(ISNUMBER('Data Table'!U35*1), 'Data Table'!U35,
         IF(ISNUMBER(SEARCH("hrs", 'Data Table'!U35)),
            IFERROR(
               ROUND(SUMPRODUCT(
                  VALUE(LEFT(_xlfn.TEXTSPLIT('Data Table'!U35, CHAR(10)), FIND("-", _xlfn.TEXTSPLIT('Data Table'!U35, CHAR(10)))-1)) *
                  (VALUE(MID(_xlfn.TEXTSPLIT('Data Table'!U35, CHAR(10)), FIND("-", _xlfn.TEXTSPLIT('Data Table'!U35, CHAR(10)))+2,
                  SEARCH("hrs", _xlfn.TEXTSPLIT('Data Table'!U35, CHAR(10)))-SEARCH("-", _xlfn.TEXTSPLIT('Data Table'!U35, CHAR(10)))-2))/12)
               ), 2),
               "-"
            )
         )
      )
   )
)</f>
        <v>-</v>
      </c>
      <c r="T34" s="251">
        <v>551</v>
      </c>
      <c r="U34" s="251" t="s">
        <v>54</v>
      </c>
      <c r="V34" s="251" t="s">
        <v>418</v>
      </c>
      <c r="W34" s="295"/>
    </row>
    <row r="35" spans="1:23" s="161" customFormat="1" ht="20.25" customHeight="1">
      <c r="A35" s="205">
        <v>45345</v>
      </c>
      <c r="B35" s="203" t="str" cm="1">
        <f t="array" ref="B35">IF('Data Table'!B36="", "-",
   IF('Data Table'!B36="-", "-",
      IF(ISNUMBER('Data Table'!B36*1), 'Data Table'!B36,
         IF(ISNUMBER(SEARCH("hrs", 'Data Table'!B36)),
            IFERROR(
               ROUND(SUMPRODUCT(
                  VALUE(LEFT(_xlfn.TEXTSPLIT('Data Table'!B36, CHAR(10)), FIND("-", _xlfn.TEXTSPLIT('Data Table'!B36, CHAR(10)))-1)) *
                  (VALUE(MID(_xlfn.TEXTSPLIT('Data Table'!B36, CHAR(10)), FIND("-", _xlfn.TEXTSPLIT('Data Table'!B36, CHAR(10)))+2,
                  SEARCH("hrs", _xlfn.TEXTSPLIT('Data Table'!B36, CHAR(10)))-SEARCH("-", _xlfn.TEXTSPLIT('Data Table'!B36, CHAR(10)))-2))/12)
               ), 2),
               "-"
            )
         )
      )
   )
)</f>
        <v>-</v>
      </c>
      <c r="C35" s="203" t="str" cm="1">
        <f t="array" ref="C35">IF('Data Table'!C36="", "-",
   IF('Data Table'!C36="-", "-",
      IF(ISNUMBER('Data Table'!C36*1), 'Data Table'!C36,
         IF(ISNUMBER(SEARCH("hrs", 'Data Table'!C36)),
            IFERROR(
               ROUND(SUMPRODUCT(
                  VALUE(LEFT(_xlfn.TEXTSPLIT('Data Table'!C36, CHAR(10)), FIND("-", _xlfn.TEXTSPLIT('Data Table'!C36, CHAR(10)))-1)) *
                  (VALUE(MID(_xlfn.TEXTSPLIT('Data Table'!C36, CHAR(10)), FIND("-", _xlfn.TEXTSPLIT('Data Table'!C36, CHAR(10)))+2,
                  SEARCH("hrs", _xlfn.TEXTSPLIT('Data Table'!C36, CHAR(10)))-SEARCH("-", _xlfn.TEXTSPLIT('Data Table'!C36, CHAR(10)))-2))/12)
               ), 2),
               "-"
            )
         )
      )
   )
)</f>
        <v>-</v>
      </c>
      <c r="D35" s="203" t="str" cm="1">
        <f t="array" ref="D35">IF('Data Table'!D36="", "-",
   IF('Data Table'!D36="-", "-",
      IF(ISNUMBER('Data Table'!D36*1), 'Data Table'!D36,
         IF(ISNUMBER(SEARCH("hrs", 'Data Table'!D36)),
            IFERROR(
               ROUND(SUMPRODUCT(
                  VALUE(LEFT(_xlfn.TEXTSPLIT('Data Table'!D36, CHAR(10)), FIND("-", _xlfn.TEXTSPLIT('Data Table'!D36, CHAR(10)))-1)) *
                  (VALUE(MID(_xlfn.TEXTSPLIT('Data Table'!D36, CHAR(10)), FIND("-", _xlfn.TEXTSPLIT('Data Table'!D36, CHAR(10)))+2,
                  SEARCH("hrs", _xlfn.TEXTSPLIT('Data Table'!D36, CHAR(10)))-SEARCH("-", _xlfn.TEXTSPLIT('Data Table'!D36, CHAR(10)))-2))/12)
               ), 2),
               "-"
            )
         )
      )
   )
)</f>
        <v>-</v>
      </c>
      <c r="E35" s="203" t="str" cm="1">
        <f t="array" ref="E35">IF('Data Table'!E36="", "-",
   IF('Data Table'!E36="-", "-",
      IF(ISNUMBER('Data Table'!E36*1), 'Data Table'!E36,
         IF(ISNUMBER(SEARCH("hrs", 'Data Table'!E36)),
            IFERROR(
               ROUND(SUMPRODUCT(
                  VALUE(LEFT(_xlfn.TEXTSPLIT('Data Table'!E36, CHAR(10)), FIND("-", _xlfn.TEXTSPLIT('Data Table'!E36, CHAR(10)))-1)) *
                  (VALUE(MID(_xlfn.TEXTSPLIT('Data Table'!E36, CHAR(10)), FIND("-", _xlfn.TEXTSPLIT('Data Table'!E36, CHAR(10)))+2,
                  SEARCH("hrs", _xlfn.TEXTSPLIT('Data Table'!E36, CHAR(10)))-SEARCH("-", _xlfn.TEXTSPLIT('Data Table'!E36, CHAR(10)))-2))/12)
               ), 2),
               "-"
            )
         )
      )
   )
)</f>
        <v>-</v>
      </c>
      <c r="F35" s="203" t="str" cm="1">
        <f t="array" ref="F35">IF('Data Table'!F36="", "-",
   IF('Data Table'!F36="-", "-",
      IF(ISNUMBER('Data Table'!F36*1), 'Data Table'!F36,
         IF(ISNUMBER(SEARCH("hrs", 'Data Table'!F36)),
            IFERROR(
               ROUND(SUMPRODUCT(
                  VALUE(LEFT(_xlfn.TEXTSPLIT('Data Table'!F36, CHAR(10)), FIND("-", _xlfn.TEXTSPLIT('Data Table'!F36, CHAR(10)))-1)) *
                  (VALUE(MID(_xlfn.TEXTSPLIT('Data Table'!F36, CHAR(10)), FIND("-", _xlfn.TEXTSPLIT('Data Table'!F36, CHAR(10)))+2,
                  SEARCH("hrs", _xlfn.TEXTSPLIT('Data Table'!F36, CHAR(10)))-SEARCH("-", _xlfn.TEXTSPLIT('Data Table'!F36, CHAR(10)))-2))/12)
               ), 2),
               "-"
            )
         )
      )
   )
)</f>
        <v>-</v>
      </c>
      <c r="G35" s="203" t="str" cm="1">
        <f t="array" ref="G35">IF('Data Table'!G36="", "-",
   IF('Data Table'!G36="-", "-",
      IF(ISNUMBER('Data Table'!G36*1), 'Data Table'!G36,
         IF(ISNUMBER(SEARCH("hrs", 'Data Table'!G36)),
            IFERROR(
               ROUND(SUMPRODUCT(
                  VALUE(LEFT(_xlfn.TEXTSPLIT('Data Table'!G36, CHAR(10)), FIND("-", _xlfn.TEXTSPLIT('Data Table'!G36, CHAR(10)))-1)) *
                  (VALUE(MID(_xlfn.TEXTSPLIT('Data Table'!G36, CHAR(10)), FIND("-", _xlfn.TEXTSPLIT('Data Table'!G36, CHAR(10)))+2,
                  SEARCH("hrs", _xlfn.TEXTSPLIT('Data Table'!G36, CHAR(10)))-SEARCH("-", _xlfn.TEXTSPLIT('Data Table'!G36, CHAR(10)))-2))/12)
               ), 2),
               "-"
            )
         )
      )
   )
)</f>
        <v>-</v>
      </c>
      <c r="H35" s="203" t="str" cm="1">
        <f t="array" ref="H35">IF('Data Table'!H36="", "-",
   IF('Data Table'!H36="-", "-",
      IF(ISNUMBER('Data Table'!H36*1), 'Data Table'!H36,
         IF(ISNUMBER(SEARCH("hrs", 'Data Table'!H36)),
            IFERROR(
               ROUND(SUMPRODUCT(
                  VALUE(LEFT(_xlfn.TEXTSPLIT('Data Table'!H36, CHAR(10)), FIND("-", _xlfn.TEXTSPLIT('Data Table'!H36, CHAR(10)))-1)) *
                  (VALUE(MID(_xlfn.TEXTSPLIT('Data Table'!H36, CHAR(10)), FIND("-", _xlfn.TEXTSPLIT('Data Table'!H36, CHAR(10)))+2,
                  SEARCH("hrs", _xlfn.TEXTSPLIT('Data Table'!H36, CHAR(10)))-SEARCH("-", _xlfn.TEXTSPLIT('Data Table'!H36, CHAR(10)))-2))/12)
               ), 2),
               "-"
            )
         )
      )
   )
)</f>
        <v>-</v>
      </c>
      <c r="I35" s="203" t="str" cm="1">
        <f t="array" ref="I35">IF('Data Table'!I36="", "-",
   IF('Data Table'!I36="-", "-",
      IF(ISNUMBER('Data Table'!I36*1), 'Data Table'!I36,
         IF(ISNUMBER(SEARCH("hrs", 'Data Table'!I36)),
            IFERROR(
               ROUND(SUMPRODUCT(
                  VALUE(LEFT(_xlfn.TEXTSPLIT('Data Table'!I36, CHAR(10)), FIND("-", _xlfn.TEXTSPLIT('Data Table'!I36, CHAR(10)))-1)) *
                  (VALUE(MID(_xlfn.TEXTSPLIT('Data Table'!I36, CHAR(10)), FIND("-", _xlfn.TEXTSPLIT('Data Table'!I36, CHAR(10)))+2,
                  SEARCH("hrs", _xlfn.TEXTSPLIT('Data Table'!I36, CHAR(10)))-SEARCH("-", _xlfn.TEXTSPLIT('Data Table'!I36, CHAR(10)))-2))/12)
               ), 2),
               "-"
            )
         )
      )
   )
)</f>
        <v>-</v>
      </c>
      <c r="J35" s="203" t="str" cm="1">
        <f t="array" ref="J35">IF('Data Table'!J36="", "-",
   IF('Data Table'!J36="-", "-",
      IF(ISNUMBER('Data Table'!J36*1), 'Data Table'!J36,
         IF(ISNUMBER(SEARCH("hrs", 'Data Table'!J36)),
            IFERROR(
               ROUND(SUMPRODUCT(
                  VALUE(LEFT(_xlfn.TEXTSPLIT('Data Table'!J36, CHAR(10)), FIND("-", _xlfn.TEXTSPLIT('Data Table'!J36, CHAR(10)))-1)) *
                  (VALUE(MID(_xlfn.TEXTSPLIT('Data Table'!J36, CHAR(10)), FIND("-", _xlfn.TEXTSPLIT('Data Table'!J36, CHAR(10)))+2,
                  SEARCH("hrs", _xlfn.TEXTSPLIT('Data Table'!J36, CHAR(10)))-SEARCH("-", _xlfn.TEXTSPLIT('Data Table'!J36, CHAR(10)))-2))/12)
               ), 2),
               "-"
            )
         )
      )
   )
)</f>
        <v>-</v>
      </c>
      <c r="K35" s="203" t="str" cm="1">
        <f t="array" ref="K35">IF('Data Table'!K36="", "-",
   IF('Data Table'!K36="-", "-",
      IF(ISNUMBER('Data Table'!K36*1), 'Data Table'!K36,
         IF(ISNUMBER(SEARCH("hrs", 'Data Table'!K36)),
            IFERROR(
               ROUND(SUMPRODUCT(
                  VALUE(LEFT(_xlfn.TEXTSPLIT('Data Table'!K36, CHAR(10)), FIND("-", _xlfn.TEXTSPLIT('Data Table'!K36, CHAR(10)))-1)) *
                  (VALUE(MID(_xlfn.TEXTSPLIT('Data Table'!K36, CHAR(10)), FIND("-", _xlfn.TEXTSPLIT('Data Table'!K36, CHAR(10)))+2,
                  SEARCH("hrs", _xlfn.TEXTSPLIT('Data Table'!K36, CHAR(10)))-SEARCH("-", _xlfn.TEXTSPLIT('Data Table'!K36, CHAR(10)))-2))/12)
               ), 2),
               "-"
            )
         )
      )
   )
)</f>
        <v>-</v>
      </c>
      <c r="L35" s="203" t="str" cm="1">
        <f t="array" ref="L35">IF('Data Table'!N36="", "-",
   IF('Data Table'!N36="-", "-",
      IF(ISNUMBER('Data Table'!N36*1), 'Data Table'!N36,
         IF(ISNUMBER(SEARCH("hrs", 'Data Table'!N36)),
            IFERROR(
               ROUND(SUMPRODUCT(
                  VALUE(LEFT(_xlfn.TEXTSPLIT('Data Table'!N36, CHAR(10)), FIND("-", _xlfn.TEXTSPLIT('Data Table'!N36, CHAR(10)))-1)) *
                  (VALUE(MID(_xlfn.TEXTSPLIT('Data Table'!N36, CHAR(10)), FIND("-", _xlfn.TEXTSPLIT('Data Table'!N36, CHAR(10)))+2,
                  SEARCH("hrs", _xlfn.TEXTSPLIT('Data Table'!N36, CHAR(10)))-SEARCH("-", _xlfn.TEXTSPLIT('Data Table'!N36, CHAR(10)))-2))/12)
               ), 2),
               "-"
            )
         )
      )
   )
)</f>
        <v>-</v>
      </c>
      <c r="M35" s="203" t="str" cm="1">
        <f t="array" ref="M35">IF('Data Table'!O36="", "-",
   IF('Data Table'!O36="-", "-",
      IF(ISNUMBER('Data Table'!O36*1), 'Data Table'!O36,
         IF(ISNUMBER(SEARCH("hrs", 'Data Table'!O36)),
            IFERROR(
               ROUND(SUMPRODUCT(
                  VALUE(LEFT(_xlfn.TEXTSPLIT('Data Table'!O36, CHAR(10)), FIND("-", _xlfn.TEXTSPLIT('Data Table'!O36, CHAR(10)))-1)) *
                  (VALUE(MID(_xlfn.TEXTSPLIT('Data Table'!O36, CHAR(10)), FIND("-", _xlfn.TEXTSPLIT('Data Table'!O36, CHAR(10)))+2,
                  SEARCH("hrs", _xlfn.TEXTSPLIT('Data Table'!O36, CHAR(10)))-SEARCH("-", _xlfn.TEXTSPLIT('Data Table'!O36, CHAR(10)))-2))/12)
               ), 2),
               "-"
            )
         )
      )
   )
)</f>
        <v>-</v>
      </c>
      <c r="N35" s="203" t="str" cm="1">
        <f t="array" ref="N35">IF('Data Table'!P36="", "-",
   IF('Data Table'!P36="-", "-",
      IF(ISNUMBER('Data Table'!P36*1), 'Data Table'!P36,
         IF(ISNUMBER(SEARCH("hrs", 'Data Table'!P36)),
            IFERROR(
               ROUND(SUMPRODUCT(
                  VALUE(LEFT(_xlfn.TEXTSPLIT('Data Table'!P36, CHAR(10)), FIND("-", _xlfn.TEXTSPLIT('Data Table'!P36, CHAR(10)))-1)) *
                  (VALUE(MID(_xlfn.TEXTSPLIT('Data Table'!P36, CHAR(10)), FIND("-", _xlfn.TEXTSPLIT('Data Table'!P36, CHAR(10)))+2,
                  SEARCH("hrs", _xlfn.TEXTSPLIT('Data Table'!P36, CHAR(10)))-SEARCH("-", _xlfn.TEXTSPLIT('Data Table'!P36, CHAR(10)))-2))/12)
               ), 2),
               "-"
            )
         )
      )
   )
)</f>
        <v>-</v>
      </c>
      <c r="O35" s="203" t="str" cm="1">
        <f t="array" ref="O35">IF('Data Table'!Q36="", "-",
   IF('Data Table'!Q36="-", "-",
      IF(ISNUMBER('Data Table'!Q36*1), 'Data Table'!Q36,
         IF(ISNUMBER(SEARCH("hrs", 'Data Table'!Q36)),
            IFERROR(
               ROUND(SUMPRODUCT(
                  VALUE(LEFT(_xlfn.TEXTSPLIT('Data Table'!Q36, CHAR(10)), FIND("-", _xlfn.TEXTSPLIT('Data Table'!Q36, CHAR(10)))-1)) *
                  (VALUE(MID(_xlfn.TEXTSPLIT('Data Table'!Q36, CHAR(10)), FIND("-", _xlfn.TEXTSPLIT('Data Table'!Q36, CHAR(10)))+2,
                  SEARCH("hrs", _xlfn.TEXTSPLIT('Data Table'!Q36, CHAR(10)))-SEARCH("-", _xlfn.TEXTSPLIT('Data Table'!Q36, CHAR(10)))-2))/12)
               ), 2),
               "-"
            )
         )
      )
   )
)</f>
        <v>-</v>
      </c>
      <c r="P35" s="203" t="str" cm="1">
        <f t="array" ref="P35">IF('Data Table'!R36="", "-",
   IF('Data Table'!R36="-", "-",
      IF(ISNUMBER('Data Table'!R36*1), 'Data Table'!R36,
         IF(ISNUMBER(SEARCH("hrs", 'Data Table'!R36)),
            IFERROR(
               ROUND(SUMPRODUCT(
                  VALUE(LEFT(_xlfn.TEXTSPLIT('Data Table'!R36, CHAR(10)), FIND("-", _xlfn.TEXTSPLIT('Data Table'!R36, CHAR(10)))-1)) *
                  (VALUE(MID(_xlfn.TEXTSPLIT('Data Table'!R36, CHAR(10)), FIND("-", _xlfn.TEXTSPLIT('Data Table'!R36, CHAR(10)))+2,
                  SEARCH("hrs", _xlfn.TEXTSPLIT('Data Table'!R36, CHAR(10)))-SEARCH("-", _xlfn.TEXTSPLIT('Data Table'!R36, CHAR(10)))-2))/12)
               ), 2),
               "-"
            )
         )
      )
   )
)</f>
        <v>-</v>
      </c>
      <c r="Q35" s="203" t="str" cm="1">
        <f t="array" ref="Q35">IF('Data Table'!S36="", "-",
   IF('Data Table'!S36="-", "-",
      IF(ISNUMBER('Data Table'!S36*1), 'Data Table'!S36,
         IF(ISNUMBER(SEARCH("hrs", 'Data Table'!S36)),
            IFERROR(
               ROUND(SUMPRODUCT(
                  VALUE(LEFT(_xlfn.TEXTSPLIT('Data Table'!S36, CHAR(10)), FIND("-", _xlfn.TEXTSPLIT('Data Table'!S36, CHAR(10)))-1)) *
                  (VALUE(MID(_xlfn.TEXTSPLIT('Data Table'!S36, CHAR(10)), FIND("-", _xlfn.TEXTSPLIT('Data Table'!S36, CHAR(10)))+2,
                  SEARCH("hrs", _xlfn.TEXTSPLIT('Data Table'!S36, CHAR(10)))-SEARCH("-", _xlfn.TEXTSPLIT('Data Table'!S36, CHAR(10)))-2))/12)
               ), 2),
               "-"
            )
         )
      )
   )
)</f>
        <v>-</v>
      </c>
      <c r="R35" s="203" t="str" cm="1">
        <f t="array" ref="R35">IF('Data Table'!T36="", "-",
   IF('Data Table'!T36="-", "-",
      IF(ISNUMBER('Data Table'!T36*1), 'Data Table'!T36,
         IF(ISNUMBER(SEARCH("hrs", 'Data Table'!T36)),
            IFERROR(
               ROUND(SUMPRODUCT(
                  VALUE(LEFT(_xlfn.TEXTSPLIT('Data Table'!T36, CHAR(10)), FIND("-", _xlfn.TEXTSPLIT('Data Table'!T36, CHAR(10)))-1)) *
                  (VALUE(MID(_xlfn.TEXTSPLIT('Data Table'!T36, CHAR(10)), FIND("-", _xlfn.TEXTSPLIT('Data Table'!T36, CHAR(10)))+2,
                  SEARCH("hrs", _xlfn.TEXTSPLIT('Data Table'!T36, CHAR(10)))-SEARCH("-", _xlfn.TEXTSPLIT('Data Table'!T36, CHAR(10)))-2))/12)
               ), 2),
               "-"
            )
         )
      )
   )
)</f>
        <v>-</v>
      </c>
      <c r="S35" s="203" t="str" cm="1">
        <f t="array" ref="S35">IF('Data Table'!U36="", "-",
   IF('Data Table'!U36="-", "-",
      IF(ISNUMBER('Data Table'!U36*1), 'Data Table'!U36,
         IF(ISNUMBER(SEARCH("hrs", 'Data Table'!U36)),
            IFERROR(
               ROUND(SUMPRODUCT(
                  VALUE(LEFT(_xlfn.TEXTSPLIT('Data Table'!U36, CHAR(10)), FIND("-", _xlfn.TEXTSPLIT('Data Table'!U36, CHAR(10)))-1)) *
                  (VALUE(MID(_xlfn.TEXTSPLIT('Data Table'!U36, CHAR(10)), FIND("-", _xlfn.TEXTSPLIT('Data Table'!U36, CHAR(10)))+2,
                  SEARCH("hrs", _xlfn.TEXTSPLIT('Data Table'!U36, CHAR(10)))-SEARCH("-", _xlfn.TEXTSPLIT('Data Table'!U36, CHAR(10)))-2))/12)
               ), 2),
               "-"
            )
         )
      )
   )
)</f>
        <v>-</v>
      </c>
      <c r="T35" s="251">
        <v>637</v>
      </c>
      <c r="U35" s="251" t="s">
        <v>54</v>
      </c>
      <c r="V35" s="251" t="s">
        <v>418</v>
      </c>
      <c r="W35" s="295"/>
    </row>
    <row r="36" spans="1:23" s="161" customFormat="1" ht="20.25" customHeight="1">
      <c r="A36" s="205">
        <v>45346</v>
      </c>
      <c r="B36" s="203" t="str" cm="1">
        <f t="array" ref="B36">IF('Data Table'!B37="", "-",
   IF('Data Table'!B37="-", "-",
      IF(ISNUMBER('Data Table'!B37*1), 'Data Table'!B37,
         IF(ISNUMBER(SEARCH("hrs", 'Data Table'!B37)),
            IFERROR(
               ROUND(SUMPRODUCT(
                  VALUE(LEFT(_xlfn.TEXTSPLIT('Data Table'!B37, CHAR(10)), FIND("-", _xlfn.TEXTSPLIT('Data Table'!B37, CHAR(10)))-1)) *
                  (VALUE(MID(_xlfn.TEXTSPLIT('Data Table'!B37, CHAR(10)), FIND("-", _xlfn.TEXTSPLIT('Data Table'!B37, CHAR(10)))+2,
                  SEARCH("hrs", _xlfn.TEXTSPLIT('Data Table'!B37, CHAR(10)))-SEARCH("-", _xlfn.TEXTSPLIT('Data Table'!B37, CHAR(10)))-2))/12)
               ), 2),
               "-"
            )
         )
      )
   )
)</f>
        <v>-</v>
      </c>
      <c r="C36" s="203" t="str" cm="1">
        <f t="array" ref="C36">IF('Data Table'!C37="", "-",
   IF('Data Table'!C37="-", "-",
      IF(ISNUMBER('Data Table'!C37*1), 'Data Table'!C37,
         IF(ISNUMBER(SEARCH("hrs", 'Data Table'!C37)),
            IFERROR(
               ROUND(SUMPRODUCT(
                  VALUE(LEFT(_xlfn.TEXTSPLIT('Data Table'!C37, CHAR(10)), FIND("-", _xlfn.TEXTSPLIT('Data Table'!C37, CHAR(10)))-1)) *
                  (VALUE(MID(_xlfn.TEXTSPLIT('Data Table'!C37, CHAR(10)), FIND("-", _xlfn.TEXTSPLIT('Data Table'!C37, CHAR(10)))+2,
                  SEARCH("hrs", _xlfn.TEXTSPLIT('Data Table'!C37, CHAR(10)))-SEARCH("-", _xlfn.TEXTSPLIT('Data Table'!C37, CHAR(10)))-2))/12)
               ), 2),
               "-"
            )
         )
      )
   )
)</f>
        <v>-</v>
      </c>
      <c r="D36" s="203" t="str" cm="1">
        <f t="array" ref="D36">IF('Data Table'!D37="", "-",
   IF('Data Table'!D37="-", "-",
      IF(ISNUMBER('Data Table'!D37*1), 'Data Table'!D37,
         IF(ISNUMBER(SEARCH("hrs", 'Data Table'!D37)),
            IFERROR(
               ROUND(SUMPRODUCT(
                  VALUE(LEFT(_xlfn.TEXTSPLIT('Data Table'!D37, CHAR(10)), FIND("-", _xlfn.TEXTSPLIT('Data Table'!D37, CHAR(10)))-1)) *
                  (VALUE(MID(_xlfn.TEXTSPLIT('Data Table'!D37, CHAR(10)), FIND("-", _xlfn.TEXTSPLIT('Data Table'!D37, CHAR(10)))+2,
                  SEARCH("hrs", _xlfn.TEXTSPLIT('Data Table'!D37, CHAR(10)))-SEARCH("-", _xlfn.TEXTSPLIT('Data Table'!D37, CHAR(10)))-2))/12)
               ), 2),
               "-"
            )
         )
      )
   )
)</f>
        <v>-</v>
      </c>
      <c r="E36" s="203" t="str" cm="1">
        <f t="array" ref="E36">IF('Data Table'!E37="", "-",
   IF('Data Table'!E37="-", "-",
      IF(ISNUMBER('Data Table'!E37*1), 'Data Table'!E37,
         IF(ISNUMBER(SEARCH("hrs", 'Data Table'!E37)),
            IFERROR(
               ROUND(SUMPRODUCT(
                  VALUE(LEFT(_xlfn.TEXTSPLIT('Data Table'!E37, CHAR(10)), FIND("-", _xlfn.TEXTSPLIT('Data Table'!E37, CHAR(10)))-1)) *
                  (VALUE(MID(_xlfn.TEXTSPLIT('Data Table'!E37, CHAR(10)), FIND("-", _xlfn.TEXTSPLIT('Data Table'!E37, CHAR(10)))+2,
                  SEARCH("hrs", _xlfn.TEXTSPLIT('Data Table'!E37, CHAR(10)))-SEARCH("-", _xlfn.TEXTSPLIT('Data Table'!E37, CHAR(10)))-2))/12)
               ), 2),
               "-"
            )
         )
      )
   )
)</f>
        <v>-</v>
      </c>
      <c r="F36" s="203" t="str" cm="1">
        <f t="array" ref="F36">IF('Data Table'!F37="", "-",
   IF('Data Table'!F37="-", "-",
      IF(ISNUMBER('Data Table'!F37*1), 'Data Table'!F37,
         IF(ISNUMBER(SEARCH("hrs", 'Data Table'!F37)),
            IFERROR(
               ROUND(SUMPRODUCT(
                  VALUE(LEFT(_xlfn.TEXTSPLIT('Data Table'!F37, CHAR(10)), FIND("-", _xlfn.TEXTSPLIT('Data Table'!F37, CHAR(10)))-1)) *
                  (VALUE(MID(_xlfn.TEXTSPLIT('Data Table'!F37, CHAR(10)), FIND("-", _xlfn.TEXTSPLIT('Data Table'!F37, CHAR(10)))+2,
                  SEARCH("hrs", _xlfn.TEXTSPLIT('Data Table'!F37, CHAR(10)))-SEARCH("-", _xlfn.TEXTSPLIT('Data Table'!F37, CHAR(10)))-2))/12)
               ), 2),
               "-"
            )
         )
      )
   )
)</f>
        <v>-</v>
      </c>
      <c r="G36" s="203" t="str" cm="1">
        <f t="array" ref="G36">IF('Data Table'!G37="", "-",
   IF('Data Table'!G37="-", "-",
      IF(ISNUMBER('Data Table'!G37*1), 'Data Table'!G37,
         IF(ISNUMBER(SEARCH("hrs", 'Data Table'!G37)),
            IFERROR(
               ROUND(SUMPRODUCT(
                  VALUE(LEFT(_xlfn.TEXTSPLIT('Data Table'!G37, CHAR(10)), FIND("-", _xlfn.TEXTSPLIT('Data Table'!G37, CHAR(10)))-1)) *
                  (VALUE(MID(_xlfn.TEXTSPLIT('Data Table'!G37, CHAR(10)), FIND("-", _xlfn.TEXTSPLIT('Data Table'!G37, CHAR(10)))+2,
                  SEARCH("hrs", _xlfn.TEXTSPLIT('Data Table'!G37, CHAR(10)))-SEARCH("-", _xlfn.TEXTSPLIT('Data Table'!G37, CHAR(10)))-2))/12)
               ), 2),
               "-"
            )
         )
      )
   )
)</f>
        <v>-</v>
      </c>
      <c r="H36" s="203" t="str" cm="1">
        <f t="array" ref="H36">IF('Data Table'!H37="", "-",
   IF('Data Table'!H37="-", "-",
      IF(ISNUMBER('Data Table'!H37*1), 'Data Table'!H37,
         IF(ISNUMBER(SEARCH("hrs", 'Data Table'!H37)),
            IFERROR(
               ROUND(SUMPRODUCT(
                  VALUE(LEFT(_xlfn.TEXTSPLIT('Data Table'!H37, CHAR(10)), FIND("-", _xlfn.TEXTSPLIT('Data Table'!H37, CHAR(10)))-1)) *
                  (VALUE(MID(_xlfn.TEXTSPLIT('Data Table'!H37, CHAR(10)), FIND("-", _xlfn.TEXTSPLIT('Data Table'!H37, CHAR(10)))+2,
                  SEARCH("hrs", _xlfn.TEXTSPLIT('Data Table'!H37, CHAR(10)))-SEARCH("-", _xlfn.TEXTSPLIT('Data Table'!H37, CHAR(10)))-2))/12)
               ), 2),
               "-"
            )
         )
      )
   )
)</f>
        <v>-</v>
      </c>
      <c r="I36" s="203" t="str" cm="1">
        <f t="array" ref="I36">IF('Data Table'!I37="", "-",
   IF('Data Table'!I37="-", "-",
      IF(ISNUMBER('Data Table'!I37*1), 'Data Table'!I37,
         IF(ISNUMBER(SEARCH("hrs", 'Data Table'!I37)),
            IFERROR(
               ROUND(SUMPRODUCT(
                  VALUE(LEFT(_xlfn.TEXTSPLIT('Data Table'!I37, CHAR(10)), FIND("-", _xlfn.TEXTSPLIT('Data Table'!I37, CHAR(10)))-1)) *
                  (VALUE(MID(_xlfn.TEXTSPLIT('Data Table'!I37, CHAR(10)), FIND("-", _xlfn.TEXTSPLIT('Data Table'!I37, CHAR(10)))+2,
                  SEARCH("hrs", _xlfn.TEXTSPLIT('Data Table'!I37, CHAR(10)))-SEARCH("-", _xlfn.TEXTSPLIT('Data Table'!I37, CHAR(10)))-2))/12)
               ), 2),
               "-"
            )
         )
      )
   )
)</f>
        <v>-</v>
      </c>
      <c r="J36" s="203" t="str" cm="1">
        <f t="array" ref="J36">IF('Data Table'!J37="", "-",
   IF('Data Table'!J37="-", "-",
      IF(ISNUMBER('Data Table'!J37*1), 'Data Table'!J37,
         IF(ISNUMBER(SEARCH("hrs", 'Data Table'!J37)),
            IFERROR(
               ROUND(SUMPRODUCT(
                  VALUE(LEFT(_xlfn.TEXTSPLIT('Data Table'!J37, CHAR(10)), FIND("-", _xlfn.TEXTSPLIT('Data Table'!J37, CHAR(10)))-1)) *
                  (VALUE(MID(_xlfn.TEXTSPLIT('Data Table'!J37, CHAR(10)), FIND("-", _xlfn.TEXTSPLIT('Data Table'!J37, CHAR(10)))+2,
                  SEARCH("hrs", _xlfn.TEXTSPLIT('Data Table'!J37, CHAR(10)))-SEARCH("-", _xlfn.TEXTSPLIT('Data Table'!J37, CHAR(10)))-2))/12)
               ), 2),
               "-"
            )
         )
      )
   )
)</f>
        <v>-</v>
      </c>
      <c r="K36" s="203" t="str" cm="1">
        <f t="array" ref="K36">IF('Data Table'!K37="", "-",
   IF('Data Table'!K37="-", "-",
      IF(ISNUMBER('Data Table'!K37*1), 'Data Table'!K37,
         IF(ISNUMBER(SEARCH("hrs", 'Data Table'!K37)),
            IFERROR(
               ROUND(SUMPRODUCT(
                  VALUE(LEFT(_xlfn.TEXTSPLIT('Data Table'!K37, CHAR(10)), FIND("-", _xlfn.TEXTSPLIT('Data Table'!K37, CHAR(10)))-1)) *
                  (VALUE(MID(_xlfn.TEXTSPLIT('Data Table'!K37, CHAR(10)), FIND("-", _xlfn.TEXTSPLIT('Data Table'!K37, CHAR(10)))+2,
                  SEARCH("hrs", _xlfn.TEXTSPLIT('Data Table'!K37, CHAR(10)))-SEARCH("-", _xlfn.TEXTSPLIT('Data Table'!K37, CHAR(10)))-2))/12)
               ), 2),
               "-"
            )
         )
      )
   )
)</f>
        <v>-</v>
      </c>
      <c r="L36" s="203" cm="1">
        <f t="array" ref="L36">IF('Data Table'!N37="", "-",
   IF('Data Table'!N37="-", "-",
      IF(ISNUMBER('Data Table'!N37*1), 'Data Table'!N37,
         IF(ISNUMBER(SEARCH("hrs", 'Data Table'!N37)),
            IFERROR(
               ROUND(SUMPRODUCT(
                  VALUE(LEFT(_xlfn.TEXTSPLIT('Data Table'!N37, CHAR(10)), FIND("-", _xlfn.TEXTSPLIT('Data Table'!N37, CHAR(10)))-1)) *
                  (VALUE(MID(_xlfn.TEXTSPLIT('Data Table'!N37, CHAR(10)), FIND("-", _xlfn.TEXTSPLIT('Data Table'!N37, CHAR(10)))+2,
                  SEARCH("hrs", _xlfn.TEXTSPLIT('Data Table'!N37, CHAR(10)))-SEARCH("-", _xlfn.TEXTSPLIT('Data Table'!N37, CHAR(10)))-2))/12)
               ), 2),
               "-"
            )
         )
      )
   )
)</f>
        <v>1</v>
      </c>
      <c r="M36" s="203" t="str" cm="1">
        <f t="array" ref="M36">IF('Data Table'!O37="", "-",
   IF('Data Table'!O37="-", "-",
      IF(ISNUMBER('Data Table'!O37*1), 'Data Table'!O37,
         IF(ISNUMBER(SEARCH("hrs", 'Data Table'!O37)),
            IFERROR(
               ROUND(SUMPRODUCT(
                  VALUE(LEFT(_xlfn.TEXTSPLIT('Data Table'!O37, CHAR(10)), FIND("-", _xlfn.TEXTSPLIT('Data Table'!O37, CHAR(10)))-1)) *
                  (VALUE(MID(_xlfn.TEXTSPLIT('Data Table'!O37, CHAR(10)), FIND("-", _xlfn.TEXTSPLIT('Data Table'!O37, CHAR(10)))+2,
                  SEARCH("hrs", _xlfn.TEXTSPLIT('Data Table'!O37, CHAR(10)))-SEARCH("-", _xlfn.TEXTSPLIT('Data Table'!O37, CHAR(10)))-2))/12)
               ), 2),
               "-"
            )
         )
      )
   )
)</f>
        <v>-</v>
      </c>
      <c r="N36" s="203" cm="1">
        <f t="array" ref="N36">IF('Data Table'!P37="", "-",
   IF('Data Table'!P37="-", "-",
      IF(ISNUMBER('Data Table'!P37*1), 'Data Table'!P37,
         IF(ISNUMBER(SEARCH("hrs", 'Data Table'!P37)),
            IFERROR(
               ROUND(SUMPRODUCT(
                  VALUE(LEFT(_xlfn.TEXTSPLIT('Data Table'!P37, CHAR(10)), FIND("-", _xlfn.TEXTSPLIT('Data Table'!P37, CHAR(10)))-1)) *
                  (VALUE(MID(_xlfn.TEXTSPLIT('Data Table'!P37, CHAR(10)), FIND("-", _xlfn.TEXTSPLIT('Data Table'!P37, CHAR(10)))+2,
                  SEARCH("hrs", _xlfn.TEXTSPLIT('Data Table'!P37, CHAR(10)))-SEARCH("-", _xlfn.TEXTSPLIT('Data Table'!P37, CHAR(10)))-2))/12)
               ), 2),
               "-"
            )
         )
      )
   )
)</f>
        <v>5</v>
      </c>
      <c r="O36" s="203" t="str" cm="1">
        <f t="array" ref="O36">IF('Data Table'!Q37="", "-",
   IF('Data Table'!Q37="-", "-",
      IF(ISNUMBER('Data Table'!Q37*1), 'Data Table'!Q37,
         IF(ISNUMBER(SEARCH("hrs", 'Data Table'!Q37)),
            IFERROR(
               ROUND(SUMPRODUCT(
                  VALUE(LEFT(_xlfn.TEXTSPLIT('Data Table'!Q37, CHAR(10)), FIND("-", _xlfn.TEXTSPLIT('Data Table'!Q37, CHAR(10)))-1)) *
                  (VALUE(MID(_xlfn.TEXTSPLIT('Data Table'!Q37, CHAR(10)), FIND("-", _xlfn.TEXTSPLIT('Data Table'!Q37, CHAR(10)))+2,
                  SEARCH("hrs", _xlfn.TEXTSPLIT('Data Table'!Q37, CHAR(10)))-SEARCH("-", _xlfn.TEXTSPLIT('Data Table'!Q37, CHAR(10)))-2))/12)
               ), 2),
               "-"
            )
         )
      )
   )
)</f>
        <v>-</v>
      </c>
      <c r="P36" s="203" cm="1">
        <f t="array" ref="P36">IF('Data Table'!R37="", "-",
   IF('Data Table'!R37="-", "-",
      IF(ISNUMBER('Data Table'!R37*1), 'Data Table'!R37,
         IF(ISNUMBER(SEARCH("hrs", 'Data Table'!R37)),
            IFERROR(
               ROUND(SUMPRODUCT(
                  VALUE(LEFT(_xlfn.TEXTSPLIT('Data Table'!R37, CHAR(10)), FIND("-", _xlfn.TEXTSPLIT('Data Table'!R37, CHAR(10)))-1)) *
                  (VALUE(MID(_xlfn.TEXTSPLIT('Data Table'!R37, CHAR(10)), FIND("-", _xlfn.TEXTSPLIT('Data Table'!R37, CHAR(10)))+2,
                  SEARCH("hrs", _xlfn.TEXTSPLIT('Data Table'!R37, CHAR(10)))-SEARCH("-", _xlfn.TEXTSPLIT('Data Table'!R37, CHAR(10)))-2))/12)
               ), 2),
               "-"
            )
         )
      )
   )
)</f>
        <v>2</v>
      </c>
      <c r="Q36" s="203" t="str" cm="1">
        <f t="array" ref="Q36">IF('Data Table'!S37="", "-",
   IF('Data Table'!S37="-", "-",
      IF(ISNUMBER('Data Table'!S37*1), 'Data Table'!S37,
         IF(ISNUMBER(SEARCH("hrs", 'Data Table'!S37)),
            IFERROR(
               ROUND(SUMPRODUCT(
                  VALUE(LEFT(_xlfn.TEXTSPLIT('Data Table'!S37, CHAR(10)), FIND("-", _xlfn.TEXTSPLIT('Data Table'!S37, CHAR(10)))-1)) *
                  (VALUE(MID(_xlfn.TEXTSPLIT('Data Table'!S37, CHAR(10)), FIND("-", _xlfn.TEXTSPLIT('Data Table'!S37, CHAR(10)))+2,
                  SEARCH("hrs", _xlfn.TEXTSPLIT('Data Table'!S37, CHAR(10)))-SEARCH("-", _xlfn.TEXTSPLIT('Data Table'!S37, CHAR(10)))-2))/12)
               ), 2),
               "-"
            )
         )
      )
   )
)</f>
        <v>-</v>
      </c>
      <c r="R36" s="203" cm="1">
        <f t="array" ref="R36">IF('Data Table'!T37="", "-",
   IF('Data Table'!T37="-", "-",
      IF(ISNUMBER('Data Table'!T37*1), 'Data Table'!T37,
         IF(ISNUMBER(SEARCH("hrs", 'Data Table'!T37)),
            IFERROR(
               ROUND(SUMPRODUCT(
                  VALUE(LEFT(_xlfn.TEXTSPLIT('Data Table'!T37, CHAR(10)), FIND("-", _xlfn.TEXTSPLIT('Data Table'!T37, CHAR(10)))-1)) *
                  (VALUE(MID(_xlfn.TEXTSPLIT('Data Table'!T37, CHAR(10)), FIND("-", _xlfn.TEXTSPLIT('Data Table'!T37, CHAR(10)))+2,
                  SEARCH("hrs", _xlfn.TEXTSPLIT('Data Table'!T37, CHAR(10)))-SEARCH("-", _xlfn.TEXTSPLIT('Data Table'!T37, CHAR(10)))-2))/12)
               ), 2),
               "-"
            )
         )
      )
   )
)</f>
        <v>0</v>
      </c>
      <c r="S36" s="203" t="str" cm="1">
        <f t="array" ref="S36">IF('Data Table'!U37="", "-",
   IF('Data Table'!U37="-", "-",
      IF(ISNUMBER('Data Table'!U37*1), 'Data Table'!U37,
         IF(ISNUMBER(SEARCH("hrs", 'Data Table'!U37)),
            IFERROR(
               ROUND(SUMPRODUCT(
                  VALUE(LEFT(_xlfn.TEXTSPLIT('Data Table'!U37, CHAR(10)), FIND("-", _xlfn.TEXTSPLIT('Data Table'!U37, CHAR(10)))-1)) *
                  (VALUE(MID(_xlfn.TEXTSPLIT('Data Table'!U37, CHAR(10)), FIND("-", _xlfn.TEXTSPLIT('Data Table'!U37, CHAR(10)))+2,
                  SEARCH("hrs", _xlfn.TEXTSPLIT('Data Table'!U37, CHAR(10)))-SEARCH("-", _xlfn.TEXTSPLIT('Data Table'!U37, CHAR(10)))-2))/12)
               ), 2),
               "-"
            )
         )
      )
   )
)</f>
        <v>-</v>
      </c>
      <c r="T36" s="251">
        <v>2882</v>
      </c>
      <c r="U36" s="251" t="s">
        <v>54</v>
      </c>
      <c r="V36" s="251" t="s">
        <v>418</v>
      </c>
      <c r="W36" s="295"/>
    </row>
    <row r="37" spans="1:23" s="161" customFormat="1" ht="20.25" customHeight="1">
      <c r="A37" s="205">
        <v>45347</v>
      </c>
      <c r="B37" s="203" t="str" cm="1">
        <f t="array" ref="B37">IF('Data Table'!B38="", "-",
   IF('Data Table'!B38="-", "-",
      IF(ISNUMBER('Data Table'!B38*1), 'Data Table'!B38,
         IF(ISNUMBER(SEARCH("hrs", 'Data Table'!B38)),
            IFERROR(
               ROUND(SUMPRODUCT(
                  VALUE(LEFT(_xlfn.TEXTSPLIT('Data Table'!B38, CHAR(10)), FIND("-", _xlfn.TEXTSPLIT('Data Table'!B38, CHAR(10)))-1)) *
                  (VALUE(MID(_xlfn.TEXTSPLIT('Data Table'!B38, CHAR(10)), FIND("-", _xlfn.TEXTSPLIT('Data Table'!B38, CHAR(10)))+2,
                  SEARCH("hrs", _xlfn.TEXTSPLIT('Data Table'!B38, CHAR(10)))-SEARCH("-", _xlfn.TEXTSPLIT('Data Table'!B38, CHAR(10)))-2))/12)
               ), 2),
               "-"
            )
         )
      )
   )
)</f>
        <v>-</v>
      </c>
      <c r="C37" s="203" t="str" cm="1">
        <f t="array" ref="C37">IF('Data Table'!C38="", "-",
   IF('Data Table'!C38="-", "-",
      IF(ISNUMBER('Data Table'!C38*1), 'Data Table'!C38,
         IF(ISNUMBER(SEARCH("hrs", 'Data Table'!C38)),
            IFERROR(
               ROUND(SUMPRODUCT(
                  VALUE(LEFT(_xlfn.TEXTSPLIT('Data Table'!C38, CHAR(10)), FIND("-", _xlfn.TEXTSPLIT('Data Table'!C38, CHAR(10)))-1)) *
                  (VALUE(MID(_xlfn.TEXTSPLIT('Data Table'!C38, CHAR(10)), FIND("-", _xlfn.TEXTSPLIT('Data Table'!C38, CHAR(10)))+2,
                  SEARCH("hrs", _xlfn.TEXTSPLIT('Data Table'!C38, CHAR(10)))-SEARCH("-", _xlfn.TEXTSPLIT('Data Table'!C38, CHAR(10)))-2))/12)
               ), 2),
               "-"
            )
         )
      )
   )
)</f>
        <v>-</v>
      </c>
      <c r="D37" s="203" t="str" cm="1">
        <f t="array" ref="D37">IF('Data Table'!D38="", "-",
   IF('Data Table'!D38="-", "-",
      IF(ISNUMBER('Data Table'!D38*1), 'Data Table'!D38,
         IF(ISNUMBER(SEARCH("hrs", 'Data Table'!D38)),
            IFERROR(
               ROUND(SUMPRODUCT(
                  VALUE(LEFT(_xlfn.TEXTSPLIT('Data Table'!D38, CHAR(10)), FIND("-", _xlfn.TEXTSPLIT('Data Table'!D38, CHAR(10)))-1)) *
                  (VALUE(MID(_xlfn.TEXTSPLIT('Data Table'!D38, CHAR(10)), FIND("-", _xlfn.TEXTSPLIT('Data Table'!D38, CHAR(10)))+2,
                  SEARCH("hrs", _xlfn.TEXTSPLIT('Data Table'!D38, CHAR(10)))-SEARCH("-", _xlfn.TEXTSPLIT('Data Table'!D38, CHAR(10)))-2))/12)
               ), 2),
               "-"
            )
         )
      )
   )
)</f>
        <v>-</v>
      </c>
      <c r="E37" s="203" t="str" cm="1">
        <f t="array" ref="E37">IF('Data Table'!E38="", "-",
   IF('Data Table'!E38="-", "-",
      IF(ISNUMBER('Data Table'!E38*1), 'Data Table'!E38,
         IF(ISNUMBER(SEARCH("hrs", 'Data Table'!E38)),
            IFERROR(
               ROUND(SUMPRODUCT(
                  VALUE(LEFT(_xlfn.TEXTSPLIT('Data Table'!E38, CHAR(10)), FIND("-", _xlfn.TEXTSPLIT('Data Table'!E38, CHAR(10)))-1)) *
                  (VALUE(MID(_xlfn.TEXTSPLIT('Data Table'!E38, CHAR(10)), FIND("-", _xlfn.TEXTSPLIT('Data Table'!E38, CHAR(10)))+2,
                  SEARCH("hrs", _xlfn.TEXTSPLIT('Data Table'!E38, CHAR(10)))-SEARCH("-", _xlfn.TEXTSPLIT('Data Table'!E38, CHAR(10)))-2))/12)
               ), 2),
               "-"
            )
         )
      )
   )
)</f>
        <v>-</v>
      </c>
      <c r="F37" s="203" t="str" cm="1">
        <f t="array" ref="F37">IF('Data Table'!F38="", "-",
   IF('Data Table'!F38="-", "-",
      IF(ISNUMBER('Data Table'!F38*1), 'Data Table'!F38,
         IF(ISNUMBER(SEARCH("hrs", 'Data Table'!F38)),
            IFERROR(
               ROUND(SUMPRODUCT(
                  VALUE(LEFT(_xlfn.TEXTSPLIT('Data Table'!F38, CHAR(10)), FIND("-", _xlfn.TEXTSPLIT('Data Table'!F38, CHAR(10)))-1)) *
                  (VALUE(MID(_xlfn.TEXTSPLIT('Data Table'!F38, CHAR(10)), FIND("-", _xlfn.TEXTSPLIT('Data Table'!F38, CHAR(10)))+2,
                  SEARCH("hrs", _xlfn.TEXTSPLIT('Data Table'!F38, CHAR(10)))-SEARCH("-", _xlfn.TEXTSPLIT('Data Table'!F38, CHAR(10)))-2))/12)
               ), 2),
               "-"
            )
         )
      )
   )
)</f>
        <v>-</v>
      </c>
      <c r="G37" s="203" t="str" cm="1">
        <f t="array" ref="G37">IF('Data Table'!G38="", "-",
   IF('Data Table'!G38="-", "-",
      IF(ISNUMBER('Data Table'!G38*1), 'Data Table'!G38,
         IF(ISNUMBER(SEARCH("hrs", 'Data Table'!G38)),
            IFERROR(
               ROUND(SUMPRODUCT(
                  VALUE(LEFT(_xlfn.TEXTSPLIT('Data Table'!G38, CHAR(10)), FIND("-", _xlfn.TEXTSPLIT('Data Table'!G38, CHAR(10)))-1)) *
                  (VALUE(MID(_xlfn.TEXTSPLIT('Data Table'!G38, CHAR(10)), FIND("-", _xlfn.TEXTSPLIT('Data Table'!G38, CHAR(10)))+2,
                  SEARCH("hrs", _xlfn.TEXTSPLIT('Data Table'!G38, CHAR(10)))-SEARCH("-", _xlfn.TEXTSPLIT('Data Table'!G38, CHAR(10)))-2))/12)
               ), 2),
               "-"
            )
         )
      )
   )
)</f>
        <v>-</v>
      </c>
      <c r="H37" s="203" t="str" cm="1">
        <f t="array" ref="H37">IF('Data Table'!H38="", "-",
   IF('Data Table'!H38="-", "-",
      IF(ISNUMBER('Data Table'!H38*1), 'Data Table'!H38,
         IF(ISNUMBER(SEARCH("hrs", 'Data Table'!H38)),
            IFERROR(
               ROUND(SUMPRODUCT(
                  VALUE(LEFT(_xlfn.TEXTSPLIT('Data Table'!H38, CHAR(10)), FIND("-", _xlfn.TEXTSPLIT('Data Table'!H38, CHAR(10)))-1)) *
                  (VALUE(MID(_xlfn.TEXTSPLIT('Data Table'!H38, CHAR(10)), FIND("-", _xlfn.TEXTSPLIT('Data Table'!H38, CHAR(10)))+2,
                  SEARCH("hrs", _xlfn.TEXTSPLIT('Data Table'!H38, CHAR(10)))-SEARCH("-", _xlfn.TEXTSPLIT('Data Table'!H38, CHAR(10)))-2))/12)
               ), 2),
               "-"
            )
         )
      )
   )
)</f>
        <v>-</v>
      </c>
      <c r="I37" s="203" t="str" cm="1">
        <f t="array" ref="I37">IF('Data Table'!I38="", "-",
   IF('Data Table'!I38="-", "-",
      IF(ISNUMBER('Data Table'!I38*1), 'Data Table'!I38,
         IF(ISNUMBER(SEARCH("hrs", 'Data Table'!I38)),
            IFERROR(
               ROUND(SUMPRODUCT(
                  VALUE(LEFT(_xlfn.TEXTSPLIT('Data Table'!I38, CHAR(10)), FIND("-", _xlfn.TEXTSPLIT('Data Table'!I38, CHAR(10)))-1)) *
                  (VALUE(MID(_xlfn.TEXTSPLIT('Data Table'!I38, CHAR(10)), FIND("-", _xlfn.TEXTSPLIT('Data Table'!I38, CHAR(10)))+2,
                  SEARCH("hrs", _xlfn.TEXTSPLIT('Data Table'!I38, CHAR(10)))-SEARCH("-", _xlfn.TEXTSPLIT('Data Table'!I38, CHAR(10)))-2))/12)
               ), 2),
               "-"
            )
         )
      )
   )
)</f>
        <v>-</v>
      </c>
      <c r="J37" s="203" t="str" cm="1">
        <f t="array" ref="J37">IF('Data Table'!J38="", "-",
   IF('Data Table'!J38="-", "-",
      IF(ISNUMBER('Data Table'!J38*1), 'Data Table'!J38,
         IF(ISNUMBER(SEARCH("hrs", 'Data Table'!J38)),
            IFERROR(
               ROUND(SUMPRODUCT(
                  VALUE(LEFT(_xlfn.TEXTSPLIT('Data Table'!J38, CHAR(10)), FIND("-", _xlfn.TEXTSPLIT('Data Table'!J38, CHAR(10)))-1)) *
                  (VALUE(MID(_xlfn.TEXTSPLIT('Data Table'!J38, CHAR(10)), FIND("-", _xlfn.TEXTSPLIT('Data Table'!J38, CHAR(10)))+2,
                  SEARCH("hrs", _xlfn.TEXTSPLIT('Data Table'!J38, CHAR(10)))-SEARCH("-", _xlfn.TEXTSPLIT('Data Table'!J38, CHAR(10)))-2))/12)
               ), 2),
               "-"
            )
         )
      )
   )
)</f>
        <v>-</v>
      </c>
      <c r="K37" s="203" t="str" cm="1">
        <f t="array" ref="K37">IF('Data Table'!K38="", "-",
   IF('Data Table'!K38="-", "-",
      IF(ISNUMBER('Data Table'!K38*1), 'Data Table'!K38,
         IF(ISNUMBER(SEARCH("hrs", 'Data Table'!K38)),
            IFERROR(
               ROUND(SUMPRODUCT(
                  VALUE(LEFT(_xlfn.TEXTSPLIT('Data Table'!K38, CHAR(10)), FIND("-", _xlfn.TEXTSPLIT('Data Table'!K38, CHAR(10)))-1)) *
                  (VALUE(MID(_xlfn.TEXTSPLIT('Data Table'!K38, CHAR(10)), FIND("-", _xlfn.TEXTSPLIT('Data Table'!K38, CHAR(10)))+2,
                  SEARCH("hrs", _xlfn.TEXTSPLIT('Data Table'!K38, CHAR(10)))-SEARCH("-", _xlfn.TEXTSPLIT('Data Table'!K38, CHAR(10)))-2))/12)
               ), 2),
               "-"
            )
         )
      )
   )
)</f>
        <v>-</v>
      </c>
      <c r="L37" s="203" t="str" cm="1">
        <f t="array" ref="L37">IF('Data Table'!N38="", "-",
   IF('Data Table'!N38="-", "-",
      IF(ISNUMBER('Data Table'!N38*1), 'Data Table'!N38,
         IF(ISNUMBER(SEARCH("hrs", 'Data Table'!N38)),
            IFERROR(
               ROUND(SUMPRODUCT(
                  VALUE(LEFT(_xlfn.TEXTSPLIT('Data Table'!N38, CHAR(10)), FIND("-", _xlfn.TEXTSPLIT('Data Table'!N38, CHAR(10)))-1)) *
                  (VALUE(MID(_xlfn.TEXTSPLIT('Data Table'!N38, CHAR(10)), FIND("-", _xlfn.TEXTSPLIT('Data Table'!N38, CHAR(10)))+2,
                  SEARCH("hrs", _xlfn.TEXTSPLIT('Data Table'!N38, CHAR(10)))-SEARCH("-", _xlfn.TEXTSPLIT('Data Table'!N38, CHAR(10)))-2))/12)
               ), 2),
               "-"
            )
         )
      )
   )
)</f>
        <v>-</v>
      </c>
      <c r="M37" s="203" t="str" cm="1">
        <f t="array" ref="M37">IF('Data Table'!O38="", "-",
   IF('Data Table'!O38="-", "-",
      IF(ISNUMBER('Data Table'!O38*1), 'Data Table'!O38,
         IF(ISNUMBER(SEARCH("hrs", 'Data Table'!O38)),
            IFERROR(
               ROUND(SUMPRODUCT(
                  VALUE(LEFT(_xlfn.TEXTSPLIT('Data Table'!O38, CHAR(10)), FIND("-", _xlfn.TEXTSPLIT('Data Table'!O38, CHAR(10)))-1)) *
                  (VALUE(MID(_xlfn.TEXTSPLIT('Data Table'!O38, CHAR(10)), FIND("-", _xlfn.TEXTSPLIT('Data Table'!O38, CHAR(10)))+2,
                  SEARCH("hrs", _xlfn.TEXTSPLIT('Data Table'!O38, CHAR(10)))-SEARCH("-", _xlfn.TEXTSPLIT('Data Table'!O38, CHAR(10)))-2))/12)
               ), 2),
               "-"
            )
         )
      )
   )
)</f>
        <v>-</v>
      </c>
      <c r="N37" s="203" t="str" cm="1">
        <f t="array" ref="N37">IF('Data Table'!P38="", "-",
   IF('Data Table'!P38="-", "-",
      IF(ISNUMBER('Data Table'!P38*1), 'Data Table'!P38,
         IF(ISNUMBER(SEARCH("hrs", 'Data Table'!P38)),
            IFERROR(
               ROUND(SUMPRODUCT(
                  VALUE(LEFT(_xlfn.TEXTSPLIT('Data Table'!P38, CHAR(10)), FIND("-", _xlfn.TEXTSPLIT('Data Table'!P38, CHAR(10)))-1)) *
                  (VALUE(MID(_xlfn.TEXTSPLIT('Data Table'!P38, CHAR(10)), FIND("-", _xlfn.TEXTSPLIT('Data Table'!P38, CHAR(10)))+2,
                  SEARCH("hrs", _xlfn.TEXTSPLIT('Data Table'!P38, CHAR(10)))-SEARCH("-", _xlfn.TEXTSPLIT('Data Table'!P38, CHAR(10)))-2))/12)
               ), 2),
               "-"
            )
         )
      )
   )
)</f>
        <v>-</v>
      </c>
      <c r="O37" s="203" t="str" cm="1">
        <f t="array" ref="O37">IF('Data Table'!Q38="", "-",
   IF('Data Table'!Q38="-", "-",
      IF(ISNUMBER('Data Table'!Q38*1), 'Data Table'!Q38,
         IF(ISNUMBER(SEARCH("hrs", 'Data Table'!Q38)),
            IFERROR(
               ROUND(SUMPRODUCT(
                  VALUE(LEFT(_xlfn.TEXTSPLIT('Data Table'!Q38, CHAR(10)), FIND("-", _xlfn.TEXTSPLIT('Data Table'!Q38, CHAR(10)))-1)) *
                  (VALUE(MID(_xlfn.TEXTSPLIT('Data Table'!Q38, CHAR(10)), FIND("-", _xlfn.TEXTSPLIT('Data Table'!Q38, CHAR(10)))+2,
                  SEARCH("hrs", _xlfn.TEXTSPLIT('Data Table'!Q38, CHAR(10)))-SEARCH("-", _xlfn.TEXTSPLIT('Data Table'!Q38, CHAR(10)))-2))/12)
               ), 2),
               "-"
            )
         )
      )
   )
)</f>
        <v>-</v>
      </c>
      <c r="P37" s="203" t="str" cm="1">
        <f t="array" ref="P37">IF('Data Table'!R38="", "-",
   IF('Data Table'!R38="-", "-",
      IF(ISNUMBER('Data Table'!R38*1), 'Data Table'!R38,
         IF(ISNUMBER(SEARCH("hrs", 'Data Table'!R38)),
            IFERROR(
               ROUND(SUMPRODUCT(
                  VALUE(LEFT(_xlfn.TEXTSPLIT('Data Table'!R38, CHAR(10)), FIND("-", _xlfn.TEXTSPLIT('Data Table'!R38, CHAR(10)))-1)) *
                  (VALUE(MID(_xlfn.TEXTSPLIT('Data Table'!R38, CHAR(10)), FIND("-", _xlfn.TEXTSPLIT('Data Table'!R38, CHAR(10)))+2,
                  SEARCH("hrs", _xlfn.TEXTSPLIT('Data Table'!R38, CHAR(10)))-SEARCH("-", _xlfn.TEXTSPLIT('Data Table'!R38, CHAR(10)))-2))/12)
               ), 2),
               "-"
            )
         )
      )
   )
)</f>
        <v>-</v>
      </c>
      <c r="Q37" s="203" t="str" cm="1">
        <f t="array" ref="Q37">IF('Data Table'!S38="", "-",
   IF('Data Table'!S38="-", "-",
      IF(ISNUMBER('Data Table'!S38*1), 'Data Table'!S38,
         IF(ISNUMBER(SEARCH("hrs", 'Data Table'!S38)),
            IFERROR(
               ROUND(SUMPRODUCT(
                  VALUE(LEFT(_xlfn.TEXTSPLIT('Data Table'!S38, CHAR(10)), FIND("-", _xlfn.TEXTSPLIT('Data Table'!S38, CHAR(10)))-1)) *
                  (VALUE(MID(_xlfn.TEXTSPLIT('Data Table'!S38, CHAR(10)), FIND("-", _xlfn.TEXTSPLIT('Data Table'!S38, CHAR(10)))+2,
                  SEARCH("hrs", _xlfn.TEXTSPLIT('Data Table'!S38, CHAR(10)))-SEARCH("-", _xlfn.TEXTSPLIT('Data Table'!S38, CHAR(10)))-2))/12)
               ), 2),
               "-"
            )
         )
      )
   )
)</f>
        <v>-</v>
      </c>
      <c r="R37" s="203" t="str" cm="1">
        <f t="array" ref="R37">IF('Data Table'!T38="", "-",
   IF('Data Table'!T38="-", "-",
      IF(ISNUMBER('Data Table'!T38*1), 'Data Table'!T38,
         IF(ISNUMBER(SEARCH("hrs", 'Data Table'!T38)),
            IFERROR(
               ROUND(SUMPRODUCT(
                  VALUE(LEFT(_xlfn.TEXTSPLIT('Data Table'!T38, CHAR(10)), FIND("-", _xlfn.TEXTSPLIT('Data Table'!T38, CHAR(10)))-1)) *
                  (VALUE(MID(_xlfn.TEXTSPLIT('Data Table'!T38, CHAR(10)), FIND("-", _xlfn.TEXTSPLIT('Data Table'!T38, CHAR(10)))+2,
                  SEARCH("hrs", _xlfn.TEXTSPLIT('Data Table'!T38, CHAR(10)))-SEARCH("-", _xlfn.TEXTSPLIT('Data Table'!T38, CHAR(10)))-2))/12)
               ), 2),
               "-"
            )
         )
      )
   )
)</f>
        <v>-</v>
      </c>
      <c r="S37" s="203" t="str" cm="1">
        <f t="array" ref="S37">IF('Data Table'!U38="", "-",
   IF('Data Table'!U38="-", "-",
      IF(ISNUMBER('Data Table'!U38*1), 'Data Table'!U38,
         IF(ISNUMBER(SEARCH("hrs", 'Data Table'!U38)),
            IFERROR(
               ROUND(SUMPRODUCT(
                  VALUE(LEFT(_xlfn.TEXTSPLIT('Data Table'!U38, CHAR(10)), FIND("-", _xlfn.TEXTSPLIT('Data Table'!U38, CHAR(10)))-1)) *
                  (VALUE(MID(_xlfn.TEXTSPLIT('Data Table'!U38, CHAR(10)), FIND("-", _xlfn.TEXTSPLIT('Data Table'!U38, CHAR(10)))+2,
                  SEARCH("hrs", _xlfn.TEXTSPLIT('Data Table'!U38, CHAR(10)))-SEARCH("-", _xlfn.TEXTSPLIT('Data Table'!U38, CHAR(10)))-2))/12)
               ), 2),
               "-"
            )
         )
      )
   )
)</f>
        <v>-</v>
      </c>
      <c r="T37" s="251">
        <v>647</v>
      </c>
      <c r="U37" s="251" t="s">
        <v>54</v>
      </c>
      <c r="V37" s="251" t="s">
        <v>418</v>
      </c>
      <c r="W37" s="295"/>
    </row>
    <row r="38" spans="1:23" s="161" customFormat="1" ht="20.25" customHeight="1">
      <c r="A38" s="205">
        <v>45348</v>
      </c>
      <c r="B38" s="203" cm="1">
        <f t="array" ref="B38">IF('Data Table'!B39="", "-",
   IF('Data Table'!B39="-", "-",
      IF(ISNUMBER('Data Table'!B39*1), 'Data Table'!B39,
         IF(ISNUMBER(SEARCH("hrs", 'Data Table'!B39)),
            IFERROR(
               ROUND(SUMPRODUCT(
                  VALUE(LEFT(_xlfn.TEXTSPLIT('Data Table'!B39, CHAR(10)), FIND("-", _xlfn.TEXTSPLIT('Data Table'!B39, CHAR(10)))-1)) *
                  (VALUE(MID(_xlfn.TEXTSPLIT('Data Table'!B39, CHAR(10)), FIND("-", _xlfn.TEXTSPLIT('Data Table'!B39, CHAR(10)))+2,
                  SEARCH("hrs", _xlfn.TEXTSPLIT('Data Table'!B39, CHAR(10)))-SEARCH("-", _xlfn.TEXTSPLIT('Data Table'!B39, CHAR(10)))-2))/12)
               ), 2),
               "-"
            )
         )
      )
   )
)</f>
        <v>54</v>
      </c>
      <c r="C38" s="203" cm="1">
        <f t="array" ref="C38">IF('Data Table'!C39="", "-",
   IF('Data Table'!C39="-", "-",
      IF(ISNUMBER('Data Table'!C39*1), 'Data Table'!C39,
         IF(ISNUMBER(SEARCH("hrs", 'Data Table'!C39)),
            IFERROR(
               ROUND(SUMPRODUCT(
                  VALUE(LEFT(_xlfn.TEXTSPLIT('Data Table'!C39, CHAR(10)), FIND("-", _xlfn.TEXTSPLIT('Data Table'!C39, CHAR(10)))-1)) *
                  (VALUE(MID(_xlfn.TEXTSPLIT('Data Table'!C39, CHAR(10)), FIND("-", _xlfn.TEXTSPLIT('Data Table'!C39, CHAR(10)))+2,
                  SEARCH("hrs", _xlfn.TEXTSPLIT('Data Table'!C39, CHAR(10)))-SEARCH("-", _xlfn.TEXTSPLIT('Data Table'!C39, CHAR(10)))-2))/12)
               ), 2),
               "-"
            )
         )
      )
   )
)</f>
        <v>76</v>
      </c>
      <c r="D38" s="203" cm="1">
        <f t="array" ref="D38">IF('Data Table'!D39="", "-",
   IF('Data Table'!D39="-", "-",
      IF(ISNUMBER('Data Table'!D39*1), 'Data Table'!D39,
         IF(ISNUMBER(SEARCH("hrs", 'Data Table'!D39)),
            IFERROR(
               ROUND(SUMPRODUCT(
                  VALUE(LEFT(_xlfn.TEXTSPLIT('Data Table'!D39, CHAR(10)), FIND("-", _xlfn.TEXTSPLIT('Data Table'!D39, CHAR(10)))-1)) *
                  (VALUE(MID(_xlfn.TEXTSPLIT('Data Table'!D39, CHAR(10)), FIND("-", _xlfn.TEXTSPLIT('Data Table'!D39, CHAR(10)))+2,
                  SEARCH("hrs", _xlfn.TEXTSPLIT('Data Table'!D39, CHAR(10)))-SEARCH("-", _xlfn.TEXTSPLIT('Data Table'!D39, CHAR(10)))-2))/12)
               ), 2),
               "-"
            )
         )
      )
   )
)</f>
        <v>28</v>
      </c>
      <c r="E38" s="203" cm="1">
        <f t="array" ref="E38">IF('Data Table'!E39="", "-",
   IF('Data Table'!E39="-", "-",
      IF(ISNUMBER('Data Table'!E39*1), 'Data Table'!E39,
         IF(ISNUMBER(SEARCH("hrs", 'Data Table'!E39)),
            IFERROR(
               ROUND(SUMPRODUCT(
                  VALUE(LEFT(_xlfn.TEXTSPLIT('Data Table'!E39, CHAR(10)), FIND("-", _xlfn.TEXTSPLIT('Data Table'!E39, CHAR(10)))-1)) *
                  (VALUE(MID(_xlfn.TEXTSPLIT('Data Table'!E39, CHAR(10)), FIND("-", _xlfn.TEXTSPLIT('Data Table'!E39, CHAR(10)))+2,
                  SEARCH("hrs", _xlfn.TEXTSPLIT('Data Table'!E39, CHAR(10)))-SEARCH("-", _xlfn.TEXTSPLIT('Data Table'!E39, CHAR(10)))-2))/12)
               ), 2),
               "-"
            )
         )
      )
   )
)</f>
        <v>22</v>
      </c>
      <c r="F38" s="203" t="str" cm="1">
        <f t="array" ref="F38">IF('Data Table'!F39="", "-",
   IF('Data Table'!F39="-", "-",
      IF(ISNUMBER('Data Table'!F39*1), 'Data Table'!F39,
         IF(ISNUMBER(SEARCH("hrs", 'Data Table'!F39)),
            IFERROR(
               ROUND(SUMPRODUCT(
                  VALUE(LEFT(_xlfn.TEXTSPLIT('Data Table'!F39, CHAR(10)), FIND("-", _xlfn.TEXTSPLIT('Data Table'!F39, CHAR(10)))-1)) *
                  (VALUE(MID(_xlfn.TEXTSPLIT('Data Table'!F39, CHAR(10)), FIND("-", _xlfn.TEXTSPLIT('Data Table'!F39, CHAR(10)))+2,
                  SEARCH("hrs", _xlfn.TEXTSPLIT('Data Table'!F39, CHAR(10)))-SEARCH("-", _xlfn.TEXTSPLIT('Data Table'!F39, CHAR(10)))-2))/12)
               ), 2),
               "-"
            )
         )
      )
   )
)</f>
        <v>-</v>
      </c>
      <c r="G38" s="203" t="str" cm="1">
        <f t="array" ref="G38">IF('Data Table'!G39="", "-",
   IF('Data Table'!G39="-", "-",
      IF(ISNUMBER('Data Table'!G39*1), 'Data Table'!G39,
         IF(ISNUMBER(SEARCH("hrs", 'Data Table'!G39)),
            IFERROR(
               ROUND(SUMPRODUCT(
                  VALUE(LEFT(_xlfn.TEXTSPLIT('Data Table'!G39, CHAR(10)), FIND("-", _xlfn.TEXTSPLIT('Data Table'!G39, CHAR(10)))-1)) *
                  (VALUE(MID(_xlfn.TEXTSPLIT('Data Table'!G39, CHAR(10)), FIND("-", _xlfn.TEXTSPLIT('Data Table'!G39, CHAR(10)))+2,
                  SEARCH("hrs", _xlfn.TEXTSPLIT('Data Table'!G39, CHAR(10)))-SEARCH("-", _xlfn.TEXTSPLIT('Data Table'!G39, CHAR(10)))-2))/12)
               ), 2),
               "-"
            )
         )
      )
   )
)</f>
        <v>-</v>
      </c>
      <c r="H38" s="203" cm="1">
        <f t="array" ref="H38">IF('Data Table'!H39="", "-",
   IF('Data Table'!H39="-", "-",
      IF(ISNUMBER('Data Table'!H39*1), 'Data Table'!H39,
         IF(ISNUMBER(SEARCH("hrs", 'Data Table'!H39)),
            IFERROR(
               ROUND(SUMPRODUCT(
                  VALUE(LEFT(_xlfn.TEXTSPLIT('Data Table'!H39, CHAR(10)), FIND("-", _xlfn.TEXTSPLIT('Data Table'!H39, CHAR(10)))-1)) *
                  (VALUE(MID(_xlfn.TEXTSPLIT('Data Table'!H39, CHAR(10)), FIND("-", _xlfn.TEXTSPLIT('Data Table'!H39, CHAR(10)))+2,
                  SEARCH("hrs", _xlfn.TEXTSPLIT('Data Table'!H39, CHAR(10)))-SEARCH("-", _xlfn.TEXTSPLIT('Data Table'!H39, CHAR(10)))-2))/12)
               ), 2),
               "-"
            )
         )
      )
   )
)</f>
        <v>6</v>
      </c>
      <c r="I38" s="203" cm="1">
        <f t="array" ref="I38">IF('Data Table'!I39="", "-",
   IF('Data Table'!I39="-", "-",
      IF(ISNUMBER('Data Table'!I39*1), 'Data Table'!I39,
         IF(ISNUMBER(SEARCH("hrs", 'Data Table'!I39)),
            IFERROR(
               ROUND(SUMPRODUCT(
                  VALUE(LEFT(_xlfn.TEXTSPLIT('Data Table'!I39, CHAR(10)), FIND("-", _xlfn.TEXTSPLIT('Data Table'!I39, CHAR(10)))-1)) *
                  (VALUE(MID(_xlfn.TEXTSPLIT('Data Table'!I39, CHAR(10)), FIND("-", _xlfn.TEXTSPLIT('Data Table'!I39, CHAR(10)))+2,
                  SEARCH("hrs", _xlfn.TEXTSPLIT('Data Table'!I39, CHAR(10)))-SEARCH("-", _xlfn.TEXTSPLIT('Data Table'!I39, CHAR(10)))-2))/12)
               ), 2),
               "-"
            )
         )
      )
   )
)</f>
        <v>9</v>
      </c>
      <c r="J38" s="203" cm="1">
        <f t="array" ref="J38">IF('Data Table'!J39="", "-",
   IF('Data Table'!J39="-", "-",
      IF(ISNUMBER('Data Table'!J39*1), 'Data Table'!J39,
         IF(ISNUMBER(SEARCH("hrs", 'Data Table'!J39)),
            IFERROR(
               ROUND(SUMPRODUCT(
                  VALUE(LEFT(_xlfn.TEXTSPLIT('Data Table'!J39, CHAR(10)), FIND("-", _xlfn.TEXTSPLIT('Data Table'!J39, CHAR(10)))-1)) *
                  (VALUE(MID(_xlfn.TEXTSPLIT('Data Table'!J39, CHAR(10)), FIND("-", _xlfn.TEXTSPLIT('Data Table'!J39, CHAR(10)))+2,
                  SEARCH("hrs", _xlfn.TEXTSPLIT('Data Table'!J39, CHAR(10)))-SEARCH("-", _xlfn.TEXTSPLIT('Data Table'!J39, CHAR(10)))-2))/12)
               ), 2),
               "-"
            )
         )
      )
   )
)</f>
        <v>3</v>
      </c>
      <c r="K38" s="203" cm="1">
        <f t="array" ref="K38">IF('Data Table'!K39="", "-",
   IF('Data Table'!K39="-", "-",
      IF(ISNUMBER('Data Table'!K39*1), 'Data Table'!K39,
         IF(ISNUMBER(SEARCH("hrs", 'Data Table'!K39)),
            IFERROR(
               ROUND(SUMPRODUCT(
                  VALUE(LEFT(_xlfn.TEXTSPLIT('Data Table'!K39, CHAR(10)), FIND("-", _xlfn.TEXTSPLIT('Data Table'!K39, CHAR(10)))-1)) *
                  (VALUE(MID(_xlfn.TEXTSPLIT('Data Table'!K39, CHAR(10)), FIND("-", _xlfn.TEXTSPLIT('Data Table'!K39, CHAR(10)))+2,
                  SEARCH("hrs", _xlfn.TEXTSPLIT('Data Table'!K39, CHAR(10)))-SEARCH("-", _xlfn.TEXTSPLIT('Data Table'!K39, CHAR(10)))-2))/12)
               ), 2),
               "-"
            )
         )
      )
   )
)</f>
        <v>3</v>
      </c>
      <c r="L38" s="203" cm="1">
        <f t="array" ref="L38">IF('Data Table'!N39="", "-",
   IF('Data Table'!N39="-", "-",
      IF(ISNUMBER('Data Table'!N39*1), 'Data Table'!N39,
         IF(ISNUMBER(SEARCH("hrs", 'Data Table'!N39)),
            IFERROR(
               ROUND(SUMPRODUCT(
                  VALUE(LEFT(_xlfn.TEXTSPLIT('Data Table'!N39, CHAR(10)), FIND("-", _xlfn.TEXTSPLIT('Data Table'!N39, CHAR(10)))-1)) *
                  (VALUE(MID(_xlfn.TEXTSPLIT('Data Table'!N39, CHAR(10)), FIND("-", _xlfn.TEXTSPLIT('Data Table'!N39, CHAR(10)))+2,
                  SEARCH("hrs", _xlfn.TEXTSPLIT('Data Table'!N39, CHAR(10)))-SEARCH("-", _xlfn.TEXTSPLIT('Data Table'!N39, CHAR(10)))-2))/12)
               ), 2),
               "-"
            )
         )
      )
   )
)</f>
        <v>3</v>
      </c>
      <c r="M38" s="203" cm="1">
        <f t="array" ref="M38">IF('Data Table'!O39="", "-",
   IF('Data Table'!O39="-", "-",
      IF(ISNUMBER('Data Table'!O39*1), 'Data Table'!O39,
         IF(ISNUMBER(SEARCH("hrs", 'Data Table'!O39)),
            IFERROR(
               ROUND(SUMPRODUCT(
                  VALUE(LEFT(_xlfn.TEXTSPLIT('Data Table'!O39, CHAR(10)), FIND("-", _xlfn.TEXTSPLIT('Data Table'!O39, CHAR(10)))-1)) *
                  (VALUE(MID(_xlfn.TEXTSPLIT('Data Table'!O39, CHAR(10)), FIND("-", _xlfn.TEXTSPLIT('Data Table'!O39, CHAR(10)))+2,
                  SEARCH("hrs", _xlfn.TEXTSPLIT('Data Table'!O39, CHAR(10)))-SEARCH("-", _xlfn.TEXTSPLIT('Data Table'!O39, CHAR(10)))-2))/12)
               ), 2),
               "-"
            )
         )
      )
   )
)</f>
        <v>2</v>
      </c>
      <c r="N38" s="203" cm="1">
        <f t="array" ref="N38">IF('Data Table'!P39="", "-",
   IF('Data Table'!P39="-", "-",
      IF(ISNUMBER('Data Table'!P39*1), 'Data Table'!P39,
         IF(ISNUMBER(SEARCH("hrs", 'Data Table'!P39)),
            IFERROR(
               ROUND(SUMPRODUCT(
                  VALUE(LEFT(_xlfn.TEXTSPLIT('Data Table'!P39, CHAR(10)), FIND("-", _xlfn.TEXTSPLIT('Data Table'!P39, CHAR(10)))-1)) *
                  (VALUE(MID(_xlfn.TEXTSPLIT('Data Table'!P39, CHAR(10)), FIND("-", _xlfn.TEXTSPLIT('Data Table'!P39, CHAR(10)))+2,
                  SEARCH("hrs", _xlfn.TEXTSPLIT('Data Table'!P39, CHAR(10)))-SEARCH("-", _xlfn.TEXTSPLIT('Data Table'!P39, CHAR(10)))-2))/12)
               ), 2),
               "-"
            )
         )
      )
   )
)</f>
        <v>6</v>
      </c>
      <c r="O38" s="203" cm="1">
        <f t="array" ref="O38">IF('Data Table'!Q39="", "-",
   IF('Data Table'!Q39="-", "-",
      IF(ISNUMBER('Data Table'!Q39*1), 'Data Table'!Q39,
         IF(ISNUMBER(SEARCH("hrs", 'Data Table'!Q39)),
            IFERROR(
               ROUND(SUMPRODUCT(
                  VALUE(LEFT(_xlfn.TEXTSPLIT('Data Table'!Q39, CHAR(10)), FIND("-", _xlfn.TEXTSPLIT('Data Table'!Q39, CHAR(10)))-1)) *
                  (VALUE(MID(_xlfn.TEXTSPLIT('Data Table'!Q39, CHAR(10)), FIND("-", _xlfn.TEXTSPLIT('Data Table'!Q39, CHAR(10)))+2,
                  SEARCH("hrs", _xlfn.TEXTSPLIT('Data Table'!Q39, CHAR(10)))-SEARCH("-", _xlfn.TEXTSPLIT('Data Table'!Q39, CHAR(10)))-2))/12)
               ), 2),
               "-"
            )
         )
      )
   )
)</f>
        <v>5</v>
      </c>
      <c r="P38" s="203" cm="1">
        <f t="array" ref="P38">IF('Data Table'!R39="", "-",
   IF('Data Table'!R39="-", "-",
      IF(ISNUMBER('Data Table'!R39*1), 'Data Table'!R39,
         IF(ISNUMBER(SEARCH("hrs", 'Data Table'!R39)),
            IFERROR(
               ROUND(SUMPRODUCT(
                  VALUE(LEFT(_xlfn.TEXTSPLIT('Data Table'!R39, CHAR(10)), FIND("-", _xlfn.TEXTSPLIT('Data Table'!R39, CHAR(10)))-1)) *
                  (VALUE(MID(_xlfn.TEXTSPLIT('Data Table'!R39, CHAR(10)), FIND("-", _xlfn.TEXTSPLIT('Data Table'!R39, CHAR(10)))+2,
                  SEARCH("hrs", _xlfn.TEXTSPLIT('Data Table'!R39, CHAR(10)))-SEARCH("-", _xlfn.TEXTSPLIT('Data Table'!R39, CHAR(10)))-2))/12)
               ), 2),
               "-"
            )
         )
      )
   )
)</f>
        <v>3</v>
      </c>
      <c r="Q38" s="203" cm="1">
        <f t="array" ref="Q38">IF('Data Table'!S39="", "-",
   IF('Data Table'!S39="-", "-",
      IF(ISNUMBER('Data Table'!S39*1), 'Data Table'!S39,
         IF(ISNUMBER(SEARCH("hrs", 'Data Table'!S39)),
            IFERROR(
               ROUND(SUMPRODUCT(
                  VALUE(LEFT(_xlfn.TEXTSPLIT('Data Table'!S39, CHAR(10)), FIND("-", _xlfn.TEXTSPLIT('Data Table'!S39, CHAR(10)))-1)) *
                  (VALUE(MID(_xlfn.TEXTSPLIT('Data Table'!S39, CHAR(10)), FIND("-", _xlfn.TEXTSPLIT('Data Table'!S39, CHAR(10)))+2,
                  SEARCH("hrs", _xlfn.TEXTSPLIT('Data Table'!S39, CHAR(10)))-SEARCH("-", _xlfn.TEXTSPLIT('Data Table'!S39, CHAR(10)))-2))/12)
               ), 2),
               "-"
            )
         )
      )
   )
)</f>
        <v>3</v>
      </c>
      <c r="R38" s="203" cm="1">
        <f t="array" ref="R38">IF('Data Table'!T39="", "-",
   IF('Data Table'!T39="-", "-",
      IF(ISNUMBER('Data Table'!T39*1), 'Data Table'!T39,
         IF(ISNUMBER(SEARCH("hrs", 'Data Table'!T39)),
            IFERROR(
               ROUND(SUMPRODUCT(
                  VALUE(LEFT(_xlfn.TEXTSPLIT('Data Table'!T39, CHAR(10)), FIND("-", _xlfn.TEXTSPLIT('Data Table'!T39, CHAR(10)))-1)) *
                  (VALUE(MID(_xlfn.TEXTSPLIT('Data Table'!T39, CHAR(10)), FIND("-", _xlfn.TEXTSPLIT('Data Table'!T39, CHAR(10)))+2,
                  SEARCH("hrs", _xlfn.TEXTSPLIT('Data Table'!T39, CHAR(10)))-SEARCH("-", _xlfn.TEXTSPLIT('Data Table'!T39, CHAR(10)))-2))/12)
               ), 2),
               "-"
            )
         )
      )
   )
)</f>
        <v>5</v>
      </c>
      <c r="S38" s="203" cm="1">
        <f t="array" ref="S38">IF('Data Table'!U39="", "-",
   IF('Data Table'!U39="-", "-",
      IF(ISNUMBER('Data Table'!U39*1), 'Data Table'!U39,
         IF(ISNUMBER(SEARCH("hrs", 'Data Table'!U39)),
            IFERROR(
               ROUND(SUMPRODUCT(
                  VALUE(LEFT(_xlfn.TEXTSPLIT('Data Table'!U39, CHAR(10)), FIND("-", _xlfn.TEXTSPLIT('Data Table'!U39, CHAR(10)))-1)) *
                  (VALUE(MID(_xlfn.TEXTSPLIT('Data Table'!U39, CHAR(10)), FIND("-", _xlfn.TEXTSPLIT('Data Table'!U39, CHAR(10)))+2,
                  SEARCH("hrs", _xlfn.TEXTSPLIT('Data Table'!U39, CHAR(10)))-SEARCH("-", _xlfn.TEXTSPLIT('Data Table'!U39, CHAR(10)))-2))/12)
               ), 2),
               "-"
            )
         )
      )
   )
)</f>
        <v>5</v>
      </c>
      <c r="T38" s="251">
        <v>18878</v>
      </c>
      <c r="U38" s="251">
        <v>48646</v>
      </c>
      <c r="V38" s="251">
        <v>619</v>
      </c>
      <c r="W38" s="295"/>
    </row>
    <row r="39" spans="1:23" s="161" customFormat="1" ht="20.25" customHeight="1">
      <c r="A39" s="205">
        <v>45349</v>
      </c>
      <c r="B39" s="203" cm="1">
        <f t="array" ref="B39">IF('Data Table'!B40="", "-",
   IF('Data Table'!B40="-", "-",
      IF(ISNUMBER('Data Table'!B40*1), 'Data Table'!B40,
         IF(ISNUMBER(SEARCH("hrs", 'Data Table'!B40)),
            IFERROR(
               ROUND(SUMPRODUCT(
                  VALUE(LEFT(_xlfn.TEXTSPLIT('Data Table'!B40, CHAR(10)), FIND("-", _xlfn.TEXTSPLIT('Data Table'!B40, CHAR(10)))-1)) *
                  (VALUE(MID(_xlfn.TEXTSPLIT('Data Table'!B40, CHAR(10)), FIND("-", _xlfn.TEXTSPLIT('Data Table'!B40, CHAR(10)))+2,
                  SEARCH("hrs", _xlfn.TEXTSPLIT('Data Table'!B40, CHAR(10)))-SEARCH("-", _xlfn.TEXTSPLIT('Data Table'!B40, CHAR(10)))-2))/12)
               ), 2),
               "-"
            )
         )
      )
   )
)</f>
        <v>67.5</v>
      </c>
      <c r="C39" s="203" cm="1">
        <f t="array" ref="C39">IF('Data Table'!C40="", "-",
   IF('Data Table'!C40="-", "-",
      IF(ISNUMBER('Data Table'!C40*1), 'Data Table'!C40,
         IF(ISNUMBER(SEARCH("hrs", 'Data Table'!C40)),
            IFERROR(
               ROUND(SUMPRODUCT(
                  VALUE(LEFT(_xlfn.TEXTSPLIT('Data Table'!C40, CHAR(10)), FIND("-", _xlfn.TEXTSPLIT('Data Table'!C40, CHAR(10)))-1)) *
                  (VALUE(MID(_xlfn.TEXTSPLIT('Data Table'!C40, CHAR(10)), FIND("-", _xlfn.TEXTSPLIT('Data Table'!C40, CHAR(10)))+2,
                  SEARCH("hrs", _xlfn.TEXTSPLIT('Data Table'!C40, CHAR(10)))-SEARCH("-", _xlfn.TEXTSPLIT('Data Table'!C40, CHAR(10)))-2))/12)
               ), 2),
               "-"
            )
         )
      )
   )
)</f>
        <v>92</v>
      </c>
      <c r="D39" s="203" cm="1">
        <f t="array" ref="D39">IF('Data Table'!D40="", "-",
   IF('Data Table'!D40="-", "-",
      IF(ISNUMBER('Data Table'!D40*1), 'Data Table'!D40,
         IF(ISNUMBER(SEARCH("hrs", 'Data Table'!D40)),
            IFERROR(
               ROUND(SUMPRODUCT(
                  VALUE(LEFT(_xlfn.TEXTSPLIT('Data Table'!D40, CHAR(10)), FIND("-", _xlfn.TEXTSPLIT('Data Table'!D40, CHAR(10)))-1)) *
                  (VALUE(MID(_xlfn.TEXTSPLIT('Data Table'!D40, CHAR(10)), FIND("-", _xlfn.TEXTSPLIT('Data Table'!D40, CHAR(10)))+2,
                  SEARCH("hrs", _xlfn.TEXTSPLIT('Data Table'!D40, CHAR(10)))-SEARCH("-", _xlfn.TEXTSPLIT('Data Table'!D40, CHAR(10)))-2))/12)
               ), 2),
               "-"
            )
         )
      )
   )
)</f>
        <v>21</v>
      </c>
      <c r="E39" s="203" cm="1">
        <f t="array" ref="E39">IF('Data Table'!E40="", "-",
   IF('Data Table'!E40="-", "-",
      IF(ISNUMBER('Data Table'!E40*1), 'Data Table'!E40,
         IF(ISNUMBER(SEARCH("hrs", 'Data Table'!E40)),
            IFERROR(
               ROUND(SUMPRODUCT(
                  VALUE(LEFT(_xlfn.TEXTSPLIT('Data Table'!E40, CHAR(10)), FIND("-", _xlfn.TEXTSPLIT('Data Table'!E40, CHAR(10)))-1)) *
                  (VALUE(MID(_xlfn.TEXTSPLIT('Data Table'!E40, CHAR(10)), FIND("-", _xlfn.TEXTSPLIT('Data Table'!E40, CHAR(10)))+2,
                  SEARCH("hrs", _xlfn.TEXTSPLIT('Data Table'!E40, CHAR(10)))-SEARCH("-", _xlfn.TEXTSPLIT('Data Table'!E40, CHAR(10)))-2))/12)
               ), 2),
               "-"
            )
         )
      )
   )
)</f>
        <v>25</v>
      </c>
      <c r="F39" s="203" t="str" cm="1">
        <f t="array" ref="F39">IF('Data Table'!F40="", "-",
   IF('Data Table'!F40="-", "-",
      IF(ISNUMBER('Data Table'!F40*1), 'Data Table'!F40,
         IF(ISNUMBER(SEARCH("hrs", 'Data Table'!F40)),
            IFERROR(
               ROUND(SUMPRODUCT(
                  VALUE(LEFT(_xlfn.TEXTSPLIT('Data Table'!F40, CHAR(10)), FIND("-", _xlfn.TEXTSPLIT('Data Table'!F40, CHAR(10)))-1)) *
                  (VALUE(MID(_xlfn.TEXTSPLIT('Data Table'!F40, CHAR(10)), FIND("-", _xlfn.TEXTSPLIT('Data Table'!F40, CHAR(10)))+2,
                  SEARCH("hrs", _xlfn.TEXTSPLIT('Data Table'!F40, CHAR(10)))-SEARCH("-", _xlfn.TEXTSPLIT('Data Table'!F40, CHAR(10)))-2))/12)
               ), 2),
               "-"
            )
         )
      )
   )
)</f>
        <v>-</v>
      </c>
      <c r="G39" s="203" t="str" cm="1">
        <f t="array" ref="G39">IF('Data Table'!G40="", "-",
   IF('Data Table'!G40="-", "-",
      IF(ISNUMBER('Data Table'!G40*1), 'Data Table'!G40,
         IF(ISNUMBER(SEARCH("hrs", 'Data Table'!G40)),
            IFERROR(
               ROUND(SUMPRODUCT(
                  VALUE(LEFT(_xlfn.TEXTSPLIT('Data Table'!G40, CHAR(10)), FIND("-", _xlfn.TEXTSPLIT('Data Table'!G40, CHAR(10)))-1)) *
                  (VALUE(MID(_xlfn.TEXTSPLIT('Data Table'!G40, CHAR(10)), FIND("-", _xlfn.TEXTSPLIT('Data Table'!G40, CHAR(10)))+2,
                  SEARCH("hrs", _xlfn.TEXTSPLIT('Data Table'!G40, CHAR(10)))-SEARCH("-", _xlfn.TEXTSPLIT('Data Table'!G40, CHAR(10)))-2))/12)
               ), 2),
               "-"
            )
         )
      )
   )
)</f>
        <v>-</v>
      </c>
      <c r="H39" s="203" cm="1">
        <f t="array" ref="H39">IF('Data Table'!H40="", "-",
   IF('Data Table'!H40="-", "-",
      IF(ISNUMBER('Data Table'!H40*1), 'Data Table'!H40,
         IF(ISNUMBER(SEARCH("hrs", 'Data Table'!H40)),
            IFERROR(
               ROUND(SUMPRODUCT(
                  VALUE(LEFT(_xlfn.TEXTSPLIT('Data Table'!H40, CHAR(10)), FIND("-", _xlfn.TEXTSPLIT('Data Table'!H40, CHAR(10)))-1)) *
                  (VALUE(MID(_xlfn.TEXTSPLIT('Data Table'!H40, CHAR(10)), FIND("-", _xlfn.TEXTSPLIT('Data Table'!H40, CHAR(10)))+2,
                  SEARCH("hrs", _xlfn.TEXTSPLIT('Data Table'!H40, CHAR(10)))-SEARCH("-", _xlfn.TEXTSPLIT('Data Table'!H40, CHAR(10)))-2))/12)
               ), 2),
               "-"
            )
         )
      )
   )
)</f>
        <v>8</v>
      </c>
      <c r="I39" s="203" cm="1">
        <f t="array" ref="I39">IF('Data Table'!I40="", "-",
   IF('Data Table'!I40="-", "-",
      IF(ISNUMBER('Data Table'!I40*1), 'Data Table'!I40,
         IF(ISNUMBER(SEARCH("hrs", 'Data Table'!I40)),
            IFERROR(
               ROUND(SUMPRODUCT(
                  VALUE(LEFT(_xlfn.TEXTSPLIT('Data Table'!I40, CHAR(10)), FIND("-", _xlfn.TEXTSPLIT('Data Table'!I40, CHAR(10)))-1)) *
                  (VALUE(MID(_xlfn.TEXTSPLIT('Data Table'!I40, CHAR(10)), FIND("-", _xlfn.TEXTSPLIT('Data Table'!I40, CHAR(10)))+2,
                  SEARCH("hrs", _xlfn.TEXTSPLIT('Data Table'!I40, CHAR(10)))-SEARCH("-", _xlfn.TEXTSPLIT('Data Table'!I40, CHAR(10)))-2))/12)
               ), 2),
               "-"
            )
         )
      )
   )
)</f>
        <v>7</v>
      </c>
      <c r="J39" s="203" cm="1">
        <f t="array" ref="J39">IF('Data Table'!J40="", "-",
   IF('Data Table'!J40="-", "-",
      IF(ISNUMBER('Data Table'!J40*1), 'Data Table'!J40,
         IF(ISNUMBER(SEARCH("hrs", 'Data Table'!J40)),
            IFERROR(
               ROUND(SUMPRODUCT(
                  VALUE(LEFT(_xlfn.TEXTSPLIT('Data Table'!J40, CHAR(10)), FIND("-", _xlfn.TEXTSPLIT('Data Table'!J40, CHAR(10)))-1)) *
                  (VALUE(MID(_xlfn.TEXTSPLIT('Data Table'!J40, CHAR(10)), FIND("-", _xlfn.TEXTSPLIT('Data Table'!J40, CHAR(10)))+2,
                  SEARCH("hrs", _xlfn.TEXTSPLIT('Data Table'!J40, CHAR(10)))-SEARCH("-", _xlfn.TEXTSPLIT('Data Table'!J40, CHAR(10)))-2))/12)
               ), 2),
               "-"
            )
         )
      )
   )
)</f>
        <v>3</v>
      </c>
      <c r="K39" s="203" cm="1">
        <f t="array" ref="K39">IF('Data Table'!K40="", "-",
   IF('Data Table'!K40="-", "-",
      IF(ISNUMBER('Data Table'!K40*1), 'Data Table'!K40,
         IF(ISNUMBER(SEARCH("hrs", 'Data Table'!K40)),
            IFERROR(
               ROUND(SUMPRODUCT(
                  VALUE(LEFT(_xlfn.TEXTSPLIT('Data Table'!K40, CHAR(10)), FIND("-", _xlfn.TEXTSPLIT('Data Table'!K40, CHAR(10)))-1)) *
                  (VALUE(MID(_xlfn.TEXTSPLIT('Data Table'!K40, CHAR(10)), FIND("-", _xlfn.TEXTSPLIT('Data Table'!K40, CHAR(10)))+2,
                  SEARCH("hrs", _xlfn.TEXTSPLIT('Data Table'!K40, CHAR(10)))-SEARCH("-", _xlfn.TEXTSPLIT('Data Table'!K40, CHAR(10)))-2))/12)
               ), 2),
               "-"
            )
         )
      )
   )
)</f>
        <v>3</v>
      </c>
      <c r="L39" s="203" cm="1">
        <f t="array" ref="L39">IF('Data Table'!N40="", "-",
   IF('Data Table'!N40="-", "-",
      IF(ISNUMBER('Data Table'!N40*1), 'Data Table'!N40,
         IF(ISNUMBER(SEARCH("hrs", 'Data Table'!N40)),
            IFERROR(
               ROUND(SUMPRODUCT(
                  VALUE(LEFT(_xlfn.TEXTSPLIT('Data Table'!N40, CHAR(10)), FIND("-", _xlfn.TEXTSPLIT('Data Table'!N40, CHAR(10)))-1)) *
                  (VALUE(MID(_xlfn.TEXTSPLIT('Data Table'!N40, CHAR(10)), FIND("-", _xlfn.TEXTSPLIT('Data Table'!N40, CHAR(10)))+2,
                  SEARCH("hrs", _xlfn.TEXTSPLIT('Data Table'!N40, CHAR(10)))-SEARCH("-", _xlfn.TEXTSPLIT('Data Table'!N40, CHAR(10)))-2))/12)
               ), 2),
               "-"
            )
         )
      )
   )
)</f>
        <v>3</v>
      </c>
      <c r="M39" s="203" cm="1">
        <f t="array" ref="M39">IF('Data Table'!O40="", "-",
   IF('Data Table'!O40="-", "-",
      IF(ISNUMBER('Data Table'!O40*1), 'Data Table'!O40,
         IF(ISNUMBER(SEARCH("hrs", 'Data Table'!O40)),
            IFERROR(
               ROUND(SUMPRODUCT(
                  VALUE(LEFT(_xlfn.TEXTSPLIT('Data Table'!O40, CHAR(10)), FIND("-", _xlfn.TEXTSPLIT('Data Table'!O40, CHAR(10)))-1)) *
                  (VALUE(MID(_xlfn.TEXTSPLIT('Data Table'!O40, CHAR(10)), FIND("-", _xlfn.TEXTSPLIT('Data Table'!O40, CHAR(10)))+2,
                  SEARCH("hrs", _xlfn.TEXTSPLIT('Data Table'!O40, CHAR(10)))-SEARCH("-", _xlfn.TEXTSPLIT('Data Table'!O40, CHAR(10)))-2))/12)
               ), 2),
               "-"
            )
         )
      )
   )
)</f>
        <v>2</v>
      </c>
      <c r="N39" s="203" cm="1">
        <f t="array" ref="N39">IF('Data Table'!P40="", "-",
   IF('Data Table'!P40="-", "-",
      IF(ISNUMBER('Data Table'!P40*1), 'Data Table'!P40,
         IF(ISNUMBER(SEARCH("hrs", 'Data Table'!P40)),
            IFERROR(
               ROUND(SUMPRODUCT(
                  VALUE(LEFT(_xlfn.TEXTSPLIT('Data Table'!P40, CHAR(10)), FIND("-", _xlfn.TEXTSPLIT('Data Table'!P40, CHAR(10)))-1)) *
                  (VALUE(MID(_xlfn.TEXTSPLIT('Data Table'!P40, CHAR(10)), FIND("-", _xlfn.TEXTSPLIT('Data Table'!P40, CHAR(10)))+2,
                  SEARCH("hrs", _xlfn.TEXTSPLIT('Data Table'!P40, CHAR(10)))-SEARCH("-", _xlfn.TEXTSPLIT('Data Table'!P40, CHAR(10)))-2))/12)
               ), 2),
               "-"
            )
         )
      )
   )
)</f>
        <v>7</v>
      </c>
      <c r="O39" s="203" cm="1">
        <f t="array" ref="O39">IF('Data Table'!Q40="", "-",
   IF('Data Table'!Q40="-", "-",
      IF(ISNUMBER('Data Table'!Q40*1), 'Data Table'!Q40,
         IF(ISNUMBER(SEARCH("hrs", 'Data Table'!Q40)),
            IFERROR(
               ROUND(SUMPRODUCT(
                  VALUE(LEFT(_xlfn.TEXTSPLIT('Data Table'!Q40, CHAR(10)), FIND("-", _xlfn.TEXTSPLIT('Data Table'!Q40, CHAR(10)))-1)) *
                  (VALUE(MID(_xlfn.TEXTSPLIT('Data Table'!Q40, CHAR(10)), FIND("-", _xlfn.TEXTSPLIT('Data Table'!Q40, CHAR(10)))+2,
                  SEARCH("hrs", _xlfn.TEXTSPLIT('Data Table'!Q40, CHAR(10)))-SEARCH("-", _xlfn.TEXTSPLIT('Data Table'!Q40, CHAR(10)))-2))/12)
               ), 2),
               "-"
            )
         )
      )
   )
)</f>
        <v>5</v>
      </c>
      <c r="P39" s="203" cm="1">
        <f t="array" ref="P39">IF('Data Table'!R40="", "-",
   IF('Data Table'!R40="-", "-",
      IF(ISNUMBER('Data Table'!R40*1), 'Data Table'!R40,
         IF(ISNUMBER(SEARCH("hrs", 'Data Table'!R40)),
            IFERROR(
               ROUND(SUMPRODUCT(
                  VALUE(LEFT(_xlfn.TEXTSPLIT('Data Table'!R40, CHAR(10)), FIND("-", _xlfn.TEXTSPLIT('Data Table'!R40, CHAR(10)))-1)) *
                  (VALUE(MID(_xlfn.TEXTSPLIT('Data Table'!R40, CHAR(10)), FIND("-", _xlfn.TEXTSPLIT('Data Table'!R40, CHAR(10)))+2,
                  SEARCH("hrs", _xlfn.TEXTSPLIT('Data Table'!R40, CHAR(10)))-SEARCH("-", _xlfn.TEXTSPLIT('Data Table'!R40, CHAR(10)))-2))/12)
               ), 2),
               "-"
            )
         )
      )
   )
)</f>
        <v>3</v>
      </c>
      <c r="Q39" s="203" cm="1">
        <f t="array" ref="Q39">IF('Data Table'!S40="", "-",
   IF('Data Table'!S40="-", "-",
      IF(ISNUMBER('Data Table'!S40*1), 'Data Table'!S40,
         IF(ISNUMBER(SEARCH("hrs", 'Data Table'!S40)),
            IFERROR(
               ROUND(SUMPRODUCT(
                  VALUE(LEFT(_xlfn.TEXTSPLIT('Data Table'!S40, CHAR(10)), FIND("-", _xlfn.TEXTSPLIT('Data Table'!S40, CHAR(10)))-1)) *
                  (VALUE(MID(_xlfn.TEXTSPLIT('Data Table'!S40, CHAR(10)), FIND("-", _xlfn.TEXTSPLIT('Data Table'!S40, CHAR(10)))+2,
                  SEARCH("hrs", _xlfn.TEXTSPLIT('Data Table'!S40, CHAR(10)))-SEARCH("-", _xlfn.TEXTSPLIT('Data Table'!S40, CHAR(10)))-2))/12)
               ), 2),
               "-"
            )
         )
      )
   )
)</f>
        <v>3</v>
      </c>
      <c r="R39" s="203" cm="1">
        <f t="array" ref="R39">IF('Data Table'!T40="", "-",
   IF('Data Table'!T40="-", "-",
      IF(ISNUMBER('Data Table'!T40*1), 'Data Table'!T40,
         IF(ISNUMBER(SEARCH("hrs", 'Data Table'!T40)),
            IFERROR(
               ROUND(SUMPRODUCT(
                  VALUE(LEFT(_xlfn.TEXTSPLIT('Data Table'!T40, CHAR(10)), FIND("-", _xlfn.TEXTSPLIT('Data Table'!T40, CHAR(10)))-1)) *
                  (VALUE(MID(_xlfn.TEXTSPLIT('Data Table'!T40, CHAR(10)), FIND("-", _xlfn.TEXTSPLIT('Data Table'!T40, CHAR(10)))+2,
                  SEARCH("hrs", _xlfn.TEXTSPLIT('Data Table'!T40, CHAR(10)))-SEARCH("-", _xlfn.TEXTSPLIT('Data Table'!T40, CHAR(10)))-2))/12)
               ), 2),
               "-"
            )
         )
      )
   )
)</f>
        <v>5</v>
      </c>
      <c r="S39" s="203" cm="1">
        <f t="array" ref="S39">IF('Data Table'!U40="", "-",
   IF('Data Table'!U40="-", "-",
      IF(ISNUMBER('Data Table'!U40*1), 'Data Table'!U40,
         IF(ISNUMBER(SEARCH("hrs", 'Data Table'!U40)),
            IFERROR(
               ROUND(SUMPRODUCT(
                  VALUE(LEFT(_xlfn.TEXTSPLIT('Data Table'!U40, CHAR(10)), FIND("-", _xlfn.TEXTSPLIT('Data Table'!U40, CHAR(10)))-1)) *
                  (VALUE(MID(_xlfn.TEXTSPLIT('Data Table'!U40, CHAR(10)), FIND("-", _xlfn.TEXTSPLIT('Data Table'!U40, CHAR(10)))+2,
                  SEARCH("hrs", _xlfn.TEXTSPLIT('Data Table'!U40, CHAR(10)))-SEARCH("-", _xlfn.TEXTSPLIT('Data Table'!U40, CHAR(10)))-2))/12)
               ), 2),
               "-"
            )
         )
      )
   )
)</f>
        <v>5</v>
      </c>
      <c r="T39" s="251">
        <v>24153</v>
      </c>
      <c r="U39" s="251">
        <v>45156</v>
      </c>
      <c r="V39" s="251">
        <v>586</v>
      </c>
      <c r="W39" s="295"/>
    </row>
    <row r="40" spans="1:23" s="161" customFormat="1" ht="20.25" customHeight="1">
      <c r="A40" s="205">
        <v>45350</v>
      </c>
      <c r="B40" s="203" cm="1">
        <f t="array" ref="B40">IF('Data Table'!B41="", "-",
   IF('Data Table'!B41="-", "-",
      IF(ISNUMBER('Data Table'!B41*1), 'Data Table'!B41,
         IF(ISNUMBER(SEARCH("hrs", 'Data Table'!B41)),
            IFERROR(
               ROUND(SUMPRODUCT(
                  VALUE(LEFT(_xlfn.TEXTSPLIT('Data Table'!B41, CHAR(10)), FIND("-", _xlfn.TEXTSPLIT('Data Table'!B41, CHAR(10)))-1)) *
                  (VALUE(MID(_xlfn.TEXTSPLIT('Data Table'!B41, CHAR(10)), FIND("-", _xlfn.TEXTSPLIT('Data Table'!B41, CHAR(10)))+2,
                  SEARCH("hrs", _xlfn.TEXTSPLIT('Data Table'!B41, CHAR(10)))-SEARCH("-", _xlfn.TEXTSPLIT('Data Table'!B41, CHAR(10)))-2))/12)
               ), 2),
               "-"
            )
         )
      )
   )
)</f>
        <v>69.75</v>
      </c>
      <c r="C40" s="203" cm="1">
        <f t="array" ref="C40">IF('Data Table'!C41="", "-",
   IF('Data Table'!C41="-", "-",
      IF(ISNUMBER('Data Table'!C41*1), 'Data Table'!C41,
         IF(ISNUMBER(SEARCH("hrs", 'Data Table'!C41)),
            IFERROR(
               ROUND(SUMPRODUCT(
                  VALUE(LEFT(_xlfn.TEXTSPLIT('Data Table'!C41, CHAR(10)), FIND("-", _xlfn.TEXTSPLIT('Data Table'!C41, CHAR(10)))-1)) *
                  (VALUE(MID(_xlfn.TEXTSPLIT('Data Table'!C41, CHAR(10)), FIND("-", _xlfn.TEXTSPLIT('Data Table'!C41, CHAR(10)))+2,
                  SEARCH("hrs", _xlfn.TEXTSPLIT('Data Table'!C41, CHAR(10)))-SEARCH("-", _xlfn.TEXTSPLIT('Data Table'!C41, CHAR(10)))-2))/12)
               ), 2),
               "-"
            )
         )
      )
   )
)</f>
        <v>90</v>
      </c>
      <c r="D40" s="203" cm="1">
        <f t="array" ref="D40">IF('Data Table'!D41="", "-",
   IF('Data Table'!D41="-", "-",
      IF(ISNUMBER('Data Table'!D41*1), 'Data Table'!D41,
         IF(ISNUMBER(SEARCH("hrs", 'Data Table'!D41)),
            IFERROR(
               ROUND(SUMPRODUCT(
                  VALUE(LEFT(_xlfn.TEXTSPLIT('Data Table'!D41, CHAR(10)), FIND("-", _xlfn.TEXTSPLIT('Data Table'!D41, CHAR(10)))-1)) *
                  (VALUE(MID(_xlfn.TEXTSPLIT('Data Table'!D41, CHAR(10)), FIND("-", _xlfn.TEXTSPLIT('Data Table'!D41, CHAR(10)))+2,
                  SEARCH("hrs", _xlfn.TEXTSPLIT('Data Table'!D41, CHAR(10)))-SEARCH("-", _xlfn.TEXTSPLIT('Data Table'!D41, CHAR(10)))-2))/12)
               ), 2),
               "-"
            )
         )
      )
   )
)</f>
        <v>18</v>
      </c>
      <c r="E40" s="203" cm="1">
        <f t="array" ref="E40">IF('Data Table'!E41="", "-",
   IF('Data Table'!E41="-", "-",
      IF(ISNUMBER('Data Table'!E41*1), 'Data Table'!E41,
         IF(ISNUMBER(SEARCH("hrs", 'Data Table'!E41)),
            IFERROR(
               ROUND(SUMPRODUCT(
                  VALUE(LEFT(_xlfn.TEXTSPLIT('Data Table'!E41, CHAR(10)), FIND("-", _xlfn.TEXTSPLIT('Data Table'!E41, CHAR(10)))-1)) *
                  (VALUE(MID(_xlfn.TEXTSPLIT('Data Table'!E41, CHAR(10)), FIND("-", _xlfn.TEXTSPLIT('Data Table'!E41, CHAR(10)))+2,
                  SEARCH("hrs", _xlfn.TEXTSPLIT('Data Table'!E41, CHAR(10)))-SEARCH("-", _xlfn.TEXTSPLIT('Data Table'!E41, CHAR(10)))-2))/12)
               ), 2),
               "-"
            )
         )
      )
   )
)</f>
        <v>11</v>
      </c>
      <c r="F40" s="203" t="str" cm="1">
        <f t="array" ref="F40">IF('Data Table'!F41="", "-",
   IF('Data Table'!F41="-", "-",
      IF(ISNUMBER('Data Table'!F41*1), 'Data Table'!F41,
         IF(ISNUMBER(SEARCH("hrs", 'Data Table'!F41)),
            IFERROR(
               ROUND(SUMPRODUCT(
                  VALUE(LEFT(_xlfn.TEXTSPLIT('Data Table'!F41, CHAR(10)), FIND("-", _xlfn.TEXTSPLIT('Data Table'!F41, CHAR(10)))-1)) *
                  (VALUE(MID(_xlfn.TEXTSPLIT('Data Table'!F41, CHAR(10)), FIND("-", _xlfn.TEXTSPLIT('Data Table'!F41, CHAR(10)))+2,
                  SEARCH("hrs", _xlfn.TEXTSPLIT('Data Table'!F41, CHAR(10)))-SEARCH("-", _xlfn.TEXTSPLIT('Data Table'!F41, CHAR(10)))-2))/12)
               ), 2),
               "-"
            )
         )
      )
   )
)</f>
        <v>-</v>
      </c>
      <c r="G40" s="203" t="str" cm="1">
        <f t="array" ref="G40">IF('Data Table'!G41="", "-",
   IF('Data Table'!G41="-", "-",
      IF(ISNUMBER('Data Table'!G41*1), 'Data Table'!G41,
         IF(ISNUMBER(SEARCH("hrs", 'Data Table'!G41)),
            IFERROR(
               ROUND(SUMPRODUCT(
                  VALUE(LEFT(_xlfn.TEXTSPLIT('Data Table'!G41, CHAR(10)), FIND("-", _xlfn.TEXTSPLIT('Data Table'!G41, CHAR(10)))-1)) *
                  (VALUE(MID(_xlfn.TEXTSPLIT('Data Table'!G41, CHAR(10)), FIND("-", _xlfn.TEXTSPLIT('Data Table'!G41, CHAR(10)))+2,
                  SEARCH("hrs", _xlfn.TEXTSPLIT('Data Table'!G41, CHAR(10)))-SEARCH("-", _xlfn.TEXTSPLIT('Data Table'!G41, CHAR(10)))-2))/12)
               ), 2),
               "-"
            )
         )
      )
   )
)</f>
        <v>-</v>
      </c>
      <c r="H40" s="203" cm="1">
        <f t="array" ref="H40">IF('Data Table'!H41="", "-",
   IF('Data Table'!H41="-", "-",
      IF(ISNUMBER('Data Table'!H41*1), 'Data Table'!H41,
         IF(ISNUMBER(SEARCH("hrs", 'Data Table'!H41)),
            IFERROR(
               ROUND(SUMPRODUCT(
                  VALUE(LEFT(_xlfn.TEXTSPLIT('Data Table'!H41, CHAR(10)), FIND("-", _xlfn.TEXTSPLIT('Data Table'!H41, CHAR(10)))-1)) *
                  (VALUE(MID(_xlfn.TEXTSPLIT('Data Table'!H41, CHAR(10)), FIND("-", _xlfn.TEXTSPLIT('Data Table'!H41, CHAR(10)))+2,
                  SEARCH("hrs", _xlfn.TEXTSPLIT('Data Table'!H41, CHAR(10)))-SEARCH("-", _xlfn.TEXTSPLIT('Data Table'!H41, CHAR(10)))-2))/12)
               ), 2),
               "-"
            )
         )
      )
   )
)</f>
        <v>6</v>
      </c>
      <c r="I40" s="203" cm="1">
        <f t="array" ref="I40">IF('Data Table'!I41="", "-",
   IF('Data Table'!I41="-", "-",
      IF(ISNUMBER('Data Table'!I41*1), 'Data Table'!I41,
         IF(ISNUMBER(SEARCH("hrs", 'Data Table'!I41)),
            IFERROR(
               ROUND(SUMPRODUCT(
                  VALUE(LEFT(_xlfn.TEXTSPLIT('Data Table'!I41, CHAR(10)), FIND("-", _xlfn.TEXTSPLIT('Data Table'!I41, CHAR(10)))-1)) *
                  (VALUE(MID(_xlfn.TEXTSPLIT('Data Table'!I41, CHAR(10)), FIND("-", _xlfn.TEXTSPLIT('Data Table'!I41, CHAR(10)))+2,
                  SEARCH("hrs", _xlfn.TEXTSPLIT('Data Table'!I41, CHAR(10)))-SEARCH("-", _xlfn.TEXTSPLIT('Data Table'!I41, CHAR(10)))-2))/12)
               ), 2),
               "-"
            )
         )
      )
   )
)</f>
        <v>8</v>
      </c>
      <c r="J40" s="203" cm="1">
        <f t="array" ref="J40">IF('Data Table'!J41="", "-",
   IF('Data Table'!J41="-", "-",
      IF(ISNUMBER('Data Table'!J41*1), 'Data Table'!J41,
         IF(ISNUMBER(SEARCH("hrs", 'Data Table'!J41)),
            IFERROR(
               ROUND(SUMPRODUCT(
                  VALUE(LEFT(_xlfn.TEXTSPLIT('Data Table'!J41, CHAR(10)), FIND("-", _xlfn.TEXTSPLIT('Data Table'!J41, CHAR(10)))-1)) *
                  (VALUE(MID(_xlfn.TEXTSPLIT('Data Table'!J41, CHAR(10)), FIND("-", _xlfn.TEXTSPLIT('Data Table'!J41, CHAR(10)))+2,
                  SEARCH("hrs", _xlfn.TEXTSPLIT('Data Table'!J41, CHAR(10)))-SEARCH("-", _xlfn.TEXTSPLIT('Data Table'!J41, CHAR(10)))-2))/12)
               ), 2),
               "-"
            )
         )
      )
   )
)</f>
        <v>3</v>
      </c>
      <c r="K40" s="203" cm="1">
        <f t="array" ref="K40">IF('Data Table'!K41="", "-",
   IF('Data Table'!K41="-", "-",
      IF(ISNUMBER('Data Table'!K41*1), 'Data Table'!K41,
         IF(ISNUMBER(SEARCH("hrs", 'Data Table'!K41)),
            IFERROR(
               ROUND(SUMPRODUCT(
                  VALUE(LEFT(_xlfn.TEXTSPLIT('Data Table'!K41, CHAR(10)), FIND("-", _xlfn.TEXTSPLIT('Data Table'!K41, CHAR(10)))-1)) *
                  (VALUE(MID(_xlfn.TEXTSPLIT('Data Table'!K41, CHAR(10)), FIND("-", _xlfn.TEXTSPLIT('Data Table'!K41, CHAR(10)))+2,
                  SEARCH("hrs", _xlfn.TEXTSPLIT('Data Table'!K41, CHAR(10)))-SEARCH("-", _xlfn.TEXTSPLIT('Data Table'!K41, CHAR(10)))-2))/12)
               ), 2),
               "-"
            )
         )
      )
   )
)</f>
        <v>3</v>
      </c>
      <c r="L40" s="203" cm="1">
        <f t="array" ref="L40">IF('Data Table'!N41="", "-",
   IF('Data Table'!N41="-", "-",
      IF(ISNUMBER('Data Table'!N41*1), 'Data Table'!N41,
         IF(ISNUMBER(SEARCH("hrs", 'Data Table'!N41)),
            IFERROR(
               ROUND(SUMPRODUCT(
                  VALUE(LEFT(_xlfn.TEXTSPLIT('Data Table'!N41, CHAR(10)), FIND("-", _xlfn.TEXTSPLIT('Data Table'!N41, CHAR(10)))-1)) *
                  (VALUE(MID(_xlfn.TEXTSPLIT('Data Table'!N41, CHAR(10)), FIND("-", _xlfn.TEXTSPLIT('Data Table'!N41, CHAR(10)))+2,
                  SEARCH("hrs", _xlfn.TEXTSPLIT('Data Table'!N41, CHAR(10)))-SEARCH("-", _xlfn.TEXTSPLIT('Data Table'!N41, CHAR(10)))-2))/12)
               ), 2),
               "-"
            )
         )
      )
   )
)</f>
        <v>2</v>
      </c>
      <c r="M40" s="203" cm="1">
        <f t="array" ref="M40">IF('Data Table'!O41="", "-",
   IF('Data Table'!O41="-", "-",
      IF(ISNUMBER('Data Table'!O41*1), 'Data Table'!O41,
         IF(ISNUMBER(SEARCH("hrs", 'Data Table'!O41)),
            IFERROR(
               ROUND(SUMPRODUCT(
                  VALUE(LEFT(_xlfn.TEXTSPLIT('Data Table'!O41, CHAR(10)), FIND("-", _xlfn.TEXTSPLIT('Data Table'!O41, CHAR(10)))-1)) *
                  (VALUE(MID(_xlfn.TEXTSPLIT('Data Table'!O41, CHAR(10)), FIND("-", _xlfn.TEXTSPLIT('Data Table'!O41, CHAR(10)))+2,
                  SEARCH("hrs", _xlfn.TEXTSPLIT('Data Table'!O41, CHAR(10)))-SEARCH("-", _xlfn.TEXTSPLIT('Data Table'!O41, CHAR(10)))-2))/12)
               ), 2),
               "-"
            )
         )
      )
   )
)</f>
        <v>2</v>
      </c>
      <c r="N40" s="203" cm="1">
        <f t="array" ref="N40">IF('Data Table'!P41="", "-",
   IF('Data Table'!P41="-", "-",
      IF(ISNUMBER('Data Table'!P41*1), 'Data Table'!P41,
         IF(ISNUMBER(SEARCH("hrs", 'Data Table'!P41)),
            IFERROR(
               ROUND(SUMPRODUCT(
                  VALUE(LEFT(_xlfn.TEXTSPLIT('Data Table'!P41, CHAR(10)), FIND("-", _xlfn.TEXTSPLIT('Data Table'!P41, CHAR(10)))-1)) *
                  (VALUE(MID(_xlfn.TEXTSPLIT('Data Table'!P41, CHAR(10)), FIND("-", _xlfn.TEXTSPLIT('Data Table'!P41, CHAR(10)))+2,
                  SEARCH("hrs", _xlfn.TEXTSPLIT('Data Table'!P41, CHAR(10)))-SEARCH("-", _xlfn.TEXTSPLIT('Data Table'!P41, CHAR(10)))-2))/12)
               ), 2),
               "-"
            )
         )
      )
   )
)</f>
        <v>6</v>
      </c>
      <c r="O40" s="203" cm="1">
        <f t="array" ref="O40">IF('Data Table'!Q41="", "-",
   IF('Data Table'!Q41="-", "-",
      IF(ISNUMBER('Data Table'!Q41*1), 'Data Table'!Q41,
         IF(ISNUMBER(SEARCH("hrs", 'Data Table'!Q41)),
            IFERROR(
               ROUND(SUMPRODUCT(
                  VALUE(LEFT(_xlfn.TEXTSPLIT('Data Table'!Q41, CHAR(10)), FIND("-", _xlfn.TEXTSPLIT('Data Table'!Q41, CHAR(10)))-1)) *
                  (VALUE(MID(_xlfn.TEXTSPLIT('Data Table'!Q41, CHAR(10)), FIND("-", _xlfn.TEXTSPLIT('Data Table'!Q41, CHAR(10)))+2,
                  SEARCH("hrs", _xlfn.TEXTSPLIT('Data Table'!Q41, CHAR(10)))-SEARCH("-", _xlfn.TEXTSPLIT('Data Table'!Q41, CHAR(10)))-2))/12)
               ), 2),
               "-"
            )
         )
      )
   )
)</f>
        <v>5</v>
      </c>
      <c r="P40" s="203" cm="1">
        <f t="array" ref="P40">IF('Data Table'!R41="", "-",
   IF('Data Table'!R41="-", "-",
      IF(ISNUMBER('Data Table'!R41*1), 'Data Table'!R41,
         IF(ISNUMBER(SEARCH("hrs", 'Data Table'!R41)),
            IFERROR(
               ROUND(SUMPRODUCT(
                  VALUE(LEFT(_xlfn.TEXTSPLIT('Data Table'!R41, CHAR(10)), FIND("-", _xlfn.TEXTSPLIT('Data Table'!R41, CHAR(10)))-1)) *
                  (VALUE(MID(_xlfn.TEXTSPLIT('Data Table'!R41, CHAR(10)), FIND("-", _xlfn.TEXTSPLIT('Data Table'!R41, CHAR(10)))+2,
                  SEARCH("hrs", _xlfn.TEXTSPLIT('Data Table'!R41, CHAR(10)))-SEARCH("-", _xlfn.TEXTSPLIT('Data Table'!R41, CHAR(10)))-2))/12)
               ), 2),
               "-"
            )
         )
      )
   )
)</f>
        <v>3</v>
      </c>
      <c r="Q40" s="203" cm="1">
        <f t="array" ref="Q40">IF('Data Table'!S41="", "-",
   IF('Data Table'!S41="-", "-",
      IF(ISNUMBER('Data Table'!S41*1), 'Data Table'!S41,
         IF(ISNUMBER(SEARCH("hrs", 'Data Table'!S41)),
            IFERROR(
               ROUND(SUMPRODUCT(
                  VALUE(LEFT(_xlfn.TEXTSPLIT('Data Table'!S41, CHAR(10)), FIND("-", _xlfn.TEXTSPLIT('Data Table'!S41, CHAR(10)))-1)) *
                  (VALUE(MID(_xlfn.TEXTSPLIT('Data Table'!S41, CHAR(10)), FIND("-", _xlfn.TEXTSPLIT('Data Table'!S41, CHAR(10)))+2,
                  SEARCH("hrs", _xlfn.TEXTSPLIT('Data Table'!S41, CHAR(10)))-SEARCH("-", _xlfn.TEXTSPLIT('Data Table'!S41, CHAR(10)))-2))/12)
               ), 2),
               "-"
            )
         )
      )
   )
)</f>
        <v>3</v>
      </c>
      <c r="R40" s="203" cm="1">
        <f t="array" ref="R40">IF('Data Table'!T41="", "-",
   IF('Data Table'!T41="-", "-",
      IF(ISNUMBER('Data Table'!T41*1), 'Data Table'!T41,
         IF(ISNUMBER(SEARCH("hrs", 'Data Table'!T41)),
            IFERROR(
               ROUND(SUMPRODUCT(
                  VALUE(LEFT(_xlfn.TEXTSPLIT('Data Table'!T41, CHAR(10)), FIND("-", _xlfn.TEXTSPLIT('Data Table'!T41, CHAR(10)))-1)) *
                  (VALUE(MID(_xlfn.TEXTSPLIT('Data Table'!T41, CHAR(10)), FIND("-", _xlfn.TEXTSPLIT('Data Table'!T41, CHAR(10)))+2,
                  SEARCH("hrs", _xlfn.TEXTSPLIT('Data Table'!T41, CHAR(10)))-SEARCH("-", _xlfn.TEXTSPLIT('Data Table'!T41, CHAR(10)))-2))/12)
               ), 2),
               "-"
            )
         )
      )
   )
)</f>
        <v>5</v>
      </c>
      <c r="S40" s="203" cm="1">
        <f t="array" ref="S40">IF('Data Table'!U41="", "-",
   IF('Data Table'!U41="-", "-",
      IF(ISNUMBER('Data Table'!U41*1), 'Data Table'!U41,
         IF(ISNUMBER(SEARCH("hrs", 'Data Table'!U41)),
            IFERROR(
               ROUND(SUMPRODUCT(
                  VALUE(LEFT(_xlfn.TEXTSPLIT('Data Table'!U41, CHAR(10)), FIND("-", _xlfn.TEXTSPLIT('Data Table'!U41, CHAR(10)))-1)) *
                  (VALUE(MID(_xlfn.TEXTSPLIT('Data Table'!U41, CHAR(10)), FIND("-", _xlfn.TEXTSPLIT('Data Table'!U41, CHAR(10)))+2,
                  SEARCH("hrs", _xlfn.TEXTSPLIT('Data Table'!U41, CHAR(10)))-SEARCH("-", _xlfn.TEXTSPLIT('Data Table'!U41, CHAR(10)))-2))/12)
               ), 2),
               "-"
            )
         )
      )
   )
)</f>
        <v>5</v>
      </c>
      <c r="T40" s="251">
        <v>23147</v>
      </c>
      <c r="U40" s="251">
        <v>43425</v>
      </c>
      <c r="V40" s="251">
        <v>506</v>
      </c>
      <c r="W40" s="295"/>
    </row>
    <row r="41" spans="1:23" s="161" customFormat="1" ht="20.25" customHeight="1">
      <c r="A41" s="205">
        <v>45351</v>
      </c>
      <c r="B41" s="203" cm="1">
        <f t="array" ref="B41">IF('Data Table'!B42="", "-",
   IF('Data Table'!B42="-", "-",
      IF(ISNUMBER('Data Table'!B42*1), 'Data Table'!B42,
         IF(ISNUMBER(SEARCH("hrs", 'Data Table'!B42)),
            IFERROR(
               ROUND(SUMPRODUCT(
                  VALUE(LEFT(_xlfn.TEXTSPLIT('Data Table'!B42, CHAR(10)), FIND("-", _xlfn.TEXTSPLIT('Data Table'!B42, CHAR(10)))-1)) *
                  (VALUE(MID(_xlfn.TEXTSPLIT('Data Table'!B42, CHAR(10)), FIND("-", _xlfn.TEXTSPLIT('Data Table'!B42, CHAR(10)))+2,
                  SEARCH("hrs", _xlfn.TEXTSPLIT('Data Table'!B42, CHAR(10)))-SEARCH("-", _xlfn.TEXTSPLIT('Data Table'!B42, CHAR(10)))-2))/12)
               ), 2),
               "-"
            )
         )
      )
   )
)</f>
        <v>93</v>
      </c>
      <c r="C41" s="203" cm="1">
        <f t="array" ref="C41">IF('Data Table'!C42="", "-",
   IF('Data Table'!C42="-", "-",
      IF(ISNUMBER('Data Table'!C42*1), 'Data Table'!C42,
         IF(ISNUMBER(SEARCH("hrs", 'Data Table'!C42)),
            IFERROR(
               ROUND(SUMPRODUCT(
                  VALUE(LEFT(_xlfn.TEXTSPLIT('Data Table'!C42, CHAR(10)), FIND("-", _xlfn.TEXTSPLIT('Data Table'!C42, CHAR(10)))-1)) *
                  (VALUE(MID(_xlfn.TEXTSPLIT('Data Table'!C42, CHAR(10)), FIND("-", _xlfn.TEXTSPLIT('Data Table'!C42, CHAR(10)))+2,
                  SEARCH("hrs", _xlfn.TEXTSPLIT('Data Table'!C42, CHAR(10)))-SEARCH("-", _xlfn.TEXTSPLIT('Data Table'!C42, CHAR(10)))-2))/12)
               ), 2),
               "-"
            )
         )
      )
   )
)</f>
        <v>96</v>
      </c>
      <c r="D41" s="203" cm="1">
        <f t="array" ref="D41">IF('Data Table'!D42="", "-",
   IF('Data Table'!D42="-", "-",
      IF(ISNUMBER('Data Table'!D42*1), 'Data Table'!D42,
         IF(ISNUMBER(SEARCH("hrs", 'Data Table'!D42)),
            IFERROR(
               ROUND(SUMPRODUCT(
                  VALUE(LEFT(_xlfn.TEXTSPLIT('Data Table'!D42, CHAR(10)), FIND("-", _xlfn.TEXTSPLIT('Data Table'!D42, CHAR(10)))-1)) *
                  (VALUE(MID(_xlfn.TEXTSPLIT('Data Table'!D42, CHAR(10)), FIND("-", _xlfn.TEXTSPLIT('Data Table'!D42, CHAR(10)))+2,
                  SEARCH("hrs", _xlfn.TEXTSPLIT('Data Table'!D42, CHAR(10)))-SEARCH("-", _xlfn.TEXTSPLIT('Data Table'!D42, CHAR(10)))-2))/12)
               ), 2),
               "-"
            )
         )
      )
   )
)</f>
        <v>19</v>
      </c>
      <c r="E41" s="203" cm="1">
        <f t="array" ref="E41">IF('Data Table'!E42="", "-",
   IF('Data Table'!E42="-", "-",
      IF(ISNUMBER('Data Table'!E42*1), 'Data Table'!E42,
         IF(ISNUMBER(SEARCH("hrs", 'Data Table'!E42)),
            IFERROR(
               ROUND(SUMPRODUCT(
                  VALUE(LEFT(_xlfn.TEXTSPLIT('Data Table'!E42, CHAR(10)), FIND("-", _xlfn.TEXTSPLIT('Data Table'!E42, CHAR(10)))-1)) *
                  (VALUE(MID(_xlfn.TEXTSPLIT('Data Table'!E42, CHAR(10)), FIND("-", _xlfn.TEXTSPLIT('Data Table'!E42, CHAR(10)))+2,
                  SEARCH("hrs", _xlfn.TEXTSPLIT('Data Table'!E42, CHAR(10)))-SEARCH("-", _xlfn.TEXTSPLIT('Data Table'!E42, CHAR(10)))-2))/12)
               ), 2),
               "-"
            )
         )
      )
   )
)</f>
        <v>17</v>
      </c>
      <c r="F41" s="203" t="str" cm="1">
        <f t="array" ref="F41">IF('Data Table'!F42="", "-",
   IF('Data Table'!F42="-", "-",
      IF(ISNUMBER('Data Table'!F42*1), 'Data Table'!F42,
         IF(ISNUMBER(SEARCH("hrs", 'Data Table'!F42)),
            IFERROR(
               ROUND(SUMPRODUCT(
                  VALUE(LEFT(_xlfn.TEXTSPLIT('Data Table'!F42, CHAR(10)), FIND("-", _xlfn.TEXTSPLIT('Data Table'!F42, CHAR(10)))-1)) *
                  (VALUE(MID(_xlfn.TEXTSPLIT('Data Table'!F42, CHAR(10)), FIND("-", _xlfn.TEXTSPLIT('Data Table'!F42, CHAR(10)))+2,
                  SEARCH("hrs", _xlfn.TEXTSPLIT('Data Table'!F42, CHAR(10)))-SEARCH("-", _xlfn.TEXTSPLIT('Data Table'!F42, CHAR(10)))-2))/12)
               ), 2),
               "-"
            )
         )
      )
   )
)</f>
        <v>-</v>
      </c>
      <c r="G41" s="203" t="str" cm="1">
        <f t="array" ref="G41">IF('Data Table'!G42="", "-",
   IF('Data Table'!G42="-", "-",
      IF(ISNUMBER('Data Table'!G42*1), 'Data Table'!G42,
         IF(ISNUMBER(SEARCH("hrs", 'Data Table'!G42)),
            IFERROR(
               ROUND(SUMPRODUCT(
                  VALUE(LEFT(_xlfn.TEXTSPLIT('Data Table'!G42, CHAR(10)), FIND("-", _xlfn.TEXTSPLIT('Data Table'!G42, CHAR(10)))-1)) *
                  (VALUE(MID(_xlfn.TEXTSPLIT('Data Table'!G42, CHAR(10)), FIND("-", _xlfn.TEXTSPLIT('Data Table'!G42, CHAR(10)))+2,
                  SEARCH("hrs", _xlfn.TEXTSPLIT('Data Table'!G42, CHAR(10)))-SEARCH("-", _xlfn.TEXTSPLIT('Data Table'!G42, CHAR(10)))-2))/12)
               ), 2),
               "-"
            )
         )
      )
   )
)</f>
        <v>-</v>
      </c>
      <c r="H41" s="203" cm="1">
        <f t="array" ref="H41">IF('Data Table'!H42="", "-",
   IF('Data Table'!H42="-", "-",
      IF(ISNUMBER('Data Table'!H42*1), 'Data Table'!H42,
         IF(ISNUMBER(SEARCH("hrs", 'Data Table'!H42)),
            IFERROR(
               ROUND(SUMPRODUCT(
                  VALUE(LEFT(_xlfn.TEXTSPLIT('Data Table'!H42, CHAR(10)), FIND("-", _xlfn.TEXTSPLIT('Data Table'!H42, CHAR(10)))-1)) *
                  (VALUE(MID(_xlfn.TEXTSPLIT('Data Table'!H42, CHAR(10)), FIND("-", _xlfn.TEXTSPLIT('Data Table'!H42, CHAR(10)))+2,
                  SEARCH("hrs", _xlfn.TEXTSPLIT('Data Table'!H42, CHAR(10)))-SEARCH("-", _xlfn.TEXTSPLIT('Data Table'!H42, CHAR(10)))-2))/12)
               ), 2),
               "-"
            )
         )
      )
   )
)</f>
        <v>8</v>
      </c>
      <c r="I41" s="203" cm="1">
        <f t="array" ref="I41">IF('Data Table'!I42="", "-",
   IF('Data Table'!I42="-", "-",
      IF(ISNUMBER('Data Table'!I42*1), 'Data Table'!I42,
         IF(ISNUMBER(SEARCH("hrs", 'Data Table'!I42)),
            IFERROR(
               ROUND(SUMPRODUCT(
                  VALUE(LEFT(_xlfn.TEXTSPLIT('Data Table'!I42, CHAR(10)), FIND("-", _xlfn.TEXTSPLIT('Data Table'!I42, CHAR(10)))-1)) *
                  (VALUE(MID(_xlfn.TEXTSPLIT('Data Table'!I42, CHAR(10)), FIND("-", _xlfn.TEXTSPLIT('Data Table'!I42, CHAR(10)))+2,
                  SEARCH("hrs", _xlfn.TEXTSPLIT('Data Table'!I42, CHAR(10)))-SEARCH("-", _xlfn.TEXTSPLIT('Data Table'!I42, CHAR(10)))-2))/12)
               ), 2),
               "-"
            )
         )
      )
   )
)</f>
        <v>8</v>
      </c>
      <c r="J41" s="203" cm="1">
        <f t="array" ref="J41">IF('Data Table'!J42="", "-",
   IF('Data Table'!J42="-", "-",
      IF(ISNUMBER('Data Table'!J42*1), 'Data Table'!J42,
         IF(ISNUMBER(SEARCH("hrs", 'Data Table'!J42)),
            IFERROR(
               ROUND(SUMPRODUCT(
                  VALUE(LEFT(_xlfn.TEXTSPLIT('Data Table'!J42, CHAR(10)), FIND("-", _xlfn.TEXTSPLIT('Data Table'!J42, CHAR(10)))-1)) *
                  (VALUE(MID(_xlfn.TEXTSPLIT('Data Table'!J42, CHAR(10)), FIND("-", _xlfn.TEXTSPLIT('Data Table'!J42, CHAR(10)))+2,
                  SEARCH("hrs", _xlfn.TEXTSPLIT('Data Table'!J42, CHAR(10)))-SEARCH("-", _xlfn.TEXTSPLIT('Data Table'!J42, CHAR(10)))-2))/12)
               ), 2),
               "-"
            )
         )
      )
   )
)</f>
        <v>3</v>
      </c>
      <c r="K41" s="203" cm="1">
        <f t="array" ref="K41">IF('Data Table'!K42="", "-",
   IF('Data Table'!K42="-", "-",
      IF(ISNUMBER('Data Table'!K42*1), 'Data Table'!K42,
         IF(ISNUMBER(SEARCH("hrs", 'Data Table'!K42)),
            IFERROR(
               ROUND(SUMPRODUCT(
                  VALUE(LEFT(_xlfn.TEXTSPLIT('Data Table'!K42, CHAR(10)), FIND("-", _xlfn.TEXTSPLIT('Data Table'!K42, CHAR(10)))-1)) *
                  (VALUE(MID(_xlfn.TEXTSPLIT('Data Table'!K42, CHAR(10)), FIND("-", _xlfn.TEXTSPLIT('Data Table'!K42, CHAR(10)))+2,
                  SEARCH("hrs", _xlfn.TEXTSPLIT('Data Table'!K42, CHAR(10)))-SEARCH("-", _xlfn.TEXTSPLIT('Data Table'!K42, CHAR(10)))-2))/12)
               ), 2),
               "-"
            )
         )
      )
   )
)</f>
        <v>3</v>
      </c>
      <c r="L41" s="203" cm="1">
        <f t="array" ref="L41">IF('Data Table'!N42="", "-",
   IF('Data Table'!N42="-", "-",
      IF(ISNUMBER('Data Table'!N42*1), 'Data Table'!N42,
         IF(ISNUMBER(SEARCH("hrs", 'Data Table'!N42)),
            IFERROR(
               ROUND(SUMPRODUCT(
                  VALUE(LEFT(_xlfn.TEXTSPLIT('Data Table'!N42, CHAR(10)), FIND("-", _xlfn.TEXTSPLIT('Data Table'!N42, CHAR(10)))-1)) *
                  (VALUE(MID(_xlfn.TEXTSPLIT('Data Table'!N42, CHAR(10)), FIND("-", _xlfn.TEXTSPLIT('Data Table'!N42, CHAR(10)))+2,
                  SEARCH("hrs", _xlfn.TEXTSPLIT('Data Table'!N42, CHAR(10)))-SEARCH("-", _xlfn.TEXTSPLIT('Data Table'!N42, CHAR(10)))-2))/12)
               ), 2),
               "-"
            )
         )
      )
   )
)</f>
        <v>2</v>
      </c>
      <c r="M41" s="203" cm="1">
        <f t="array" ref="M41">IF('Data Table'!O42="", "-",
   IF('Data Table'!O42="-", "-",
      IF(ISNUMBER('Data Table'!O42*1), 'Data Table'!O42,
         IF(ISNUMBER(SEARCH("hrs", 'Data Table'!O42)),
            IFERROR(
               ROUND(SUMPRODUCT(
                  VALUE(LEFT(_xlfn.TEXTSPLIT('Data Table'!O42, CHAR(10)), FIND("-", _xlfn.TEXTSPLIT('Data Table'!O42, CHAR(10)))-1)) *
                  (VALUE(MID(_xlfn.TEXTSPLIT('Data Table'!O42, CHAR(10)), FIND("-", _xlfn.TEXTSPLIT('Data Table'!O42, CHAR(10)))+2,
                  SEARCH("hrs", _xlfn.TEXTSPLIT('Data Table'!O42, CHAR(10)))-SEARCH("-", _xlfn.TEXTSPLIT('Data Table'!O42, CHAR(10)))-2))/12)
               ), 2),
               "-"
            )
         )
      )
   )
)</f>
        <v>2</v>
      </c>
      <c r="N41" s="203" cm="1">
        <f t="array" ref="N41">IF('Data Table'!P42="", "-",
   IF('Data Table'!P42="-", "-",
      IF(ISNUMBER('Data Table'!P42*1), 'Data Table'!P42,
         IF(ISNUMBER(SEARCH("hrs", 'Data Table'!P42)),
            IFERROR(
               ROUND(SUMPRODUCT(
                  VALUE(LEFT(_xlfn.TEXTSPLIT('Data Table'!P42, CHAR(10)), FIND("-", _xlfn.TEXTSPLIT('Data Table'!P42, CHAR(10)))-1)) *
                  (VALUE(MID(_xlfn.TEXTSPLIT('Data Table'!P42, CHAR(10)), FIND("-", _xlfn.TEXTSPLIT('Data Table'!P42, CHAR(10)))+2,
                  SEARCH("hrs", _xlfn.TEXTSPLIT('Data Table'!P42, CHAR(10)))-SEARCH("-", _xlfn.TEXTSPLIT('Data Table'!P42, CHAR(10)))-2))/12)
               ), 2),
               "-"
            )
         )
      )
   )
)</f>
        <v>5</v>
      </c>
      <c r="O41" s="203" cm="1">
        <f t="array" ref="O41">IF('Data Table'!Q42="", "-",
   IF('Data Table'!Q42="-", "-",
      IF(ISNUMBER('Data Table'!Q42*1), 'Data Table'!Q42,
         IF(ISNUMBER(SEARCH("hrs", 'Data Table'!Q42)),
            IFERROR(
               ROUND(SUMPRODUCT(
                  VALUE(LEFT(_xlfn.TEXTSPLIT('Data Table'!Q42, CHAR(10)), FIND("-", _xlfn.TEXTSPLIT('Data Table'!Q42, CHAR(10)))-1)) *
                  (VALUE(MID(_xlfn.TEXTSPLIT('Data Table'!Q42, CHAR(10)), FIND("-", _xlfn.TEXTSPLIT('Data Table'!Q42, CHAR(10)))+2,
                  SEARCH("hrs", _xlfn.TEXTSPLIT('Data Table'!Q42, CHAR(10)))-SEARCH("-", _xlfn.TEXTSPLIT('Data Table'!Q42, CHAR(10)))-2))/12)
               ), 2),
               "-"
            )
         )
      )
   )
)</f>
        <v>4</v>
      </c>
      <c r="P41" s="203" cm="1">
        <f t="array" ref="P41">IF('Data Table'!R42="", "-",
   IF('Data Table'!R42="-", "-",
      IF(ISNUMBER('Data Table'!R42*1), 'Data Table'!R42,
         IF(ISNUMBER(SEARCH("hrs", 'Data Table'!R42)),
            IFERROR(
               ROUND(SUMPRODUCT(
                  VALUE(LEFT(_xlfn.TEXTSPLIT('Data Table'!R42, CHAR(10)), FIND("-", _xlfn.TEXTSPLIT('Data Table'!R42, CHAR(10)))-1)) *
                  (VALUE(MID(_xlfn.TEXTSPLIT('Data Table'!R42, CHAR(10)), FIND("-", _xlfn.TEXTSPLIT('Data Table'!R42, CHAR(10)))+2,
                  SEARCH("hrs", _xlfn.TEXTSPLIT('Data Table'!R42, CHAR(10)))-SEARCH("-", _xlfn.TEXTSPLIT('Data Table'!R42, CHAR(10)))-2))/12)
               ), 2),
               "-"
            )
         )
      )
   )
)</f>
        <v>3</v>
      </c>
      <c r="Q41" s="203" cm="1">
        <f t="array" ref="Q41">IF('Data Table'!S42="", "-",
   IF('Data Table'!S42="-", "-",
      IF(ISNUMBER('Data Table'!S42*1), 'Data Table'!S42,
         IF(ISNUMBER(SEARCH("hrs", 'Data Table'!S42)),
            IFERROR(
               ROUND(SUMPRODUCT(
                  VALUE(LEFT(_xlfn.TEXTSPLIT('Data Table'!S42, CHAR(10)), FIND("-", _xlfn.TEXTSPLIT('Data Table'!S42, CHAR(10)))-1)) *
                  (VALUE(MID(_xlfn.TEXTSPLIT('Data Table'!S42, CHAR(10)), FIND("-", _xlfn.TEXTSPLIT('Data Table'!S42, CHAR(10)))+2,
                  SEARCH("hrs", _xlfn.TEXTSPLIT('Data Table'!S42, CHAR(10)))-SEARCH("-", _xlfn.TEXTSPLIT('Data Table'!S42, CHAR(10)))-2))/12)
               ), 2),
               "-"
            )
         )
      )
   )
)</f>
        <v>3</v>
      </c>
      <c r="R41" s="203" cm="1">
        <f t="array" ref="R41">IF('Data Table'!T42="", "-",
   IF('Data Table'!T42="-", "-",
      IF(ISNUMBER('Data Table'!T42*1), 'Data Table'!T42,
         IF(ISNUMBER(SEARCH("hrs", 'Data Table'!T42)),
            IFERROR(
               ROUND(SUMPRODUCT(
                  VALUE(LEFT(_xlfn.TEXTSPLIT('Data Table'!T42, CHAR(10)), FIND("-", _xlfn.TEXTSPLIT('Data Table'!T42, CHAR(10)))-1)) *
                  (VALUE(MID(_xlfn.TEXTSPLIT('Data Table'!T42, CHAR(10)), FIND("-", _xlfn.TEXTSPLIT('Data Table'!T42, CHAR(10)))+2,
                  SEARCH("hrs", _xlfn.TEXTSPLIT('Data Table'!T42, CHAR(10)))-SEARCH("-", _xlfn.TEXTSPLIT('Data Table'!T42, CHAR(10)))-2))/12)
               ), 2),
               "-"
            )
         )
      )
   )
)</f>
        <v>5</v>
      </c>
      <c r="S41" s="203" cm="1">
        <f t="array" ref="S41">IF('Data Table'!U42="", "-",
   IF('Data Table'!U42="-", "-",
      IF(ISNUMBER('Data Table'!U42*1), 'Data Table'!U42,
         IF(ISNUMBER(SEARCH("hrs", 'Data Table'!U42)),
            IFERROR(
               ROUND(SUMPRODUCT(
                  VALUE(LEFT(_xlfn.TEXTSPLIT('Data Table'!U42, CHAR(10)), FIND("-", _xlfn.TEXTSPLIT('Data Table'!U42, CHAR(10)))-1)) *
                  (VALUE(MID(_xlfn.TEXTSPLIT('Data Table'!U42, CHAR(10)), FIND("-", _xlfn.TEXTSPLIT('Data Table'!U42, CHAR(10)))+2,
                  SEARCH("hrs", _xlfn.TEXTSPLIT('Data Table'!U42, CHAR(10)))-SEARCH("-", _xlfn.TEXTSPLIT('Data Table'!U42, CHAR(10)))-2))/12)
               ), 2),
               "-"
            )
         )
      )
   )
)</f>
        <v>5</v>
      </c>
      <c r="T41" s="252">
        <v>23402</v>
      </c>
      <c r="U41" s="251">
        <v>37187</v>
      </c>
      <c r="V41" s="251">
        <v>416</v>
      </c>
      <c r="W41" s="295"/>
    </row>
    <row r="42" spans="1:23" s="161" customFormat="1" ht="20.25" customHeight="1">
      <c r="A42" s="205">
        <v>45352</v>
      </c>
      <c r="B42" s="203" cm="1">
        <f t="array" ref="B42">IF('Data Table'!B43="", "-",
   IF('Data Table'!B43="-", "-",
      IF(ISNUMBER('Data Table'!B43*1), 'Data Table'!B43,
         IF(ISNUMBER(SEARCH("hrs", 'Data Table'!B43)),
            IFERROR(
               ROUND(SUMPRODUCT(
                  VALUE(LEFT(_xlfn.TEXTSPLIT('Data Table'!B43, CHAR(10)), FIND("-", _xlfn.TEXTSPLIT('Data Table'!B43, CHAR(10)))-1)) *
                  (VALUE(MID(_xlfn.TEXTSPLIT('Data Table'!B43, CHAR(10)), FIND("-", _xlfn.TEXTSPLIT('Data Table'!B43, CHAR(10)))+2,
                  SEARCH("hrs", _xlfn.TEXTSPLIT('Data Table'!B43, CHAR(10)))-SEARCH("-", _xlfn.TEXTSPLIT('Data Table'!B43, CHAR(10)))-2))/12)
               ), 2),
               "-"
            )
         )
      )
   )
)</f>
        <v>105</v>
      </c>
      <c r="C42" s="203" cm="1">
        <f t="array" ref="C42">IF('Data Table'!C43="", "-",
   IF('Data Table'!C43="-", "-",
      IF(ISNUMBER('Data Table'!C43*1), 'Data Table'!C43,
         IF(ISNUMBER(SEARCH("hrs", 'Data Table'!C43)),
            IFERROR(
               ROUND(SUMPRODUCT(
                  VALUE(LEFT(_xlfn.TEXTSPLIT('Data Table'!C43, CHAR(10)), FIND("-", _xlfn.TEXTSPLIT('Data Table'!C43, CHAR(10)))-1)) *
                  (VALUE(MID(_xlfn.TEXTSPLIT('Data Table'!C43, CHAR(10)), FIND("-", _xlfn.TEXTSPLIT('Data Table'!C43, CHAR(10)))+2,
                  SEARCH("hrs", _xlfn.TEXTSPLIT('Data Table'!C43, CHAR(10)))-SEARCH("-", _xlfn.TEXTSPLIT('Data Table'!C43, CHAR(10)))-2))/12)
               ), 2),
               "-"
            )
         )
      )
   )
)</f>
        <v>105</v>
      </c>
      <c r="D42" s="203" cm="1">
        <f t="array" ref="D42">IF('Data Table'!D43="", "-",
   IF('Data Table'!D43="-", "-",
      IF(ISNUMBER('Data Table'!D43*1), 'Data Table'!D43,
         IF(ISNUMBER(SEARCH("hrs", 'Data Table'!D43)),
            IFERROR(
               ROUND(SUMPRODUCT(
                  VALUE(LEFT(_xlfn.TEXTSPLIT('Data Table'!D43, CHAR(10)), FIND("-", _xlfn.TEXTSPLIT('Data Table'!D43, CHAR(10)))-1)) *
                  (VALUE(MID(_xlfn.TEXTSPLIT('Data Table'!D43, CHAR(10)), FIND("-", _xlfn.TEXTSPLIT('Data Table'!D43, CHAR(10)))+2,
                  SEARCH("hrs", _xlfn.TEXTSPLIT('Data Table'!D43, CHAR(10)))-SEARCH("-", _xlfn.TEXTSPLIT('Data Table'!D43, CHAR(10)))-2))/12)
               ), 2),
               "-"
            )
         )
      )
   )
)</f>
        <v>20</v>
      </c>
      <c r="E42" s="203" cm="1">
        <f t="array" ref="E42">IF('Data Table'!E43="", "-",
   IF('Data Table'!E43="-", "-",
      IF(ISNUMBER('Data Table'!E43*1), 'Data Table'!E43,
         IF(ISNUMBER(SEARCH("hrs", 'Data Table'!E43)),
            IFERROR(
               ROUND(SUMPRODUCT(
                  VALUE(LEFT(_xlfn.TEXTSPLIT('Data Table'!E43, CHAR(10)), FIND("-", _xlfn.TEXTSPLIT('Data Table'!E43, CHAR(10)))-1)) *
                  (VALUE(MID(_xlfn.TEXTSPLIT('Data Table'!E43, CHAR(10)), FIND("-", _xlfn.TEXTSPLIT('Data Table'!E43, CHAR(10)))+2,
                  SEARCH("hrs", _xlfn.TEXTSPLIT('Data Table'!E43, CHAR(10)))-SEARCH("-", _xlfn.TEXTSPLIT('Data Table'!E43, CHAR(10)))-2))/12)
               ), 2),
               "-"
            )
         )
      )
   )
)</f>
        <v>21</v>
      </c>
      <c r="F42" s="203" t="str" cm="1">
        <f t="array" ref="F42">IF('Data Table'!F43="", "-",
   IF('Data Table'!F43="-", "-",
      IF(ISNUMBER('Data Table'!F43*1), 'Data Table'!F43,
         IF(ISNUMBER(SEARCH("hrs", 'Data Table'!F43)),
            IFERROR(
               ROUND(SUMPRODUCT(
                  VALUE(LEFT(_xlfn.TEXTSPLIT('Data Table'!F43, CHAR(10)), FIND("-", _xlfn.TEXTSPLIT('Data Table'!F43, CHAR(10)))-1)) *
                  (VALUE(MID(_xlfn.TEXTSPLIT('Data Table'!F43, CHAR(10)), FIND("-", _xlfn.TEXTSPLIT('Data Table'!F43, CHAR(10)))+2,
                  SEARCH("hrs", _xlfn.TEXTSPLIT('Data Table'!F43, CHAR(10)))-SEARCH("-", _xlfn.TEXTSPLIT('Data Table'!F43, CHAR(10)))-2))/12)
               ), 2),
               "-"
            )
         )
      )
   )
)</f>
        <v>-</v>
      </c>
      <c r="G42" s="203" t="str" cm="1">
        <f t="array" ref="G42">IF('Data Table'!G43="", "-",
   IF('Data Table'!G43="-", "-",
      IF(ISNUMBER('Data Table'!G43*1), 'Data Table'!G43,
         IF(ISNUMBER(SEARCH("hrs", 'Data Table'!G43)),
            IFERROR(
               ROUND(SUMPRODUCT(
                  VALUE(LEFT(_xlfn.TEXTSPLIT('Data Table'!G43, CHAR(10)), FIND("-", _xlfn.TEXTSPLIT('Data Table'!G43, CHAR(10)))-1)) *
                  (VALUE(MID(_xlfn.TEXTSPLIT('Data Table'!G43, CHAR(10)), FIND("-", _xlfn.TEXTSPLIT('Data Table'!G43, CHAR(10)))+2,
                  SEARCH("hrs", _xlfn.TEXTSPLIT('Data Table'!G43, CHAR(10)))-SEARCH("-", _xlfn.TEXTSPLIT('Data Table'!G43, CHAR(10)))-2))/12)
               ), 2),
               "-"
            )
         )
      )
   )
)</f>
        <v>-</v>
      </c>
      <c r="H42" s="203" cm="1">
        <f t="array" ref="H42">IF('Data Table'!H43="", "-",
   IF('Data Table'!H43="-", "-",
      IF(ISNUMBER('Data Table'!H43*1), 'Data Table'!H43,
         IF(ISNUMBER(SEARCH("hrs", 'Data Table'!H43)),
            IFERROR(
               ROUND(SUMPRODUCT(
                  VALUE(LEFT(_xlfn.TEXTSPLIT('Data Table'!H43, CHAR(10)), FIND("-", _xlfn.TEXTSPLIT('Data Table'!H43, CHAR(10)))-1)) *
                  (VALUE(MID(_xlfn.TEXTSPLIT('Data Table'!H43, CHAR(10)), FIND("-", _xlfn.TEXTSPLIT('Data Table'!H43, CHAR(10)))+2,
                  SEARCH("hrs", _xlfn.TEXTSPLIT('Data Table'!H43, CHAR(10)))-SEARCH("-", _xlfn.TEXTSPLIT('Data Table'!H43, CHAR(10)))-2))/12)
               ), 2),
               "-"
            )
         )
      )
   )
)</f>
        <v>8</v>
      </c>
      <c r="I42" s="203" cm="1">
        <f t="array" ref="I42">IF('Data Table'!I43="", "-",
   IF('Data Table'!I43="-", "-",
      IF(ISNUMBER('Data Table'!I43*1), 'Data Table'!I43,
         IF(ISNUMBER(SEARCH("hrs", 'Data Table'!I43)),
            IFERROR(
               ROUND(SUMPRODUCT(
                  VALUE(LEFT(_xlfn.TEXTSPLIT('Data Table'!I43, CHAR(10)), FIND("-", _xlfn.TEXTSPLIT('Data Table'!I43, CHAR(10)))-1)) *
                  (VALUE(MID(_xlfn.TEXTSPLIT('Data Table'!I43, CHAR(10)), FIND("-", _xlfn.TEXTSPLIT('Data Table'!I43, CHAR(10)))+2,
                  SEARCH("hrs", _xlfn.TEXTSPLIT('Data Table'!I43, CHAR(10)))-SEARCH("-", _xlfn.TEXTSPLIT('Data Table'!I43, CHAR(10)))-2))/12)
               ), 2),
               "-"
            )
         )
      )
   )
)</f>
        <v>8</v>
      </c>
      <c r="J42" s="203" cm="1">
        <f t="array" ref="J42">IF('Data Table'!J43="", "-",
   IF('Data Table'!J43="-", "-",
      IF(ISNUMBER('Data Table'!J43*1), 'Data Table'!J43,
         IF(ISNUMBER(SEARCH("hrs", 'Data Table'!J43)),
            IFERROR(
               ROUND(SUMPRODUCT(
                  VALUE(LEFT(_xlfn.TEXTSPLIT('Data Table'!J43, CHAR(10)), FIND("-", _xlfn.TEXTSPLIT('Data Table'!J43, CHAR(10)))-1)) *
                  (VALUE(MID(_xlfn.TEXTSPLIT('Data Table'!J43, CHAR(10)), FIND("-", _xlfn.TEXTSPLIT('Data Table'!J43, CHAR(10)))+2,
                  SEARCH("hrs", _xlfn.TEXTSPLIT('Data Table'!J43, CHAR(10)))-SEARCH("-", _xlfn.TEXTSPLIT('Data Table'!J43, CHAR(10)))-2))/12)
               ), 2),
               "-"
            )
         )
      )
   )
)</f>
        <v>3</v>
      </c>
      <c r="K42" s="203" cm="1">
        <f t="array" ref="K42">IF('Data Table'!K43="", "-",
   IF('Data Table'!K43="-", "-",
      IF(ISNUMBER('Data Table'!K43*1), 'Data Table'!K43,
         IF(ISNUMBER(SEARCH("hrs", 'Data Table'!K43)),
            IFERROR(
               ROUND(SUMPRODUCT(
                  VALUE(LEFT(_xlfn.TEXTSPLIT('Data Table'!K43, CHAR(10)), FIND("-", _xlfn.TEXTSPLIT('Data Table'!K43, CHAR(10)))-1)) *
                  (VALUE(MID(_xlfn.TEXTSPLIT('Data Table'!K43, CHAR(10)), FIND("-", _xlfn.TEXTSPLIT('Data Table'!K43, CHAR(10)))+2,
                  SEARCH("hrs", _xlfn.TEXTSPLIT('Data Table'!K43, CHAR(10)))-SEARCH("-", _xlfn.TEXTSPLIT('Data Table'!K43, CHAR(10)))-2))/12)
               ), 2),
               "-"
            )
         )
      )
   )
)</f>
        <v>3</v>
      </c>
      <c r="L42" s="203" cm="1">
        <f t="array" ref="L42">IF('Data Table'!N43="", "-",
   IF('Data Table'!N43="-", "-",
      IF(ISNUMBER('Data Table'!N43*1), 'Data Table'!N43,
         IF(ISNUMBER(SEARCH("hrs", 'Data Table'!N43)),
            IFERROR(
               ROUND(SUMPRODUCT(
                  VALUE(LEFT(_xlfn.TEXTSPLIT('Data Table'!N43, CHAR(10)), FIND("-", _xlfn.TEXTSPLIT('Data Table'!N43, CHAR(10)))-1)) *
                  (VALUE(MID(_xlfn.TEXTSPLIT('Data Table'!N43, CHAR(10)), FIND("-", _xlfn.TEXTSPLIT('Data Table'!N43, CHAR(10)))+2,
                  SEARCH("hrs", _xlfn.TEXTSPLIT('Data Table'!N43, CHAR(10)))-SEARCH("-", _xlfn.TEXTSPLIT('Data Table'!N43, CHAR(10)))-2))/12)
               ), 2),
               "-"
            )
         )
      )
   )
)</f>
        <v>2</v>
      </c>
      <c r="M42" s="203" cm="1">
        <f t="array" ref="M42">IF('Data Table'!O43="", "-",
   IF('Data Table'!O43="-", "-",
      IF(ISNUMBER('Data Table'!O43*1), 'Data Table'!O43,
         IF(ISNUMBER(SEARCH("hrs", 'Data Table'!O43)),
            IFERROR(
               ROUND(SUMPRODUCT(
                  VALUE(LEFT(_xlfn.TEXTSPLIT('Data Table'!O43, CHAR(10)), FIND("-", _xlfn.TEXTSPLIT('Data Table'!O43, CHAR(10)))-1)) *
                  (VALUE(MID(_xlfn.TEXTSPLIT('Data Table'!O43, CHAR(10)), FIND("-", _xlfn.TEXTSPLIT('Data Table'!O43, CHAR(10)))+2,
                  SEARCH("hrs", _xlfn.TEXTSPLIT('Data Table'!O43, CHAR(10)))-SEARCH("-", _xlfn.TEXTSPLIT('Data Table'!O43, CHAR(10)))-2))/12)
               ), 2),
               "-"
            )
         )
      )
   )
)</f>
        <v>2</v>
      </c>
      <c r="N42" s="203" cm="1">
        <f t="array" ref="N42">IF('Data Table'!P43="", "-",
   IF('Data Table'!P43="-", "-",
      IF(ISNUMBER('Data Table'!P43*1), 'Data Table'!P43,
         IF(ISNUMBER(SEARCH("hrs", 'Data Table'!P43)),
            IFERROR(
               ROUND(SUMPRODUCT(
                  VALUE(LEFT(_xlfn.TEXTSPLIT('Data Table'!P43, CHAR(10)), FIND("-", _xlfn.TEXTSPLIT('Data Table'!P43, CHAR(10)))-1)) *
                  (VALUE(MID(_xlfn.TEXTSPLIT('Data Table'!P43, CHAR(10)), FIND("-", _xlfn.TEXTSPLIT('Data Table'!P43, CHAR(10)))+2,
                  SEARCH("hrs", _xlfn.TEXTSPLIT('Data Table'!P43, CHAR(10)))-SEARCH("-", _xlfn.TEXTSPLIT('Data Table'!P43, CHAR(10)))-2))/12)
               ), 2),
               "-"
            )
         )
      )
   )
)</f>
        <v>6</v>
      </c>
      <c r="O42" s="203" cm="1">
        <f t="array" ref="O42">IF('Data Table'!Q43="", "-",
   IF('Data Table'!Q43="-", "-",
      IF(ISNUMBER('Data Table'!Q43*1), 'Data Table'!Q43,
         IF(ISNUMBER(SEARCH("hrs", 'Data Table'!Q43)),
            IFERROR(
               ROUND(SUMPRODUCT(
                  VALUE(LEFT(_xlfn.TEXTSPLIT('Data Table'!Q43, CHAR(10)), FIND("-", _xlfn.TEXTSPLIT('Data Table'!Q43, CHAR(10)))-1)) *
                  (VALUE(MID(_xlfn.TEXTSPLIT('Data Table'!Q43, CHAR(10)), FIND("-", _xlfn.TEXTSPLIT('Data Table'!Q43, CHAR(10)))+2,
                  SEARCH("hrs", _xlfn.TEXTSPLIT('Data Table'!Q43, CHAR(10)))-SEARCH("-", _xlfn.TEXTSPLIT('Data Table'!Q43, CHAR(10)))-2))/12)
               ), 2),
               "-"
            )
         )
      )
   )
)</f>
        <v>4</v>
      </c>
      <c r="P42" s="203" cm="1">
        <f t="array" ref="P42">IF('Data Table'!R43="", "-",
   IF('Data Table'!R43="-", "-",
      IF(ISNUMBER('Data Table'!R43*1), 'Data Table'!R43,
         IF(ISNUMBER(SEARCH("hrs", 'Data Table'!R43)),
            IFERROR(
               ROUND(SUMPRODUCT(
                  VALUE(LEFT(_xlfn.TEXTSPLIT('Data Table'!R43, CHAR(10)), FIND("-", _xlfn.TEXTSPLIT('Data Table'!R43, CHAR(10)))-1)) *
                  (VALUE(MID(_xlfn.TEXTSPLIT('Data Table'!R43, CHAR(10)), FIND("-", _xlfn.TEXTSPLIT('Data Table'!R43, CHAR(10)))+2,
                  SEARCH("hrs", _xlfn.TEXTSPLIT('Data Table'!R43, CHAR(10)))-SEARCH("-", _xlfn.TEXTSPLIT('Data Table'!R43, CHAR(10)))-2))/12)
               ), 2),
               "-"
            )
         )
      )
   )
)</f>
        <v>3</v>
      </c>
      <c r="Q42" s="203" cm="1">
        <f t="array" ref="Q42">IF('Data Table'!S43="", "-",
   IF('Data Table'!S43="-", "-",
      IF(ISNUMBER('Data Table'!S43*1), 'Data Table'!S43,
         IF(ISNUMBER(SEARCH("hrs", 'Data Table'!S43)),
            IFERROR(
               ROUND(SUMPRODUCT(
                  VALUE(LEFT(_xlfn.TEXTSPLIT('Data Table'!S43, CHAR(10)), FIND("-", _xlfn.TEXTSPLIT('Data Table'!S43, CHAR(10)))-1)) *
                  (VALUE(MID(_xlfn.TEXTSPLIT('Data Table'!S43, CHAR(10)), FIND("-", _xlfn.TEXTSPLIT('Data Table'!S43, CHAR(10)))+2,
                  SEARCH("hrs", _xlfn.TEXTSPLIT('Data Table'!S43, CHAR(10)))-SEARCH("-", _xlfn.TEXTSPLIT('Data Table'!S43, CHAR(10)))-2))/12)
               ), 2),
               "-"
            )
         )
      )
   )
)</f>
        <v>2</v>
      </c>
      <c r="R42" s="203" cm="1">
        <f t="array" ref="R42">IF('Data Table'!T43="", "-",
   IF('Data Table'!T43="-", "-",
      IF(ISNUMBER('Data Table'!T43*1), 'Data Table'!T43,
         IF(ISNUMBER(SEARCH("hrs", 'Data Table'!T43)),
            IFERROR(
               ROUND(SUMPRODUCT(
                  VALUE(LEFT(_xlfn.TEXTSPLIT('Data Table'!T43, CHAR(10)), FIND("-", _xlfn.TEXTSPLIT('Data Table'!T43, CHAR(10)))-1)) *
                  (VALUE(MID(_xlfn.TEXTSPLIT('Data Table'!T43, CHAR(10)), FIND("-", _xlfn.TEXTSPLIT('Data Table'!T43, CHAR(10)))+2,
                  SEARCH("hrs", _xlfn.TEXTSPLIT('Data Table'!T43, CHAR(10)))-SEARCH("-", _xlfn.TEXTSPLIT('Data Table'!T43, CHAR(10)))-2))/12)
               ), 2),
               "-"
            )
         )
      )
   )
)</f>
        <v>5</v>
      </c>
      <c r="S42" s="203" cm="1">
        <f t="array" ref="S42">IF('Data Table'!U43="", "-",
   IF('Data Table'!U43="-", "-",
      IF(ISNUMBER('Data Table'!U43*1), 'Data Table'!U43,
         IF(ISNUMBER(SEARCH("hrs", 'Data Table'!U43)),
            IFERROR(
               ROUND(SUMPRODUCT(
                  VALUE(LEFT(_xlfn.TEXTSPLIT('Data Table'!U43, CHAR(10)), FIND("-", _xlfn.TEXTSPLIT('Data Table'!U43, CHAR(10)))-1)) *
                  (VALUE(MID(_xlfn.TEXTSPLIT('Data Table'!U43, CHAR(10)), FIND("-", _xlfn.TEXTSPLIT('Data Table'!U43, CHAR(10)))+2,
                  SEARCH("hrs", _xlfn.TEXTSPLIT('Data Table'!U43, CHAR(10)))-SEARCH("-", _xlfn.TEXTSPLIT('Data Table'!U43, CHAR(10)))-2))/12)
               ), 2),
               "-"
            )
         )
      )
   )
)</f>
        <v>5</v>
      </c>
      <c r="T42" s="251">
        <v>23316</v>
      </c>
      <c r="U42" s="251">
        <v>43875</v>
      </c>
      <c r="V42" s="251">
        <v>530</v>
      </c>
      <c r="W42" s="295"/>
    </row>
    <row r="43" spans="1:23" s="161" customFormat="1" ht="20.25" customHeight="1">
      <c r="A43" s="205">
        <v>45353</v>
      </c>
      <c r="B43" s="203" cm="1">
        <f t="array" ref="B43">IF('Data Table'!B44="", "-",
   IF('Data Table'!B44="-", "-",
      IF(ISNUMBER('Data Table'!B44*1), 'Data Table'!B44,
         IF(ISNUMBER(SEARCH("hrs", 'Data Table'!B44)),
            IFERROR(
               ROUND(SUMPRODUCT(
                  VALUE(LEFT(_xlfn.TEXTSPLIT('Data Table'!B44, CHAR(10)), FIND("-", _xlfn.TEXTSPLIT('Data Table'!B44, CHAR(10)))-1)) *
                  (VALUE(MID(_xlfn.TEXTSPLIT('Data Table'!B44, CHAR(10)), FIND("-", _xlfn.TEXTSPLIT('Data Table'!B44, CHAR(10)))+2,
                  SEARCH("hrs", _xlfn.TEXTSPLIT('Data Table'!B44, CHAR(10)))-SEARCH("-", _xlfn.TEXTSPLIT('Data Table'!B44, CHAR(10)))-2))/12)
               ), 2),
               "-"
            )
         )
      )
   )
)</f>
        <v>102</v>
      </c>
      <c r="C43" s="203" cm="1">
        <f t="array" ref="C43">IF('Data Table'!C44="", "-",
   IF('Data Table'!C44="-", "-",
      IF(ISNUMBER('Data Table'!C44*1), 'Data Table'!C44,
         IF(ISNUMBER(SEARCH("hrs", 'Data Table'!C44)),
            IFERROR(
               ROUND(SUMPRODUCT(
                  VALUE(LEFT(_xlfn.TEXTSPLIT('Data Table'!C44, CHAR(10)), FIND("-", _xlfn.TEXTSPLIT('Data Table'!C44, CHAR(10)))-1)) *
                  (VALUE(MID(_xlfn.TEXTSPLIT('Data Table'!C44, CHAR(10)), FIND("-", _xlfn.TEXTSPLIT('Data Table'!C44, CHAR(10)))+2,
                  SEARCH("hrs", _xlfn.TEXTSPLIT('Data Table'!C44, CHAR(10)))-SEARCH("-", _xlfn.TEXTSPLIT('Data Table'!C44, CHAR(10)))-2))/12)
               ), 2),
               "-"
            )
         )
      )
   )
)</f>
        <v>97</v>
      </c>
      <c r="D43" s="203" cm="1">
        <f t="array" ref="D43">IF('Data Table'!D44="", "-",
   IF('Data Table'!D44="-", "-",
      IF(ISNUMBER('Data Table'!D44*1), 'Data Table'!D44,
         IF(ISNUMBER(SEARCH("hrs", 'Data Table'!D44)),
            IFERROR(
               ROUND(SUMPRODUCT(
                  VALUE(LEFT(_xlfn.TEXTSPLIT('Data Table'!D44, CHAR(10)), FIND("-", _xlfn.TEXTSPLIT('Data Table'!D44, CHAR(10)))-1)) *
                  (VALUE(MID(_xlfn.TEXTSPLIT('Data Table'!D44, CHAR(10)), FIND("-", _xlfn.TEXTSPLIT('Data Table'!D44, CHAR(10)))+2,
                  SEARCH("hrs", _xlfn.TEXTSPLIT('Data Table'!D44, CHAR(10)))-SEARCH("-", _xlfn.TEXTSPLIT('Data Table'!D44, CHAR(10)))-2))/12)
               ), 2),
               "-"
            )
         )
      )
   )
)</f>
        <v>24</v>
      </c>
      <c r="E43" s="203" cm="1">
        <f t="array" ref="E43">IF('Data Table'!E44="", "-",
   IF('Data Table'!E44="-", "-",
      IF(ISNUMBER('Data Table'!E44*1), 'Data Table'!E44,
         IF(ISNUMBER(SEARCH("hrs", 'Data Table'!E44)),
            IFERROR(
               ROUND(SUMPRODUCT(
                  VALUE(LEFT(_xlfn.TEXTSPLIT('Data Table'!E44, CHAR(10)), FIND("-", _xlfn.TEXTSPLIT('Data Table'!E44, CHAR(10)))-1)) *
                  (VALUE(MID(_xlfn.TEXTSPLIT('Data Table'!E44, CHAR(10)), FIND("-", _xlfn.TEXTSPLIT('Data Table'!E44, CHAR(10)))+2,
                  SEARCH("hrs", _xlfn.TEXTSPLIT('Data Table'!E44, CHAR(10)))-SEARCH("-", _xlfn.TEXTSPLIT('Data Table'!E44, CHAR(10)))-2))/12)
               ), 2),
               "-"
            )
         )
      )
   )
)</f>
        <v>25</v>
      </c>
      <c r="F43" s="203" t="str" cm="1">
        <f t="array" ref="F43">IF('Data Table'!F44="", "-",
   IF('Data Table'!F44="-", "-",
      IF(ISNUMBER('Data Table'!F44*1), 'Data Table'!F44,
         IF(ISNUMBER(SEARCH("hrs", 'Data Table'!F44)),
            IFERROR(
               ROUND(SUMPRODUCT(
                  VALUE(LEFT(_xlfn.TEXTSPLIT('Data Table'!F44, CHAR(10)), FIND("-", _xlfn.TEXTSPLIT('Data Table'!F44, CHAR(10)))-1)) *
                  (VALUE(MID(_xlfn.TEXTSPLIT('Data Table'!F44, CHAR(10)), FIND("-", _xlfn.TEXTSPLIT('Data Table'!F44, CHAR(10)))+2,
                  SEARCH("hrs", _xlfn.TEXTSPLIT('Data Table'!F44, CHAR(10)))-SEARCH("-", _xlfn.TEXTSPLIT('Data Table'!F44, CHAR(10)))-2))/12)
               ), 2),
               "-"
            )
         )
      )
   )
)</f>
        <v>-</v>
      </c>
      <c r="G43" s="203" t="str" cm="1">
        <f t="array" ref="G43">IF('Data Table'!G44="", "-",
   IF('Data Table'!G44="-", "-",
      IF(ISNUMBER('Data Table'!G44*1), 'Data Table'!G44,
         IF(ISNUMBER(SEARCH("hrs", 'Data Table'!G44)),
            IFERROR(
               ROUND(SUMPRODUCT(
                  VALUE(LEFT(_xlfn.TEXTSPLIT('Data Table'!G44, CHAR(10)), FIND("-", _xlfn.TEXTSPLIT('Data Table'!G44, CHAR(10)))-1)) *
                  (VALUE(MID(_xlfn.TEXTSPLIT('Data Table'!G44, CHAR(10)), FIND("-", _xlfn.TEXTSPLIT('Data Table'!G44, CHAR(10)))+2,
                  SEARCH("hrs", _xlfn.TEXTSPLIT('Data Table'!G44, CHAR(10)))-SEARCH("-", _xlfn.TEXTSPLIT('Data Table'!G44, CHAR(10)))-2))/12)
               ), 2),
               "-"
            )
         )
      )
   )
)</f>
        <v>-</v>
      </c>
      <c r="H43" s="203" cm="1">
        <f t="array" ref="H43">IF('Data Table'!H44="", "-",
   IF('Data Table'!H44="-", "-",
      IF(ISNUMBER('Data Table'!H44*1), 'Data Table'!H44,
         IF(ISNUMBER(SEARCH("hrs", 'Data Table'!H44)),
            IFERROR(
               ROUND(SUMPRODUCT(
                  VALUE(LEFT(_xlfn.TEXTSPLIT('Data Table'!H44, CHAR(10)), FIND("-", _xlfn.TEXTSPLIT('Data Table'!H44, CHAR(10)))-1)) *
                  (VALUE(MID(_xlfn.TEXTSPLIT('Data Table'!H44, CHAR(10)), FIND("-", _xlfn.TEXTSPLIT('Data Table'!H44, CHAR(10)))+2,
                  SEARCH("hrs", _xlfn.TEXTSPLIT('Data Table'!H44, CHAR(10)))-SEARCH("-", _xlfn.TEXTSPLIT('Data Table'!H44, CHAR(10)))-2))/12)
               ), 2),
               "-"
            )
         )
      )
   )
)</f>
        <v>8</v>
      </c>
      <c r="I43" s="203" cm="1">
        <f t="array" ref="I43">IF('Data Table'!I44="", "-",
   IF('Data Table'!I44="-", "-",
      IF(ISNUMBER('Data Table'!I44*1), 'Data Table'!I44,
         IF(ISNUMBER(SEARCH("hrs", 'Data Table'!I44)),
            IFERROR(
               ROUND(SUMPRODUCT(
                  VALUE(LEFT(_xlfn.TEXTSPLIT('Data Table'!I44, CHAR(10)), FIND("-", _xlfn.TEXTSPLIT('Data Table'!I44, CHAR(10)))-1)) *
                  (VALUE(MID(_xlfn.TEXTSPLIT('Data Table'!I44, CHAR(10)), FIND("-", _xlfn.TEXTSPLIT('Data Table'!I44, CHAR(10)))+2,
                  SEARCH("hrs", _xlfn.TEXTSPLIT('Data Table'!I44, CHAR(10)))-SEARCH("-", _xlfn.TEXTSPLIT('Data Table'!I44, CHAR(10)))-2))/12)
               ), 2),
               "-"
            )
         )
      )
   )
)</f>
        <v>12</v>
      </c>
      <c r="J43" s="203" cm="1">
        <f t="array" ref="J43">IF('Data Table'!J44="", "-",
   IF('Data Table'!J44="-", "-",
      IF(ISNUMBER('Data Table'!J44*1), 'Data Table'!J44,
         IF(ISNUMBER(SEARCH("hrs", 'Data Table'!J44)),
            IFERROR(
               ROUND(SUMPRODUCT(
                  VALUE(LEFT(_xlfn.TEXTSPLIT('Data Table'!J44, CHAR(10)), FIND("-", _xlfn.TEXTSPLIT('Data Table'!J44, CHAR(10)))-1)) *
                  (VALUE(MID(_xlfn.TEXTSPLIT('Data Table'!J44, CHAR(10)), FIND("-", _xlfn.TEXTSPLIT('Data Table'!J44, CHAR(10)))+2,
                  SEARCH("hrs", _xlfn.TEXTSPLIT('Data Table'!J44, CHAR(10)))-SEARCH("-", _xlfn.TEXTSPLIT('Data Table'!J44, CHAR(10)))-2))/12)
               ), 2),
               "-"
            )
         )
      )
   )
)</f>
        <v>2</v>
      </c>
      <c r="K43" s="203" cm="1">
        <f t="array" ref="K43">IF('Data Table'!K44="", "-",
   IF('Data Table'!K44="-", "-",
      IF(ISNUMBER('Data Table'!K44*1), 'Data Table'!K44,
         IF(ISNUMBER(SEARCH("hrs", 'Data Table'!K44)),
            IFERROR(
               ROUND(SUMPRODUCT(
                  VALUE(LEFT(_xlfn.TEXTSPLIT('Data Table'!K44, CHAR(10)), FIND("-", _xlfn.TEXTSPLIT('Data Table'!K44, CHAR(10)))-1)) *
                  (VALUE(MID(_xlfn.TEXTSPLIT('Data Table'!K44, CHAR(10)), FIND("-", _xlfn.TEXTSPLIT('Data Table'!K44, CHAR(10)))+2,
                  SEARCH("hrs", _xlfn.TEXTSPLIT('Data Table'!K44, CHAR(10)))-SEARCH("-", _xlfn.TEXTSPLIT('Data Table'!K44, CHAR(10)))-2))/12)
               ), 2),
               "-"
            )
         )
      )
   )
)</f>
        <v>3</v>
      </c>
      <c r="L43" s="203" cm="1">
        <f t="array" ref="L43">IF('Data Table'!N44="", "-",
   IF('Data Table'!N44="-", "-",
      IF(ISNUMBER('Data Table'!N44*1), 'Data Table'!N44,
         IF(ISNUMBER(SEARCH("hrs", 'Data Table'!N44)),
            IFERROR(
               ROUND(SUMPRODUCT(
                  VALUE(LEFT(_xlfn.TEXTSPLIT('Data Table'!N44, CHAR(10)), FIND("-", _xlfn.TEXTSPLIT('Data Table'!N44, CHAR(10)))-1)) *
                  (VALUE(MID(_xlfn.TEXTSPLIT('Data Table'!N44, CHAR(10)), FIND("-", _xlfn.TEXTSPLIT('Data Table'!N44, CHAR(10)))+2,
                  SEARCH("hrs", _xlfn.TEXTSPLIT('Data Table'!N44, CHAR(10)))-SEARCH("-", _xlfn.TEXTSPLIT('Data Table'!N44, CHAR(10)))-2))/12)
               ), 2),
               "-"
            )
         )
      )
   )
)</f>
        <v>1</v>
      </c>
      <c r="M43" s="203" cm="1">
        <f t="array" ref="M43">IF('Data Table'!O44="", "-",
   IF('Data Table'!O44="-", "-",
      IF(ISNUMBER('Data Table'!O44*1), 'Data Table'!O44,
         IF(ISNUMBER(SEARCH("hrs", 'Data Table'!O44)),
            IFERROR(
               ROUND(SUMPRODUCT(
                  VALUE(LEFT(_xlfn.TEXTSPLIT('Data Table'!O44, CHAR(10)), FIND("-", _xlfn.TEXTSPLIT('Data Table'!O44, CHAR(10)))-1)) *
                  (VALUE(MID(_xlfn.TEXTSPLIT('Data Table'!O44, CHAR(10)), FIND("-", _xlfn.TEXTSPLIT('Data Table'!O44, CHAR(10)))+2,
                  SEARCH("hrs", _xlfn.TEXTSPLIT('Data Table'!O44, CHAR(10)))-SEARCH("-", _xlfn.TEXTSPLIT('Data Table'!O44, CHAR(10)))-2))/12)
               ), 2),
               "-"
            )
         )
      )
   )
)</f>
        <v>1</v>
      </c>
      <c r="N43" s="203" cm="1">
        <f t="array" ref="N43">IF('Data Table'!P44="", "-",
   IF('Data Table'!P44="-", "-",
      IF(ISNUMBER('Data Table'!P44*1), 'Data Table'!P44,
         IF(ISNUMBER(SEARCH("hrs", 'Data Table'!P44)),
            IFERROR(
               ROUND(SUMPRODUCT(
                  VALUE(LEFT(_xlfn.TEXTSPLIT('Data Table'!P44, CHAR(10)), FIND("-", _xlfn.TEXTSPLIT('Data Table'!P44, CHAR(10)))-1)) *
                  (VALUE(MID(_xlfn.TEXTSPLIT('Data Table'!P44, CHAR(10)), FIND("-", _xlfn.TEXTSPLIT('Data Table'!P44, CHAR(10)))+2,
                  SEARCH("hrs", _xlfn.TEXTSPLIT('Data Table'!P44, CHAR(10)))-SEARCH("-", _xlfn.TEXTSPLIT('Data Table'!P44, CHAR(10)))-2))/12)
               ), 2),
               "-"
            )
         )
      )
   )
)</f>
        <v>5</v>
      </c>
      <c r="O43" s="203" cm="1">
        <f t="array" ref="O43">IF('Data Table'!Q44="", "-",
   IF('Data Table'!Q44="-", "-",
      IF(ISNUMBER('Data Table'!Q44*1), 'Data Table'!Q44,
         IF(ISNUMBER(SEARCH("hrs", 'Data Table'!Q44)),
            IFERROR(
               ROUND(SUMPRODUCT(
                  VALUE(LEFT(_xlfn.TEXTSPLIT('Data Table'!Q44, CHAR(10)), FIND("-", _xlfn.TEXTSPLIT('Data Table'!Q44, CHAR(10)))-1)) *
                  (VALUE(MID(_xlfn.TEXTSPLIT('Data Table'!Q44, CHAR(10)), FIND("-", _xlfn.TEXTSPLIT('Data Table'!Q44, CHAR(10)))+2,
                  SEARCH("hrs", _xlfn.TEXTSPLIT('Data Table'!Q44, CHAR(10)))-SEARCH("-", _xlfn.TEXTSPLIT('Data Table'!Q44, CHAR(10)))-2))/12)
               ), 2),
               "-"
            )
         )
      )
   )
)</f>
        <v>4</v>
      </c>
      <c r="P43" s="203" cm="1">
        <f t="array" ref="P43">IF('Data Table'!R44="", "-",
   IF('Data Table'!R44="-", "-",
      IF(ISNUMBER('Data Table'!R44*1), 'Data Table'!R44,
         IF(ISNUMBER(SEARCH("hrs", 'Data Table'!R44)),
            IFERROR(
               ROUND(SUMPRODUCT(
                  VALUE(LEFT(_xlfn.TEXTSPLIT('Data Table'!R44, CHAR(10)), FIND("-", _xlfn.TEXTSPLIT('Data Table'!R44, CHAR(10)))-1)) *
                  (VALUE(MID(_xlfn.TEXTSPLIT('Data Table'!R44, CHAR(10)), FIND("-", _xlfn.TEXTSPLIT('Data Table'!R44, CHAR(10)))+2,
                  SEARCH("hrs", _xlfn.TEXTSPLIT('Data Table'!R44, CHAR(10)))-SEARCH("-", _xlfn.TEXTSPLIT('Data Table'!R44, CHAR(10)))-2))/12)
               ), 2),
               "-"
            )
         )
      )
   )
)</f>
        <v>2</v>
      </c>
      <c r="Q43" s="203" cm="1">
        <f t="array" ref="Q43">IF('Data Table'!S44="", "-",
   IF('Data Table'!S44="-", "-",
      IF(ISNUMBER('Data Table'!S44*1), 'Data Table'!S44,
         IF(ISNUMBER(SEARCH("hrs", 'Data Table'!S44)),
            IFERROR(
               ROUND(SUMPRODUCT(
                  VALUE(LEFT(_xlfn.TEXTSPLIT('Data Table'!S44, CHAR(10)), FIND("-", _xlfn.TEXTSPLIT('Data Table'!S44, CHAR(10)))-1)) *
                  (VALUE(MID(_xlfn.TEXTSPLIT('Data Table'!S44, CHAR(10)), FIND("-", _xlfn.TEXTSPLIT('Data Table'!S44, CHAR(10)))+2,
                  SEARCH("hrs", _xlfn.TEXTSPLIT('Data Table'!S44, CHAR(10)))-SEARCH("-", _xlfn.TEXTSPLIT('Data Table'!S44, CHAR(10)))-2))/12)
               ), 2),
               "-"
            )
         )
      )
   )
)</f>
        <v>2</v>
      </c>
      <c r="R43" s="203" cm="1">
        <f t="array" ref="R43">IF('Data Table'!T44="", "-",
   IF('Data Table'!T44="-", "-",
      IF(ISNUMBER('Data Table'!T44*1), 'Data Table'!T44,
         IF(ISNUMBER(SEARCH("hrs", 'Data Table'!T44)),
            IFERROR(
               ROUND(SUMPRODUCT(
                  VALUE(LEFT(_xlfn.TEXTSPLIT('Data Table'!T44, CHAR(10)), FIND("-", _xlfn.TEXTSPLIT('Data Table'!T44, CHAR(10)))-1)) *
                  (VALUE(MID(_xlfn.TEXTSPLIT('Data Table'!T44, CHAR(10)), FIND("-", _xlfn.TEXTSPLIT('Data Table'!T44, CHAR(10)))+2,
                  SEARCH("hrs", _xlfn.TEXTSPLIT('Data Table'!T44, CHAR(10)))-SEARCH("-", _xlfn.TEXTSPLIT('Data Table'!T44, CHAR(10)))-2))/12)
               ), 2),
               "-"
            )
         )
      )
   )
)</f>
        <v>5</v>
      </c>
      <c r="S43" s="203" cm="1">
        <f t="array" ref="S43">IF('Data Table'!U44="", "-",
   IF('Data Table'!U44="-", "-",
      IF(ISNUMBER('Data Table'!U44*1), 'Data Table'!U44,
         IF(ISNUMBER(SEARCH("hrs", 'Data Table'!U44)),
            IFERROR(
               ROUND(SUMPRODUCT(
                  VALUE(LEFT(_xlfn.TEXTSPLIT('Data Table'!U44, CHAR(10)), FIND("-", _xlfn.TEXTSPLIT('Data Table'!U44, CHAR(10)))-1)) *
                  (VALUE(MID(_xlfn.TEXTSPLIT('Data Table'!U44, CHAR(10)), FIND("-", _xlfn.TEXTSPLIT('Data Table'!U44, CHAR(10)))+2,
                  SEARCH("hrs", _xlfn.TEXTSPLIT('Data Table'!U44, CHAR(10)))-SEARCH("-", _xlfn.TEXTSPLIT('Data Table'!U44, CHAR(10)))-2))/12)
               ), 2),
               "-"
            )
         )
      )
   )
)</f>
        <v>5</v>
      </c>
      <c r="T43" s="251">
        <v>23047</v>
      </c>
      <c r="U43" s="251">
        <v>45897</v>
      </c>
      <c r="V43" s="251">
        <v>601</v>
      </c>
      <c r="W43" s="295"/>
    </row>
    <row r="44" spans="1:23" s="161" customFormat="1" ht="20.25" customHeight="1">
      <c r="A44" s="205">
        <v>45354</v>
      </c>
      <c r="B44" s="203" cm="1">
        <f t="array" ref="B44">IF('Data Table'!B45="", "-",
   IF('Data Table'!B45="-", "-",
      IF(ISNUMBER('Data Table'!B45*1), 'Data Table'!B45,
         IF(ISNUMBER(SEARCH("hrs", 'Data Table'!B45)),
            IFERROR(
               ROUND(SUMPRODUCT(
                  VALUE(LEFT(_xlfn.TEXTSPLIT('Data Table'!B45, CHAR(10)), FIND("-", _xlfn.TEXTSPLIT('Data Table'!B45, CHAR(10)))-1)) *
                  (VALUE(MID(_xlfn.TEXTSPLIT('Data Table'!B45, CHAR(10)), FIND("-", _xlfn.TEXTSPLIT('Data Table'!B45, CHAR(10)))+2,
                  SEARCH("hrs", _xlfn.TEXTSPLIT('Data Table'!B45, CHAR(10)))-SEARCH("-", _xlfn.TEXTSPLIT('Data Table'!B45, CHAR(10)))-2))/12)
               ), 2),
               "-"
            )
         )
      )
   )
)</f>
        <v>95</v>
      </c>
      <c r="C44" s="203" cm="1">
        <f t="array" ref="C44">IF('Data Table'!C45="", "-",
   IF('Data Table'!C45="-", "-",
      IF(ISNUMBER('Data Table'!C45*1), 'Data Table'!C45,
         IF(ISNUMBER(SEARCH("hrs", 'Data Table'!C45)),
            IFERROR(
               ROUND(SUMPRODUCT(
                  VALUE(LEFT(_xlfn.TEXTSPLIT('Data Table'!C45, CHAR(10)), FIND("-", _xlfn.TEXTSPLIT('Data Table'!C45, CHAR(10)))-1)) *
                  (VALUE(MID(_xlfn.TEXTSPLIT('Data Table'!C45, CHAR(10)), FIND("-", _xlfn.TEXTSPLIT('Data Table'!C45, CHAR(10)))+2,
                  SEARCH("hrs", _xlfn.TEXTSPLIT('Data Table'!C45, CHAR(10)))-SEARCH("-", _xlfn.TEXTSPLIT('Data Table'!C45, CHAR(10)))-2))/12)
               ), 2),
               "-"
            )
         )
      )
   )
)</f>
        <v>78</v>
      </c>
      <c r="D44" s="203" cm="1">
        <f t="array" ref="D44">IF('Data Table'!D45="", "-",
   IF('Data Table'!D45="-", "-",
      IF(ISNUMBER('Data Table'!D45*1), 'Data Table'!D45,
         IF(ISNUMBER(SEARCH("hrs", 'Data Table'!D45)),
            IFERROR(
               ROUND(SUMPRODUCT(
                  VALUE(LEFT(_xlfn.TEXTSPLIT('Data Table'!D45, CHAR(10)), FIND("-", _xlfn.TEXTSPLIT('Data Table'!D45, CHAR(10)))-1)) *
                  (VALUE(MID(_xlfn.TEXTSPLIT('Data Table'!D45, CHAR(10)), FIND("-", _xlfn.TEXTSPLIT('Data Table'!D45, CHAR(10)))+2,
                  SEARCH("hrs", _xlfn.TEXTSPLIT('Data Table'!D45, CHAR(10)))-SEARCH("-", _xlfn.TEXTSPLIT('Data Table'!D45, CHAR(10)))-2))/12)
               ), 2),
               "-"
            )
         )
      )
   )
)</f>
        <v>26</v>
      </c>
      <c r="E44" s="203" cm="1">
        <f t="array" ref="E44">IF('Data Table'!E45="", "-",
   IF('Data Table'!E45="-", "-",
      IF(ISNUMBER('Data Table'!E45*1), 'Data Table'!E45,
         IF(ISNUMBER(SEARCH("hrs", 'Data Table'!E45)),
            IFERROR(
               ROUND(SUMPRODUCT(
                  VALUE(LEFT(_xlfn.TEXTSPLIT('Data Table'!E45, CHAR(10)), FIND("-", _xlfn.TEXTSPLIT('Data Table'!E45, CHAR(10)))-1)) *
                  (VALUE(MID(_xlfn.TEXTSPLIT('Data Table'!E45, CHAR(10)), FIND("-", _xlfn.TEXTSPLIT('Data Table'!E45, CHAR(10)))+2,
                  SEARCH("hrs", _xlfn.TEXTSPLIT('Data Table'!E45, CHAR(10)))-SEARCH("-", _xlfn.TEXTSPLIT('Data Table'!E45, CHAR(10)))-2))/12)
               ), 2),
               "-"
            )
         )
      )
   )
)</f>
        <v>21</v>
      </c>
      <c r="F44" s="203" t="str" cm="1">
        <f t="array" ref="F44">IF('Data Table'!F45="", "-",
   IF('Data Table'!F45="-", "-",
      IF(ISNUMBER('Data Table'!F45*1), 'Data Table'!F45,
         IF(ISNUMBER(SEARCH("hrs", 'Data Table'!F45)),
            IFERROR(
               ROUND(SUMPRODUCT(
                  VALUE(LEFT(_xlfn.TEXTSPLIT('Data Table'!F45, CHAR(10)), FIND("-", _xlfn.TEXTSPLIT('Data Table'!F45, CHAR(10)))-1)) *
                  (VALUE(MID(_xlfn.TEXTSPLIT('Data Table'!F45, CHAR(10)), FIND("-", _xlfn.TEXTSPLIT('Data Table'!F45, CHAR(10)))+2,
                  SEARCH("hrs", _xlfn.TEXTSPLIT('Data Table'!F45, CHAR(10)))-SEARCH("-", _xlfn.TEXTSPLIT('Data Table'!F45, CHAR(10)))-2))/12)
               ), 2),
               "-"
            )
         )
      )
   )
)</f>
        <v>-</v>
      </c>
      <c r="G44" s="203" t="str" cm="1">
        <f t="array" ref="G44">IF('Data Table'!G45="", "-",
   IF('Data Table'!G45="-", "-",
      IF(ISNUMBER('Data Table'!G45*1), 'Data Table'!G45,
         IF(ISNUMBER(SEARCH("hrs", 'Data Table'!G45)),
            IFERROR(
               ROUND(SUMPRODUCT(
                  VALUE(LEFT(_xlfn.TEXTSPLIT('Data Table'!G45, CHAR(10)), FIND("-", _xlfn.TEXTSPLIT('Data Table'!G45, CHAR(10)))-1)) *
                  (VALUE(MID(_xlfn.TEXTSPLIT('Data Table'!G45, CHAR(10)), FIND("-", _xlfn.TEXTSPLIT('Data Table'!G45, CHAR(10)))+2,
                  SEARCH("hrs", _xlfn.TEXTSPLIT('Data Table'!G45, CHAR(10)))-SEARCH("-", _xlfn.TEXTSPLIT('Data Table'!G45, CHAR(10)))-2))/12)
               ), 2),
               "-"
            )
         )
      )
   )
)</f>
        <v>-</v>
      </c>
      <c r="H44" s="203" cm="1">
        <f t="array" ref="H44">IF('Data Table'!H45="", "-",
   IF('Data Table'!H45="-", "-",
      IF(ISNUMBER('Data Table'!H45*1), 'Data Table'!H45,
         IF(ISNUMBER(SEARCH("hrs", 'Data Table'!H45)),
            IFERROR(
               ROUND(SUMPRODUCT(
                  VALUE(LEFT(_xlfn.TEXTSPLIT('Data Table'!H45, CHAR(10)), FIND("-", _xlfn.TEXTSPLIT('Data Table'!H45, CHAR(10)))-1)) *
                  (VALUE(MID(_xlfn.TEXTSPLIT('Data Table'!H45, CHAR(10)), FIND("-", _xlfn.TEXTSPLIT('Data Table'!H45, CHAR(10)))+2,
                  SEARCH("hrs", _xlfn.TEXTSPLIT('Data Table'!H45, CHAR(10)))-SEARCH("-", _xlfn.TEXTSPLIT('Data Table'!H45, CHAR(10)))-2))/12)
               ), 2),
               "-"
            )
         )
      )
   )
)</f>
        <v>8</v>
      </c>
      <c r="I44" s="203" cm="1">
        <f t="array" ref="I44">IF('Data Table'!I45="", "-",
   IF('Data Table'!I45="-", "-",
      IF(ISNUMBER('Data Table'!I45*1), 'Data Table'!I45,
         IF(ISNUMBER(SEARCH("hrs", 'Data Table'!I45)),
            IFERROR(
               ROUND(SUMPRODUCT(
                  VALUE(LEFT(_xlfn.TEXTSPLIT('Data Table'!I45, CHAR(10)), FIND("-", _xlfn.TEXTSPLIT('Data Table'!I45, CHAR(10)))-1)) *
                  (VALUE(MID(_xlfn.TEXTSPLIT('Data Table'!I45, CHAR(10)), FIND("-", _xlfn.TEXTSPLIT('Data Table'!I45, CHAR(10)))+2,
                  SEARCH("hrs", _xlfn.TEXTSPLIT('Data Table'!I45, CHAR(10)))-SEARCH("-", _xlfn.TEXTSPLIT('Data Table'!I45, CHAR(10)))-2))/12)
               ), 2),
               "-"
            )
         )
      )
   )
)</f>
        <v>7</v>
      </c>
      <c r="J44" s="203" cm="1">
        <f t="array" ref="J44">IF('Data Table'!J45="", "-",
   IF('Data Table'!J45="-", "-",
      IF(ISNUMBER('Data Table'!J45*1), 'Data Table'!J45,
         IF(ISNUMBER(SEARCH("hrs", 'Data Table'!J45)),
            IFERROR(
               ROUND(SUMPRODUCT(
                  VALUE(LEFT(_xlfn.TEXTSPLIT('Data Table'!J45, CHAR(10)), FIND("-", _xlfn.TEXTSPLIT('Data Table'!J45, CHAR(10)))-1)) *
                  (VALUE(MID(_xlfn.TEXTSPLIT('Data Table'!J45, CHAR(10)), FIND("-", _xlfn.TEXTSPLIT('Data Table'!J45, CHAR(10)))+2,
                  SEARCH("hrs", _xlfn.TEXTSPLIT('Data Table'!J45, CHAR(10)))-SEARCH("-", _xlfn.TEXTSPLIT('Data Table'!J45, CHAR(10)))-2))/12)
               ), 2),
               "-"
            )
         )
      )
   )
)</f>
        <v>3</v>
      </c>
      <c r="K44" s="203" cm="1">
        <f t="array" ref="K44">IF('Data Table'!K45="", "-",
   IF('Data Table'!K45="-", "-",
      IF(ISNUMBER('Data Table'!K45*1), 'Data Table'!K45,
         IF(ISNUMBER(SEARCH("hrs", 'Data Table'!K45)),
            IFERROR(
               ROUND(SUMPRODUCT(
                  VALUE(LEFT(_xlfn.TEXTSPLIT('Data Table'!K45, CHAR(10)), FIND("-", _xlfn.TEXTSPLIT('Data Table'!K45, CHAR(10)))-1)) *
                  (VALUE(MID(_xlfn.TEXTSPLIT('Data Table'!K45, CHAR(10)), FIND("-", _xlfn.TEXTSPLIT('Data Table'!K45, CHAR(10)))+2,
                  SEARCH("hrs", _xlfn.TEXTSPLIT('Data Table'!K45, CHAR(10)))-SEARCH("-", _xlfn.TEXTSPLIT('Data Table'!K45, CHAR(10)))-2))/12)
               ), 2),
               "-"
            )
         )
      )
   )
)</f>
        <v>1</v>
      </c>
      <c r="L44" s="203" cm="1">
        <f t="array" ref="L44">IF('Data Table'!N45="", "-",
   IF('Data Table'!N45="-", "-",
      IF(ISNUMBER('Data Table'!N45*1), 'Data Table'!N45,
         IF(ISNUMBER(SEARCH("hrs", 'Data Table'!N45)),
            IFERROR(
               ROUND(SUMPRODUCT(
                  VALUE(LEFT(_xlfn.TEXTSPLIT('Data Table'!N45, CHAR(10)), FIND("-", _xlfn.TEXTSPLIT('Data Table'!N45, CHAR(10)))-1)) *
                  (VALUE(MID(_xlfn.TEXTSPLIT('Data Table'!N45, CHAR(10)), FIND("-", _xlfn.TEXTSPLIT('Data Table'!N45, CHAR(10)))+2,
                  SEARCH("hrs", _xlfn.TEXTSPLIT('Data Table'!N45, CHAR(10)))-SEARCH("-", _xlfn.TEXTSPLIT('Data Table'!N45, CHAR(10)))-2))/12)
               ), 2),
               "-"
            )
         )
      )
   )
)</f>
        <v>1</v>
      </c>
      <c r="M44" s="203" cm="1">
        <f t="array" ref="M44">IF('Data Table'!O45="", "-",
   IF('Data Table'!O45="-", "-",
      IF(ISNUMBER('Data Table'!O45*1), 'Data Table'!O45,
         IF(ISNUMBER(SEARCH("hrs", 'Data Table'!O45)),
            IFERROR(
               ROUND(SUMPRODUCT(
                  VALUE(LEFT(_xlfn.TEXTSPLIT('Data Table'!O45, CHAR(10)), FIND("-", _xlfn.TEXTSPLIT('Data Table'!O45, CHAR(10)))-1)) *
                  (VALUE(MID(_xlfn.TEXTSPLIT('Data Table'!O45, CHAR(10)), FIND("-", _xlfn.TEXTSPLIT('Data Table'!O45, CHAR(10)))+2,
                  SEARCH("hrs", _xlfn.TEXTSPLIT('Data Table'!O45, CHAR(10)))-SEARCH("-", _xlfn.TEXTSPLIT('Data Table'!O45, CHAR(10)))-2))/12)
               ), 2),
               "-"
            )
         )
      )
   )
)</f>
        <v>1</v>
      </c>
      <c r="N44" s="203" cm="1">
        <f t="array" ref="N44">IF('Data Table'!P45="", "-",
   IF('Data Table'!P45="-", "-",
      IF(ISNUMBER('Data Table'!P45*1), 'Data Table'!P45,
         IF(ISNUMBER(SEARCH("hrs", 'Data Table'!P45)),
            IFERROR(
               ROUND(SUMPRODUCT(
                  VALUE(LEFT(_xlfn.TEXTSPLIT('Data Table'!P45, CHAR(10)), FIND("-", _xlfn.TEXTSPLIT('Data Table'!P45, CHAR(10)))-1)) *
                  (VALUE(MID(_xlfn.TEXTSPLIT('Data Table'!P45, CHAR(10)), FIND("-", _xlfn.TEXTSPLIT('Data Table'!P45, CHAR(10)))+2,
                  SEARCH("hrs", _xlfn.TEXTSPLIT('Data Table'!P45, CHAR(10)))-SEARCH("-", _xlfn.TEXTSPLIT('Data Table'!P45, CHAR(10)))-2))/12)
               ), 2),
               "-"
            )
         )
      )
   )
)</f>
        <v>5</v>
      </c>
      <c r="O44" s="203" cm="1">
        <f t="array" ref="O44">IF('Data Table'!Q45="", "-",
   IF('Data Table'!Q45="-", "-",
      IF(ISNUMBER('Data Table'!Q45*1), 'Data Table'!Q45,
         IF(ISNUMBER(SEARCH("hrs", 'Data Table'!Q45)),
            IFERROR(
               ROUND(SUMPRODUCT(
                  VALUE(LEFT(_xlfn.TEXTSPLIT('Data Table'!Q45, CHAR(10)), FIND("-", _xlfn.TEXTSPLIT('Data Table'!Q45, CHAR(10)))-1)) *
                  (VALUE(MID(_xlfn.TEXTSPLIT('Data Table'!Q45, CHAR(10)), FIND("-", _xlfn.TEXTSPLIT('Data Table'!Q45, CHAR(10)))+2,
                  SEARCH("hrs", _xlfn.TEXTSPLIT('Data Table'!Q45, CHAR(10)))-SEARCH("-", _xlfn.TEXTSPLIT('Data Table'!Q45, CHAR(10)))-2))/12)
               ), 2),
               "-"
            )
         )
      )
   )
)</f>
        <v>5</v>
      </c>
      <c r="P44" s="203" cm="1">
        <f t="array" ref="P44">IF('Data Table'!R45="", "-",
   IF('Data Table'!R45="-", "-",
      IF(ISNUMBER('Data Table'!R45*1), 'Data Table'!R45,
         IF(ISNUMBER(SEARCH("hrs", 'Data Table'!R45)),
            IFERROR(
               ROUND(SUMPRODUCT(
                  VALUE(LEFT(_xlfn.TEXTSPLIT('Data Table'!R45, CHAR(10)), FIND("-", _xlfn.TEXTSPLIT('Data Table'!R45, CHAR(10)))-1)) *
                  (VALUE(MID(_xlfn.TEXTSPLIT('Data Table'!R45, CHAR(10)), FIND("-", _xlfn.TEXTSPLIT('Data Table'!R45, CHAR(10)))+2,
                  SEARCH("hrs", _xlfn.TEXTSPLIT('Data Table'!R45, CHAR(10)))-SEARCH("-", _xlfn.TEXTSPLIT('Data Table'!R45, CHAR(10)))-2))/12)
               ), 2),
               "-"
            )
         )
      )
   )
)</f>
        <v>2</v>
      </c>
      <c r="Q44" s="203" cm="1">
        <f t="array" ref="Q44">IF('Data Table'!S45="", "-",
   IF('Data Table'!S45="-", "-",
      IF(ISNUMBER('Data Table'!S45*1), 'Data Table'!S45,
         IF(ISNUMBER(SEARCH("hrs", 'Data Table'!S45)),
            IFERROR(
               ROUND(SUMPRODUCT(
                  VALUE(LEFT(_xlfn.TEXTSPLIT('Data Table'!S45, CHAR(10)), FIND("-", _xlfn.TEXTSPLIT('Data Table'!S45, CHAR(10)))-1)) *
                  (VALUE(MID(_xlfn.TEXTSPLIT('Data Table'!S45, CHAR(10)), FIND("-", _xlfn.TEXTSPLIT('Data Table'!S45, CHAR(10)))+2,
                  SEARCH("hrs", _xlfn.TEXTSPLIT('Data Table'!S45, CHAR(10)))-SEARCH("-", _xlfn.TEXTSPLIT('Data Table'!S45, CHAR(10)))-2))/12)
               ), 2),
               "-"
            )
         )
      )
   )
)</f>
        <v>2</v>
      </c>
      <c r="R44" s="203" cm="1">
        <f t="array" ref="R44">IF('Data Table'!T45="", "-",
   IF('Data Table'!T45="-", "-",
      IF(ISNUMBER('Data Table'!T45*1), 'Data Table'!T45,
         IF(ISNUMBER(SEARCH("hrs", 'Data Table'!T45)),
            IFERROR(
               ROUND(SUMPRODUCT(
                  VALUE(LEFT(_xlfn.TEXTSPLIT('Data Table'!T45, CHAR(10)), FIND("-", _xlfn.TEXTSPLIT('Data Table'!T45, CHAR(10)))-1)) *
                  (VALUE(MID(_xlfn.TEXTSPLIT('Data Table'!T45, CHAR(10)), FIND("-", _xlfn.TEXTSPLIT('Data Table'!T45, CHAR(10)))+2,
                  SEARCH("hrs", _xlfn.TEXTSPLIT('Data Table'!T45, CHAR(10)))-SEARCH("-", _xlfn.TEXTSPLIT('Data Table'!T45, CHAR(10)))-2))/12)
               ), 2),
               "-"
            )
         )
      )
   )
)</f>
        <v>5</v>
      </c>
      <c r="S44" s="203" cm="1">
        <f t="array" ref="S44">IF('Data Table'!U45="", "-",
   IF('Data Table'!U45="-", "-",
      IF(ISNUMBER('Data Table'!U45*1), 'Data Table'!U45,
         IF(ISNUMBER(SEARCH("hrs", 'Data Table'!U45)),
            IFERROR(
               ROUND(SUMPRODUCT(
                  VALUE(LEFT(_xlfn.TEXTSPLIT('Data Table'!U45, CHAR(10)), FIND("-", _xlfn.TEXTSPLIT('Data Table'!U45, CHAR(10)))-1)) *
                  (VALUE(MID(_xlfn.TEXTSPLIT('Data Table'!U45, CHAR(10)), FIND("-", _xlfn.TEXTSPLIT('Data Table'!U45, CHAR(10)))+2,
                  SEARCH("hrs", _xlfn.TEXTSPLIT('Data Table'!U45, CHAR(10)))-SEARCH("-", _xlfn.TEXTSPLIT('Data Table'!U45, CHAR(10)))-2))/12)
               ), 2),
               "-"
            )
         )
      )
   )
)</f>
        <v>5</v>
      </c>
      <c r="T44" s="251">
        <v>22557</v>
      </c>
      <c r="U44" s="251">
        <v>49390</v>
      </c>
      <c r="V44" s="251">
        <v>610</v>
      </c>
      <c r="W44" s="295"/>
    </row>
    <row r="45" spans="1:23" s="161" customFormat="1" ht="20.25" customHeight="1">
      <c r="A45" s="205">
        <v>45355</v>
      </c>
      <c r="B45" s="203" cm="1">
        <f t="array" ref="B45">IF('Data Table'!B46="", "-",
   IF('Data Table'!B46="-", "-",
      IF(ISNUMBER('Data Table'!B46*1), 'Data Table'!B46,
         IF(ISNUMBER(SEARCH("hrs", 'Data Table'!B46)),
            IFERROR(
               ROUND(SUMPRODUCT(
                  VALUE(LEFT(_xlfn.TEXTSPLIT('Data Table'!B46, CHAR(10)), FIND("-", _xlfn.TEXTSPLIT('Data Table'!B46, CHAR(10)))-1)) *
                  (VALUE(MID(_xlfn.TEXTSPLIT('Data Table'!B46, CHAR(10)), FIND("-", _xlfn.TEXTSPLIT('Data Table'!B46, CHAR(10)))+2,
                  SEARCH("hrs", _xlfn.TEXTSPLIT('Data Table'!B46, CHAR(10)))-SEARCH("-", _xlfn.TEXTSPLIT('Data Table'!B46, CHAR(10)))-2))/12)
               ), 2),
               "-"
            )
         )
      )
   )
)</f>
        <v>67</v>
      </c>
      <c r="C45" s="203" cm="1">
        <f t="array" ref="C45">IF('Data Table'!C46="", "-",
   IF('Data Table'!C46="-", "-",
      IF(ISNUMBER('Data Table'!C46*1), 'Data Table'!C46,
         IF(ISNUMBER(SEARCH("hrs", 'Data Table'!C46)),
            IFERROR(
               ROUND(SUMPRODUCT(
                  VALUE(LEFT(_xlfn.TEXTSPLIT('Data Table'!C46, CHAR(10)), FIND("-", _xlfn.TEXTSPLIT('Data Table'!C46, CHAR(10)))-1)) *
                  (VALUE(MID(_xlfn.TEXTSPLIT('Data Table'!C46, CHAR(10)), FIND("-", _xlfn.TEXTSPLIT('Data Table'!C46, CHAR(10)))+2,
                  SEARCH("hrs", _xlfn.TEXTSPLIT('Data Table'!C46, CHAR(10)))-SEARCH("-", _xlfn.TEXTSPLIT('Data Table'!C46, CHAR(10)))-2))/12)
               ), 2),
               "-"
            )
         )
      )
   )
)</f>
        <v>51</v>
      </c>
      <c r="D45" s="203" cm="1">
        <f t="array" ref="D45">IF('Data Table'!D46="", "-",
   IF('Data Table'!D46="-", "-",
      IF(ISNUMBER('Data Table'!D46*1), 'Data Table'!D46,
         IF(ISNUMBER(SEARCH("hrs", 'Data Table'!D46)),
            IFERROR(
               ROUND(SUMPRODUCT(
                  VALUE(LEFT(_xlfn.TEXTSPLIT('Data Table'!D46, CHAR(10)), FIND("-", _xlfn.TEXTSPLIT('Data Table'!D46, CHAR(10)))-1)) *
                  (VALUE(MID(_xlfn.TEXTSPLIT('Data Table'!D46, CHAR(10)), FIND("-", _xlfn.TEXTSPLIT('Data Table'!D46, CHAR(10)))+2,
                  SEARCH("hrs", _xlfn.TEXTSPLIT('Data Table'!D46, CHAR(10)))-SEARCH("-", _xlfn.TEXTSPLIT('Data Table'!D46, CHAR(10)))-2))/12)
               ), 2),
               "-"
            )
         )
      )
   )
)</f>
        <v>24</v>
      </c>
      <c r="E45" s="203" cm="1">
        <f t="array" ref="E45">IF('Data Table'!E46="", "-",
   IF('Data Table'!E46="-", "-",
      IF(ISNUMBER('Data Table'!E46*1), 'Data Table'!E46,
         IF(ISNUMBER(SEARCH("hrs", 'Data Table'!E46)),
            IFERROR(
               ROUND(SUMPRODUCT(
                  VALUE(LEFT(_xlfn.TEXTSPLIT('Data Table'!E46, CHAR(10)), FIND("-", _xlfn.TEXTSPLIT('Data Table'!E46, CHAR(10)))-1)) *
                  (VALUE(MID(_xlfn.TEXTSPLIT('Data Table'!E46, CHAR(10)), FIND("-", _xlfn.TEXTSPLIT('Data Table'!E46, CHAR(10)))+2,
                  SEARCH("hrs", _xlfn.TEXTSPLIT('Data Table'!E46, CHAR(10)))-SEARCH("-", _xlfn.TEXTSPLIT('Data Table'!E46, CHAR(10)))-2))/12)
               ), 2),
               "-"
            )
         )
      )
   )
)</f>
        <v>23</v>
      </c>
      <c r="F45" s="203" t="str" cm="1">
        <f t="array" ref="F45">IF('Data Table'!F46="", "-",
   IF('Data Table'!F46="-", "-",
      IF(ISNUMBER('Data Table'!F46*1), 'Data Table'!F46,
         IF(ISNUMBER(SEARCH("hrs", 'Data Table'!F46)),
            IFERROR(
               ROUND(SUMPRODUCT(
                  VALUE(LEFT(_xlfn.TEXTSPLIT('Data Table'!F46, CHAR(10)), FIND("-", _xlfn.TEXTSPLIT('Data Table'!F46, CHAR(10)))-1)) *
                  (VALUE(MID(_xlfn.TEXTSPLIT('Data Table'!F46, CHAR(10)), FIND("-", _xlfn.TEXTSPLIT('Data Table'!F46, CHAR(10)))+2,
                  SEARCH("hrs", _xlfn.TEXTSPLIT('Data Table'!F46, CHAR(10)))-SEARCH("-", _xlfn.TEXTSPLIT('Data Table'!F46, CHAR(10)))-2))/12)
               ), 2),
               "-"
            )
         )
      )
   )
)</f>
        <v>-</v>
      </c>
      <c r="G45" s="203" t="str" cm="1">
        <f t="array" ref="G45">IF('Data Table'!G46="", "-",
   IF('Data Table'!G46="-", "-",
      IF(ISNUMBER('Data Table'!G46*1), 'Data Table'!G46,
         IF(ISNUMBER(SEARCH("hrs", 'Data Table'!G46)),
            IFERROR(
               ROUND(SUMPRODUCT(
                  VALUE(LEFT(_xlfn.TEXTSPLIT('Data Table'!G46, CHAR(10)), FIND("-", _xlfn.TEXTSPLIT('Data Table'!G46, CHAR(10)))-1)) *
                  (VALUE(MID(_xlfn.TEXTSPLIT('Data Table'!G46, CHAR(10)), FIND("-", _xlfn.TEXTSPLIT('Data Table'!G46, CHAR(10)))+2,
                  SEARCH("hrs", _xlfn.TEXTSPLIT('Data Table'!G46, CHAR(10)))-SEARCH("-", _xlfn.TEXTSPLIT('Data Table'!G46, CHAR(10)))-2))/12)
               ), 2),
               "-"
            )
         )
      )
   )
)</f>
        <v>-</v>
      </c>
      <c r="H45" s="203" cm="1">
        <f t="array" ref="H45">IF('Data Table'!H46="", "-",
   IF('Data Table'!H46="-", "-",
      IF(ISNUMBER('Data Table'!H46*1), 'Data Table'!H46,
         IF(ISNUMBER(SEARCH("hrs", 'Data Table'!H46)),
            IFERROR(
               ROUND(SUMPRODUCT(
                  VALUE(LEFT(_xlfn.TEXTSPLIT('Data Table'!H46, CHAR(10)), FIND("-", _xlfn.TEXTSPLIT('Data Table'!H46, CHAR(10)))-1)) *
                  (VALUE(MID(_xlfn.TEXTSPLIT('Data Table'!H46, CHAR(10)), FIND("-", _xlfn.TEXTSPLIT('Data Table'!H46, CHAR(10)))+2,
                  SEARCH("hrs", _xlfn.TEXTSPLIT('Data Table'!H46, CHAR(10)))-SEARCH("-", _xlfn.TEXTSPLIT('Data Table'!H46, CHAR(10)))-2))/12)
               ), 2),
               "-"
            )
         )
      )
   )
)</f>
        <v>8</v>
      </c>
      <c r="I45" s="203" cm="1">
        <f t="array" ref="I45">IF('Data Table'!I46="", "-",
   IF('Data Table'!I46="-", "-",
      IF(ISNUMBER('Data Table'!I46*1), 'Data Table'!I46,
         IF(ISNUMBER(SEARCH("hrs", 'Data Table'!I46)),
            IFERROR(
               ROUND(SUMPRODUCT(
                  VALUE(LEFT(_xlfn.TEXTSPLIT('Data Table'!I46, CHAR(10)), FIND("-", _xlfn.TEXTSPLIT('Data Table'!I46, CHAR(10)))-1)) *
                  (VALUE(MID(_xlfn.TEXTSPLIT('Data Table'!I46, CHAR(10)), FIND("-", _xlfn.TEXTSPLIT('Data Table'!I46, CHAR(10)))+2,
                  SEARCH("hrs", _xlfn.TEXTSPLIT('Data Table'!I46, CHAR(10)))-SEARCH("-", _xlfn.TEXTSPLIT('Data Table'!I46, CHAR(10)))-2))/12)
               ), 2),
               "-"
            )
         )
      )
   )
)</f>
        <v>8</v>
      </c>
      <c r="J45" s="203" cm="1">
        <f t="array" ref="J45">IF('Data Table'!J46="", "-",
   IF('Data Table'!J46="-", "-",
      IF(ISNUMBER('Data Table'!J46*1), 'Data Table'!J46,
         IF(ISNUMBER(SEARCH("hrs", 'Data Table'!J46)),
            IFERROR(
               ROUND(SUMPRODUCT(
                  VALUE(LEFT(_xlfn.TEXTSPLIT('Data Table'!J46, CHAR(10)), FIND("-", _xlfn.TEXTSPLIT('Data Table'!J46, CHAR(10)))-1)) *
                  (VALUE(MID(_xlfn.TEXTSPLIT('Data Table'!J46, CHAR(10)), FIND("-", _xlfn.TEXTSPLIT('Data Table'!J46, CHAR(10)))+2,
                  SEARCH("hrs", _xlfn.TEXTSPLIT('Data Table'!J46, CHAR(10)))-SEARCH("-", _xlfn.TEXTSPLIT('Data Table'!J46, CHAR(10)))-2))/12)
               ), 2),
               "-"
            )
         )
      )
   )
)</f>
        <v>2</v>
      </c>
      <c r="K45" s="203" cm="1">
        <f t="array" ref="K45">IF('Data Table'!K46="", "-",
   IF('Data Table'!K46="-", "-",
      IF(ISNUMBER('Data Table'!K46*1), 'Data Table'!K46,
         IF(ISNUMBER(SEARCH("hrs", 'Data Table'!K46)),
            IFERROR(
               ROUND(SUMPRODUCT(
                  VALUE(LEFT(_xlfn.TEXTSPLIT('Data Table'!K46, CHAR(10)), FIND("-", _xlfn.TEXTSPLIT('Data Table'!K46, CHAR(10)))-1)) *
                  (VALUE(MID(_xlfn.TEXTSPLIT('Data Table'!K46, CHAR(10)), FIND("-", _xlfn.TEXTSPLIT('Data Table'!K46, CHAR(10)))+2,
                  SEARCH("hrs", _xlfn.TEXTSPLIT('Data Table'!K46, CHAR(10)))-SEARCH("-", _xlfn.TEXTSPLIT('Data Table'!K46, CHAR(10)))-2))/12)
               ), 2),
               "-"
            )
         )
      )
   )
)</f>
        <v>2</v>
      </c>
      <c r="L45" s="203" cm="1">
        <f t="array" ref="L45">IF('Data Table'!N46="", "-",
   IF('Data Table'!N46="-", "-",
      IF(ISNUMBER('Data Table'!N46*1), 'Data Table'!N46,
         IF(ISNUMBER(SEARCH("hrs", 'Data Table'!N46)),
            IFERROR(
               ROUND(SUMPRODUCT(
                  VALUE(LEFT(_xlfn.TEXTSPLIT('Data Table'!N46, CHAR(10)), FIND("-", _xlfn.TEXTSPLIT('Data Table'!N46, CHAR(10)))-1)) *
                  (VALUE(MID(_xlfn.TEXTSPLIT('Data Table'!N46, CHAR(10)), FIND("-", _xlfn.TEXTSPLIT('Data Table'!N46, CHAR(10)))+2,
                  SEARCH("hrs", _xlfn.TEXTSPLIT('Data Table'!N46, CHAR(10)))-SEARCH("-", _xlfn.TEXTSPLIT('Data Table'!N46, CHAR(10)))-2))/12)
               ), 2),
               "-"
            )
         )
      )
   )
)</f>
        <v>2</v>
      </c>
      <c r="M45" s="203" cm="1">
        <f t="array" ref="M45">IF('Data Table'!O46="", "-",
   IF('Data Table'!O46="-", "-",
      IF(ISNUMBER('Data Table'!O46*1), 'Data Table'!O46,
         IF(ISNUMBER(SEARCH("hrs", 'Data Table'!O46)),
            IFERROR(
               ROUND(SUMPRODUCT(
                  VALUE(LEFT(_xlfn.TEXTSPLIT('Data Table'!O46, CHAR(10)), FIND("-", _xlfn.TEXTSPLIT('Data Table'!O46, CHAR(10)))-1)) *
                  (VALUE(MID(_xlfn.TEXTSPLIT('Data Table'!O46, CHAR(10)), FIND("-", _xlfn.TEXTSPLIT('Data Table'!O46, CHAR(10)))+2,
                  SEARCH("hrs", _xlfn.TEXTSPLIT('Data Table'!O46, CHAR(10)))-SEARCH("-", _xlfn.TEXTSPLIT('Data Table'!O46, CHAR(10)))-2))/12)
               ), 2),
               "-"
            )
         )
      )
   )
)</f>
        <v>2</v>
      </c>
      <c r="N45" s="203" cm="1">
        <f t="array" ref="N45">IF('Data Table'!P46="", "-",
   IF('Data Table'!P46="-", "-",
      IF(ISNUMBER('Data Table'!P46*1), 'Data Table'!P46,
         IF(ISNUMBER(SEARCH("hrs", 'Data Table'!P46)),
            IFERROR(
               ROUND(SUMPRODUCT(
                  VALUE(LEFT(_xlfn.TEXTSPLIT('Data Table'!P46, CHAR(10)), FIND("-", _xlfn.TEXTSPLIT('Data Table'!P46, CHAR(10)))-1)) *
                  (VALUE(MID(_xlfn.TEXTSPLIT('Data Table'!P46, CHAR(10)), FIND("-", _xlfn.TEXTSPLIT('Data Table'!P46, CHAR(10)))+2,
                  SEARCH("hrs", _xlfn.TEXTSPLIT('Data Table'!P46, CHAR(10)))-SEARCH("-", _xlfn.TEXTSPLIT('Data Table'!P46, CHAR(10)))-2))/12)
               ), 2),
               "-"
            )
         )
      )
   )
)</f>
        <v>6</v>
      </c>
      <c r="O45" s="203" cm="1">
        <f t="array" ref="O45">IF('Data Table'!Q46="", "-",
   IF('Data Table'!Q46="-", "-",
      IF(ISNUMBER('Data Table'!Q46*1), 'Data Table'!Q46,
         IF(ISNUMBER(SEARCH("hrs", 'Data Table'!Q46)),
            IFERROR(
               ROUND(SUMPRODUCT(
                  VALUE(LEFT(_xlfn.TEXTSPLIT('Data Table'!Q46, CHAR(10)), FIND("-", _xlfn.TEXTSPLIT('Data Table'!Q46, CHAR(10)))-1)) *
                  (VALUE(MID(_xlfn.TEXTSPLIT('Data Table'!Q46, CHAR(10)), FIND("-", _xlfn.TEXTSPLIT('Data Table'!Q46, CHAR(10)))+2,
                  SEARCH("hrs", _xlfn.TEXTSPLIT('Data Table'!Q46, CHAR(10)))-SEARCH("-", _xlfn.TEXTSPLIT('Data Table'!Q46, CHAR(10)))-2))/12)
               ), 2),
               "-"
            )
         )
      )
   )
)</f>
        <v>4</v>
      </c>
      <c r="P45" s="203" cm="1">
        <f t="array" ref="P45">IF('Data Table'!R46="", "-",
   IF('Data Table'!R46="-", "-",
      IF(ISNUMBER('Data Table'!R46*1), 'Data Table'!R46,
         IF(ISNUMBER(SEARCH("hrs", 'Data Table'!R46)),
            IFERROR(
               ROUND(SUMPRODUCT(
                  VALUE(LEFT(_xlfn.TEXTSPLIT('Data Table'!R46, CHAR(10)), FIND("-", _xlfn.TEXTSPLIT('Data Table'!R46, CHAR(10)))-1)) *
                  (VALUE(MID(_xlfn.TEXTSPLIT('Data Table'!R46, CHAR(10)), FIND("-", _xlfn.TEXTSPLIT('Data Table'!R46, CHAR(10)))+2,
                  SEARCH("hrs", _xlfn.TEXTSPLIT('Data Table'!R46, CHAR(10)))-SEARCH("-", _xlfn.TEXTSPLIT('Data Table'!R46, CHAR(10)))-2))/12)
               ), 2),
               "-"
            )
         )
      )
   )
)</f>
        <v>2</v>
      </c>
      <c r="Q45" s="203" cm="1">
        <f t="array" ref="Q45">IF('Data Table'!S46="", "-",
   IF('Data Table'!S46="-", "-",
      IF(ISNUMBER('Data Table'!S46*1), 'Data Table'!S46,
         IF(ISNUMBER(SEARCH("hrs", 'Data Table'!S46)),
            IFERROR(
               ROUND(SUMPRODUCT(
                  VALUE(LEFT(_xlfn.TEXTSPLIT('Data Table'!S46, CHAR(10)), FIND("-", _xlfn.TEXTSPLIT('Data Table'!S46, CHAR(10)))-1)) *
                  (VALUE(MID(_xlfn.TEXTSPLIT('Data Table'!S46, CHAR(10)), FIND("-", _xlfn.TEXTSPLIT('Data Table'!S46, CHAR(10)))+2,
                  SEARCH("hrs", _xlfn.TEXTSPLIT('Data Table'!S46, CHAR(10)))-SEARCH("-", _xlfn.TEXTSPLIT('Data Table'!S46, CHAR(10)))-2))/12)
               ), 2),
               "-"
            )
         )
      )
   )
)</f>
        <v>2</v>
      </c>
      <c r="R45" s="203" cm="1">
        <f t="array" ref="R45">IF('Data Table'!T46="", "-",
   IF('Data Table'!T46="-", "-",
      IF(ISNUMBER('Data Table'!T46*1), 'Data Table'!T46,
         IF(ISNUMBER(SEARCH("hrs", 'Data Table'!T46)),
            IFERROR(
               ROUND(SUMPRODUCT(
                  VALUE(LEFT(_xlfn.TEXTSPLIT('Data Table'!T46, CHAR(10)), FIND("-", _xlfn.TEXTSPLIT('Data Table'!T46, CHAR(10)))-1)) *
                  (VALUE(MID(_xlfn.TEXTSPLIT('Data Table'!T46, CHAR(10)), FIND("-", _xlfn.TEXTSPLIT('Data Table'!T46, CHAR(10)))+2,
                  SEARCH("hrs", _xlfn.TEXTSPLIT('Data Table'!T46, CHAR(10)))-SEARCH("-", _xlfn.TEXTSPLIT('Data Table'!T46, CHAR(10)))-2))/12)
               ), 2),
               "-"
            )
         )
      )
   )
)</f>
        <v>5</v>
      </c>
      <c r="S45" s="203" cm="1">
        <f t="array" ref="S45">IF('Data Table'!U46="", "-",
   IF('Data Table'!U46="-", "-",
      IF(ISNUMBER('Data Table'!U46*1), 'Data Table'!U46,
         IF(ISNUMBER(SEARCH("hrs", 'Data Table'!U46)),
            IFERROR(
               ROUND(SUMPRODUCT(
                  VALUE(LEFT(_xlfn.TEXTSPLIT('Data Table'!U46, CHAR(10)), FIND("-", _xlfn.TEXTSPLIT('Data Table'!U46, CHAR(10)))-1)) *
                  (VALUE(MID(_xlfn.TEXTSPLIT('Data Table'!U46, CHAR(10)), FIND("-", _xlfn.TEXTSPLIT('Data Table'!U46, CHAR(10)))+2,
                  SEARCH("hrs", _xlfn.TEXTSPLIT('Data Table'!U46, CHAR(10)))-SEARCH("-", _xlfn.TEXTSPLIT('Data Table'!U46, CHAR(10)))-2))/12)
               ), 2),
               "-"
            )
         )
      )
   )
)</f>
        <v>5</v>
      </c>
      <c r="T45" s="251">
        <v>21073</v>
      </c>
      <c r="U45" s="251">
        <v>41567</v>
      </c>
      <c r="V45" s="251">
        <v>502</v>
      </c>
      <c r="W45" s="295"/>
    </row>
    <row r="46" spans="1:23" s="161" customFormat="1" ht="20.25" customHeight="1">
      <c r="A46" s="205">
        <v>45356</v>
      </c>
      <c r="B46" s="203" t="str" cm="1">
        <f t="array" ref="B46">IF('Data Table'!B47="", "-",
   IF('Data Table'!B47="-", "-",
      IF(ISNUMBER('Data Table'!B47*1), 'Data Table'!B47,
         IF(ISNUMBER(SEARCH("hrs", 'Data Table'!B47)),
            IFERROR(
               ROUND(SUMPRODUCT(
                  VALUE(LEFT(_xlfn.TEXTSPLIT('Data Table'!B47, CHAR(10)), FIND("-", _xlfn.TEXTSPLIT('Data Table'!B47, CHAR(10)))-1)) *
                  (VALUE(MID(_xlfn.TEXTSPLIT('Data Table'!B47, CHAR(10)), FIND("-", _xlfn.TEXTSPLIT('Data Table'!B47, CHAR(10)))+2,
                  SEARCH("hrs", _xlfn.TEXTSPLIT('Data Table'!B47, CHAR(10)))-SEARCH("-", _xlfn.TEXTSPLIT('Data Table'!B47, CHAR(10)))-2))/12)
               ), 2),
               "-"
            )
         )
      )
   )
)</f>
        <v>-</v>
      </c>
      <c r="C46" s="203" t="str" cm="1">
        <f t="array" ref="C46">IF('Data Table'!C47="", "-",
   IF('Data Table'!C47="-", "-",
      IF(ISNUMBER('Data Table'!C47*1), 'Data Table'!C47,
         IF(ISNUMBER(SEARCH("hrs", 'Data Table'!C47)),
            IFERROR(
               ROUND(SUMPRODUCT(
                  VALUE(LEFT(_xlfn.TEXTSPLIT('Data Table'!C47, CHAR(10)), FIND("-", _xlfn.TEXTSPLIT('Data Table'!C47, CHAR(10)))-1)) *
                  (VALUE(MID(_xlfn.TEXTSPLIT('Data Table'!C47, CHAR(10)), FIND("-", _xlfn.TEXTSPLIT('Data Table'!C47, CHAR(10)))+2,
                  SEARCH("hrs", _xlfn.TEXTSPLIT('Data Table'!C47, CHAR(10)))-SEARCH("-", _xlfn.TEXTSPLIT('Data Table'!C47, CHAR(10)))-2))/12)
               ), 2),
               "-"
            )
         )
      )
   )
)</f>
        <v>-</v>
      </c>
      <c r="D46" s="203" t="str" cm="1">
        <f t="array" ref="D46">IF('Data Table'!D47="", "-",
   IF('Data Table'!D47="-", "-",
      IF(ISNUMBER('Data Table'!D47*1), 'Data Table'!D47,
         IF(ISNUMBER(SEARCH("hrs", 'Data Table'!D47)),
            IFERROR(
               ROUND(SUMPRODUCT(
                  VALUE(LEFT(_xlfn.TEXTSPLIT('Data Table'!D47, CHAR(10)), FIND("-", _xlfn.TEXTSPLIT('Data Table'!D47, CHAR(10)))-1)) *
                  (VALUE(MID(_xlfn.TEXTSPLIT('Data Table'!D47, CHAR(10)), FIND("-", _xlfn.TEXTSPLIT('Data Table'!D47, CHAR(10)))+2,
                  SEARCH("hrs", _xlfn.TEXTSPLIT('Data Table'!D47, CHAR(10)))-SEARCH("-", _xlfn.TEXTSPLIT('Data Table'!D47, CHAR(10)))-2))/12)
               ), 2),
               "-"
            )
         )
      )
   )
)</f>
        <v>-</v>
      </c>
      <c r="E46" s="203" t="str" cm="1">
        <f t="array" ref="E46">IF('Data Table'!E47="", "-",
   IF('Data Table'!E47="-", "-",
      IF(ISNUMBER('Data Table'!E47*1), 'Data Table'!E47,
         IF(ISNUMBER(SEARCH("hrs", 'Data Table'!E47)),
            IFERROR(
               ROUND(SUMPRODUCT(
                  VALUE(LEFT(_xlfn.TEXTSPLIT('Data Table'!E47, CHAR(10)), FIND("-", _xlfn.TEXTSPLIT('Data Table'!E47, CHAR(10)))-1)) *
                  (VALUE(MID(_xlfn.TEXTSPLIT('Data Table'!E47, CHAR(10)), FIND("-", _xlfn.TEXTSPLIT('Data Table'!E47, CHAR(10)))+2,
                  SEARCH("hrs", _xlfn.TEXTSPLIT('Data Table'!E47, CHAR(10)))-SEARCH("-", _xlfn.TEXTSPLIT('Data Table'!E47, CHAR(10)))-2))/12)
               ), 2),
               "-"
            )
         )
      )
   )
)</f>
        <v>-</v>
      </c>
      <c r="F46" s="203" t="str" cm="1">
        <f t="array" ref="F46">IF('Data Table'!F47="", "-",
   IF('Data Table'!F47="-", "-",
      IF(ISNUMBER('Data Table'!F47*1), 'Data Table'!F47,
         IF(ISNUMBER(SEARCH("hrs", 'Data Table'!F47)),
            IFERROR(
               ROUND(SUMPRODUCT(
                  VALUE(LEFT(_xlfn.TEXTSPLIT('Data Table'!F47, CHAR(10)), FIND("-", _xlfn.TEXTSPLIT('Data Table'!F47, CHAR(10)))-1)) *
                  (VALUE(MID(_xlfn.TEXTSPLIT('Data Table'!F47, CHAR(10)), FIND("-", _xlfn.TEXTSPLIT('Data Table'!F47, CHAR(10)))+2,
                  SEARCH("hrs", _xlfn.TEXTSPLIT('Data Table'!F47, CHAR(10)))-SEARCH("-", _xlfn.TEXTSPLIT('Data Table'!F47, CHAR(10)))-2))/12)
               ), 2),
               "-"
            )
         )
      )
   )
)</f>
        <v>-</v>
      </c>
      <c r="G46" s="203" t="str" cm="1">
        <f t="array" ref="G46">IF('Data Table'!G47="", "-",
   IF('Data Table'!G47="-", "-",
      IF(ISNUMBER('Data Table'!G47*1), 'Data Table'!G47,
         IF(ISNUMBER(SEARCH("hrs", 'Data Table'!G47)),
            IFERROR(
               ROUND(SUMPRODUCT(
                  VALUE(LEFT(_xlfn.TEXTSPLIT('Data Table'!G47, CHAR(10)), FIND("-", _xlfn.TEXTSPLIT('Data Table'!G47, CHAR(10)))-1)) *
                  (VALUE(MID(_xlfn.TEXTSPLIT('Data Table'!G47, CHAR(10)), FIND("-", _xlfn.TEXTSPLIT('Data Table'!G47, CHAR(10)))+2,
                  SEARCH("hrs", _xlfn.TEXTSPLIT('Data Table'!G47, CHAR(10)))-SEARCH("-", _xlfn.TEXTSPLIT('Data Table'!G47, CHAR(10)))-2))/12)
               ), 2),
               "-"
            )
         )
      )
   )
)</f>
        <v>-</v>
      </c>
      <c r="H46" s="203" t="str" cm="1">
        <f t="array" ref="H46">IF('Data Table'!H47="", "-",
   IF('Data Table'!H47="-", "-",
      IF(ISNUMBER('Data Table'!H47*1), 'Data Table'!H47,
         IF(ISNUMBER(SEARCH("hrs", 'Data Table'!H47)),
            IFERROR(
               ROUND(SUMPRODUCT(
                  VALUE(LEFT(_xlfn.TEXTSPLIT('Data Table'!H47, CHAR(10)), FIND("-", _xlfn.TEXTSPLIT('Data Table'!H47, CHAR(10)))-1)) *
                  (VALUE(MID(_xlfn.TEXTSPLIT('Data Table'!H47, CHAR(10)), FIND("-", _xlfn.TEXTSPLIT('Data Table'!H47, CHAR(10)))+2,
                  SEARCH("hrs", _xlfn.TEXTSPLIT('Data Table'!H47, CHAR(10)))-SEARCH("-", _xlfn.TEXTSPLIT('Data Table'!H47, CHAR(10)))-2))/12)
               ), 2),
               "-"
            )
         )
      )
   )
)</f>
        <v>-</v>
      </c>
      <c r="I46" s="203" t="str" cm="1">
        <f t="array" ref="I46">IF('Data Table'!I47="", "-",
   IF('Data Table'!I47="-", "-",
      IF(ISNUMBER('Data Table'!I47*1), 'Data Table'!I47,
         IF(ISNUMBER(SEARCH("hrs", 'Data Table'!I47)),
            IFERROR(
               ROUND(SUMPRODUCT(
                  VALUE(LEFT(_xlfn.TEXTSPLIT('Data Table'!I47, CHAR(10)), FIND("-", _xlfn.TEXTSPLIT('Data Table'!I47, CHAR(10)))-1)) *
                  (VALUE(MID(_xlfn.TEXTSPLIT('Data Table'!I47, CHAR(10)), FIND("-", _xlfn.TEXTSPLIT('Data Table'!I47, CHAR(10)))+2,
                  SEARCH("hrs", _xlfn.TEXTSPLIT('Data Table'!I47, CHAR(10)))-SEARCH("-", _xlfn.TEXTSPLIT('Data Table'!I47, CHAR(10)))-2))/12)
               ), 2),
               "-"
            )
         )
      )
   )
)</f>
        <v>-</v>
      </c>
      <c r="J46" s="203" t="str" cm="1">
        <f t="array" ref="J46">IF('Data Table'!J47="", "-",
   IF('Data Table'!J47="-", "-",
      IF(ISNUMBER('Data Table'!J47*1), 'Data Table'!J47,
         IF(ISNUMBER(SEARCH("hrs", 'Data Table'!J47)),
            IFERROR(
               ROUND(SUMPRODUCT(
                  VALUE(LEFT(_xlfn.TEXTSPLIT('Data Table'!J47, CHAR(10)), FIND("-", _xlfn.TEXTSPLIT('Data Table'!J47, CHAR(10)))-1)) *
                  (VALUE(MID(_xlfn.TEXTSPLIT('Data Table'!J47, CHAR(10)), FIND("-", _xlfn.TEXTSPLIT('Data Table'!J47, CHAR(10)))+2,
                  SEARCH("hrs", _xlfn.TEXTSPLIT('Data Table'!J47, CHAR(10)))-SEARCH("-", _xlfn.TEXTSPLIT('Data Table'!J47, CHAR(10)))-2))/12)
               ), 2),
               "-"
            )
         )
      )
   )
)</f>
        <v>-</v>
      </c>
      <c r="K46" s="203" t="str" cm="1">
        <f t="array" ref="K46">IF('Data Table'!K47="", "-",
   IF('Data Table'!K47="-", "-",
      IF(ISNUMBER('Data Table'!K47*1), 'Data Table'!K47,
         IF(ISNUMBER(SEARCH("hrs", 'Data Table'!K47)),
            IFERROR(
               ROUND(SUMPRODUCT(
                  VALUE(LEFT(_xlfn.TEXTSPLIT('Data Table'!K47, CHAR(10)), FIND("-", _xlfn.TEXTSPLIT('Data Table'!K47, CHAR(10)))-1)) *
                  (VALUE(MID(_xlfn.TEXTSPLIT('Data Table'!K47, CHAR(10)), FIND("-", _xlfn.TEXTSPLIT('Data Table'!K47, CHAR(10)))+2,
                  SEARCH("hrs", _xlfn.TEXTSPLIT('Data Table'!K47, CHAR(10)))-SEARCH("-", _xlfn.TEXTSPLIT('Data Table'!K47, CHAR(10)))-2))/12)
               ), 2),
               "-"
            )
         )
      )
   )
)</f>
        <v>-</v>
      </c>
      <c r="L46" s="203" cm="1">
        <f t="array" ref="L46">IF('Data Table'!N47="", "-",
   IF('Data Table'!N47="-", "-",
      IF(ISNUMBER('Data Table'!N47*1), 'Data Table'!N47,
         IF(ISNUMBER(SEARCH("hrs", 'Data Table'!N47)),
            IFERROR(
               ROUND(SUMPRODUCT(
                  VALUE(LEFT(_xlfn.TEXTSPLIT('Data Table'!N47, CHAR(10)), FIND("-", _xlfn.TEXTSPLIT('Data Table'!N47, CHAR(10)))-1)) *
                  (VALUE(MID(_xlfn.TEXTSPLIT('Data Table'!N47, CHAR(10)), FIND("-", _xlfn.TEXTSPLIT('Data Table'!N47, CHAR(10)))+2,
                  SEARCH("hrs", _xlfn.TEXTSPLIT('Data Table'!N47, CHAR(10)))-SEARCH("-", _xlfn.TEXTSPLIT('Data Table'!N47, CHAR(10)))-2))/12)
               ), 2),
               "-"
            )
         )
      )
   )
)</f>
        <v>1</v>
      </c>
      <c r="M46" s="203" t="str" cm="1">
        <f t="array" ref="M46">IF('Data Table'!O47="", "-",
   IF('Data Table'!O47="-", "-",
      IF(ISNUMBER('Data Table'!O47*1), 'Data Table'!O47,
         IF(ISNUMBER(SEARCH("hrs", 'Data Table'!O47)),
            IFERROR(
               ROUND(SUMPRODUCT(
                  VALUE(LEFT(_xlfn.TEXTSPLIT('Data Table'!O47, CHAR(10)), FIND("-", _xlfn.TEXTSPLIT('Data Table'!O47, CHAR(10)))-1)) *
                  (VALUE(MID(_xlfn.TEXTSPLIT('Data Table'!O47, CHAR(10)), FIND("-", _xlfn.TEXTSPLIT('Data Table'!O47, CHAR(10)))+2,
                  SEARCH("hrs", _xlfn.TEXTSPLIT('Data Table'!O47, CHAR(10)))-SEARCH("-", _xlfn.TEXTSPLIT('Data Table'!O47, CHAR(10)))-2))/12)
               ), 2),
               "-"
            )
         )
      )
   )
)</f>
        <v>-</v>
      </c>
      <c r="N46" s="203" cm="1">
        <f t="array" ref="N46">IF('Data Table'!P47="", "-",
   IF('Data Table'!P47="-", "-",
      IF(ISNUMBER('Data Table'!P47*1), 'Data Table'!P47,
         IF(ISNUMBER(SEARCH("hrs", 'Data Table'!P47)),
            IFERROR(
               ROUND(SUMPRODUCT(
                  VALUE(LEFT(_xlfn.TEXTSPLIT('Data Table'!P47, CHAR(10)), FIND("-", _xlfn.TEXTSPLIT('Data Table'!P47, CHAR(10)))-1)) *
                  (VALUE(MID(_xlfn.TEXTSPLIT('Data Table'!P47, CHAR(10)), FIND("-", _xlfn.TEXTSPLIT('Data Table'!P47, CHAR(10)))+2,
                  SEARCH("hrs", _xlfn.TEXTSPLIT('Data Table'!P47, CHAR(10)))-SEARCH("-", _xlfn.TEXTSPLIT('Data Table'!P47, CHAR(10)))-2))/12)
               ), 2),
               "-"
            )
         )
      )
   )
)</f>
        <v>1</v>
      </c>
      <c r="O46" s="203" t="str" cm="1">
        <f t="array" ref="O46">IF('Data Table'!Q47="", "-",
   IF('Data Table'!Q47="-", "-",
      IF(ISNUMBER('Data Table'!Q47*1), 'Data Table'!Q47,
         IF(ISNUMBER(SEARCH("hrs", 'Data Table'!Q47)),
            IFERROR(
               ROUND(SUMPRODUCT(
                  VALUE(LEFT(_xlfn.TEXTSPLIT('Data Table'!Q47, CHAR(10)), FIND("-", _xlfn.TEXTSPLIT('Data Table'!Q47, CHAR(10)))-1)) *
                  (VALUE(MID(_xlfn.TEXTSPLIT('Data Table'!Q47, CHAR(10)), FIND("-", _xlfn.TEXTSPLIT('Data Table'!Q47, CHAR(10)))+2,
                  SEARCH("hrs", _xlfn.TEXTSPLIT('Data Table'!Q47, CHAR(10)))-SEARCH("-", _xlfn.TEXTSPLIT('Data Table'!Q47, CHAR(10)))-2))/12)
               ), 2),
               "-"
            )
         )
      )
   )
)</f>
        <v>-</v>
      </c>
      <c r="P46" s="203" cm="1">
        <f t="array" ref="P46">IF('Data Table'!R47="", "-",
   IF('Data Table'!R47="-", "-",
      IF(ISNUMBER('Data Table'!R47*1), 'Data Table'!R47,
         IF(ISNUMBER(SEARCH("hrs", 'Data Table'!R47)),
            IFERROR(
               ROUND(SUMPRODUCT(
                  VALUE(LEFT(_xlfn.TEXTSPLIT('Data Table'!R47, CHAR(10)), FIND("-", _xlfn.TEXTSPLIT('Data Table'!R47, CHAR(10)))-1)) *
                  (VALUE(MID(_xlfn.TEXTSPLIT('Data Table'!R47, CHAR(10)), FIND("-", _xlfn.TEXTSPLIT('Data Table'!R47, CHAR(10)))+2,
                  SEARCH("hrs", _xlfn.TEXTSPLIT('Data Table'!R47, CHAR(10)))-SEARCH("-", _xlfn.TEXTSPLIT('Data Table'!R47, CHAR(10)))-2))/12)
               ), 2),
               "-"
            )
         )
      )
   )
)</f>
        <v>0</v>
      </c>
      <c r="Q46" s="203" t="str" cm="1">
        <f t="array" ref="Q46">IF('Data Table'!S47="", "-",
   IF('Data Table'!S47="-", "-",
      IF(ISNUMBER('Data Table'!S47*1), 'Data Table'!S47,
         IF(ISNUMBER(SEARCH("hrs", 'Data Table'!S47)),
            IFERROR(
               ROUND(SUMPRODUCT(
                  VALUE(LEFT(_xlfn.TEXTSPLIT('Data Table'!S47, CHAR(10)), FIND("-", _xlfn.TEXTSPLIT('Data Table'!S47, CHAR(10)))-1)) *
                  (VALUE(MID(_xlfn.TEXTSPLIT('Data Table'!S47, CHAR(10)), FIND("-", _xlfn.TEXTSPLIT('Data Table'!S47, CHAR(10)))+2,
                  SEARCH("hrs", _xlfn.TEXTSPLIT('Data Table'!S47, CHAR(10)))-SEARCH("-", _xlfn.TEXTSPLIT('Data Table'!S47, CHAR(10)))-2))/12)
               ), 2),
               "-"
            )
         )
      )
   )
)</f>
        <v>-</v>
      </c>
      <c r="R46" s="203" cm="1">
        <f t="array" ref="R46">IF('Data Table'!T47="", "-",
   IF('Data Table'!T47="-", "-",
      IF(ISNUMBER('Data Table'!T47*1), 'Data Table'!T47,
         IF(ISNUMBER(SEARCH("hrs", 'Data Table'!T47)),
            IFERROR(
               ROUND(SUMPRODUCT(
                  VALUE(LEFT(_xlfn.TEXTSPLIT('Data Table'!T47, CHAR(10)), FIND("-", _xlfn.TEXTSPLIT('Data Table'!T47, CHAR(10)))-1)) *
                  (VALUE(MID(_xlfn.TEXTSPLIT('Data Table'!T47, CHAR(10)), FIND("-", _xlfn.TEXTSPLIT('Data Table'!T47, CHAR(10)))+2,
                  SEARCH("hrs", _xlfn.TEXTSPLIT('Data Table'!T47, CHAR(10)))-SEARCH("-", _xlfn.TEXTSPLIT('Data Table'!T47, CHAR(10)))-2))/12)
               ), 2),
               "-"
            )
         )
      )
   )
)</f>
        <v>0</v>
      </c>
      <c r="S46" s="203" t="str" cm="1">
        <f t="array" ref="S46">IF('Data Table'!U47="", "-",
   IF('Data Table'!U47="-", "-",
      IF(ISNUMBER('Data Table'!U47*1), 'Data Table'!U47,
         IF(ISNUMBER(SEARCH("hrs", 'Data Table'!U47)),
            IFERROR(
               ROUND(SUMPRODUCT(
                  VALUE(LEFT(_xlfn.TEXTSPLIT('Data Table'!U47, CHAR(10)), FIND("-", _xlfn.TEXTSPLIT('Data Table'!U47, CHAR(10)))-1)) *
                  (VALUE(MID(_xlfn.TEXTSPLIT('Data Table'!U47, CHAR(10)), FIND("-", _xlfn.TEXTSPLIT('Data Table'!U47, CHAR(10)))+2,
                  SEARCH("hrs", _xlfn.TEXTSPLIT('Data Table'!U47, CHAR(10)))-SEARCH("-", _xlfn.TEXTSPLIT('Data Table'!U47, CHAR(10)))-2))/12)
               ), 2),
               "-"
            )
         )
      )
   )
)</f>
        <v>-</v>
      </c>
      <c r="T46" s="251">
        <v>2144</v>
      </c>
      <c r="U46" s="251">
        <v>9497</v>
      </c>
      <c r="V46" s="251">
        <v>17</v>
      </c>
      <c r="W46" s="295"/>
    </row>
    <row r="47" spans="1:23" s="161" customFormat="1" ht="20.25" customHeight="1">
      <c r="A47" s="205">
        <v>45357</v>
      </c>
      <c r="B47" s="203" t="str" cm="1">
        <f t="array" ref="B47">IF('Data Table'!B48="", "-",
   IF('Data Table'!B48="-", "-",
      IF(ISNUMBER('Data Table'!B48*1), 'Data Table'!B48,
         IF(ISNUMBER(SEARCH("hrs", 'Data Table'!B48)),
            IFERROR(
               ROUND(SUMPRODUCT(
                  VALUE(LEFT(_xlfn.TEXTSPLIT('Data Table'!B48, CHAR(10)), FIND("-", _xlfn.TEXTSPLIT('Data Table'!B48, CHAR(10)))-1)) *
                  (VALUE(MID(_xlfn.TEXTSPLIT('Data Table'!B48, CHAR(10)), FIND("-", _xlfn.TEXTSPLIT('Data Table'!B48, CHAR(10)))+2,
                  SEARCH("hrs", _xlfn.TEXTSPLIT('Data Table'!B48, CHAR(10)))-SEARCH("-", _xlfn.TEXTSPLIT('Data Table'!B48, CHAR(10)))-2))/12)
               ), 2),
               "-"
            )
         )
      )
   )
)</f>
        <v>-</v>
      </c>
      <c r="C47" s="203" t="str" cm="1">
        <f t="array" ref="C47">IF('Data Table'!C48="", "-",
   IF('Data Table'!C48="-", "-",
      IF(ISNUMBER('Data Table'!C48*1), 'Data Table'!C48,
         IF(ISNUMBER(SEARCH("hrs", 'Data Table'!C48)),
            IFERROR(
               ROUND(SUMPRODUCT(
                  VALUE(LEFT(_xlfn.TEXTSPLIT('Data Table'!C48, CHAR(10)), FIND("-", _xlfn.TEXTSPLIT('Data Table'!C48, CHAR(10)))-1)) *
                  (VALUE(MID(_xlfn.TEXTSPLIT('Data Table'!C48, CHAR(10)), FIND("-", _xlfn.TEXTSPLIT('Data Table'!C48, CHAR(10)))+2,
                  SEARCH("hrs", _xlfn.TEXTSPLIT('Data Table'!C48, CHAR(10)))-SEARCH("-", _xlfn.TEXTSPLIT('Data Table'!C48, CHAR(10)))-2))/12)
               ), 2),
               "-"
            )
         )
      )
   )
)</f>
        <v>-</v>
      </c>
      <c r="D47" s="203" t="str" cm="1">
        <f t="array" ref="D47">IF('Data Table'!D48="", "-",
   IF('Data Table'!D48="-", "-",
      IF(ISNUMBER('Data Table'!D48*1), 'Data Table'!D48,
         IF(ISNUMBER(SEARCH("hrs", 'Data Table'!D48)),
            IFERROR(
               ROUND(SUMPRODUCT(
                  VALUE(LEFT(_xlfn.TEXTSPLIT('Data Table'!D48, CHAR(10)), FIND("-", _xlfn.TEXTSPLIT('Data Table'!D48, CHAR(10)))-1)) *
                  (VALUE(MID(_xlfn.TEXTSPLIT('Data Table'!D48, CHAR(10)), FIND("-", _xlfn.TEXTSPLIT('Data Table'!D48, CHAR(10)))+2,
                  SEARCH("hrs", _xlfn.TEXTSPLIT('Data Table'!D48, CHAR(10)))-SEARCH("-", _xlfn.TEXTSPLIT('Data Table'!D48, CHAR(10)))-2))/12)
               ), 2),
               "-"
            )
         )
      )
   )
)</f>
        <v>-</v>
      </c>
      <c r="E47" s="203" t="str" cm="1">
        <f t="array" ref="E47">IF('Data Table'!E48="", "-",
   IF('Data Table'!E48="-", "-",
      IF(ISNUMBER('Data Table'!E48*1), 'Data Table'!E48,
         IF(ISNUMBER(SEARCH("hrs", 'Data Table'!E48)),
            IFERROR(
               ROUND(SUMPRODUCT(
                  VALUE(LEFT(_xlfn.TEXTSPLIT('Data Table'!E48, CHAR(10)), FIND("-", _xlfn.TEXTSPLIT('Data Table'!E48, CHAR(10)))-1)) *
                  (VALUE(MID(_xlfn.TEXTSPLIT('Data Table'!E48, CHAR(10)), FIND("-", _xlfn.TEXTSPLIT('Data Table'!E48, CHAR(10)))+2,
                  SEARCH("hrs", _xlfn.TEXTSPLIT('Data Table'!E48, CHAR(10)))-SEARCH("-", _xlfn.TEXTSPLIT('Data Table'!E48, CHAR(10)))-2))/12)
               ), 2),
               "-"
            )
         )
      )
   )
)</f>
        <v>-</v>
      </c>
      <c r="F47" s="203" t="str" cm="1">
        <f t="array" ref="F47">IF('Data Table'!F48="", "-",
   IF('Data Table'!F48="-", "-",
      IF(ISNUMBER('Data Table'!F48*1), 'Data Table'!F48,
         IF(ISNUMBER(SEARCH("hrs", 'Data Table'!F48)),
            IFERROR(
               ROUND(SUMPRODUCT(
                  VALUE(LEFT(_xlfn.TEXTSPLIT('Data Table'!F48, CHAR(10)), FIND("-", _xlfn.TEXTSPLIT('Data Table'!F48, CHAR(10)))-1)) *
                  (VALUE(MID(_xlfn.TEXTSPLIT('Data Table'!F48, CHAR(10)), FIND("-", _xlfn.TEXTSPLIT('Data Table'!F48, CHAR(10)))+2,
                  SEARCH("hrs", _xlfn.TEXTSPLIT('Data Table'!F48, CHAR(10)))-SEARCH("-", _xlfn.TEXTSPLIT('Data Table'!F48, CHAR(10)))-2))/12)
               ), 2),
               "-"
            )
         )
      )
   )
)</f>
        <v>-</v>
      </c>
      <c r="G47" s="203" t="str" cm="1">
        <f t="array" ref="G47">IF('Data Table'!G48="", "-",
   IF('Data Table'!G48="-", "-",
      IF(ISNUMBER('Data Table'!G48*1), 'Data Table'!G48,
         IF(ISNUMBER(SEARCH("hrs", 'Data Table'!G48)),
            IFERROR(
               ROUND(SUMPRODUCT(
                  VALUE(LEFT(_xlfn.TEXTSPLIT('Data Table'!G48, CHAR(10)), FIND("-", _xlfn.TEXTSPLIT('Data Table'!G48, CHAR(10)))-1)) *
                  (VALUE(MID(_xlfn.TEXTSPLIT('Data Table'!G48, CHAR(10)), FIND("-", _xlfn.TEXTSPLIT('Data Table'!G48, CHAR(10)))+2,
                  SEARCH("hrs", _xlfn.TEXTSPLIT('Data Table'!G48, CHAR(10)))-SEARCH("-", _xlfn.TEXTSPLIT('Data Table'!G48, CHAR(10)))-2))/12)
               ), 2),
               "-"
            )
         )
      )
   )
)</f>
        <v>-</v>
      </c>
      <c r="H47" s="203" t="str" cm="1">
        <f t="array" ref="H47">IF('Data Table'!H48="", "-",
   IF('Data Table'!H48="-", "-",
      IF(ISNUMBER('Data Table'!H48*1), 'Data Table'!H48,
         IF(ISNUMBER(SEARCH("hrs", 'Data Table'!H48)),
            IFERROR(
               ROUND(SUMPRODUCT(
                  VALUE(LEFT(_xlfn.TEXTSPLIT('Data Table'!H48, CHAR(10)), FIND("-", _xlfn.TEXTSPLIT('Data Table'!H48, CHAR(10)))-1)) *
                  (VALUE(MID(_xlfn.TEXTSPLIT('Data Table'!H48, CHAR(10)), FIND("-", _xlfn.TEXTSPLIT('Data Table'!H48, CHAR(10)))+2,
                  SEARCH("hrs", _xlfn.TEXTSPLIT('Data Table'!H48, CHAR(10)))-SEARCH("-", _xlfn.TEXTSPLIT('Data Table'!H48, CHAR(10)))-2))/12)
               ), 2),
               "-"
            )
         )
      )
   )
)</f>
        <v>-</v>
      </c>
      <c r="I47" s="203" t="str" cm="1">
        <f t="array" ref="I47">IF('Data Table'!I48="", "-",
   IF('Data Table'!I48="-", "-",
      IF(ISNUMBER('Data Table'!I48*1), 'Data Table'!I48,
         IF(ISNUMBER(SEARCH("hrs", 'Data Table'!I48)),
            IFERROR(
               ROUND(SUMPRODUCT(
                  VALUE(LEFT(_xlfn.TEXTSPLIT('Data Table'!I48, CHAR(10)), FIND("-", _xlfn.TEXTSPLIT('Data Table'!I48, CHAR(10)))-1)) *
                  (VALUE(MID(_xlfn.TEXTSPLIT('Data Table'!I48, CHAR(10)), FIND("-", _xlfn.TEXTSPLIT('Data Table'!I48, CHAR(10)))+2,
                  SEARCH("hrs", _xlfn.TEXTSPLIT('Data Table'!I48, CHAR(10)))-SEARCH("-", _xlfn.TEXTSPLIT('Data Table'!I48, CHAR(10)))-2))/12)
               ), 2),
               "-"
            )
         )
      )
   )
)</f>
        <v>-</v>
      </c>
      <c r="J47" s="203" t="str" cm="1">
        <f t="array" ref="J47">IF('Data Table'!J48="", "-",
   IF('Data Table'!J48="-", "-",
      IF(ISNUMBER('Data Table'!J48*1), 'Data Table'!J48,
         IF(ISNUMBER(SEARCH("hrs", 'Data Table'!J48)),
            IFERROR(
               ROUND(SUMPRODUCT(
                  VALUE(LEFT(_xlfn.TEXTSPLIT('Data Table'!J48, CHAR(10)), FIND("-", _xlfn.TEXTSPLIT('Data Table'!J48, CHAR(10)))-1)) *
                  (VALUE(MID(_xlfn.TEXTSPLIT('Data Table'!J48, CHAR(10)), FIND("-", _xlfn.TEXTSPLIT('Data Table'!J48, CHAR(10)))+2,
                  SEARCH("hrs", _xlfn.TEXTSPLIT('Data Table'!J48, CHAR(10)))-SEARCH("-", _xlfn.TEXTSPLIT('Data Table'!J48, CHAR(10)))-2))/12)
               ), 2),
               "-"
            )
         )
      )
   )
)</f>
        <v>-</v>
      </c>
      <c r="K47" s="203" t="str" cm="1">
        <f t="array" ref="K47">IF('Data Table'!K48="", "-",
   IF('Data Table'!K48="-", "-",
      IF(ISNUMBER('Data Table'!K48*1), 'Data Table'!K48,
         IF(ISNUMBER(SEARCH("hrs", 'Data Table'!K48)),
            IFERROR(
               ROUND(SUMPRODUCT(
                  VALUE(LEFT(_xlfn.TEXTSPLIT('Data Table'!K48, CHAR(10)), FIND("-", _xlfn.TEXTSPLIT('Data Table'!K48, CHAR(10)))-1)) *
                  (VALUE(MID(_xlfn.TEXTSPLIT('Data Table'!K48, CHAR(10)), FIND("-", _xlfn.TEXTSPLIT('Data Table'!K48, CHAR(10)))+2,
                  SEARCH("hrs", _xlfn.TEXTSPLIT('Data Table'!K48, CHAR(10)))-SEARCH("-", _xlfn.TEXTSPLIT('Data Table'!K48, CHAR(10)))-2))/12)
               ), 2),
               "-"
            )
         )
      )
   )
)</f>
        <v>-</v>
      </c>
      <c r="L47" s="203" cm="1">
        <f t="array" ref="L47">IF('Data Table'!N48="", "-",
   IF('Data Table'!N48="-", "-",
      IF(ISNUMBER('Data Table'!N48*1), 'Data Table'!N48,
         IF(ISNUMBER(SEARCH("hrs", 'Data Table'!N48)),
            IFERROR(
               ROUND(SUMPRODUCT(
                  VALUE(LEFT(_xlfn.TEXTSPLIT('Data Table'!N48, CHAR(10)), FIND("-", _xlfn.TEXTSPLIT('Data Table'!N48, CHAR(10)))-1)) *
                  (VALUE(MID(_xlfn.TEXTSPLIT('Data Table'!N48, CHAR(10)), FIND("-", _xlfn.TEXTSPLIT('Data Table'!N48, CHAR(10)))+2,
                  SEARCH("hrs", _xlfn.TEXTSPLIT('Data Table'!N48, CHAR(10)))-SEARCH("-", _xlfn.TEXTSPLIT('Data Table'!N48, CHAR(10)))-2))/12)
               ), 2),
               "-"
            )
         )
      )
   )
)</f>
        <v>1</v>
      </c>
      <c r="M47" s="203" t="str" cm="1">
        <f t="array" ref="M47">IF('Data Table'!O48="", "-",
   IF('Data Table'!O48="-", "-",
      IF(ISNUMBER('Data Table'!O48*1), 'Data Table'!O48,
         IF(ISNUMBER(SEARCH("hrs", 'Data Table'!O48)),
            IFERROR(
               ROUND(SUMPRODUCT(
                  VALUE(LEFT(_xlfn.TEXTSPLIT('Data Table'!O48, CHAR(10)), FIND("-", _xlfn.TEXTSPLIT('Data Table'!O48, CHAR(10)))-1)) *
                  (VALUE(MID(_xlfn.TEXTSPLIT('Data Table'!O48, CHAR(10)), FIND("-", _xlfn.TEXTSPLIT('Data Table'!O48, CHAR(10)))+2,
                  SEARCH("hrs", _xlfn.TEXTSPLIT('Data Table'!O48, CHAR(10)))-SEARCH("-", _xlfn.TEXTSPLIT('Data Table'!O48, CHAR(10)))-2))/12)
               ), 2),
               "-"
            )
         )
      )
   )
)</f>
        <v>-</v>
      </c>
      <c r="N47" s="203" cm="1">
        <f t="array" ref="N47">IF('Data Table'!P48="", "-",
   IF('Data Table'!P48="-", "-",
      IF(ISNUMBER('Data Table'!P48*1), 'Data Table'!P48,
         IF(ISNUMBER(SEARCH("hrs", 'Data Table'!P48)),
            IFERROR(
               ROUND(SUMPRODUCT(
                  VALUE(LEFT(_xlfn.TEXTSPLIT('Data Table'!P48, CHAR(10)), FIND("-", _xlfn.TEXTSPLIT('Data Table'!P48, CHAR(10)))-1)) *
                  (VALUE(MID(_xlfn.TEXTSPLIT('Data Table'!P48, CHAR(10)), FIND("-", _xlfn.TEXTSPLIT('Data Table'!P48, CHAR(10)))+2,
                  SEARCH("hrs", _xlfn.TEXTSPLIT('Data Table'!P48, CHAR(10)))-SEARCH("-", _xlfn.TEXTSPLIT('Data Table'!P48, CHAR(10)))-2))/12)
               ), 2),
               "-"
            )
         )
      )
   )
)</f>
        <v>0</v>
      </c>
      <c r="O47" s="203" t="str" cm="1">
        <f t="array" ref="O47">IF('Data Table'!Q48="", "-",
   IF('Data Table'!Q48="-", "-",
      IF(ISNUMBER('Data Table'!Q48*1), 'Data Table'!Q48,
         IF(ISNUMBER(SEARCH("hrs", 'Data Table'!Q48)),
            IFERROR(
               ROUND(SUMPRODUCT(
                  VALUE(LEFT(_xlfn.TEXTSPLIT('Data Table'!Q48, CHAR(10)), FIND("-", _xlfn.TEXTSPLIT('Data Table'!Q48, CHAR(10)))-1)) *
                  (VALUE(MID(_xlfn.TEXTSPLIT('Data Table'!Q48, CHAR(10)), FIND("-", _xlfn.TEXTSPLIT('Data Table'!Q48, CHAR(10)))+2,
                  SEARCH("hrs", _xlfn.TEXTSPLIT('Data Table'!Q48, CHAR(10)))-SEARCH("-", _xlfn.TEXTSPLIT('Data Table'!Q48, CHAR(10)))-2))/12)
               ), 2),
               "-"
            )
         )
      )
   )
)</f>
        <v>-</v>
      </c>
      <c r="P47" s="203" cm="1">
        <f t="array" ref="P47">IF('Data Table'!R48="", "-",
   IF('Data Table'!R48="-", "-",
      IF(ISNUMBER('Data Table'!R48*1), 'Data Table'!R48,
         IF(ISNUMBER(SEARCH("hrs", 'Data Table'!R48)),
            IFERROR(
               ROUND(SUMPRODUCT(
                  VALUE(LEFT(_xlfn.TEXTSPLIT('Data Table'!R48, CHAR(10)), FIND("-", _xlfn.TEXTSPLIT('Data Table'!R48, CHAR(10)))-1)) *
                  (VALUE(MID(_xlfn.TEXTSPLIT('Data Table'!R48, CHAR(10)), FIND("-", _xlfn.TEXTSPLIT('Data Table'!R48, CHAR(10)))+2,
                  SEARCH("hrs", _xlfn.TEXTSPLIT('Data Table'!R48, CHAR(10)))-SEARCH("-", _xlfn.TEXTSPLIT('Data Table'!R48, CHAR(10)))-2))/12)
               ), 2),
               "-"
            )
         )
      )
   )
)</f>
        <v>0</v>
      </c>
      <c r="Q47" s="203" t="str" cm="1">
        <f t="array" ref="Q47">IF('Data Table'!S48="", "-",
   IF('Data Table'!S48="-", "-",
      IF(ISNUMBER('Data Table'!S48*1), 'Data Table'!S48,
         IF(ISNUMBER(SEARCH("hrs", 'Data Table'!S48)),
            IFERROR(
               ROUND(SUMPRODUCT(
                  VALUE(LEFT(_xlfn.TEXTSPLIT('Data Table'!S48, CHAR(10)), FIND("-", _xlfn.TEXTSPLIT('Data Table'!S48, CHAR(10)))-1)) *
                  (VALUE(MID(_xlfn.TEXTSPLIT('Data Table'!S48, CHAR(10)), FIND("-", _xlfn.TEXTSPLIT('Data Table'!S48, CHAR(10)))+2,
                  SEARCH("hrs", _xlfn.TEXTSPLIT('Data Table'!S48, CHAR(10)))-SEARCH("-", _xlfn.TEXTSPLIT('Data Table'!S48, CHAR(10)))-2))/12)
               ), 2),
               "-"
            )
         )
      )
   )
)</f>
        <v>-</v>
      </c>
      <c r="R47" s="203" cm="1">
        <f t="array" ref="R47">IF('Data Table'!T48="", "-",
   IF('Data Table'!T48="-", "-",
      IF(ISNUMBER('Data Table'!T48*1), 'Data Table'!T48,
         IF(ISNUMBER(SEARCH("hrs", 'Data Table'!T48)),
            IFERROR(
               ROUND(SUMPRODUCT(
                  VALUE(LEFT(_xlfn.TEXTSPLIT('Data Table'!T48, CHAR(10)), FIND("-", _xlfn.TEXTSPLIT('Data Table'!T48, CHAR(10)))-1)) *
                  (VALUE(MID(_xlfn.TEXTSPLIT('Data Table'!T48, CHAR(10)), FIND("-", _xlfn.TEXTSPLIT('Data Table'!T48, CHAR(10)))+2,
                  SEARCH("hrs", _xlfn.TEXTSPLIT('Data Table'!T48, CHAR(10)))-SEARCH("-", _xlfn.TEXTSPLIT('Data Table'!T48, CHAR(10)))-2))/12)
               ), 2),
               "-"
            )
         )
      )
   )
)</f>
        <v>0</v>
      </c>
      <c r="S47" s="203" t="str" cm="1">
        <f t="array" ref="S47">IF('Data Table'!U48="", "-",
   IF('Data Table'!U48="-", "-",
      IF(ISNUMBER('Data Table'!U48*1), 'Data Table'!U48,
         IF(ISNUMBER(SEARCH("hrs", 'Data Table'!U48)),
            IFERROR(
               ROUND(SUMPRODUCT(
                  VALUE(LEFT(_xlfn.TEXTSPLIT('Data Table'!U48, CHAR(10)), FIND("-", _xlfn.TEXTSPLIT('Data Table'!U48, CHAR(10)))-1)) *
                  (VALUE(MID(_xlfn.TEXTSPLIT('Data Table'!U48, CHAR(10)), FIND("-", _xlfn.TEXTSPLIT('Data Table'!U48, CHAR(10)))+2,
                  SEARCH("hrs", _xlfn.TEXTSPLIT('Data Table'!U48, CHAR(10)))-SEARCH("-", _xlfn.TEXTSPLIT('Data Table'!U48, CHAR(10)))-2))/12)
               ), 2),
               "-"
            )
         )
      )
   )
)</f>
        <v>-</v>
      </c>
      <c r="T47" s="251">
        <v>784</v>
      </c>
      <c r="U47" s="251">
        <v>6</v>
      </c>
      <c r="V47" s="251">
        <v>10</v>
      </c>
      <c r="W47" s="295"/>
    </row>
    <row r="48" spans="1:23" s="161" customFormat="1" ht="20.25" customHeight="1">
      <c r="A48" s="205">
        <v>45358</v>
      </c>
      <c r="B48" s="203" t="str" cm="1">
        <f t="array" ref="B48">IF('Data Table'!B49="", "-",
   IF('Data Table'!B49="-", "-",
      IF(ISNUMBER('Data Table'!B49*1), 'Data Table'!B49,
         IF(ISNUMBER(SEARCH("hrs", 'Data Table'!B49)),
            IFERROR(
               ROUND(SUMPRODUCT(
                  VALUE(LEFT(_xlfn.TEXTSPLIT('Data Table'!B49, CHAR(10)), FIND("-", _xlfn.TEXTSPLIT('Data Table'!B49, CHAR(10)))-1)) *
                  (VALUE(MID(_xlfn.TEXTSPLIT('Data Table'!B49, CHAR(10)), FIND("-", _xlfn.TEXTSPLIT('Data Table'!B49, CHAR(10)))+2,
                  SEARCH("hrs", _xlfn.TEXTSPLIT('Data Table'!B49, CHAR(10)))-SEARCH("-", _xlfn.TEXTSPLIT('Data Table'!B49, CHAR(10)))-2))/12)
               ), 2),
               "-"
            )
         )
      )
   )
)</f>
        <v>-</v>
      </c>
      <c r="C48" s="203" t="str" cm="1">
        <f t="array" ref="C48">IF('Data Table'!C49="", "-",
   IF('Data Table'!C49="-", "-",
      IF(ISNUMBER('Data Table'!C49*1), 'Data Table'!C49,
         IF(ISNUMBER(SEARCH("hrs", 'Data Table'!C49)),
            IFERROR(
               ROUND(SUMPRODUCT(
                  VALUE(LEFT(_xlfn.TEXTSPLIT('Data Table'!C49, CHAR(10)), FIND("-", _xlfn.TEXTSPLIT('Data Table'!C49, CHAR(10)))-1)) *
                  (VALUE(MID(_xlfn.TEXTSPLIT('Data Table'!C49, CHAR(10)), FIND("-", _xlfn.TEXTSPLIT('Data Table'!C49, CHAR(10)))+2,
                  SEARCH("hrs", _xlfn.TEXTSPLIT('Data Table'!C49, CHAR(10)))-SEARCH("-", _xlfn.TEXTSPLIT('Data Table'!C49, CHAR(10)))-2))/12)
               ), 2),
               "-"
            )
         )
      )
   )
)</f>
        <v>-</v>
      </c>
      <c r="D48" s="203" t="str" cm="1">
        <f t="array" ref="D48">IF('Data Table'!D49="", "-",
   IF('Data Table'!D49="-", "-",
      IF(ISNUMBER('Data Table'!D49*1), 'Data Table'!D49,
         IF(ISNUMBER(SEARCH("hrs", 'Data Table'!D49)),
            IFERROR(
               ROUND(SUMPRODUCT(
                  VALUE(LEFT(_xlfn.TEXTSPLIT('Data Table'!D49, CHAR(10)), FIND("-", _xlfn.TEXTSPLIT('Data Table'!D49, CHAR(10)))-1)) *
                  (VALUE(MID(_xlfn.TEXTSPLIT('Data Table'!D49, CHAR(10)), FIND("-", _xlfn.TEXTSPLIT('Data Table'!D49, CHAR(10)))+2,
                  SEARCH("hrs", _xlfn.TEXTSPLIT('Data Table'!D49, CHAR(10)))-SEARCH("-", _xlfn.TEXTSPLIT('Data Table'!D49, CHAR(10)))-2))/12)
               ), 2),
               "-"
            )
         )
      )
   )
)</f>
        <v>-</v>
      </c>
      <c r="E48" s="203" t="str" cm="1">
        <f t="array" ref="E48">IF('Data Table'!E49="", "-",
   IF('Data Table'!E49="-", "-",
      IF(ISNUMBER('Data Table'!E49*1), 'Data Table'!E49,
         IF(ISNUMBER(SEARCH("hrs", 'Data Table'!E49)),
            IFERROR(
               ROUND(SUMPRODUCT(
                  VALUE(LEFT(_xlfn.TEXTSPLIT('Data Table'!E49, CHAR(10)), FIND("-", _xlfn.TEXTSPLIT('Data Table'!E49, CHAR(10)))-1)) *
                  (VALUE(MID(_xlfn.TEXTSPLIT('Data Table'!E49, CHAR(10)), FIND("-", _xlfn.TEXTSPLIT('Data Table'!E49, CHAR(10)))+2,
                  SEARCH("hrs", _xlfn.TEXTSPLIT('Data Table'!E49, CHAR(10)))-SEARCH("-", _xlfn.TEXTSPLIT('Data Table'!E49, CHAR(10)))-2))/12)
               ), 2),
               "-"
            )
         )
      )
   )
)</f>
        <v>-</v>
      </c>
      <c r="F48" s="203" t="str" cm="1">
        <f t="array" ref="F48">IF('Data Table'!F49="", "-",
   IF('Data Table'!F49="-", "-",
      IF(ISNUMBER('Data Table'!F49*1), 'Data Table'!F49,
         IF(ISNUMBER(SEARCH("hrs", 'Data Table'!F49)),
            IFERROR(
               ROUND(SUMPRODUCT(
                  VALUE(LEFT(_xlfn.TEXTSPLIT('Data Table'!F49, CHAR(10)), FIND("-", _xlfn.TEXTSPLIT('Data Table'!F49, CHAR(10)))-1)) *
                  (VALUE(MID(_xlfn.TEXTSPLIT('Data Table'!F49, CHAR(10)), FIND("-", _xlfn.TEXTSPLIT('Data Table'!F49, CHAR(10)))+2,
                  SEARCH("hrs", _xlfn.TEXTSPLIT('Data Table'!F49, CHAR(10)))-SEARCH("-", _xlfn.TEXTSPLIT('Data Table'!F49, CHAR(10)))-2))/12)
               ), 2),
               "-"
            )
         )
      )
   )
)</f>
        <v>-</v>
      </c>
      <c r="G48" s="203" t="str" cm="1">
        <f t="array" ref="G48">IF('Data Table'!G49="", "-",
   IF('Data Table'!G49="-", "-",
      IF(ISNUMBER('Data Table'!G49*1), 'Data Table'!G49,
         IF(ISNUMBER(SEARCH("hrs", 'Data Table'!G49)),
            IFERROR(
               ROUND(SUMPRODUCT(
                  VALUE(LEFT(_xlfn.TEXTSPLIT('Data Table'!G49, CHAR(10)), FIND("-", _xlfn.TEXTSPLIT('Data Table'!G49, CHAR(10)))-1)) *
                  (VALUE(MID(_xlfn.TEXTSPLIT('Data Table'!G49, CHAR(10)), FIND("-", _xlfn.TEXTSPLIT('Data Table'!G49, CHAR(10)))+2,
                  SEARCH("hrs", _xlfn.TEXTSPLIT('Data Table'!G49, CHAR(10)))-SEARCH("-", _xlfn.TEXTSPLIT('Data Table'!G49, CHAR(10)))-2))/12)
               ), 2),
               "-"
            )
         )
      )
   )
)</f>
        <v>-</v>
      </c>
      <c r="H48" s="203" t="str" cm="1">
        <f t="array" ref="H48">IF('Data Table'!H49="", "-",
   IF('Data Table'!H49="-", "-",
      IF(ISNUMBER('Data Table'!H49*1), 'Data Table'!H49,
         IF(ISNUMBER(SEARCH("hrs", 'Data Table'!H49)),
            IFERROR(
               ROUND(SUMPRODUCT(
                  VALUE(LEFT(_xlfn.TEXTSPLIT('Data Table'!H49, CHAR(10)), FIND("-", _xlfn.TEXTSPLIT('Data Table'!H49, CHAR(10)))-1)) *
                  (VALUE(MID(_xlfn.TEXTSPLIT('Data Table'!H49, CHAR(10)), FIND("-", _xlfn.TEXTSPLIT('Data Table'!H49, CHAR(10)))+2,
                  SEARCH("hrs", _xlfn.TEXTSPLIT('Data Table'!H49, CHAR(10)))-SEARCH("-", _xlfn.TEXTSPLIT('Data Table'!H49, CHAR(10)))-2))/12)
               ), 2),
               "-"
            )
         )
      )
   )
)</f>
        <v>-</v>
      </c>
      <c r="I48" s="203" t="str" cm="1">
        <f t="array" ref="I48">IF('Data Table'!I49="", "-",
   IF('Data Table'!I49="-", "-",
      IF(ISNUMBER('Data Table'!I49*1), 'Data Table'!I49,
         IF(ISNUMBER(SEARCH("hrs", 'Data Table'!I49)),
            IFERROR(
               ROUND(SUMPRODUCT(
                  VALUE(LEFT(_xlfn.TEXTSPLIT('Data Table'!I49, CHAR(10)), FIND("-", _xlfn.TEXTSPLIT('Data Table'!I49, CHAR(10)))-1)) *
                  (VALUE(MID(_xlfn.TEXTSPLIT('Data Table'!I49, CHAR(10)), FIND("-", _xlfn.TEXTSPLIT('Data Table'!I49, CHAR(10)))+2,
                  SEARCH("hrs", _xlfn.TEXTSPLIT('Data Table'!I49, CHAR(10)))-SEARCH("-", _xlfn.TEXTSPLIT('Data Table'!I49, CHAR(10)))-2))/12)
               ), 2),
               "-"
            )
         )
      )
   )
)</f>
        <v>-</v>
      </c>
      <c r="J48" s="203" t="str" cm="1">
        <f t="array" ref="J48">IF('Data Table'!J49="", "-",
   IF('Data Table'!J49="-", "-",
      IF(ISNUMBER('Data Table'!J49*1), 'Data Table'!J49,
         IF(ISNUMBER(SEARCH("hrs", 'Data Table'!J49)),
            IFERROR(
               ROUND(SUMPRODUCT(
                  VALUE(LEFT(_xlfn.TEXTSPLIT('Data Table'!J49, CHAR(10)), FIND("-", _xlfn.TEXTSPLIT('Data Table'!J49, CHAR(10)))-1)) *
                  (VALUE(MID(_xlfn.TEXTSPLIT('Data Table'!J49, CHAR(10)), FIND("-", _xlfn.TEXTSPLIT('Data Table'!J49, CHAR(10)))+2,
                  SEARCH("hrs", _xlfn.TEXTSPLIT('Data Table'!J49, CHAR(10)))-SEARCH("-", _xlfn.TEXTSPLIT('Data Table'!J49, CHAR(10)))-2))/12)
               ), 2),
               "-"
            )
         )
      )
   )
)</f>
        <v>-</v>
      </c>
      <c r="K48" s="203" t="str" cm="1">
        <f t="array" ref="K48">IF('Data Table'!K49="", "-",
   IF('Data Table'!K49="-", "-",
      IF(ISNUMBER('Data Table'!K49*1), 'Data Table'!K49,
         IF(ISNUMBER(SEARCH("hrs", 'Data Table'!K49)),
            IFERROR(
               ROUND(SUMPRODUCT(
                  VALUE(LEFT(_xlfn.TEXTSPLIT('Data Table'!K49, CHAR(10)), FIND("-", _xlfn.TEXTSPLIT('Data Table'!K49, CHAR(10)))-1)) *
                  (VALUE(MID(_xlfn.TEXTSPLIT('Data Table'!K49, CHAR(10)), FIND("-", _xlfn.TEXTSPLIT('Data Table'!K49, CHAR(10)))+2,
                  SEARCH("hrs", _xlfn.TEXTSPLIT('Data Table'!K49, CHAR(10)))-SEARCH("-", _xlfn.TEXTSPLIT('Data Table'!K49, CHAR(10)))-2))/12)
               ), 2),
               "-"
            )
         )
      )
   )
)</f>
        <v>-</v>
      </c>
      <c r="L48" s="203" t="str" cm="1">
        <f t="array" ref="L48">IF('Data Table'!N49="", "-",
   IF('Data Table'!N49="-", "-",
      IF(ISNUMBER('Data Table'!N49*1), 'Data Table'!N49,
         IF(ISNUMBER(SEARCH("hrs", 'Data Table'!N49)),
            IFERROR(
               ROUND(SUMPRODUCT(
                  VALUE(LEFT(_xlfn.TEXTSPLIT('Data Table'!N49, CHAR(10)), FIND("-", _xlfn.TEXTSPLIT('Data Table'!N49, CHAR(10)))-1)) *
                  (VALUE(MID(_xlfn.TEXTSPLIT('Data Table'!N49, CHAR(10)), FIND("-", _xlfn.TEXTSPLIT('Data Table'!N49, CHAR(10)))+2,
                  SEARCH("hrs", _xlfn.TEXTSPLIT('Data Table'!N49, CHAR(10)))-SEARCH("-", _xlfn.TEXTSPLIT('Data Table'!N49, CHAR(10)))-2))/12)
               ), 2),
               "-"
            )
         )
      )
   )
)</f>
        <v>-</v>
      </c>
      <c r="M48" s="203" t="str" cm="1">
        <f t="array" ref="M48">IF('Data Table'!O49="", "-",
   IF('Data Table'!O49="-", "-",
      IF(ISNUMBER('Data Table'!O49*1), 'Data Table'!O49,
         IF(ISNUMBER(SEARCH("hrs", 'Data Table'!O49)),
            IFERROR(
               ROUND(SUMPRODUCT(
                  VALUE(LEFT(_xlfn.TEXTSPLIT('Data Table'!O49, CHAR(10)), FIND("-", _xlfn.TEXTSPLIT('Data Table'!O49, CHAR(10)))-1)) *
                  (VALUE(MID(_xlfn.TEXTSPLIT('Data Table'!O49, CHAR(10)), FIND("-", _xlfn.TEXTSPLIT('Data Table'!O49, CHAR(10)))+2,
                  SEARCH("hrs", _xlfn.TEXTSPLIT('Data Table'!O49, CHAR(10)))-SEARCH("-", _xlfn.TEXTSPLIT('Data Table'!O49, CHAR(10)))-2))/12)
               ), 2),
               "-"
            )
         )
      )
   )
)</f>
        <v>-</v>
      </c>
      <c r="N48" s="203" t="str" cm="1">
        <f t="array" ref="N48">IF('Data Table'!P49="", "-",
   IF('Data Table'!P49="-", "-",
      IF(ISNUMBER('Data Table'!P49*1), 'Data Table'!P49,
         IF(ISNUMBER(SEARCH("hrs", 'Data Table'!P49)),
            IFERROR(
               ROUND(SUMPRODUCT(
                  VALUE(LEFT(_xlfn.TEXTSPLIT('Data Table'!P49, CHAR(10)), FIND("-", _xlfn.TEXTSPLIT('Data Table'!P49, CHAR(10)))-1)) *
                  (VALUE(MID(_xlfn.TEXTSPLIT('Data Table'!P49, CHAR(10)), FIND("-", _xlfn.TEXTSPLIT('Data Table'!P49, CHAR(10)))+2,
                  SEARCH("hrs", _xlfn.TEXTSPLIT('Data Table'!P49, CHAR(10)))-SEARCH("-", _xlfn.TEXTSPLIT('Data Table'!P49, CHAR(10)))-2))/12)
               ), 2),
               "-"
            )
         )
      )
   )
)</f>
        <v>-</v>
      </c>
      <c r="O48" s="203" t="str" cm="1">
        <f t="array" ref="O48">IF('Data Table'!Q49="", "-",
   IF('Data Table'!Q49="-", "-",
      IF(ISNUMBER('Data Table'!Q49*1), 'Data Table'!Q49,
         IF(ISNUMBER(SEARCH("hrs", 'Data Table'!Q49)),
            IFERROR(
               ROUND(SUMPRODUCT(
                  VALUE(LEFT(_xlfn.TEXTSPLIT('Data Table'!Q49, CHAR(10)), FIND("-", _xlfn.TEXTSPLIT('Data Table'!Q49, CHAR(10)))-1)) *
                  (VALUE(MID(_xlfn.TEXTSPLIT('Data Table'!Q49, CHAR(10)), FIND("-", _xlfn.TEXTSPLIT('Data Table'!Q49, CHAR(10)))+2,
                  SEARCH("hrs", _xlfn.TEXTSPLIT('Data Table'!Q49, CHAR(10)))-SEARCH("-", _xlfn.TEXTSPLIT('Data Table'!Q49, CHAR(10)))-2))/12)
               ), 2),
               "-"
            )
         )
      )
   )
)</f>
        <v>-</v>
      </c>
      <c r="P48" s="203" t="str" cm="1">
        <f t="array" ref="P48">IF('Data Table'!R49="", "-",
   IF('Data Table'!R49="-", "-",
      IF(ISNUMBER('Data Table'!R49*1), 'Data Table'!R49,
         IF(ISNUMBER(SEARCH("hrs", 'Data Table'!R49)),
            IFERROR(
               ROUND(SUMPRODUCT(
                  VALUE(LEFT(_xlfn.TEXTSPLIT('Data Table'!R49, CHAR(10)), FIND("-", _xlfn.TEXTSPLIT('Data Table'!R49, CHAR(10)))-1)) *
                  (VALUE(MID(_xlfn.TEXTSPLIT('Data Table'!R49, CHAR(10)), FIND("-", _xlfn.TEXTSPLIT('Data Table'!R49, CHAR(10)))+2,
                  SEARCH("hrs", _xlfn.TEXTSPLIT('Data Table'!R49, CHAR(10)))-SEARCH("-", _xlfn.TEXTSPLIT('Data Table'!R49, CHAR(10)))-2))/12)
               ), 2),
               "-"
            )
         )
      )
   )
)</f>
        <v>-</v>
      </c>
      <c r="Q48" s="203" t="str" cm="1">
        <f t="array" ref="Q48">IF('Data Table'!S49="", "-",
   IF('Data Table'!S49="-", "-",
      IF(ISNUMBER('Data Table'!S49*1), 'Data Table'!S49,
         IF(ISNUMBER(SEARCH("hrs", 'Data Table'!S49)),
            IFERROR(
               ROUND(SUMPRODUCT(
                  VALUE(LEFT(_xlfn.TEXTSPLIT('Data Table'!S49, CHAR(10)), FIND("-", _xlfn.TEXTSPLIT('Data Table'!S49, CHAR(10)))-1)) *
                  (VALUE(MID(_xlfn.TEXTSPLIT('Data Table'!S49, CHAR(10)), FIND("-", _xlfn.TEXTSPLIT('Data Table'!S49, CHAR(10)))+2,
                  SEARCH("hrs", _xlfn.TEXTSPLIT('Data Table'!S49, CHAR(10)))-SEARCH("-", _xlfn.TEXTSPLIT('Data Table'!S49, CHAR(10)))-2))/12)
               ), 2),
               "-"
            )
         )
      )
   )
)</f>
        <v>-</v>
      </c>
      <c r="R48" s="203" t="str" cm="1">
        <f t="array" ref="R48">IF('Data Table'!T49="", "-",
   IF('Data Table'!T49="-", "-",
      IF(ISNUMBER('Data Table'!T49*1), 'Data Table'!T49,
         IF(ISNUMBER(SEARCH("hrs", 'Data Table'!T49)),
            IFERROR(
               ROUND(SUMPRODUCT(
                  VALUE(LEFT(_xlfn.TEXTSPLIT('Data Table'!T49, CHAR(10)), FIND("-", _xlfn.TEXTSPLIT('Data Table'!T49, CHAR(10)))-1)) *
                  (VALUE(MID(_xlfn.TEXTSPLIT('Data Table'!T49, CHAR(10)), FIND("-", _xlfn.TEXTSPLIT('Data Table'!T49, CHAR(10)))+2,
                  SEARCH("hrs", _xlfn.TEXTSPLIT('Data Table'!T49, CHAR(10)))-SEARCH("-", _xlfn.TEXTSPLIT('Data Table'!T49, CHAR(10)))-2))/12)
               ), 2),
               "-"
            )
         )
      )
   )
)</f>
        <v>-</v>
      </c>
      <c r="S48" s="203" t="str" cm="1">
        <f t="array" ref="S48">IF('Data Table'!U49="", "-",
   IF('Data Table'!U49="-", "-",
      IF(ISNUMBER('Data Table'!U49*1), 'Data Table'!U49,
         IF(ISNUMBER(SEARCH("hrs", 'Data Table'!U49)),
            IFERROR(
               ROUND(SUMPRODUCT(
                  VALUE(LEFT(_xlfn.TEXTSPLIT('Data Table'!U49, CHAR(10)), FIND("-", _xlfn.TEXTSPLIT('Data Table'!U49, CHAR(10)))-1)) *
                  (VALUE(MID(_xlfn.TEXTSPLIT('Data Table'!U49, CHAR(10)), FIND("-", _xlfn.TEXTSPLIT('Data Table'!U49, CHAR(10)))+2,
                  SEARCH("hrs", _xlfn.TEXTSPLIT('Data Table'!U49, CHAR(10)))-SEARCH("-", _xlfn.TEXTSPLIT('Data Table'!U49, CHAR(10)))-2))/12)
               ), 2),
               "-"
            )
         )
      )
   )
)</f>
        <v>-</v>
      </c>
      <c r="T48" s="251">
        <v>741</v>
      </c>
      <c r="U48" s="251" t="s">
        <v>54</v>
      </c>
      <c r="V48" s="251" t="s">
        <v>418</v>
      </c>
      <c r="W48" s="295"/>
    </row>
    <row r="49" spans="1:23" s="161" customFormat="1" ht="20.25" customHeight="1">
      <c r="A49" s="205">
        <v>45359</v>
      </c>
      <c r="B49" s="203" t="str" cm="1">
        <f t="array" ref="B49">IF('Data Table'!B50="", "-",
   IF('Data Table'!B50="-", "-",
      IF(ISNUMBER('Data Table'!B50*1), 'Data Table'!B50,
         IF(ISNUMBER(SEARCH("hrs", 'Data Table'!B50)),
            IFERROR(
               ROUND(SUMPRODUCT(
                  VALUE(LEFT(_xlfn.TEXTSPLIT('Data Table'!B50, CHAR(10)), FIND("-", _xlfn.TEXTSPLIT('Data Table'!B50, CHAR(10)))-1)) *
                  (VALUE(MID(_xlfn.TEXTSPLIT('Data Table'!B50, CHAR(10)), FIND("-", _xlfn.TEXTSPLIT('Data Table'!B50, CHAR(10)))+2,
                  SEARCH("hrs", _xlfn.TEXTSPLIT('Data Table'!B50, CHAR(10)))-SEARCH("-", _xlfn.TEXTSPLIT('Data Table'!B50, CHAR(10)))-2))/12)
               ), 2),
               "-"
            )
         )
      )
   )
)</f>
        <v>-</v>
      </c>
      <c r="C49" s="203" t="str" cm="1">
        <f t="array" ref="C49">IF('Data Table'!C50="", "-",
   IF('Data Table'!C50="-", "-",
      IF(ISNUMBER('Data Table'!C50*1), 'Data Table'!C50,
         IF(ISNUMBER(SEARCH("hrs", 'Data Table'!C50)),
            IFERROR(
               ROUND(SUMPRODUCT(
                  VALUE(LEFT(_xlfn.TEXTSPLIT('Data Table'!C50, CHAR(10)), FIND("-", _xlfn.TEXTSPLIT('Data Table'!C50, CHAR(10)))-1)) *
                  (VALUE(MID(_xlfn.TEXTSPLIT('Data Table'!C50, CHAR(10)), FIND("-", _xlfn.TEXTSPLIT('Data Table'!C50, CHAR(10)))+2,
                  SEARCH("hrs", _xlfn.TEXTSPLIT('Data Table'!C50, CHAR(10)))-SEARCH("-", _xlfn.TEXTSPLIT('Data Table'!C50, CHAR(10)))-2))/12)
               ), 2),
               "-"
            )
         )
      )
   )
)</f>
        <v>-</v>
      </c>
      <c r="D49" s="203" t="str" cm="1">
        <f t="array" ref="D49">IF('Data Table'!D50="", "-",
   IF('Data Table'!D50="-", "-",
      IF(ISNUMBER('Data Table'!D50*1), 'Data Table'!D50,
         IF(ISNUMBER(SEARCH("hrs", 'Data Table'!D50)),
            IFERROR(
               ROUND(SUMPRODUCT(
                  VALUE(LEFT(_xlfn.TEXTSPLIT('Data Table'!D50, CHAR(10)), FIND("-", _xlfn.TEXTSPLIT('Data Table'!D50, CHAR(10)))-1)) *
                  (VALUE(MID(_xlfn.TEXTSPLIT('Data Table'!D50, CHAR(10)), FIND("-", _xlfn.TEXTSPLIT('Data Table'!D50, CHAR(10)))+2,
                  SEARCH("hrs", _xlfn.TEXTSPLIT('Data Table'!D50, CHAR(10)))-SEARCH("-", _xlfn.TEXTSPLIT('Data Table'!D50, CHAR(10)))-2))/12)
               ), 2),
               "-"
            )
         )
      )
   )
)</f>
        <v>-</v>
      </c>
      <c r="E49" s="203" t="str" cm="1">
        <f t="array" ref="E49">IF('Data Table'!E50="", "-",
   IF('Data Table'!E50="-", "-",
      IF(ISNUMBER('Data Table'!E50*1), 'Data Table'!E50,
         IF(ISNUMBER(SEARCH("hrs", 'Data Table'!E50)),
            IFERROR(
               ROUND(SUMPRODUCT(
                  VALUE(LEFT(_xlfn.TEXTSPLIT('Data Table'!E50, CHAR(10)), FIND("-", _xlfn.TEXTSPLIT('Data Table'!E50, CHAR(10)))-1)) *
                  (VALUE(MID(_xlfn.TEXTSPLIT('Data Table'!E50, CHAR(10)), FIND("-", _xlfn.TEXTSPLIT('Data Table'!E50, CHAR(10)))+2,
                  SEARCH("hrs", _xlfn.TEXTSPLIT('Data Table'!E50, CHAR(10)))-SEARCH("-", _xlfn.TEXTSPLIT('Data Table'!E50, CHAR(10)))-2))/12)
               ), 2),
               "-"
            )
         )
      )
   )
)</f>
        <v>-</v>
      </c>
      <c r="F49" s="203" t="str" cm="1">
        <f t="array" ref="F49">IF('Data Table'!F50="", "-",
   IF('Data Table'!F50="-", "-",
      IF(ISNUMBER('Data Table'!F50*1), 'Data Table'!F50,
         IF(ISNUMBER(SEARCH("hrs", 'Data Table'!F50)),
            IFERROR(
               ROUND(SUMPRODUCT(
                  VALUE(LEFT(_xlfn.TEXTSPLIT('Data Table'!F50, CHAR(10)), FIND("-", _xlfn.TEXTSPLIT('Data Table'!F50, CHAR(10)))-1)) *
                  (VALUE(MID(_xlfn.TEXTSPLIT('Data Table'!F50, CHAR(10)), FIND("-", _xlfn.TEXTSPLIT('Data Table'!F50, CHAR(10)))+2,
                  SEARCH("hrs", _xlfn.TEXTSPLIT('Data Table'!F50, CHAR(10)))-SEARCH("-", _xlfn.TEXTSPLIT('Data Table'!F50, CHAR(10)))-2))/12)
               ), 2),
               "-"
            )
         )
      )
   )
)</f>
        <v>-</v>
      </c>
      <c r="G49" s="203" t="str" cm="1">
        <f t="array" ref="G49">IF('Data Table'!G50="", "-",
   IF('Data Table'!G50="-", "-",
      IF(ISNUMBER('Data Table'!G50*1), 'Data Table'!G50,
         IF(ISNUMBER(SEARCH("hrs", 'Data Table'!G50)),
            IFERROR(
               ROUND(SUMPRODUCT(
                  VALUE(LEFT(_xlfn.TEXTSPLIT('Data Table'!G50, CHAR(10)), FIND("-", _xlfn.TEXTSPLIT('Data Table'!G50, CHAR(10)))-1)) *
                  (VALUE(MID(_xlfn.TEXTSPLIT('Data Table'!G50, CHAR(10)), FIND("-", _xlfn.TEXTSPLIT('Data Table'!G50, CHAR(10)))+2,
                  SEARCH("hrs", _xlfn.TEXTSPLIT('Data Table'!G50, CHAR(10)))-SEARCH("-", _xlfn.TEXTSPLIT('Data Table'!G50, CHAR(10)))-2))/12)
               ), 2),
               "-"
            )
         )
      )
   )
)</f>
        <v>-</v>
      </c>
      <c r="H49" s="203" t="str" cm="1">
        <f t="array" ref="H49">IF('Data Table'!H50="", "-",
   IF('Data Table'!H50="-", "-",
      IF(ISNUMBER('Data Table'!H50*1), 'Data Table'!H50,
         IF(ISNUMBER(SEARCH("hrs", 'Data Table'!H50)),
            IFERROR(
               ROUND(SUMPRODUCT(
                  VALUE(LEFT(_xlfn.TEXTSPLIT('Data Table'!H50, CHAR(10)), FIND("-", _xlfn.TEXTSPLIT('Data Table'!H50, CHAR(10)))-1)) *
                  (VALUE(MID(_xlfn.TEXTSPLIT('Data Table'!H50, CHAR(10)), FIND("-", _xlfn.TEXTSPLIT('Data Table'!H50, CHAR(10)))+2,
                  SEARCH("hrs", _xlfn.TEXTSPLIT('Data Table'!H50, CHAR(10)))-SEARCH("-", _xlfn.TEXTSPLIT('Data Table'!H50, CHAR(10)))-2))/12)
               ), 2),
               "-"
            )
         )
      )
   )
)</f>
        <v>-</v>
      </c>
      <c r="I49" s="203" t="str" cm="1">
        <f t="array" ref="I49">IF('Data Table'!I50="", "-",
   IF('Data Table'!I50="-", "-",
      IF(ISNUMBER('Data Table'!I50*1), 'Data Table'!I50,
         IF(ISNUMBER(SEARCH("hrs", 'Data Table'!I50)),
            IFERROR(
               ROUND(SUMPRODUCT(
                  VALUE(LEFT(_xlfn.TEXTSPLIT('Data Table'!I50, CHAR(10)), FIND("-", _xlfn.TEXTSPLIT('Data Table'!I50, CHAR(10)))-1)) *
                  (VALUE(MID(_xlfn.TEXTSPLIT('Data Table'!I50, CHAR(10)), FIND("-", _xlfn.TEXTSPLIT('Data Table'!I50, CHAR(10)))+2,
                  SEARCH("hrs", _xlfn.TEXTSPLIT('Data Table'!I50, CHAR(10)))-SEARCH("-", _xlfn.TEXTSPLIT('Data Table'!I50, CHAR(10)))-2))/12)
               ), 2),
               "-"
            )
         )
      )
   )
)</f>
        <v>-</v>
      </c>
      <c r="J49" s="203" t="str" cm="1">
        <f t="array" ref="J49">IF('Data Table'!J50="", "-",
   IF('Data Table'!J50="-", "-",
      IF(ISNUMBER('Data Table'!J50*1), 'Data Table'!J50,
         IF(ISNUMBER(SEARCH("hrs", 'Data Table'!J50)),
            IFERROR(
               ROUND(SUMPRODUCT(
                  VALUE(LEFT(_xlfn.TEXTSPLIT('Data Table'!J50, CHAR(10)), FIND("-", _xlfn.TEXTSPLIT('Data Table'!J50, CHAR(10)))-1)) *
                  (VALUE(MID(_xlfn.TEXTSPLIT('Data Table'!J50, CHAR(10)), FIND("-", _xlfn.TEXTSPLIT('Data Table'!J50, CHAR(10)))+2,
                  SEARCH("hrs", _xlfn.TEXTSPLIT('Data Table'!J50, CHAR(10)))-SEARCH("-", _xlfn.TEXTSPLIT('Data Table'!J50, CHAR(10)))-2))/12)
               ), 2),
               "-"
            )
         )
      )
   )
)</f>
        <v>-</v>
      </c>
      <c r="K49" s="203" t="str" cm="1">
        <f t="array" ref="K49">IF('Data Table'!K50="", "-",
   IF('Data Table'!K50="-", "-",
      IF(ISNUMBER('Data Table'!K50*1), 'Data Table'!K50,
         IF(ISNUMBER(SEARCH("hrs", 'Data Table'!K50)),
            IFERROR(
               ROUND(SUMPRODUCT(
                  VALUE(LEFT(_xlfn.TEXTSPLIT('Data Table'!K50, CHAR(10)), FIND("-", _xlfn.TEXTSPLIT('Data Table'!K50, CHAR(10)))-1)) *
                  (VALUE(MID(_xlfn.TEXTSPLIT('Data Table'!K50, CHAR(10)), FIND("-", _xlfn.TEXTSPLIT('Data Table'!K50, CHAR(10)))+2,
                  SEARCH("hrs", _xlfn.TEXTSPLIT('Data Table'!K50, CHAR(10)))-SEARCH("-", _xlfn.TEXTSPLIT('Data Table'!K50, CHAR(10)))-2))/12)
               ), 2),
               "-"
            )
         )
      )
   )
)</f>
        <v>-</v>
      </c>
      <c r="L49" s="203" cm="1">
        <f t="array" ref="L49">IF('Data Table'!N50="", "-",
   IF('Data Table'!N50="-", "-",
      IF(ISNUMBER('Data Table'!N50*1), 'Data Table'!N50,
         IF(ISNUMBER(SEARCH("hrs", 'Data Table'!N50)),
            IFERROR(
               ROUND(SUMPRODUCT(
                  VALUE(LEFT(_xlfn.TEXTSPLIT('Data Table'!N50, CHAR(10)), FIND("-", _xlfn.TEXTSPLIT('Data Table'!N50, CHAR(10)))-1)) *
                  (VALUE(MID(_xlfn.TEXTSPLIT('Data Table'!N50, CHAR(10)), FIND("-", _xlfn.TEXTSPLIT('Data Table'!N50, CHAR(10)))+2,
                  SEARCH("hrs", _xlfn.TEXTSPLIT('Data Table'!N50, CHAR(10)))-SEARCH("-", _xlfn.TEXTSPLIT('Data Table'!N50, CHAR(10)))-2))/12)
               ), 2),
               "-"
            )
         )
      )
   )
)</f>
        <v>1</v>
      </c>
      <c r="M49" s="203" t="str" cm="1">
        <f t="array" ref="M49">IF('Data Table'!O50="", "-",
   IF('Data Table'!O50="-", "-",
      IF(ISNUMBER('Data Table'!O50*1), 'Data Table'!O50,
         IF(ISNUMBER(SEARCH("hrs", 'Data Table'!O50)),
            IFERROR(
               ROUND(SUMPRODUCT(
                  VALUE(LEFT(_xlfn.TEXTSPLIT('Data Table'!O50, CHAR(10)), FIND("-", _xlfn.TEXTSPLIT('Data Table'!O50, CHAR(10)))-1)) *
                  (VALUE(MID(_xlfn.TEXTSPLIT('Data Table'!O50, CHAR(10)), FIND("-", _xlfn.TEXTSPLIT('Data Table'!O50, CHAR(10)))+2,
                  SEARCH("hrs", _xlfn.TEXTSPLIT('Data Table'!O50, CHAR(10)))-SEARCH("-", _xlfn.TEXTSPLIT('Data Table'!O50, CHAR(10)))-2))/12)
               ), 2),
               "-"
            )
         )
      )
   )
)</f>
        <v>-</v>
      </c>
      <c r="N49" s="203" cm="1">
        <f t="array" ref="N49">IF('Data Table'!P50="", "-",
   IF('Data Table'!P50="-", "-",
      IF(ISNUMBER('Data Table'!P50*1), 'Data Table'!P50,
         IF(ISNUMBER(SEARCH("hrs", 'Data Table'!P50)),
            IFERROR(
               ROUND(SUMPRODUCT(
                  VALUE(LEFT(_xlfn.TEXTSPLIT('Data Table'!P50, CHAR(10)), FIND("-", _xlfn.TEXTSPLIT('Data Table'!P50, CHAR(10)))-1)) *
                  (VALUE(MID(_xlfn.TEXTSPLIT('Data Table'!P50, CHAR(10)), FIND("-", _xlfn.TEXTSPLIT('Data Table'!P50, CHAR(10)))+2,
                  SEARCH("hrs", _xlfn.TEXTSPLIT('Data Table'!P50, CHAR(10)))-SEARCH("-", _xlfn.TEXTSPLIT('Data Table'!P50, CHAR(10)))-2))/12)
               ), 2),
               "-"
            )
         )
      )
   )
)</f>
        <v>4</v>
      </c>
      <c r="O49" s="203" t="str" cm="1">
        <f t="array" ref="O49">IF('Data Table'!Q50="", "-",
   IF('Data Table'!Q50="-", "-",
      IF(ISNUMBER('Data Table'!Q50*1), 'Data Table'!Q50,
         IF(ISNUMBER(SEARCH("hrs", 'Data Table'!Q50)),
            IFERROR(
               ROUND(SUMPRODUCT(
                  VALUE(LEFT(_xlfn.TEXTSPLIT('Data Table'!Q50, CHAR(10)), FIND("-", _xlfn.TEXTSPLIT('Data Table'!Q50, CHAR(10)))-1)) *
                  (VALUE(MID(_xlfn.TEXTSPLIT('Data Table'!Q50, CHAR(10)), FIND("-", _xlfn.TEXTSPLIT('Data Table'!Q50, CHAR(10)))+2,
                  SEARCH("hrs", _xlfn.TEXTSPLIT('Data Table'!Q50, CHAR(10)))-SEARCH("-", _xlfn.TEXTSPLIT('Data Table'!Q50, CHAR(10)))-2))/12)
               ), 2),
               "-"
            )
         )
      )
   )
)</f>
        <v>-</v>
      </c>
      <c r="P49" s="203" cm="1">
        <f t="array" ref="P49">IF('Data Table'!R50="", "-",
   IF('Data Table'!R50="-", "-",
      IF(ISNUMBER('Data Table'!R50*1), 'Data Table'!R50,
         IF(ISNUMBER(SEARCH("hrs", 'Data Table'!R50)),
            IFERROR(
               ROUND(SUMPRODUCT(
                  VALUE(LEFT(_xlfn.TEXTSPLIT('Data Table'!R50, CHAR(10)), FIND("-", _xlfn.TEXTSPLIT('Data Table'!R50, CHAR(10)))-1)) *
                  (VALUE(MID(_xlfn.TEXTSPLIT('Data Table'!R50, CHAR(10)), FIND("-", _xlfn.TEXTSPLIT('Data Table'!R50, CHAR(10)))+2,
                  SEARCH("hrs", _xlfn.TEXTSPLIT('Data Table'!R50, CHAR(10)))-SEARCH("-", _xlfn.TEXTSPLIT('Data Table'!R50, CHAR(10)))-2))/12)
               ), 2),
               "-"
            )
         )
      )
   )
)</f>
        <v>1</v>
      </c>
      <c r="Q49" s="203" t="str" cm="1">
        <f t="array" ref="Q49">IF('Data Table'!S50="", "-",
   IF('Data Table'!S50="-", "-",
      IF(ISNUMBER('Data Table'!S50*1), 'Data Table'!S50,
         IF(ISNUMBER(SEARCH("hrs", 'Data Table'!S50)),
            IFERROR(
               ROUND(SUMPRODUCT(
                  VALUE(LEFT(_xlfn.TEXTSPLIT('Data Table'!S50, CHAR(10)), FIND("-", _xlfn.TEXTSPLIT('Data Table'!S50, CHAR(10)))-1)) *
                  (VALUE(MID(_xlfn.TEXTSPLIT('Data Table'!S50, CHAR(10)), FIND("-", _xlfn.TEXTSPLIT('Data Table'!S50, CHAR(10)))+2,
                  SEARCH("hrs", _xlfn.TEXTSPLIT('Data Table'!S50, CHAR(10)))-SEARCH("-", _xlfn.TEXTSPLIT('Data Table'!S50, CHAR(10)))-2))/12)
               ), 2),
               "-"
            )
         )
      )
   )
)</f>
        <v>-</v>
      </c>
      <c r="R49" s="203" cm="1">
        <f t="array" ref="R49">IF('Data Table'!T50="", "-",
   IF('Data Table'!T50="-", "-",
      IF(ISNUMBER('Data Table'!T50*1), 'Data Table'!T50,
         IF(ISNUMBER(SEARCH("hrs", 'Data Table'!T50)),
            IFERROR(
               ROUND(SUMPRODUCT(
                  VALUE(LEFT(_xlfn.TEXTSPLIT('Data Table'!T50, CHAR(10)), FIND("-", _xlfn.TEXTSPLIT('Data Table'!T50, CHAR(10)))-1)) *
                  (VALUE(MID(_xlfn.TEXTSPLIT('Data Table'!T50, CHAR(10)), FIND("-", _xlfn.TEXTSPLIT('Data Table'!T50, CHAR(10)))+2,
                  SEARCH("hrs", _xlfn.TEXTSPLIT('Data Table'!T50, CHAR(10)))-SEARCH("-", _xlfn.TEXTSPLIT('Data Table'!T50, CHAR(10)))-2))/12)
               ), 2),
               "-"
            )
         )
      )
   )
)</f>
        <v>0</v>
      </c>
      <c r="S49" s="203" t="str" cm="1">
        <f t="array" ref="S49">IF('Data Table'!U50="", "-",
   IF('Data Table'!U50="-", "-",
      IF(ISNUMBER('Data Table'!U50*1), 'Data Table'!U50,
         IF(ISNUMBER(SEARCH("hrs", 'Data Table'!U50)),
            IFERROR(
               ROUND(SUMPRODUCT(
                  VALUE(LEFT(_xlfn.TEXTSPLIT('Data Table'!U50, CHAR(10)), FIND("-", _xlfn.TEXTSPLIT('Data Table'!U50, CHAR(10)))-1)) *
                  (VALUE(MID(_xlfn.TEXTSPLIT('Data Table'!U50, CHAR(10)), FIND("-", _xlfn.TEXTSPLIT('Data Table'!U50, CHAR(10)))+2,
                  SEARCH("hrs", _xlfn.TEXTSPLIT('Data Table'!U50, CHAR(10)))-SEARCH("-", _xlfn.TEXTSPLIT('Data Table'!U50, CHAR(10)))-2))/12)
               ), 2),
               "-"
            )
         )
      )
   )
)</f>
        <v>-</v>
      </c>
      <c r="T49" s="251">
        <v>2626</v>
      </c>
      <c r="U49" s="251" t="s">
        <v>54</v>
      </c>
      <c r="V49" s="251">
        <v>11</v>
      </c>
      <c r="W49" s="295"/>
    </row>
    <row r="50" spans="1:23" s="161" customFormat="1" ht="20.25" customHeight="1">
      <c r="A50" s="205">
        <v>45360</v>
      </c>
      <c r="B50" s="203" t="str" cm="1">
        <f t="array" ref="B50">IF('Data Table'!B51="", "-",
   IF('Data Table'!B51="-", "-",
      IF(ISNUMBER('Data Table'!B51*1), 'Data Table'!B51,
         IF(ISNUMBER(SEARCH("hrs", 'Data Table'!B51)),
            IFERROR(
               ROUND(SUMPRODUCT(
                  VALUE(LEFT(_xlfn.TEXTSPLIT('Data Table'!B51, CHAR(10)), FIND("-", _xlfn.TEXTSPLIT('Data Table'!B51, CHAR(10)))-1)) *
                  (VALUE(MID(_xlfn.TEXTSPLIT('Data Table'!B51, CHAR(10)), FIND("-", _xlfn.TEXTSPLIT('Data Table'!B51, CHAR(10)))+2,
                  SEARCH("hrs", _xlfn.TEXTSPLIT('Data Table'!B51, CHAR(10)))-SEARCH("-", _xlfn.TEXTSPLIT('Data Table'!B51, CHAR(10)))-2))/12)
               ), 2),
               "-"
            )
         )
      )
   )
)</f>
        <v>-</v>
      </c>
      <c r="C50" s="203" t="str" cm="1">
        <f t="array" ref="C50">IF('Data Table'!C51="", "-",
   IF('Data Table'!C51="-", "-",
      IF(ISNUMBER('Data Table'!C51*1), 'Data Table'!C51,
         IF(ISNUMBER(SEARCH("hrs", 'Data Table'!C51)),
            IFERROR(
               ROUND(SUMPRODUCT(
                  VALUE(LEFT(_xlfn.TEXTSPLIT('Data Table'!C51, CHAR(10)), FIND("-", _xlfn.TEXTSPLIT('Data Table'!C51, CHAR(10)))-1)) *
                  (VALUE(MID(_xlfn.TEXTSPLIT('Data Table'!C51, CHAR(10)), FIND("-", _xlfn.TEXTSPLIT('Data Table'!C51, CHAR(10)))+2,
                  SEARCH("hrs", _xlfn.TEXTSPLIT('Data Table'!C51, CHAR(10)))-SEARCH("-", _xlfn.TEXTSPLIT('Data Table'!C51, CHAR(10)))-2))/12)
               ), 2),
               "-"
            )
         )
      )
   )
)</f>
        <v>-</v>
      </c>
      <c r="D50" s="203" t="str" cm="1">
        <f t="array" ref="D50">IF('Data Table'!D51="", "-",
   IF('Data Table'!D51="-", "-",
      IF(ISNUMBER('Data Table'!D51*1), 'Data Table'!D51,
         IF(ISNUMBER(SEARCH("hrs", 'Data Table'!D51)),
            IFERROR(
               ROUND(SUMPRODUCT(
                  VALUE(LEFT(_xlfn.TEXTSPLIT('Data Table'!D51, CHAR(10)), FIND("-", _xlfn.TEXTSPLIT('Data Table'!D51, CHAR(10)))-1)) *
                  (VALUE(MID(_xlfn.TEXTSPLIT('Data Table'!D51, CHAR(10)), FIND("-", _xlfn.TEXTSPLIT('Data Table'!D51, CHAR(10)))+2,
                  SEARCH("hrs", _xlfn.TEXTSPLIT('Data Table'!D51, CHAR(10)))-SEARCH("-", _xlfn.TEXTSPLIT('Data Table'!D51, CHAR(10)))-2))/12)
               ), 2),
               "-"
            )
         )
      )
   )
)</f>
        <v>-</v>
      </c>
      <c r="E50" s="203" t="str" cm="1">
        <f t="array" ref="E50">IF('Data Table'!E51="", "-",
   IF('Data Table'!E51="-", "-",
      IF(ISNUMBER('Data Table'!E51*1), 'Data Table'!E51,
         IF(ISNUMBER(SEARCH("hrs", 'Data Table'!E51)),
            IFERROR(
               ROUND(SUMPRODUCT(
                  VALUE(LEFT(_xlfn.TEXTSPLIT('Data Table'!E51, CHAR(10)), FIND("-", _xlfn.TEXTSPLIT('Data Table'!E51, CHAR(10)))-1)) *
                  (VALUE(MID(_xlfn.TEXTSPLIT('Data Table'!E51, CHAR(10)), FIND("-", _xlfn.TEXTSPLIT('Data Table'!E51, CHAR(10)))+2,
                  SEARCH("hrs", _xlfn.TEXTSPLIT('Data Table'!E51, CHAR(10)))-SEARCH("-", _xlfn.TEXTSPLIT('Data Table'!E51, CHAR(10)))-2))/12)
               ), 2),
               "-"
            )
         )
      )
   )
)</f>
        <v>-</v>
      </c>
      <c r="F50" s="203" t="str" cm="1">
        <f t="array" ref="F50">IF('Data Table'!F51="", "-",
   IF('Data Table'!F51="-", "-",
      IF(ISNUMBER('Data Table'!F51*1), 'Data Table'!F51,
         IF(ISNUMBER(SEARCH("hrs", 'Data Table'!F51)),
            IFERROR(
               ROUND(SUMPRODUCT(
                  VALUE(LEFT(_xlfn.TEXTSPLIT('Data Table'!F51, CHAR(10)), FIND("-", _xlfn.TEXTSPLIT('Data Table'!F51, CHAR(10)))-1)) *
                  (VALUE(MID(_xlfn.TEXTSPLIT('Data Table'!F51, CHAR(10)), FIND("-", _xlfn.TEXTSPLIT('Data Table'!F51, CHAR(10)))+2,
                  SEARCH("hrs", _xlfn.TEXTSPLIT('Data Table'!F51, CHAR(10)))-SEARCH("-", _xlfn.TEXTSPLIT('Data Table'!F51, CHAR(10)))-2))/12)
               ), 2),
               "-"
            )
         )
      )
   )
)</f>
        <v>-</v>
      </c>
      <c r="G50" s="203" t="str" cm="1">
        <f t="array" ref="G50">IF('Data Table'!G51="", "-",
   IF('Data Table'!G51="-", "-",
      IF(ISNUMBER('Data Table'!G51*1), 'Data Table'!G51,
         IF(ISNUMBER(SEARCH("hrs", 'Data Table'!G51)),
            IFERROR(
               ROUND(SUMPRODUCT(
                  VALUE(LEFT(_xlfn.TEXTSPLIT('Data Table'!G51, CHAR(10)), FIND("-", _xlfn.TEXTSPLIT('Data Table'!G51, CHAR(10)))-1)) *
                  (VALUE(MID(_xlfn.TEXTSPLIT('Data Table'!G51, CHAR(10)), FIND("-", _xlfn.TEXTSPLIT('Data Table'!G51, CHAR(10)))+2,
                  SEARCH("hrs", _xlfn.TEXTSPLIT('Data Table'!G51, CHAR(10)))-SEARCH("-", _xlfn.TEXTSPLIT('Data Table'!G51, CHAR(10)))-2))/12)
               ), 2),
               "-"
            )
         )
      )
   )
)</f>
        <v>-</v>
      </c>
      <c r="H50" s="203" t="str" cm="1">
        <f t="array" ref="H50">IF('Data Table'!H51="", "-",
   IF('Data Table'!H51="-", "-",
      IF(ISNUMBER('Data Table'!H51*1), 'Data Table'!H51,
         IF(ISNUMBER(SEARCH("hrs", 'Data Table'!H51)),
            IFERROR(
               ROUND(SUMPRODUCT(
                  VALUE(LEFT(_xlfn.TEXTSPLIT('Data Table'!H51, CHAR(10)), FIND("-", _xlfn.TEXTSPLIT('Data Table'!H51, CHAR(10)))-1)) *
                  (VALUE(MID(_xlfn.TEXTSPLIT('Data Table'!H51, CHAR(10)), FIND("-", _xlfn.TEXTSPLIT('Data Table'!H51, CHAR(10)))+2,
                  SEARCH("hrs", _xlfn.TEXTSPLIT('Data Table'!H51, CHAR(10)))-SEARCH("-", _xlfn.TEXTSPLIT('Data Table'!H51, CHAR(10)))-2))/12)
               ), 2),
               "-"
            )
         )
      )
   )
)</f>
        <v>-</v>
      </c>
      <c r="I50" s="203" t="str" cm="1">
        <f t="array" ref="I50">IF('Data Table'!I51="", "-",
   IF('Data Table'!I51="-", "-",
      IF(ISNUMBER('Data Table'!I51*1), 'Data Table'!I51,
         IF(ISNUMBER(SEARCH("hrs", 'Data Table'!I51)),
            IFERROR(
               ROUND(SUMPRODUCT(
                  VALUE(LEFT(_xlfn.TEXTSPLIT('Data Table'!I51, CHAR(10)), FIND("-", _xlfn.TEXTSPLIT('Data Table'!I51, CHAR(10)))-1)) *
                  (VALUE(MID(_xlfn.TEXTSPLIT('Data Table'!I51, CHAR(10)), FIND("-", _xlfn.TEXTSPLIT('Data Table'!I51, CHAR(10)))+2,
                  SEARCH("hrs", _xlfn.TEXTSPLIT('Data Table'!I51, CHAR(10)))-SEARCH("-", _xlfn.TEXTSPLIT('Data Table'!I51, CHAR(10)))-2))/12)
               ), 2),
               "-"
            )
         )
      )
   )
)</f>
        <v>-</v>
      </c>
      <c r="J50" s="203" t="str" cm="1">
        <f t="array" ref="J50">IF('Data Table'!J51="", "-",
   IF('Data Table'!J51="-", "-",
      IF(ISNUMBER('Data Table'!J51*1), 'Data Table'!J51,
         IF(ISNUMBER(SEARCH("hrs", 'Data Table'!J51)),
            IFERROR(
               ROUND(SUMPRODUCT(
                  VALUE(LEFT(_xlfn.TEXTSPLIT('Data Table'!J51, CHAR(10)), FIND("-", _xlfn.TEXTSPLIT('Data Table'!J51, CHAR(10)))-1)) *
                  (VALUE(MID(_xlfn.TEXTSPLIT('Data Table'!J51, CHAR(10)), FIND("-", _xlfn.TEXTSPLIT('Data Table'!J51, CHAR(10)))+2,
                  SEARCH("hrs", _xlfn.TEXTSPLIT('Data Table'!J51, CHAR(10)))-SEARCH("-", _xlfn.TEXTSPLIT('Data Table'!J51, CHAR(10)))-2))/12)
               ), 2),
               "-"
            )
         )
      )
   )
)</f>
        <v>-</v>
      </c>
      <c r="K50" s="203" t="str" cm="1">
        <f t="array" ref="K50">IF('Data Table'!K51="", "-",
   IF('Data Table'!K51="-", "-",
      IF(ISNUMBER('Data Table'!K51*1), 'Data Table'!K51,
         IF(ISNUMBER(SEARCH("hrs", 'Data Table'!K51)),
            IFERROR(
               ROUND(SUMPRODUCT(
                  VALUE(LEFT(_xlfn.TEXTSPLIT('Data Table'!K51, CHAR(10)), FIND("-", _xlfn.TEXTSPLIT('Data Table'!K51, CHAR(10)))-1)) *
                  (VALUE(MID(_xlfn.TEXTSPLIT('Data Table'!K51, CHAR(10)), FIND("-", _xlfn.TEXTSPLIT('Data Table'!K51, CHAR(10)))+2,
                  SEARCH("hrs", _xlfn.TEXTSPLIT('Data Table'!K51, CHAR(10)))-SEARCH("-", _xlfn.TEXTSPLIT('Data Table'!K51, CHAR(10)))-2))/12)
               ), 2),
               "-"
            )
         )
      )
   )
)</f>
        <v>-</v>
      </c>
      <c r="L50" s="203" t="str" cm="1">
        <f t="array" ref="L50">IF('Data Table'!N51="", "-",
   IF('Data Table'!N51="-", "-",
      IF(ISNUMBER('Data Table'!N51*1), 'Data Table'!N51,
         IF(ISNUMBER(SEARCH("hrs", 'Data Table'!N51)),
            IFERROR(
               ROUND(SUMPRODUCT(
                  VALUE(LEFT(_xlfn.TEXTSPLIT('Data Table'!N51, CHAR(10)), FIND("-", _xlfn.TEXTSPLIT('Data Table'!N51, CHAR(10)))-1)) *
                  (VALUE(MID(_xlfn.TEXTSPLIT('Data Table'!N51, CHAR(10)), FIND("-", _xlfn.TEXTSPLIT('Data Table'!N51, CHAR(10)))+2,
                  SEARCH("hrs", _xlfn.TEXTSPLIT('Data Table'!N51, CHAR(10)))-SEARCH("-", _xlfn.TEXTSPLIT('Data Table'!N51, CHAR(10)))-2))/12)
               ), 2),
               "-"
            )
         )
      )
   )
)</f>
        <v>-</v>
      </c>
      <c r="M50" s="203" t="str" cm="1">
        <f t="array" ref="M50">IF('Data Table'!O51="", "-",
   IF('Data Table'!O51="-", "-",
      IF(ISNUMBER('Data Table'!O51*1), 'Data Table'!O51,
         IF(ISNUMBER(SEARCH("hrs", 'Data Table'!O51)),
            IFERROR(
               ROUND(SUMPRODUCT(
                  VALUE(LEFT(_xlfn.TEXTSPLIT('Data Table'!O51, CHAR(10)), FIND("-", _xlfn.TEXTSPLIT('Data Table'!O51, CHAR(10)))-1)) *
                  (VALUE(MID(_xlfn.TEXTSPLIT('Data Table'!O51, CHAR(10)), FIND("-", _xlfn.TEXTSPLIT('Data Table'!O51, CHAR(10)))+2,
                  SEARCH("hrs", _xlfn.TEXTSPLIT('Data Table'!O51, CHAR(10)))-SEARCH("-", _xlfn.TEXTSPLIT('Data Table'!O51, CHAR(10)))-2))/12)
               ), 2),
               "-"
            )
         )
      )
   )
)</f>
        <v>-</v>
      </c>
      <c r="N50" s="203" t="str" cm="1">
        <f t="array" ref="N50">IF('Data Table'!P51="", "-",
   IF('Data Table'!P51="-", "-",
      IF(ISNUMBER('Data Table'!P51*1), 'Data Table'!P51,
         IF(ISNUMBER(SEARCH("hrs", 'Data Table'!P51)),
            IFERROR(
               ROUND(SUMPRODUCT(
                  VALUE(LEFT(_xlfn.TEXTSPLIT('Data Table'!P51, CHAR(10)), FIND("-", _xlfn.TEXTSPLIT('Data Table'!P51, CHAR(10)))-1)) *
                  (VALUE(MID(_xlfn.TEXTSPLIT('Data Table'!P51, CHAR(10)), FIND("-", _xlfn.TEXTSPLIT('Data Table'!P51, CHAR(10)))+2,
                  SEARCH("hrs", _xlfn.TEXTSPLIT('Data Table'!P51, CHAR(10)))-SEARCH("-", _xlfn.TEXTSPLIT('Data Table'!P51, CHAR(10)))-2))/12)
               ), 2),
               "-"
            )
         )
      )
   )
)</f>
        <v>-</v>
      </c>
      <c r="O50" s="203" t="str" cm="1">
        <f t="array" ref="O50">IF('Data Table'!Q51="", "-",
   IF('Data Table'!Q51="-", "-",
      IF(ISNUMBER('Data Table'!Q51*1), 'Data Table'!Q51,
         IF(ISNUMBER(SEARCH("hrs", 'Data Table'!Q51)),
            IFERROR(
               ROUND(SUMPRODUCT(
                  VALUE(LEFT(_xlfn.TEXTSPLIT('Data Table'!Q51, CHAR(10)), FIND("-", _xlfn.TEXTSPLIT('Data Table'!Q51, CHAR(10)))-1)) *
                  (VALUE(MID(_xlfn.TEXTSPLIT('Data Table'!Q51, CHAR(10)), FIND("-", _xlfn.TEXTSPLIT('Data Table'!Q51, CHAR(10)))+2,
                  SEARCH("hrs", _xlfn.TEXTSPLIT('Data Table'!Q51, CHAR(10)))-SEARCH("-", _xlfn.TEXTSPLIT('Data Table'!Q51, CHAR(10)))-2))/12)
               ), 2),
               "-"
            )
         )
      )
   )
)</f>
        <v>-</v>
      </c>
      <c r="P50" s="203" t="str" cm="1">
        <f t="array" ref="P50">IF('Data Table'!R51="", "-",
   IF('Data Table'!R51="-", "-",
      IF(ISNUMBER('Data Table'!R51*1), 'Data Table'!R51,
         IF(ISNUMBER(SEARCH("hrs", 'Data Table'!R51)),
            IFERROR(
               ROUND(SUMPRODUCT(
                  VALUE(LEFT(_xlfn.TEXTSPLIT('Data Table'!R51, CHAR(10)), FIND("-", _xlfn.TEXTSPLIT('Data Table'!R51, CHAR(10)))-1)) *
                  (VALUE(MID(_xlfn.TEXTSPLIT('Data Table'!R51, CHAR(10)), FIND("-", _xlfn.TEXTSPLIT('Data Table'!R51, CHAR(10)))+2,
                  SEARCH("hrs", _xlfn.TEXTSPLIT('Data Table'!R51, CHAR(10)))-SEARCH("-", _xlfn.TEXTSPLIT('Data Table'!R51, CHAR(10)))-2))/12)
               ), 2),
               "-"
            )
         )
      )
   )
)</f>
        <v>-</v>
      </c>
      <c r="Q50" s="203" t="str" cm="1">
        <f t="array" ref="Q50">IF('Data Table'!S51="", "-",
   IF('Data Table'!S51="-", "-",
      IF(ISNUMBER('Data Table'!S51*1), 'Data Table'!S51,
         IF(ISNUMBER(SEARCH("hrs", 'Data Table'!S51)),
            IFERROR(
               ROUND(SUMPRODUCT(
                  VALUE(LEFT(_xlfn.TEXTSPLIT('Data Table'!S51, CHAR(10)), FIND("-", _xlfn.TEXTSPLIT('Data Table'!S51, CHAR(10)))-1)) *
                  (VALUE(MID(_xlfn.TEXTSPLIT('Data Table'!S51, CHAR(10)), FIND("-", _xlfn.TEXTSPLIT('Data Table'!S51, CHAR(10)))+2,
                  SEARCH("hrs", _xlfn.TEXTSPLIT('Data Table'!S51, CHAR(10)))-SEARCH("-", _xlfn.TEXTSPLIT('Data Table'!S51, CHAR(10)))-2))/12)
               ), 2),
               "-"
            )
         )
      )
   )
)</f>
        <v>-</v>
      </c>
      <c r="R50" s="203" t="str" cm="1">
        <f t="array" ref="R50">IF('Data Table'!T51="", "-",
   IF('Data Table'!T51="-", "-",
      IF(ISNUMBER('Data Table'!T51*1), 'Data Table'!T51,
         IF(ISNUMBER(SEARCH("hrs", 'Data Table'!T51)),
            IFERROR(
               ROUND(SUMPRODUCT(
                  VALUE(LEFT(_xlfn.TEXTSPLIT('Data Table'!T51, CHAR(10)), FIND("-", _xlfn.TEXTSPLIT('Data Table'!T51, CHAR(10)))-1)) *
                  (VALUE(MID(_xlfn.TEXTSPLIT('Data Table'!T51, CHAR(10)), FIND("-", _xlfn.TEXTSPLIT('Data Table'!T51, CHAR(10)))+2,
                  SEARCH("hrs", _xlfn.TEXTSPLIT('Data Table'!T51, CHAR(10)))-SEARCH("-", _xlfn.TEXTSPLIT('Data Table'!T51, CHAR(10)))-2))/12)
               ), 2),
               "-"
            )
         )
      )
   )
)</f>
        <v>-</v>
      </c>
      <c r="S50" s="203" t="str" cm="1">
        <f t="array" ref="S50">IF('Data Table'!U51="", "-",
   IF('Data Table'!U51="-", "-",
      IF(ISNUMBER('Data Table'!U51*1), 'Data Table'!U51,
         IF(ISNUMBER(SEARCH("hrs", 'Data Table'!U51)),
            IFERROR(
               ROUND(SUMPRODUCT(
                  VALUE(LEFT(_xlfn.TEXTSPLIT('Data Table'!U51, CHAR(10)), FIND("-", _xlfn.TEXTSPLIT('Data Table'!U51, CHAR(10)))-1)) *
                  (VALUE(MID(_xlfn.TEXTSPLIT('Data Table'!U51, CHAR(10)), FIND("-", _xlfn.TEXTSPLIT('Data Table'!U51, CHAR(10)))+2,
                  SEARCH("hrs", _xlfn.TEXTSPLIT('Data Table'!U51, CHAR(10)))-SEARCH("-", _xlfn.TEXTSPLIT('Data Table'!U51, CHAR(10)))-2))/12)
               ), 2),
               "-"
            )
         )
      )
   )
)</f>
        <v>-</v>
      </c>
      <c r="T50" s="251">
        <v>114</v>
      </c>
      <c r="U50" s="253">
        <v>0</v>
      </c>
      <c r="V50" s="253">
        <v>0</v>
      </c>
      <c r="W50" s="208"/>
    </row>
    <row r="51" spans="1:23" s="161" customFormat="1" ht="20.25" customHeight="1">
      <c r="A51" s="205">
        <v>45361</v>
      </c>
      <c r="B51" s="203" t="str" cm="1">
        <f t="array" ref="B51">IF('Data Table'!B52="", "-",
   IF('Data Table'!B52="-", "-",
      IF(ISNUMBER('Data Table'!B52*1), 'Data Table'!B52,
         IF(ISNUMBER(SEARCH("hrs", 'Data Table'!B52)),
            IFERROR(
               ROUND(SUMPRODUCT(
                  VALUE(LEFT(_xlfn.TEXTSPLIT('Data Table'!B52, CHAR(10)), FIND("-", _xlfn.TEXTSPLIT('Data Table'!B52, CHAR(10)))-1)) *
                  (VALUE(MID(_xlfn.TEXTSPLIT('Data Table'!B52, CHAR(10)), FIND("-", _xlfn.TEXTSPLIT('Data Table'!B52, CHAR(10)))+2,
                  SEARCH("hrs", _xlfn.TEXTSPLIT('Data Table'!B52, CHAR(10)))-SEARCH("-", _xlfn.TEXTSPLIT('Data Table'!B52, CHAR(10)))-2))/12)
               ), 2),
               "-"
            )
         )
      )
   )
)</f>
        <v>-</v>
      </c>
      <c r="C51" s="203" t="str" cm="1">
        <f t="array" ref="C51">IF('Data Table'!C52="", "-",
   IF('Data Table'!C52="-", "-",
      IF(ISNUMBER('Data Table'!C52*1), 'Data Table'!C52,
         IF(ISNUMBER(SEARCH("hrs", 'Data Table'!C52)),
            IFERROR(
               ROUND(SUMPRODUCT(
                  VALUE(LEFT(_xlfn.TEXTSPLIT('Data Table'!C52, CHAR(10)), FIND("-", _xlfn.TEXTSPLIT('Data Table'!C52, CHAR(10)))-1)) *
                  (VALUE(MID(_xlfn.TEXTSPLIT('Data Table'!C52, CHAR(10)), FIND("-", _xlfn.TEXTSPLIT('Data Table'!C52, CHAR(10)))+2,
                  SEARCH("hrs", _xlfn.TEXTSPLIT('Data Table'!C52, CHAR(10)))-SEARCH("-", _xlfn.TEXTSPLIT('Data Table'!C52, CHAR(10)))-2))/12)
               ), 2),
               "-"
            )
         )
      )
   )
)</f>
        <v>-</v>
      </c>
      <c r="D51" s="203" t="str" cm="1">
        <f t="array" ref="D51">IF('Data Table'!D52="", "-",
   IF('Data Table'!D52="-", "-",
      IF(ISNUMBER('Data Table'!D52*1), 'Data Table'!D52,
         IF(ISNUMBER(SEARCH("hrs", 'Data Table'!D52)),
            IFERROR(
               ROUND(SUMPRODUCT(
                  VALUE(LEFT(_xlfn.TEXTSPLIT('Data Table'!D52, CHAR(10)), FIND("-", _xlfn.TEXTSPLIT('Data Table'!D52, CHAR(10)))-1)) *
                  (VALUE(MID(_xlfn.TEXTSPLIT('Data Table'!D52, CHAR(10)), FIND("-", _xlfn.TEXTSPLIT('Data Table'!D52, CHAR(10)))+2,
                  SEARCH("hrs", _xlfn.TEXTSPLIT('Data Table'!D52, CHAR(10)))-SEARCH("-", _xlfn.TEXTSPLIT('Data Table'!D52, CHAR(10)))-2))/12)
               ), 2),
               "-"
            )
         )
      )
   )
)</f>
        <v>-</v>
      </c>
      <c r="E51" s="203" t="str" cm="1">
        <f t="array" ref="E51">IF('Data Table'!E52="", "-",
   IF('Data Table'!E52="-", "-",
      IF(ISNUMBER('Data Table'!E52*1), 'Data Table'!E52,
         IF(ISNUMBER(SEARCH("hrs", 'Data Table'!E52)),
            IFERROR(
               ROUND(SUMPRODUCT(
                  VALUE(LEFT(_xlfn.TEXTSPLIT('Data Table'!E52, CHAR(10)), FIND("-", _xlfn.TEXTSPLIT('Data Table'!E52, CHAR(10)))-1)) *
                  (VALUE(MID(_xlfn.TEXTSPLIT('Data Table'!E52, CHAR(10)), FIND("-", _xlfn.TEXTSPLIT('Data Table'!E52, CHAR(10)))+2,
                  SEARCH("hrs", _xlfn.TEXTSPLIT('Data Table'!E52, CHAR(10)))-SEARCH("-", _xlfn.TEXTSPLIT('Data Table'!E52, CHAR(10)))-2))/12)
               ), 2),
               "-"
            )
         )
      )
   )
)</f>
        <v>-</v>
      </c>
      <c r="F51" s="203" t="str" cm="1">
        <f t="array" ref="F51">IF('Data Table'!F52="", "-",
   IF('Data Table'!F52="-", "-",
      IF(ISNUMBER('Data Table'!F52*1), 'Data Table'!F52,
         IF(ISNUMBER(SEARCH("hrs", 'Data Table'!F52)),
            IFERROR(
               ROUND(SUMPRODUCT(
                  VALUE(LEFT(_xlfn.TEXTSPLIT('Data Table'!F52, CHAR(10)), FIND("-", _xlfn.TEXTSPLIT('Data Table'!F52, CHAR(10)))-1)) *
                  (VALUE(MID(_xlfn.TEXTSPLIT('Data Table'!F52, CHAR(10)), FIND("-", _xlfn.TEXTSPLIT('Data Table'!F52, CHAR(10)))+2,
                  SEARCH("hrs", _xlfn.TEXTSPLIT('Data Table'!F52, CHAR(10)))-SEARCH("-", _xlfn.TEXTSPLIT('Data Table'!F52, CHAR(10)))-2))/12)
               ), 2),
               "-"
            )
         )
      )
   )
)</f>
        <v>-</v>
      </c>
      <c r="G51" s="203" t="str" cm="1">
        <f t="array" ref="G51">IF('Data Table'!G52="", "-",
   IF('Data Table'!G52="-", "-",
      IF(ISNUMBER('Data Table'!G52*1), 'Data Table'!G52,
         IF(ISNUMBER(SEARCH("hrs", 'Data Table'!G52)),
            IFERROR(
               ROUND(SUMPRODUCT(
                  VALUE(LEFT(_xlfn.TEXTSPLIT('Data Table'!G52, CHAR(10)), FIND("-", _xlfn.TEXTSPLIT('Data Table'!G52, CHAR(10)))-1)) *
                  (VALUE(MID(_xlfn.TEXTSPLIT('Data Table'!G52, CHAR(10)), FIND("-", _xlfn.TEXTSPLIT('Data Table'!G52, CHAR(10)))+2,
                  SEARCH("hrs", _xlfn.TEXTSPLIT('Data Table'!G52, CHAR(10)))-SEARCH("-", _xlfn.TEXTSPLIT('Data Table'!G52, CHAR(10)))-2))/12)
               ), 2),
               "-"
            )
         )
      )
   )
)</f>
        <v>-</v>
      </c>
      <c r="H51" s="203" t="str" cm="1">
        <f t="array" ref="H51">IF('Data Table'!H52="", "-",
   IF('Data Table'!H52="-", "-",
      IF(ISNUMBER('Data Table'!H52*1), 'Data Table'!H52,
         IF(ISNUMBER(SEARCH("hrs", 'Data Table'!H52)),
            IFERROR(
               ROUND(SUMPRODUCT(
                  VALUE(LEFT(_xlfn.TEXTSPLIT('Data Table'!H52, CHAR(10)), FIND("-", _xlfn.TEXTSPLIT('Data Table'!H52, CHAR(10)))-1)) *
                  (VALUE(MID(_xlfn.TEXTSPLIT('Data Table'!H52, CHAR(10)), FIND("-", _xlfn.TEXTSPLIT('Data Table'!H52, CHAR(10)))+2,
                  SEARCH("hrs", _xlfn.TEXTSPLIT('Data Table'!H52, CHAR(10)))-SEARCH("-", _xlfn.TEXTSPLIT('Data Table'!H52, CHAR(10)))-2))/12)
               ), 2),
               "-"
            )
         )
      )
   )
)</f>
        <v>-</v>
      </c>
      <c r="I51" s="203" t="str" cm="1">
        <f t="array" ref="I51">IF('Data Table'!I52="", "-",
   IF('Data Table'!I52="-", "-",
      IF(ISNUMBER('Data Table'!I52*1), 'Data Table'!I52,
         IF(ISNUMBER(SEARCH("hrs", 'Data Table'!I52)),
            IFERROR(
               ROUND(SUMPRODUCT(
                  VALUE(LEFT(_xlfn.TEXTSPLIT('Data Table'!I52, CHAR(10)), FIND("-", _xlfn.TEXTSPLIT('Data Table'!I52, CHAR(10)))-1)) *
                  (VALUE(MID(_xlfn.TEXTSPLIT('Data Table'!I52, CHAR(10)), FIND("-", _xlfn.TEXTSPLIT('Data Table'!I52, CHAR(10)))+2,
                  SEARCH("hrs", _xlfn.TEXTSPLIT('Data Table'!I52, CHAR(10)))-SEARCH("-", _xlfn.TEXTSPLIT('Data Table'!I52, CHAR(10)))-2))/12)
               ), 2),
               "-"
            )
         )
      )
   )
)</f>
        <v>-</v>
      </c>
      <c r="J51" s="203" t="str" cm="1">
        <f t="array" ref="J51">IF('Data Table'!J52="", "-",
   IF('Data Table'!J52="-", "-",
      IF(ISNUMBER('Data Table'!J52*1), 'Data Table'!J52,
         IF(ISNUMBER(SEARCH("hrs", 'Data Table'!J52)),
            IFERROR(
               ROUND(SUMPRODUCT(
                  VALUE(LEFT(_xlfn.TEXTSPLIT('Data Table'!J52, CHAR(10)), FIND("-", _xlfn.TEXTSPLIT('Data Table'!J52, CHAR(10)))-1)) *
                  (VALUE(MID(_xlfn.TEXTSPLIT('Data Table'!J52, CHAR(10)), FIND("-", _xlfn.TEXTSPLIT('Data Table'!J52, CHAR(10)))+2,
                  SEARCH("hrs", _xlfn.TEXTSPLIT('Data Table'!J52, CHAR(10)))-SEARCH("-", _xlfn.TEXTSPLIT('Data Table'!J52, CHAR(10)))-2))/12)
               ), 2),
               "-"
            )
         )
      )
   )
)</f>
        <v>-</v>
      </c>
      <c r="K51" s="203" t="str" cm="1">
        <f t="array" ref="K51">IF('Data Table'!K52="", "-",
   IF('Data Table'!K52="-", "-",
      IF(ISNUMBER('Data Table'!K52*1), 'Data Table'!K52,
         IF(ISNUMBER(SEARCH("hrs", 'Data Table'!K52)),
            IFERROR(
               ROUND(SUMPRODUCT(
                  VALUE(LEFT(_xlfn.TEXTSPLIT('Data Table'!K52, CHAR(10)), FIND("-", _xlfn.TEXTSPLIT('Data Table'!K52, CHAR(10)))-1)) *
                  (VALUE(MID(_xlfn.TEXTSPLIT('Data Table'!K52, CHAR(10)), FIND("-", _xlfn.TEXTSPLIT('Data Table'!K52, CHAR(10)))+2,
                  SEARCH("hrs", _xlfn.TEXTSPLIT('Data Table'!K52, CHAR(10)))-SEARCH("-", _xlfn.TEXTSPLIT('Data Table'!K52, CHAR(10)))-2))/12)
               ), 2),
               "-"
            )
         )
      )
   )
)</f>
        <v>-</v>
      </c>
      <c r="L51" s="203" t="str" cm="1">
        <f t="array" ref="L51">IF('Data Table'!N52="", "-",
   IF('Data Table'!N52="-", "-",
      IF(ISNUMBER('Data Table'!N52*1), 'Data Table'!N52,
         IF(ISNUMBER(SEARCH("hrs", 'Data Table'!N52)),
            IFERROR(
               ROUND(SUMPRODUCT(
                  VALUE(LEFT(_xlfn.TEXTSPLIT('Data Table'!N52, CHAR(10)), FIND("-", _xlfn.TEXTSPLIT('Data Table'!N52, CHAR(10)))-1)) *
                  (VALUE(MID(_xlfn.TEXTSPLIT('Data Table'!N52, CHAR(10)), FIND("-", _xlfn.TEXTSPLIT('Data Table'!N52, CHAR(10)))+2,
                  SEARCH("hrs", _xlfn.TEXTSPLIT('Data Table'!N52, CHAR(10)))-SEARCH("-", _xlfn.TEXTSPLIT('Data Table'!N52, CHAR(10)))-2))/12)
               ), 2),
               "-"
            )
         )
      )
   )
)</f>
        <v>-</v>
      </c>
      <c r="M51" s="203" t="str" cm="1">
        <f t="array" ref="M51">IF('Data Table'!O52="", "-",
   IF('Data Table'!O52="-", "-",
      IF(ISNUMBER('Data Table'!O52*1), 'Data Table'!O52,
         IF(ISNUMBER(SEARCH("hrs", 'Data Table'!O52)),
            IFERROR(
               ROUND(SUMPRODUCT(
                  VALUE(LEFT(_xlfn.TEXTSPLIT('Data Table'!O52, CHAR(10)), FIND("-", _xlfn.TEXTSPLIT('Data Table'!O52, CHAR(10)))-1)) *
                  (VALUE(MID(_xlfn.TEXTSPLIT('Data Table'!O52, CHAR(10)), FIND("-", _xlfn.TEXTSPLIT('Data Table'!O52, CHAR(10)))+2,
                  SEARCH("hrs", _xlfn.TEXTSPLIT('Data Table'!O52, CHAR(10)))-SEARCH("-", _xlfn.TEXTSPLIT('Data Table'!O52, CHAR(10)))-2))/12)
               ), 2),
               "-"
            )
         )
      )
   )
)</f>
        <v>-</v>
      </c>
      <c r="N51" s="203" t="str" cm="1">
        <f t="array" ref="N51">IF('Data Table'!P52="", "-",
   IF('Data Table'!P52="-", "-",
      IF(ISNUMBER('Data Table'!P52*1), 'Data Table'!P52,
         IF(ISNUMBER(SEARCH("hrs", 'Data Table'!P52)),
            IFERROR(
               ROUND(SUMPRODUCT(
                  VALUE(LEFT(_xlfn.TEXTSPLIT('Data Table'!P52, CHAR(10)), FIND("-", _xlfn.TEXTSPLIT('Data Table'!P52, CHAR(10)))-1)) *
                  (VALUE(MID(_xlfn.TEXTSPLIT('Data Table'!P52, CHAR(10)), FIND("-", _xlfn.TEXTSPLIT('Data Table'!P52, CHAR(10)))+2,
                  SEARCH("hrs", _xlfn.TEXTSPLIT('Data Table'!P52, CHAR(10)))-SEARCH("-", _xlfn.TEXTSPLIT('Data Table'!P52, CHAR(10)))-2))/12)
               ), 2),
               "-"
            )
         )
      )
   )
)</f>
        <v>-</v>
      </c>
      <c r="O51" s="203" t="str" cm="1">
        <f t="array" ref="O51">IF('Data Table'!Q52="", "-",
   IF('Data Table'!Q52="-", "-",
      IF(ISNUMBER('Data Table'!Q52*1), 'Data Table'!Q52,
         IF(ISNUMBER(SEARCH("hrs", 'Data Table'!Q52)),
            IFERROR(
               ROUND(SUMPRODUCT(
                  VALUE(LEFT(_xlfn.TEXTSPLIT('Data Table'!Q52, CHAR(10)), FIND("-", _xlfn.TEXTSPLIT('Data Table'!Q52, CHAR(10)))-1)) *
                  (VALUE(MID(_xlfn.TEXTSPLIT('Data Table'!Q52, CHAR(10)), FIND("-", _xlfn.TEXTSPLIT('Data Table'!Q52, CHAR(10)))+2,
                  SEARCH("hrs", _xlfn.TEXTSPLIT('Data Table'!Q52, CHAR(10)))-SEARCH("-", _xlfn.TEXTSPLIT('Data Table'!Q52, CHAR(10)))-2))/12)
               ), 2),
               "-"
            )
         )
      )
   )
)</f>
        <v>-</v>
      </c>
      <c r="P51" s="203" t="str" cm="1">
        <f t="array" ref="P51">IF('Data Table'!R52="", "-",
   IF('Data Table'!R52="-", "-",
      IF(ISNUMBER('Data Table'!R52*1), 'Data Table'!R52,
         IF(ISNUMBER(SEARCH("hrs", 'Data Table'!R52)),
            IFERROR(
               ROUND(SUMPRODUCT(
                  VALUE(LEFT(_xlfn.TEXTSPLIT('Data Table'!R52, CHAR(10)), FIND("-", _xlfn.TEXTSPLIT('Data Table'!R52, CHAR(10)))-1)) *
                  (VALUE(MID(_xlfn.TEXTSPLIT('Data Table'!R52, CHAR(10)), FIND("-", _xlfn.TEXTSPLIT('Data Table'!R52, CHAR(10)))+2,
                  SEARCH("hrs", _xlfn.TEXTSPLIT('Data Table'!R52, CHAR(10)))-SEARCH("-", _xlfn.TEXTSPLIT('Data Table'!R52, CHAR(10)))-2))/12)
               ), 2),
               "-"
            )
         )
      )
   )
)</f>
        <v>-</v>
      </c>
      <c r="Q51" s="203" t="str" cm="1">
        <f t="array" ref="Q51">IF('Data Table'!S52="", "-",
   IF('Data Table'!S52="-", "-",
      IF(ISNUMBER('Data Table'!S52*1), 'Data Table'!S52,
         IF(ISNUMBER(SEARCH("hrs", 'Data Table'!S52)),
            IFERROR(
               ROUND(SUMPRODUCT(
                  VALUE(LEFT(_xlfn.TEXTSPLIT('Data Table'!S52, CHAR(10)), FIND("-", _xlfn.TEXTSPLIT('Data Table'!S52, CHAR(10)))-1)) *
                  (VALUE(MID(_xlfn.TEXTSPLIT('Data Table'!S52, CHAR(10)), FIND("-", _xlfn.TEXTSPLIT('Data Table'!S52, CHAR(10)))+2,
                  SEARCH("hrs", _xlfn.TEXTSPLIT('Data Table'!S52, CHAR(10)))-SEARCH("-", _xlfn.TEXTSPLIT('Data Table'!S52, CHAR(10)))-2))/12)
               ), 2),
               "-"
            )
         )
      )
   )
)</f>
        <v>-</v>
      </c>
      <c r="R51" s="203" t="str" cm="1">
        <f t="array" ref="R51">IF('Data Table'!T52="", "-",
   IF('Data Table'!T52="-", "-",
      IF(ISNUMBER('Data Table'!T52*1), 'Data Table'!T52,
         IF(ISNUMBER(SEARCH("hrs", 'Data Table'!T52)),
            IFERROR(
               ROUND(SUMPRODUCT(
                  VALUE(LEFT(_xlfn.TEXTSPLIT('Data Table'!T52, CHAR(10)), FIND("-", _xlfn.TEXTSPLIT('Data Table'!T52, CHAR(10)))-1)) *
                  (VALUE(MID(_xlfn.TEXTSPLIT('Data Table'!T52, CHAR(10)), FIND("-", _xlfn.TEXTSPLIT('Data Table'!T52, CHAR(10)))+2,
                  SEARCH("hrs", _xlfn.TEXTSPLIT('Data Table'!T52, CHAR(10)))-SEARCH("-", _xlfn.TEXTSPLIT('Data Table'!T52, CHAR(10)))-2))/12)
               ), 2),
               "-"
            )
         )
      )
   )
)</f>
        <v>-</v>
      </c>
      <c r="S51" s="203" t="str" cm="1">
        <f t="array" ref="S51">IF('Data Table'!U52="", "-",
   IF('Data Table'!U52="-", "-",
      IF(ISNUMBER('Data Table'!U52*1), 'Data Table'!U52,
         IF(ISNUMBER(SEARCH("hrs", 'Data Table'!U52)),
            IFERROR(
               ROUND(SUMPRODUCT(
                  VALUE(LEFT(_xlfn.TEXTSPLIT('Data Table'!U52, CHAR(10)), FIND("-", _xlfn.TEXTSPLIT('Data Table'!U52, CHAR(10)))-1)) *
                  (VALUE(MID(_xlfn.TEXTSPLIT('Data Table'!U52, CHAR(10)), FIND("-", _xlfn.TEXTSPLIT('Data Table'!U52, CHAR(10)))+2,
                  SEARCH("hrs", _xlfn.TEXTSPLIT('Data Table'!U52, CHAR(10)))-SEARCH("-", _xlfn.TEXTSPLIT('Data Table'!U52, CHAR(10)))-2))/12)
               ), 2),
               "-"
            )
         )
      )
   )
)</f>
        <v>-</v>
      </c>
      <c r="T51" s="251">
        <v>162</v>
      </c>
      <c r="U51" s="253">
        <v>0</v>
      </c>
      <c r="V51" s="253">
        <v>0</v>
      </c>
      <c r="W51" s="208"/>
    </row>
    <row r="52" spans="1:23" s="3" customFormat="1" ht="20.25" customHeight="1">
      <c r="A52" s="205">
        <v>45362</v>
      </c>
      <c r="B52" s="203" t="str" cm="1">
        <f t="array" ref="B52">IF('Data Table'!B53="", "-",
   IF('Data Table'!B53="-", "-",
      IF(ISNUMBER('Data Table'!B53*1), 'Data Table'!B53,
         IF(ISNUMBER(SEARCH("hrs", 'Data Table'!B53)),
            IFERROR(
               ROUND(SUMPRODUCT(
                  VALUE(LEFT(_xlfn.TEXTSPLIT('Data Table'!B53, CHAR(10)), FIND("-", _xlfn.TEXTSPLIT('Data Table'!B53, CHAR(10)))-1)) *
                  (VALUE(MID(_xlfn.TEXTSPLIT('Data Table'!B53, CHAR(10)), FIND("-", _xlfn.TEXTSPLIT('Data Table'!B53, CHAR(10)))+2,
                  SEARCH("hrs", _xlfn.TEXTSPLIT('Data Table'!B53, CHAR(10)))-SEARCH("-", _xlfn.TEXTSPLIT('Data Table'!B53, CHAR(10)))-2))/12)
               ), 2),
               "-"
            )
         )
      )
   )
)</f>
        <v>-</v>
      </c>
      <c r="C52" s="203" t="str" cm="1">
        <f t="array" ref="C52">IF('Data Table'!C53="", "-",
   IF('Data Table'!C53="-", "-",
      IF(ISNUMBER('Data Table'!C53*1), 'Data Table'!C53,
         IF(ISNUMBER(SEARCH("hrs", 'Data Table'!C53)),
            IFERROR(
               ROUND(SUMPRODUCT(
                  VALUE(LEFT(_xlfn.TEXTSPLIT('Data Table'!C53, CHAR(10)), FIND("-", _xlfn.TEXTSPLIT('Data Table'!C53, CHAR(10)))-1)) *
                  (VALUE(MID(_xlfn.TEXTSPLIT('Data Table'!C53, CHAR(10)), FIND("-", _xlfn.TEXTSPLIT('Data Table'!C53, CHAR(10)))+2,
                  SEARCH("hrs", _xlfn.TEXTSPLIT('Data Table'!C53, CHAR(10)))-SEARCH("-", _xlfn.TEXTSPLIT('Data Table'!C53, CHAR(10)))-2))/12)
               ), 2),
               "-"
            )
         )
      )
   )
)</f>
        <v>-</v>
      </c>
      <c r="D52" s="203" t="str" cm="1">
        <f t="array" ref="D52">IF('Data Table'!D53="", "-",
   IF('Data Table'!D53="-", "-",
      IF(ISNUMBER('Data Table'!D53*1), 'Data Table'!D53,
         IF(ISNUMBER(SEARCH("hrs", 'Data Table'!D53)),
            IFERROR(
               ROUND(SUMPRODUCT(
                  VALUE(LEFT(_xlfn.TEXTSPLIT('Data Table'!D53, CHAR(10)), FIND("-", _xlfn.TEXTSPLIT('Data Table'!D53, CHAR(10)))-1)) *
                  (VALUE(MID(_xlfn.TEXTSPLIT('Data Table'!D53, CHAR(10)), FIND("-", _xlfn.TEXTSPLIT('Data Table'!D53, CHAR(10)))+2,
                  SEARCH("hrs", _xlfn.TEXTSPLIT('Data Table'!D53, CHAR(10)))-SEARCH("-", _xlfn.TEXTSPLIT('Data Table'!D53, CHAR(10)))-2))/12)
               ), 2),
               "-"
            )
         )
      )
   )
)</f>
        <v>-</v>
      </c>
      <c r="E52" s="203" t="str" cm="1">
        <f t="array" ref="E52">IF('Data Table'!E53="", "-",
   IF('Data Table'!E53="-", "-",
      IF(ISNUMBER('Data Table'!E53*1), 'Data Table'!E53,
         IF(ISNUMBER(SEARCH("hrs", 'Data Table'!E53)),
            IFERROR(
               ROUND(SUMPRODUCT(
                  VALUE(LEFT(_xlfn.TEXTSPLIT('Data Table'!E53, CHAR(10)), FIND("-", _xlfn.TEXTSPLIT('Data Table'!E53, CHAR(10)))-1)) *
                  (VALUE(MID(_xlfn.TEXTSPLIT('Data Table'!E53, CHAR(10)), FIND("-", _xlfn.TEXTSPLIT('Data Table'!E53, CHAR(10)))+2,
                  SEARCH("hrs", _xlfn.TEXTSPLIT('Data Table'!E53, CHAR(10)))-SEARCH("-", _xlfn.TEXTSPLIT('Data Table'!E53, CHAR(10)))-2))/12)
               ), 2),
               "-"
            )
         )
      )
   )
)</f>
        <v>-</v>
      </c>
      <c r="F52" s="203" t="str" cm="1">
        <f t="array" ref="F52">IF('Data Table'!F53="", "-",
   IF('Data Table'!F53="-", "-",
      IF(ISNUMBER('Data Table'!F53*1), 'Data Table'!F53,
         IF(ISNUMBER(SEARCH("hrs", 'Data Table'!F53)),
            IFERROR(
               ROUND(SUMPRODUCT(
                  VALUE(LEFT(_xlfn.TEXTSPLIT('Data Table'!F53, CHAR(10)), FIND("-", _xlfn.TEXTSPLIT('Data Table'!F53, CHAR(10)))-1)) *
                  (VALUE(MID(_xlfn.TEXTSPLIT('Data Table'!F53, CHAR(10)), FIND("-", _xlfn.TEXTSPLIT('Data Table'!F53, CHAR(10)))+2,
                  SEARCH("hrs", _xlfn.TEXTSPLIT('Data Table'!F53, CHAR(10)))-SEARCH("-", _xlfn.TEXTSPLIT('Data Table'!F53, CHAR(10)))-2))/12)
               ), 2),
               "-"
            )
         )
      )
   )
)</f>
        <v>-</v>
      </c>
      <c r="G52" s="203" t="str" cm="1">
        <f t="array" ref="G52">IF('Data Table'!G53="", "-",
   IF('Data Table'!G53="-", "-",
      IF(ISNUMBER('Data Table'!G53*1), 'Data Table'!G53,
         IF(ISNUMBER(SEARCH("hrs", 'Data Table'!G53)),
            IFERROR(
               ROUND(SUMPRODUCT(
                  VALUE(LEFT(_xlfn.TEXTSPLIT('Data Table'!G53, CHAR(10)), FIND("-", _xlfn.TEXTSPLIT('Data Table'!G53, CHAR(10)))-1)) *
                  (VALUE(MID(_xlfn.TEXTSPLIT('Data Table'!G53, CHAR(10)), FIND("-", _xlfn.TEXTSPLIT('Data Table'!G53, CHAR(10)))+2,
                  SEARCH("hrs", _xlfn.TEXTSPLIT('Data Table'!G53, CHAR(10)))-SEARCH("-", _xlfn.TEXTSPLIT('Data Table'!G53, CHAR(10)))-2))/12)
               ), 2),
               "-"
            )
         )
      )
   )
)</f>
        <v>-</v>
      </c>
      <c r="H52" s="203" t="str" cm="1">
        <f t="array" ref="H52">IF('Data Table'!H53="", "-",
   IF('Data Table'!H53="-", "-",
      IF(ISNUMBER('Data Table'!H53*1), 'Data Table'!H53,
         IF(ISNUMBER(SEARCH("hrs", 'Data Table'!H53)),
            IFERROR(
               ROUND(SUMPRODUCT(
                  VALUE(LEFT(_xlfn.TEXTSPLIT('Data Table'!H53, CHAR(10)), FIND("-", _xlfn.TEXTSPLIT('Data Table'!H53, CHAR(10)))-1)) *
                  (VALUE(MID(_xlfn.TEXTSPLIT('Data Table'!H53, CHAR(10)), FIND("-", _xlfn.TEXTSPLIT('Data Table'!H53, CHAR(10)))+2,
                  SEARCH("hrs", _xlfn.TEXTSPLIT('Data Table'!H53, CHAR(10)))-SEARCH("-", _xlfn.TEXTSPLIT('Data Table'!H53, CHAR(10)))-2))/12)
               ), 2),
               "-"
            )
         )
      )
   )
)</f>
        <v>-</v>
      </c>
      <c r="I52" s="203" t="str" cm="1">
        <f t="array" ref="I52">IF('Data Table'!I53="", "-",
   IF('Data Table'!I53="-", "-",
      IF(ISNUMBER('Data Table'!I53*1), 'Data Table'!I53,
         IF(ISNUMBER(SEARCH("hrs", 'Data Table'!I53)),
            IFERROR(
               ROUND(SUMPRODUCT(
                  VALUE(LEFT(_xlfn.TEXTSPLIT('Data Table'!I53, CHAR(10)), FIND("-", _xlfn.TEXTSPLIT('Data Table'!I53, CHAR(10)))-1)) *
                  (VALUE(MID(_xlfn.TEXTSPLIT('Data Table'!I53, CHAR(10)), FIND("-", _xlfn.TEXTSPLIT('Data Table'!I53, CHAR(10)))+2,
                  SEARCH("hrs", _xlfn.TEXTSPLIT('Data Table'!I53, CHAR(10)))-SEARCH("-", _xlfn.TEXTSPLIT('Data Table'!I53, CHAR(10)))-2))/12)
               ), 2),
               "-"
            )
         )
      )
   )
)</f>
        <v>-</v>
      </c>
      <c r="J52" s="203" t="str" cm="1">
        <f t="array" ref="J52">IF('Data Table'!J53="", "-",
   IF('Data Table'!J53="-", "-",
      IF(ISNUMBER('Data Table'!J53*1), 'Data Table'!J53,
         IF(ISNUMBER(SEARCH("hrs", 'Data Table'!J53)),
            IFERROR(
               ROUND(SUMPRODUCT(
                  VALUE(LEFT(_xlfn.TEXTSPLIT('Data Table'!J53, CHAR(10)), FIND("-", _xlfn.TEXTSPLIT('Data Table'!J53, CHAR(10)))-1)) *
                  (VALUE(MID(_xlfn.TEXTSPLIT('Data Table'!J53, CHAR(10)), FIND("-", _xlfn.TEXTSPLIT('Data Table'!J53, CHAR(10)))+2,
                  SEARCH("hrs", _xlfn.TEXTSPLIT('Data Table'!J53, CHAR(10)))-SEARCH("-", _xlfn.TEXTSPLIT('Data Table'!J53, CHAR(10)))-2))/12)
               ), 2),
               "-"
            )
         )
      )
   )
)</f>
        <v>-</v>
      </c>
      <c r="K52" s="203" t="str" cm="1">
        <f t="array" ref="K52">IF('Data Table'!K53="", "-",
   IF('Data Table'!K53="-", "-",
      IF(ISNUMBER('Data Table'!K53*1), 'Data Table'!K53,
         IF(ISNUMBER(SEARCH("hrs", 'Data Table'!K53)),
            IFERROR(
               ROUND(SUMPRODUCT(
                  VALUE(LEFT(_xlfn.TEXTSPLIT('Data Table'!K53, CHAR(10)), FIND("-", _xlfn.TEXTSPLIT('Data Table'!K53, CHAR(10)))-1)) *
                  (VALUE(MID(_xlfn.TEXTSPLIT('Data Table'!K53, CHAR(10)), FIND("-", _xlfn.TEXTSPLIT('Data Table'!K53, CHAR(10)))+2,
                  SEARCH("hrs", _xlfn.TEXTSPLIT('Data Table'!K53, CHAR(10)))-SEARCH("-", _xlfn.TEXTSPLIT('Data Table'!K53, CHAR(10)))-2))/12)
               ), 2),
               "-"
            )
         )
      )
   )
)</f>
        <v>-</v>
      </c>
      <c r="L52" s="203" cm="1">
        <f t="array" ref="L52">IF('Data Table'!N53="", "-",
   IF('Data Table'!N53="-", "-",
      IF(ISNUMBER('Data Table'!N53*1), 'Data Table'!N53,
         IF(ISNUMBER(SEARCH("hrs", 'Data Table'!N53)),
            IFERROR(
               ROUND(SUMPRODUCT(
                  VALUE(LEFT(_xlfn.TEXTSPLIT('Data Table'!N53, CHAR(10)), FIND("-", _xlfn.TEXTSPLIT('Data Table'!N53, CHAR(10)))-1)) *
                  (VALUE(MID(_xlfn.TEXTSPLIT('Data Table'!N53, CHAR(10)), FIND("-", _xlfn.TEXTSPLIT('Data Table'!N53, CHAR(10)))+2,
                  SEARCH("hrs", _xlfn.TEXTSPLIT('Data Table'!N53, CHAR(10)))-SEARCH("-", _xlfn.TEXTSPLIT('Data Table'!N53, CHAR(10)))-2))/12)
               ), 2),
               "-"
            )
         )
      )
   )
)</f>
        <v>2</v>
      </c>
      <c r="M52" s="203" t="str" cm="1">
        <f t="array" ref="M52">IF('Data Table'!O53="", "-",
   IF('Data Table'!O53="-", "-",
      IF(ISNUMBER('Data Table'!O53*1), 'Data Table'!O53,
         IF(ISNUMBER(SEARCH("hrs", 'Data Table'!O53)),
            IFERROR(
               ROUND(SUMPRODUCT(
                  VALUE(LEFT(_xlfn.TEXTSPLIT('Data Table'!O53, CHAR(10)), FIND("-", _xlfn.TEXTSPLIT('Data Table'!O53, CHAR(10)))-1)) *
                  (VALUE(MID(_xlfn.TEXTSPLIT('Data Table'!O53, CHAR(10)), FIND("-", _xlfn.TEXTSPLIT('Data Table'!O53, CHAR(10)))+2,
                  SEARCH("hrs", _xlfn.TEXTSPLIT('Data Table'!O53, CHAR(10)))-SEARCH("-", _xlfn.TEXTSPLIT('Data Table'!O53, CHAR(10)))-2))/12)
               ), 2),
               "-"
            )
         )
      )
   )
)</f>
        <v>-</v>
      </c>
      <c r="N52" s="203" cm="1">
        <f t="array" ref="N52">IF('Data Table'!P53="", "-",
   IF('Data Table'!P53="-", "-",
      IF(ISNUMBER('Data Table'!P53*1), 'Data Table'!P53,
         IF(ISNUMBER(SEARCH("hrs", 'Data Table'!P53)),
            IFERROR(
               ROUND(SUMPRODUCT(
                  VALUE(LEFT(_xlfn.TEXTSPLIT('Data Table'!P53, CHAR(10)), FIND("-", _xlfn.TEXTSPLIT('Data Table'!P53, CHAR(10)))-1)) *
                  (VALUE(MID(_xlfn.TEXTSPLIT('Data Table'!P53, CHAR(10)), FIND("-", _xlfn.TEXTSPLIT('Data Table'!P53, CHAR(10)))+2,
                  SEARCH("hrs", _xlfn.TEXTSPLIT('Data Table'!P53, CHAR(10)))-SEARCH("-", _xlfn.TEXTSPLIT('Data Table'!P53, CHAR(10)))-2))/12)
               ), 2),
               "-"
            )
         )
      )
   )
)</f>
        <v>5</v>
      </c>
      <c r="O52" s="203" t="str" cm="1">
        <f t="array" ref="O52">IF('Data Table'!Q53="", "-",
   IF('Data Table'!Q53="-", "-",
      IF(ISNUMBER('Data Table'!Q53*1), 'Data Table'!Q53,
         IF(ISNUMBER(SEARCH("hrs", 'Data Table'!Q53)),
            IFERROR(
               ROUND(SUMPRODUCT(
                  VALUE(LEFT(_xlfn.TEXTSPLIT('Data Table'!Q53, CHAR(10)), FIND("-", _xlfn.TEXTSPLIT('Data Table'!Q53, CHAR(10)))-1)) *
                  (VALUE(MID(_xlfn.TEXTSPLIT('Data Table'!Q53, CHAR(10)), FIND("-", _xlfn.TEXTSPLIT('Data Table'!Q53, CHAR(10)))+2,
                  SEARCH("hrs", _xlfn.TEXTSPLIT('Data Table'!Q53, CHAR(10)))-SEARCH("-", _xlfn.TEXTSPLIT('Data Table'!Q53, CHAR(10)))-2))/12)
               ), 2),
               "-"
            )
         )
      )
   )
)</f>
        <v>-</v>
      </c>
      <c r="P52" s="203" cm="1">
        <f t="array" ref="P52">IF('Data Table'!R53="", "-",
   IF('Data Table'!R53="-", "-",
      IF(ISNUMBER('Data Table'!R53*1), 'Data Table'!R53,
         IF(ISNUMBER(SEARCH("hrs", 'Data Table'!R53)),
            IFERROR(
               ROUND(SUMPRODUCT(
                  VALUE(LEFT(_xlfn.TEXTSPLIT('Data Table'!R53, CHAR(10)), FIND("-", _xlfn.TEXTSPLIT('Data Table'!R53, CHAR(10)))-1)) *
                  (VALUE(MID(_xlfn.TEXTSPLIT('Data Table'!R53, CHAR(10)), FIND("-", _xlfn.TEXTSPLIT('Data Table'!R53, CHAR(10)))+2,
                  SEARCH("hrs", _xlfn.TEXTSPLIT('Data Table'!R53, CHAR(10)))-SEARCH("-", _xlfn.TEXTSPLIT('Data Table'!R53, CHAR(10)))-2))/12)
               ), 2),
               "-"
            )
         )
      )
   )
)</f>
        <v>0</v>
      </c>
      <c r="Q52" s="203" t="str" cm="1">
        <f t="array" ref="Q52">IF('Data Table'!S53="", "-",
   IF('Data Table'!S53="-", "-",
      IF(ISNUMBER('Data Table'!S53*1), 'Data Table'!S53,
         IF(ISNUMBER(SEARCH("hrs", 'Data Table'!S53)),
            IFERROR(
               ROUND(SUMPRODUCT(
                  VALUE(LEFT(_xlfn.TEXTSPLIT('Data Table'!S53, CHAR(10)), FIND("-", _xlfn.TEXTSPLIT('Data Table'!S53, CHAR(10)))-1)) *
                  (VALUE(MID(_xlfn.TEXTSPLIT('Data Table'!S53, CHAR(10)), FIND("-", _xlfn.TEXTSPLIT('Data Table'!S53, CHAR(10)))+2,
                  SEARCH("hrs", _xlfn.TEXTSPLIT('Data Table'!S53, CHAR(10)))-SEARCH("-", _xlfn.TEXTSPLIT('Data Table'!S53, CHAR(10)))-2))/12)
               ), 2),
               "-"
            )
         )
      )
   )
)</f>
        <v>-</v>
      </c>
      <c r="R52" s="203" cm="1">
        <f t="array" ref="R52">IF('Data Table'!T53="", "-",
   IF('Data Table'!T53="-", "-",
      IF(ISNUMBER('Data Table'!T53*1), 'Data Table'!T53,
         IF(ISNUMBER(SEARCH("hrs", 'Data Table'!T53)),
            IFERROR(
               ROUND(SUMPRODUCT(
                  VALUE(LEFT(_xlfn.TEXTSPLIT('Data Table'!T53, CHAR(10)), FIND("-", _xlfn.TEXTSPLIT('Data Table'!T53, CHAR(10)))-1)) *
                  (VALUE(MID(_xlfn.TEXTSPLIT('Data Table'!T53, CHAR(10)), FIND("-", _xlfn.TEXTSPLIT('Data Table'!T53, CHAR(10)))+2,
                  SEARCH("hrs", _xlfn.TEXTSPLIT('Data Table'!T53, CHAR(10)))-SEARCH("-", _xlfn.TEXTSPLIT('Data Table'!T53, CHAR(10)))-2))/12)
               ), 2),
               "-"
            )
         )
      )
   )
)</f>
        <v>0</v>
      </c>
      <c r="S52" s="203" t="str" cm="1">
        <f t="array" ref="S52">IF('Data Table'!U53="", "-",
   IF('Data Table'!U53="-", "-",
      IF(ISNUMBER('Data Table'!U53*1), 'Data Table'!U53,
         IF(ISNUMBER(SEARCH("hrs", 'Data Table'!U53)),
            IFERROR(
               ROUND(SUMPRODUCT(
                  VALUE(LEFT(_xlfn.TEXTSPLIT('Data Table'!U53, CHAR(10)), FIND("-", _xlfn.TEXTSPLIT('Data Table'!U53, CHAR(10)))-1)) *
                  (VALUE(MID(_xlfn.TEXTSPLIT('Data Table'!U53, CHAR(10)), FIND("-", _xlfn.TEXTSPLIT('Data Table'!U53, CHAR(10)))+2,
                  SEARCH("hrs", _xlfn.TEXTSPLIT('Data Table'!U53, CHAR(10)))-SEARCH("-", _xlfn.TEXTSPLIT('Data Table'!U53, CHAR(10)))-2))/12)
               ), 2),
               "-"
            )
         )
      )
   )
)</f>
        <v>-</v>
      </c>
      <c r="T52" s="251">
        <v>3566</v>
      </c>
      <c r="U52" s="251" t="s">
        <v>54</v>
      </c>
      <c r="V52" s="251">
        <v>7</v>
      </c>
      <c r="W52" s="295"/>
    </row>
    <row r="53" spans="1:23" s="3" customFormat="1" ht="20.25" customHeight="1">
      <c r="A53" s="205">
        <v>45363</v>
      </c>
      <c r="B53" s="203" t="str" cm="1">
        <f t="array" ref="B53">IF('Data Table'!B54="", "-",
   IF('Data Table'!B54="-", "-",
      IF(ISNUMBER('Data Table'!B54*1), 'Data Table'!B54,
         IF(ISNUMBER(SEARCH("hrs", 'Data Table'!B54)),
            IFERROR(
               ROUND(SUMPRODUCT(
                  VALUE(LEFT(_xlfn.TEXTSPLIT('Data Table'!B54, CHAR(10)), FIND("-", _xlfn.TEXTSPLIT('Data Table'!B54, CHAR(10)))-1)) *
                  (VALUE(MID(_xlfn.TEXTSPLIT('Data Table'!B54, CHAR(10)), FIND("-", _xlfn.TEXTSPLIT('Data Table'!B54, CHAR(10)))+2,
                  SEARCH("hrs", _xlfn.TEXTSPLIT('Data Table'!B54, CHAR(10)))-SEARCH("-", _xlfn.TEXTSPLIT('Data Table'!B54, CHAR(10)))-2))/12)
               ), 2),
               "-"
            )
         )
      )
   )
)</f>
        <v>-</v>
      </c>
      <c r="C53" s="203" t="str" cm="1">
        <f t="array" ref="C53">IF('Data Table'!C54="", "-",
   IF('Data Table'!C54="-", "-",
      IF(ISNUMBER('Data Table'!C54*1), 'Data Table'!C54,
         IF(ISNUMBER(SEARCH("hrs", 'Data Table'!C54)),
            IFERROR(
               ROUND(SUMPRODUCT(
                  VALUE(LEFT(_xlfn.TEXTSPLIT('Data Table'!C54, CHAR(10)), FIND("-", _xlfn.TEXTSPLIT('Data Table'!C54, CHAR(10)))-1)) *
                  (VALUE(MID(_xlfn.TEXTSPLIT('Data Table'!C54, CHAR(10)), FIND("-", _xlfn.TEXTSPLIT('Data Table'!C54, CHAR(10)))+2,
                  SEARCH("hrs", _xlfn.TEXTSPLIT('Data Table'!C54, CHAR(10)))-SEARCH("-", _xlfn.TEXTSPLIT('Data Table'!C54, CHAR(10)))-2))/12)
               ), 2),
               "-"
            )
         )
      )
   )
)</f>
        <v>-</v>
      </c>
      <c r="D53" s="203" t="str" cm="1">
        <f t="array" ref="D53">IF('Data Table'!D54="", "-",
   IF('Data Table'!D54="-", "-",
      IF(ISNUMBER('Data Table'!D54*1), 'Data Table'!D54,
         IF(ISNUMBER(SEARCH("hrs", 'Data Table'!D54)),
            IFERROR(
               ROUND(SUMPRODUCT(
                  VALUE(LEFT(_xlfn.TEXTSPLIT('Data Table'!D54, CHAR(10)), FIND("-", _xlfn.TEXTSPLIT('Data Table'!D54, CHAR(10)))-1)) *
                  (VALUE(MID(_xlfn.TEXTSPLIT('Data Table'!D54, CHAR(10)), FIND("-", _xlfn.TEXTSPLIT('Data Table'!D54, CHAR(10)))+2,
                  SEARCH("hrs", _xlfn.TEXTSPLIT('Data Table'!D54, CHAR(10)))-SEARCH("-", _xlfn.TEXTSPLIT('Data Table'!D54, CHAR(10)))-2))/12)
               ), 2),
               "-"
            )
         )
      )
   )
)</f>
        <v>-</v>
      </c>
      <c r="E53" s="203" t="str" cm="1">
        <f t="array" ref="E53">IF('Data Table'!E54="", "-",
   IF('Data Table'!E54="-", "-",
      IF(ISNUMBER('Data Table'!E54*1), 'Data Table'!E54,
         IF(ISNUMBER(SEARCH("hrs", 'Data Table'!E54)),
            IFERROR(
               ROUND(SUMPRODUCT(
                  VALUE(LEFT(_xlfn.TEXTSPLIT('Data Table'!E54, CHAR(10)), FIND("-", _xlfn.TEXTSPLIT('Data Table'!E54, CHAR(10)))-1)) *
                  (VALUE(MID(_xlfn.TEXTSPLIT('Data Table'!E54, CHAR(10)), FIND("-", _xlfn.TEXTSPLIT('Data Table'!E54, CHAR(10)))+2,
                  SEARCH("hrs", _xlfn.TEXTSPLIT('Data Table'!E54, CHAR(10)))-SEARCH("-", _xlfn.TEXTSPLIT('Data Table'!E54, CHAR(10)))-2))/12)
               ), 2),
               "-"
            )
         )
      )
   )
)</f>
        <v>-</v>
      </c>
      <c r="F53" s="203" t="str" cm="1">
        <f t="array" ref="F53">IF('Data Table'!F54="", "-",
   IF('Data Table'!F54="-", "-",
      IF(ISNUMBER('Data Table'!F54*1), 'Data Table'!F54,
         IF(ISNUMBER(SEARCH("hrs", 'Data Table'!F54)),
            IFERROR(
               ROUND(SUMPRODUCT(
                  VALUE(LEFT(_xlfn.TEXTSPLIT('Data Table'!F54, CHAR(10)), FIND("-", _xlfn.TEXTSPLIT('Data Table'!F54, CHAR(10)))-1)) *
                  (VALUE(MID(_xlfn.TEXTSPLIT('Data Table'!F54, CHAR(10)), FIND("-", _xlfn.TEXTSPLIT('Data Table'!F54, CHAR(10)))+2,
                  SEARCH("hrs", _xlfn.TEXTSPLIT('Data Table'!F54, CHAR(10)))-SEARCH("-", _xlfn.TEXTSPLIT('Data Table'!F54, CHAR(10)))-2))/12)
               ), 2),
               "-"
            )
         )
      )
   )
)</f>
        <v>-</v>
      </c>
      <c r="G53" s="203" t="str" cm="1">
        <f t="array" ref="G53">IF('Data Table'!G54="", "-",
   IF('Data Table'!G54="-", "-",
      IF(ISNUMBER('Data Table'!G54*1), 'Data Table'!G54,
         IF(ISNUMBER(SEARCH("hrs", 'Data Table'!G54)),
            IFERROR(
               ROUND(SUMPRODUCT(
                  VALUE(LEFT(_xlfn.TEXTSPLIT('Data Table'!G54, CHAR(10)), FIND("-", _xlfn.TEXTSPLIT('Data Table'!G54, CHAR(10)))-1)) *
                  (VALUE(MID(_xlfn.TEXTSPLIT('Data Table'!G54, CHAR(10)), FIND("-", _xlfn.TEXTSPLIT('Data Table'!G54, CHAR(10)))+2,
                  SEARCH("hrs", _xlfn.TEXTSPLIT('Data Table'!G54, CHAR(10)))-SEARCH("-", _xlfn.TEXTSPLIT('Data Table'!G54, CHAR(10)))-2))/12)
               ), 2),
               "-"
            )
         )
      )
   )
)</f>
        <v>-</v>
      </c>
      <c r="H53" s="203" t="str" cm="1">
        <f t="array" ref="H53">IF('Data Table'!H54="", "-",
   IF('Data Table'!H54="-", "-",
      IF(ISNUMBER('Data Table'!H54*1), 'Data Table'!H54,
         IF(ISNUMBER(SEARCH("hrs", 'Data Table'!H54)),
            IFERROR(
               ROUND(SUMPRODUCT(
                  VALUE(LEFT(_xlfn.TEXTSPLIT('Data Table'!H54, CHAR(10)), FIND("-", _xlfn.TEXTSPLIT('Data Table'!H54, CHAR(10)))-1)) *
                  (VALUE(MID(_xlfn.TEXTSPLIT('Data Table'!H54, CHAR(10)), FIND("-", _xlfn.TEXTSPLIT('Data Table'!H54, CHAR(10)))+2,
                  SEARCH("hrs", _xlfn.TEXTSPLIT('Data Table'!H54, CHAR(10)))-SEARCH("-", _xlfn.TEXTSPLIT('Data Table'!H54, CHAR(10)))-2))/12)
               ), 2),
               "-"
            )
         )
      )
   )
)</f>
        <v>-</v>
      </c>
      <c r="I53" s="203" t="str" cm="1">
        <f t="array" ref="I53">IF('Data Table'!I54="", "-",
   IF('Data Table'!I54="-", "-",
      IF(ISNUMBER('Data Table'!I54*1), 'Data Table'!I54,
         IF(ISNUMBER(SEARCH("hrs", 'Data Table'!I54)),
            IFERROR(
               ROUND(SUMPRODUCT(
                  VALUE(LEFT(_xlfn.TEXTSPLIT('Data Table'!I54, CHAR(10)), FIND("-", _xlfn.TEXTSPLIT('Data Table'!I54, CHAR(10)))-1)) *
                  (VALUE(MID(_xlfn.TEXTSPLIT('Data Table'!I54, CHAR(10)), FIND("-", _xlfn.TEXTSPLIT('Data Table'!I54, CHAR(10)))+2,
                  SEARCH("hrs", _xlfn.TEXTSPLIT('Data Table'!I54, CHAR(10)))-SEARCH("-", _xlfn.TEXTSPLIT('Data Table'!I54, CHAR(10)))-2))/12)
               ), 2),
               "-"
            )
         )
      )
   )
)</f>
        <v>-</v>
      </c>
      <c r="J53" s="203" t="str" cm="1">
        <f t="array" ref="J53">IF('Data Table'!J54="", "-",
   IF('Data Table'!J54="-", "-",
      IF(ISNUMBER('Data Table'!J54*1), 'Data Table'!J54,
         IF(ISNUMBER(SEARCH("hrs", 'Data Table'!J54)),
            IFERROR(
               ROUND(SUMPRODUCT(
                  VALUE(LEFT(_xlfn.TEXTSPLIT('Data Table'!J54, CHAR(10)), FIND("-", _xlfn.TEXTSPLIT('Data Table'!J54, CHAR(10)))-1)) *
                  (VALUE(MID(_xlfn.TEXTSPLIT('Data Table'!J54, CHAR(10)), FIND("-", _xlfn.TEXTSPLIT('Data Table'!J54, CHAR(10)))+2,
                  SEARCH("hrs", _xlfn.TEXTSPLIT('Data Table'!J54, CHAR(10)))-SEARCH("-", _xlfn.TEXTSPLIT('Data Table'!J54, CHAR(10)))-2))/12)
               ), 2),
               "-"
            )
         )
      )
   )
)</f>
        <v>-</v>
      </c>
      <c r="K53" s="203" t="str" cm="1">
        <f t="array" ref="K53">IF('Data Table'!K54="", "-",
   IF('Data Table'!K54="-", "-",
      IF(ISNUMBER('Data Table'!K54*1), 'Data Table'!K54,
         IF(ISNUMBER(SEARCH("hrs", 'Data Table'!K54)),
            IFERROR(
               ROUND(SUMPRODUCT(
                  VALUE(LEFT(_xlfn.TEXTSPLIT('Data Table'!K54, CHAR(10)), FIND("-", _xlfn.TEXTSPLIT('Data Table'!K54, CHAR(10)))-1)) *
                  (VALUE(MID(_xlfn.TEXTSPLIT('Data Table'!K54, CHAR(10)), FIND("-", _xlfn.TEXTSPLIT('Data Table'!K54, CHAR(10)))+2,
                  SEARCH("hrs", _xlfn.TEXTSPLIT('Data Table'!K54, CHAR(10)))-SEARCH("-", _xlfn.TEXTSPLIT('Data Table'!K54, CHAR(10)))-2))/12)
               ), 2),
               "-"
            )
         )
      )
   )
)</f>
        <v>-</v>
      </c>
      <c r="L53" s="203" t="str" cm="1">
        <f t="array" ref="L53">IF('Data Table'!N54="", "-",
   IF('Data Table'!N54="-", "-",
      IF(ISNUMBER('Data Table'!N54*1), 'Data Table'!N54,
         IF(ISNUMBER(SEARCH("hrs", 'Data Table'!N54)),
            IFERROR(
               ROUND(SUMPRODUCT(
                  VALUE(LEFT(_xlfn.TEXTSPLIT('Data Table'!N54, CHAR(10)), FIND("-", _xlfn.TEXTSPLIT('Data Table'!N54, CHAR(10)))-1)) *
                  (VALUE(MID(_xlfn.TEXTSPLIT('Data Table'!N54, CHAR(10)), FIND("-", _xlfn.TEXTSPLIT('Data Table'!N54, CHAR(10)))+2,
                  SEARCH("hrs", _xlfn.TEXTSPLIT('Data Table'!N54, CHAR(10)))-SEARCH("-", _xlfn.TEXTSPLIT('Data Table'!N54, CHAR(10)))-2))/12)
               ), 2),
               "-"
            )
         )
      )
   )
)</f>
        <v>-</v>
      </c>
      <c r="M53" s="203" t="str" cm="1">
        <f t="array" ref="M53">IF('Data Table'!O54="", "-",
   IF('Data Table'!O54="-", "-",
      IF(ISNUMBER('Data Table'!O54*1), 'Data Table'!O54,
         IF(ISNUMBER(SEARCH("hrs", 'Data Table'!O54)),
            IFERROR(
               ROUND(SUMPRODUCT(
                  VALUE(LEFT(_xlfn.TEXTSPLIT('Data Table'!O54, CHAR(10)), FIND("-", _xlfn.TEXTSPLIT('Data Table'!O54, CHAR(10)))-1)) *
                  (VALUE(MID(_xlfn.TEXTSPLIT('Data Table'!O54, CHAR(10)), FIND("-", _xlfn.TEXTSPLIT('Data Table'!O54, CHAR(10)))+2,
                  SEARCH("hrs", _xlfn.TEXTSPLIT('Data Table'!O54, CHAR(10)))-SEARCH("-", _xlfn.TEXTSPLIT('Data Table'!O54, CHAR(10)))-2))/12)
               ), 2),
               "-"
            )
         )
      )
   )
)</f>
        <v>-</v>
      </c>
      <c r="N53" s="203" t="str" cm="1">
        <f t="array" ref="N53">IF('Data Table'!P54="", "-",
   IF('Data Table'!P54="-", "-",
      IF(ISNUMBER('Data Table'!P54*1), 'Data Table'!P54,
         IF(ISNUMBER(SEARCH("hrs", 'Data Table'!P54)),
            IFERROR(
               ROUND(SUMPRODUCT(
                  VALUE(LEFT(_xlfn.TEXTSPLIT('Data Table'!P54, CHAR(10)), FIND("-", _xlfn.TEXTSPLIT('Data Table'!P54, CHAR(10)))-1)) *
                  (VALUE(MID(_xlfn.TEXTSPLIT('Data Table'!P54, CHAR(10)), FIND("-", _xlfn.TEXTSPLIT('Data Table'!P54, CHAR(10)))+2,
                  SEARCH("hrs", _xlfn.TEXTSPLIT('Data Table'!P54, CHAR(10)))-SEARCH("-", _xlfn.TEXTSPLIT('Data Table'!P54, CHAR(10)))-2))/12)
               ), 2),
               "-"
            )
         )
      )
   )
)</f>
        <v>-</v>
      </c>
      <c r="O53" s="203" t="str" cm="1">
        <f t="array" ref="O53">IF('Data Table'!Q54="", "-",
   IF('Data Table'!Q54="-", "-",
      IF(ISNUMBER('Data Table'!Q54*1), 'Data Table'!Q54,
         IF(ISNUMBER(SEARCH("hrs", 'Data Table'!Q54)),
            IFERROR(
               ROUND(SUMPRODUCT(
                  VALUE(LEFT(_xlfn.TEXTSPLIT('Data Table'!Q54, CHAR(10)), FIND("-", _xlfn.TEXTSPLIT('Data Table'!Q54, CHAR(10)))-1)) *
                  (VALUE(MID(_xlfn.TEXTSPLIT('Data Table'!Q54, CHAR(10)), FIND("-", _xlfn.TEXTSPLIT('Data Table'!Q54, CHAR(10)))+2,
                  SEARCH("hrs", _xlfn.TEXTSPLIT('Data Table'!Q54, CHAR(10)))-SEARCH("-", _xlfn.TEXTSPLIT('Data Table'!Q54, CHAR(10)))-2))/12)
               ), 2),
               "-"
            )
         )
      )
   )
)</f>
        <v>-</v>
      </c>
      <c r="P53" s="203" t="str" cm="1">
        <f t="array" ref="P53">IF('Data Table'!R54="", "-",
   IF('Data Table'!R54="-", "-",
      IF(ISNUMBER('Data Table'!R54*1), 'Data Table'!R54,
         IF(ISNUMBER(SEARCH("hrs", 'Data Table'!R54)),
            IFERROR(
               ROUND(SUMPRODUCT(
                  VALUE(LEFT(_xlfn.TEXTSPLIT('Data Table'!R54, CHAR(10)), FIND("-", _xlfn.TEXTSPLIT('Data Table'!R54, CHAR(10)))-1)) *
                  (VALUE(MID(_xlfn.TEXTSPLIT('Data Table'!R54, CHAR(10)), FIND("-", _xlfn.TEXTSPLIT('Data Table'!R54, CHAR(10)))+2,
                  SEARCH("hrs", _xlfn.TEXTSPLIT('Data Table'!R54, CHAR(10)))-SEARCH("-", _xlfn.TEXTSPLIT('Data Table'!R54, CHAR(10)))-2))/12)
               ), 2),
               "-"
            )
         )
      )
   )
)</f>
        <v>-</v>
      </c>
      <c r="Q53" s="203" t="str" cm="1">
        <f t="array" ref="Q53">IF('Data Table'!S54="", "-",
   IF('Data Table'!S54="-", "-",
      IF(ISNUMBER('Data Table'!S54*1), 'Data Table'!S54,
         IF(ISNUMBER(SEARCH("hrs", 'Data Table'!S54)),
            IFERROR(
               ROUND(SUMPRODUCT(
                  VALUE(LEFT(_xlfn.TEXTSPLIT('Data Table'!S54, CHAR(10)), FIND("-", _xlfn.TEXTSPLIT('Data Table'!S54, CHAR(10)))-1)) *
                  (VALUE(MID(_xlfn.TEXTSPLIT('Data Table'!S54, CHAR(10)), FIND("-", _xlfn.TEXTSPLIT('Data Table'!S54, CHAR(10)))+2,
                  SEARCH("hrs", _xlfn.TEXTSPLIT('Data Table'!S54, CHAR(10)))-SEARCH("-", _xlfn.TEXTSPLIT('Data Table'!S54, CHAR(10)))-2))/12)
               ), 2),
               "-"
            )
         )
      )
   )
)</f>
        <v>-</v>
      </c>
      <c r="R53" s="203" t="str" cm="1">
        <f t="array" ref="R53">IF('Data Table'!T54="", "-",
   IF('Data Table'!T54="-", "-",
      IF(ISNUMBER('Data Table'!T54*1), 'Data Table'!T54,
         IF(ISNUMBER(SEARCH("hrs", 'Data Table'!T54)),
            IFERROR(
               ROUND(SUMPRODUCT(
                  VALUE(LEFT(_xlfn.TEXTSPLIT('Data Table'!T54, CHAR(10)), FIND("-", _xlfn.TEXTSPLIT('Data Table'!T54, CHAR(10)))-1)) *
                  (VALUE(MID(_xlfn.TEXTSPLIT('Data Table'!T54, CHAR(10)), FIND("-", _xlfn.TEXTSPLIT('Data Table'!T54, CHAR(10)))+2,
                  SEARCH("hrs", _xlfn.TEXTSPLIT('Data Table'!T54, CHAR(10)))-SEARCH("-", _xlfn.TEXTSPLIT('Data Table'!T54, CHAR(10)))-2))/12)
               ), 2),
               "-"
            )
         )
      )
   )
)</f>
        <v>-</v>
      </c>
      <c r="S53" s="203" t="str" cm="1">
        <f t="array" ref="S53">IF('Data Table'!U54="", "-",
   IF('Data Table'!U54="-", "-",
      IF(ISNUMBER('Data Table'!U54*1), 'Data Table'!U54,
         IF(ISNUMBER(SEARCH("hrs", 'Data Table'!U54)),
            IFERROR(
               ROUND(SUMPRODUCT(
                  VALUE(LEFT(_xlfn.TEXTSPLIT('Data Table'!U54, CHAR(10)), FIND("-", _xlfn.TEXTSPLIT('Data Table'!U54, CHAR(10)))-1)) *
                  (VALUE(MID(_xlfn.TEXTSPLIT('Data Table'!U54, CHAR(10)), FIND("-", _xlfn.TEXTSPLIT('Data Table'!U54, CHAR(10)))+2,
                  SEARCH("hrs", _xlfn.TEXTSPLIT('Data Table'!U54, CHAR(10)))-SEARCH("-", _xlfn.TEXTSPLIT('Data Table'!U54, CHAR(10)))-2))/12)
               ), 2),
               "-"
            )
         )
      )
   )
)</f>
        <v>-</v>
      </c>
      <c r="T53" s="251">
        <v>865</v>
      </c>
      <c r="U53" s="251" t="s">
        <v>54</v>
      </c>
      <c r="V53" s="251" t="s">
        <v>418</v>
      </c>
      <c r="W53" s="295"/>
    </row>
    <row r="54" spans="1:23" s="3" customFormat="1" ht="20.25" customHeight="1">
      <c r="A54" s="205">
        <v>45364</v>
      </c>
      <c r="B54" s="203" t="str" cm="1">
        <f t="array" ref="B54">IF('Data Table'!B55="", "-",
   IF('Data Table'!B55="-", "-",
      IF(ISNUMBER('Data Table'!B55*1), 'Data Table'!B55,
         IF(ISNUMBER(SEARCH("hrs", 'Data Table'!B55)),
            IFERROR(
               ROUND(SUMPRODUCT(
                  VALUE(LEFT(_xlfn.TEXTSPLIT('Data Table'!B55, CHAR(10)), FIND("-", _xlfn.TEXTSPLIT('Data Table'!B55, CHAR(10)))-1)) *
                  (VALUE(MID(_xlfn.TEXTSPLIT('Data Table'!B55, CHAR(10)), FIND("-", _xlfn.TEXTSPLIT('Data Table'!B55, CHAR(10)))+2,
                  SEARCH("hrs", _xlfn.TEXTSPLIT('Data Table'!B55, CHAR(10)))-SEARCH("-", _xlfn.TEXTSPLIT('Data Table'!B55, CHAR(10)))-2))/12)
               ), 2),
               "-"
            )
         )
      )
   )
)</f>
        <v>-</v>
      </c>
      <c r="C54" s="203" t="str" cm="1">
        <f t="array" ref="C54">IF('Data Table'!C55="", "-",
   IF('Data Table'!C55="-", "-",
      IF(ISNUMBER('Data Table'!C55*1), 'Data Table'!C55,
         IF(ISNUMBER(SEARCH("hrs", 'Data Table'!C55)),
            IFERROR(
               ROUND(SUMPRODUCT(
                  VALUE(LEFT(_xlfn.TEXTSPLIT('Data Table'!C55, CHAR(10)), FIND("-", _xlfn.TEXTSPLIT('Data Table'!C55, CHAR(10)))-1)) *
                  (VALUE(MID(_xlfn.TEXTSPLIT('Data Table'!C55, CHAR(10)), FIND("-", _xlfn.TEXTSPLIT('Data Table'!C55, CHAR(10)))+2,
                  SEARCH("hrs", _xlfn.TEXTSPLIT('Data Table'!C55, CHAR(10)))-SEARCH("-", _xlfn.TEXTSPLIT('Data Table'!C55, CHAR(10)))-2))/12)
               ), 2),
               "-"
            )
         )
      )
   )
)</f>
        <v>-</v>
      </c>
      <c r="D54" s="203" t="str" cm="1">
        <f t="array" ref="D54">IF('Data Table'!D55="", "-",
   IF('Data Table'!D55="-", "-",
      IF(ISNUMBER('Data Table'!D55*1), 'Data Table'!D55,
         IF(ISNUMBER(SEARCH("hrs", 'Data Table'!D55)),
            IFERROR(
               ROUND(SUMPRODUCT(
                  VALUE(LEFT(_xlfn.TEXTSPLIT('Data Table'!D55, CHAR(10)), FIND("-", _xlfn.TEXTSPLIT('Data Table'!D55, CHAR(10)))-1)) *
                  (VALUE(MID(_xlfn.TEXTSPLIT('Data Table'!D55, CHAR(10)), FIND("-", _xlfn.TEXTSPLIT('Data Table'!D55, CHAR(10)))+2,
                  SEARCH("hrs", _xlfn.TEXTSPLIT('Data Table'!D55, CHAR(10)))-SEARCH("-", _xlfn.TEXTSPLIT('Data Table'!D55, CHAR(10)))-2))/12)
               ), 2),
               "-"
            )
         )
      )
   )
)</f>
        <v>-</v>
      </c>
      <c r="E54" s="203" t="str" cm="1">
        <f t="array" ref="E54">IF('Data Table'!E55="", "-",
   IF('Data Table'!E55="-", "-",
      IF(ISNUMBER('Data Table'!E55*1), 'Data Table'!E55,
         IF(ISNUMBER(SEARCH("hrs", 'Data Table'!E55)),
            IFERROR(
               ROUND(SUMPRODUCT(
                  VALUE(LEFT(_xlfn.TEXTSPLIT('Data Table'!E55, CHAR(10)), FIND("-", _xlfn.TEXTSPLIT('Data Table'!E55, CHAR(10)))-1)) *
                  (VALUE(MID(_xlfn.TEXTSPLIT('Data Table'!E55, CHAR(10)), FIND("-", _xlfn.TEXTSPLIT('Data Table'!E55, CHAR(10)))+2,
                  SEARCH("hrs", _xlfn.TEXTSPLIT('Data Table'!E55, CHAR(10)))-SEARCH("-", _xlfn.TEXTSPLIT('Data Table'!E55, CHAR(10)))-2))/12)
               ), 2),
               "-"
            )
         )
      )
   )
)</f>
        <v>-</v>
      </c>
      <c r="F54" s="203" t="str" cm="1">
        <f t="array" ref="F54">IF('Data Table'!F55="", "-",
   IF('Data Table'!F55="-", "-",
      IF(ISNUMBER('Data Table'!F55*1), 'Data Table'!F55,
         IF(ISNUMBER(SEARCH("hrs", 'Data Table'!F55)),
            IFERROR(
               ROUND(SUMPRODUCT(
                  VALUE(LEFT(_xlfn.TEXTSPLIT('Data Table'!F55, CHAR(10)), FIND("-", _xlfn.TEXTSPLIT('Data Table'!F55, CHAR(10)))-1)) *
                  (VALUE(MID(_xlfn.TEXTSPLIT('Data Table'!F55, CHAR(10)), FIND("-", _xlfn.TEXTSPLIT('Data Table'!F55, CHAR(10)))+2,
                  SEARCH("hrs", _xlfn.TEXTSPLIT('Data Table'!F55, CHAR(10)))-SEARCH("-", _xlfn.TEXTSPLIT('Data Table'!F55, CHAR(10)))-2))/12)
               ), 2),
               "-"
            )
         )
      )
   )
)</f>
        <v>-</v>
      </c>
      <c r="G54" s="203" t="str" cm="1">
        <f t="array" ref="G54">IF('Data Table'!G55="", "-",
   IF('Data Table'!G55="-", "-",
      IF(ISNUMBER('Data Table'!G55*1), 'Data Table'!G55,
         IF(ISNUMBER(SEARCH("hrs", 'Data Table'!G55)),
            IFERROR(
               ROUND(SUMPRODUCT(
                  VALUE(LEFT(_xlfn.TEXTSPLIT('Data Table'!G55, CHAR(10)), FIND("-", _xlfn.TEXTSPLIT('Data Table'!G55, CHAR(10)))-1)) *
                  (VALUE(MID(_xlfn.TEXTSPLIT('Data Table'!G55, CHAR(10)), FIND("-", _xlfn.TEXTSPLIT('Data Table'!G55, CHAR(10)))+2,
                  SEARCH("hrs", _xlfn.TEXTSPLIT('Data Table'!G55, CHAR(10)))-SEARCH("-", _xlfn.TEXTSPLIT('Data Table'!G55, CHAR(10)))-2))/12)
               ), 2),
               "-"
            )
         )
      )
   )
)</f>
        <v>-</v>
      </c>
      <c r="H54" s="203" t="str" cm="1">
        <f t="array" ref="H54">IF('Data Table'!H55="", "-",
   IF('Data Table'!H55="-", "-",
      IF(ISNUMBER('Data Table'!H55*1), 'Data Table'!H55,
         IF(ISNUMBER(SEARCH("hrs", 'Data Table'!H55)),
            IFERROR(
               ROUND(SUMPRODUCT(
                  VALUE(LEFT(_xlfn.TEXTSPLIT('Data Table'!H55, CHAR(10)), FIND("-", _xlfn.TEXTSPLIT('Data Table'!H55, CHAR(10)))-1)) *
                  (VALUE(MID(_xlfn.TEXTSPLIT('Data Table'!H55, CHAR(10)), FIND("-", _xlfn.TEXTSPLIT('Data Table'!H55, CHAR(10)))+2,
                  SEARCH("hrs", _xlfn.TEXTSPLIT('Data Table'!H55, CHAR(10)))-SEARCH("-", _xlfn.TEXTSPLIT('Data Table'!H55, CHAR(10)))-2))/12)
               ), 2),
               "-"
            )
         )
      )
   )
)</f>
        <v>-</v>
      </c>
      <c r="I54" s="203" t="str" cm="1">
        <f t="array" ref="I54">IF('Data Table'!I55="", "-",
   IF('Data Table'!I55="-", "-",
      IF(ISNUMBER('Data Table'!I55*1), 'Data Table'!I55,
         IF(ISNUMBER(SEARCH("hrs", 'Data Table'!I55)),
            IFERROR(
               ROUND(SUMPRODUCT(
                  VALUE(LEFT(_xlfn.TEXTSPLIT('Data Table'!I55, CHAR(10)), FIND("-", _xlfn.TEXTSPLIT('Data Table'!I55, CHAR(10)))-1)) *
                  (VALUE(MID(_xlfn.TEXTSPLIT('Data Table'!I55, CHAR(10)), FIND("-", _xlfn.TEXTSPLIT('Data Table'!I55, CHAR(10)))+2,
                  SEARCH("hrs", _xlfn.TEXTSPLIT('Data Table'!I55, CHAR(10)))-SEARCH("-", _xlfn.TEXTSPLIT('Data Table'!I55, CHAR(10)))-2))/12)
               ), 2),
               "-"
            )
         )
      )
   )
)</f>
        <v>-</v>
      </c>
      <c r="J54" s="203" t="str" cm="1">
        <f t="array" ref="J54">IF('Data Table'!J55="", "-",
   IF('Data Table'!J55="-", "-",
      IF(ISNUMBER('Data Table'!J55*1), 'Data Table'!J55,
         IF(ISNUMBER(SEARCH("hrs", 'Data Table'!J55)),
            IFERROR(
               ROUND(SUMPRODUCT(
                  VALUE(LEFT(_xlfn.TEXTSPLIT('Data Table'!J55, CHAR(10)), FIND("-", _xlfn.TEXTSPLIT('Data Table'!J55, CHAR(10)))-1)) *
                  (VALUE(MID(_xlfn.TEXTSPLIT('Data Table'!J55, CHAR(10)), FIND("-", _xlfn.TEXTSPLIT('Data Table'!J55, CHAR(10)))+2,
                  SEARCH("hrs", _xlfn.TEXTSPLIT('Data Table'!J55, CHAR(10)))-SEARCH("-", _xlfn.TEXTSPLIT('Data Table'!J55, CHAR(10)))-2))/12)
               ), 2),
               "-"
            )
         )
      )
   )
)</f>
        <v>-</v>
      </c>
      <c r="K54" s="203" t="str" cm="1">
        <f t="array" ref="K54">IF('Data Table'!K55="", "-",
   IF('Data Table'!K55="-", "-",
      IF(ISNUMBER('Data Table'!K55*1), 'Data Table'!K55,
         IF(ISNUMBER(SEARCH("hrs", 'Data Table'!K55)),
            IFERROR(
               ROUND(SUMPRODUCT(
                  VALUE(LEFT(_xlfn.TEXTSPLIT('Data Table'!K55, CHAR(10)), FIND("-", _xlfn.TEXTSPLIT('Data Table'!K55, CHAR(10)))-1)) *
                  (VALUE(MID(_xlfn.TEXTSPLIT('Data Table'!K55, CHAR(10)), FIND("-", _xlfn.TEXTSPLIT('Data Table'!K55, CHAR(10)))+2,
                  SEARCH("hrs", _xlfn.TEXTSPLIT('Data Table'!K55, CHAR(10)))-SEARCH("-", _xlfn.TEXTSPLIT('Data Table'!K55, CHAR(10)))-2))/12)
               ), 2),
               "-"
            )
         )
      )
   )
)</f>
        <v>-</v>
      </c>
      <c r="L54" s="203" t="str" cm="1">
        <f t="array" ref="L54">IF('Data Table'!N55="", "-",
   IF('Data Table'!N55="-", "-",
      IF(ISNUMBER('Data Table'!N55*1), 'Data Table'!N55,
         IF(ISNUMBER(SEARCH("hrs", 'Data Table'!N55)),
            IFERROR(
               ROUND(SUMPRODUCT(
                  VALUE(LEFT(_xlfn.TEXTSPLIT('Data Table'!N55, CHAR(10)), FIND("-", _xlfn.TEXTSPLIT('Data Table'!N55, CHAR(10)))-1)) *
                  (VALUE(MID(_xlfn.TEXTSPLIT('Data Table'!N55, CHAR(10)), FIND("-", _xlfn.TEXTSPLIT('Data Table'!N55, CHAR(10)))+2,
                  SEARCH("hrs", _xlfn.TEXTSPLIT('Data Table'!N55, CHAR(10)))-SEARCH("-", _xlfn.TEXTSPLIT('Data Table'!N55, CHAR(10)))-2))/12)
               ), 2),
               "-"
            )
         )
      )
   )
)</f>
        <v>-</v>
      </c>
      <c r="M54" s="203" t="str" cm="1">
        <f t="array" ref="M54">IF('Data Table'!O55="", "-",
   IF('Data Table'!O55="-", "-",
      IF(ISNUMBER('Data Table'!O55*1), 'Data Table'!O55,
         IF(ISNUMBER(SEARCH("hrs", 'Data Table'!O55)),
            IFERROR(
               ROUND(SUMPRODUCT(
                  VALUE(LEFT(_xlfn.TEXTSPLIT('Data Table'!O55, CHAR(10)), FIND("-", _xlfn.TEXTSPLIT('Data Table'!O55, CHAR(10)))-1)) *
                  (VALUE(MID(_xlfn.TEXTSPLIT('Data Table'!O55, CHAR(10)), FIND("-", _xlfn.TEXTSPLIT('Data Table'!O55, CHAR(10)))+2,
                  SEARCH("hrs", _xlfn.TEXTSPLIT('Data Table'!O55, CHAR(10)))-SEARCH("-", _xlfn.TEXTSPLIT('Data Table'!O55, CHAR(10)))-2))/12)
               ), 2),
               "-"
            )
         )
      )
   )
)</f>
        <v>-</v>
      </c>
      <c r="N54" s="203" t="str" cm="1">
        <f t="array" ref="N54">IF('Data Table'!P55="", "-",
   IF('Data Table'!P55="-", "-",
      IF(ISNUMBER('Data Table'!P55*1), 'Data Table'!P55,
         IF(ISNUMBER(SEARCH("hrs", 'Data Table'!P55)),
            IFERROR(
               ROUND(SUMPRODUCT(
                  VALUE(LEFT(_xlfn.TEXTSPLIT('Data Table'!P55, CHAR(10)), FIND("-", _xlfn.TEXTSPLIT('Data Table'!P55, CHAR(10)))-1)) *
                  (VALUE(MID(_xlfn.TEXTSPLIT('Data Table'!P55, CHAR(10)), FIND("-", _xlfn.TEXTSPLIT('Data Table'!P55, CHAR(10)))+2,
                  SEARCH("hrs", _xlfn.TEXTSPLIT('Data Table'!P55, CHAR(10)))-SEARCH("-", _xlfn.TEXTSPLIT('Data Table'!P55, CHAR(10)))-2))/12)
               ), 2),
               "-"
            )
         )
      )
   )
)</f>
        <v>-</v>
      </c>
      <c r="O54" s="203" t="str" cm="1">
        <f t="array" ref="O54">IF('Data Table'!Q55="", "-",
   IF('Data Table'!Q55="-", "-",
      IF(ISNUMBER('Data Table'!Q55*1), 'Data Table'!Q55,
         IF(ISNUMBER(SEARCH("hrs", 'Data Table'!Q55)),
            IFERROR(
               ROUND(SUMPRODUCT(
                  VALUE(LEFT(_xlfn.TEXTSPLIT('Data Table'!Q55, CHAR(10)), FIND("-", _xlfn.TEXTSPLIT('Data Table'!Q55, CHAR(10)))-1)) *
                  (VALUE(MID(_xlfn.TEXTSPLIT('Data Table'!Q55, CHAR(10)), FIND("-", _xlfn.TEXTSPLIT('Data Table'!Q55, CHAR(10)))+2,
                  SEARCH("hrs", _xlfn.TEXTSPLIT('Data Table'!Q55, CHAR(10)))-SEARCH("-", _xlfn.TEXTSPLIT('Data Table'!Q55, CHAR(10)))-2))/12)
               ), 2),
               "-"
            )
         )
      )
   )
)</f>
        <v>-</v>
      </c>
      <c r="P54" s="203" t="str" cm="1">
        <f t="array" ref="P54">IF('Data Table'!R55="", "-",
   IF('Data Table'!R55="-", "-",
      IF(ISNUMBER('Data Table'!R55*1), 'Data Table'!R55,
         IF(ISNUMBER(SEARCH("hrs", 'Data Table'!R55)),
            IFERROR(
               ROUND(SUMPRODUCT(
                  VALUE(LEFT(_xlfn.TEXTSPLIT('Data Table'!R55, CHAR(10)), FIND("-", _xlfn.TEXTSPLIT('Data Table'!R55, CHAR(10)))-1)) *
                  (VALUE(MID(_xlfn.TEXTSPLIT('Data Table'!R55, CHAR(10)), FIND("-", _xlfn.TEXTSPLIT('Data Table'!R55, CHAR(10)))+2,
                  SEARCH("hrs", _xlfn.TEXTSPLIT('Data Table'!R55, CHAR(10)))-SEARCH("-", _xlfn.TEXTSPLIT('Data Table'!R55, CHAR(10)))-2))/12)
               ), 2),
               "-"
            )
         )
      )
   )
)</f>
        <v>-</v>
      </c>
      <c r="Q54" s="203" t="str" cm="1">
        <f t="array" ref="Q54">IF('Data Table'!S55="", "-",
   IF('Data Table'!S55="-", "-",
      IF(ISNUMBER('Data Table'!S55*1), 'Data Table'!S55,
         IF(ISNUMBER(SEARCH("hrs", 'Data Table'!S55)),
            IFERROR(
               ROUND(SUMPRODUCT(
                  VALUE(LEFT(_xlfn.TEXTSPLIT('Data Table'!S55, CHAR(10)), FIND("-", _xlfn.TEXTSPLIT('Data Table'!S55, CHAR(10)))-1)) *
                  (VALUE(MID(_xlfn.TEXTSPLIT('Data Table'!S55, CHAR(10)), FIND("-", _xlfn.TEXTSPLIT('Data Table'!S55, CHAR(10)))+2,
                  SEARCH("hrs", _xlfn.TEXTSPLIT('Data Table'!S55, CHAR(10)))-SEARCH("-", _xlfn.TEXTSPLIT('Data Table'!S55, CHAR(10)))-2))/12)
               ), 2),
               "-"
            )
         )
      )
   )
)</f>
        <v>-</v>
      </c>
      <c r="R54" s="203" t="str" cm="1">
        <f t="array" ref="R54">IF('Data Table'!T55="", "-",
   IF('Data Table'!T55="-", "-",
      IF(ISNUMBER('Data Table'!T55*1), 'Data Table'!T55,
         IF(ISNUMBER(SEARCH("hrs", 'Data Table'!T55)),
            IFERROR(
               ROUND(SUMPRODUCT(
                  VALUE(LEFT(_xlfn.TEXTSPLIT('Data Table'!T55, CHAR(10)), FIND("-", _xlfn.TEXTSPLIT('Data Table'!T55, CHAR(10)))-1)) *
                  (VALUE(MID(_xlfn.TEXTSPLIT('Data Table'!T55, CHAR(10)), FIND("-", _xlfn.TEXTSPLIT('Data Table'!T55, CHAR(10)))+2,
                  SEARCH("hrs", _xlfn.TEXTSPLIT('Data Table'!T55, CHAR(10)))-SEARCH("-", _xlfn.TEXTSPLIT('Data Table'!T55, CHAR(10)))-2))/12)
               ), 2),
               "-"
            )
         )
      )
   )
)</f>
        <v>-</v>
      </c>
      <c r="S54" s="203" t="str" cm="1">
        <f t="array" ref="S54">IF('Data Table'!U55="", "-",
   IF('Data Table'!U55="-", "-",
      IF(ISNUMBER('Data Table'!U55*1), 'Data Table'!U55,
         IF(ISNUMBER(SEARCH("hrs", 'Data Table'!U55)),
            IFERROR(
               ROUND(SUMPRODUCT(
                  VALUE(LEFT(_xlfn.TEXTSPLIT('Data Table'!U55, CHAR(10)), FIND("-", _xlfn.TEXTSPLIT('Data Table'!U55, CHAR(10)))-1)) *
                  (VALUE(MID(_xlfn.TEXTSPLIT('Data Table'!U55, CHAR(10)), FIND("-", _xlfn.TEXTSPLIT('Data Table'!U55, CHAR(10)))+2,
                  SEARCH("hrs", _xlfn.TEXTSPLIT('Data Table'!U55, CHAR(10)))-SEARCH("-", _xlfn.TEXTSPLIT('Data Table'!U55, CHAR(10)))-2))/12)
               ), 2),
               "-"
            )
         )
      )
   )
)</f>
        <v>-</v>
      </c>
      <c r="T54" s="251">
        <v>1201</v>
      </c>
      <c r="U54" s="251" t="s">
        <v>54</v>
      </c>
      <c r="V54" s="251">
        <v>8</v>
      </c>
      <c r="W54" s="295"/>
    </row>
    <row r="55" spans="1:23" s="3" customFormat="1" ht="20.25" customHeight="1">
      <c r="A55" s="205">
        <v>45365</v>
      </c>
      <c r="B55" s="203" cm="1">
        <f t="array" ref="B55">IF('Data Table'!B56="", "-",
   IF('Data Table'!B56="-", "-",
      IF(ISNUMBER('Data Table'!B56*1), 'Data Table'!B56,
         IF(ISNUMBER(SEARCH("hrs", 'Data Table'!B56)),
            IFERROR(
               ROUND(SUMPRODUCT(
                  VALUE(LEFT(_xlfn.TEXTSPLIT('Data Table'!B56, CHAR(10)), FIND("-", _xlfn.TEXTSPLIT('Data Table'!B56, CHAR(10)))-1)) *
                  (VALUE(MID(_xlfn.TEXTSPLIT('Data Table'!B56, CHAR(10)), FIND("-", _xlfn.TEXTSPLIT('Data Table'!B56, CHAR(10)))+2,
                  SEARCH("hrs", _xlfn.TEXTSPLIT('Data Table'!B56, CHAR(10)))-SEARCH("-", _xlfn.TEXTSPLIT('Data Table'!B56, CHAR(10)))-2))/12)
               ), 2),
               "-"
            )
         )
      )
   )
)</f>
        <v>70</v>
      </c>
      <c r="C55" s="203" cm="1">
        <f t="array" ref="C55">IF('Data Table'!C56="", "-",
   IF('Data Table'!C56="-", "-",
      IF(ISNUMBER('Data Table'!C56*1), 'Data Table'!C56,
         IF(ISNUMBER(SEARCH("hrs", 'Data Table'!C56)),
            IFERROR(
               ROUND(SUMPRODUCT(
                  VALUE(LEFT(_xlfn.TEXTSPLIT('Data Table'!C56, CHAR(10)), FIND("-", _xlfn.TEXTSPLIT('Data Table'!C56, CHAR(10)))-1)) *
                  (VALUE(MID(_xlfn.TEXTSPLIT('Data Table'!C56, CHAR(10)), FIND("-", _xlfn.TEXTSPLIT('Data Table'!C56, CHAR(10)))+2,
                  SEARCH("hrs", _xlfn.TEXTSPLIT('Data Table'!C56, CHAR(10)))-SEARCH("-", _xlfn.TEXTSPLIT('Data Table'!C56, CHAR(10)))-2))/12)
               ), 2),
               "-"
            )
         )
      )
   )
)</f>
        <v>77</v>
      </c>
      <c r="D55" s="203" cm="1">
        <f t="array" ref="D55">IF('Data Table'!D56="", "-",
   IF('Data Table'!D56="-", "-",
      IF(ISNUMBER('Data Table'!D56*1), 'Data Table'!D56,
         IF(ISNUMBER(SEARCH("hrs", 'Data Table'!D56)),
            IFERROR(
               ROUND(SUMPRODUCT(
                  VALUE(LEFT(_xlfn.TEXTSPLIT('Data Table'!D56, CHAR(10)), FIND("-", _xlfn.TEXTSPLIT('Data Table'!D56, CHAR(10)))-1)) *
                  (VALUE(MID(_xlfn.TEXTSPLIT('Data Table'!D56, CHAR(10)), FIND("-", _xlfn.TEXTSPLIT('Data Table'!D56, CHAR(10)))+2,
                  SEARCH("hrs", _xlfn.TEXTSPLIT('Data Table'!D56, CHAR(10)))-SEARCH("-", _xlfn.TEXTSPLIT('Data Table'!D56, CHAR(10)))-2))/12)
               ), 2),
               "-"
            )
         )
      )
   )
)</f>
        <v>28</v>
      </c>
      <c r="E55" s="203" cm="1">
        <f t="array" ref="E55">IF('Data Table'!E56="", "-",
   IF('Data Table'!E56="-", "-",
      IF(ISNUMBER('Data Table'!E56*1), 'Data Table'!E56,
         IF(ISNUMBER(SEARCH("hrs", 'Data Table'!E56)),
            IFERROR(
               ROUND(SUMPRODUCT(
                  VALUE(LEFT(_xlfn.TEXTSPLIT('Data Table'!E56, CHAR(10)), FIND("-", _xlfn.TEXTSPLIT('Data Table'!E56, CHAR(10)))-1)) *
                  (VALUE(MID(_xlfn.TEXTSPLIT('Data Table'!E56, CHAR(10)), FIND("-", _xlfn.TEXTSPLIT('Data Table'!E56, CHAR(10)))+2,
                  SEARCH("hrs", _xlfn.TEXTSPLIT('Data Table'!E56, CHAR(10)))-SEARCH("-", _xlfn.TEXTSPLIT('Data Table'!E56, CHAR(10)))-2))/12)
               ), 2),
               "-"
            )
         )
      )
   )
)</f>
        <v>26</v>
      </c>
      <c r="F55" s="203" t="str" cm="1">
        <f t="array" ref="F55">IF('Data Table'!F56="", "-",
   IF('Data Table'!F56="-", "-",
      IF(ISNUMBER('Data Table'!F56*1), 'Data Table'!F56,
         IF(ISNUMBER(SEARCH("hrs", 'Data Table'!F56)),
            IFERROR(
               ROUND(SUMPRODUCT(
                  VALUE(LEFT(_xlfn.TEXTSPLIT('Data Table'!F56, CHAR(10)), FIND("-", _xlfn.TEXTSPLIT('Data Table'!F56, CHAR(10)))-1)) *
                  (VALUE(MID(_xlfn.TEXTSPLIT('Data Table'!F56, CHAR(10)), FIND("-", _xlfn.TEXTSPLIT('Data Table'!F56, CHAR(10)))+2,
                  SEARCH("hrs", _xlfn.TEXTSPLIT('Data Table'!F56, CHAR(10)))-SEARCH("-", _xlfn.TEXTSPLIT('Data Table'!F56, CHAR(10)))-2))/12)
               ), 2),
               "-"
            )
         )
      )
   )
)</f>
        <v>-</v>
      </c>
      <c r="G55" s="203" t="str" cm="1">
        <f t="array" ref="G55">IF('Data Table'!G56="", "-",
   IF('Data Table'!G56="-", "-",
      IF(ISNUMBER('Data Table'!G56*1), 'Data Table'!G56,
         IF(ISNUMBER(SEARCH("hrs", 'Data Table'!G56)),
            IFERROR(
               ROUND(SUMPRODUCT(
                  VALUE(LEFT(_xlfn.TEXTSPLIT('Data Table'!G56, CHAR(10)), FIND("-", _xlfn.TEXTSPLIT('Data Table'!G56, CHAR(10)))-1)) *
                  (VALUE(MID(_xlfn.TEXTSPLIT('Data Table'!G56, CHAR(10)), FIND("-", _xlfn.TEXTSPLIT('Data Table'!G56, CHAR(10)))+2,
                  SEARCH("hrs", _xlfn.TEXTSPLIT('Data Table'!G56, CHAR(10)))-SEARCH("-", _xlfn.TEXTSPLIT('Data Table'!G56, CHAR(10)))-2))/12)
               ), 2),
               "-"
            )
         )
      )
   )
)</f>
        <v>-</v>
      </c>
      <c r="H55" s="203" cm="1">
        <f t="array" ref="H55">IF('Data Table'!H56="", "-",
   IF('Data Table'!H56="-", "-",
      IF(ISNUMBER('Data Table'!H56*1), 'Data Table'!H56,
         IF(ISNUMBER(SEARCH("hrs", 'Data Table'!H56)),
            IFERROR(
               ROUND(SUMPRODUCT(
                  VALUE(LEFT(_xlfn.TEXTSPLIT('Data Table'!H56, CHAR(10)), FIND("-", _xlfn.TEXTSPLIT('Data Table'!H56, CHAR(10)))-1)) *
                  (VALUE(MID(_xlfn.TEXTSPLIT('Data Table'!H56, CHAR(10)), FIND("-", _xlfn.TEXTSPLIT('Data Table'!H56, CHAR(10)))+2,
                  SEARCH("hrs", _xlfn.TEXTSPLIT('Data Table'!H56, CHAR(10)))-SEARCH("-", _xlfn.TEXTSPLIT('Data Table'!H56, CHAR(10)))-2))/12)
               ), 2),
               "-"
            )
         )
      )
   )
)</f>
        <v>8</v>
      </c>
      <c r="I55" s="203" cm="1">
        <f t="array" ref="I55">IF('Data Table'!I56="", "-",
   IF('Data Table'!I56="-", "-",
      IF(ISNUMBER('Data Table'!I56*1), 'Data Table'!I56,
         IF(ISNUMBER(SEARCH("hrs", 'Data Table'!I56)),
            IFERROR(
               ROUND(SUMPRODUCT(
                  VALUE(LEFT(_xlfn.TEXTSPLIT('Data Table'!I56, CHAR(10)), FIND("-", _xlfn.TEXTSPLIT('Data Table'!I56, CHAR(10)))-1)) *
                  (VALUE(MID(_xlfn.TEXTSPLIT('Data Table'!I56, CHAR(10)), FIND("-", _xlfn.TEXTSPLIT('Data Table'!I56, CHAR(10)))+2,
                  SEARCH("hrs", _xlfn.TEXTSPLIT('Data Table'!I56, CHAR(10)))-SEARCH("-", _xlfn.TEXTSPLIT('Data Table'!I56, CHAR(10)))-2))/12)
               ), 2),
               "-"
            )
         )
      )
   )
)</f>
        <v>8</v>
      </c>
      <c r="J55" s="203" cm="1">
        <f t="array" ref="J55">IF('Data Table'!J56="", "-",
   IF('Data Table'!J56="-", "-",
      IF(ISNUMBER('Data Table'!J56*1), 'Data Table'!J56,
         IF(ISNUMBER(SEARCH("hrs", 'Data Table'!J56)),
            IFERROR(
               ROUND(SUMPRODUCT(
                  VALUE(LEFT(_xlfn.TEXTSPLIT('Data Table'!J56, CHAR(10)), FIND("-", _xlfn.TEXTSPLIT('Data Table'!J56, CHAR(10)))-1)) *
                  (VALUE(MID(_xlfn.TEXTSPLIT('Data Table'!J56, CHAR(10)), FIND("-", _xlfn.TEXTSPLIT('Data Table'!J56, CHAR(10)))+2,
                  SEARCH("hrs", _xlfn.TEXTSPLIT('Data Table'!J56, CHAR(10)))-SEARCH("-", _xlfn.TEXTSPLIT('Data Table'!J56, CHAR(10)))-2))/12)
               ), 2),
               "-"
            )
         )
      )
   )
)</f>
        <v>3</v>
      </c>
      <c r="K55" s="203" cm="1">
        <f t="array" ref="K55">IF('Data Table'!K56="", "-",
   IF('Data Table'!K56="-", "-",
      IF(ISNUMBER('Data Table'!K56*1), 'Data Table'!K56,
         IF(ISNUMBER(SEARCH("hrs", 'Data Table'!K56)),
            IFERROR(
               ROUND(SUMPRODUCT(
                  VALUE(LEFT(_xlfn.TEXTSPLIT('Data Table'!K56, CHAR(10)), FIND("-", _xlfn.TEXTSPLIT('Data Table'!K56, CHAR(10)))-1)) *
                  (VALUE(MID(_xlfn.TEXTSPLIT('Data Table'!K56, CHAR(10)), FIND("-", _xlfn.TEXTSPLIT('Data Table'!K56, CHAR(10)))+2,
                  SEARCH("hrs", _xlfn.TEXTSPLIT('Data Table'!K56, CHAR(10)))-SEARCH("-", _xlfn.TEXTSPLIT('Data Table'!K56, CHAR(10)))-2))/12)
               ), 2),
               "-"
            )
         )
      )
   )
)</f>
        <v>3</v>
      </c>
      <c r="L55" s="203" cm="1">
        <f t="array" ref="L55">IF('Data Table'!N56="", "-",
   IF('Data Table'!N56="-", "-",
      IF(ISNUMBER('Data Table'!N56*1), 'Data Table'!N56,
         IF(ISNUMBER(SEARCH("hrs", 'Data Table'!N56)),
            IFERROR(
               ROUND(SUMPRODUCT(
                  VALUE(LEFT(_xlfn.TEXTSPLIT('Data Table'!N56, CHAR(10)), FIND("-", _xlfn.TEXTSPLIT('Data Table'!N56, CHAR(10)))-1)) *
                  (VALUE(MID(_xlfn.TEXTSPLIT('Data Table'!N56, CHAR(10)), FIND("-", _xlfn.TEXTSPLIT('Data Table'!N56, CHAR(10)))+2,
                  SEARCH("hrs", _xlfn.TEXTSPLIT('Data Table'!N56, CHAR(10)))-SEARCH("-", _xlfn.TEXTSPLIT('Data Table'!N56, CHAR(10)))-2))/12)
               ), 2),
               "-"
            )
         )
      )
   )
)</f>
        <v>2</v>
      </c>
      <c r="M55" s="203" cm="1">
        <f t="array" ref="M55">IF('Data Table'!O56="", "-",
   IF('Data Table'!O56="-", "-",
      IF(ISNUMBER('Data Table'!O56*1), 'Data Table'!O56,
         IF(ISNUMBER(SEARCH("hrs", 'Data Table'!O56)),
            IFERROR(
               ROUND(SUMPRODUCT(
                  VALUE(LEFT(_xlfn.TEXTSPLIT('Data Table'!O56, CHAR(10)), FIND("-", _xlfn.TEXTSPLIT('Data Table'!O56, CHAR(10)))-1)) *
                  (VALUE(MID(_xlfn.TEXTSPLIT('Data Table'!O56, CHAR(10)), FIND("-", _xlfn.TEXTSPLIT('Data Table'!O56, CHAR(10)))+2,
                  SEARCH("hrs", _xlfn.TEXTSPLIT('Data Table'!O56, CHAR(10)))-SEARCH("-", _xlfn.TEXTSPLIT('Data Table'!O56, CHAR(10)))-2))/12)
               ), 2),
               "-"
            )
         )
      )
   )
)</f>
        <v>2</v>
      </c>
      <c r="N55" s="203" cm="1">
        <f t="array" ref="N55">IF('Data Table'!P56="", "-",
   IF('Data Table'!P56="-", "-",
      IF(ISNUMBER('Data Table'!P56*1), 'Data Table'!P56,
         IF(ISNUMBER(SEARCH("hrs", 'Data Table'!P56)),
            IFERROR(
               ROUND(SUMPRODUCT(
                  VALUE(LEFT(_xlfn.TEXTSPLIT('Data Table'!P56, CHAR(10)), FIND("-", _xlfn.TEXTSPLIT('Data Table'!P56, CHAR(10)))-1)) *
                  (VALUE(MID(_xlfn.TEXTSPLIT('Data Table'!P56, CHAR(10)), FIND("-", _xlfn.TEXTSPLIT('Data Table'!P56, CHAR(10)))+2,
                  SEARCH("hrs", _xlfn.TEXTSPLIT('Data Table'!P56, CHAR(10)))-SEARCH("-", _xlfn.TEXTSPLIT('Data Table'!P56, CHAR(10)))-2))/12)
               ), 2),
               "-"
            )
         )
      )
   )
)</f>
        <v>6</v>
      </c>
      <c r="O55" s="203" cm="1">
        <f t="array" ref="O55">IF('Data Table'!Q56="", "-",
   IF('Data Table'!Q56="-", "-",
      IF(ISNUMBER('Data Table'!Q56*1), 'Data Table'!Q56,
         IF(ISNUMBER(SEARCH("hrs", 'Data Table'!Q56)),
            IFERROR(
               ROUND(SUMPRODUCT(
                  VALUE(LEFT(_xlfn.TEXTSPLIT('Data Table'!Q56, CHAR(10)), FIND("-", _xlfn.TEXTSPLIT('Data Table'!Q56, CHAR(10)))-1)) *
                  (VALUE(MID(_xlfn.TEXTSPLIT('Data Table'!Q56, CHAR(10)), FIND("-", _xlfn.TEXTSPLIT('Data Table'!Q56, CHAR(10)))+2,
                  SEARCH("hrs", _xlfn.TEXTSPLIT('Data Table'!Q56, CHAR(10)))-SEARCH("-", _xlfn.TEXTSPLIT('Data Table'!Q56, CHAR(10)))-2))/12)
               ), 2),
               "-"
            )
         )
      )
   )
)</f>
        <v>5</v>
      </c>
      <c r="P55" s="203" cm="1">
        <f t="array" ref="P55">IF('Data Table'!R56="", "-",
   IF('Data Table'!R56="-", "-",
      IF(ISNUMBER('Data Table'!R56*1), 'Data Table'!R56,
         IF(ISNUMBER(SEARCH("hrs", 'Data Table'!R56)),
            IFERROR(
               ROUND(SUMPRODUCT(
                  VALUE(LEFT(_xlfn.TEXTSPLIT('Data Table'!R56, CHAR(10)), FIND("-", _xlfn.TEXTSPLIT('Data Table'!R56, CHAR(10)))-1)) *
                  (VALUE(MID(_xlfn.TEXTSPLIT('Data Table'!R56, CHAR(10)), FIND("-", _xlfn.TEXTSPLIT('Data Table'!R56, CHAR(10)))+2,
                  SEARCH("hrs", _xlfn.TEXTSPLIT('Data Table'!R56, CHAR(10)))-SEARCH("-", _xlfn.TEXTSPLIT('Data Table'!R56, CHAR(10)))-2))/12)
               ), 2),
               "-"
            )
         )
      )
   )
)</f>
        <v>2</v>
      </c>
      <c r="Q55" s="203" cm="1">
        <f t="array" ref="Q55">IF('Data Table'!S56="", "-",
   IF('Data Table'!S56="-", "-",
      IF(ISNUMBER('Data Table'!S56*1), 'Data Table'!S56,
         IF(ISNUMBER(SEARCH("hrs", 'Data Table'!S56)),
            IFERROR(
               ROUND(SUMPRODUCT(
                  VALUE(LEFT(_xlfn.TEXTSPLIT('Data Table'!S56, CHAR(10)), FIND("-", _xlfn.TEXTSPLIT('Data Table'!S56, CHAR(10)))-1)) *
                  (VALUE(MID(_xlfn.TEXTSPLIT('Data Table'!S56, CHAR(10)), FIND("-", _xlfn.TEXTSPLIT('Data Table'!S56, CHAR(10)))+2,
                  SEARCH("hrs", _xlfn.TEXTSPLIT('Data Table'!S56, CHAR(10)))-SEARCH("-", _xlfn.TEXTSPLIT('Data Table'!S56, CHAR(10)))-2))/12)
               ), 2),
               "-"
            )
         )
      )
   )
)</f>
        <v>3</v>
      </c>
      <c r="R55" s="203" cm="1">
        <f t="array" ref="R55">IF('Data Table'!T56="", "-",
   IF('Data Table'!T56="-", "-",
      IF(ISNUMBER('Data Table'!T56*1), 'Data Table'!T56,
         IF(ISNUMBER(SEARCH("hrs", 'Data Table'!T56)),
            IFERROR(
               ROUND(SUMPRODUCT(
                  VALUE(LEFT(_xlfn.TEXTSPLIT('Data Table'!T56, CHAR(10)), FIND("-", _xlfn.TEXTSPLIT('Data Table'!T56, CHAR(10)))-1)) *
                  (VALUE(MID(_xlfn.TEXTSPLIT('Data Table'!T56, CHAR(10)), FIND("-", _xlfn.TEXTSPLIT('Data Table'!T56, CHAR(10)))+2,
                  SEARCH("hrs", _xlfn.TEXTSPLIT('Data Table'!T56, CHAR(10)))-SEARCH("-", _xlfn.TEXTSPLIT('Data Table'!T56, CHAR(10)))-2))/12)
               ), 2),
               "-"
            )
         )
      )
   )
)</f>
        <v>5</v>
      </c>
      <c r="S55" s="203" cm="1">
        <f t="array" ref="S55">IF('Data Table'!U56="", "-",
   IF('Data Table'!U56="-", "-",
      IF(ISNUMBER('Data Table'!U56*1), 'Data Table'!U56,
         IF(ISNUMBER(SEARCH("hrs", 'Data Table'!U56)),
            IFERROR(
               ROUND(SUMPRODUCT(
                  VALUE(LEFT(_xlfn.TEXTSPLIT('Data Table'!U56, CHAR(10)), FIND("-", _xlfn.TEXTSPLIT('Data Table'!U56, CHAR(10)))-1)) *
                  (VALUE(MID(_xlfn.TEXTSPLIT('Data Table'!U56, CHAR(10)), FIND("-", _xlfn.TEXTSPLIT('Data Table'!U56, CHAR(10)))+2,
                  SEARCH("hrs", _xlfn.TEXTSPLIT('Data Table'!U56, CHAR(10)))-SEARCH("-", _xlfn.TEXTSPLIT('Data Table'!U56, CHAR(10)))-2))/12)
               ), 2),
               "-"
            )
         )
      )
   )
)</f>
        <v>5</v>
      </c>
      <c r="T55" s="251">
        <v>19584</v>
      </c>
      <c r="U55" s="251">
        <v>48141</v>
      </c>
      <c r="V55" s="251">
        <v>535</v>
      </c>
      <c r="W55" s="295"/>
    </row>
    <row r="56" spans="1:23" s="3" customFormat="1" ht="20.25" customHeight="1">
      <c r="A56" s="205">
        <v>45366</v>
      </c>
      <c r="B56" s="203" cm="1">
        <f t="array" ref="B56">IF('Data Table'!B57="", "-",
   IF('Data Table'!B57="-", "-",
      IF(ISNUMBER('Data Table'!B57*1), 'Data Table'!B57,
         IF(ISNUMBER(SEARCH("hrs", 'Data Table'!B57)),
            IFERROR(
               ROUND(SUMPRODUCT(
                  VALUE(LEFT(_xlfn.TEXTSPLIT('Data Table'!B57, CHAR(10)), FIND("-", _xlfn.TEXTSPLIT('Data Table'!B57, CHAR(10)))-1)) *
                  (VALUE(MID(_xlfn.TEXTSPLIT('Data Table'!B57, CHAR(10)), FIND("-", _xlfn.TEXTSPLIT('Data Table'!B57, CHAR(10)))+2,
                  SEARCH("hrs", _xlfn.TEXTSPLIT('Data Table'!B57, CHAR(10)))-SEARCH("-", _xlfn.TEXTSPLIT('Data Table'!B57, CHAR(10)))-2))/12)
               ), 2),
               "-"
            )
         )
      )
   )
)</f>
        <v>96</v>
      </c>
      <c r="C56" s="203" cm="1">
        <f t="array" ref="C56">IF('Data Table'!C57="", "-",
   IF('Data Table'!C57="-", "-",
      IF(ISNUMBER('Data Table'!C57*1), 'Data Table'!C57,
         IF(ISNUMBER(SEARCH("hrs", 'Data Table'!C57)),
            IFERROR(
               ROUND(SUMPRODUCT(
                  VALUE(LEFT(_xlfn.TEXTSPLIT('Data Table'!C57, CHAR(10)), FIND("-", _xlfn.TEXTSPLIT('Data Table'!C57, CHAR(10)))-1)) *
                  (VALUE(MID(_xlfn.TEXTSPLIT('Data Table'!C57, CHAR(10)), FIND("-", _xlfn.TEXTSPLIT('Data Table'!C57, CHAR(10)))+2,
                  SEARCH("hrs", _xlfn.TEXTSPLIT('Data Table'!C57, CHAR(10)))-SEARCH("-", _xlfn.TEXTSPLIT('Data Table'!C57, CHAR(10)))-2))/12)
               ), 2),
               "-"
            )
         )
      )
   )
)</f>
        <v>110</v>
      </c>
      <c r="D56" s="203" cm="1">
        <f t="array" ref="D56">IF('Data Table'!D57="", "-",
   IF('Data Table'!D57="-", "-",
      IF(ISNUMBER('Data Table'!D57*1), 'Data Table'!D57,
         IF(ISNUMBER(SEARCH("hrs", 'Data Table'!D57)),
            IFERROR(
               ROUND(SUMPRODUCT(
                  VALUE(LEFT(_xlfn.TEXTSPLIT('Data Table'!D57, CHAR(10)), FIND("-", _xlfn.TEXTSPLIT('Data Table'!D57, CHAR(10)))-1)) *
                  (VALUE(MID(_xlfn.TEXTSPLIT('Data Table'!D57, CHAR(10)), FIND("-", _xlfn.TEXTSPLIT('Data Table'!D57, CHAR(10)))+2,
                  SEARCH("hrs", _xlfn.TEXTSPLIT('Data Table'!D57, CHAR(10)))-SEARCH("-", _xlfn.TEXTSPLIT('Data Table'!D57, CHAR(10)))-2))/12)
               ), 2),
               "-"
            )
         )
      )
   )
)</f>
        <v>27</v>
      </c>
      <c r="E56" s="203" cm="1">
        <f t="array" ref="E56">IF('Data Table'!E57="", "-",
   IF('Data Table'!E57="-", "-",
      IF(ISNUMBER('Data Table'!E57*1), 'Data Table'!E57,
         IF(ISNUMBER(SEARCH("hrs", 'Data Table'!E57)),
            IFERROR(
               ROUND(SUMPRODUCT(
                  VALUE(LEFT(_xlfn.TEXTSPLIT('Data Table'!E57, CHAR(10)), FIND("-", _xlfn.TEXTSPLIT('Data Table'!E57, CHAR(10)))-1)) *
                  (VALUE(MID(_xlfn.TEXTSPLIT('Data Table'!E57, CHAR(10)), FIND("-", _xlfn.TEXTSPLIT('Data Table'!E57, CHAR(10)))+2,
                  SEARCH("hrs", _xlfn.TEXTSPLIT('Data Table'!E57, CHAR(10)))-SEARCH("-", _xlfn.TEXTSPLIT('Data Table'!E57, CHAR(10)))-2))/12)
               ), 2),
               "-"
            )
         )
      )
   )
)</f>
        <v>23</v>
      </c>
      <c r="F56" s="203" t="str" cm="1">
        <f t="array" ref="F56">IF('Data Table'!F57="", "-",
   IF('Data Table'!F57="-", "-",
      IF(ISNUMBER('Data Table'!F57*1), 'Data Table'!F57,
         IF(ISNUMBER(SEARCH("hrs", 'Data Table'!F57)),
            IFERROR(
               ROUND(SUMPRODUCT(
                  VALUE(LEFT(_xlfn.TEXTSPLIT('Data Table'!F57, CHAR(10)), FIND("-", _xlfn.TEXTSPLIT('Data Table'!F57, CHAR(10)))-1)) *
                  (VALUE(MID(_xlfn.TEXTSPLIT('Data Table'!F57, CHAR(10)), FIND("-", _xlfn.TEXTSPLIT('Data Table'!F57, CHAR(10)))+2,
                  SEARCH("hrs", _xlfn.TEXTSPLIT('Data Table'!F57, CHAR(10)))-SEARCH("-", _xlfn.TEXTSPLIT('Data Table'!F57, CHAR(10)))-2))/12)
               ), 2),
               "-"
            )
         )
      )
   )
)</f>
        <v>-</v>
      </c>
      <c r="G56" s="203" t="str" cm="1">
        <f t="array" ref="G56">IF('Data Table'!G57="", "-",
   IF('Data Table'!G57="-", "-",
      IF(ISNUMBER('Data Table'!G57*1), 'Data Table'!G57,
         IF(ISNUMBER(SEARCH("hrs", 'Data Table'!G57)),
            IFERROR(
               ROUND(SUMPRODUCT(
                  VALUE(LEFT(_xlfn.TEXTSPLIT('Data Table'!G57, CHAR(10)), FIND("-", _xlfn.TEXTSPLIT('Data Table'!G57, CHAR(10)))-1)) *
                  (VALUE(MID(_xlfn.TEXTSPLIT('Data Table'!G57, CHAR(10)), FIND("-", _xlfn.TEXTSPLIT('Data Table'!G57, CHAR(10)))+2,
                  SEARCH("hrs", _xlfn.TEXTSPLIT('Data Table'!G57, CHAR(10)))-SEARCH("-", _xlfn.TEXTSPLIT('Data Table'!G57, CHAR(10)))-2))/12)
               ), 2),
               "-"
            )
         )
      )
   )
)</f>
        <v>-</v>
      </c>
      <c r="H56" s="203" cm="1">
        <f t="array" ref="H56">IF('Data Table'!H57="", "-",
   IF('Data Table'!H57="-", "-",
      IF(ISNUMBER('Data Table'!H57*1), 'Data Table'!H57,
         IF(ISNUMBER(SEARCH("hrs", 'Data Table'!H57)),
            IFERROR(
               ROUND(SUMPRODUCT(
                  VALUE(LEFT(_xlfn.TEXTSPLIT('Data Table'!H57, CHAR(10)), FIND("-", _xlfn.TEXTSPLIT('Data Table'!H57, CHAR(10)))-1)) *
                  (VALUE(MID(_xlfn.TEXTSPLIT('Data Table'!H57, CHAR(10)), FIND("-", _xlfn.TEXTSPLIT('Data Table'!H57, CHAR(10)))+2,
                  SEARCH("hrs", _xlfn.TEXTSPLIT('Data Table'!H57, CHAR(10)))-SEARCH("-", _xlfn.TEXTSPLIT('Data Table'!H57, CHAR(10)))-2))/12)
               ), 2),
               "-"
            )
         )
      )
   )
)</f>
        <v>5</v>
      </c>
      <c r="I56" s="203" cm="1">
        <f t="array" ref="I56">IF('Data Table'!I57="", "-",
   IF('Data Table'!I57="-", "-",
      IF(ISNUMBER('Data Table'!I57*1), 'Data Table'!I57,
         IF(ISNUMBER(SEARCH("hrs", 'Data Table'!I57)),
            IFERROR(
               ROUND(SUMPRODUCT(
                  VALUE(LEFT(_xlfn.TEXTSPLIT('Data Table'!I57, CHAR(10)), FIND("-", _xlfn.TEXTSPLIT('Data Table'!I57, CHAR(10)))-1)) *
                  (VALUE(MID(_xlfn.TEXTSPLIT('Data Table'!I57, CHAR(10)), FIND("-", _xlfn.TEXTSPLIT('Data Table'!I57, CHAR(10)))+2,
                  SEARCH("hrs", _xlfn.TEXTSPLIT('Data Table'!I57, CHAR(10)))-SEARCH("-", _xlfn.TEXTSPLIT('Data Table'!I57, CHAR(10)))-2))/12)
               ), 2),
               "-"
            )
         )
      )
   )
)</f>
        <v>9</v>
      </c>
      <c r="J56" s="203" cm="1">
        <f t="array" ref="J56">IF('Data Table'!J57="", "-",
   IF('Data Table'!J57="-", "-",
      IF(ISNUMBER('Data Table'!J57*1), 'Data Table'!J57,
         IF(ISNUMBER(SEARCH("hrs", 'Data Table'!J57)),
            IFERROR(
               ROUND(SUMPRODUCT(
                  VALUE(LEFT(_xlfn.TEXTSPLIT('Data Table'!J57, CHAR(10)), FIND("-", _xlfn.TEXTSPLIT('Data Table'!J57, CHAR(10)))-1)) *
                  (VALUE(MID(_xlfn.TEXTSPLIT('Data Table'!J57, CHAR(10)), FIND("-", _xlfn.TEXTSPLIT('Data Table'!J57, CHAR(10)))+2,
                  SEARCH("hrs", _xlfn.TEXTSPLIT('Data Table'!J57, CHAR(10)))-SEARCH("-", _xlfn.TEXTSPLIT('Data Table'!J57, CHAR(10)))-2))/12)
               ), 2),
               "-"
            )
         )
      )
   )
)</f>
        <v>2</v>
      </c>
      <c r="K56" s="203" cm="1">
        <f t="array" ref="K56">IF('Data Table'!K57="", "-",
   IF('Data Table'!K57="-", "-",
      IF(ISNUMBER('Data Table'!K57*1), 'Data Table'!K57,
         IF(ISNUMBER(SEARCH("hrs", 'Data Table'!K57)),
            IFERROR(
               ROUND(SUMPRODUCT(
                  VALUE(LEFT(_xlfn.TEXTSPLIT('Data Table'!K57, CHAR(10)), FIND("-", _xlfn.TEXTSPLIT('Data Table'!K57, CHAR(10)))-1)) *
                  (VALUE(MID(_xlfn.TEXTSPLIT('Data Table'!K57, CHAR(10)), FIND("-", _xlfn.TEXTSPLIT('Data Table'!K57, CHAR(10)))+2,
                  SEARCH("hrs", _xlfn.TEXTSPLIT('Data Table'!K57, CHAR(10)))-SEARCH("-", _xlfn.TEXTSPLIT('Data Table'!K57, CHAR(10)))-2))/12)
               ), 2),
               "-"
            )
         )
      )
   )
)</f>
        <v>3</v>
      </c>
      <c r="L56" s="203" cm="1">
        <f t="array" ref="L56">IF('Data Table'!N57="", "-",
   IF('Data Table'!N57="-", "-",
      IF(ISNUMBER('Data Table'!N57*1), 'Data Table'!N57,
         IF(ISNUMBER(SEARCH("hrs", 'Data Table'!N57)),
            IFERROR(
               ROUND(SUMPRODUCT(
                  VALUE(LEFT(_xlfn.TEXTSPLIT('Data Table'!N57, CHAR(10)), FIND("-", _xlfn.TEXTSPLIT('Data Table'!N57, CHAR(10)))-1)) *
                  (VALUE(MID(_xlfn.TEXTSPLIT('Data Table'!N57, CHAR(10)), FIND("-", _xlfn.TEXTSPLIT('Data Table'!N57, CHAR(10)))+2,
                  SEARCH("hrs", _xlfn.TEXTSPLIT('Data Table'!N57, CHAR(10)))-SEARCH("-", _xlfn.TEXTSPLIT('Data Table'!N57, CHAR(10)))-2))/12)
               ), 2),
               "-"
            )
         )
      )
   )
)</f>
        <v>2</v>
      </c>
      <c r="M56" s="203" cm="1">
        <f t="array" ref="M56">IF('Data Table'!O57="", "-",
   IF('Data Table'!O57="-", "-",
      IF(ISNUMBER('Data Table'!O57*1), 'Data Table'!O57,
         IF(ISNUMBER(SEARCH("hrs", 'Data Table'!O57)),
            IFERROR(
               ROUND(SUMPRODUCT(
                  VALUE(LEFT(_xlfn.TEXTSPLIT('Data Table'!O57, CHAR(10)), FIND("-", _xlfn.TEXTSPLIT('Data Table'!O57, CHAR(10)))-1)) *
                  (VALUE(MID(_xlfn.TEXTSPLIT('Data Table'!O57, CHAR(10)), FIND("-", _xlfn.TEXTSPLIT('Data Table'!O57, CHAR(10)))+2,
                  SEARCH("hrs", _xlfn.TEXTSPLIT('Data Table'!O57, CHAR(10)))-SEARCH("-", _xlfn.TEXTSPLIT('Data Table'!O57, CHAR(10)))-2))/12)
               ), 2),
               "-"
            )
         )
      )
   )
)</f>
        <v>2</v>
      </c>
      <c r="N56" s="203" cm="1">
        <f t="array" ref="N56">IF('Data Table'!P57="", "-",
   IF('Data Table'!P57="-", "-",
      IF(ISNUMBER('Data Table'!P57*1), 'Data Table'!P57,
         IF(ISNUMBER(SEARCH("hrs", 'Data Table'!P57)),
            IFERROR(
               ROUND(SUMPRODUCT(
                  VALUE(LEFT(_xlfn.TEXTSPLIT('Data Table'!P57, CHAR(10)), FIND("-", _xlfn.TEXTSPLIT('Data Table'!P57, CHAR(10)))-1)) *
                  (VALUE(MID(_xlfn.TEXTSPLIT('Data Table'!P57, CHAR(10)), FIND("-", _xlfn.TEXTSPLIT('Data Table'!P57, CHAR(10)))+2,
                  SEARCH("hrs", _xlfn.TEXTSPLIT('Data Table'!P57, CHAR(10)))-SEARCH("-", _xlfn.TEXTSPLIT('Data Table'!P57, CHAR(10)))-2))/12)
               ), 2),
               "-"
            )
         )
      )
   )
)</f>
        <v>5</v>
      </c>
      <c r="O56" s="203" cm="1">
        <f t="array" ref="O56">IF('Data Table'!Q57="", "-",
   IF('Data Table'!Q57="-", "-",
      IF(ISNUMBER('Data Table'!Q57*1), 'Data Table'!Q57,
         IF(ISNUMBER(SEARCH("hrs", 'Data Table'!Q57)),
            IFERROR(
               ROUND(SUMPRODUCT(
                  VALUE(LEFT(_xlfn.TEXTSPLIT('Data Table'!Q57, CHAR(10)), FIND("-", _xlfn.TEXTSPLIT('Data Table'!Q57, CHAR(10)))-1)) *
                  (VALUE(MID(_xlfn.TEXTSPLIT('Data Table'!Q57, CHAR(10)), FIND("-", _xlfn.TEXTSPLIT('Data Table'!Q57, CHAR(10)))+2,
                  SEARCH("hrs", _xlfn.TEXTSPLIT('Data Table'!Q57, CHAR(10)))-SEARCH("-", _xlfn.TEXTSPLIT('Data Table'!Q57, CHAR(10)))-2))/12)
               ), 2),
               "-"
            )
         )
      )
   )
)</f>
        <v>5</v>
      </c>
      <c r="P56" s="203" cm="1">
        <f t="array" ref="P56">IF('Data Table'!R57="", "-",
   IF('Data Table'!R57="-", "-",
      IF(ISNUMBER('Data Table'!R57*1), 'Data Table'!R57,
         IF(ISNUMBER(SEARCH("hrs", 'Data Table'!R57)),
            IFERROR(
               ROUND(SUMPRODUCT(
                  VALUE(LEFT(_xlfn.TEXTSPLIT('Data Table'!R57, CHAR(10)), FIND("-", _xlfn.TEXTSPLIT('Data Table'!R57, CHAR(10)))-1)) *
                  (VALUE(MID(_xlfn.TEXTSPLIT('Data Table'!R57, CHAR(10)), FIND("-", _xlfn.TEXTSPLIT('Data Table'!R57, CHAR(10)))+2,
                  SEARCH("hrs", _xlfn.TEXTSPLIT('Data Table'!R57, CHAR(10)))-SEARCH("-", _xlfn.TEXTSPLIT('Data Table'!R57, CHAR(10)))-2))/12)
               ), 2),
               "-"
            )
         )
      )
   )
)</f>
        <v>2</v>
      </c>
      <c r="Q56" s="203" cm="1">
        <f t="array" ref="Q56">IF('Data Table'!S57="", "-",
   IF('Data Table'!S57="-", "-",
      IF(ISNUMBER('Data Table'!S57*1), 'Data Table'!S57,
         IF(ISNUMBER(SEARCH("hrs", 'Data Table'!S57)),
            IFERROR(
               ROUND(SUMPRODUCT(
                  VALUE(LEFT(_xlfn.TEXTSPLIT('Data Table'!S57, CHAR(10)), FIND("-", _xlfn.TEXTSPLIT('Data Table'!S57, CHAR(10)))-1)) *
                  (VALUE(MID(_xlfn.TEXTSPLIT('Data Table'!S57, CHAR(10)), FIND("-", _xlfn.TEXTSPLIT('Data Table'!S57, CHAR(10)))+2,
                  SEARCH("hrs", _xlfn.TEXTSPLIT('Data Table'!S57, CHAR(10)))-SEARCH("-", _xlfn.TEXTSPLIT('Data Table'!S57, CHAR(10)))-2))/12)
               ), 2),
               "-"
            )
         )
      )
   )
)</f>
        <v>2</v>
      </c>
      <c r="R56" s="203" cm="1">
        <f t="array" ref="R56">IF('Data Table'!T57="", "-",
   IF('Data Table'!T57="-", "-",
      IF(ISNUMBER('Data Table'!T57*1), 'Data Table'!T57,
         IF(ISNUMBER(SEARCH("hrs", 'Data Table'!T57)),
            IFERROR(
               ROUND(SUMPRODUCT(
                  VALUE(LEFT(_xlfn.TEXTSPLIT('Data Table'!T57, CHAR(10)), FIND("-", _xlfn.TEXTSPLIT('Data Table'!T57, CHAR(10)))-1)) *
                  (VALUE(MID(_xlfn.TEXTSPLIT('Data Table'!T57, CHAR(10)), FIND("-", _xlfn.TEXTSPLIT('Data Table'!T57, CHAR(10)))+2,
                  SEARCH("hrs", _xlfn.TEXTSPLIT('Data Table'!T57, CHAR(10)))-SEARCH("-", _xlfn.TEXTSPLIT('Data Table'!T57, CHAR(10)))-2))/12)
               ), 2),
               "-"
            )
         )
      )
   )
)</f>
        <v>5</v>
      </c>
      <c r="S56" s="203" cm="1">
        <f t="array" ref="S56">IF('Data Table'!U57="", "-",
   IF('Data Table'!U57="-", "-",
      IF(ISNUMBER('Data Table'!U57*1), 'Data Table'!U57,
         IF(ISNUMBER(SEARCH("hrs", 'Data Table'!U57)),
            IFERROR(
               ROUND(SUMPRODUCT(
                  VALUE(LEFT(_xlfn.TEXTSPLIT('Data Table'!U57, CHAR(10)), FIND("-", _xlfn.TEXTSPLIT('Data Table'!U57, CHAR(10)))-1)) *
                  (VALUE(MID(_xlfn.TEXTSPLIT('Data Table'!U57, CHAR(10)), FIND("-", _xlfn.TEXTSPLIT('Data Table'!U57, CHAR(10)))+2,
                  SEARCH("hrs", _xlfn.TEXTSPLIT('Data Table'!U57, CHAR(10)))-SEARCH("-", _xlfn.TEXTSPLIT('Data Table'!U57, CHAR(10)))-2))/12)
               ), 2),
               "-"
            )
         )
      )
   )
)</f>
        <v>5</v>
      </c>
      <c r="T56" s="251">
        <v>22665</v>
      </c>
      <c r="U56" s="251">
        <v>43734</v>
      </c>
      <c r="V56" s="251">
        <v>537</v>
      </c>
      <c r="W56" s="295"/>
    </row>
    <row r="57" spans="1:23" s="3" customFormat="1" ht="20.25" customHeight="1">
      <c r="A57" s="205">
        <v>45367</v>
      </c>
      <c r="B57" s="203" cm="1">
        <f t="array" ref="B57">IF('Data Table'!B58="", "-",
   IF('Data Table'!B58="-", "-",
      IF(ISNUMBER('Data Table'!B58*1), 'Data Table'!B58,
         IF(ISNUMBER(SEARCH("hrs", 'Data Table'!B58)),
            IFERROR(
               ROUND(SUMPRODUCT(
                  VALUE(LEFT(_xlfn.TEXTSPLIT('Data Table'!B58, CHAR(10)), FIND("-", _xlfn.TEXTSPLIT('Data Table'!B58, CHAR(10)))-1)) *
                  (VALUE(MID(_xlfn.TEXTSPLIT('Data Table'!B58, CHAR(10)), FIND("-", _xlfn.TEXTSPLIT('Data Table'!B58, CHAR(10)))+2,
                  SEARCH("hrs", _xlfn.TEXTSPLIT('Data Table'!B58, CHAR(10)))-SEARCH("-", _xlfn.TEXTSPLIT('Data Table'!B58, CHAR(10)))-2))/12)
               ), 2),
               "-"
            )
         )
      )
   )
)</f>
        <v>166</v>
      </c>
      <c r="C57" s="203" cm="1">
        <f t="array" ref="C57">IF('Data Table'!C58="", "-",
   IF('Data Table'!C58="-", "-",
      IF(ISNUMBER('Data Table'!C58*1), 'Data Table'!C58,
         IF(ISNUMBER(SEARCH("hrs", 'Data Table'!C58)),
            IFERROR(
               ROUND(SUMPRODUCT(
                  VALUE(LEFT(_xlfn.TEXTSPLIT('Data Table'!C58, CHAR(10)), FIND("-", _xlfn.TEXTSPLIT('Data Table'!C58, CHAR(10)))-1)) *
                  (VALUE(MID(_xlfn.TEXTSPLIT('Data Table'!C58, CHAR(10)), FIND("-", _xlfn.TEXTSPLIT('Data Table'!C58, CHAR(10)))+2,
                  SEARCH("hrs", _xlfn.TEXTSPLIT('Data Table'!C58, CHAR(10)))-SEARCH("-", _xlfn.TEXTSPLIT('Data Table'!C58, CHAR(10)))-2))/12)
               ), 2),
               "-"
            )
         )
      )
   )
)</f>
        <v>115</v>
      </c>
      <c r="D57" s="203" cm="1">
        <f t="array" ref="D57">IF('Data Table'!D58="", "-",
   IF('Data Table'!D58="-", "-",
      IF(ISNUMBER('Data Table'!D58*1), 'Data Table'!D58,
         IF(ISNUMBER(SEARCH("hrs", 'Data Table'!D58)),
            IFERROR(
               ROUND(SUMPRODUCT(
                  VALUE(LEFT(_xlfn.TEXTSPLIT('Data Table'!D58, CHAR(10)), FIND("-", _xlfn.TEXTSPLIT('Data Table'!D58, CHAR(10)))-1)) *
                  (VALUE(MID(_xlfn.TEXTSPLIT('Data Table'!D58, CHAR(10)), FIND("-", _xlfn.TEXTSPLIT('Data Table'!D58, CHAR(10)))+2,
                  SEARCH("hrs", _xlfn.TEXTSPLIT('Data Table'!D58, CHAR(10)))-SEARCH("-", _xlfn.TEXTSPLIT('Data Table'!D58, CHAR(10)))-2))/12)
               ), 2),
               "-"
            )
         )
      )
   )
)</f>
        <v>24</v>
      </c>
      <c r="E57" s="203" cm="1">
        <f t="array" ref="E57">IF('Data Table'!E58="", "-",
   IF('Data Table'!E58="-", "-",
      IF(ISNUMBER('Data Table'!E58*1), 'Data Table'!E58,
         IF(ISNUMBER(SEARCH("hrs", 'Data Table'!E58)),
            IFERROR(
               ROUND(SUMPRODUCT(
                  VALUE(LEFT(_xlfn.TEXTSPLIT('Data Table'!E58, CHAR(10)), FIND("-", _xlfn.TEXTSPLIT('Data Table'!E58, CHAR(10)))-1)) *
                  (VALUE(MID(_xlfn.TEXTSPLIT('Data Table'!E58, CHAR(10)), FIND("-", _xlfn.TEXTSPLIT('Data Table'!E58, CHAR(10)))+2,
                  SEARCH("hrs", _xlfn.TEXTSPLIT('Data Table'!E58, CHAR(10)))-SEARCH("-", _xlfn.TEXTSPLIT('Data Table'!E58, CHAR(10)))-2))/12)
               ), 2),
               "-"
            )
         )
      )
   )
)</f>
        <v>22</v>
      </c>
      <c r="F57" s="203" t="str" cm="1">
        <f t="array" ref="F57">IF('Data Table'!F58="", "-",
   IF('Data Table'!F58="-", "-",
      IF(ISNUMBER('Data Table'!F58*1), 'Data Table'!F58,
         IF(ISNUMBER(SEARCH("hrs", 'Data Table'!F58)),
            IFERROR(
               ROUND(SUMPRODUCT(
                  VALUE(LEFT(_xlfn.TEXTSPLIT('Data Table'!F58, CHAR(10)), FIND("-", _xlfn.TEXTSPLIT('Data Table'!F58, CHAR(10)))-1)) *
                  (VALUE(MID(_xlfn.TEXTSPLIT('Data Table'!F58, CHAR(10)), FIND("-", _xlfn.TEXTSPLIT('Data Table'!F58, CHAR(10)))+2,
                  SEARCH("hrs", _xlfn.TEXTSPLIT('Data Table'!F58, CHAR(10)))-SEARCH("-", _xlfn.TEXTSPLIT('Data Table'!F58, CHAR(10)))-2))/12)
               ), 2),
               "-"
            )
         )
      )
   )
)</f>
        <v>-</v>
      </c>
      <c r="G57" s="203" t="str" cm="1">
        <f t="array" ref="G57">IF('Data Table'!G58="", "-",
   IF('Data Table'!G58="-", "-",
      IF(ISNUMBER('Data Table'!G58*1), 'Data Table'!G58,
         IF(ISNUMBER(SEARCH("hrs", 'Data Table'!G58)),
            IFERROR(
               ROUND(SUMPRODUCT(
                  VALUE(LEFT(_xlfn.TEXTSPLIT('Data Table'!G58, CHAR(10)), FIND("-", _xlfn.TEXTSPLIT('Data Table'!G58, CHAR(10)))-1)) *
                  (VALUE(MID(_xlfn.TEXTSPLIT('Data Table'!G58, CHAR(10)), FIND("-", _xlfn.TEXTSPLIT('Data Table'!G58, CHAR(10)))+2,
                  SEARCH("hrs", _xlfn.TEXTSPLIT('Data Table'!G58, CHAR(10)))-SEARCH("-", _xlfn.TEXTSPLIT('Data Table'!G58, CHAR(10)))-2))/12)
               ), 2),
               "-"
            )
         )
      )
   )
)</f>
        <v>-</v>
      </c>
      <c r="H57" s="203" cm="1">
        <f t="array" ref="H57">IF('Data Table'!H58="", "-",
   IF('Data Table'!H58="-", "-",
      IF(ISNUMBER('Data Table'!H58*1), 'Data Table'!H58,
         IF(ISNUMBER(SEARCH("hrs", 'Data Table'!H58)),
            IFERROR(
               ROUND(SUMPRODUCT(
                  VALUE(LEFT(_xlfn.TEXTSPLIT('Data Table'!H58, CHAR(10)), FIND("-", _xlfn.TEXTSPLIT('Data Table'!H58, CHAR(10)))-1)) *
                  (VALUE(MID(_xlfn.TEXTSPLIT('Data Table'!H58, CHAR(10)), FIND("-", _xlfn.TEXTSPLIT('Data Table'!H58, CHAR(10)))+2,
                  SEARCH("hrs", _xlfn.TEXTSPLIT('Data Table'!H58, CHAR(10)))-SEARCH("-", _xlfn.TEXTSPLIT('Data Table'!H58, CHAR(10)))-2))/12)
               ), 2),
               "-"
            )
         )
      )
   )
)</f>
        <v>7</v>
      </c>
      <c r="I57" s="203" cm="1">
        <f t="array" ref="I57">IF('Data Table'!I58="", "-",
   IF('Data Table'!I58="-", "-",
      IF(ISNUMBER('Data Table'!I58*1), 'Data Table'!I58,
         IF(ISNUMBER(SEARCH("hrs", 'Data Table'!I58)),
            IFERROR(
               ROUND(SUMPRODUCT(
                  VALUE(LEFT(_xlfn.TEXTSPLIT('Data Table'!I58, CHAR(10)), FIND("-", _xlfn.TEXTSPLIT('Data Table'!I58, CHAR(10)))-1)) *
                  (VALUE(MID(_xlfn.TEXTSPLIT('Data Table'!I58, CHAR(10)), FIND("-", _xlfn.TEXTSPLIT('Data Table'!I58, CHAR(10)))+2,
                  SEARCH("hrs", _xlfn.TEXTSPLIT('Data Table'!I58, CHAR(10)))-SEARCH("-", _xlfn.TEXTSPLIT('Data Table'!I58, CHAR(10)))-2))/12)
               ), 2),
               "-"
            )
         )
      )
   )
)</f>
        <v>12</v>
      </c>
      <c r="J57" s="203" cm="1">
        <f t="array" ref="J57">IF('Data Table'!J58="", "-",
   IF('Data Table'!J58="-", "-",
      IF(ISNUMBER('Data Table'!J58*1), 'Data Table'!J58,
         IF(ISNUMBER(SEARCH("hrs", 'Data Table'!J58)),
            IFERROR(
               ROUND(SUMPRODUCT(
                  VALUE(LEFT(_xlfn.TEXTSPLIT('Data Table'!J58, CHAR(10)), FIND("-", _xlfn.TEXTSPLIT('Data Table'!J58, CHAR(10)))-1)) *
                  (VALUE(MID(_xlfn.TEXTSPLIT('Data Table'!J58, CHAR(10)), FIND("-", _xlfn.TEXTSPLIT('Data Table'!J58, CHAR(10)))+2,
                  SEARCH("hrs", _xlfn.TEXTSPLIT('Data Table'!J58, CHAR(10)))-SEARCH("-", _xlfn.TEXTSPLIT('Data Table'!J58, CHAR(10)))-2))/12)
               ), 2),
               "-"
            )
         )
      )
   )
)</f>
        <v>3</v>
      </c>
      <c r="K57" s="203" cm="1">
        <f t="array" ref="K57">IF('Data Table'!K58="", "-",
   IF('Data Table'!K58="-", "-",
      IF(ISNUMBER('Data Table'!K58*1), 'Data Table'!K58,
         IF(ISNUMBER(SEARCH("hrs", 'Data Table'!K58)),
            IFERROR(
               ROUND(SUMPRODUCT(
                  VALUE(LEFT(_xlfn.TEXTSPLIT('Data Table'!K58, CHAR(10)), FIND("-", _xlfn.TEXTSPLIT('Data Table'!K58, CHAR(10)))-1)) *
                  (VALUE(MID(_xlfn.TEXTSPLIT('Data Table'!K58, CHAR(10)), FIND("-", _xlfn.TEXTSPLIT('Data Table'!K58, CHAR(10)))+2,
                  SEARCH("hrs", _xlfn.TEXTSPLIT('Data Table'!K58, CHAR(10)))-SEARCH("-", _xlfn.TEXTSPLIT('Data Table'!K58, CHAR(10)))-2))/12)
               ), 2),
               "-"
            )
         )
      )
   )
)</f>
        <v>3</v>
      </c>
      <c r="L57" s="203" cm="1">
        <f t="array" ref="L57">IF('Data Table'!N58="", "-",
   IF('Data Table'!N58="-", "-",
      IF(ISNUMBER('Data Table'!N58*1), 'Data Table'!N58,
         IF(ISNUMBER(SEARCH("hrs", 'Data Table'!N58)),
            IFERROR(
               ROUND(SUMPRODUCT(
                  VALUE(LEFT(_xlfn.TEXTSPLIT('Data Table'!N58, CHAR(10)), FIND("-", _xlfn.TEXTSPLIT('Data Table'!N58, CHAR(10)))-1)) *
                  (VALUE(MID(_xlfn.TEXTSPLIT('Data Table'!N58, CHAR(10)), FIND("-", _xlfn.TEXTSPLIT('Data Table'!N58, CHAR(10)))+2,
                  SEARCH("hrs", _xlfn.TEXTSPLIT('Data Table'!N58, CHAR(10)))-SEARCH("-", _xlfn.TEXTSPLIT('Data Table'!N58, CHAR(10)))-2))/12)
               ), 2),
               "-"
            )
         )
      )
   )
)</f>
        <v>1.17</v>
      </c>
      <c r="M57" s="203" cm="1">
        <f t="array" ref="M57">IF('Data Table'!O58="", "-",
   IF('Data Table'!O58="-", "-",
      IF(ISNUMBER('Data Table'!O58*1), 'Data Table'!O58,
         IF(ISNUMBER(SEARCH("hrs", 'Data Table'!O58)),
            IFERROR(
               ROUND(SUMPRODUCT(
                  VALUE(LEFT(_xlfn.TEXTSPLIT('Data Table'!O58, CHAR(10)), FIND("-", _xlfn.TEXTSPLIT('Data Table'!O58, CHAR(10)))-1)) *
                  (VALUE(MID(_xlfn.TEXTSPLIT('Data Table'!O58, CHAR(10)), FIND("-", _xlfn.TEXTSPLIT('Data Table'!O58, CHAR(10)))+2,
                  SEARCH("hrs", _xlfn.TEXTSPLIT('Data Table'!O58, CHAR(10)))-SEARCH("-", _xlfn.TEXTSPLIT('Data Table'!O58, CHAR(10)))-2))/12)
               ), 2),
               "-"
            )
         )
      )
   )
)</f>
        <v>1.17</v>
      </c>
      <c r="N57" s="203" cm="1">
        <f t="array" ref="N57">IF('Data Table'!P58="", "-",
   IF('Data Table'!P58="-", "-",
      IF(ISNUMBER('Data Table'!P58*1), 'Data Table'!P58,
         IF(ISNUMBER(SEARCH("hrs", 'Data Table'!P58)),
            IFERROR(
               ROUND(SUMPRODUCT(
                  VALUE(LEFT(_xlfn.TEXTSPLIT('Data Table'!P58, CHAR(10)), FIND("-", _xlfn.TEXTSPLIT('Data Table'!P58, CHAR(10)))-1)) *
                  (VALUE(MID(_xlfn.TEXTSPLIT('Data Table'!P58, CHAR(10)), FIND("-", _xlfn.TEXTSPLIT('Data Table'!P58, CHAR(10)))+2,
                  SEARCH("hrs", _xlfn.TEXTSPLIT('Data Table'!P58, CHAR(10)))-SEARCH("-", _xlfn.TEXTSPLIT('Data Table'!P58, CHAR(10)))-2))/12)
               ), 2),
               "-"
            )
         )
      )
   )
)</f>
        <v>5</v>
      </c>
      <c r="O57" s="203" cm="1">
        <f t="array" ref="O57">IF('Data Table'!Q58="", "-",
   IF('Data Table'!Q58="-", "-",
      IF(ISNUMBER('Data Table'!Q58*1), 'Data Table'!Q58,
         IF(ISNUMBER(SEARCH("hrs", 'Data Table'!Q58)),
            IFERROR(
               ROUND(SUMPRODUCT(
                  VALUE(LEFT(_xlfn.TEXTSPLIT('Data Table'!Q58, CHAR(10)), FIND("-", _xlfn.TEXTSPLIT('Data Table'!Q58, CHAR(10)))-1)) *
                  (VALUE(MID(_xlfn.TEXTSPLIT('Data Table'!Q58, CHAR(10)), FIND("-", _xlfn.TEXTSPLIT('Data Table'!Q58, CHAR(10)))+2,
                  SEARCH("hrs", _xlfn.TEXTSPLIT('Data Table'!Q58, CHAR(10)))-SEARCH("-", _xlfn.TEXTSPLIT('Data Table'!Q58, CHAR(10)))-2))/12)
               ), 2),
               "-"
            )
         )
      )
   )
)</f>
        <v>5</v>
      </c>
      <c r="P57" s="203" cm="1">
        <f t="array" ref="P57">IF('Data Table'!R58="", "-",
   IF('Data Table'!R58="-", "-",
      IF(ISNUMBER('Data Table'!R58*1), 'Data Table'!R58,
         IF(ISNUMBER(SEARCH("hrs", 'Data Table'!R58)),
            IFERROR(
               ROUND(SUMPRODUCT(
                  VALUE(LEFT(_xlfn.TEXTSPLIT('Data Table'!R58, CHAR(10)), FIND("-", _xlfn.TEXTSPLIT('Data Table'!R58, CHAR(10)))-1)) *
                  (VALUE(MID(_xlfn.TEXTSPLIT('Data Table'!R58, CHAR(10)), FIND("-", _xlfn.TEXTSPLIT('Data Table'!R58, CHAR(10)))+2,
                  SEARCH("hrs", _xlfn.TEXTSPLIT('Data Table'!R58, CHAR(10)))-SEARCH("-", _xlfn.TEXTSPLIT('Data Table'!R58, CHAR(10)))-2))/12)
               ), 2),
               "-"
            )
         )
      )
   )
)</f>
        <v>2</v>
      </c>
      <c r="Q57" s="203" cm="1">
        <f t="array" ref="Q57">IF('Data Table'!S58="", "-",
   IF('Data Table'!S58="-", "-",
      IF(ISNUMBER('Data Table'!S58*1), 'Data Table'!S58,
         IF(ISNUMBER(SEARCH("hrs", 'Data Table'!S58)),
            IFERROR(
               ROUND(SUMPRODUCT(
                  VALUE(LEFT(_xlfn.TEXTSPLIT('Data Table'!S58, CHAR(10)), FIND("-", _xlfn.TEXTSPLIT('Data Table'!S58, CHAR(10)))-1)) *
                  (VALUE(MID(_xlfn.TEXTSPLIT('Data Table'!S58, CHAR(10)), FIND("-", _xlfn.TEXTSPLIT('Data Table'!S58, CHAR(10)))+2,
                  SEARCH("hrs", _xlfn.TEXTSPLIT('Data Table'!S58, CHAR(10)))-SEARCH("-", _xlfn.TEXTSPLIT('Data Table'!S58, CHAR(10)))-2))/12)
               ), 2),
               "-"
            )
         )
      )
   )
)</f>
        <v>2</v>
      </c>
      <c r="R57" s="203" cm="1">
        <f t="array" ref="R57">IF('Data Table'!T58="", "-",
   IF('Data Table'!T58="-", "-",
      IF(ISNUMBER('Data Table'!T58*1), 'Data Table'!T58,
         IF(ISNUMBER(SEARCH("hrs", 'Data Table'!T58)),
            IFERROR(
               ROUND(SUMPRODUCT(
                  VALUE(LEFT(_xlfn.TEXTSPLIT('Data Table'!T58, CHAR(10)), FIND("-", _xlfn.TEXTSPLIT('Data Table'!T58, CHAR(10)))-1)) *
                  (VALUE(MID(_xlfn.TEXTSPLIT('Data Table'!T58, CHAR(10)), FIND("-", _xlfn.TEXTSPLIT('Data Table'!T58, CHAR(10)))+2,
                  SEARCH("hrs", _xlfn.TEXTSPLIT('Data Table'!T58, CHAR(10)))-SEARCH("-", _xlfn.TEXTSPLIT('Data Table'!T58, CHAR(10)))-2))/12)
               ), 2),
               "-"
            )
         )
      )
   )
)</f>
        <v>5</v>
      </c>
      <c r="S57" s="203" cm="1">
        <f t="array" ref="S57">IF('Data Table'!U58="", "-",
   IF('Data Table'!U58="-", "-",
      IF(ISNUMBER('Data Table'!U58*1), 'Data Table'!U58,
         IF(ISNUMBER(SEARCH("hrs", 'Data Table'!U58)),
            IFERROR(
               ROUND(SUMPRODUCT(
                  VALUE(LEFT(_xlfn.TEXTSPLIT('Data Table'!U58, CHAR(10)), FIND("-", _xlfn.TEXTSPLIT('Data Table'!U58, CHAR(10)))-1)) *
                  (VALUE(MID(_xlfn.TEXTSPLIT('Data Table'!U58, CHAR(10)), FIND("-", _xlfn.TEXTSPLIT('Data Table'!U58, CHAR(10)))+2,
                  SEARCH("hrs", _xlfn.TEXTSPLIT('Data Table'!U58, CHAR(10)))-SEARCH("-", _xlfn.TEXTSPLIT('Data Table'!U58, CHAR(10)))-2))/12)
               ), 2),
               "-"
            )
         )
      )
   )
)</f>
        <v>5</v>
      </c>
      <c r="T57" s="251">
        <v>22866</v>
      </c>
      <c r="U57" s="251">
        <v>45298</v>
      </c>
      <c r="V57" s="251">
        <v>537</v>
      </c>
      <c r="W57" s="295"/>
    </row>
    <row r="58" spans="1:23" s="3" customFormat="1" ht="20.25" customHeight="1">
      <c r="A58" s="205">
        <v>45368</v>
      </c>
      <c r="B58" s="203" cm="1">
        <f t="array" ref="B58">IF('Data Table'!B59="", "-",
   IF('Data Table'!B59="-", "-",
      IF(ISNUMBER('Data Table'!B59*1), 'Data Table'!B59,
         IF(ISNUMBER(SEARCH("hrs", 'Data Table'!B59)),
            IFERROR(
               ROUND(SUMPRODUCT(
                  VALUE(LEFT(_xlfn.TEXTSPLIT('Data Table'!B59, CHAR(10)), FIND("-", _xlfn.TEXTSPLIT('Data Table'!B59, CHAR(10)))-1)) *
                  (VALUE(MID(_xlfn.TEXTSPLIT('Data Table'!B59, CHAR(10)), FIND("-", _xlfn.TEXTSPLIT('Data Table'!B59, CHAR(10)))+2,
                  SEARCH("hrs", _xlfn.TEXTSPLIT('Data Table'!B59, CHAR(10)))-SEARCH("-", _xlfn.TEXTSPLIT('Data Table'!B59, CHAR(10)))-2))/12)
               ), 2),
               "-"
            )
         )
      )
   )
)</f>
        <v>102</v>
      </c>
      <c r="C58" s="203" cm="1">
        <f t="array" ref="C58">IF('Data Table'!C59="", "-",
   IF('Data Table'!C59="-", "-",
      IF(ISNUMBER('Data Table'!C59*1), 'Data Table'!C59,
         IF(ISNUMBER(SEARCH("hrs", 'Data Table'!C59)),
            IFERROR(
               ROUND(SUMPRODUCT(
                  VALUE(LEFT(_xlfn.TEXTSPLIT('Data Table'!C59, CHAR(10)), FIND("-", _xlfn.TEXTSPLIT('Data Table'!C59, CHAR(10)))-1)) *
                  (VALUE(MID(_xlfn.TEXTSPLIT('Data Table'!C59, CHAR(10)), FIND("-", _xlfn.TEXTSPLIT('Data Table'!C59, CHAR(10)))+2,
                  SEARCH("hrs", _xlfn.TEXTSPLIT('Data Table'!C59, CHAR(10)))-SEARCH("-", _xlfn.TEXTSPLIT('Data Table'!C59, CHAR(10)))-2))/12)
               ), 2),
               "-"
            )
         )
      )
   )
)</f>
        <v>97</v>
      </c>
      <c r="D58" s="203" cm="1">
        <f t="array" ref="D58">IF('Data Table'!D59="", "-",
   IF('Data Table'!D59="-", "-",
      IF(ISNUMBER('Data Table'!D59*1), 'Data Table'!D59,
         IF(ISNUMBER(SEARCH("hrs", 'Data Table'!D59)),
            IFERROR(
               ROUND(SUMPRODUCT(
                  VALUE(LEFT(_xlfn.TEXTSPLIT('Data Table'!D59, CHAR(10)), FIND("-", _xlfn.TEXTSPLIT('Data Table'!D59, CHAR(10)))-1)) *
                  (VALUE(MID(_xlfn.TEXTSPLIT('Data Table'!D59, CHAR(10)), FIND("-", _xlfn.TEXTSPLIT('Data Table'!D59, CHAR(10)))+2,
                  SEARCH("hrs", _xlfn.TEXTSPLIT('Data Table'!D59, CHAR(10)))-SEARCH("-", _xlfn.TEXTSPLIT('Data Table'!D59, CHAR(10)))-2))/12)
               ), 2),
               "-"
            )
         )
      )
   )
)</f>
        <v>25</v>
      </c>
      <c r="E58" s="203" cm="1">
        <f t="array" ref="E58">IF('Data Table'!E59="", "-",
   IF('Data Table'!E59="-", "-",
      IF(ISNUMBER('Data Table'!E59*1), 'Data Table'!E59,
         IF(ISNUMBER(SEARCH("hrs", 'Data Table'!E59)),
            IFERROR(
               ROUND(SUMPRODUCT(
                  VALUE(LEFT(_xlfn.TEXTSPLIT('Data Table'!E59, CHAR(10)), FIND("-", _xlfn.TEXTSPLIT('Data Table'!E59, CHAR(10)))-1)) *
                  (VALUE(MID(_xlfn.TEXTSPLIT('Data Table'!E59, CHAR(10)), FIND("-", _xlfn.TEXTSPLIT('Data Table'!E59, CHAR(10)))+2,
                  SEARCH("hrs", _xlfn.TEXTSPLIT('Data Table'!E59, CHAR(10)))-SEARCH("-", _xlfn.TEXTSPLIT('Data Table'!E59, CHAR(10)))-2))/12)
               ), 2),
               "-"
            )
         )
      )
   )
)</f>
        <v>26</v>
      </c>
      <c r="F58" s="203" t="str" cm="1">
        <f t="array" ref="F58">IF('Data Table'!F59="", "-",
   IF('Data Table'!F59="-", "-",
      IF(ISNUMBER('Data Table'!F59*1), 'Data Table'!F59,
         IF(ISNUMBER(SEARCH("hrs", 'Data Table'!F59)),
            IFERROR(
               ROUND(SUMPRODUCT(
                  VALUE(LEFT(_xlfn.TEXTSPLIT('Data Table'!F59, CHAR(10)), FIND("-", _xlfn.TEXTSPLIT('Data Table'!F59, CHAR(10)))-1)) *
                  (VALUE(MID(_xlfn.TEXTSPLIT('Data Table'!F59, CHAR(10)), FIND("-", _xlfn.TEXTSPLIT('Data Table'!F59, CHAR(10)))+2,
                  SEARCH("hrs", _xlfn.TEXTSPLIT('Data Table'!F59, CHAR(10)))-SEARCH("-", _xlfn.TEXTSPLIT('Data Table'!F59, CHAR(10)))-2))/12)
               ), 2),
               "-"
            )
         )
      )
   )
)</f>
        <v>-</v>
      </c>
      <c r="G58" s="203" t="str" cm="1">
        <f t="array" ref="G58">IF('Data Table'!G59="", "-",
   IF('Data Table'!G59="-", "-",
      IF(ISNUMBER('Data Table'!G59*1), 'Data Table'!G59,
         IF(ISNUMBER(SEARCH("hrs", 'Data Table'!G59)),
            IFERROR(
               ROUND(SUMPRODUCT(
                  VALUE(LEFT(_xlfn.TEXTSPLIT('Data Table'!G59, CHAR(10)), FIND("-", _xlfn.TEXTSPLIT('Data Table'!G59, CHAR(10)))-1)) *
                  (VALUE(MID(_xlfn.TEXTSPLIT('Data Table'!G59, CHAR(10)), FIND("-", _xlfn.TEXTSPLIT('Data Table'!G59, CHAR(10)))+2,
                  SEARCH("hrs", _xlfn.TEXTSPLIT('Data Table'!G59, CHAR(10)))-SEARCH("-", _xlfn.TEXTSPLIT('Data Table'!G59, CHAR(10)))-2))/12)
               ), 2),
               "-"
            )
         )
      )
   )
)</f>
        <v>-</v>
      </c>
      <c r="H58" s="203" cm="1">
        <f t="array" ref="H58">IF('Data Table'!H59="", "-",
   IF('Data Table'!H59="-", "-",
      IF(ISNUMBER('Data Table'!H59*1), 'Data Table'!H59,
         IF(ISNUMBER(SEARCH("hrs", 'Data Table'!H59)),
            IFERROR(
               ROUND(SUMPRODUCT(
                  VALUE(LEFT(_xlfn.TEXTSPLIT('Data Table'!H59, CHAR(10)), FIND("-", _xlfn.TEXTSPLIT('Data Table'!H59, CHAR(10)))-1)) *
                  (VALUE(MID(_xlfn.TEXTSPLIT('Data Table'!H59, CHAR(10)), FIND("-", _xlfn.TEXTSPLIT('Data Table'!H59, CHAR(10)))+2,
                  SEARCH("hrs", _xlfn.TEXTSPLIT('Data Table'!H59, CHAR(10)))-SEARCH("-", _xlfn.TEXTSPLIT('Data Table'!H59, CHAR(10)))-2))/12)
               ), 2),
               "-"
            )
         )
      )
   )
)</f>
        <v>6</v>
      </c>
      <c r="I58" s="203" cm="1">
        <f t="array" ref="I58">IF('Data Table'!I59="", "-",
   IF('Data Table'!I59="-", "-",
      IF(ISNUMBER('Data Table'!I59*1), 'Data Table'!I59,
         IF(ISNUMBER(SEARCH("hrs", 'Data Table'!I59)),
            IFERROR(
               ROUND(SUMPRODUCT(
                  VALUE(LEFT(_xlfn.TEXTSPLIT('Data Table'!I59, CHAR(10)), FIND("-", _xlfn.TEXTSPLIT('Data Table'!I59, CHAR(10)))-1)) *
                  (VALUE(MID(_xlfn.TEXTSPLIT('Data Table'!I59, CHAR(10)), FIND("-", _xlfn.TEXTSPLIT('Data Table'!I59, CHAR(10)))+2,
                  SEARCH("hrs", _xlfn.TEXTSPLIT('Data Table'!I59, CHAR(10)))-SEARCH("-", _xlfn.TEXTSPLIT('Data Table'!I59, CHAR(10)))-2))/12)
               ), 2),
               "-"
            )
         )
      )
   )
)</f>
        <v>8</v>
      </c>
      <c r="J58" s="203" cm="1">
        <f t="array" ref="J58">IF('Data Table'!J59="", "-",
   IF('Data Table'!J59="-", "-",
      IF(ISNUMBER('Data Table'!J59*1), 'Data Table'!J59,
         IF(ISNUMBER(SEARCH("hrs", 'Data Table'!J59)),
            IFERROR(
               ROUND(SUMPRODUCT(
                  VALUE(LEFT(_xlfn.TEXTSPLIT('Data Table'!J59, CHAR(10)), FIND("-", _xlfn.TEXTSPLIT('Data Table'!J59, CHAR(10)))-1)) *
                  (VALUE(MID(_xlfn.TEXTSPLIT('Data Table'!J59, CHAR(10)), FIND("-", _xlfn.TEXTSPLIT('Data Table'!J59, CHAR(10)))+2,
                  SEARCH("hrs", _xlfn.TEXTSPLIT('Data Table'!J59, CHAR(10)))-SEARCH("-", _xlfn.TEXTSPLIT('Data Table'!J59, CHAR(10)))-2))/12)
               ), 2),
               "-"
            )
         )
      )
   )
)</f>
        <v>3</v>
      </c>
      <c r="K58" s="203" cm="1">
        <f t="array" ref="K58">IF('Data Table'!K59="", "-",
   IF('Data Table'!K59="-", "-",
      IF(ISNUMBER('Data Table'!K59*1), 'Data Table'!K59,
         IF(ISNUMBER(SEARCH("hrs", 'Data Table'!K59)),
            IFERROR(
               ROUND(SUMPRODUCT(
                  VALUE(LEFT(_xlfn.TEXTSPLIT('Data Table'!K59, CHAR(10)), FIND("-", _xlfn.TEXTSPLIT('Data Table'!K59, CHAR(10)))-1)) *
                  (VALUE(MID(_xlfn.TEXTSPLIT('Data Table'!K59, CHAR(10)), FIND("-", _xlfn.TEXTSPLIT('Data Table'!K59, CHAR(10)))+2,
                  SEARCH("hrs", _xlfn.TEXTSPLIT('Data Table'!K59, CHAR(10)))-SEARCH("-", _xlfn.TEXTSPLIT('Data Table'!K59, CHAR(10)))-2))/12)
               ), 2),
               "-"
            )
         )
      )
   )
)</f>
        <v>3</v>
      </c>
      <c r="L58" s="203" cm="1">
        <f t="array" ref="L58">IF('Data Table'!N59="", "-",
   IF('Data Table'!N59="-", "-",
      IF(ISNUMBER('Data Table'!N59*1), 'Data Table'!N59,
         IF(ISNUMBER(SEARCH("hrs", 'Data Table'!N59)),
            IFERROR(
               ROUND(SUMPRODUCT(
                  VALUE(LEFT(_xlfn.TEXTSPLIT('Data Table'!N59, CHAR(10)), FIND("-", _xlfn.TEXTSPLIT('Data Table'!N59, CHAR(10)))-1)) *
                  (VALUE(MID(_xlfn.TEXTSPLIT('Data Table'!N59, CHAR(10)), FIND("-", _xlfn.TEXTSPLIT('Data Table'!N59, CHAR(10)))+2,
                  SEARCH("hrs", _xlfn.TEXTSPLIT('Data Table'!N59, CHAR(10)))-SEARCH("-", _xlfn.TEXTSPLIT('Data Table'!N59, CHAR(10)))-2))/12)
               ), 2),
               "-"
            )
         )
      )
   )
)</f>
        <v>1</v>
      </c>
      <c r="M58" s="203" cm="1">
        <f t="array" ref="M58">IF('Data Table'!O59="", "-",
   IF('Data Table'!O59="-", "-",
      IF(ISNUMBER('Data Table'!O59*1), 'Data Table'!O59,
         IF(ISNUMBER(SEARCH("hrs", 'Data Table'!O59)),
            IFERROR(
               ROUND(SUMPRODUCT(
                  VALUE(LEFT(_xlfn.TEXTSPLIT('Data Table'!O59, CHAR(10)), FIND("-", _xlfn.TEXTSPLIT('Data Table'!O59, CHAR(10)))-1)) *
                  (VALUE(MID(_xlfn.TEXTSPLIT('Data Table'!O59, CHAR(10)), FIND("-", _xlfn.TEXTSPLIT('Data Table'!O59, CHAR(10)))+2,
                  SEARCH("hrs", _xlfn.TEXTSPLIT('Data Table'!O59, CHAR(10)))-SEARCH("-", _xlfn.TEXTSPLIT('Data Table'!O59, CHAR(10)))-2))/12)
               ), 2),
               "-"
            )
         )
      )
   )
)</f>
        <v>1</v>
      </c>
      <c r="N58" s="203" cm="1">
        <f t="array" ref="N58">IF('Data Table'!P59="", "-",
   IF('Data Table'!P59="-", "-",
      IF(ISNUMBER('Data Table'!P59*1), 'Data Table'!P59,
         IF(ISNUMBER(SEARCH("hrs", 'Data Table'!P59)),
            IFERROR(
               ROUND(SUMPRODUCT(
                  VALUE(LEFT(_xlfn.TEXTSPLIT('Data Table'!P59, CHAR(10)), FIND("-", _xlfn.TEXTSPLIT('Data Table'!P59, CHAR(10)))-1)) *
                  (VALUE(MID(_xlfn.TEXTSPLIT('Data Table'!P59, CHAR(10)), FIND("-", _xlfn.TEXTSPLIT('Data Table'!P59, CHAR(10)))+2,
                  SEARCH("hrs", _xlfn.TEXTSPLIT('Data Table'!P59, CHAR(10)))-SEARCH("-", _xlfn.TEXTSPLIT('Data Table'!P59, CHAR(10)))-2))/12)
               ), 2),
               "-"
            )
         )
      )
   )
)</f>
        <v>5</v>
      </c>
      <c r="O58" s="203" cm="1">
        <f t="array" ref="O58">IF('Data Table'!Q59="", "-",
   IF('Data Table'!Q59="-", "-",
      IF(ISNUMBER('Data Table'!Q59*1), 'Data Table'!Q59,
         IF(ISNUMBER(SEARCH("hrs", 'Data Table'!Q59)),
            IFERROR(
               ROUND(SUMPRODUCT(
                  VALUE(LEFT(_xlfn.TEXTSPLIT('Data Table'!Q59, CHAR(10)), FIND("-", _xlfn.TEXTSPLIT('Data Table'!Q59, CHAR(10)))-1)) *
                  (VALUE(MID(_xlfn.TEXTSPLIT('Data Table'!Q59, CHAR(10)), FIND("-", _xlfn.TEXTSPLIT('Data Table'!Q59, CHAR(10)))+2,
                  SEARCH("hrs", _xlfn.TEXTSPLIT('Data Table'!Q59, CHAR(10)))-SEARCH("-", _xlfn.TEXTSPLIT('Data Table'!Q59, CHAR(10)))-2))/12)
               ), 2),
               "-"
            )
         )
      )
   )
)</f>
        <v>4</v>
      </c>
      <c r="P58" s="203" cm="1">
        <f t="array" ref="P58">IF('Data Table'!R59="", "-",
   IF('Data Table'!R59="-", "-",
      IF(ISNUMBER('Data Table'!R59*1), 'Data Table'!R59,
         IF(ISNUMBER(SEARCH("hrs", 'Data Table'!R59)),
            IFERROR(
               ROUND(SUMPRODUCT(
                  VALUE(LEFT(_xlfn.TEXTSPLIT('Data Table'!R59, CHAR(10)), FIND("-", _xlfn.TEXTSPLIT('Data Table'!R59, CHAR(10)))-1)) *
                  (VALUE(MID(_xlfn.TEXTSPLIT('Data Table'!R59, CHAR(10)), FIND("-", _xlfn.TEXTSPLIT('Data Table'!R59, CHAR(10)))+2,
                  SEARCH("hrs", _xlfn.TEXTSPLIT('Data Table'!R59, CHAR(10)))-SEARCH("-", _xlfn.TEXTSPLIT('Data Table'!R59, CHAR(10)))-2))/12)
               ), 2),
               "-"
            )
         )
      )
   )
)</f>
        <v>2</v>
      </c>
      <c r="Q58" s="203" cm="1">
        <f t="array" ref="Q58">IF('Data Table'!S59="", "-",
   IF('Data Table'!S59="-", "-",
      IF(ISNUMBER('Data Table'!S59*1), 'Data Table'!S59,
         IF(ISNUMBER(SEARCH("hrs", 'Data Table'!S59)),
            IFERROR(
               ROUND(SUMPRODUCT(
                  VALUE(LEFT(_xlfn.TEXTSPLIT('Data Table'!S59, CHAR(10)), FIND("-", _xlfn.TEXTSPLIT('Data Table'!S59, CHAR(10)))-1)) *
                  (VALUE(MID(_xlfn.TEXTSPLIT('Data Table'!S59, CHAR(10)), FIND("-", _xlfn.TEXTSPLIT('Data Table'!S59, CHAR(10)))+2,
                  SEARCH("hrs", _xlfn.TEXTSPLIT('Data Table'!S59, CHAR(10)))-SEARCH("-", _xlfn.TEXTSPLIT('Data Table'!S59, CHAR(10)))-2))/12)
               ), 2),
               "-"
            )
         )
      )
   )
)</f>
        <v>2</v>
      </c>
      <c r="R58" s="203" cm="1">
        <f t="array" ref="R58">IF('Data Table'!T59="", "-",
   IF('Data Table'!T59="-", "-",
      IF(ISNUMBER('Data Table'!T59*1), 'Data Table'!T59,
         IF(ISNUMBER(SEARCH("hrs", 'Data Table'!T59)),
            IFERROR(
               ROUND(SUMPRODUCT(
                  VALUE(LEFT(_xlfn.TEXTSPLIT('Data Table'!T59, CHAR(10)), FIND("-", _xlfn.TEXTSPLIT('Data Table'!T59, CHAR(10)))-1)) *
                  (VALUE(MID(_xlfn.TEXTSPLIT('Data Table'!T59, CHAR(10)), FIND("-", _xlfn.TEXTSPLIT('Data Table'!T59, CHAR(10)))+2,
                  SEARCH("hrs", _xlfn.TEXTSPLIT('Data Table'!T59, CHAR(10)))-SEARCH("-", _xlfn.TEXTSPLIT('Data Table'!T59, CHAR(10)))-2))/12)
               ), 2),
               "-"
            )
         )
      )
   )
)</f>
        <v>5</v>
      </c>
      <c r="S58" s="203" cm="1">
        <f t="array" ref="S58">IF('Data Table'!U59="", "-",
   IF('Data Table'!U59="-", "-",
      IF(ISNUMBER('Data Table'!U59*1), 'Data Table'!U59,
         IF(ISNUMBER(SEARCH("hrs", 'Data Table'!U59)),
            IFERROR(
               ROUND(SUMPRODUCT(
                  VALUE(LEFT(_xlfn.TEXTSPLIT('Data Table'!U59, CHAR(10)), FIND("-", _xlfn.TEXTSPLIT('Data Table'!U59, CHAR(10)))-1)) *
                  (VALUE(MID(_xlfn.TEXTSPLIT('Data Table'!U59, CHAR(10)), FIND("-", _xlfn.TEXTSPLIT('Data Table'!U59, CHAR(10)))+2,
                  SEARCH("hrs", _xlfn.TEXTSPLIT('Data Table'!U59, CHAR(10)))-SEARCH("-", _xlfn.TEXTSPLIT('Data Table'!U59, CHAR(10)))-2))/12)
               ), 2),
               "-"
            )
         )
      )
   )
)</f>
        <v>5</v>
      </c>
      <c r="T58" s="251">
        <v>22702</v>
      </c>
      <c r="U58" s="251">
        <v>49637</v>
      </c>
      <c r="V58" s="251">
        <v>637</v>
      </c>
      <c r="W58" s="295"/>
    </row>
    <row r="59" spans="1:23" s="3" customFormat="1" ht="20.25" customHeight="1">
      <c r="A59" s="205">
        <v>45369</v>
      </c>
      <c r="B59" s="203" cm="1">
        <f t="array" ref="B59">IF('Data Table'!B60="", "-",
   IF('Data Table'!B60="-", "-",
      IF(ISNUMBER('Data Table'!B60*1), 'Data Table'!B60,
         IF(ISNUMBER(SEARCH("hrs", 'Data Table'!B60)),
            IFERROR(
               ROUND(SUMPRODUCT(
                  VALUE(LEFT(_xlfn.TEXTSPLIT('Data Table'!B60, CHAR(10)), FIND("-", _xlfn.TEXTSPLIT('Data Table'!B60, CHAR(10)))-1)) *
                  (VALUE(MID(_xlfn.TEXTSPLIT('Data Table'!B60, CHAR(10)), FIND("-", _xlfn.TEXTSPLIT('Data Table'!B60, CHAR(10)))+2,
                  SEARCH("hrs", _xlfn.TEXTSPLIT('Data Table'!B60, CHAR(10)))-SEARCH("-", _xlfn.TEXTSPLIT('Data Table'!B60, CHAR(10)))-2))/12)
               ), 2),
               "-"
            )
         )
      )
   )
)</f>
        <v>94</v>
      </c>
      <c r="C59" s="203" cm="1">
        <f t="array" ref="C59">IF('Data Table'!C60="", "-",
   IF('Data Table'!C60="-", "-",
      IF(ISNUMBER('Data Table'!C60*1), 'Data Table'!C60,
         IF(ISNUMBER(SEARCH("hrs", 'Data Table'!C60)),
            IFERROR(
               ROUND(SUMPRODUCT(
                  VALUE(LEFT(_xlfn.TEXTSPLIT('Data Table'!C60, CHAR(10)), FIND("-", _xlfn.TEXTSPLIT('Data Table'!C60, CHAR(10)))-1)) *
                  (VALUE(MID(_xlfn.TEXTSPLIT('Data Table'!C60, CHAR(10)), FIND("-", _xlfn.TEXTSPLIT('Data Table'!C60, CHAR(10)))+2,
                  SEARCH("hrs", _xlfn.TEXTSPLIT('Data Table'!C60, CHAR(10)))-SEARCH("-", _xlfn.TEXTSPLIT('Data Table'!C60, CHAR(10)))-2))/12)
               ), 2),
               "-"
            )
         )
      )
   )
)</f>
        <v>93</v>
      </c>
      <c r="D59" s="203" cm="1">
        <f t="array" ref="D59">IF('Data Table'!D60="", "-",
   IF('Data Table'!D60="-", "-",
      IF(ISNUMBER('Data Table'!D60*1), 'Data Table'!D60,
         IF(ISNUMBER(SEARCH("hrs", 'Data Table'!D60)),
            IFERROR(
               ROUND(SUMPRODUCT(
                  VALUE(LEFT(_xlfn.TEXTSPLIT('Data Table'!D60, CHAR(10)), FIND("-", _xlfn.TEXTSPLIT('Data Table'!D60, CHAR(10)))-1)) *
                  (VALUE(MID(_xlfn.TEXTSPLIT('Data Table'!D60, CHAR(10)), FIND("-", _xlfn.TEXTSPLIT('Data Table'!D60, CHAR(10)))+2,
                  SEARCH("hrs", _xlfn.TEXTSPLIT('Data Table'!D60, CHAR(10)))-SEARCH("-", _xlfn.TEXTSPLIT('Data Table'!D60, CHAR(10)))-2))/12)
               ), 2),
               "-"
            )
         )
      )
   )
)</f>
        <v>24</v>
      </c>
      <c r="E59" s="203" cm="1">
        <f t="array" ref="E59">IF('Data Table'!E60="", "-",
   IF('Data Table'!E60="-", "-",
      IF(ISNUMBER('Data Table'!E60*1), 'Data Table'!E60,
         IF(ISNUMBER(SEARCH("hrs", 'Data Table'!E60)),
            IFERROR(
               ROUND(SUMPRODUCT(
                  VALUE(LEFT(_xlfn.TEXTSPLIT('Data Table'!E60, CHAR(10)), FIND("-", _xlfn.TEXTSPLIT('Data Table'!E60, CHAR(10)))-1)) *
                  (VALUE(MID(_xlfn.TEXTSPLIT('Data Table'!E60, CHAR(10)), FIND("-", _xlfn.TEXTSPLIT('Data Table'!E60, CHAR(10)))+2,
                  SEARCH("hrs", _xlfn.TEXTSPLIT('Data Table'!E60, CHAR(10)))-SEARCH("-", _xlfn.TEXTSPLIT('Data Table'!E60, CHAR(10)))-2))/12)
               ), 2),
               "-"
            )
         )
      )
   )
)</f>
        <v>20</v>
      </c>
      <c r="F59" s="203" t="str" cm="1">
        <f t="array" ref="F59">IF('Data Table'!F60="", "-",
   IF('Data Table'!F60="-", "-",
      IF(ISNUMBER('Data Table'!F60*1), 'Data Table'!F60,
         IF(ISNUMBER(SEARCH("hrs", 'Data Table'!F60)),
            IFERROR(
               ROUND(SUMPRODUCT(
                  VALUE(LEFT(_xlfn.TEXTSPLIT('Data Table'!F60, CHAR(10)), FIND("-", _xlfn.TEXTSPLIT('Data Table'!F60, CHAR(10)))-1)) *
                  (VALUE(MID(_xlfn.TEXTSPLIT('Data Table'!F60, CHAR(10)), FIND("-", _xlfn.TEXTSPLIT('Data Table'!F60, CHAR(10)))+2,
                  SEARCH("hrs", _xlfn.TEXTSPLIT('Data Table'!F60, CHAR(10)))-SEARCH("-", _xlfn.TEXTSPLIT('Data Table'!F60, CHAR(10)))-2))/12)
               ), 2),
               "-"
            )
         )
      )
   )
)</f>
        <v>-</v>
      </c>
      <c r="G59" s="203" t="str" cm="1">
        <f t="array" ref="G59">IF('Data Table'!G60="", "-",
   IF('Data Table'!G60="-", "-",
      IF(ISNUMBER('Data Table'!G60*1), 'Data Table'!G60,
         IF(ISNUMBER(SEARCH("hrs", 'Data Table'!G60)),
            IFERROR(
               ROUND(SUMPRODUCT(
                  VALUE(LEFT(_xlfn.TEXTSPLIT('Data Table'!G60, CHAR(10)), FIND("-", _xlfn.TEXTSPLIT('Data Table'!G60, CHAR(10)))-1)) *
                  (VALUE(MID(_xlfn.TEXTSPLIT('Data Table'!G60, CHAR(10)), FIND("-", _xlfn.TEXTSPLIT('Data Table'!G60, CHAR(10)))+2,
                  SEARCH("hrs", _xlfn.TEXTSPLIT('Data Table'!G60, CHAR(10)))-SEARCH("-", _xlfn.TEXTSPLIT('Data Table'!G60, CHAR(10)))-2))/12)
               ), 2),
               "-"
            )
         )
      )
   )
)</f>
        <v>-</v>
      </c>
      <c r="H59" s="203" cm="1">
        <f t="array" ref="H59">IF('Data Table'!H60="", "-",
   IF('Data Table'!H60="-", "-",
      IF(ISNUMBER('Data Table'!H60*1), 'Data Table'!H60,
         IF(ISNUMBER(SEARCH("hrs", 'Data Table'!H60)),
            IFERROR(
               ROUND(SUMPRODUCT(
                  VALUE(LEFT(_xlfn.TEXTSPLIT('Data Table'!H60, CHAR(10)), FIND("-", _xlfn.TEXTSPLIT('Data Table'!H60, CHAR(10)))-1)) *
                  (VALUE(MID(_xlfn.TEXTSPLIT('Data Table'!H60, CHAR(10)), FIND("-", _xlfn.TEXTSPLIT('Data Table'!H60, CHAR(10)))+2,
                  SEARCH("hrs", _xlfn.TEXTSPLIT('Data Table'!H60, CHAR(10)))-SEARCH("-", _xlfn.TEXTSPLIT('Data Table'!H60, CHAR(10)))-2))/12)
               ), 2),
               "-"
            )
         )
      )
   )
)</f>
        <v>8</v>
      </c>
      <c r="I59" s="203" cm="1">
        <f t="array" ref="I59">IF('Data Table'!I60="", "-",
   IF('Data Table'!I60="-", "-",
      IF(ISNUMBER('Data Table'!I60*1), 'Data Table'!I60,
         IF(ISNUMBER(SEARCH("hrs", 'Data Table'!I60)),
            IFERROR(
               ROUND(SUMPRODUCT(
                  VALUE(LEFT(_xlfn.TEXTSPLIT('Data Table'!I60, CHAR(10)), FIND("-", _xlfn.TEXTSPLIT('Data Table'!I60, CHAR(10)))-1)) *
                  (VALUE(MID(_xlfn.TEXTSPLIT('Data Table'!I60, CHAR(10)), FIND("-", _xlfn.TEXTSPLIT('Data Table'!I60, CHAR(10)))+2,
                  SEARCH("hrs", _xlfn.TEXTSPLIT('Data Table'!I60, CHAR(10)))-SEARCH("-", _xlfn.TEXTSPLIT('Data Table'!I60, CHAR(10)))-2))/12)
               ), 2),
               "-"
            )
         )
      )
   )
)</f>
        <v>6</v>
      </c>
      <c r="J59" s="203" cm="1">
        <f t="array" ref="J59">IF('Data Table'!J60="", "-",
   IF('Data Table'!J60="-", "-",
      IF(ISNUMBER('Data Table'!J60*1), 'Data Table'!J60,
         IF(ISNUMBER(SEARCH("hrs", 'Data Table'!J60)),
            IFERROR(
               ROUND(SUMPRODUCT(
                  VALUE(LEFT(_xlfn.TEXTSPLIT('Data Table'!J60, CHAR(10)), FIND("-", _xlfn.TEXTSPLIT('Data Table'!J60, CHAR(10)))-1)) *
                  (VALUE(MID(_xlfn.TEXTSPLIT('Data Table'!J60, CHAR(10)), FIND("-", _xlfn.TEXTSPLIT('Data Table'!J60, CHAR(10)))+2,
                  SEARCH("hrs", _xlfn.TEXTSPLIT('Data Table'!J60, CHAR(10)))-SEARCH("-", _xlfn.TEXTSPLIT('Data Table'!J60, CHAR(10)))-2))/12)
               ), 2),
               "-"
            )
         )
      )
   )
)</f>
        <v>3</v>
      </c>
      <c r="K59" s="203" cm="1">
        <f t="array" ref="K59">IF('Data Table'!K60="", "-",
   IF('Data Table'!K60="-", "-",
      IF(ISNUMBER('Data Table'!K60*1), 'Data Table'!K60,
         IF(ISNUMBER(SEARCH("hrs", 'Data Table'!K60)),
            IFERROR(
               ROUND(SUMPRODUCT(
                  VALUE(LEFT(_xlfn.TEXTSPLIT('Data Table'!K60, CHAR(10)), FIND("-", _xlfn.TEXTSPLIT('Data Table'!K60, CHAR(10)))-1)) *
                  (VALUE(MID(_xlfn.TEXTSPLIT('Data Table'!K60, CHAR(10)), FIND("-", _xlfn.TEXTSPLIT('Data Table'!K60, CHAR(10)))+2,
                  SEARCH("hrs", _xlfn.TEXTSPLIT('Data Table'!K60, CHAR(10)))-SEARCH("-", _xlfn.TEXTSPLIT('Data Table'!K60, CHAR(10)))-2))/12)
               ), 2),
               "-"
            )
         )
      )
   )
)</f>
        <v>3</v>
      </c>
      <c r="L59" s="203" cm="1">
        <f t="array" ref="L59">IF('Data Table'!N60="", "-",
   IF('Data Table'!N60="-", "-",
      IF(ISNUMBER('Data Table'!N60*1), 'Data Table'!N60,
         IF(ISNUMBER(SEARCH("hrs", 'Data Table'!N60)),
            IFERROR(
               ROUND(SUMPRODUCT(
                  VALUE(LEFT(_xlfn.TEXTSPLIT('Data Table'!N60, CHAR(10)), FIND("-", _xlfn.TEXTSPLIT('Data Table'!N60, CHAR(10)))-1)) *
                  (VALUE(MID(_xlfn.TEXTSPLIT('Data Table'!N60, CHAR(10)), FIND("-", _xlfn.TEXTSPLIT('Data Table'!N60, CHAR(10)))+2,
                  SEARCH("hrs", _xlfn.TEXTSPLIT('Data Table'!N60, CHAR(10)))-SEARCH("-", _xlfn.TEXTSPLIT('Data Table'!N60, CHAR(10)))-2))/12)
               ), 2),
               "-"
            )
         )
      )
   )
)</f>
        <v>3</v>
      </c>
      <c r="M59" s="203" cm="1">
        <f t="array" ref="M59">IF('Data Table'!O60="", "-",
   IF('Data Table'!O60="-", "-",
      IF(ISNUMBER('Data Table'!O60*1), 'Data Table'!O60,
         IF(ISNUMBER(SEARCH("hrs", 'Data Table'!O60)),
            IFERROR(
               ROUND(SUMPRODUCT(
                  VALUE(LEFT(_xlfn.TEXTSPLIT('Data Table'!O60, CHAR(10)), FIND("-", _xlfn.TEXTSPLIT('Data Table'!O60, CHAR(10)))-1)) *
                  (VALUE(MID(_xlfn.TEXTSPLIT('Data Table'!O60, CHAR(10)), FIND("-", _xlfn.TEXTSPLIT('Data Table'!O60, CHAR(10)))+2,
                  SEARCH("hrs", _xlfn.TEXTSPLIT('Data Table'!O60, CHAR(10)))-SEARCH("-", _xlfn.TEXTSPLIT('Data Table'!O60, CHAR(10)))-2))/12)
               ), 2),
               "-"
            )
         )
      )
   )
)</f>
        <v>2</v>
      </c>
      <c r="N59" s="203" cm="1">
        <f t="array" ref="N59">IF('Data Table'!P60="", "-",
   IF('Data Table'!P60="-", "-",
      IF(ISNUMBER('Data Table'!P60*1), 'Data Table'!P60,
         IF(ISNUMBER(SEARCH("hrs", 'Data Table'!P60)),
            IFERROR(
               ROUND(SUMPRODUCT(
                  VALUE(LEFT(_xlfn.TEXTSPLIT('Data Table'!P60, CHAR(10)), FIND("-", _xlfn.TEXTSPLIT('Data Table'!P60, CHAR(10)))-1)) *
                  (VALUE(MID(_xlfn.TEXTSPLIT('Data Table'!P60, CHAR(10)), FIND("-", _xlfn.TEXTSPLIT('Data Table'!P60, CHAR(10)))+2,
                  SEARCH("hrs", _xlfn.TEXTSPLIT('Data Table'!P60, CHAR(10)))-SEARCH("-", _xlfn.TEXTSPLIT('Data Table'!P60, CHAR(10)))-2))/12)
               ), 2),
               "-"
            )
         )
      )
   )
)</f>
        <v>5</v>
      </c>
      <c r="O59" s="203" cm="1">
        <f t="array" ref="O59">IF('Data Table'!Q60="", "-",
   IF('Data Table'!Q60="-", "-",
      IF(ISNUMBER('Data Table'!Q60*1), 'Data Table'!Q60,
         IF(ISNUMBER(SEARCH("hrs", 'Data Table'!Q60)),
            IFERROR(
               ROUND(SUMPRODUCT(
                  VALUE(LEFT(_xlfn.TEXTSPLIT('Data Table'!Q60, CHAR(10)), FIND("-", _xlfn.TEXTSPLIT('Data Table'!Q60, CHAR(10)))-1)) *
                  (VALUE(MID(_xlfn.TEXTSPLIT('Data Table'!Q60, CHAR(10)), FIND("-", _xlfn.TEXTSPLIT('Data Table'!Q60, CHAR(10)))+2,
                  SEARCH("hrs", _xlfn.TEXTSPLIT('Data Table'!Q60, CHAR(10)))-SEARCH("-", _xlfn.TEXTSPLIT('Data Table'!Q60, CHAR(10)))-2))/12)
               ), 2),
               "-"
            )
         )
      )
   )
)</f>
        <v>5</v>
      </c>
      <c r="P59" s="203" cm="1">
        <f t="array" ref="P59">IF('Data Table'!R60="", "-",
   IF('Data Table'!R60="-", "-",
      IF(ISNUMBER('Data Table'!R60*1), 'Data Table'!R60,
         IF(ISNUMBER(SEARCH("hrs", 'Data Table'!R60)),
            IFERROR(
               ROUND(SUMPRODUCT(
                  VALUE(LEFT(_xlfn.TEXTSPLIT('Data Table'!R60, CHAR(10)), FIND("-", _xlfn.TEXTSPLIT('Data Table'!R60, CHAR(10)))-1)) *
                  (VALUE(MID(_xlfn.TEXTSPLIT('Data Table'!R60, CHAR(10)), FIND("-", _xlfn.TEXTSPLIT('Data Table'!R60, CHAR(10)))+2,
                  SEARCH("hrs", _xlfn.TEXTSPLIT('Data Table'!R60, CHAR(10)))-SEARCH("-", _xlfn.TEXTSPLIT('Data Table'!R60, CHAR(10)))-2))/12)
               ), 2),
               "-"
            )
         )
      )
   )
)</f>
        <v>2</v>
      </c>
      <c r="Q59" s="203" cm="1">
        <f t="array" ref="Q59">IF('Data Table'!S60="", "-",
   IF('Data Table'!S60="-", "-",
      IF(ISNUMBER('Data Table'!S60*1), 'Data Table'!S60,
         IF(ISNUMBER(SEARCH("hrs", 'Data Table'!S60)),
            IFERROR(
               ROUND(SUMPRODUCT(
                  VALUE(LEFT(_xlfn.TEXTSPLIT('Data Table'!S60, CHAR(10)), FIND("-", _xlfn.TEXTSPLIT('Data Table'!S60, CHAR(10)))-1)) *
                  (VALUE(MID(_xlfn.TEXTSPLIT('Data Table'!S60, CHAR(10)), FIND("-", _xlfn.TEXTSPLIT('Data Table'!S60, CHAR(10)))+2,
                  SEARCH("hrs", _xlfn.TEXTSPLIT('Data Table'!S60, CHAR(10)))-SEARCH("-", _xlfn.TEXTSPLIT('Data Table'!S60, CHAR(10)))-2))/12)
               ), 2),
               "-"
            )
         )
      )
   )
)</f>
        <v>2</v>
      </c>
      <c r="R59" s="203" cm="1">
        <f t="array" ref="R59">IF('Data Table'!T60="", "-",
   IF('Data Table'!T60="-", "-",
      IF(ISNUMBER('Data Table'!T60*1), 'Data Table'!T60,
         IF(ISNUMBER(SEARCH("hrs", 'Data Table'!T60)),
            IFERROR(
               ROUND(SUMPRODUCT(
                  VALUE(LEFT(_xlfn.TEXTSPLIT('Data Table'!T60, CHAR(10)), FIND("-", _xlfn.TEXTSPLIT('Data Table'!T60, CHAR(10)))-1)) *
                  (VALUE(MID(_xlfn.TEXTSPLIT('Data Table'!T60, CHAR(10)), FIND("-", _xlfn.TEXTSPLIT('Data Table'!T60, CHAR(10)))+2,
                  SEARCH("hrs", _xlfn.TEXTSPLIT('Data Table'!T60, CHAR(10)))-SEARCH("-", _xlfn.TEXTSPLIT('Data Table'!T60, CHAR(10)))-2))/12)
               ), 2),
               "-"
            )
         )
      )
   )
)</f>
        <v>5</v>
      </c>
      <c r="S59" s="203" cm="1">
        <f t="array" ref="S59">IF('Data Table'!U60="", "-",
   IF('Data Table'!U60="-", "-",
      IF(ISNUMBER('Data Table'!U60*1), 'Data Table'!U60,
         IF(ISNUMBER(SEARCH("hrs", 'Data Table'!U60)),
            IFERROR(
               ROUND(SUMPRODUCT(
                  VALUE(LEFT(_xlfn.TEXTSPLIT('Data Table'!U60, CHAR(10)), FIND("-", _xlfn.TEXTSPLIT('Data Table'!U60, CHAR(10)))-1)) *
                  (VALUE(MID(_xlfn.TEXTSPLIT('Data Table'!U60, CHAR(10)), FIND("-", _xlfn.TEXTSPLIT('Data Table'!U60, CHAR(10)))+2,
                  SEARCH("hrs", _xlfn.TEXTSPLIT('Data Table'!U60, CHAR(10)))-SEARCH("-", _xlfn.TEXTSPLIT('Data Table'!U60, CHAR(10)))-2))/12)
               ), 2),
               "-"
            )
         )
      )
   )
)</f>
        <v>5</v>
      </c>
      <c r="T59" s="251">
        <v>22684</v>
      </c>
      <c r="U59" s="251">
        <v>42340</v>
      </c>
      <c r="V59" s="251">
        <v>530</v>
      </c>
      <c r="W59" s="295"/>
    </row>
    <row r="60" spans="1:23" s="3" customFormat="1" ht="20.25" customHeight="1">
      <c r="A60" s="205">
        <v>45370</v>
      </c>
      <c r="B60" s="203" cm="1">
        <f t="array" ref="B60">IF('Data Table'!B61="", "-",
   IF('Data Table'!B61="-", "-",
      IF(ISNUMBER('Data Table'!B61*1), 'Data Table'!B61,
         IF(ISNUMBER(SEARCH("hrs", 'Data Table'!B61)),
            IFERROR(
               ROUND(SUMPRODUCT(
                  VALUE(LEFT(_xlfn.TEXTSPLIT('Data Table'!B61, CHAR(10)), FIND("-", _xlfn.TEXTSPLIT('Data Table'!B61, CHAR(10)))-1)) *
                  (VALUE(MID(_xlfn.TEXTSPLIT('Data Table'!B61, CHAR(10)), FIND("-", _xlfn.TEXTSPLIT('Data Table'!B61, CHAR(10)))+2,
                  SEARCH("hrs", _xlfn.TEXTSPLIT('Data Table'!B61, CHAR(10)))-SEARCH("-", _xlfn.TEXTSPLIT('Data Table'!B61, CHAR(10)))-2))/12)
               ), 2),
               "-"
            )
         )
      )
   )
)</f>
        <v>89</v>
      </c>
      <c r="C60" s="203" cm="1">
        <f t="array" ref="C60">IF('Data Table'!C61="", "-",
   IF('Data Table'!C61="-", "-",
      IF(ISNUMBER('Data Table'!C61*1), 'Data Table'!C61,
         IF(ISNUMBER(SEARCH("hrs", 'Data Table'!C61)),
            IFERROR(
               ROUND(SUMPRODUCT(
                  VALUE(LEFT(_xlfn.TEXTSPLIT('Data Table'!C61, CHAR(10)), FIND("-", _xlfn.TEXTSPLIT('Data Table'!C61, CHAR(10)))-1)) *
                  (VALUE(MID(_xlfn.TEXTSPLIT('Data Table'!C61, CHAR(10)), FIND("-", _xlfn.TEXTSPLIT('Data Table'!C61, CHAR(10)))+2,
                  SEARCH("hrs", _xlfn.TEXTSPLIT('Data Table'!C61, CHAR(10)))-SEARCH("-", _xlfn.TEXTSPLIT('Data Table'!C61, CHAR(10)))-2))/12)
               ), 2),
               "-"
            )
         )
      )
   )
)</f>
        <v>74</v>
      </c>
      <c r="D60" s="203" cm="1">
        <f t="array" ref="D60">IF('Data Table'!D61="", "-",
   IF('Data Table'!D61="-", "-",
      IF(ISNUMBER('Data Table'!D61*1), 'Data Table'!D61,
         IF(ISNUMBER(SEARCH("hrs", 'Data Table'!D61)),
            IFERROR(
               ROUND(SUMPRODUCT(
                  VALUE(LEFT(_xlfn.TEXTSPLIT('Data Table'!D61, CHAR(10)), FIND("-", _xlfn.TEXTSPLIT('Data Table'!D61, CHAR(10)))-1)) *
                  (VALUE(MID(_xlfn.TEXTSPLIT('Data Table'!D61, CHAR(10)), FIND("-", _xlfn.TEXTSPLIT('Data Table'!D61, CHAR(10)))+2,
                  SEARCH("hrs", _xlfn.TEXTSPLIT('Data Table'!D61, CHAR(10)))-SEARCH("-", _xlfn.TEXTSPLIT('Data Table'!D61, CHAR(10)))-2))/12)
               ), 2),
               "-"
            )
         )
      )
   )
)</f>
        <v>20</v>
      </c>
      <c r="E60" s="203" cm="1">
        <f t="array" ref="E60">IF('Data Table'!E61="", "-",
   IF('Data Table'!E61="-", "-",
      IF(ISNUMBER('Data Table'!E61*1), 'Data Table'!E61,
         IF(ISNUMBER(SEARCH("hrs", 'Data Table'!E61)),
            IFERROR(
               ROUND(SUMPRODUCT(
                  VALUE(LEFT(_xlfn.TEXTSPLIT('Data Table'!E61, CHAR(10)), FIND("-", _xlfn.TEXTSPLIT('Data Table'!E61, CHAR(10)))-1)) *
                  (VALUE(MID(_xlfn.TEXTSPLIT('Data Table'!E61, CHAR(10)), FIND("-", _xlfn.TEXTSPLIT('Data Table'!E61, CHAR(10)))+2,
                  SEARCH("hrs", _xlfn.TEXTSPLIT('Data Table'!E61, CHAR(10)))-SEARCH("-", _xlfn.TEXTSPLIT('Data Table'!E61, CHAR(10)))-2))/12)
               ), 2),
               "-"
            )
         )
      )
   )
)</f>
        <v>19</v>
      </c>
      <c r="F60" s="203" t="str" cm="1">
        <f t="array" ref="F60">IF('Data Table'!F61="", "-",
   IF('Data Table'!F61="-", "-",
      IF(ISNUMBER('Data Table'!F61*1), 'Data Table'!F61,
         IF(ISNUMBER(SEARCH("hrs", 'Data Table'!F61)),
            IFERROR(
               ROUND(SUMPRODUCT(
                  VALUE(LEFT(_xlfn.TEXTSPLIT('Data Table'!F61, CHAR(10)), FIND("-", _xlfn.TEXTSPLIT('Data Table'!F61, CHAR(10)))-1)) *
                  (VALUE(MID(_xlfn.TEXTSPLIT('Data Table'!F61, CHAR(10)), FIND("-", _xlfn.TEXTSPLIT('Data Table'!F61, CHAR(10)))+2,
                  SEARCH("hrs", _xlfn.TEXTSPLIT('Data Table'!F61, CHAR(10)))-SEARCH("-", _xlfn.TEXTSPLIT('Data Table'!F61, CHAR(10)))-2))/12)
               ), 2),
               "-"
            )
         )
      )
   )
)</f>
        <v>-</v>
      </c>
      <c r="G60" s="203" t="str" cm="1">
        <f t="array" ref="G60">IF('Data Table'!G61="", "-",
   IF('Data Table'!G61="-", "-",
      IF(ISNUMBER('Data Table'!G61*1), 'Data Table'!G61,
         IF(ISNUMBER(SEARCH("hrs", 'Data Table'!G61)),
            IFERROR(
               ROUND(SUMPRODUCT(
                  VALUE(LEFT(_xlfn.TEXTSPLIT('Data Table'!G61, CHAR(10)), FIND("-", _xlfn.TEXTSPLIT('Data Table'!G61, CHAR(10)))-1)) *
                  (VALUE(MID(_xlfn.TEXTSPLIT('Data Table'!G61, CHAR(10)), FIND("-", _xlfn.TEXTSPLIT('Data Table'!G61, CHAR(10)))+2,
                  SEARCH("hrs", _xlfn.TEXTSPLIT('Data Table'!G61, CHAR(10)))-SEARCH("-", _xlfn.TEXTSPLIT('Data Table'!G61, CHAR(10)))-2))/12)
               ), 2),
               "-"
            )
         )
      )
   )
)</f>
        <v>-</v>
      </c>
      <c r="H60" s="203" cm="1">
        <f t="array" ref="H60">IF('Data Table'!H61="", "-",
   IF('Data Table'!H61="-", "-",
      IF(ISNUMBER('Data Table'!H61*1), 'Data Table'!H61,
         IF(ISNUMBER(SEARCH("hrs", 'Data Table'!H61)),
            IFERROR(
               ROUND(SUMPRODUCT(
                  VALUE(LEFT(_xlfn.TEXTSPLIT('Data Table'!H61, CHAR(10)), FIND("-", _xlfn.TEXTSPLIT('Data Table'!H61, CHAR(10)))-1)) *
                  (VALUE(MID(_xlfn.TEXTSPLIT('Data Table'!H61, CHAR(10)), FIND("-", _xlfn.TEXTSPLIT('Data Table'!H61, CHAR(10)))+2,
                  SEARCH("hrs", _xlfn.TEXTSPLIT('Data Table'!H61, CHAR(10)))-SEARCH("-", _xlfn.TEXTSPLIT('Data Table'!H61, CHAR(10)))-2))/12)
               ), 2),
               "-"
            )
         )
      )
   )
)</f>
        <v>8</v>
      </c>
      <c r="I60" s="203" cm="1">
        <f t="array" ref="I60">IF('Data Table'!I61="", "-",
   IF('Data Table'!I61="-", "-",
      IF(ISNUMBER('Data Table'!I61*1), 'Data Table'!I61,
         IF(ISNUMBER(SEARCH("hrs", 'Data Table'!I61)),
            IFERROR(
               ROUND(SUMPRODUCT(
                  VALUE(LEFT(_xlfn.TEXTSPLIT('Data Table'!I61, CHAR(10)), FIND("-", _xlfn.TEXTSPLIT('Data Table'!I61, CHAR(10)))-1)) *
                  (VALUE(MID(_xlfn.TEXTSPLIT('Data Table'!I61, CHAR(10)), FIND("-", _xlfn.TEXTSPLIT('Data Table'!I61, CHAR(10)))+2,
                  SEARCH("hrs", _xlfn.TEXTSPLIT('Data Table'!I61, CHAR(10)))-SEARCH("-", _xlfn.TEXTSPLIT('Data Table'!I61, CHAR(10)))-2))/12)
               ), 2),
               "-"
            )
         )
      )
   )
)</f>
        <v>7</v>
      </c>
      <c r="J60" s="203" cm="1">
        <f t="array" ref="J60">IF('Data Table'!J61="", "-",
   IF('Data Table'!J61="-", "-",
      IF(ISNUMBER('Data Table'!J61*1), 'Data Table'!J61,
         IF(ISNUMBER(SEARCH("hrs", 'Data Table'!J61)),
            IFERROR(
               ROUND(SUMPRODUCT(
                  VALUE(LEFT(_xlfn.TEXTSPLIT('Data Table'!J61, CHAR(10)), FIND("-", _xlfn.TEXTSPLIT('Data Table'!J61, CHAR(10)))-1)) *
                  (VALUE(MID(_xlfn.TEXTSPLIT('Data Table'!J61, CHAR(10)), FIND("-", _xlfn.TEXTSPLIT('Data Table'!J61, CHAR(10)))+2,
                  SEARCH("hrs", _xlfn.TEXTSPLIT('Data Table'!J61, CHAR(10)))-SEARCH("-", _xlfn.TEXTSPLIT('Data Table'!J61, CHAR(10)))-2))/12)
               ), 2),
               "-"
            )
         )
      )
   )
)</f>
        <v>3</v>
      </c>
      <c r="K60" s="203" cm="1">
        <f t="array" ref="K60">IF('Data Table'!K61="", "-",
   IF('Data Table'!K61="-", "-",
      IF(ISNUMBER('Data Table'!K61*1), 'Data Table'!K61,
         IF(ISNUMBER(SEARCH("hrs", 'Data Table'!K61)),
            IFERROR(
               ROUND(SUMPRODUCT(
                  VALUE(LEFT(_xlfn.TEXTSPLIT('Data Table'!K61, CHAR(10)), FIND("-", _xlfn.TEXTSPLIT('Data Table'!K61, CHAR(10)))-1)) *
                  (VALUE(MID(_xlfn.TEXTSPLIT('Data Table'!K61, CHAR(10)), FIND("-", _xlfn.TEXTSPLIT('Data Table'!K61, CHAR(10)))+2,
                  SEARCH("hrs", _xlfn.TEXTSPLIT('Data Table'!K61, CHAR(10)))-SEARCH("-", _xlfn.TEXTSPLIT('Data Table'!K61, CHAR(10)))-2))/12)
               ), 2),
               "-"
            )
         )
      )
   )
)</f>
        <v>3</v>
      </c>
      <c r="L60" s="203" cm="1">
        <f t="array" ref="L60">IF('Data Table'!N61="", "-",
   IF('Data Table'!N61="-", "-",
      IF(ISNUMBER('Data Table'!N61*1), 'Data Table'!N61,
         IF(ISNUMBER(SEARCH("hrs", 'Data Table'!N61)),
            IFERROR(
               ROUND(SUMPRODUCT(
                  VALUE(LEFT(_xlfn.TEXTSPLIT('Data Table'!N61, CHAR(10)), FIND("-", _xlfn.TEXTSPLIT('Data Table'!N61, CHAR(10)))-1)) *
                  (VALUE(MID(_xlfn.TEXTSPLIT('Data Table'!N61, CHAR(10)), FIND("-", _xlfn.TEXTSPLIT('Data Table'!N61, CHAR(10)))+2,
                  SEARCH("hrs", _xlfn.TEXTSPLIT('Data Table'!N61, CHAR(10)))-SEARCH("-", _xlfn.TEXTSPLIT('Data Table'!N61, CHAR(10)))-2))/12)
               ), 2),
               "-"
            )
         )
      )
   )
)</f>
        <v>2</v>
      </c>
      <c r="M60" s="203" cm="1">
        <f t="array" ref="M60">IF('Data Table'!O61="", "-",
   IF('Data Table'!O61="-", "-",
      IF(ISNUMBER('Data Table'!O61*1), 'Data Table'!O61,
         IF(ISNUMBER(SEARCH("hrs", 'Data Table'!O61)),
            IFERROR(
               ROUND(SUMPRODUCT(
                  VALUE(LEFT(_xlfn.TEXTSPLIT('Data Table'!O61, CHAR(10)), FIND("-", _xlfn.TEXTSPLIT('Data Table'!O61, CHAR(10)))-1)) *
                  (VALUE(MID(_xlfn.TEXTSPLIT('Data Table'!O61, CHAR(10)), FIND("-", _xlfn.TEXTSPLIT('Data Table'!O61, CHAR(10)))+2,
                  SEARCH("hrs", _xlfn.TEXTSPLIT('Data Table'!O61, CHAR(10)))-SEARCH("-", _xlfn.TEXTSPLIT('Data Table'!O61, CHAR(10)))-2))/12)
               ), 2),
               "-"
            )
         )
      )
   )
)</f>
        <v>2</v>
      </c>
      <c r="N60" s="203" cm="1">
        <f t="array" ref="N60">IF('Data Table'!P61="", "-",
   IF('Data Table'!P61="-", "-",
      IF(ISNUMBER('Data Table'!P61*1), 'Data Table'!P61,
         IF(ISNUMBER(SEARCH("hrs", 'Data Table'!P61)),
            IFERROR(
               ROUND(SUMPRODUCT(
                  VALUE(LEFT(_xlfn.TEXTSPLIT('Data Table'!P61, CHAR(10)), FIND("-", _xlfn.TEXTSPLIT('Data Table'!P61, CHAR(10)))-1)) *
                  (VALUE(MID(_xlfn.TEXTSPLIT('Data Table'!P61, CHAR(10)), FIND("-", _xlfn.TEXTSPLIT('Data Table'!P61, CHAR(10)))+2,
                  SEARCH("hrs", _xlfn.TEXTSPLIT('Data Table'!P61, CHAR(10)))-SEARCH("-", _xlfn.TEXTSPLIT('Data Table'!P61, CHAR(10)))-2))/12)
               ), 2),
               "-"
            )
         )
      )
   )
)</f>
        <v>5</v>
      </c>
      <c r="O60" s="203" cm="1">
        <f t="array" ref="O60">IF('Data Table'!Q61="", "-",
   IF('Data Table'!Q61="-", "-",
      IF(ISNUMBER('Data Table'!Q61*1), 'Data Table'!Q61,
         IF(ISNUMBER(SEARCH("hrs", 'Data Table'!Q61)),
            IFERROR(
               ROUND(SUMPRODUCT(
                  VALUE(LEFT(_xlfn.TEXTSPLIT('Data Table'!Q61, CHAR(10)), FIND("-", _xlfn.TEXTSPLIT('Data Table'!Q61, CHAR(10)))-1)) *
                  (VALUE(MID(_xlfn.TEXTSPLIT('Data Table'!Q61, CHAR(10)), FIND("-", _xlfn.TEXTSPLIT('Data Table'!Q61, CHAR(10)))+2,
                  SEARCH("hrs", _xlfn.TEXTSPLIT('Data Table'!Q61, CHAR(10)))-SEARCH("-", _xlfn.TEXTSPLIT('Data Table'!Q61, CHAR(10)))-2))/12)
               ), 2),
               "-"
            )
         )
      )
   )
)</f>
        <v>5</v>
      </c>
      <c r="P60" s="203" cm="1">
        <f t="array" ref="P60">IF('Data Table'!R61="", "-",
   IF('Data Table'!R61="-", "-",
      IF(ISNUMBER('Data Table'!R61*1), 'Data Table'!R61,
         IF(ISNUMBER(SEARCH("hrs", 'Data Table'!R61)),
            IFERROR(
               ROUND(SUMPRODUCT(
                  VALUE(LEFT(_xlfn.TEXTSPLIT('Data Table'!R61, CHAR(10)), FIND("-", _xlfn.TEXTSPLIT('Data Table'!R61, CHAR(10)))-1)) *
                  (VALUE(MID(_xlfn.TEXTSPLIT('Data Table'!R61, CHAR(10)), FIND("-", _xlfn.TEXTSPLIT('Data Table'!R61, CHAR(10)))+2,
                  SEARCH("hrs", _xlfn.TEXTSPLIT('Data Table'!R61, CHAR(10)))-SEARCH("-", _xlfn.TEXTSPLIT('Data Table'!R61, CHAR(10)))-2))/12)
               ), 2),
               "-"
            )
         )
      )
   )
)</f>
        <v>2</v>
      </c>
      <c r="Q60" s="203" cm="1">
        <f t="array" ref="Q60">IF('Data Table'!S61="", "-",
   IF('Data Table'!S61="-", "-",
      IF(ISNUMBER('Data Table'!S61*1), 'Data Table'!S61,
         IF(ISNUMBER(SEARCH("hrs", 'Data Table'!S61)),
            IFERROR(
               ROUND(SUMPRODUCT(
                  VALUE(LEFT(_xlfn.TEXTSPLIT('Data Table'!S61, CHAR(10)), FIND("-", _xlfn.TEXTSPLIT('Data Table'!S61, CHAR(10)))-1)) *
                  (VALUE(MID(_xlfn.TEXTSPLIT('Data Table'!S61, CHAR(10)), FIND("-", _xlfn.TEXTSPLIT('Data Table'!S61, CHAR(10)))+2,
                  SEARCH("hrs", _xlfn.TEXTSPLIT('Data Table'!S61, CHAR(10)))-SEARCH("-", _xlfn.TEXTSPLIT('Data Table'!S61, CHAR(10)))-2))/12)
               ), 2),
               "-"
            )
         )
      )
   )
)</f>
        <v>2</v>
      </c>
      <c r="R60" s="203" cm="1">
        <f t="array" ref="R60">IF('Data Table'!T61="", "-",
   IF('Data Table'!T61="-", "-",
      IF(ISNUMBER('Data Table'!T61*1), 'Data Table'!T61,
         IF(ISNUMBER(SEARCH("hrs", 'Data Table'!T61)),
            IFERROR(
               ROUND(SUMPRODUCT(
                  VALUE(LEFT(_xlfn.TEXTSPLIT('Data Table'!T61, CHAR(10)), FIND("-", _xlfn.TEXTSPLIT('Data Table'!T61, CHAR(10)))-1)) *
                  (VALUE(MID(_xlfn.TEXTSPLIT('Data Table'!T61, CHAR(10)), FIND("-", _xlfn.TEXTSPLIT('Data Table'!T61, CHAR(10)))+2,
                  SEARCH("hrs", _xlfn.TEXTSPLIT('Data Table'!T61, CHAR(10)))-SEARCH("-", _xlfn.TEXTSPLIT('Data Table'!T61, CHAR(10)))-2))/12)
               ), 2),
               "-"
            )
         )
      )
   )
)</f>
        <v>5</v>
      </c>
      <c r="S60" s="203" cm="1">
        <f t="array" ref="S60">IF('Data Table'!U61="", "-",
   IF('Data Table'!U61="-", "-",
      IF(ISNUMBER('Data Table'!U61*1), 'Data Table'!U61,
         IF(ISNUMBER(SEARCH("hrs", 'Data Table'!U61)),
            IFERROR(
               ROUND(SUMPRODUCT(
                  VALUE(LEFT(_xlfn.TEXTSPLIT('Data Table'!U61, CHAR(10)), FIND("-", _xlfn.TEXTSPLIT('Data Table'!U61, CHAR(10)))-1)) *
                  (VALUE(MID(_xlfn.TEXTSPLIT('Data Table'!U61, CHAR(10)), FIND("-", _xlfn.TEXTSPLIT('Data Table'!U61, CHAR(10)))+2,
                  SEARCH("hrs", _xlfn.TEXTSPLIT('Data Table'!U61, CHAR(10)))-SEARCH("-", _xlfn.TEXTSPLIT('Data Table'!U61, CHAR(10)))-2))/12)
               ), 2),
               "-"
            )
         )
      )
   )
)</f>
        <v>5</v>
      </c>
      <c r="T60" s="251">
        <v>20879</v>
      </c>
      <c r="U60" s="251">
        <v>40399</v>
      </c>
      <c r="V60" s="251">
        <v>472</v>
      </c>
      <c r="W60" s="295"/>
    </row>
    <row r="61" spans="1:23" s="3" customFormat="1" ht="20.25" customHeight="1">
      <c r="A61" s="205">
        <v>45371</v>
      </c>
      <c r="B61" s="203" t="str" cm="1">
        <f t="array" ref="B61">IF('Data Table'!B62="", "-",
   IF('Data Table'!B62="-", "-",
      IF(ISNUMBER('Data Table'!B62*1), 'Data Table'!B62,
         IF(ISNUMBER(SEARCH("hrs", 'Data Table'!B62)),
            IFERROR(
               ROUND(SUMPRODUCT(
                  VALUE(LEFT(_xlfn.TEXTSPLIT('Data Table'!B62, CHAR(10)), FIND("-", _xlfn.TEXTSPLIT('Data Table'!B62, CHAR(10)))-1)) *
                  (VALUE(MID(_xlfn.TEXTSPLIT('Data Table'!B62, CHAR(10)), FIND("-", _xlfn.TEXTSPLIT('Data Table'!B62, CHAR(10)))+2,
                  SEARCH("hrs", _xlfn.TEXTSPLIT('Data Table'!B62, CHAR(10)))-SEARCH("-", _xlfn.TEXTSPLIT('Data Table'!B62, CHAR(10)))-2))/12)
               ), 2),
               "-"
            )
         )
      )
   )
)</f>
        <v>-</v>
      </c>
      <c r="C61" s="203" t="str" cm="1">
        <f t="array" ref="C61">IF('Data Table'!C62="", "-",
   IF('Data Table'!C62="-", "-",
      IF(ISNUMBER('Data Table'!C62*1), 'Data Table'!C62,
         IF(ISNUMBER(SEARCH("hrs", 'Data Table'!C62)),
            IFERROR(
               ROUND(SUMPRODUCT(
                  VALUE(LEFT(_xlfn.TEXTSPLIT('Data Table'!C62, CHAR(10)), FIND("-", _xlfn.TEXTSPLIT('Data Table'!C62, CHAR(10)))-1)) *
                  (VALUE(MID(_xlfn.TEXTSPLIT('Data Table'!C62, CHAR(10)), FIND("-", _xlfn.TEXTSPLIT('Data Table'!C62, CHAR(10)))+2,
                  SEARCH("hrs", _xlfn.TEXTSPLIT('Data Table'!C62, CHAR(10)))-SEARCH("-", _xlfn.TEXTSPLIT('Data Table'!C62, CHAR(10)))-2))/12)
               ), 2),
               "-"
            )
         )
      )
   )
)</f>
        <v>-</v>
      </c>
      <c r="D61" s="203" t="str" cm="1">
        <f t="array" ref="D61">IF('Data Table'!D62="", "-",
   IF('Data Table'!D62="-", "-",
      IF(ISNUMBER('Data Table'!D62*1), 'Data Table'!D62,
         IF(ISNUMBER(SEARCH("hrs", 'Data Table'!D62)),
            IFERROR(
               ROUND(SUMPRODUCT(
                  VALUE(LEFT(_xlfn.TEXTSPLIT('Data Table'!D62, CHAR(10)), FIND("-", _xlfn.TEXTSPLIT('Data Table'!D62, CHAR(10)))-1)) *
                  (VALUE(MID(_xlfn.TEXTSPLIT('Data Table'!D62, CHAR(10)), FIND("-", _xlfn.TEXTSPLIT('Data Table'!D62, CHAR(10)))+2,
                  SEARCH("hrs", _xlfn.TEXTSPLIT('Data Table'!D62, CHAR(10)))-SEARCH("-", _xlfn.TEXTSPLIT('Data Table'!D62, CHAR(10)))-2))/12)
               ), 2),
               "-"
            )
         )
      )
   )
)</f>
        <v>-</v>
      </c>
      <c r="E61" s="203" t="str" cm="1">
        <f t="array" ref="E61">IF('Data Table'!E62="", "-",
   IF('Data Table'!E62="-", "-",
      IF(ISNUMBER('Data Table'!E62*1), 'Data Table'!E62,
         IF(ISNUMBER(SEARCH("hrs", 'Data Table'!E62)),
            IFERROR(
               ROUND(SUMPRODUCT(
                  VALUE(LEFT(_xlfn.TEXTSPLIT('Data Table'!E62, CHAR(10)), FIND("-", _xlfn.TEXTSPLIT('Data Table'!E62, CHAR(10)))-1)) *
                  (VALUE(MID(_xlfn.TEXTSPLIT('Data Table'!E62, CHAR(10)), FIND("-", _xlfn.TEXTSPLIT('Data Table'!E62, CHAR(10)))+2,
                  SEARCH("hrs", _xlfn.TEXTSPLIT('Data Table'!E62, CHAR(10)))-SEARCH("-", _xlfn.TEXTSPLIT('Data Table'!E62, CHAR(10)))-2))/12)
               ), 2),
               "-"
            )
         )
      )
   )
)</f>
        <v>-</v>
      </c>
      <c r="F61" s="203" t="str" cm="1">
        <f t="array" ref="F61">IF('Data Table'!F62="", "-",
   IF('Data Table'!F62="-", "-",
      IF(ISNUMBER('Data Table'!F62*1), 'Data Table'!F62,
         IF(ISNUMBER(SEARCH("hrs", 'Data Table'!F62)),
            IFERROR(
               ROUND(SUMPRODUCT(
                  VALUE(LEFT(_xlfn.TEXTSPLIT('Data Table'!F62, CHAR(10)), FIND("-", _xlfn.TEXTSPLIT('Data Table'!F62, CHAR(10)))-1)) *
                  (VALUE(MID(_xlfn.TEXTSPLIT('Data Table'!F62, CHAR(10)), FIND("-", _xlfn.TEXTSPLIT('Data Table'!F62, CHAR(10)))+2,
                  SEARCH("hrs", _xlfn.TEXTSPLIT('Data Table'!F62, CHAR(10)))-SEARCH("-", _xlfn.TEXTSPLIT('Data Table'!F62, CHAR(10)))-2))/12)
               ), 2),
               "-"
            )
         )
      )
   )
)</f>
        <v>-</v>
      </c>
      <c r="G61" s="203" t="str" cm="1">
        <f t="array" ref="G61">IF('Data Table'!G62="", "-",
   IF('Data Table'!G62="-", "-",
      IF(ISNUMBER('Data Table'!G62*1), 'Data Table'!G62,
         IF(ISNUMBER(SEARCH("hrs", 'Data Table'!G62)),
            IFERROR(
               ROUND(SUMPRODUCT(
                  VALUE(LEFT(_xlfn.TEXTSPLIT('Data Table'!G62, CHAR(10)), FIND("-", _xlfn.TEXTSPLIT('Data Table'!G62, CHAR(10)))-1)) *
                  (VALUE(MID(_xlfn.TEXTSPLIT('Data Table'!G62, CHAR(10)), FIND("-", _xlfn.TEXTSPLIT('Data Table'!G62, CHAR(10)))+2,
                  SEARCH("hrs", _xlfn.TEXTSPLIT('Data Table'!G62, CHAR(10)))-SEARCH("-", _xlfn.TEXTSPLIT('Data Table'!G62, CHAR(10)))-2))/12)
               ), 2),
               "-"
            )
         )
      )
   )
)</f>
        <v>-</v>
      </c>
      <c r="H61" s="203" t="str" cm="1">
        <f t="array" ref="H61">IF('Data Table'!H62="", "-",
   IF('Data Table'!H62="-", "-",
      IF(ISNUMBER('Data Table'!H62*1), 'Data Table'!H62,
         IF(ISNUMBER(SEARCH("hrs", 'Data Table'!H62)),
            IFERROR(
               ROUND(SUMPRODUCT(
                  VALUE(LEFT(_xlfn.TEXTSPLIT('Data Table'!H62, CHAR(10)), FIND("-", _xlfn.TEXTSPLIT('Data Table'!H62, CHAR(10)))-1)) *
                  (VALUE(MID(_xlfn.TEXTSPLIT('Data Table'!H62, CHAR(10)), FIND("-", _xlfn.TEXTSPLIT('Data Table'!H62, CHAR(10)))+2,
                  SEARCH("hrs", _xlfn.TEXTSPLIT('Data Table'!H62, CHAR(10)))-SEARCH("-", _xlfn.TEXTSPLIT('Data Table'!H62, CHAR(10)))-2))/12)
               ), 2),
               "-"
            )
         )
      )
   )
)</f>
        <v>-</v>
      </c>
      <c r="I61" s="203" t="str" cm="1">
        <f t="array" ref="I61">IF('Data Table'!I62="", "-",
   IF('Data Table'!I62="-", "-",
      IF(ISNUMBER('Data Table'!I62*1), 'Data Table'!I62,
         IF(ISNUMBER(SEARCH("hrs", 'Data Table'!I62)),
            IFERROR(
               ROUND(SUMPRODUCT(
                  VALUE(LEFT(_xlfn.TEXTSPLIT('Data Table'!I62, CHAR(10)), FIND("-", _xlfn.TEXTSPLIT('Data Table'!I62, CHAR(10)))-1)) *
                  (VALUE(MID(_xlfn.TEXTSPLIT('Data Table'!I62, CHAR(10)), FIND("-", _xlfn.TEXTSPLIT('Data Table'!I62, CHAR(10)))+2,
                  SEARCH("hrs", _xlfn.TEXTSPLIT('Data Table'!I62, CHAR(10)))-SEARCH("-", _xlfn.TEXTSPLIT('Data Table'!I62, CHAR(10)))-2))/12)
               ), 2),
               "-"
            )
         )
      )
   )
)</f>
        <v>-</v>
      </c>
      <c r="J61" s="203" t="str" cm="1">
        <f t="array" ref="J61">IF('Data Table'!J62="", "-",
   IF('Data Table'!J62="-", "-",
      IF(ISNUMBER('Data Table'!J62*1), 'Data Table'!J62,
         IF(ISNUMBER(SEARCH("hrs", 'Data Table'!J62)),
            IFERROR(
               ROUND(SUMPRODUCT(
                  VALUE(LEFT(_xlfn.TEXTSPLIT('Data Table'!J62, CHAR(10)), FIND("-", _xlfn.TEXTSPLIT('Data Table'!J62, CHAR(10)))-1)) *
                  (VALUE(MID(_xlfn.TEXTSPLIT('Data Table'!J62, CHAR(10)), FIND("-", _xlfn.TEXTSPLIT('Data Table'!J62, CHAR(10)))+2,
                  SEARCH("hrs", _xlfn.TEXTSPLIT('Data Table'!J62, CHAR(10)))-SEARCH("-", _xlfn.TEXTSPLIT('Data Table'!J62, CHAR(10)))-2))/12)
               ), 2),
               "-"
            )
         )
      )
   )
)</f>
        <v>-</v>
      </c>
      <c r="K61" s="203" t="str" cm="1">
        <f t="array" ref="K61">IF('Data Table'!K62="", "-",
   IF('Data Table'!K62="-", "-",
      IF(ISNUMBER('Data Table'!K62*1), 'Data Table'!K62,
         IF(ISNUMBER(SEARCH("hrs", 'Data Table'!K62)),
            IFERROR(
               ROUND(SUMPRODUCT(
                  VALUE(LEFT(_xlfn.TEXTSPLIT('Data Table'!K62, CHAR(10)), FIND("-", _xlfn.TEXTSPLIT('Data Table'!K62, CHAR(10)))-1)) *
                  (VALUE(MID(_xlfn.TEXTSPLIT('Data Table'!K62, CHAR(10)), FIND("-", _xlfn.TEXTSPLIT('Data Table'!K62, CHAR(10)))+2,
                  SEARCH("hrs", _xlfn.TEXTSPLIT('Data Table'!K62, CHAR(10)))-SEARCH("-", _xlfn.TEXTSPLIT('Data Table'!K62, CHAR(10)))-2))/12)
               ), 2),
               "-"
            )
         )
      )
   )
)</f>
        <v>-</v>
      </c>
      <c r="L61" s="203" t="str" cm="1">
        <f t="array" ref="L61">IF('Data Table'!N62="", "-",
   IF('Data Table'!N62="-", "-",
      IF(ISNUMBER('Data Table'!N62*1), 'Data Table'!N62,
         IF(ISNUMBER(SEARCH("hrs", 'Data Table'!N62)),
            IFERROR(
               ROUND(SUMPRODUCT(
                  VALUE(LEFT(_xlfn.TEXTSPLIT('Data Table'!N62, CHAR(10)), FIND("-", _xlfn.TEXTSPLIT('Data Table'!N62, CHAR(10)))-1)) *
                  (VALUE(MID(_xlfn.TEXTSPLIT('Data Table'!N62, CHAR(10)), FIND("-", _xlfn.TEXTSPLIT('Data Table'!N62, CHAR(10)))+2,
                  SEARCH("hrs", _xlfn.TEXTSPLIT('Data Table'!N62, CHAR(10)))-SEARCH("-", _xlfn.TEXTSPLIT('Data Table'!N62, CHAR(10)))-2))/12)
               ), 2),
               "-"
            )
         )
      )
   )
)</f>
        <v>-</v>
      </c>
      <c r="M61" s="203" t="str" cm="1">
        <f t="array" ref="M61">IF('Data Table'!O62="", "-",
   IF('Data Table'!O62="-", "-",
      IF(ISNUMBER('Data Table'!O62*1), 'Data Table'!O62,
         IF(ISNUMBER(SEARCH("hrs", 'Data Table'!O62)),
            IFERROR(
               ROUND(SUMPRODUCT(
                  VALUE(LEFT(_xlfn.TEXTSPLIT('Data Table'!O62, CHAR(10)), FIND("-", _xlfn.TEXTSPLIT('Data Table'!O62, CHAR(10)))-1)) *
                  (VALUE(MID(_xlfn.TEXTSPLIT('Data Table'!O62, CHAR(10)), FIND("-", _xlfn.TEXTSPLIT('Data Table'!O62, CHAR(10)))+2,
                  SEARCH("hrs", _xlfn.TEXTSPLIT('Data Table'!O62, CHAR(10)))-SEARCH("-", _xlfn.TEXTSPLIT('Data Table'!O62, CHAR(10)))-2))/12)
               ), 2),
               "-"
            )
         )
      )
   )
)</f>
        <v>-</v>
      </c>
      <c r="N61" s="203" t="str" cm="1">
        <f t="array" ref="N61">IF('Data Table'!P62="", "-",
   IF('Data Table'!P62="-", "-",
      IF(ISNUMBER('Data Table'!P62*1), 'Data Table'!P62,
         IF(ISNUMBER(SEARCH("hrs", 'Data Table'!P62)),
            IFERROR(
               ROUND(SUMPRODUCT(
                  VALUE(LEFT(_xlfn.TEXTSPLIT('Data Table'!P62, CHAR(10)), FIND("-", _xlfn.TEXTSPLIT('Data Table'!P62, CHAR(10)))-1)) *
                  (VALUE(MID(_xlfn.TEXTSPLIT('Data Table'!P62, CHAR(10)), FIND("-", _xlfn.TEXTSPLIT('Data Table'!P62, CHAR(10)))+2,
                  SEARCH("hrs", _xlfn.TEXTSPLIT('Data Table'!P62, CHAR(10)))-SEARCH("-", _xlfn.TEXTSPLIT('Data Table'!P62, CHAR(10)))-2))/12)
               ), 2),
               "-"
            )
         )
      )
   )
)</f>
        <v>-</v>
      </c>
      <c r="O61" s="203" t="str" cm="1">
        <f t="array" ref="O61">IF('Data Table'!Q62="", "-",
   IF('Data Table'!Q62="-", "-",
      IF(ISNUMBER('Data Table'!Q62*1), 'Data Table'!Q62,
         IF(ISNUMBER(SEARCH("hrs", 'Data Table'!Q62)),
            IFERROR(
               ROUND(SUMPRODUCT(
                  VALUE(LEFT(_xlfn.TEXTSPLIT('Data Table'!Q62, CHAR(10)), FIND("-", _xlfn.TEXTSPLIT('Data Table'!Q62, CHAR(10)))-1)) *
                  (VALUE(MID(_xlfn.TEXTSPLIT('Data Table'!Q62, CHAR(10)), FIND("-", _xlfn.TEXTSPLIT('Data Table'!Q62, CHAR(10)))+2,
                  SEARCH("hrs", _xlfn.TEXTSPLIT('Data Table'!Q62, CHAR(10)))-SEARCH("-", _xlfn.TEXTSPLIT('Data Table'!Q62, CHAR(10)))-2))/12)
               ), 2),
               "-"
            )
         )
      )
   )
)</f>
        <v>-</v>
      </c>
      <c r="P61" s="203" t="str" cm="1">
        <f t="array" ref="P61">IF('Data Table'!R62="", "-",
   IF('Data Table'!R62="-", "-",
      IF(ISNUMBER('Data Table'!R62*1), 'Data Table'!R62,
         IF(ISNUMBER(SEARCH("hrs", 'Data Table'!R62)),
            IFERROR(
               ROUND(SUMPRODUCT(
                  VALUE(LEFT(_xlfn.TEXTSPLIT('Data Table'!R62, CHAR(10)), FIND("-", _xlfn.TEXTSPLIT('Data Table'!R62, CHAR(10)))-1)) *
                  (VALUE(MID(_xlfn.TEXTSPLIT('Data Table'!R62, CHAR(10)), FIND("-", _xlfn.TEXTSPLIT('Data Table'!R62, CHAR(10)))+2,
                  SEARCH("hrs", _xlfn.TEXTSPLIT('Data Table'!R62, CHAR(10)))-SEARCH("-", _xlfn.TEXTSPLIT('Data Table'!R62, CHAR(10)))-2))/12)
               ), 2),
               "-"
            )
         )
      )
   )
)</f>
        <v>-</v>
      </c>
      <c r="Q61" s="203" t="str" cm="1">
        <f t="array" ref="Q61">IF('Data Table'!S62="", "-",
   IF('Data Table'!S62="-", "-",
      IF(ISNUMBER('Data Table'!S62*1), 'Data Table'!S62,
         IF(ISNUMBER(SEARCH("hrs", 'Data Table'!S62)),
            IFERROR(
               ROUND(SUMPRODUCT(
                  VALUE(LEFT(_xlfn.TEXTSPLIT('Data Table'!S62, CHAR(10)), FIND("-", _xlfn.TEXTSPLIT('Data Table'!S62, CHAR(10)))-1)) *
                  (VALUE(MID(_xlfn.TEXTSPLIT('Data Table'!S62, CHAR(10)), FIND("-", _xlfn.TEXTSPLIT('Data Table'!S62, CHAR(10)))+2,
                  SEARCH("hrs", _xlfn.TEXTSPLIT('Data Table'!S62, CHAR(10)))-SEARCH("-", _xlfn.TEXTSPLIT('Data Table'!S62, CHAR(10)))-2))/12)
               ), 2),
               "-"
            )
         )
      )
   )
)</f>
        <v>-</v>
      </c>
      <c r="R61" s="203" t="str" cm="1">
        <f t="array" ref="R61">IF('Data Table'!T62="", "-",
   IF('Data Table'!T62="-", "-",
      IF(ISNUMBER('Data Table'!T62*1), 'Data Table'!T62,
         IF(ISNUMBER(SEARCH("hrs", 'Data Table'!T62)),
            IFERROR(
               ROUND(SUMPRODUCT(
                  VALUE(LEFT(_xlfn.TEXTSPLIT('Data Table'!T62, CHAR(10)), FIND("-", _xlfn.TEXTSPLIT('Data Table'!T62, CHAR(10)))-1)) *
                  (VALUE(MID(_xlfn.TEXTSPLIT('Data Table'!T62, CHAR(10)), FIND("-", _xlfn.TEXTSPLIT('Data Table'!T62, CHAR(10)))+2,
                  SEARCH("hrs", _xlfn.TEXTSPLIT('Data Table'!T62, CHAR(10)))-SEARCH("-", _xlfn.TEXTSPLIT('Data Table'!T62, CHAR(10)))-2))/12)
               ), 2),
               "-"
            )
         )
      )
   )
)</f>
        <v>-</v>
      </c>
      <c r="S61" s="203" t="str" cm="1">
        <f t="array" ref="S61">IF('Data Table'!U62="", "-",
   IF('Data Table'!U62="-", "-",
      IF(ISNUMBER('Data Table'!U62*1), 'Data Table'!U62,
         IF(ISNUMBER(SEARCH("hrs", 'Data Table'!U62)),
            IFERROR(
               ROUND(SUMPRODUCT(
                  VALUE(LEFT(_xlfn.TEXTSPLIT('Data Table'!U62, CHAR(10)), FIND("-", _xlfn.TEXTSPLIT('Data Table'!U62, CHAR(10)))-1)) *
                  (VALUE(MID(_xlfn.TEXTSPLIT('Data Table'!U62, CHAR(10)), FIND("-", _xlfn.TEXTSPLIT('Data Table'!U62, CHAR(10)))+2,
                  SEARCH("hrs", _xlfn.TEXTSPLIT('Data Table'!U62, CHAR(10)))-SEARCH("-", _xlfn.TEXTSPLIT('Data Table'!U62, CHAR(10)))-2))/12)
               ), 2),
               "-"
            )
         )
      )
   )
)</f>
        <v>-</v>
      </c>
      <c r="T61" s="251">
        <v>1477</v>
      </c>
      <c r="U61" s="253">
        <v>2230</v>
      </c>
      <c r="V61" s="253">
        <v>8</v>
      </c>
      <c r="W61" s="208"/>
    </row>
    <row r="62" spans="1:23" s="3" customFormat="1" ht="20.25" customHeight="1">
      <c r="A62" s="205">
        <v>45372</v>
      </c>
      <c r="B62" s="203" t="str" cm="1">
        <f t="array" ref="B62">IF('Data Table'!B63="", "-",
   IF('Data Table'!B63="-", "-",
      IF(ISNUMBER('Data Table'!B63*1), 'Data Table'!B63,
         IF(ISNUMBER(SEARCH("hrs", 'Data Table'!B63)),
            IFERROR(
               ROUND(SUMPRODUCT(
                  VALUE(LEFT(_xlfn.TEXTSPLIT('Data Table'!B63, CHAR(10)), FIND("-", _xlfn.TEXTSPLIT('Data Table'!B63, CHAR(10)))-1)) *
                  (VALUE(MID(_xlfn.TEXTSPLIT('Data Table'!B63, CHAR(10)), FIND("-", _xlfn.TEXTSPLIT('Data Table'!B63, CHAR(10)))+2,
                  SEARCH("hrs", _xlfn.TEXTSPLIT('Data Table'!B63, CHAR(10)))-SEARCH("-", _xlfn.TEXTSPLIT('Data Table'!B63, CHAR(10)))-2))/12)
               ), 2),
               "-"
            )
         )
      )
   )
)</f>
        <v>-</v>
      </c>
      <c r="C62" s="203" t="str" cm="1">
        <f t="array" ref="C62">IF('Data Table'!C63="", "-",
   IF('Data Table'!C63="-", "-",
      IF(ISNUMBER('Data Table'!C63*1), 'Data Table'!C63,
         IF(ISNUMBER(SEARCH("hrs", 'Data Table'!C63)),
            IFERROR(
               ROUND(SUMPRODUCT(
                  VALUE(LEFT(_xlfn.TEXTSPLIT('Data Table'!C63, CHAR(10)), FIND("-", _xlfn.TEXTSPLIT('Data Table'!C63, CHAR(10)))-1)) *
                  (VALUE(MID(_xlfn.TEXTSPLIT('Data Table'!C63, CHAR(10)), FIND("-", _xlfn.TEXTSPLIT('Data Table'!C63, CHAR(10)))+2,
                  SEARCH("hrs", _xlfn.TEXTSPLIT('Data Table'!C63, CHAR(10)))-SEARCH("-", _xlfn.TEXTSPLIT('Data Table'!C63, CHAR(10)))-2))/12)
               ), 2),
               "-"
            )
         )
      )
   )
)</f>
        <v>-</v>
      </c>
      <c r="D62" s="203" t="str" cm="1">
        <f t="array" ref="D62">IF('Data Table'!D63="", "-",
   IF('Data Table'!D63="-", "-",
      IF(ISNUMBER('Data Table'!D63*1), 'Data Table'!D63,
         IF(ISNUMBER(SEARCH("hrs", 'Data Table'!D63)),
            IFERROR(
               ROUND(SUMPRODUCT(
                  VALUE(LEFT(_xlfn.TEXTSPLIT('Data Table'!D63, CHAR(10)), FIND("-", _xlfn.TEXTSPLIT('Data Table'!D63, CHAR(10)))-1)) *
                  (VALUE(MID(_xlfn.TEXTSPLIT('Data Table'!D63, CHAR(10)), FIND("-", _xlfn.TEXTSPLIT('Data Table'!D63, CHAR(10)))+2,
                  SEARCH("hrs", _xlfn.TEXTSPLIT('Data Table'!D63, CHAR(10)))-SEARCH("-", _xlfn.TEXTSPLIT('Data Table'!D63, CHAR(10)))-2))/12)
               ), 2),
               "-"
            )
         )
      )
   )
)</f>
        <v>-</v>
      </c>
      <c r="E62" s="203" t="str" cm="1">
        <f t="array" ref="E62">IF('Data Table'!E63="", "-",
   IF('Data Table'!E63="-", "-",
      IF(ISNUMBER('Data Table'!E63*1), 'Data Table'!E63,
         IF(ISNUMBER(SEARCH("hrs", 'Data Table'!E63)),
            IFERROR(
               ROUND(SUMPRODUCT(
                  VALUE(LEFT(_xlfn.TEXTSPLIT('Data Table'!E63, CHAR(10)), FIND("-", _xlfn.TEXTSPLIT('Data Table'!E63, CHAR(10)))-1)) *
                  (VALUE(MID(_xlfn.TEXTSPLIT('Data Table'!E63, CHAR(10)), FIND("-", _xlfn.TEXTSPLIT('Data Table'!E63, CHAR(10)))+2,
                  SEARCH("hrs", _xlfn.TEXTSPLIT('Data Table'!E63, CHAR(10)))-SEARCH("-", _xlfn.TEXTSPLIT('Data Table'!E63, CHAR(10)))-2))/12)
               ), 2),
               "-"
            )
         )
      )
   )
)</f>
        <v>-</v>
      </c>
      <c r="F62" s="203" t="str" cm="1">
        <f t="array" ref="F62">IF('Data Table'!F63="", "-",
   IF('Data Table'!F63="-", "-",
      IF(ISNUMBER('Data Table'!F63*1), 'Data Table'!F63,
         IF(ISNUMBER(SEARCH("hrs", 'Data Table'!F63)),
            IFERROR(
               ROUND(SUMPRODUCT(
                  VALUE(LEFT(_xlfn.TEXTSPLIT('Data Table'!F63, CHAR(10)), FIND("-", _xlfn.TEXTSPLIT('Data Table'!F63, CHAR(10)))-1)) *
                  (VALUE(MID(_xlfn.TEXTSPLIT('Data Table'!F63, CHAR(10)), FIND("-", _xlfn.TEXTSPLIT('Data Table'!F63, CHAR(10)))+2,
                  SEARCH("hrs", _xlfn.TEXTSPLIT('Data Table'!F63, CHAR(10)))-SEARCH("-", _xlfn.TEXTSPLIT('Data Table'!F63, CHAR(10)))-2))/12)
               ), 2),
               "-"
            )
         )
      )
   )
)</f>
        <v>-</v>
      </c>
      <c r="G62" s="203" t="str" cm="1">
        <f t="array" ref="G62">IF('Data Table'!G63="", "-",
   IF('Data Table'!G63="-", "-",
      IF(ISNUMBER('Data Table'!G63*1), 'Data Table'!G63,
         IF(ISNUMBER(SEARCH("hrs", 'Data Table'!G63)),
            IFERROR(
               ROUND(SUMPRODUCT(
                  VALUE(LEFT(_xlfn.TEXTSPLIT('Data Table'!G63, CHAR(10)), FIND("-", _xlfn.TEXTSPLIT('Data Table'!G63, CHAR(10)))-1)) *
                  (VALUE(MID(_xlfn.TEXTSPLIT('Data Table'!G63, CHAR(10)), FIND("-", _xlfn.TEXTSPLIT('Data Table'!G63, CHAR(10)))+2,
                  SEARCH("hrs", _xlfn.TEXTSPLIT('Data Table'!G63, CHAR(10)))-SEARCH("-", _xlfn.TEXTSPLIT('Data Table'!G63, CHAR(10)))-2))/12)
               ), 2),
               "-"
            )
         )
      )
   )
)</f>
        <v>-</v>
      </c>
      <c r="H62" s="203" t="str" cm="1">
        <f t="array" ref="H62">IF('Data Table'!H63="", "-",
   IF('Data Table'!H63="-", "-",
      IF(ISNUMBER('Data Table'!H63*1), 'Data Table'!H63,
         IF(ISNUMBER(SEARCH("hrs", 'Data Table'!H63)),
            IFERROR(
               ROUND(SUMPRODUCT(
                  VALUE(LEFT(_xlfn.TEXTSPLIT('Data Table'!H63, CHAR(10)), FIND("-", _xlfn.TEXTSPLIT('Data Table'!H63, CHAR(10)))-1)) *
                  (VALUE(MID(_xlfn.TEXTSPLIT('Data Table'!H63, CHAR(10)), FIND("-", _xlfn.TEXTSPLIT('Data Table'!H63, CHAR(10)))+2,
                  SEARCH("hrs", _xlfn.TEXTSPLIT('Data Table'!H63, CHAR(10)))-SEARCH("-", _xlfn.TEXTSPLIT('Data Table'!H63, CHAR(10)))-2))/12)
               ), 2),
               "-"
            )
         )
      )
   )
)</f>
        <v>-</v>
      </c>
      <c r="I62" s="203" t="str" cm="1">
        <f t="array" ref="I62">IF('Data Table'!I63="", "-",
   IF('Data Table'!I63="-", "-",
      IF(ISNUMBER('Data Table'!I63*1), 'Data Table'!I63,
         IF(ISNUMBER(SEARCH("hrs", 'Data Table'!I63)),
            IFERROR(
               ROUND(SUMPRODUCT(
                  VALUE(LEFT(_xlfn.TEXTSPLIT('Data Table'!I63, CHAR(10)), FIND("-", _xlfn.TEXTSPLIT('Data Table'!I63, CHAR(10)))-1)) *
                  (VALUE(MID(_xlfn.TEXTSPLIT('Data Table'!I63, CHAR(10)), FIND("-", _xlfn.TEXTSPLIT('Data Table'!I63, CHAR(10)))+2,
                  SEARCH("hrs", _xlfn.TEXTSPLIT('Data Table'!I63, CHAR(10)))-SEARCH("-", _xlfn.TEXTSPLIT('Data Table'!I63, CHAR(10)))-2))/12)
               ), 2),
               "-"
            )
         )
      )
   )
)</f>
        <v>-</v>
      </c>
      <c r="J62" s="203" t="str" cm="1">
        <f t="array" ref="J62">IF('Data Table'!J63="", "-",
   IF('Data Table'!J63="-", "-",
      IF(ISNUMBER('Data Table'!J63*1), 'Data Table'!J63,
         IF(ISNUMBER(SEARCH("hrs", 'Data Table'!J63)),
            IFERROR(
               ROUND(SUMPRODUCT(
                  VALUE(LEFT(_xlfn.TEXTSPLIT('Data Table'!J63, CHAR(10)), FIND("-", _xlfn.TEXTSPLIT('Data Table'!J63, CHAR(10)))-1)) *
                  (VALUE(MID(_xlfn.TEXTSPLIT('Data Table'!J63, CHAR(10)), FIND("-", _xlfn.TEXTSPLIT('Data Table'!J63, CHAR(10)))+2,
                  SEARCH("hrs", _xlfn.TEXTSPLIT('Data Table'!J63, CHAR(10)))-SEARCH("-", _xlfn.TEXTSPLIT('Data Table'!J63, CHAR(10)))-2))/12)
               ), 2),
               "-"
            )
         )
      )
   )
)</f>
        <v>-</v>
      </c>
      <c r="K62" s="203" t="str" cm="1">
        <f t="array" ref="K62">IF('Data Table'!K63="", "-",
   IF('Data Table'!K63="-", "-",
      IF(ISNUMBER('Data Table'!K63*1), 'Data Table'!K63,
         IF(ISNUMBER(SEARCH("hrs", 'Data Table'!K63)),
            IFERROR(
               ROUND(SUMPRODUCT(
                  VALUE(LEFT(_xlfn.TEXTSPLIT('Data Table'!K63, CHAR(10)), FIND("-", _xlfn.TEXTSPLIT('Data Table'!K63, CHAR(10)))-1)) *
                  (VALUE(MID(_xlfn.TEXTSPLIT('Data Table'!K63, CHAR(10)), FIND("-", _xlfn.TEXTSPLIT('Data Table'!K63, CHAR(10)))+2,
                  SEARCH("hrs", _xlfn.TEXTSPLIT('Data Table'!K63, CHAR(10)))-SEARCH("-", _xlfn.TEXTSPLIT('Data Table'!K63, CHAR(10)))-2))/12)
               ), 2),
               "-"
            )
         )
      )
   )
)</f>
        <v>-</v>
      </c>
      <c r="L62" s="203" t="str" cm="1">
        <f t="array" ref="L62">IF('Data Table'!N63="", "-",
   IF('Data Table'!N63="-", "-",
      IF(ISNUMBER('Data Table'!N63*1), 'Data Table'!N63,
         IF(ISNUMBER(SEARCH("hrs", 'Data Table'!N63)),
            IFERROR(
               ROUND(SUMPRODUCT(
                  VALUE(LEFT(_xlfn.TEXTSPLIT('Data Table'!N63, CHAR(10)), FIND("-", _xlfn.TEXTSPLIT('Data Table'!N63, CHAR(10)))-1)) *
                  (VALUE(MID(_xlfn.TEXTSPLIT('Data Table'!N63, CHAR(10)), FIND("-", _xlfn.TEXTSPLIT('Data Table'!N63, CHAR(10)))+2,
                  SEARCH("hrs", _xlfn.TEXTSPLIT('Data Table'!N63, CHAR(10)))-SEARCH("-", _xlfn.TEXTSPLIT('Data Table'!N63, CHAR(10)))-2))/12)
               ), 2),
               "-"
            )
         )
      )
   )
)</f>
        <v>-</v>
      </c>
      <c r="M62" s="203" t="str" cm="1">
        <f t="array" ref="M62">IF('Data Table'!O63="", "-",
   IF('Data Table'!O63="-", "-",
      IF(ISNUMBER('Data Table'!O63*1), 'Data Table'!O63,
         IF(ISNUMBER(SEARCH("hrs", 'Data Table'!O63)),
            IFERROR(
               ROUND(SUMPRODUCT(
                  VALUE(LEFT(_xlfn.TEXTSPLIT('Data Table'!O63, CHAR(10)), FIND("-", _xlfn.TEXTSPLIT('Data Table'!O63, CHAR(10)))-1)) *
                  (VALUE(MID(_xlfn.TEXTSPLIT('Data Table'!O63, CHAR(10)), FIND("-", _xlfn.TEXTSPLIT('Data Table'!O63, CHAR(10)))+2,
                  SEARCH("hrs", _xlfn.TEXTSPLIT('Data Table'!O63, CHAR(10)))-SEARCH("-", _xlfn.TEXTSPLIT('Data Table'!O63, CHAR(10)))-2))/12)
               ), 2),
               "-"
            )
         )
      )
   )
)</f>
        <v>-</v>
      </c>
      <c r="N62" s="203" t="str" cm="1">
        <f t="array" ref="N62">IF('Data Table'!P63="", "-",
   IF('Data Table'!P63="-", "-",
      IF(ISNUMBER('Data Table'!P63*1), 'Data Table'!P63,
         IF(ISNUMBER(SEARCH("hrs", 'Data Table'!P63)),
            IFERROR(
               ROUND(SUMPRODUCT(
                  VALUE(LEFT(_xlfn.TEXTSPLIT('Data Table'!P63, CHAR(10)), FIND("-", _xlfn.TEXTSPLIT('Data Table'!P63, CHAR(10)))-1)) *
                  (VALUE(MID(_xlfn.TEXTSPLIT('Data Table'!P63, CHAR(10)), FIND("-", _xlfn.TEXTSPLIT('Data Table'!P63, CHAR(10)))+2,
                  SEARCH("hrs", _xlfn.TEXTSPLIT('Data Table'!P63, CHAR(10)))-SEARCH("-", _xlfn.TEXTSPLIT('Data Table'!P63, CHAR(10)))-2))/12)
               ), 2),
               "-"
            )
         )
      )
   )
)</f>
        <v>-</v>
      </c>
      <c r="O62" s="203" t="str" cm="1">
        <f t="array" ref="O62">IF('Data Table'!Q63="", "-",
   IF('Data Table'!Q63="-", "-",
      IF(ISNUMBER('Data Table'!Q63*1), 'Data Table'!Q63,
         IF(ISNUMBER(SEARCH("hrs", 'Data Table'!Q63)),
            IFERROR(
               ROUND(SUMPRODUCT(
                  VALUE(LEFT(_xlfn.TEXTSPLIT('Data Table'!Q63, CHAR(10)), FIND("-", _xlfn.TEXTSPLIT('Data Table'!Q63, CHAR(10)))-1)) *
                  (VALUE(MID(_xlfn.TEXTSPLIT('Data Table'!Q63, CHAR(10)), FIND("-", _xlfn.TEXTSPLIT('Data Table'!Q63, CHAR(10)))+2,
                  SEARCH("hrs", _xlfn.TEXTSPLIT('Data Table'!Q63, CHAR(10)))-SEARCH("-", _xlfn.TEXTSPLIT('Data Table'!Q63, CHAR(10)))-2))/12)
               ), 2),
               "-"
            )
         )
      )
   )
)</f>
        <v>-</v>
      </c>
      <c r="P62" s="203" t="str" cm="1">
        <f t="array" ref="P62">IF('Data Table'!R63="", "-",
   IF('Data Table'!R63="-", "-",
      IF(ISNUMBER('Data Table'!R63*1), 'Data Table'!R63,
         IF(ISNUMBER(SEARCH("hrs", 'Data Table'!R63)),
            IFERROR(
               ROUND(SUMPRODUCT(
                  VALUE(LEFT(_xlfn.TEXTSPLIT('Data Table'!R63, CHAR(10)), FIND("-", _xlfn.TEXTSPLIT('Data Table'!R63, CHAR(10)))-1)) *
                  (VALUE(MID(_xlfn.TEXTSPLIT('Data Table'!R63, CHAR(10)), FIND("-", _xlfn.TEXTSPLIT('Data Table'!R63, CHAR(10)))+2,
                  SEARCH("hrs", _xlfn.TEXTSPLIT('Data Table'!R63, CHAR(10)))-SEARCH("-", _xlfn.TEXTSPLIT('Data Table'!R63, CHAR(10)))-2))/12)
               ), 2),
               "-"
            )
         )
      )
   )
)</f>
        <v>-</v>
      </c>
      <c r="Q62" s="203" t="str" cm="1">
        <f t="array" ref="Q62">IF('Data Table'!S63="", "-",
   IF('Data Table'!S63="-", "-",
      IF(ISNUMBER('Data Table'!S63*1), 'Data Table'!S63,
         IF(ISNUMBER(SEARCH("hrs", 'Data Table'!S63)),
            IFERROR(
               ROUND(SUMPRODUCT(
                  VALUE(LEFT(_xlfn.TEXTSPLIT('Data Table'!S63, CHAR(10)), FIND("-", _xlfn.TEXTSPLIT('Data Table'!S63, CHAR(10)))-1)) *
                  (VALUE(MID(_xlfn.TEXTSPLIT('Data Table'!S63, CHAR(10)), FIND("-", _xlfn.TEXTSPLIT('Data Table'!S63, CHAR(10)))+2,
                  SEARCH("hrs", _xlfn.TEXTSPLIT('Data Table'!S63, CHAR(10)))-SEARCH("-", _xlfn.TEXTSPLIT('Data Table'!S63, CHAR(10)))-2))/12)
               ), 2),
               "-"
            )
         )
      )
   )
)</f>
        <v>-</v>
      </c>
      <c r="R62" s="203" t="str" cm="1">
        <f t="array" ref="R62">IF('Data Table'!T63="", "-",
   IF('Data Table'!T63="-", "-",
      IF(ISNUMBER('Data Table'!T63*1), 'Data Table'!T63,
         IF(ISNUMBER(SEARCH("hrs", 'Data Table'!T63)),
            IFERROR(
               ROUND(SUMPRODUCT(
                  VALUE(LEFT(_xlfn.TEXTSPLIT('Data Table'!T63, CHAR(10)), FIND("-", _xlfn.TEXTSPLIT('Data Table'!T63, CHAR(10)))-1)) *
                  (VALUE(MID(_xlfn.TEXTSPLIT('Data Table'!T63, CHAR(10)), FIND("-", _xlfn.TEXTSPLIT('Data Table'!T63, CHAR(10)))+2,
                  SEARCH("hrs", _xlfn.TEXTSPLIT('Data Table'!T63, CHAR(10)))-SEARCH("-", _xlfn.TEXTSPLIT('Data Table'!T63, CHAR(10)))-2))/12)
               ), 2),
               "-"
            )
         )
      )
   )
)</f>
        <v>-</v>
      </c>
      <c r="S62" s="203" t="str" cm="1">
        <f t="array" ref="S62">IF('Data Table'!U63="", "-",
   IF('Data Table'!U63="-", "-",
      IF(ISNUMBER('Data Table'!U63*1), 'Data Table'!U63,
         IF(ISNUMBER(SEARCH("hrs", 'Data Table'!U63)),
            IFERROR(
               ROUND(SUMPRODUCT(
                  VALUE(LEFT(_xlfn.TEXTSPLIT('Data Table'!U63, CHAR(10)), FIND("-", _xlfn.TEXTSPLIT('Data Table'!U63, CHAR(10)))-1)) *
                  (VALUE(MID(_xlfn.TEXTSPLIT('Data Table'!U63, CHAR(10)), FIND("-", _xlfn.TEXTSPLIT('Data Table'!U63, CHAR(10)))+2,
                  SEARCH("hrs", _xlfn.TEXTSPLIT('Data Table'!U63, CHAR(10)))-SEARCH("-", _xlfn.TEXTSPLIT('Data Table'!U63, CHAR(10)))-2))/12)
               ), 2),
               "-"
            )
         )
      )
   )
)</f>
        <v>-</v>
      </c>
      <c r="T62" s="251">
        <v>838</v>
      </c>
      <c r="U62" s="253">
        <v>0</v>
      </c>
      <c r="V62" s="253">
        <v>0</v>
      </c>
      <c r="W62" s="208"/>
    </row>
    <row r="63" spans="1:23" s="3" customFormat="1" ht="20.25" customHeight="1">
      <c r="A63" s="205">
        <v>45373</v>
      </c>
      <c r="B63" s="203" t="str" cm="1">
        <f t="array" ref="B63">IF('Data Table'!B64="", "-",
   IF('Data Table'!B64="-", "-",
      IF(ISNUMBER('Data Table'!B64*1), 'Data Table'!B64,
         IF(ISNUMBER(SEARCH("hrs", 'Data Table'!B64)),
            IFERROR(
               ROUND(SUMPRODUCT(
                  VALUE(LEFT(_xlfn.TEXTSPLIT('Data Table'!B64, CHAR(10)), FIND("-", _xlfn.TEXTSPLIT('Data Table'!B64, CHAR(10)))-1)) *
                  (VALUE(MID(_xlfn.TEXTSPLIT('Data Table'!B64, CHAR(10)), FIND("-", _xlfn.TEXTSPLIT('Data Table'!B64, CHAR(10)))+2,
                  SEARCH("hrs", _xlfn.TEXTSPLIT('Data Table'!B64, CHAR(10)))-SEARCH("-", _xlfn.TEXTSPLIT('Data Table'!B64, CHAR(10)))-2))/12)
               ), 2),
               "-"
            )
         )
      )
   )
)</f>
        <v>-</v>
      </c>
      <c r="C63" s="203" t="str" cm="1">
        <f t="array" ref="C63">IF('Data Table'!C64="", "-",
   IF('Data Table'!C64="-", "-",
      IF(ISNUMBER('Data Table'!C64*1), 'Data Table'!C64,
         IF(ISNUMBER(SEARCH("hrs", 'Data Table'!C64)),
            IFERROR(
               ROUND(SUMPRODUCT(
                  VALUE(LEFT(_xlfn.TEXTSPLIT('Data Table'!C64, CHAR(10)), FIND("-", _xlfn.TEXTSPLIT('Data Table'!C64, CHAR(10)))-1)) *
                  (VALUE(MID(_xlfn.TEXTSPLIT('Data Table'!C64, CHAR(10)), FIND("-", _xlfn.TEXTSPLIT('Data Table'!C64, CHAR(10)))+2,
                  SEARCH("hrs", _xlfn.TEXTSPLIT('Data Table'!C64, CHAR(10)))-SEARCH("-", _xlfn.TEXTSPLIT('Data Table'!C64, CHAR(10)))-2))/12)
               ), 2),
               "-"
            )
         )
      )
   )
)</f>
        <v>-</v>
      </c>
      <c r="D63" s="203" t="str" cm="1">
        <f t="array" ref="D63">IF('Data Table'!D64="", "-",
   IF('Data Table'!D64="-", "-",
      IF(ISNUMBER('Data Table'!D64*1), 'Data Table'!D64,
         IF(ISNUMBER(SEARCH("hrs", 'Data Table'!D64)),
            IFERROR(
               ROUND(SUMPRODUCT(
                  VALUE(LEFT(_xlfn.TEXTSPLIT('Data Table'!D64, CHAR(10)), FIND("-", _xlfn.TEXTSPLIT('Data Table'!D64, CHAR(10)))-1)) *
                  (VALUE(MID(_xlfn.TEXTSPLIT('Data Table'!D64, CHAR(10)), FIND("-", _xlfn.TEXTSPLIT('Data Table'!D64, CHAR(10)))+2,
                  SEARCH("hrs", _xlfn.TEXTSPLIT('Data Table'!D64, CHAR(10)))-SEARCH("-", _xlfn.TEXTSPLIT('Data Table'!D64, CHAR(10)))-2))/12)
               ), 2),
               "-"
            )
         )
      )
   )
)</f>
        <v>-</v>
      </c>
      <c r="E63" s="203" t="str" cm="1">
        <f t="array" ref="E63">IF('Data Table'!E64="", "-",
   IF('Data Table'!E64="-", "-",
      IF(ISNUMBER('Data Table'!E64*1), 'Data Table'!E64,
         IF(ISNUMBER(SEARCH("hrs", 'Data Table'!E64)),
            IFERROR(
               ROUND(SUMPRODUCT(
                  VALUE(LEFT(_xlfn.TEXTSPLIT('Data Table'!E64, CHAR(10)), FIND("-", _xlfn.TEXTSPLIT('Data Table'!E64, CHAR(10)))-1)) *
                  (VALUE(MID(_xlfn.TEXTSPLIT('Data Table'!E64, CHAR(10)), FIND("-", _xlfn.TEXTSPLIT('Data Table'!E64, CHAR(10)))+2,
                  SEARCH("hrs", _xlfn.TEXTSPLIT('Data Table'!E64, CHAR(10)))-SEARCH("-", _xlfn.TEXTSPLIT('Data Table'!E64, CHAR(10)))-2))/12)
               ), 2),
               "-"
            )
         )
      )
   )
)</f>
        <v>-</v>
      </c>
      <c r="F63" s="203" t="str" cm="1">
        <f t="array" ref="F63">IF('Data Table'!F64="", "-",
   IF('Data Table'!F64="-", "-",
      IF(ISNUMBER('Data Table'!F64*1), 'Data Table'!F64,
         IF(ISNUMBER(SEARCH("hrs", 'Data Table'!F64)),
            IFERROR(
               ROUND(SUMPRODUCT(
                  VALUE(LEFT(_xlfn.TEXTSPLIT('Data Table'!F64, CHAR(10)), FIND("-", _xlfn.TEXTSPLIT('Data Table'!F64, CHAR(10)))-1)) *
                  (VALUE(MID(_xlfn.TEXTSPLIT('Data Table'!F64, CHAR(10)), FIND("-", _xlfn.TEXTSPLIT('Data Table'!F64, CHAR(10)))+2,
                  SEARCH("hrs", _xlfn.TEXTSPLIT('Data Table'!F64, CHAR(10)))-SEARCH("-", _xlfn.TEXTSPLIT('Data Table'!F64, CHAR(10)))-2))/12)
               ), 2),
               "-"
            )
         )
      )
   )
)</f>
        <v>-</v>
      </c>
      <c r="G63" s="203" t="str" cm="1">
        <f t="array" ref="G63">IF('Data Table'!G64="", "-",
   IF('Data Table'!G64="-", "-",
      IF(ISNUMBER('Data Table'!G64*1), 'Data Table'!G64,
         IF(ISNUMBER(SEARCH("hrs", 'Data Table'!G64)),
            IFERROR(
               ROUND(SUMPRODUCT(
                  VALUE(LEFT(_xlfn.TEXTSPLIT('Data Table'!G64, CHAR(10)), FIND("-", _xlfn.TEXTSPLIT('Data Table'!G64, CHAR(10)))-1)) *
                  (VALUE(MID(_xlfn.TEXTSPLIT('Data Table'!G64, CHAR(10)), FIND("-", _xlfn.TEXTSPLIT('Data Table'!G64, CHAR(10)))+2,
                  SEARCH("hrs", _xlfn.TEXTSPLIT('Data Table'!G64, CHAR(10)))-SEARCH("-", _xlfn.TEXTSPLIT('Data Table'!G64, CHAR(10)))-2))/12)
               ), 2),
               "-"
            )
         )
      )
   )
)</f>
        <v>-</v>
      </c>
      <c r="H63" s="203" t="str" cm="1">
        <f t="array" ref="H63">IF('Data Table'!H64="", "-",
   IF('Data Table'!H64="-", "-",
      IF(ISNUMBER('Data Table'!H64*1), 'Data Table'!H64,
         IF(ISNUMBER(SEARCH("hrs", 'Data Table'!H64)),
            IFERROR(
               ROUND(SUMPRODUCT(
                  VALUE(LEFT(_xlfn.TEXTSPLIT('Data Table'!H64, CHAR(10)), FIND("-", _xlfn.TEXTSPLIT('Data Table'!H64, CHAR(10)))-1)) *
                  (VALUE(MID(_xlfn.TEXTSPLIT('Data Table'!H64, CHAR(10)), FIND("-", _xlfn.TEXTSPLIT('Data Table'!H64, CHAR(10)))+2,
                  SEARCH("hrs", _xlfn.TEXTSPLIT('Data Table'!H64, CHAR(10)))-SEARCH("-", _xlfn.TEXTSPLIT('Data Table'!H64, CHAR(10)))-2))/12)
               ), 2),
               "-"
            )
         )
      )
   )
)</f>
        <v>-</v>
      </c>
      <c r="I63" s="203" t="str" cm="1">
        <f t="array" ref="I63">IF('Data Table'!I64="", "-",
   IF('Data Table'!I64="-", "-",
      IF(ISNUMBER('Data Table'!I64*1), 'Data Table'!I64,
         IF(ISNUMBER(SEARCH("hrs", 'Data Table'!I64)),
            IFERROR(
               ROUND(SUMPRODUCT(
                  VALUE(LEFT(_xlfn.TEXTSPLIT('Data Table'!I64, CHAR(10)), FIND("-", _xlfn.TEXTSPLIT('Data Table'!I64, CHAR(10)))-1)) *
                  (VALUE(MID(_xlfn.TEXTSPLIT('Data Table'!I64, CHAR(10)), FIND("-", _xlfn.TEXTSPLIT('Data Table'!I64, CHAR(10)))+2,
                  SEARCH("hrs", _xlfn.TEXTSPLIT('Data Table'!I64, CHAR(10)))-SEARCH("-", _xlfn.TEXTSPLIT('Data Table'!I64, CHAR(10)))-2))/12)
               ), 2),
               "-"
            )
         )
      )
   )
)</f>
        <v>-</v>
      </c>
      <c r="J63" s="203" t="str" cm="1">
        <f t="array" ref="J63">IF('Data Table'!J64="", "-",
   IF('Data Table'!J64="-", "-",
      IF(ISNUMBER('Data Table'!J64*1), 'Data Table'!J64,
         IF(ISNUMBER(SEARCH("hrs", 'Data Table'!J64)),
            IFERROR(
               ROUND(SUMPRODUCT(
                  VALUE(LEFT(_xlfn.TEXTSPLIT('Data Table'!J64, CHAR(10)), FIND("-", _xlfn.TEXTSPLIT('Data Table'!J64, CHAR(10)))-1)) *
                  (VALUE(MID(_xlfn.TEXTSPLIT('Data Table'!J64, CHAR(10)), FIND("-", _xlfn.TEXTSPLIT('Data Table'!J64, CHAR(10)))+2,
                  SEARCH("hrs", _xlfn.TEXTSPLIT('Data Table'!J64, CHAR(10)))-SEARCH("-", _xlfn.TEXTSPLIT('Data Table'!J64, CHAR(10)))-2))/12)
               ), 2),
               "-"
            )
         )
      )
   )
)</f>
        <v>-</v>
      </c>
      <c r="K63" s="203" t="str" cm="1">
        <f t="array" ref="K63">IF('Data Table'!K64="", "-",
   IF('Data Table'!K64="-", "-",
      IF(ISNUMBER('Data Table'!K64*1), 'Data Table'!K64,
         IF(ISNUMBER(SEARCH("hrs", 'Data Table'!K64)),
            IFERROR(
               ROUND(SUMPRODUCT(
                  VALUE(LEFT(_xlfn.TEXTSPLIT('Data Table'!K64, CHAR(10)), FIND("-", _xlfn.TEXTSPLIT('Data Table'!K64, CHAR(10)))-1)) *
                  (VALUE(MID(_xlfn.TEXTSPLIT('Data Table'!K64, CHAR(10)), FIND("-", _xlfn.TEXTSPLIT('Data Table'!K64, CHAR(10)))+2,
                  SEARCH("hrs", _xlfn.TEXTSPLIT('Data Table'!K64, CHAR(10)))-SEARCH("-", _xlfn.TEXTSPLIT('Data Table'!K64, CHAR(10)))-2))/12)
               ), 2),
               "-"
            )
         )
      )
   )
)</f>
        <v>-</v>
      </c>
      <c r="L63" s="203" cm="1">
        <f t="array" ref="L63">IF('Data Table'!N64="", "-",
   IF('Data Table'!N64="-", "-",
      IF(ISNUMBER('Data Table'!N64*1), 'Data Table'!N64,
         IF(ISNUMBER(SEARCH("hrs", 'Data Table'!N64)),
            IFERROR(
               ROUND(SUMPRODUCT(
                  VALUE(LEFT(_xlfn.TEXTSPLIT('Data Table'!N64, CHAR(10)), FIND("-", _xlfn.TEXTSPLIT('Data Table'!N64, CHAR(10)))-1)) *
                  (VALUE(MID(_xlfn.TEXTSPLIT('Data Table'!N64, CHAR(10)), FIND("-", _xlfn.TEXTSPLIT('Data Table'!N64, CHAR(10)))+2,
                  SEARCH("hrs", _xlfn.TEXTSPLIT('Data Table'!N64, CHAR(10)))-SEARCH("-", _xlfn.TEXTSPLIT('Data Table'!N64, CHAR(10)))-2))/12)
               ), 2),
               "-"
            )
         )
      )
   )
)</f>
        <v>0.42</v>
      </c>
      <c r="M63" s="203" t="str" cm="1">
        <f t="array" ref="M63">IF('Data Table'!O64="", "-",
   IF('Data Table'!O64="-", "-",
      IF(ISNUMBER('Data Table'!O64*1), 'Data Table'!O64,
         IF(ISNUMBER(SEARCH("hrs", 'Data Table'!O64)),
            IFERROR(
               ROUND(SUMPRODUCT(
                  VALUE(LEFT(_xlfn.TEXTSPLIT('Data Table'!O64, CHAR(10)), FIND("-", _xlfn.TEXTSPLIT('Data Table'!O64, CHAR(10)))-1)) *
                  (VALUE(MID(_xlfn.TEXTSPLIT('Data Table'!O64, CHAR(10)), FIND("-", _xlfn.TEXTSPLIT('Data Table'!O64, CHAR(10)))+2,
                  SEARCH("hrs", _xlfn.TEXTSPLIT('Data Table'!O64, CHAR(10)))-SEARCH("-", _xlfn.TEXTSPLIT('Data Table'!O64, CHAR(10)))-2))/12)
               ), 2),
               "-"
            )
         )
      )
   )
)</f>
        <v>-</v>
      </c>
      <c r="N63" s="203" cm="1">
        <f t="array" ref="N63">IF('Data Table'!P64="", "-",
   IF('Data Table'!P64="-", "-",
      IF(ISNUMBER('Data Table'!P64*1), 'Data Table'!P64,
         IF(ISNUMBER(SEARCH("hrs", 'Data Table'!P64)),
            IFERROR(
               ROUND(SUMPRODUCT(
                  VALUE(LEFT(_xlfn.TEXTSPLIT('Data Table'!P64, CHAR(10)), FIND("-", _xlfn.TEXTSPLIT('Data Table'!P64, CHAR(10)))-1)) *
                  (VALUE(MID(_xlfn.TEXTSPLIT('Data Table'!P64, CHAR(10)), FIND("-", _xlfn.TEXTSPLIT('Data Table'!P64, CHAR(10)))+2,
                  SEARCH("hrs", _xlfn.TEXTSPLIT('Data Table'!P64, CHAR(10)))-SEARCH("-", _xlfn.TEXTSPLIT('Data Table'!P64, CHAR(10)))-2))/12)
               ), 2),
               "-"
            )
         )
      )
   )
)</f>
        <v>2.08</v>
      </c>
      <c r="O63" s="203" t="str" cm="1">
        <f t="array" ref="O63">IF('Data Table'!Q64="", "-",
   IF('Data Table'!Q64="-", "-",
      IF(ISNUMBER('Data Table'!Q64*1), 'Data Table'!Q64,
         IF(ISNUMBER(SEARCH("hrs", 'Data Table'!Q64)),
            IFERROR(
               ROUND(SUMPRODUCT(
                  VALUE(LEFT(_xlfn.TEXTSPLIT('Data Table'!Q64, CHAR(10)), FIND("-", _xlfn.TEXTSPLIT('Data Table'!Q64, CHAR(10)))-1)) *
                  (VALUE(MID(_xlfn.TEXTSPLIT('Data Table'!Q64, CHAR(10)), FIND("-", _xlfn.TEXTSPLIT('Data Table'!Q64, CHAR(10)))+2,
                  SEARCH("hrs", _xlfn.TEXTSPLIT('Data Table'!Q64, CHAR(10)))-SEARCH("-", _xlfn.TEXTSPLIT('Data Table'!Q64, CHAR(10)))-2))/12)
               ), 2),
               "-"
            )
         )
      )
   )
)</f>
        <v>-</v>
      </c>
      <c r="P63" s="203" cm="1">
        <f t="array" ref="P63">IF('Data Table'!R64="", "-",
   IF('Data Table'!R64="-", "-",
      IF(ISNUMBER('Data Table'!R64*1), 'Data Table'!R64,
         IF(ISNUMBER(SEARCH("hrs", 'Data Table'!R64)),
            IFERROR(
               ROUND(SUMPRODUCT(
                  VALUE(LEFT(_xlfn.TEXTSPLIT('Data Table'!R64, CHAR(10)), FIND("-", _xlfn.TEXTSPLIT('Data Table'!R64, CHAR(10)))-1)) *
                  (VALUE(MID(_xlfn.TEXTSPLIT('Data Table'!R64, CHAR(10)), FIND("-", _xlfn.TEXTSPLIT('Data Table'!R64, CHAR(10)))+2,
                  SEARCH("hrs", _xlfn.TEXTSPLIT('Data Table'!R64, CHAR(10)))-SEARCH("-", _xlfn.TEXTSPLIT('Data Table'!R64, CHAR(10)))-2))/12)
               ), 2),
               "-"
            )
         )
      )
   )
)</f>
        <v>0.67</v>
      </c>
      <c r="Q63" s="203" t="str" cm="1">
        <f t="array" ref="Q63">IF('Data Table'!S64="", "-",
   IF('Data Table'!S64="-", "-",
      IF(ISNUMBER('Data Table'!S64*1), 'Data Table'!S64,
         IF(ISNUMBER(SEARCH("hrs", 'Data Table'!S64)),
            IFERROR(
               ROUND(SUMPRODUCT(
                  VALUE(LEFT(_xlfn.TEXTSPLIT('Data Table'!S64, CHAR(10)), FIND("-", _xlfn.TEXTSPLIT('Data Table'!S64, CHAR(10)))-1)) *
                  (VALUE(MID(_xlfn.TEXTSPLIT('Data Table'!S64, CHAR(10)), FIND("-", _xlfn.TEXTSPLIT('Data Table'!S64, CHAR(10)))+2,
                  SEARCH("hrs", _xlfn.TEXTSPLIT('Data Table'!S64, CHAR(10)))-SEARCH("-", _xlfn.TEXTSPLIT('Data Table'!S64, CHAR(10)))-2))/12)
               ), 2),
               "-"
            )
         )
      )
   )
)</f>
        <v>-</v>
      </c>
      <c r="R63" s="203" cm="1">
        <f t="array" ref="R63">IF('Data Table'!T64="", "-",
   IF('Data Table'!T64="-", "-",
      IF(ISNUMBER('Data Table'!T64*1), 'Data Table'!T64,
         IF(ISNUMBER(SEARCH("hrs", 'Data Table'!T64)),
            IFERROR(
               ROUND(SUMPRODUCT(
                  VALUE(LEFT(_xlfn.TEXTSPLIT('Data Table'!T64, CHAR(10)), FIND("-", _xlfn.TEXTSPLIT('Data Table'!T64, CHAR(10)))-1)) *
                  (VALUE(MID(_xlfn.TEXTSPLIT('Data Table'!T64, CHAR(10)), FIND("-", _xlfn.TEXTSPLIT('Data Table'!T64, CHAR(10)))+2,
                  SEARCH("hrs", _xlfn.TEXTSPLIT('Data Table'!T64, CHAR(10)))-SEARCH("-", _xlfn.TEXTSPLIT('Data Table'!T64, CHAR(10)))-2))/12)
               ), 2),
               "-"
            )
         )
      )
   )
)</f>
        <v>0</v>
      </c>
      <c r="S63" s="203" t="str" cm="1">
        <f t="array" ref="S63">IF('Data Table'!U64="", "-",
   IF('Data Table'!U64="-", "-",
      IF(ISNUMBER('Data Table'!U64*1), 'Data Table'!U64,
         IF(ISNUMBER(SEARCH("hrs", 'Data Table'!U64)),
            IFERROR(
               ROUND(SUMPRODUCT(
                  VALUE(LEFT(_xlfn.TEXTSPLIT('Data Table'!U64, CHAR(10)), FIND("-", _xlfn.TEXTSPLIT('Data Table'!U64, CHAR(10)))-1)) *
                  (VALUE(MID(_xlfn.TEXTSPLIT('Data Table'!U64, CHAR(10)), FIND("-", _xlfn.TEXTSPLIT('Data Table'!U64, CHAR(10)))+2,
                  SEARCH("hrs", _xlfn.TEXTSPLIT('Data Table'!U64, CHAR(10)))-SEARCH("-", _xlfn.TEXTSPLIT('Data Table'!U64, CHAR(10)))-2))/12)
               ), 2),
               "-"
            )
         )
      )
   )
)</f>
        <v>-</v>
      </c>
      <c r="T63" s="251">
        <v>2601</v>
      </c>
      <c r="U63" s="253">
        <v>0</v>
      </c>
      <c r="V63" s="253">
        <v>0</v>
      </c>
      <c r="W63" s="208"/>
    </row>
    <row r="64" spans="1:23" s="3" customFormat="1" ht="20.25" customHeight="1">
      <c r="A64" s="205">
        <v>45374</v>
      </c>
      <c r="B64" s="203" t="str" cm="1">
        <f t="array" ref="B64">IF('Data Table'!B65="", "-",
   IF('Data Table'!B65="-", "-",
      IF(ISNUMBER('Data Table'!B65*1), 'Data Table'!B65,
         IF(ISNUMBER(SEARCH("hrs", 'Data Table'!B65)),
            IFERROR(
               ROUND(SUMPRODUCT(
                  VALUE(LEFT(_xlfn.TEXTSPLIT('Data Table'!B65, CHAR(10)), FIND("-", _xlfn.TEXTSPLIT('Data Table'!B65, CHAR(10)))-1)) *
                  (VALUE(MID(_xlfn.TEXTSPLIT('Data Table'!B65, CHAR(10)), FIND("-", _xlfn.TEXTSPLIT('Data Table'!B65, CHAR(10)))+2,
                  SEARCH("hrs", _xlfn.TEXTSPLIT('Data Table'!B65, CHAR(10)))-SEARCH("-", _xlfn.TEXTSPLIT('Data Table'!B65, CHAR(10)))-2))/12)
               ), 2),
               "-"
            )
         )
      )
   )
)</f>
        <v>-</v>
      </c>
      <c r="C64" s="203" t="str" cm="1">
        <f t="array" ref="C64">IF('Data Table'!C65="", "-",
   IF('Data Table'!C65="-", "-",
      IF(ISNUMBER('Data Table'!C65*1), 'Data Table'!C65,
         IF(ISNUMBER(SEARCH("hrs", 'Data Table'!C65)),
            IFERROR(
               ROUND(SUMPRODUCT(
                  VALUE(LEFT(_xlfn.TEXTSPLIT('Data Table'!C65, CHAR(10)), FIND("-", _xlfn.TEXTSPLIT('Data Table'!C65, CHAR(10)))-1)) *
                  (VALUE(MID(_xlfn.TEXTSPLIT('Data Table'!C65, CHAR(10)), FIND("-", _xlfn.TEXTSPLIT('Data Table'!C65, CHAR(10)))+2,
                  SEARCH("hrs", _xlfn.TEXTSPLIT('Data Table'!C65, CHAR(10)))-SEARCH("-", _xlfn.TEXTSPLIT('Data Table'!C65, CHAR(10)))-2))/12)
               ), 2),
               "-"
            )
         )
      )
   )
)</f>
        <v>-</v>
      </c>
      <c r="D64" s="203" t="str" cm="1">
        <f t="array" ref="D64">IF('Data Table'!D65="", "-",
   IF('Data Table'!D65="-", "-",
      IF(ISNUMBER('Data Table'!D65*1), 'Data Table'!D65,
         IF(ISNUMBER(SEARCH("hrs", 'Data Table'!D65)),
            IFERROR(
               ROUND(SUMPRODUCT(
                  VALUE(LEFT(_xlfn.TEXTSPLIT('Data Table'!D65, CHAR(10)), FIND("-", _xlfn.TEXTSPLIT('Data Table'!D65, CHAR(10)))-1)) *
                  (VALUE(MID(_xlfn.TEXTSPLIT('Data Table'!D65, CHAR(10)), FIND("-", _xlfn.TEXTSPLIT('Data Table'!D65, CHAR(10)))+2,
                  SEARCH("hrs", _xlfn.TEXTSPLIT('Data Table'!D65, CHAR(10)))-SEARCH("-", _xlfn.TEXTSPLIT('Data Table'!D65, CHAR(10)))-2))/12)
               ), 2),
               "-"
            )
         )
      )
   )
)</f>
        <v>-</v>
      </c>
      <c r="E64" s="203" t="str" cm="1">
        <f t="array" ref="E64">IF('Data Table'!E65="", "-",
   IF('Data Table'!E65="-", "-",
      IF(ISNUMBER('Data Table'!E65*1), 'Data Table'!E65,
         IF(ISNUMBER(SEARCH("hrs", 'Data Table'!E65)),
            IFERROR(
               ROUND(SUMPRODUCT(
                  VALUE(LEFT(_xlfn.TEXTSPLIT('Data Table'!E65, CHAR(10)), FIND("-", _xlfn.TEXTSPLIT('Data Table'!E65, CHAR(10)))-1)) *
                  (VALUE(MID(_xlfn.TEXTSPLIT('Data Table'!E65, CHAR(10)), FIND("-", _xlfn.TEXTSPLIT('Data Table'!E65, CHAR(10)))+2,
                  SEARCH("hrs", _xlfn.TEXTSPLIT('Data Table'!E65, CHAR(10)))-SEARCH("-", _xlfn.TEXTSPLIT('Data Table'!E65, CHAR(10)))-2))/12)
               ), 2),
               "-"
            )
         )
      )
   )
)</f>
        <v>-</v>
      </c>
      <c r="F64" s="203" t="str" cm="1">
        <f t="array" ref="F64">IF('Data Table'!F65="", "-",
   IF('Data Table'!F65="-", "-",
      IF(ISNUMBER('Data Table'!F65*1), 'Data Table'!F65,
         IF(ISNUMBER(SEARCH("hrs", 'Data Table'!F65)),
            IFERROR(
               ROUND(SUMPRODUCT(
                  VALUE(LEFT(_xlfn.TEXTSPLIT('Data Table'!F65, CHAR(10)), FIND("-", _xlfn.TEXTSPLIT('Data Table'!F65, CHAR(10)))-1)) *
                  (VALUE(MID(_xlfn.TEXTSPLIT('Data Table'!F65, CHAR(10)), FIND("-", _xlfn.TEXTSPLIT('Data Table'!F65, CHAR(10)))+2,
                  SEARCH("hrs", _xlfn.TEXTSPLIT('Data Table'!F65, CHAR(10)))-SEARCH("-", _xlfn.TEXTSPLIT('Data Table'!F65, CHAR(10)))-2))/12)
               ), 2),
               "-"
            )
         )
      )
   )
)</f>
        <v>-</v>
      </c>
      <c r="G64" s="203" t="str" cm="1">
        <f t="array" ref="G64">IF('Data Table'!G65="", "-",
   IF('Data Table'!G65="-", "-",
      IF(ISNUMBER('Data Table'!G65*1), 'Data Table'!G65,
         IF(ISNUMBER(SEARCH("hrs", 'Data Table'!G65)),
            IFERROR(
               ROUND(SUMPRODUCT(
                  VALUE(LEFT(_xlfn.TEXTSPLIT('Data Table'!G65, CHAR(10)), FIND("-", _xlfn.TEXTSPLIT('Data Table'!G65, CHAR(10)))-1)) *
                  (VALUE(MID(_xlfn.TEXTSPLIT('Data Table'!G65, CHAR(10)), FIND("-", _xlfn.TEXTSPLIT('Data Table'!G65, CHAR(10)))+2,
                  SEARCH("hrs", _xlfn.TEXTSPLIT('Data Table'!G65, CHAR(10)))-SEARCH("-", _xlfn.TEXTSPLIT('Data Table'!G65, CHAR(10)))-2))/12)
               ), 2),
               "-"
            )
         )
      )
   )
)</f>
        <v>-</v>
      </c>
      <c r="H64" s="203" t="str" cm="1">
        <f t="array" ref="H64">IF('Data Table'!H65="", "-",
   IF('Data Table'!H65="-", "-",
      IF(ISNUMBER('Data Table'!H65*1), 'Data Table'!H65,
         IF(ISNUMBER(SEARCH("hrs", 'Data Table'!H65)),
            IFERROR(
               ROUND(SUMPRODUCT(
                  VALUE(LEFT(_xlfn.TEXTSPLIT('Data Table'!H65, CHAR(10)), FIND("-", _xlfn.TEXTSPLIT('Data Table'!H65, CHAR(10)))-1)) *
                  (VALUE(MID(_xlfn.TEXTSPLIT('Data Table'!H65, CHAR(10)), FIND("-", _xlfn.TEXTSPLIT('Data Table'!H65, CHAR(10)))+2,
                  SEARCH("hrs", _xlfn.TEXTSPLIT('Data Table'!H65, CHAR(10)))-SEARCH("-", _xlfn.TEXTSPLIT('Data Table'!H65, CHAR(10)))-2))/12)
               ), 2),
               "-"
            )
         )
      )
   )
)</f>
        <v>-</v>
      </c>
      <c r="I64" s="203" t="str" cm="1">
        <f t="array" ref="I64">IF('Data Table'!I65="", "-",
   IF('Data Table'!I65="-", "-",
      IF(ISNUMBER('Data Table'!I65*1), 'Data Table'!I65,
         IF(ISNUMBER(SEARCH("hrs", 'Data Table'!I65)),
            IFERROR(
               ROUND(SUMPRODUCT(
                  VALUE(LEFT(_xlfn.TEXTSPLIT('Data Table'!I65, CHAR(10)), FIND("-", _xlfn.TEXTSPLIT('Data Table'!I65, CHAR(10)))-1)) *
                  (VALUE(MID(_xlfn.TEXTSPLIT('Data Table'!I65, CHAR(10)), FIND("-", _xlfn.TEXTSPLIT('Data Table'!I65, CHAR(10)))+2,
                  SEARCH("hrs", _xlfn.TEXTSPLIT('Data Table'!I65, CHAR(10)))-SEARCH("-", _xlfn.TEXTSPLIT('Data Table'!I65, CHAR(10)))-2))/12)
               ), 2),
               "-"
            )
         )
      )
   )
)</f>
        <v>-</v>
      </c>
      <c r="J64" s="203" t="str" cm="1">
        <f t="array" ref="J64">IF('Data Table'!J65="", "-",
   IF('Data Table'!J65="-", "-",
      IF(ISNUMBER('Data Table'!J65*1), 'Data Table'!J65,
         IF(ISNUMBER(SEARCH("hrs", 'Data Table'!J65)),
            IFERROR(
               ROUND(SUMPRODUCT(
                  VALUE(LEFT(_xlfn.TEXTSPLIT('Data Table'!J65, CHAR(10)), FIND("-", _xlfn.TEXTSPLIT('Data Table'!J65, CHAR(10)))-1)) *
                  (VALUE(MID(_xlfn.TEXTSPLIT('Data Table'!J65, CHAR(10)), FIND("-", _xlfn.TEXTSPLIT('Data Table'!J65, CHAR(10)))+2,
                  SEARCH("hrs", _xlfn.TEXTSPLIT('Data Table'!J65, CHAR(10)))-SEARCH("-", _xlfn.TEXTSPLIT('Data Table'!J65, CHAR(10)))-2))/12)
               ), 2),
               "-"
            )
         )
      )
   )
)</f>
        <v>-</v>
      </c>
      <c r="K64" s="203" t="str" cm="1">
        <f t="array" ref="K64">IF('Data Table'!K65="", "-",
   IF('Data Table'!K65="-", "-",
      IF(ISNUMBER('Data Table'!K65*1), 'Data Table'!K65,
         IF(ISNUMBER(SEARCH("hrs", 'Data Table'!K65)),
            IFERROR(
               ROUND(SUMPRODUCT(
                  VALUE(LEFT(_xlfn.TEXTSPLIT('Data Table'!K65, CHAR(10)), FIND("-", _xlfn.TEXTSPLIT('Data Table'!K65, CHAR(10)))-1)) *
                  (VALUE(MID(_xlfn.TEXTSPLIT('Data Table'!K65, CHAR(10)), FIND("-", _xlfn.TEXTSPLIT('Data Table'!K65, CHAR(10)))+2,
                  SEARCH("hrs", _xlfn.TEXTSPLIT('Data Table'!K65, CHAR(10)))-SEARCH("-", _xlfn.TEXTSPLIT('Data Table'!K65, CHAR(10)))-2))/12)
               ), 2),
               "-"
            )
         )
      )
   )
)</f>
        <v>-</v>
      </c>
      <c r="L64" s="203" t="str" cm="1">
        <f t="array" ref="L64">IF('Data Table'!N65="", "-",
   IF('Data Table'!N65="-", "-",
      IF(ISNUMBER('Data Table'!N65*1), 'Data Table'!N65,
         IF(ISNUMBER(SEARCH("hrs", 'Data Table'!N65)),
            IFERROR(
               ROUND(SUMPRODUCT(
                  VALUE(LEFT(_xlfn.TEXTSPLIT('Data Table'!N65, CHAR(10)), FIND("-", _xlfn.TEXTSPLIT('Data Table'!N65, CHAR(10)))-1)) *
                  (VALUE(MID(_xlfn.TEXTSPLIT('Data Table'!N65, CHAR(10)), FIND("-", _xlfn.TEXTSPLIT('Data Table'!N65, CHAR(10)))+2,
                  SEARCH("hrs", _xlfn.TEXTSPLIT('Data Table'!N65, CHAR(10)))-SEARCH("-", _xlfn.TEXTSPLIT('Data Table'!N65, CHAR(10)))-2))/12)
               ), 2),
               "-"
            )
         )
      )
   )
)</f>
        <v>-</v>
      </c>
      <c r="M64" s="203" t="str" cm="1">
        <f t="array" ref="M64">IF('Data Table'!O65="", "-",
   IF('Data Table'!O65="-", "-",
      IF(ISNUMBER('Data Table'!O65*1), 'Data Table'!O65,
         IF(ISNUMBER(SEARCH("hrs", 'Data Table'!O65)),
            IFERROR(
               ROUND(SUMPRODUCT(
                  VALUE(LEFT(_xlfn.TEXTSPLIT('Data Table'!O65, CHAR(10)), FIND("-", _xlfn.TEXTSPLIT('Data Table'!O65, CHAR(10)))-1)) *
                  (VALUE(MID(_xlfn.TEXTSPLIT('Data Table'!O65, CHAR(10)), FIND("-", _xlfn.TEXTSPLIT('Data Table'!O65, CHAR(10)))+2,
                  SEARCH("hrs", _xlfn.TEXTSPLIT('Data Table'!O65, CHAR(10)))-SEARCH("-", _xlfn.TEXTSPLIT('Data Table'!O65, CHAR(10)))-2))/12)
               ), 2),
               "-"
            )
         )
      )
   )
)</f>
        <v>-</v>
      </c>
      <c r="N64" s="203" t="str" cm="1">
        <f t="array" ref="N64">IF('Data Table'!P65="", "-",
   IF('Data Table'!P65="-", "-",
      IF(ISNUMBER('Data Table'!P65*1), 'Data Table'!P65,
         IF(ISNUMBER(SEARCH("hrs", 'Data Table'!P65)),
            IFERROR(
               ROUND(SUMPRODUCT(
                  VALUE(LEFT(_xlfn.TEXTSPLIT('Data Table'!P65, CHAR(10)), FIND("-", _xlfn.TEXTSPLIT('Data Table'!P65, CHAR(10)))-1)) *
                  (VALUE(MID(_xlfn.TEXTSPLIT('Data Table'!P65, CHAR(10)), FIND("-", _xlfn.TEXTSPLIT('Data Table'!P65, CHAR(10)))+2,
                  SEARCH("hrs", _xlfn.TEXTSPLIT('Data Table'!P65, CHAR(10)))-SEARCH("-", _xlfn.TEXTSPLIT('Data Table'!P65, CHAR(10)))-2))/12)
               ), 2),
               "-"
            )
         )
      )
   )
)</f>
        <v>-</v>
      </c>
      <c r="O64" s="203" t="str" cm="1">
        <f t="array" ref="O64">IF('Data Table'!Q65="", "-",
   IF('Data Table'!Q65="-", "-",
      IF(ISNUMBER('Data Table'!Q65*1), 'Data Table'!Q65,
         IF(ISNUMBER(SEARCH("hrs", 'Data Table'!Q65)),
            IFERROR(
               ROUND(SUMPRODUCT(
                  VALUE(LEFT(_xlfn.TEXTSPLIT('Data Table'!Q65, CHAR(10)), FIND("-", _xlfn.TEXTSPLIT('Data Table'!Q65, CHAR(10)))-1)) *
                  (VALUE(MID(_xlfn.TEXTSPLIT('Data Table'!Q65, CHAR(10)), FIND("-", _xlfn.TEXTSPLIT('Data Table'!Q65, CHAR(10)))+2,
                  SEARCH("hrs", _xlfn.TEXTSPLIT('Data Table'!Q65, CHAR(10)))-SEARCH("-", _xlfn.TEXTSPLIT('Data Table'!Q65, CHAR(10)))-2))/12)
               ), 2),
               "-"
            )
         )
      )
   )
)</f>
        <v>-</v>
      </c>
      <c r="P64" s="203" t="str" cm="1">
        <f t="array" ref="P64">IF('Data Table'!R65="", "-",
   IF('Data Table'!R65="-", "-",
      IF(ISNUMBER('Data Table'!R65*1), 'Data Table'!R65,
         IF(ISNUMBER(SEARCH("hrs", 'Data Table'!R65)),
            IFERROR(
               ROUND(SUMPRODUCT(
                  VALUE(LEFT(_xlfn.TEXTSPLIT('Data Table'!R65, CHAR(10)), FIND("-", _xlfn.TEXTSPLIT('Data Table'!R65, CHAR(10)))-1)) *
                  (VALUE(MID(_xlfn.TEXTSPLIT('Data Table'!R65, CHAR(10)), FIND("-", _xlfn.TEXTSPLIT('Data Table'!R65, CHAR(10)))+2,
                  SEARCH("hrs", _xlfn.TEXTSPLIT('Data Table'!R65, CHAR(10)))-SEARCH("-", _xlfn.TEXTSPLIT('Data Table'!R65, CHAR(10)))-2))/12)
               ), 2),
               "-"
            )
         )
      )
   )
)</f>
        <v>-</v>
      </c>
      <c r="Q64" s="203" t="str" cm="1">
        <f t="array" ref="Q64">IF('Data Table'!S65="", "-",
   IF('Data Table'!S65="-", "-",
      IF(ISNUMBER('Data Table'!S65*1), 'Data Table'!S65,
         IF(ISNUMBER(SEARCH("hrs", 'Data Table'!S65)),
            IFERROR(
               ROUND(SUMPRODUCT(
                  VALUE(LEFT(_xlfn.TEXTSPLIT('Data Table'!S65, CHAR(10)), FIND("-", _xlfn.TEXTSPLIT('Data Table'!S65, CHAR(10)))-1)) *
                  (VALUE(MID(_xlfn.TEXTSPLIT('Data Table'!S65, CHAR(10)), FIND("-", _xlfn.TEXTSPLIT('Data Table'!S65, CHAR(10)))+2,
                  SEARCH("hrs", _xlfn.TEXTSPLIT('Data Table'!S65, CHAR(10)))-SEARCH("-", _xlfn.TEXTSPLIT('Data Table'!S65, CHAR(10)))-2))/12)
               ), 2),
               "-"
            )
         )
      )
   )
)</f>
        <v>-</v>
      </c>
      <c r="R64" s="203" t="str" cm="1">
        <f t="array" ref="R64">IF('Data Table'!T65="", "-",
   IF('Data Table'!T65="-", "-",
      IF(ISNUMBER('Data Table'!T65*1), 'Data Table'!T65,
         IF(ISNUMBER(SEARCH("hrs", 'Data Table'!T65)),
            IFERROR(
               ROUND(SUMPRODUCT(
                  VALUE(LEFT(_xlfn.TEXTSPLIT('Data Table'!T65, CHAR(10)), FIND("-", _xlfn.TEXTSPLIT('Data Table'!T65, CHAR(10)))-1)) *
                  (VALUE(MID(_xlfn.TEXTSPLIT('Data Table'!T65, CHAR(10)), FIND("-", _xlfn.TEXTSPLIT('Data Table'!T65, CHAR(10)))+2,
                  SEARCH("hrs", _xlfn.TEXTSPLIT('Data Table'!T65, CHAR(10)))-SEARCH("-", _xlfn.TEXTSPLIT('Data Table'!T65, CHAR(10)))-2))/12)
               ), 2),
               "-"
            )
         )
      )
   )
)</f>
        <v>-</v>
      </c>
      <c r="S64" s="203" t="str" cm="1">
        <f t="array" ref="S64">IF('Data Table'!U65="", "-",
   IF('Data Table'!U65="-", "-",
      IF(ISNUMBER('Data Table'!U65*1), 'Data Table'!U65,
         IF(ISNUMBER(SEARCH("hrs", 'Data Table'!U65)),
            IFERROR(
               ROUND(SUMPRODUCT(
                  VALUE(LEFT(_xlfn.TEXTSPLIT('Data Table'!U65, CHAR(10)), FIND("-", _xlfn.TEXTSPLIT('Data Table'!U65, CHAR(10)))-1)) *
                  (VALUE(MID(_xlfn.TEXTSPLIT('Data Table'!U65, CHAR(10)), FIND("-", _xlfn.TEXTSPLIT('Data Table'!U65, CHAR(10)))+2,
                  SEARCH("hrs", _xlfn.TEXTSPLIT('Data Table'!U65, CHAR(10)))-SEARCH("-", _xlfn.TEXTSPLIT('Data Table'!U65, CHAR(10)))-2))/12)
               ), 2),
               "-"
            )
         )
      )
   )
)</f>
        <v>-</v>
      </c>
      <c r="T64" s="251">
        <v>495</v>
      </c>
      <c r="U64" s="253">
        <v>0</v>
      </c>
      <c r="V64" s="253">
        <v>0</v>
      </c>
      <c r="W64" s="208"/>
    </row>
    <row r="65" spans="1:23" s="3" customFormat="1" ht="20.25" customHeight="1">
      <c r="A65" s="205">
        <v>45375</v>
      </c>
      <c r="B65" s="203" t="str" cm="1">
        <f t="array" ref="B65">IF('Data Table'!B66="", "-",
   IF('Data Table'!B66="-", "-",
      IF(ISNUMBER('Data Table'!B66*1), 'Data Table'!B66,
         IF(ISNUMBER(SEARCH("hrs", 'Data Table'!B66)),
            IFERROR(
               ROUND(SUMPRODUCT(
                  VALUE(LEFT(_xlfn.TEXTSPLIT('Data Table'!B66, CHAR(10)), FIND("-", _xlfn.TEXTSPLIT('Data Table'!B66, CHAR(10)))-1)) *
                  (VALUE(MID(_xlfn.TEXTSPLIT('Data Table'!B66, CHAR(10)), FIND("-", _xlfn.TEXTSPLIT('Data Table'!B66, CHAR(10)))+2,
                  SEARCH("hrs", _xlfn.TEXTSPLIT('Data Table'!B66, CHAR(10)))-SEARCH("-", _xlfn.TEXTSPLIT('Data Table'!B66, CHAR(10)))-2))/12)
               ), 2),
               "-"
            )
         )
      )
   )
)</f>
        <v>-</v>
      </c>
      <c r="C65" s="203" t="str" cm="1">
        <f t="array" ref="C65">IF('Data Table'!C66="", "-",
   IF('Data Table'!C66="-", "-",
      IF(ISNUMBER('Data Table'!C66*1), 'Data Table'!C66,
         IF(ISNUMBER(SEARCH("hrs", 'Data Table'!C66)),
            IFERROR(
               ROUND(SUMPRODUCT(
                  VALUE(LEFT(_xlfn.TEXTSPLIT('Data Table'!C66, CHAR(10)), FIND("-", _xlfn.TEXTSPLIT('Data Table'!C66, CHAR(10)))-1)) *
                  (VALUE(MID(_xlfn.TEXTSPLIT('Data Table'!C66, CHAR(10)), FIND("-", _xlfn.TEXTSPLIT('Data Table'!C66, CHAR(10)))+2,
                  SEARCH("hrs", _xlfn.TEXTSPLIT('Data Table'!C66, CHAR(10)))-SEARCH("-", _xlfn.TEXTSPLIT('Data Table'!C66, CHAR(10)))-2))/12)
               ), 2),
               "-"
            )
         )
      )
   )
)</f>
        <v>-</v>
      </c>
      <c r="D65" s="203" t="str" cm="1">
        <f t="array" ref="D65">IF('Data Table'!D66="", "-",
   IF('Data Table'!D66="-", "-",
      IF(ISNUMBER('Data Table'!D66*1), 'Data Table'!D66,
         IF(ISNUMBER(SEARCH("hrs", 'Data Table'!D66)),
            IFERROR(
               ROUND(SUMPRODUCT(
                  VALUE(LEFT(_xlfn.TEXTSPLIT('Data Table'!D66, CHAR(10)), FIND("-", _xlfn.TEXTSPLIT('Data Table'!D66, CHAR(10)))-1)) *
                  (VALUE(MID(_xlfn.TEXTSPLIT('Data Table'!D66, CHAR(10)), FIND("-", _xlfn.TEXTSPLIT('Data Table'!D66, CHAR(10)))+2,
                  SEARCH("hrs", _xlfn.TEXTSPLIT('Data Table'!D66, CHAR(10)))-SEARCH("-", _xlfn.TEXTSPLIT('Data Table'!D66, CHAR(10)))-2))/12)
               ), 2),
               "-"
            )
         )
      )
   )
)</f>
        <v>-</v>
      </c>
      <c r="E65" s="203" t="str" cm="1">
        <f t="array" ref="E65">IF('Data Table'!E66="", "-",
   IF('Data Table'!E66="-", "-",
      IF(ISNUMBER('Data Table'!E66*1), 'Data Table'!E66,
         IF(ISNUMBER(SEARCH("hrs", 'Data Table'!E66)),
            IFERROR(
               ROUND(SUMPRODUCT(
                  VALUE(LEFT(_xlfn.TEXTSPLIT('Data Table'!E66, CHAR(10)), FIND("-", _xlfn.TEXTSPLIT('Data Table'!E66, CHAR(10)))-1)) *
                  (VALUE(MID(_xlfn.TEXTSPLIT('Data Table'!E66, CHAR(10)), FIND("-", _xlfn.TEXTSPLIT('Data Table'!E66, CHAR(10)))+2,
                  SEARCH("hrs", _xlfn.TEXTSPLIT('Data Table'!E66, CHAR(10)))-SEARCH("-", _xlfn.TEXTSPLIT('Data Table'!E66, CHAR(10)))-2))/12)
               ), 2),
               "-"
            )
         )
      )
   )
)</f>
        <v>-</v>
      </c>
      <c r="F65" s="203" t="str" cm="1">
        <f t="array" ref="F65">IF('Data Table'!F66="", "-",
   IF('Data Table'!F66="-", "-",
      IF(ISNUMBER('Data Table'!F66*1), 'Data Table'!F66,
         IF(ISNUMBER(SEARCH("hrs", 'Data Table'!F66)),
            IFERROR(
               ROUND(SUMPRODUCT(
                  VALUE(LEFT(_xlfn.TEXTSPLIT('Data Table'!F66, CHAR(10)), FIND("-", _xlfn.TEXTSPLIT('Data Table'!F66, CHAR(10)))-1)) *
                  (VALUE(MID(_xlfn.TEXTSPLIT('Data Table'!F66, CHAR(10)), FIND("-", _xlfn.TEXTSPLIT('Data Table'!F66, CHAR(10)))+2,
                  SEARCH("hrs", _xlfn.TEXTSPLIT('Data Table'!F66, CHAR(10)))-SEARCH("-", _xlfn.TEXTSPLIT('Data Table'!F66, CHAR(10)))-2))/12)
               ), 2),
               "-"
            )
         )
      )
   )
)</f>
        <v>-</v>
      </c>
      <c r="G65" s="203" t="str" cm="1">
        <f t="array" ref="G65">IF('Data Table'!G66="", "-",
   IF('Data Table'!G66="-", "-",
      IF(ISNUMBER('Data Table'!G66*1), 'Data Table'!G66,
         IF(ISNUMBER(SEARCH("hrs", 'Data Table'!G66)),
            IFERROR(
               ROUND(SUMPRODUCT(
                  VALUE(LEFT(_xlfn.TEXTSPLIT('Data Table'!G66, CHAR(10)), FIND("-", _xlfn.TEXTSPLIT('Data Table'!G66, CHAR(10)))-1)) *
                  (VALUE(MID(_xlfn.TEXTSPLIT('Data Table'!G66, CHAR(10)), FIND("-", _xlfn.TEXTSPLIT('Data Table'!G66, CHAR(10)))+2,
                  SEARCH("hrs", _xlfn.TEXTSPLIT('Data Table'!G66, CHAR(10)))-SEARCH("-", _xlfn.TEXTSPLIT('Data Table'!G66, CHAR(10)))-2))/12)
               ), 2),
               "-"
            )
         )
      )
   )
)</f>
        <v>-</v>
      </c>
      <c r="H65" s="203" t="str" cm="1">
        <f t="array" ref="H65">IF('Data Table'!H66="", "-",
   IF('Data Table'!H66="-", "-",
      IF(ISNUMBER('Data Table'!H66*1), 'Data Table'!H66,
         IF(ISNUMBER(SEARCH("hrs", 'Data Table'!H66)),
            IFERROR(
               ROUND(SUMPRODUCT(
                  VALUE(LEFT(_xlfn.TEXTSPLIT('Data Table'!H66, CHAR(10)), FIND("-", _xlfn.TEXTSPLIT('Data Table'!H66, CHAR(10)))-1)) *
                  (VALUE(MID(_xlfn.TEXTSPLIT('Data Table'!H66, CHAR(10)), FIND("-", _xlfn.TEXTSPLIT('Data Table'!H66, CHAR(10)))+2,
                  SEARCH("hrs", _xlfn.TEXTSPLIT('Data Table'!H66, CHAR(10)))-SEARCH("-", _xlfn.TEXTSPLIT('Data Table'!H66, CHAR(10)))-2))/12)
               ), 2),
               "-"
            )
         )
      )
   )
)</f>
        <v>-</v>
      </c>
      <c r="I65" s="203" t="str" cm="1">
        <f t="array" ref="I65">IF('Data Table'!I66="", "-",
   IF('Data Table'!I66="-", "-",
      IF(ISNUMBER('Data Table'!I66*1), 'Data Table'!I66,
         IF(ISNUMBER(SEARCH("hrs", 'Data Table'!I66)),
            IFERROR(
               ROUND(SUMPRODUCT(
                  VALUE(LEFT(_xlfn.TEXTSPLIT('Data Table'!I66, CHAR(10)), FIND("-", _xlfn.TEXTSPLIT('Data Table'!I66, CHAR(10)))-1)) *
                  (VALUE(MID(_xlfn.TEXTSPLIT('Data Table'!I66, CHAR(10)), FIND("-", _xlfn.TEXTSPLIT('Data Table'!I66, CHAR(10)))+2,
                  SEARCH("hrs", _xlfn.TEXTSPLIT('Data Table'!I66, CHAR(10)))-SEARCH("-", _xlfn.TEXTSPLIT('Data Table'!I66, CHAR(10)))-2))/12)
               ), 2),
               "-"
            )
         )
      )
   )
)</f>
        <v>-</v>
      </c>
      <c r="J65" s="203" t="str" cm="1">
        <f t="array" ref="J65">IF('Data Table'!J66="", "-",
   IF('Data Table'!J66="-", "-",
      IF(ISNUMBER('Data Table'!J66*1), 'Data Table'!J66,
         IF(ISNUMBER(SEARCH("hrs", 'Data Table'!J66)),
            IFERROR(
               ROUND(SUMPRODUCT(
                  VALUE(LEFT(_xlfn.TEXTSPLIT('Data Table'!J66, CHAR(10)), FIND("-", _xlfn.TEXTSPLIT('Data Table'!J66, CHAR(10)))-1)) *
                  (VALUE(MID(_xlfn.TEXTSPLIT('Data Table'!J66, CHAR(10)), FIND("-", _xlfn.TEXTSPLIT('Data Table'!J66, CHAR(10)))+2,
                  SEARCH("hrs", _xlfn.TEXTSPLIT('Data Table'!J66, CHAR(10)))-SEARCH("-", _xlfn.TEXTSPLIT('Data Table'!J66, CHAR(10)))-2))/12)
               ), 2),
               "-"
            )
         )
      )
   )
)</f>
        <v>-</v>
      </c>
      <c r="K65" s="203" t="str" cm="1">
        <f t="array" ref="K65">IF('Data Table'!K66="", "-",
   IF('Data Table'!K66="-", "-",
      IF(ISNUMBER('Data Table'!K66*1), 'Data Table'!K66,
         IF(ISNUMBER(SEARCH("hrs", 'Data Table'!K66)),
            IFERROR(
               ROUND(SUMPRODUCT(
                  VALUE(LEFT(_xlfn.TEXTSPLIT('Data Table'!K66, CHAR(10)), FIND("-", _xlfn.TEXTSPLIT('Data Table'!K66, CHAR(10)))-1)) *
                  (VALUE(MID(_xlfn.TEXTSPLIT('Data Table'!K66, CHAR(10)), FIND("-", _xlfn.TEXTSPLIT('Data Table'!K66, CHAR(10)))+2,
                  SEARCH("hrs", _xlfn.TEXTSPLIT('Data Table'!K66, CHAR(10)))-SEARCH("-", _xlfn.TEXTSPLIT('Data Table'!K66, CHAR(10)))-2))/12)
               ), 2),
               "-"
            )
         )
      )
   )
)</f>
        <v>-</v>
      </c>
      <c r="L65" s="203" t="str" cm="1">
        <f t="array" ref="L65">IF('Data Table'!N66="", "-",
   IF('Data Table'!N66="-", "-",
      IF(ISNUMBER('Data Table'!N66*1), 'Data Table'!N66,
         IF(ISNUMBER(SEARCH("hrs", 'Data Table'!N66)),
            IFERROR(
               ROUND(SUMPRODUCT(
                  VALUE(LEFT(_xlfn.TEXTSPLIT('Data Table'!N66, CHAR(10)), FIND("-", _xlfn.TEXTSPLIT('Data Table'!N66, CHAR(10)))-1)) *
                  (VALUE(MID(_xlfn.TEXTSPLIT('Data Table'!N66, CHAR(10)), FIND("-", _xlfn.TEXTSPLIT('Data Table'!N66, CHAR(10)))+2,
                  SEARCH("hrs", _xlfn.TEXTSPLIT('Data Table'!N66, CHAR(10)))-SEARCH("-", _xlfn.TEXTSPLIT('Data Table'!N66, CHAR(10)))-2))/12)
               ), 2),
               "-"
            )
         )
      )
   )
)</f>
        <v>-</v>
      </c>
      <c r="M65" s="203" t="str" cm="1">
        <f t="array" ref="M65">IF('Data Table'!O66="", "-",
   IF('Data Table'!O66="-", "-",
      IF(ISNUMBER('Data Table'!O66*1), 'Data Table'!O66,
         IF(ISNUMBER(SEARCH("hrs", 'Data Table'!O66)),
            IFERROR(
               ROUND(SUMPRODUCT(
                  VALUE(LEFT(_xlfn.TEXTSPLIT('Data Table'!O66, CHAR(10)), FIND("-", _xlfn.TEXTSPLIT('Data Table'!O66, CHAR(10)))-1)) *
                  (VALUE(MID(_xlfn.TEXTSPLIT('Data Table'!O66, CHAR(10)), FIND("-", _xlfn.TEXTSPLIT('Data Table'!O66, CHAR(10)))+2,
                  SEARCH("hrs", _xlfn.TEXTSPLIT('Data Table'!O66, CHAR(10)))-SEARCH("-", _xlfn.TEXTSPLIT('Data Table'!O66, CHAR(10)))-2))/12)
               ), 2),
               "-"
            )
         )
      )
   )
)</f>
        <v>-</v>
      </c>
      <c r="N65" s="203" t="str" cm="1">
        <f t="array" ref="N65">IF('Data Table'!P66="", "-",
   IF('Data Table'!P66="-", "-",
      IF(ISNUMBER('Data Table'!P66*1), 'Data Table'!P66,
         IF(ISNUMBER(SEARCH("hrs", 'Data Table'!P66)),
            IFERROR(
               ROUND(SUMPRODUCT(
                  VALUE(LEFT(_xlfn.TEXTSPLIT('Data Table'!P66, CHAR(10)), FIND("-", _xlfn.TEXTSPLIT('Data Table'!P66, CHAR(10)))-1)) *
                  (VALUE(MID(_xlfn.TEXTSPLIT('Data Table'!P66, CHAR(10)), FIND("-", _xlfn.TEXTSPLIT('Data Table'!P66, CHAR(10)))+2,
                  SEARCH("hrs", _xlfn.TEXTSPLIT('Data Table'!P66, CHAR(10)))-SEARCH("-", _xlfn.TEXTSPLIT('Data Table'!P66, CHAR(10)))-2))/12)
               ), 2),
               "-"
            )
         )
      )
   )
)</f>
        <v>-</v>
      </c>
      <c r="O65" s="203" t="str" cm="1">
        <f t="array" ref="O65">IF('Data Table'!Q66="", "-",
   IF('Data Table'!Q66="-", "-",
      IF(ISNUMBER('Data Table'!Q66*1), 'Data Table'!Q66,
         IF(ISNUMBER(SEARCH("hrs", 'Data Table'!Q66)),
            IFERROR(
               ROUND(SUMPRODUCT(
                  VALUE(LEFT(_xlfn.TEXTSPLIT('Data Table'!Q66, CHAR(10)), FIND("-", _xlfn.TEXTSPLIT('Data Table'!Q66, CHAR(10)))-1)) *
                  (VALUE(MID(_xlfn.TEXTSPLIT('Data Table'!Q66, CHAR(10)), FIND("-", _xlfn.TEXTSPLIT('Data Table'!Q66, CHAR(10)))+2,
                  SEARCH("hrs", _xlfn.TEXTSPLIT('Data Table'!Q66, CHAR(10)))-SEARCH("-", _xlfn.TEXTSPLIT('Data Table'!Q66, CHAR(10)))-2))/12)
               ), 2),
               "-"
            )
         )
      )
   )
)</f>
        <v>-</v>
      </c>
      <c r="P65" s="203" t="str" cm="1">
        <f t="array" ref="P65">IF('Data Table'!R66="", "-",
   IF('Data Table'!R66="-", "-",
      IF(ISNUMBER('Data Table'!R66*1), 'Data Table'!R66,
         IF(ISNUMBER(SEARCH("hrs", 'Data Table'!R66)),
            IFERROR(
               ROUND(SUMPRODUCT(
                  VALUE(LEFT(_xlfn.TEXTSPLIT('Data Table'!R66, CHAR(10)), FIND("-", _xlfn.TEXTSPLIT('Data Table'!R66, CHAR(10)))-1)) *
                  (VALUE(MID(_xlfn.TEXTSPLIT('Data Table'!R66, CHAR(10)), FIND("-", _xlfn.TEXTSPLIT('Data Table'!R66, CHAR(10)))+2,
                  SEARCH("hrs", _xlfn.TEXTSPLIT('Data Table'!R66, CHAR(10)))-SEARCH("-", _xlfn.TEXTSPLIT('Data Table'!R66, CHAR(10)))-2))/12)
               ), 2),
               "-"
            )
         )
      )
   )
)</f>
        <v>-</v>
      </c>
      <c r="Q65" s="203" t="str" cm="1">
        <f t="array" ref="Q65">IF('Data Table'!S66="", "-",
   IF('Data Table'!S66="-", "-",
      IF(ISNUMBER('Data Table'!S66*1), 'Data Table'!S66,
         IF(ISNUMBER(SEARCH("hrs", 'Data Table'!S66)),
            IFERROR(
               ROUND(SUMPRODUCT(
                  VALUE(LEFT(_xlfn.TEXTSPLIT('Data Table'!S66, CHAR(10)), FIND("-", _xlfn.TEXTSPLIT('Data Table'!S66, CHAR(10)))-1)) *
                  (VALUE(MID(_xlfn.TEXTSPLIT('Data Table'!S66, CHAR(10)), FIND("-", _xlfn.TEXTSPLIT('Data Table'!S66, CHAR(10)))+2,
                  SEARCH("hrs", _xlfn.TEXTSPLIT('Data Table'!S66, CHAR(10)))-SEARCH("-", _xlfn.TEXTSPLIT('Data Table'!S66, CHAR(10)))-2))/12)
               ), 2),
               "-"
            )
         )
      )
   )
)</f>
        <v>-</v>
      </c>
      <c r="R65" s="203" t="str" cm="1">
        <f t="array" ref="R65">IF('Data Table'!T66="", "-",
   IF('Data Table'!T66="-", "-",
      IF(ISNUMBER('Data Table'!T66*1), 'Data Table'!T66,
         IF(ISNUMBER(SEARCH("hrs", 'Data Table'!T66)),
            IFERROR(
               ROUND(SUMPRODUCT(
                  VALUE(LEFT(_xlfn.TEXTSPLIT('Data Table'!T66, CHAR(10)), FIND("-", _xlfn.TEXTSPLIT('Data Table'!T66, CHAR(10)))-1)) *
                  (VALUE(MID(_xlfn.TEXTSPLIT('Data Table'!T66, CHAR(10)), FIND("-", _xlfn.TEXTSPLIT('Data Table'!T66, CHAR(10)))+2,
                  SEARCH("hrs", _xlfn.TEXTSPLIT('Data Table'!T66, CHAR(10)))-SEARCH("-", _xlfn.TEXTSPLIT('Data Table'!T66, CHAR(10)))-2))/12)
               ), 2),
               "-"
            )
         )
      )
   )
)</f>
        <v>-</v>
      </c>
      <c r="S65" s="203" t="str" cm="1">
        <f t="array" ref="S65">IF('Data Table'!U66="", "-",
   IF('Data Table'!U66="-", "-",
      IF(ISNUMBER('Data Table'!U66*1), 'Data Table'!U66,
         IF(ISNUMBER(SEARCH("hrs", 'Data Table'!U66)),
            IFERROR(
               ROUND(SUMPRODUCT(
                  VALUE(LEFT(_xlfn.TEXTSPLIT('Data Table'!U66, CHAR(10)), FIND("-", _xlfn.TEXTSPLIT('Data Table'!U66, CHAR(10)))-1)) *
                  (VALUE(MID(_xlfn.TEXTSPLIT('Data Table'!U66, CHAR(10)), FIND("-", _xlfn.TEXTSPLIT('Data Table'!U66, CHAR(10)))+2,
                  SEARCH("hrs", _xlfn.TEXTSPLIT('Data Table'!U66, CHAR(10)))-SEARCH("-", _xlfn.TEXTSPLIT('Data Table'!U66, CHAR(10)))-2))/12)
               ), 2),
               "-"
            )
         )
      )
   )
)</f>
        <v>-</v>
      </c>
      <c r="T65" s="251">
        <v>329</v>
      </c>
      <c r="U65" s="253">
        <v>0</v>
      </c>
      <c r="V65" s="253">
        <v>0</v>
      </c>
      <c r="W65" s="208"/>
    </row>
    <row r="66" spans="1:23" s="3" customFormat="1" ht="20.25" customHeight="1">
      <c r="A66" s="205">
        <v>45376</v>
      </c>
      <c r="B66" s="203" t="str" cm="1">
        <f t="array" ref="B66">IF('Data Table'!B67="", "-",
   IF('Data Table'!B67="-", "-",
      IF(ISNUMBER('Data Table'!B67*1), 'Data Table'!B67,
         IF(ISNUMBER(SEARCH("hrs", 'Data Table'!B67)),
            IFERROR(
               ROUND(SUMPRODUCT(
                  VALUE(LEFT(_xlfn.TEXTSPLIT('Data Table'!B67, CHAR(10)), FIND("-", _xlfn.TEXTSPLIT('Data Table'!B67, CHAR(10)))-1)) *
                  (VALUE(MID(_xlfn.TEXTSPLIT('Data Table'!B67, CHAR(10)), FIND("-", _xlfn.TEXTSPLIT('Data Table'!B67, CHAR(10)))+2,
                  SEARCH("hrs", _xlfn.TEXTSPLIT('Data Table'!B67, CHAR(10)))-SEARCH("-", _xlfn.TEXTSPLIT('Data Table'!B67, CHAR(10)))-2))/12)
               ), 2),
               "-"
            )
         )
      )
   )
)</f>
        <v>-</v>
      </c>
      <c r="C66" s="203" t="str" cm="1">
        <f t="array" ref="C66">IF('Data Table'!C67="", "-",
   IF('Data Table'!C67="-", "-",
      IF(ISNUMBER('Data Table'!C67*1), 'Data Table'!C67,
         IF(ISNUMBER(SEARCH("hrs", 'Data Table'!C67)),
            IFERROR(
               ROUND(SUMPRODUCT(
                  VALUE(LEFT(_xlfn.TEXTSPLIT('Data Table'!C67, CHAR(10)), FIND("-", _xlfn.TEXTSPLIT('Data Table'!C67, CHAR(10)))-1)) *
                  (VALUE(MID(_xlfn.TEXTSPLIT('Data Table'!C67, CHAR(10)), FIND("-", _xlfn.TEXTSPLIT('Data Table'!C67, CHAR(10)))+2,
                  SEARCH("hrs", _xlfn.TEXTSPLIT('Data Table'!C67, CHAR(10)))-SEARCH("-", _xlfn.TEXTSPLIT('Data Table'!C67, CHAR(10)))-2))/12)
               ), 2),
               "-"
            )
         )
      )
   )
)</f>
        <v>-</v>
      </c>
      <c r="D66" s="203" t="str" cm="1">
        <f t="array" ref="D66">IF('Data Table'!D67="", "-",
   IF('Data Table'!D67="-", "-",
      IF(ISNUMBER('Data Table'!D67*1), 'Data Table'!D67,
         IF(ISNUMBER(SEARCH("hrs", 'Data Table'!D67)),
            IFERROR(
               ROUND(SUMPRODUCT(
                  VALUE(LEFT(_xlfn.TEXTSPLIT('Data Table'!D67, CHAR(10)), FIND("-", _xlfn.TEXTSPLIT('Data Table'!D67, CHAR(10)))-1)) *
                  (VALUE(MID(_xlfn.TEXTSPLIT('Data Table'!D67, CHAR(10)), FIND("-", _xlfn.TEXTSPLIT('Data Table'!D67, CHAR(10)))+2,
                  SEARCH("hrs", _xlfn.TEXTSPLIT('Data Table'!D67, CHAR(10)))-SEARCH("-", _xlfn.TEXTSPLIT('Data Table'!D67, CHAR(10)))-2))/12)
               ), 2),
               "-"
            )
         )
      )
   )
)</f>
        <v>-</v>
      </c>
      <c r="E66" s="203" t="str" cm="1">
        <f t="array" ref="E66">IF('Data Table'!E67="", "-",
   IF('Data Table'!E67="-", "-",
      IF(ISNUMBER('Data Table'!E67*1), 'Data Table'!E67,
         IF(ISNUMBER(SEARCH("hrs", 'Data Table'!E67)),
            IFERROR(
               ROUND(SUMPRODUCT(
                  VALUE(LEFT(_xlfn.TEXTSPLIT('Data Table'!E67, CHAR(10)), FIND("-", _xlfn.TEXTSPLIT('Data Table'!E67, CHAR(10)))-1)) *
                  (VALUE(MID(_xlfn.TEXTSPLIT('Data Table'!E67, CHAR(10)), FIND("-", _xlfn.TEXTSPLIT('Data Table'!E67, CHAR(10)))+2,
                  SEARCH("hrs", _xlfn.TEXTSPLIT('Data Table'!E67, CHAR(10)))-SEARCH("-", _xlfn.TEXTSPLIT('Data Table'!E67, CHAR(10)))-2))/12)
               ), 2),
               "-"
            )
         )
      )
   )
)</f>
        <v>-</v>
      </c>
      <c r="F66" s="203" t="str" cm="1">
        <f t="array" ref="F66">IF('Data Table'!F67="", "-",
   IF('Data Table'!F67="-", "-",
      IF(ISNUMBER('Data Table'!F67*1), 'Data Table'!F67,
         IF(ISNUMBER(SEARCH("hrs", 'Data Table'!F67)),
            IFERROR(
               ROUND(SUMPRODUCT(
                  VALUE(LEFT(_xlfn.TEXTSPLIT('Data Table'!F67, CHAR(10)), FIND("-", _xlfn.TEXTSPLIT('Data Table'!F67, CHAR(10)))-1)) *
                  (VALUE(MID(_xlfn.TEXTSPLIT('Data Table'!F67, CHAR(10)), FIND("-", _xlfn.TEXTSPLIT('Data Table'!F67, CHAR(10)))+2,
                  SEARCH("hrs", _xlfn.TEXTSPLIT('Data Table'!F67, CHAR(10)))-SEARCH("-", _xlfn.TEXTSPLIT('Data Table'!F67, CHAR(10)))-2))/12)
               ), 2),
               "-"
            )
         )
      )
   )
)</f>
        <v>-</v>
      </c>
      <c r="G66" s="203" t="str" cm="1">
        <f t="array" ref="G66">IF('Data Table'!G67="", "-",
   IF('Data Table'!G67="-", "-",
      IF(ISNUMBER('Data Table'!G67*1), 'Data Table'!G67,
         IF(ISNUMBER(SEARCH("hrs", 'Data Table'!G67)),
            IFERROR(
               ROUND(SUMPRODUCT(
                  VALUE(LEFT(_xlfn.TEXTSPLIT('Data Table'!G67, CHAR(10)), FIND("-", _xlfn.TEXTSPLIT('Data Table'!G67, CHAR(10)))-1)) *
                  (VALUE(MID(_xlfn.TEXTSPLIT('Data Table'!G67, CHAR(10)), FIND("-", _xlfn.TEXTSPLIT('Data Table'!G67, CHAR(10)))+2,
                  SEARCH("hrs", _xlfn.TEXTSPLIT('Data Table'!G67, CHAR(10)))-SEARCH("-", _xlfn.TEXTSPLIT('Data Table'!G67, CHAR(10)))-2))/12)
               ), 2),
               "-"
            )
         )
      )
   )
)</f>
        <v>-</v>
      </c>
      <c r="H66" s="203" t="str" cm="1">
        <f t="array" ref="H66">IF('Data Table'!H67="", "-",
   IF('Data Table'!H67="-", "-",
      IF(ISNUMBER('Data Table'!H67*1), 'Data Table'!H67,
         IF(ISNUMBER(SEARCH("hrs", 'Data Table'!H67)),
            IFERROR(
               ROUND(SUMPRODUCT(
                  VALUE(LEFT(_xlfn.TEXTSPLIT('Data Table'!H67, CHAR(10)), FIND("-", _xlfn.TEXTSPLIT('Data Table'!H67, CHAR(10)))-1)) *
                  (VALUE(MID(_xlfn.TEXTSPLIT('Data Table'!H67, CHAR(10)), FIND("-", _xlfn.TEXTSPLIT('Data Table'!H67, CHAR(10)))+2,
                  SEARCH("hrs", _xlfn.TEXTSPLIT('Data Table'!H67, CHAR(10)))-SEARCH("-", _xlfn.TEXTSPLIT('Data Table'!H67, CHAR(10)))-2))/12)
               ), 2),
               "-"
            )
         )
      )
   )
)</f>
        <v>-</v>
      </c>
      <c r="I66" s="203" t="str" cm="1">
        <f t="array" ref="I66">IF('Data Table'!I67="", "-",
   IF('Data Table'!I67="-", "-",
      IF(ISNUMBER('Data Table'!I67*1), 'Data Table'!I67,
         IF(ISNUMBER(SEARCH("hrs", 'Data Table'!I67)),
            IFERROR(
               ROUND(SUMPRODUCT(
                  VALUE(LEFT(_xlfn.TEXTSPLIT('Data Table'!I67, CHAR(10)), FIND("-", _xlfn.TEXTSPLIT('Data Table'!I67, CHAR(10)))-1)) *
                  (VALUE(MID(_xlfn.TEXTSPLIT('Data Table'!I67, CHAR(10)), FIND("-", _xlfn.TEXTSPLIT('Data Table'!I67, CHAR(10)))+2,
                  SEARCH("hrs", _xlfn.TEXTSPLIT('Data Table'!I67, CHAR(10)))-SEARCH("-", _xlfn.TEXTSPLIT('Data Table'!I67, CHAR(10)))-2))/12)
               ), 2),
               "-"
            )
         )
      )
   )
)</f>
        <v>-</v>
      </c>
      <c r="J66" s="203" t="str" cm="1">
        <f t="array" ref="J66">IF('Data Table'!J67="", "-",
   IF('Data Table'!J67="-", "-",
      IF(ISNUMBER('Data Table'!J67*1), 'Data Table'!J67,
         IF(ISNUMBER(SEARCH("hrs", 'Data Table'!J67)),
            IFERROR(
               ROUND(SUMPRODUCT(
                  VALUE(LEFT(_xlfn.TEXTSPLIT('Data Table'!J67, CHAR(10)), FIND("-", _xlfn.TEXTSPLIT('Data Table'!J67, CHAR(10)))-1)) *
                  (VALUE(MID(_xlfn.TEXTSPLIT('Data Table'!J67, CHAR(10)), FIND("-", _xlfn.TEXTSPLIT('Data Table'!J67, CHAR(10)))+2,
                  SEARCH("hrs", _xlfn.TEXTSPLIT('Data Table'!J67, CHAR(10)))-SEARCH("-", _xlfn.TEXTSPLIT('Data Table'!J67, CHAR(10)))-2))/12)
               ), 2),
               "-"
            )
         )
      )
   )
)</f>
        <v>-</v>
      </c>
      <c r="K66" s="203" t="str" cm="1">
        <f t="array" ref="K66">IF('Data Table'!K67="", "-",
   IF('Data Table'!K67="-", "-",
      IF(ISNUMBER('Data Table'!K67*1), 'Data Table'!K67,
         IF(ISNUMBER(SEARCH("hrs", 'Data Table'!K67)),
            IFERROR(
               ROUND(SUMPRODUCT(
                  VALUE(LEFT(_xlfn.TEXTSPLIT('Data Table'!K67, CHAR(10)), FIND("-", _xlfn.TEXTSPLIT('Data Table'!K67, CHAR(10)))-1)) *
                  (VALUE(MID(_xlfn.TEXTSPLIT('Data Table'!K67, CHAR(10)), FIND("-", _xlfn.TEXTSPLIT('Data Table'!K67, CHAR(10)))+2,
                  SEARCH("hrs", _xlfn.TEXTSPLIT('Data Table'!K67, CHAR(10)))-SEARCH("-", _xlfn.TEXTSPLIT('Data Table'!K67, CHAR(10)))-2))/12)
               ), 2),
               "-"
            )
         )
      )
   )
)</f>
        <v>-</v>
      </c>
      <c r="L66" s="203" cm="1">
        <f t="array" ref="L66">IF('Data Table'!N67="", "-",
   IF('Data Table'!N67="-", "-",
      IF(ISNUMBER('Data Table'!N67*1), 'Data Table'!N67,
         IF(ISNUMBER(SEARCH("hrs", 'Data Table'!N67)),
            IFERROR(
               ROUND(SUMPRODUCT(
                  VALUE(LEFT(_xlfn.TEXTSPLIT('Data Table'!N67, CHAR(10)), FIND("-", _xlfn.TEXTSPLIT('Data Table'!N67, CHAR(10)))-1)) *
                  (VALUE(MID(_xlfn.TEXTSPLIT('Data Table'!N67, CHAR(10)), FIND("-", _xlfn.TEXTSPLIT('Data Table'!N67, CHAR(10)))+2,
                  SEARCH("hrs", _xlfn.TEXTSPLIT('Data Table'!N67, CHAR(10)))-SEARCH("-", _xlfn.TEXTSPLIT('Data Table'!N67, CHAR(10)))-2))/12)
               ), 2),
               "-"
            )
         )
      )
   )
)</f>
        <v>0.83</v>
      </c>
      <c r="M66" s="203" t="str" cm="1">
        <f t="array" ref="M66">IF('Data Table'!O67="", "-",
   IF('Data Table'!O67="-", "-",
      IF(ISNUMBER('Data Table'!O67*1), 'Data Table'!O67,
         IF(ISNUMBER(SEARCH("hrs", 'Data Table'!O67)),
            IFERROR(
               ROUND(SUMPRODUCT(
                  VALUE(LEFT(_xlfn.TEXTSPLIT('Data Table'!O67, CHAR(10)), FIND("-", _xlfn.TEXTSPLIT('Data Table'!O67, CHAR(10)))-1)) *
                  (VALUE(MID(_xlfn.TEXTSPLIT('Data Table'!O67, CHAR(10)), FIND("-", _xlfn.TEXTSPLIT('Data Table'!O67, CHAR(10)))+2,
                  SEARCH("hrs", _xlfn.TEXTSPLIT('Data Table'!O67, CHAR(10)))-SEARCH("-", _xlfn.TEXTSPLIT('Data Table'!O67, CHAR(10)))-2))/12)
               ), 2),
               "-"
            )
         )
      )
   )
)</f>
        <v>-</v>
      </c>
      <c r="N66" s="203" cm="1">
        <f t="array" ref="N66">IF('Data Table'!P67="", "-",
   IF('Data Table'!P67="-", "-",
      IF(ISNUMBER('Data Table'!P67*1), 'Data Table'!P67,
         IF(ISNUMBER(SEARCH("hrs", 'Data Table'!P67)),
            IFERROR(
               ROUND(SUMPRODUCT(
                  VALUE(LEFT(_xlfn.TEXTSPLIT('Data Table'!P67, CHAR(10)), FIND("-", _xlfn.TEXTSPLIT('Data Table'!P67, CHAR(10)))-1)) *
                  (VALUE(MID(_xlfn.TEXTSPLIT('Data Table'!P67, CHAR(10)), FIND("-", _xlfn.TEXTSPLIT('Data Table'!P67, CHAR(10)))+2,
                  SEARCH("hrs", _xlfn.TEXTSPLIT('Data Table'!P67, CHAR(10)))-SEARCH("-", _xlfn.TEXTSPLIT('Data Table'!P67, CHAR(10)))-2))/12)
               ), 2),
               "-"
            )
         )
      )
   )
)</f>
        <v>2.08</v>
      </c>
      <c r="O66" s="203" t="str" cm="1">
        <f t="array" ref="O66">IF('Data Table'!Q67="", "-",
   IF('Data Table'!Q67="-", "-",
      IF(ISNUMBER('Data Table'!Q67*1), 'Data Table'!Q67,
         IF(ISNUMBER(SEARCH("hrs", 'Data Table'!Q67)),
            IFERROR(
               ROUND(SUMPRODUCT(
                  VALUE(LEFT(_xlfn.TEXTSPLIT('Data Table'!Q67, CHAR(10)), FIND("-", _xlfn.TEXTSPLIT('Data Table'!Q67, CHAR(10)))-1)) *
                  (VALUE(MID(_xlfn.TEXTSPLIT('Data Table'!Q67, CHAR(10)), FIND("-", _xlfn.TEXTSPLIT('Data Table'!Q67, CHAR(10)))+2,
                  SEARCH("hrs", _xlfn.TEXTSPLIT('Data Table'!Q67, CHAR(10)))-SEARCH("-", _xlfn.TEXTSPLIT('Data Table'!Q67, CHAR(10)))-2))/12)
               ), 2),
               "-"
            )
         )
      )
   )
)</f>
        <v>-</v>
      </c>
      <c r="P66" s="203" cm="1">
        <f t="array" ref="P66">IF('Data Table'!R67="", "-",
   IF('Data Table'!R67="-", "-",
      IF(ISNUMBER('Data Table'!R67*1), 'Data Table'!R67,
         IF(ISNUMBER(SEARCH("hrs", 'Data Table'!R67)),
            IFERROR(
               ROUND(SUMPRODUCT(
                  VALUE(LEFT(_xlfn.TEXTSPLIT('Data Table'!R67, CHAR(10)), FIND("-", _xlfn.TEXTSPLIT('Data Table'!R67, CHAR(10)))-1)) *
                  (VALUE(MID(_xlfn.TEXTSPLIT('Data Table'!R67, CHAR(10)), FIND("-", _xlfn.TEXTSPLIT('Data Table'!R67, CHAR(10)))+2,
                  SEARCH("hrs", _xlfn.TEXTSPLIT('Data Table'!R67, CHAR(10)))-SEARCH("-", _xlfn.TEXTSPLIT('Data Table'!R67, CHAR(10)))-2))/12)
               ), 2),
               "-"
            )
         )
      )
   )
)</f>
        <v>0.67</v>
      </c>
      <c r="Q66" s="203" t="str" cm="1">
        <f t="array" ref="Q66">IF('Data Table'!S67="", "-",
   IF('Data Table'!S67="-", "-",
      IF(ISNUMBER('Data Table'!S67*1), 'Data Table'!S67,
         IF(ISNUMBER(SEARCH("hrs", 'Data Table'!S67)),
            IFERROR(
               ROUND(SUMPRODUCT(
                  VALUE(LEFT(_xlfn.TEXTSPLIT('Data Table'!S67, CHAR(10)), FIND("-", _xlfn.TEXTSPLIT('Data Table'!S67, CHAR(10)))-1)) *
                  (VALUE(MID(_xlfn.TEXTSPLIT('Data Table'!S67, CHAR(10)), FIND("-", _xlfn.TEXTSPLIT('Data Table'!S67, CHAR(10)))+2,
                  SEARCH("hrs", _xlfn.TEXTSPLIT('Data Table'!S67, CHAR(10)))-SEARCH("-", _xlfn.TEXTSPLIT('Data Table'!S67, CHAR(10)))-2))/12)
               ), 2),
               "-"
            )
         )
      )
   )
)</f>
        <v>-</v>
      </c>
      <c r="R66" s="203" cm="1">
        <f t="array" ref="R66">IF('Data Table'!T67="", "-",
   IF('Data Table'!T67="-", "-",
      IF(ISNUMBER('Data Table'!T67*1), 'Data Table'!T67,
         IF(ISNUMBER(SEARCH("hrs", 'Data Table'!T67)),
            IFERROR(
               ROUND(SUMPRODUCT(
                  VALUE(LEFT(_xlfn.TEXTSPLIT('Data Table'!T67, CHAR(10)), FIND("-", _xlfn.TEXTSPLIT('Data Table'!T67, CHAR(10)))-1)) *
                  (VALUE(MID(_xlfn.TEXTSPLIT('Data Table'!T67, CHAR(10)), FIND("-", _xlfn.TEXTSPLIT('Data Table'!T67, CHAR(10)))+2,
                  SEARCH("hrs", _xlfn.TEXTSPLIT('Data Table'!T67, CHAR(10)))-SEARCH("-", _xlfn.TEXTSPLIT('Data Table'!T67, CHAR(10)))-2))/12)
               ), 2),
               "-"
            )
         )
      )
   )
)</f>
        <v>0</v>
      </c>
      <c r="S66" s="203" t="str" cm="1">
        <f t="array" ref="S66">IF('Data Table'!U67="", "-",
   IF('Data Table'!U67="-", "-",
      IF(ISNUMBER('Data Table'!U67*1), 'Data Table'!U67,
         IF(ISNUMBER(SEARCH("hrs", 'Data Table'!U67)),
            IFERROR(
               ROUND(SUMPRODUCT(
                  VALUE(LEFT(_xlfn.TEXTSPLIT('Data Table'!U67, CHAR(10)), FIND("-", _xlfn.TEXTSPLIT('Data Table'!U67, CHAR(10)))-1)) *
                  (VALUE(MID(_xlfn.TEXTSPLIT('Data Table'!U67, CHAR(10)), FIND("-", _xlfn.TEXTSPLIT('Data Table'!U67, CHAR(10)))+2,
                  SEARCH("hrs", _xlfn.TEXTSPLIT('Data Table'!U67, CHAR(10)))-SEARCH("-", _xlfn.TEXTSPLIT('Data Table'!U67, CHAR(10)))-2))/12)
               ), 2),
               "-"
            )
         )
      )
   )
)</f>
        <v>-</v>
      </c>
      <c r="T66" s="251">
        <v>2376</v>
      </c>
      <c r="U66" s="253">
        <v>0</v>
      </c>
      <c r="V66" s="253">
        <v>0</v>
      </c>
      <c r="W66" s="208"/>
    </row>
    <row r="67" spans="1:23" s="3" customFormat="1" ht="20.25" customHeight="1">
      <c r="A67" s="205">
        <v>45377</v>
      </c>
      <c r="B67" s="203" t="str" cm="1">
        <f t="array" ref="B67">IF('Data Table'!B68="", "-",
   IF('Data Table'!B68="-", "-",
      IF(ISNUMBER('Data Table'!B68*1), 'Data Table'!B68,
         IF(ISNUMBER(SEARCH("hrs", 'Data Table'!B68)),
            IFERROR(
               ROUND(SUMPRODUCT(
                  VALUE(LEFT(_xlfn.TEXTSPLIT('Data Table'!B68, CHAR(10)), FIND("-", _xlfn.TEXTSPLIT('Data Table'!B68, CHAR(10)))-1)) *
                  (VALUE(MID(_xlfn.TEXTSPLIT('Data Table'!B68, CHAR(10)), FIND("-", _xlfn.TEXTSPLIT('Data Table'!B68, CHAR(10)))+2,
                  SEARCH("hrs", _xlfn.TEXTSPLIT('Data Table'!B68, CHAR(10)))-SEARCH("-", _xlfn.TEXTSPLIT('Data Table'!B68, CHAR(10)))-2))/12)
               ), 2),
               "-"
            )
         )
      )
   )
)</f>
        <v>-</v>
      </c>
      <c r="C67" s="203" t="str" cm="1">
        <f t="array" ref="C67">IF('Data Table'!C68="", "-",
   IF('Data Table'!C68="-", "-",
      IF(ISNUMBER('Data Table'!C68*1), 'Data Table'!C68,
         IF(ISNUMBER(SEARCH("hrs", 'Data Table'!C68)),
            IFERROR(
               ROUND(SUMPRODUCT(
                  VALUE(LEFT(_xlfn.TEXTSPLIT('Data Table'!C68, CHAR(10)), FIND("-", _xlfn.TEXTSPLIT('Data Table'!C68, CHAR(10)))-1)) *
                  (VALUE(MID(_xlfn.TEXTSPLIT('Data Table'!C68, CHAR(10)), FIND("-", _xlfn.TEXTSPLIT('Data Table'!C68, CHAR(10)))+2,
                  SEARCH("hrs", _xlfn.TEXTSPLIT('Data Table'!C68, CHAR(10)))-SEARCH("-", _xlfn.TEXTSPLIT('Data Table'!C68, CHAR(10)))-2))/12)
               ), 2),
               "-"
            )
         )
      )
   )
)</f>
        <v>-</v>
      </c>
      <c r="D67" s="203" t="str" cm="1">
        <f t="array" ref="D67">IF('Data Table'!D68="", "-",
   IF('Data Table'!D68="-", "-",
      IF(ISNUMBER('Data Table'!D68*1), 'Data Table'!D68,
         IF(ISNUMBER(SEARCH("hrs", 'Data Table'!D68)),
            IFERROR(
               ROUND(SUMPRODUCT(
                  VALUE(LEFT(_xlfn.TEXTSPLIT('Data Table'!D68, CHAR(10)), FIND("-", _xlfn.TEXTSPLIT('Data Table'!D68, CHAR(10)))-1)) *
                  (VALUE(MID(_xlfn.TEXTSPLIT('Data Table'!D68, CHAR(10)), FIND("-", _xlfn.TEXTSPLIT('Data Table'!D68, CHAR(10)))+2,
                  SEARCH("hrs", _xlfn.TEXTSPLIT('Data Table'!D68, CHAR(10)))-SEARCH("-", _xlfn.TEXTSPLIT('Data Table'!D68, CHAR(10)))-2))/12)
               ), 2),
               "-"
            )
         )
      )
   )
)</f>
        <v>-</v>
      </c>
      <c r="E67" s="203" t="str" cm="1">
        <f t="array" ref="E67">IF('Data Table'!E68="", "-",
   IF('Data Table'!E68="-", "-",
      IF(ISNUMBER('Data Table'!E68*1), 'Data Table'!E68,
         IF(ISNUMBER(SEARCH("hrs", 'Data Table'!E68)),
            IFERROR(
               ROUND(SUMPRODUCT(
                  VALUE(LEFT(_xlfn.TEXTSPLIT('Data Table'!E68, CHAR(10)), FIND("-", _xlfn.TEXTSPLIT('Data Table'!E68, CHAR(10)))-1)) *
                  (VALUE(MID(_xlfn.TEXTSPLIT('Data Table'!E68, CHAR(10)), FIND("-", _xlfn.TEXTSPLIT('Data Table'!E68, CHAR(10)))+2,
                  SEARCH("hrs", _xlfn.TEXTSPLIT('Data Table'!E68, CHAR(10)))-SEARCH("-", _xlfn.TEXTSPLIT('Data Table'!E68, CHAR(10)))-2))/12)
               ), 2),
               "-"
            )
         )
      )
   )
)</f>
        <v>-</v>
      </c>
      <c r="F67" s="203" t="str" cm="1">
        <f t="array" ref="F67">IF('Data Table'!F68="", "-",
   IF('Data Table'!F68="-", "-",
      IF(ISNUMBER('Data Table'!F68*1), 'Data Table'!F68,
         IF(ISNUMBER(SEARCH("hrs", 'Data Table'!F68)),
            IFERROR(
               ROUND(SUMPRODUCT(
                  VALUE(LEFT(_xlfn.TEXTSPLIT('Data Table'!F68, CHAR(10)), FIND("-", _xlfn.TEXTSPLIT('Data Table'!F68, CHAR(10)))-1)) *
                  (VALUE(MID(_xlfn.TEXTSPLIT('Data Table'!F68, CHAR(10)), FIND("-", _xlfn.TEXTSPLIT('Data Table'!F68, CHAR(10)))+2,
                  SEARCH("hrs", _xlfn.TEXTSPLIT('Data Table'!F68, CHAR(10)))-SEARCH("-", _xlfn.TEXTSPLIT('Data Table'!F68, CHAR(10)))-2))/12)
               ), 2),
               "-"
            )
         )
      )
   )
)</f>
        <v>-</v>
      </c>
      <c r="G67" s="203" t="str" cm="1">
        <f t="array" ref="G67">IF('Data Table'!G68="", "-",
   IF('Data Table'!G68="-", "-",
      IF(ISNUMBER('Data Table'!G68*1), 'Data Table'!G68,
         IF(ISNUMBER(SEARCH("hrs", 'Data Table'!G68)),
            IFERROR(
               ROUND(SUMPRODUCT(
                  VALUE(LEFT(_xlfn.TEXTSPLIT('Data Table'!G68, CHAR(10)), FIND("-", _xlfn.TEXTSPLIT('Data Table'!G68, CHAR(10)))-1)) *
                  (VALUE(MID(_xlfn.TEXTSPLIT('Data Table'!G68, CHAR(10)), FIND("-", _xlfn.TEXTSPLIT('Data Table'!G68, CHAR(10)))+2,
                  SEARCH("hrs", _xlfn.TEXTSPLIT('Data Table'!G68, CHAR(10)))-SEARCH("-", _xlfn.TEXTSPLIT('Data Table'!G68, CHAR(10)))-2))/12)
               ), 2),
               "-"
            )
         )
      )
   )
)</f>
        <v>-</v>
      </c>
      <c r="H67" s="203" t="str" cm="1">
        <f t="array" ref="H67">IF('Data Table'!H68="", "-",
   IF('Data Table'!H68="-", "-",
      IF(ISNUMBER('Data Table'!H68*1), 'Data Table'!H68,
         IF(ISNUMBER(SEARCH("hrs", 'Data Table'!H68)),
            IFERROR(
               ROUND(SUMPRODUCT(
                  VALUE(LEFT(_xlfn.TEXTSPLIT('Data Table'!H68, CHAR(10)), FIND("-", _xlfn.TEXTSPLIT('Data Table'!H68, CHAR(10)))-1)) *
                  (VALUE(MID(_xlfn.TEXTSPLIT('Data Table'!H68, CHAR(10)), FIND("-", _xlfn.TEXTSPLIT('Data Table'!H68, CHAR(10)))+2,
                  SEARCH("hrs", _xlfn.TEXTSPLIT('Data Table'!H68, CHAR(10)))-SEARCH("-", _xlfn.TEXTSPLIT('Data Table'!H68, CHAR(10)))-2))/12)
               ), 2),
               "-"
            )
         )
      )
   )
)</f>
        <v>-</v>
      </c>
      <c r="I67" s="203" t="str" cm="1">
        <f t="array" ref="I67">IF('Data Table'!I68="", "-",
   IF('Data Table'!I68="-", "-",
      IF(ISNUMBER('Data Table'!I68*1), 'Data Table'!I68,
         IF(ISNUMBER(SEARCH("hrs", 'Data Table'!I68)),
            IFERROR(
               ROUND(SUMPRODUCT(
                  VALUE(LEFT(_xlfn.TEXTSPLIT('Data Table'!I68, CHAR(10)), FIND("-", _xlfn.TEXTSPLIT('Data Table'!I68, CHAR(10)))-1)) *
                  (VALUE(MID(_xlfn.TEXTSPLIT('Data Table'!I68, CHAR(10)), FIND("-", _xlfn.TEXTSPLIT('Data Table'!I68, CHAR(10)))+2,
                  SEARCH("hrs", _xlfn.TEXTSPLIT('Data Table'!I68, CHAR(10)))-SEARCH("-", _xlfn.TEXTSPLIT('Data Table'!I68, CHAR(10)))-2))/12)
               ), 2),
               "-"
            )
         )
      )
   )
)</f>
        <v>-</v>
      </c>
      <c r="J67" s="203" t="str" cm="1">
        <f t="array" ref="J67">IF('Data Table'!J68="", "-",
   IF('Data Table'!J68="-", "-",
      IF(ISNUMBER('Data Table'!J68*1), 'Data Table'!J68,
         IF(ISNUMBER(SEARCH("hrs", 'Data Table'!J68)),
            IFERROR(
               ROUND(SUMPRODUCT(
                  VALUE(LEFT(_xlfn.TEXTSPLIT('Data Table'!J68, CHAR(10)), FIND("-", _xlfn.TEXTSPLIT('Data Table'!J68, CHAR(10)))-1)) *
                  (VALUE(MID(_xlfn.TEXTSPLIT('Data Table'!J68, CHAR(10)), FIND("-", _xlfn.TEXTSPLIT('Data Table'!J68, CHAR(10)))+2,
                  SEARCH("hrs", _xlfn.TEXTSPLIT('Data Table'!J68, CHAR(10)))-SEARCH("-", _xlfn.TEXTSPLIT('Data Table'!J68, CHAR(10)))-2))/12)
               ), 2),
               "-"
            )
         )
      )
   )
)</f>
        <v>-</v>
      </c>
      <c r="K67" s="203" t="str" cm="1">
        <f t="array" ref="K67">IF('Data Table'!K68="", "-",
   IF('Data Table'!K68="-", "-",
      IF(ISNUMBER('Data Table'!K68*1), 'Data Table'!K68,
         IF(ISNUMBER(SEARCH("hrs", 'Data Table'!K68)),
            IFERROR(
               ROUND(SUMPRODUCT(
                  VALUE(LEFT(_xlfn.TEXTSPLIT('Data Table'!K68, CHAR(10)), FIND("-", _xlfn.TEXTSPLIT('Data Table'!K68, CHAR(10)))-1)) *
                  (VALUE(MID(_xlfn.TEXTSPLIT('Data Table'!K68, CHAR(10)), FIND("-", _xlfn.TEXTSPLIT('Data Table'!K68, CHAR(10)))+2,
                  SEARCH("hrs", _xlfn.TEXTSPLIT('Data Table'!K68, CHAR(10)))-SEARCH("-", _xlfn.TEXTSPLIT('Data Table'!K68, CHAR(10)))-2))/12)
               ), 2),
               "-"
            )
         )
      )
   )
)</f>
        <v>-</v>
      </c>
      <c r="L67" s="203" t="str" cm="1">
        <f t="array" ref="L67">IF('Data Table'!N68="", "-",
   IF('Data Table'!N68="-", "-",
      IF(ISNUMBER('Data Table'!N68*1), 'Data Table'!N68,
         IF(ISNUMBER(SEARCH("hrs", 'Data Table'!N68)),
            IFERROR(
               ROUND(SUMPRODUCT(
                  VALUE(LEFT(_xlfn.TEXTSPLIT('Data Table'!N68, CHAR(10)), FIND("-", _xlfn.TEXTSPLIT('Data Table'!N68, CHAR(10)))-1)) *
                  (VALUE(MID(_xlfn.TEXTSPLIT('Data Table'!N68, CHAR(10)), FIND("-", _xlfn.TEXTSPLIT('Data Table'!N68, CHAR(10)))+2,
                  SEARCH("hrs", _xlfn.TEXTSPLIT('Data Table'!N68, CHAR(10)))-SEARCH("-", _xlfn.TEXTSPLIT('Data Table'!N68, CHAR(10)))-2))/12)
               ), 2),
               "-"
            )
         )
      )
   )
)</f>
        <v>-</v>
      </c>
      <c r="M67" s="203" t="str" cm="1">
        <f t="array" ref="M67">IF('Data Table'!O68="", "-",
   IF('Data Table'!O68="-", "-",
      IF(ISNUMBER('Data Table'!O68*1), 'Data Table'!O68,
         IF(ISNUMBER(SEARCH("hrs", 'Data Table'!O68)),
            IFERROR(
               ROUND(SUMPRODUCT(
                  VALUE(LEFT(_xlfn.TEXTSPLIT('Data Table'!O68, CHAR(10)), FIND("-", _xlfn.TEXTSPLIT('Data Table'!O68, CHAR(10)))-1)) *
                  (VALUE(MID(_xlfn.TEXTSPLIT('Data Table'!O68, CHAR(10)), FIND("-", _xlfn.TEXTSPLIT('Data Table'!O68, CHAR(10)))+2,
                  SEARCH("hrs", _xlfn.TEXTSPLIT('Data Table'!O68, CHAR(10)))-SEARCH("-", _xlfn.TEXTSPLIT('Data Table'!O68, CHAR(10)))-2))/12)
               ), 2),
               "-"
            )
         )
      )
   )
)</f>
        <v>-</v>
      </c>
      <c r="N67" s="203" t="str" cm="1">
        <f t="array" ref="N67">IF('Data Table'!P68="", "-",
   IF('Data Table'!P68="-", "-",
      IF(ISNUMBER('Data Table'!P68*1), 'Data Table'!P68,
         IF(ISNUMBER(SEARCH("hrs", 'Data Table'!P68)),
            IFERROR(
               ROUND(SUMPRODUCT(
                  VALUE(LEFT(_xlfn.TEXTSPLIT('Data Table'!P68, CHAR(10)), FIND("-", _xlfn.TEXTSPLIT('Data Table'!P68, CHAR(10)))-1)) *
                  (VALUE(MID(_xlfn.TEXTSPLIT('Data Table'!P68, CHAR(10)), FIND("-", _xlfn.TEXTSPLIT('Data Table'!P68, CHAR(10)))+2,
                  SEARCH("hrs", _xlfn.TEXTSPLIT('Data Table'!P68, CHAR(10)))-SEARCH("-", _xlfn.TEXTSPLIT('Data Table'!P68, CHAR(10)))-2))/12)
               ), 2),
               "-"
            )
         )
      )
   )
)</f>
        <v>-</v>
      </c>
      <c r="O67" s="203" t="str" cm="1">
        <f t="array" ref="O67">IF('Data Table'!Q68="", "-",
   IF('Data Table'!Q68="-", "-",
      IF(ISNUMBER('Data Table'!Q68*1), 'Data Table'!Q68,
         IF(ISNUMBER(SEARCH("hrs", 'Data Table'!Q68)),
            IFERROR(
               ROUND(SUMPRODUCT(
                  VALUE(LEFT(_xlfn.TEXTSPLIT('Data Table'!Q68, CHAR(10)), FIND("-", _xlfn.TEXTSPLIT('Data Table'!Q68, CHAR(10)))-1)) *
                  (VALUE(MID(_xlfn.TEXTSPLIT('Data Table'!Q68, CHAR(10)), FIND("-", _xlfn.TEXTSPLIT('Data Table'!Q68, CHAR(10)))+2,
                  SEARCH("hrs", _xlfn.TEXTSPLIT('Data Table'!Q68, CHAR(10)))-SEARCH("-", _xlfn.TEXTSPLIT('Data Table'!Q68, CHAR(10)))-2))/12)
               ), 2),
               "-"
            )
         )
      )
   )
)</f>
        <v>-</v>
      </c>
      <c r="P67" s="203" t="str" cm="1">
        <f t="array" ref="P67">IF('Data Table'!R68="", "-",
   IF('Data Table'!R68="-", "-",
      IF(ISNUMBER('Data Table'!R68*1), 'Data Table'!R68,
         IF(ISNUMBER(SEARCH("hrs", 'Data Table'!R68)),
            IFERROR(
               ROUND(SUMPRODUCT(
                  VALUE(LEFT(_xlfn.TEXTSPLIT('Data Table'!R68, CHAR(10)), FIND("-", _xlfn.TEXTSPLIT('Data Table'!R68, CHAR(10)))-1)) *
                  (VALUE(MID(_xlfn.TEXTSPLIT('Data Table'!R68, CHAR(10)), FIND("-", _xlfn.TEXTSPLIT('Data Table'!R68, CHAR(10)))+2,
                  SEARCH("hrs", _xlfn.TEXTSPLIT('Data Table'!R68, CHAR(10)))-SEARCH("-", _xlfn.TEXTSPLIT('Data Table'!R68, CHAR(10)))-2))/12)
               ), 2),
               "-"
            )
         )
      )
   )
)</f>
        <v>-</v>
      </c>
      <c r="Q67" s="203" t="str" cm="1">
        <f t="array" ref="Q67">IF('Data Table'!S68="", "-",
   IF('Data Table'!S68="-", "-",
      IF(ISNUMBER('Data Table'!S68*1), 'Data Table'!S68,
         IF(ISNUMBER(SEARCH("hrs", 'Data Table'!S68)),
            IFERROR(
               ROUND(SUMPRODUCT(
                  VALUE(LEFT(_xlfn.TEXTSPLIT('Data Table'!S68, CHAR(10)), FIND("-", _xlfn.TEXTSPLIT('Data Table'!S68, CHAR(10)))-1)) *
                  (VALUE(MID(_xlfn.TEXTSPLIT('Data Table'!S68, CHAR(10)), FIND("-", _xlfn.TEXTSPLIT('Data Table'!S68, CHAR(10)))+2,
                  SEARCH("hrs", _xlfn.TEXTSPLIT('Data Table'!S68, CHAR(10)))-SEARCH("-", _xlfn.TEXTSPLIT('Data Table'!S68, CHAR(10)))-2))/12)
               ), 2),
               "-"
            )
         )
      )
   )
)</f>
        <v>-</v>
      </c>
      <c r="R67" s="203" t="str" cm="1">
        <f t="array" ref="R67">IF('Data Table'!T68="", "-",
   IF('Data Table'!T68="-", "-",
      IF(ISNUMBER('Data Table'!T68*1), 'Data Table'!T68,
         IF(ISNUMBER(SEARCH("hrs", 'Data Table'!T68)),
            IFERROR(
               ROUND(SUMPRODUCT(
                  VALUE(LEFT(_xlfn.TEXTSPLIT('Data Table'!T68, CHAR(10)), FIND("-", _xlfn.TEXTSPLIT('Data Table'!T68, CHAR(10)))-1)) *
                  (VALUE(MID(_xlfn.TEXTSPLIT('Data Table'!T68, CHAR(10)), FIND("-", _xlfn.TEXTSPLIT('Data Table'!T68, CHAR(10)))+2,
                  SEARCH("hrs", _xlfn.TEXTSPLIT('Data Table'!T68, CHAR(10)))-SEARCH("-", _xlfn.TEXTSPLIT('Data Table'!T68, CHAR(10)))-2))/12)
               ), 2),
               "-"
            )
         )
      )
   )
)</f>
        <v>-</v>
      </c>
      <c r="S67" s="203" t="str" cm="1">
        <f t="array" ref="S67">IF('Data Table'!U68="", "-",
   IF('Data Table'!U68="-", "-",
      IF(ISNUMBER('Data Table'!U68*1), 'Data Table'!U68,
         IF(ISNUMBER(SEARCH("hrs", 'Data Table'!U68)),
            IFERROR(
               ROUND(SUMPRODUCT(
                  VALUE(LEFT(_xlfn.TEXTSPLIT('Data Table'!U68, CHAR(10)), FIND("-", _xlfn.TEXTSPLIT('Data Table'!U68, CHAR(10)))-1)) *
                  (VALUE(MID(_xlfn.TEXTSPLIT('Data Table'!U68, CHAR(10)), FIND("-", _xlfn.TEXTSPLIT('Data Table'!U68, CHAR(10)))+2,
                  SEARCH("hrs", _xlfn.TEXTSPLIT('Data Table'!U68, CHAR(10)))-SEARCH("-", _xlfn.TEXTSPLIT('Data Table'!U68, CHAR(10)))-2))/12)
               ), 2),
               "-"
            )
         )
      )
   )
)</f>
        <v>-</v>
      </c>
      <c r="T67" s="251">
        <v>654</v>
      </c>
      <c r="U67" s="253">
        <v>0</v>
      </c>
      <c r="V67" s="253">
        <v>0</v>
      </c>
      <c r="W67" s="208"/>
    </row>
    <row r="68" spans="1:23" s="3" customFormat="1" ht="20.25" customHeight="1">
      <c r="A68" s="205">
        <v>45378</v>
      </c>
      <c r="B68" s="203" t="str" cm="1">
        <f t="array" ref="B68">IF('Data Table'!B69="", "-",
   IF('Data Table'!B69="-", "-",
      IF(ISNUMBER('Data Table'!B69*1), 'Data Table'!B69,
         IF(ISNUMBER(SEARCH("hrs", 'Data Table'!B69)),
            IFERROR(
               ROUND(SUMPRODUCT(
                  VALUE(LEFT(_xlfn.TEXTSPLIT('Data Table'!B69, CHAR(10)), FIND("-", _xlfn.TEXTSPLIT('Data Table'!B69, CHAR(10)))-1)) *
                  (VALUE(MID(_xlfn.TEXTSPLIT('Data Table'!B69, CHAR(10)), FIND("-", _xlfn.TEXTSPLIT('Data Table'!B69, CHAR(10)))+2,
                  SEARCH("hrs", _xlfn.TEXTSPLIT('Data Table'!B69, CHAR(10)))-SEARCH("-", _xlfn.TEXTSPLIT('Data Table'!B69, CHAR(10)))-2))/12)
               ), 2),
               "-"
            )
         )
      )
   )
)</f>
        <v>-</v>
      </c>
      <c r="C68" s="203" t="str" cm="1">
        <f t="array" ref="C68">IF('Data Table'!C69="", "-",
   IF('Data Table'!C69="-", "-",
      IF(ISNUMBER('Data Table'!C69*1), 'Data Table'!C69,
         IF(ISNUMBER(SEARCH("hrs", 'Data Table'!C69)),
            IFERROR(
               ROUND(SUMPRODUCT(
                  VALUE(LEFT(_xlfn.TEXTSPLIT('Data Table'!C69, CHAR(10)), FIND("-", _xlfn.TEXTSPLIT('Data Table'!C69, CHAR(10)))-1)) *
                  (VALUE(MID(_xlfn.TEXTSPLIT('Data Table'!C69, CHAR(10)), FIND("-", _xlfn.TEXTSPLIT('Data Table'!C69, CHAR(10)))+2,
                  SEARCH("hrs", _xlfn.TEXTSPLIT('Data Table'!C69, CHAR(10)))-SEARCH("-", _xlfn.TEXTSPLIT('Data Table'!C69, CHAR(10)))-2))/12)
               ), 2),
               "-"
            )
         )
      )
   )
)</f>
        <v>-</v>
      </c>
      <c r="D68" s="203" t="str" cm="1">
        <f t="array" ref="D68">IF('Data Table'!D69="", "-",
   IF('Data Table'!D69="-", "-",
      IF(ISNUMBER('Data Table'!D69*1), 'Data Table'!D69,
         IF(ISNUMBER(SEARCH("hrs", 'Data Table'!D69)),
            IFERROR(
               ROUND(SUMPRODUCT(
                  VALUE(LEFT(_xlfn.TEXTSPLIT('Data Table'!D69, CHAR(10)), FIND("-", _xlfn.TEXTSPLIT('Data Table'!D69, CHAR(10)))-1)) *
                  (VALUE(MID(_xlfn.TEXTSPLIT('Data Table'!D69, CHAR(10)), FIND("-", _xlfn.TEXTSPLIT('Data Table'!D69, CHAR(10)))+2,
                  SEARCH("hrs", _xlfn.TEXTSPLIT('Data Table'!D69, CHAR(10)))-SEARCH("-", _xlfn.TEXTSPLIT('Data Table'!D69, CHAR(10)))-2))/12)
               ), 2),
               "-"
            )
         )
      )
   )
)</f>
        <v>-</v>
      </c>
      <c r="E68" s="203" t="str" cm="1">
        <f t="array" ref="E68">IF('Data Table'!E69="", "-",
   IF('Data Table'!E69="-", "-",
      IF(ISNUMBER('Data Table'!E69*1), 'Data Table'!E69,
         IF(ISNUMBER(SEARCH("hrs", 'Data Table'!E69)),
            IFERROR(
               ROUND(SUMPRODUCT(
                  VALUE(LEFT(_xlfn.TEXTSPLIT('Data Table'!E69, CHAR(10)), FIND("-", _xlfn.TEXTSPLIT('Data Table'!E69, CHAR(10)))-1)) *
                  (VALUE(MID(_xlfn.TEXTSPLIT('Data Table'!E69, CHAR(10)), FIND("-", _xlfn.TEXTSPLIT('Data Table'!E69, CHAR(10)))+2,
                  SEARCH("hrs", _xlfn.TEXTSPLIT('Data Table'!E69, CHAR(10)))-SEARCH("-", _xlfn.TEXTSPLIT('Data Table'!E69, CHAR(10)))-2))/12)
               ), 2),
               "-"
            )
         )
      )
   )
)</f>
        <v>-</v>
      </c>
      <c r="F68" s="203" t="str" cm="1">
        <f t="array" ref="F68">IF('Data Table'!F69="", "-",
   IF('Data Table'!F69="-", "-",
      IF(ISNUMBER('Data Table'!F69*1), 'Data Table'!F69,
         IF(ISNUMBER(SEARCH("hrs", 'Data Table'!F69)),
            IFERROR(
               ROUND(SUMPRODUCT(
                  VALUE(LEFT(_xlfn.TEXTSPLIT('Data Table'!F69, CHAR(10)), FIND("-", _xlfn.TEXTSPLIT('Data Table'!F69, CHAR(10)))-1)) *
                  (VALUE(MID(_xlfn.TEXTSPLIT('Data Table'!F69, CHAR(10)), FIND("-", _xlfn.TEXTSPLIT('Data Table'!F69, CHAR(10)))+2,
                  SEARCH("hrs", _xlfn.TEXTSPLIT('Data Table'!F69, CHAR(10)))-SEARCH("-", _xlfn.TEXTSPLIT('Data Table'!F69, CHAR(10)))-2))/12)
               ), 2),
               "-"
            )
         )
      )
   )
)</f>
        <v>-</v>
      </c>
      <c r="G68" s="203" t="str" cm="1">
        <f t="array" ref="G68">IF('Data Table'!G69="", "-",
   IF('Data Table'!G69="-", "-",
      IF(ISNUMBER('Data Table'!G69*1), 'Data Table'!G69,
         IF(ISNUMBER(SEARCH("hrs", 'Data Table'!G69)),
            IFERROR(
               ROUND(SUMPRODUCT(
                  VALUE(LEFT(_xlfn.TEXTSPLIT('Data Table'!G69, CHAR(10)), FIND("-", _xlfn.TEXTSPLIT('Data Table'!G69, CHAR(10)))-1)) *
                  (VALUE(MID(_xlfn.TEXTSPLIT('Data Table'!G69, CHAR(10)), FIND("-", _xlfn.TEXTSPLIT('Data Table'!G69, CHAR(10)))+2,
                  SEARCH("hrs", _xlfn.TEXTSPLIT('Data Table'!G69, CHAR(10)))-SEARCH("-", _xlfn.TEXTSPLIT('Data Table'!G69, CHAR(10)))-2))/12)
               ), 2),
               "-"
            )
         )
      )
   )
)</f>
        <v>-</v>
      </c>
      <c r="H68" s="203" t="str" cm="1">
        <f t="array" ref="H68">IF('Data Table'!H69="", "-",
   IF('Data Table'!H69="-", "-",
      IF(ISNUMBER('Data Table'!H69*1), 'Data Table'!H69,
         IF(ISNUMBER(SEARCH("hrs", 'Data Table'!H69)),
            IFERROR(
               ROUND(SUMPRODUCT(
                  VALUE(LEFT(_xlfn.TEXTSPLIT('Data Table'!H69, CHAR(10)), FIND("-", _xlfn.TEXTSPLIT('Data Table'!H69, CHAR(10)))-1)) *
                  (VALUE(MID(_xlfn.TEXTSPLIT('Data Table'!H69, CHAR(10)), FIND("-", _xlfn.TEXTSPLIT('Data Table'!H69, CHAR(10)))+2,
                  SEARCH("hrs", _xlfn.TEXTSPLIT('Data Table'!H69, CHAR(10)))-SEARCH("-", _xlfn.TEXTSPLIT('Data Table'!H69, CHAR(10)))-2))/12)
               ), 2),
               "-"
            )
         )
      )
   )
)</f>
        <v>-</v>
      </c>
      <c r="I68" s="203" t="str" cm="1">
        <f t="array" ref="I68">IF('Data Table'!I69="", "-",
   IF('Data Table'!I69="-", "-",
      IF(ISNUMBER('Data Table'!I69*1), 'Data Table'!I69,
         IF(ISNUMBER(SEARCH("hrs", 'Data Table'!I69)),
            IFERROR(
               ROUND(SUMPRODUCT(
                  VALUE(LEFT(_xlfn.TEXTSPLIT('Data Table'!I69, CHAR(10)), FIND("-", _xlfn.TEXTSPLIT('Data Table'!I69, CHAR(10)))-1)) *
                  (VALUE(MID(_xlfn.TEXTSPLIT('Data Table'!I69, CHAR(10)), FIND("-", _xlfn.TEXTSPLIT('Data Table'!I69, CHAR(10)))+2,
                  SEARCH("hrs", _xlfn.TEXTSPLIT('Data Table'!I69, CHAR(10)))-SEARCH("-", _xlfn.TEXTSPLIT('Data Table'!I69, CHAR(10)))-2))/12)
               ), 2),
               "-"
            )
         )
      )
   )
)</f>
        <v>-</v>
      </c>
      <c r="J68" s="203" t="str" cm="1">
        <f t="array" ref="J68">IF('Data Table'!J69="", "-",
   IF('Data Table'!J69="-", "-",
      IF(ISNUMBER('Data Table'!J69*1), 'Data Table'!J69,
         IF(ISNUMBER(SEARCH("hrs", 'Data Table'!J69)),
            IFERROR(
               ROUND(SUMPRODUCT(
                  VALUE(LEFT(_xlfn.TEXTSPLIT('Data Table'!J69, CHAR(10)), FIND("-", _xlfn.TEXTSPLIT('Data Table'!J69, CHAR(10)))-1)) *
                  (VALUE(MID(_xlfn.TEXTSPLIT('Data Table'!J69, CHAR(10)), FIND("-", _xlfn.TEXTSPLIT('Data Table'!J69, CHAR(10)))+2,
                  SEARCH("hrs", _xlfn.TEXTSPLIT('Data Table'!J69, CHAR(10)))-SEARCH("-", _xlfn.TEXTSPLIT('Data Table'!J69, CHAR(10)))-2))/12)
               ), 2),
               "-"
            )
         )
      )
   )
)</f>
        <v>-</v>
      </c>
      <c r="K68" s="203" t="str" cm="1">
        <f t="array" ref="K68">IF('Data Table'!K69="", "-",
   IF('Data Table'!K69="-", "-",
      IF(ISNUMBER('Data Table'!K69*1), 'Data Table'!K69,
         IF(ISNUMBER(SEARCH("hrs", 'Data Table'!K69)),
            IFERROR(
               ROUND(SUMPRODUCT(
                  VALUE(LEFT(_xlfn.TEXTSPLIT('Data Table'!K69, CHAR(10)), FIND("-", _xlfn.TEXTSPLIT('Data Table'!K69, CHAR(10)))-1)) *
                  (VALUE(MID(_xlfn.TEXTSPLIT('Data Table'!K69, CHAR(10)), FIND("-", _xlfn.TEXTSPLIT('Data Table'!K69, CHAR(10)))+2,
                  SEARCH("hrs", _xlfn.TEXTSPLIT('Data Table'!K69, CHAR(10)))-SEARCH("-", _xlfn.TEXTSPLIT('Data Table'!K69, CHAR(10)))-2))/12)
               ), 2),
               "-"
            )
         )
      )
   )
)</f>
        <v>-</v>
      </c>
      <c r="L68" s="203" cm="1">
        <f t="array" ref="L68">IF('Data Table'!N69="", "-",
   IF('Data Table'!N69="-", "-",
      IF(ISNUMBER('Data Table'!N69*1), 'Data Table'!N69,
         IF(ISNUMBER(SEARCH("hrs", 'Data Table'!N69)),
            IFERROR(
               ROUND(SUMPRODUCT(
                  VALUE(LEFT(_xlfn.TEXTSPLIT('Data Table'!N69, CHAR(10)), FIND("-", _xlfn.TEXTSPLIT('Data Table'!N69, CHAR(10)))-1)) *
                  (VALUE(MID(_xlfn.TEXTSPLIT('Data Table'!N69, CHAR(10)), FIND("-", _xlfn.TEXTSPLIT('Data Table'!N69, CHAR(10)))+2,
                  SEARCH("hrs", _xlfn.TEXTSPLIT('Data Table'!N69, CHAR(10)))-SEARCH("-", _xlfn.TEXTSPLIT('Data Table'!N69, CHAR(10)))-2))/12)
               ), 2),
               "-"
            )
         )
      )
   )
)</f>
        <v>1</v>
      </c>
      <c r="M68" s="203" t="str" cm="1">
        <f t="array" ref="M68">IF('Data Table'!O69="", "-",
   IF('Data Table'!O69="-", "-",
      IF(ISNUMBER('Data Table'!O69*1), 'Data Table'!O69,
         IF(ISNUMBER(SEARCH("hrs", 'Data Table'!O69)),
            IFERROR(
               ROUND(SUMPRODUCT(
                  VALUE(LEFT(_xlfn.TEXTSPLIT('Data Table'!O69, CHAR(10)), FIND("-", _xlfn.TEXTSPLIT('Data Table'!O69, CHAR(10)))-1)) *
                  (VALUE(MID(_xlfn.TEXTSPLIT('Data Table'!O69, CHAR(10)), FIND("-", _xlfn.TEXTSPLIT('Data Table'!O69, CHAR(10)))+2,
                  SEARCH("hrs", _xlfn.TEXTSPLIT('Data Table'!O69, CHAR(10)))-SEARCH("-", _xlfn.TEXTSPLIT('Data Table'!O69, CHAR(10)))-2))/12)
               ), 2),
               "-"
            )
         )
      )
   )
)</f>
        <v>-</v>
      </c>
      <c r="N68" s="203" cm="1">
        <f t="array" ref="N68">IF('Data Table'!P69="", "-",
   IF('Data Table'!P69="-", "-",
      IF(ISNUMBER('Data Table'!P69*1), 'Data Table'!P69,
         IF(ISNUMBER(SEARCH("hrs", 'Data Table'!P69)),
            IFERROR(
               ROUND(SUMPRODUCT(
                  VALUE(LEFT(_xlfn.TEXTSPLIT('Data Table'!P69, CHAR(10)), FIND("-", _xlfn.TEXTSPLIT('Data Table'!P69, CHAR(10)))-1)) *
                  (VALUE(MID(_xlfn.TEXTSPLIT('Data Table'!P69, CHAR(10)), FIND("-", _xlfn.TEXTSPLIT('Data Table'!P69, CHAR(10)))+2,
                  SEARCH("hrs", _xlfn.TEXTSPLIT('Data Table'!P69, CHAR(10)))-SEARCH("-", _xlfn.TEXTSPLIT('Data Table'!P69, CHAR(10)))-2))/12)
               ), 2),
               "-"
            )
         )
      )
   )
)</f>
        <v>2</v>
      </c>
      <c r="O68" s="203" t="str" cm="1">
        <f t="array" ref="O68">IF('Data Table'!Q69="", "-",
   IF('Data Table'!Q69="-", "-",
      IF(ISNUMBER('Data Table'!Q69*1), 'Data Table'!Q69,
         IF(ISNUMBER(SEARCH("hrs", 'Data Table'!Q69)),
            IFERROR(
               ROUND(SUMPRODUCT(
                  VALUE(LEFT(_xlfn.TEXTSPLIT('Data Table'!Q69, CHAR(10)), FIND("-", _xlfn.TEXTSPLIT('Data Table'!Q69, CHAR(10)))-1)) *
                  (VALUE(MID(_xlfn.TEXTSPLIT('Data Table'!Q69, CHAR(10)), FIND("-", _xlfn.TEXTSPLIT('Data Table'!Q69, CHAR(10)))+2,
                  SEARCH("hrs", _xlfn.TEXTSPLIT('Data Table'!Q69, CHAR(10)))-SEARCH("-", _xlfn.TEXTSPLIT('Data Table'!Q69, CHAR(10)))-2))/12)
               ), 2),
               "-"
            )
         )
      )
   )
)</f>
        <v>-</v>
      </c>
      <c r="P68" s="203" cm="1">
        <f t="array" ref="P68">IF('Data Table'!R69="", "-",
   IF('Data Table'!R69="-", "-",
      IF(ISNUMBER('Data Table'!R69*1), 'Data Table'!R69,
         IF(ISNUMBER(SEARCH("hrs", 'Data Table'!R69)),
            IFERROR(
               ROUND(SUMPRODUCT(
                  VALUE(LEFT(_xlfn.TEXTSPLIT('Data Table'!R69, CHAR(10)), FIND("-", _xlfn.TEXTSPLIT('Data Table'!R69, CHAR(10)))-1)) *
                  (VALUE(MID(_xlfn.TEXTSPLIT('Data Table'!R69, CHAR(10)), FIND("-", _xlfn.TEXTSPLIT('Data Table'!R69, CHAR(10)))+2,
                  SEARCH("hrs", _xlfn.TEXTSPLIT('Data Table'!R69, CHAR(10)))-SEARCH("-", _xlfn.TEXTSPLIT('Data Table'!R69, CHAR(10)))-2))/12)
               ), 2),
               "-"
            )
         )
      )
   )
)</f>
        <v>1</v>
      </c>
      <c r="Q68" s="203" t="str" cm="1">
        <f t="array" ref="Q68">IF('Data Table'!S69="", "-",
   IF('Data Table'!S69="-", "-",
      IF(ISNUMBER('Data Table'!S69*1), 'Data Table'!S69,
         IF(ISNUMBER(SEARCH("hrs", 'Data Table'!S69)),
            IFERROR(
               ROUND(SUMPRODUCT(
                  VALUE(LEFT(_xlfn.TEXTSPLIT('Data Table'!S69, CHAR(10)), FIND("-", _xlfn.TEXTSPLIT('Data Table'!S69, CHAR(10)))-1)) *
                  (VALUE(MID(_xlfn.TEXTSPLIT('Data Table'!S69, CHAR(10)), FIND("-", _xlfn.TEXTSPLIT('Data Table'!S69, CHAR(10)))+2,
                  SEARCH("hrs", _xlfn.TEXTSPLIT('Data Table'!S69, CHAR(10)))-SEARCH("-", _xlfn.TEXTSPLIT('Data Table'!S69, CHAR(10)))-2))/12)
               ), 2),
               "-"
            )
         )
      )
   )
)</f>
        <v>-</v>
      </c>
      <c r="R68" s="203" cm="1">
        <f t="array" ref="R68">IF('Data Table'!T69="", "-",
   IF('Data Table'!T69="-", "-",
      IF(ISNUMBER('Data Table'!T69*1), 'Data Table'!T69,
         IF(ISNUMBER(SEARCH("hrs", 'Data Table'!T69)),
            IFERROR(
               ROUND(SUMPRODUCT(
                  VALUE(LEFT(_xlfn.TEXTSPLIT('Data Table'!T69, CHAR(10)), FIND("-", _xlfn.TEXTSPLIT('Data Table'!T69, CHAR(10)))-1)) *
                  (VALUE(MID(_xlfn.TEXTSPLIT('Data Table'!T69, CHAR(10)), FIND("-", _xlfn.TEXTSPLIT('Data Table'!T69, CHAR(10)))+2,
                  SEARCH("hrs", _xlfn.TEXTSPLIT('Data Table'!T69, CHAR(10)))-SEARCH("-", _xlfn.TEXTSPLIT('Data Table'!T69, CHAR(10)))-2))/12)
               ), 2),
               "-"
            )
         )
      )
   )
)</f>
        <v>0</v>
      </c>
      <c r="S68" s="203" t="str" cm="1">
        <f t="array" ref="S68">IF('Data Table'!U69="", "-",
   IF('Data Table'!U69="-", "-",
      IF(ISNUMBER('Data Table'!U69*1), 'Data Table'!U69,
         IF(ISNUMBER(SEARCH("hrs", 'Data Table'!U69)),
            IFERROR(
               ROUND(SUMPRODUCT(
                  VALUE(LEFT(_xlfn.TEXTSPLIT('Data Table'!U69, CHAR(10)), FIND("-", _xlfn.TEXTSPLIT('Data Table'!U69, CHAR(10)))-1)) *
                  (VALUE(MID(_xlfn.TEXTSPLIT('Data Table'!U69, CHAR(10)), FIND("-", _xlfn.TEXTSPLIT('Data Table'!U69, CHAR(10)))+2,
                  SEARCH("hrs", _xlfn.TEXTSPLIT('Data Table'!U69, CHAR(10)))-SEARCH("-", _xlfn.TEXTSPLIT('Data Table'!U69, CHAR(10)))-2))/12)
               ), 2),
               "-"
            )
         )
      )
   )
)</f>
        <v>-</v>
      </c>
      <c r="T68" s="251">
        <v>3048</v>
      </c>
      <c r="U68" s="253">
        <v>0</v>
      </c>
      <c r="V68" s="253">
        <v>0</v>
      </c>
      <c r="W68" s="208"/>
    </row>
    <row r="69" spans="1:23" s="3" customFormat="1" ht="20.25" customHeight="1">
      <c r="A69" s="205">
        <v>45379</v>
      </c>
      <c r="B69" s="203" t="str" cm="1">
        <f t="array" ref="B69">IF('Data Table'!B70="", "-",
   IF('Data Table'!B70="-", "-",
      IF(ISNUMBER('Data Table'!B70*1), 'Data Table'!B70,
         IF(ISNUMBER(SEARCH("hrs", 'Data Table'!B70)),
            IFERROR(
               ROUND(SUMPRODUCT(
                  VALUE(LEFT(_xlfn.TEXTSPLIT('Data Table'!B70, CHAR(10)), FIND("-", _xlfn.TEXTSPLIT('Data Table'!B70, CHAR(10)))-1)) *
                  (VALUE(MID(_xlfn.TEXTSPLIT('Data Table'!B70, CHAR(10)), FIND("-", _xlfn.TEXTSPLIT('Data Table'!B70, CHAR(10)))+2,
                  SEARCH("hrs", _xlfn.TEXTSPLIT('Data Table'!B70, CHAR(10)))-SEARCH("-", _xlfn.TEXTSPLIT('Data Table'!B70, CHAR(10)))-2))/12)
               ), 2),
               "-"
            )
         )
      )
   )
)</f>
        <v>-</v>
      </c>
      <c r="C69" s="203" t="str" cm="1">
        <f t="array" ref="C69">IF('Data Table'!C70="", "-",
   IF('Data Table'!C70="-", "-",
      IF(ISNUMBER('Data Table'!C70*1), 'Data Table'!C70,
         IF(ISNUMBER(SEARCH("hrs", 'Data Table'!C70)),
            IFERROR(
               ROUND(SUMPRODUCT(
                  VALUE(LEFT(_xlfn.TEXTSPLIT('Data Table'!C70, CHAR(10)), FIND("-", _xlfn.TEXTSPLIT('Data Table'!C70, CHAR(10)))-1)) *
                  (VALUE(MID(_xlfn.TEXTSPLIT('Data Table'!C70, CHAR(10)), FIND("-", _xlfn.TEXTSPLIT('Data Table'!C70, CHAR(10)))+2,
                  SEARCH("hrs", _xlfn.TEXTSPLIT('Data Table'!C70, CHAR(10)))-SEARCH("-", _xlfn.TEXTSPLIT('Data Table'!C70, CHAR(10)))-2))/12)
               ), 2),
               "-"
            )
         )
      )
   )
)</f>
        <v>-</v>
      </c>
      <c r="D69" s="203" t="str" cm="1">
        <f t="array" ref="D69">IF('Data Table'!D70="", "-",
   IF('Data Table'!D70="-", "-",
      IF(ISNUMBER('Data Table'!D70*1), 'Data Table'!D70,
         IF(ISNUMBER(SEARCH("hrs", 'Data Table'!D70)),
            IFERROR(
               ROUND(SUMPRODUCT(
                  VALUE(LEFT(_xlfn.TEXTSPLIT('Data Table'!D70, CHAR(10)), FIND("-", _xlfn.TEXTSPLIT('Data Table'!D70, CHAR(10)))-1)) *
                  (VALUE(MID(_xlfn.TEXTSPLIT('Data Table'!D70, CHAR(10)), FIND("-", _xlfn.TEXTSPLIT('Data Table'!D70, CHAR(10)))+2,
                  SEARCH("hrs", _xlfn.TEXTSPLIT('Data Table'!D70, CHAR(10)))-SEARCH("-", _xlfn.TEXTSPLIT('Data Table'!D70, CHAR(10)))-2))/12)
               ), 2),
               "-"
            )
         )
      )
   )
)</f>
        <v>-</v>
      </c>
      <c r="E69" s="203" t="str" cm="1">
        <f t="array" ref="E69">IF('Data Table'!E70="", "-",
   IF('Data Table'!E70="-", "-",
      IF(ISNUMBER('Data Table'!E70*1), 'Data Table'!E70,
         IF(ISNUMBER(SEARCH("hrs", 'Data Table'!E70)),
            IFERROR(
               ROUND(SUMPRODUCT(
                  VALUE(LEFT(_xlfn.TEXTSPLIT('Data Table'!E70, CHAR(10)), FIND("-", _xlfn.TEXTSPLIT('Data Table'!E70, CHAR(10)))-1)) *
                  (VALUE(MID(_xlfn.TEXTSPLIT('Data Table'!E70, CHAR(10)), FIND("-", _xlfn.TEXTSPLIT('Data Table'!E70, CHAR(10)))+2,
                  SEARCH("hrs", _xlfn.TEXTSPLIT('Data Table'!E70, CHAR(10)))-SEARCH("-", _xlfn.TEXTSPLIT('Data Table'!E70, CHAR(10)))-2))/12)
               ), 2),
               "-"
            )
         )
      )
   )
)</f>
        <v>-</v>
      </c>
      <c r="F69" s="203" t="str" cm="1">
        <f t="array" ref="F69">IF('Data Table'!F70="", "-",
   IF('Data Table'!F70="-", "-",
      IF(ISNUMBER('Data Table'!F70*1), 'Data Table'!F70,
         IF(ISNUMBER(SEARCH("hrs", 'Data Table'!F70)),
            IFERROR(
               ROUND(SUMPRODUCT(
                  VALUE(LEFT(_xlfn.TEXTSPLIT('Data Table'!F70, CHAR(10)), FIND("-", _xlfn.TEXTSPLIT('Data Table'!F70, CHAR(10)))-1)) *
                  (VALUE(MID(_xlfn.TEXTSPLIT('Data Table'!F70, CHAR(10)), FIND("-", _xlfn.TEXTSPLIT('Data Table'!F70, CHAR(10)))+2,
                  SEARCH("hrs", _xlfn.TEXTSPLIT('Data Table'!F70, CHAR(10)))-SEARCH("-", _xlfn.TEXTSPLIT('Data Table'!F70, CHAR(10)))-2))/12)
               ), 2),
               "-"
            )
         )
      )
   )
)</f>
        <v>-</v>
      </c>
      <c r="G69" s="203" t="str" cm="1">
        <f t="array" ref="G69">IF('Data Table'!G70="", "-",
   IF('Data Table'!G70="-", "-",
      IF(ISNUMBER('Data Table'!G70*1), 'Data Table'!G70,
         IF(ISNUMBER(SEARCH("hrs", 'Data Table'!G70)),
            IFERROR(
               ROUND(SUMPRODUCT(
                  VALUE(LEFT(_xlfn.TEXTSPLIT('Data Table'!G70, CHAR(10)), FIND("-", _xlfn.TEXTSPLIT('Data Table'!G70, CHAR(10)))-1)) *
                  (VALUE(MID(_xlfn.TEXTSPLIT('Data Table'!G70, CHAR(10)), FIND("-", _xlfn.TEXTSPLIT('Data Table'!G70, CHAR(10)))+2,
                  SEARCH("hrs", _xlfn.TEXTSPLIT('Data Table'!G70, CHAR(10)))-SEARCH("-", _xlfn.TEXTSPLIT('Data Table'!G70, CHAR(10)))-2))/12)
               ), 2),
               "-"
            )
         )
      )
   )
)</f>
        <v>-</v>
      </c>
      <c r="H69" s="203" t="str" cm="1">
        <f t="array" ref="H69">IF('Data Table'!H70="", "-",
   IF('Data Table'!H70="-", "-",
      IF(ISNUMBER('Data Table'!H70*1), 'Data Table'!H70,
         IF(ISNUMBER(SEARCH("hrs", 'Data Table'!H70)),
            IFERROR(
               ROUND(SUMPRODUCT(
                  VALUE(LEFT(_xlfn.TEXTSPLIT('Data Table'!H70, CHAR(10)), FIND("-", _xlfn.TEXTSPLIT('Data Table'!H70, CHAR(10)))-1)) *
                  (VALUE(MID(_xlfn.TEXTSPLIT('Data Table'!H70, CHAR(10)), FIND("-", _xlfn.TEXTSPLIT('Data Table'!H70, CHAR(10)))+2,
                  SEARCH("hrs", _xlfn.TEXTSPLIT('Data Table'!H70, CHAR(10)))-SEARCH("-", _xlfn.TEXTSPLIT('Data Table'!H70, CHAR(10)))-2))/12)
               ), 2),
               "-"
            )
         )
      )
   )
)</f>
        <v>-</v>
      </c>
      <c r="I69" s="203" t="str" cm="1">
        <f t="array" ref="I69">IF('Data Table'!I70="", "-",
   IF('Data Table'!I70="-", "-",
      IF(ISNUMBER('Data Table'!I70*1), 'Data Table'!I70,
         IF(ISNUMBER(SEARCH("hrs", 'Data Table'!I70)),
            IFERROR(
               ROUND(SUMPRODUCT(
                  VALUE(LEFT(_xlfn.TEXTSPLIT('Data Table'!I70, CHAR(10)), FIND("-", _xlfn.TEXTSPLIT('Data Table'!I70, CHAR(10)))-1)) *
                  (VALUE(MID(_xlfn.TEXTSPLIT('Data Table'!I70, CHAR(10)), FIND("-", _xlfn.TEXTSPLIT('Data Table'!I70, CHAR(10)))+2,
                  SEARCH("hrs", _xlfn.TEXTSPLIT('Data Table'!I70, CHAR(10)))-SEARCH("-", _xlfn.TEXTSPLIT('Data Table'!I70, CHAR(10)))-2))/12)
               ), 2),
               "-"
            )
         )
      )
   )
)</f>
        <v>-</v>
      </c>
      <c r="J69" s="203" t="str" cm="1">
        <f t="array" ref="J69">IF('Data Table'!J70="", "-",
   IF('Data Table'!J70="-", "-",
      IF(ISNUMBER('Data Table'!J70*1), 'Data Table'!J70,
         IF(ISNUMBER(SEARCH("hrs", 'Data Table'!J70)),
            IFERROR(
               ROUND(SUMPRODUCT(
                  VALUE(LEFT(_xlfn.TEXTSPLIT('Data Table'!J70, CHAR(10)), FIND("-", _xlfn.TEXTSPLIT('Data Table'!J70, CHAR(10)))-1)) *
                  (VALUE(MID(_xlfn.TEXTSPLIT('Data Table'!J70, CHAR(10)), FIND("-", _xlfn.TEXTSPLIT('Data Table'!J70, CHAR(10)))+2,
                  SEARCH("hrs", _xlfn.TEXTSPLIT('Data Table'!J70, CHAR(10)))-SEARCH("-", _xlfn.TEXTSPLIT('Data Table'!J70, CHAR(10)))-2))/12)
               ), 2),
               "-"
            )
         )
      )
   )
)</f>
        <v>-</v>
      </c>
      <c r="K69" s="203" t="str" cm="1">
        <f t="array" ref="K69">IF('Data Table'!K70="", "-",
   IF('Data Table'!K70="-", "-",
      IF(ISNUMBER('Data Table'!K70*1), 'Data Table'!K70,
         IF(ISNUMBER(SEARCH("hrs", 'Data Table'!K70)),
            IFERROR(
               ROUND(SUMPRODUCT(
                  VALUE(LEFT(_xlfn.TEXTSPLIT('Data Table'!K70, CHAR(10)), FIND("-", _xlfn.TEXTSPLIT('Data Table'!K70, CHAR(10)))-1)) *
                  (VALUE(MID(_xlfn.TEXTSPLIT('Data Table'!K70, CHAR(10)), FIND("-", _xlfn.TEXTSPLIT('Data Table'!K70, CHAR(10)))+2,
                  SEARCH("hrs", _xlfn.TEXTSPLIT('Data Table'!K70, CHAR(10)))-SEARCH("-", _xlfn.TEXTSPLIT('Data Table'!K70, CHAR(10)))-2))/12)
               ), 2),
               "-"
            )
         )
      )
   )
)</f>
        <v>-</v>
      </c>
      <c r="L69" s="203" t="str" cm="1">
        <f t="array" ref="L69">IF('Data Table'!N70="", "-",
   IF('Data Table'!N70="-", "-",
      IF(ISNUMBER('Data Table'!N70*1), 'Data Table'!N70,
         IF(ISNUMBER(SEARCH("hrs", 'Data Table'!N70)),
            IFERROR(
               ROUND(SUMPRODUCT(
                  VALUE(LEFT(_xlfn.TEXTSPLIT('Data Table'!N70, CHAR(10)), FIND("-", _xlfn.TEXTSPLIT('Data Table'!N70, CHAR(10)))-1)) *
                  (VALUE(MID(_xlfn.TEXTSPLIT('Data Table'!N70, CHAR(10)), FIND("-", _xlfn.TEXTSPLIT('Data Table'!N70, CHAR(10)))+2,
                  SEARCH("hrs", _xlfn.TEXTSPLIT('Data Table'!N70, CHAR(10)))-SEARCH("-", _xlfn.TEXTSPLIT('Data Table'!N70, CHAR(10)))-2))/12)
               ), 2),
               "-"
            )
         )
      )
   )
)</f>
        <v>-</v>
      </c>
      <c r="M69" s="203" t="str" cm="1">
        <f t="array" ref="M69">IF('Data Table'!O70="", "-",
   IF('Data Table'!O70="-", "-",
      IF(ISNUMBER('Data Table'!O70*1), 'Data Table'!O70,
         IF(ISNUMBER(SEARCH("hrs", 'Data Table'!O70)),
            IFERROR(
               ROUND(SUMPRODUCT(
                  VALUE(LEFT(_xlfn.TEXTSPLIT('Data Table'!O70, CHAR(10)), FIND("-", _xlfn.TEXTSPLIT('Data Table'!O70, CHAR(10)))-1)) *
                  (VALUE(MID(_xlfn.TEXTSPLIT('Data Table'!O70, CHAR(10)), FIND("-", _xlfn.TEXTSPLIT('Data Table'!O70, CHAR(10)))+2,
                  SEARCH("hrs", _xlfn.TEXTSPLIT('Data Table'!O70, CHAR(10)))-SEARCH("-", _xlfn.TEXTSPLIT('Data Table'!O70, CHAR(10)))-2))/12)
               ), 2),
               "-"
            )
         )
      )
   )
)</f>
        <v>-</v>
      </c>
      <c r="N69" s="203" t="str" cm="1">
        <f t="array" ref="N69">IF('Data Table'!P70="", "-",
   IF('Data Table'!P70="-", "-",
      IF(ISNUMBER('Data Table'!P70*1), 'Data Table'!P70,
         IF(ISNUMBER(SEARCH("hrs", 'Data Table'!P70)),
            IFERROR(
               ROUND(SUMPRODUCT(
                  VALUE(LEFT(_xlfn.TEXTSPLIT('Data Table'!P70, CHAR(10)), FIND("-", _xlfn.TEXTSPLIT('Data Table'!P70, CHAR(10)))-1)) *
                  (VALUE(MID(_xlfn.TEXTSPLIT('Data Table'!P70, CHAR(10)), FIND("-", _xlfn.TEXTSPLIT('Data Table'!P70, CHAR(10)))+2,
                  SEARCH("hrs", _xlfn.TEXTSPLIT('Data Table'!P70, CHAR(10)))-SEARCH("-", _xlfn.TEXTSPLIT('Data Table'!P70, CHAR(10)))-2))/12)
               ), 2),
               "-"
            )
         )
      )
   )
)</f>
        <v>-</v>
      </c>
      <c r="O69" s="203" t="str" cm="1">
        <f t="array" ref="O69">IF('Data Table'!Q70="", "-",
   IF('Data Table'!Q70="-", "-",
      IF(ISNUMBER('Data Table'!Q70*1), 'Data Table'!Q70,
         IF(ISNUMBER(SEARCH("hrs", 'Data Table'!Q70)),
            IFERROR(
               ROUND(SUMPRODUCT(
                  VALUE(LEFT(_xlfn.TEXTSPLIT('Data Table'!Q70, CHAR(10)), FIND("-", _xlfn.TEXTSPLIT('Data Table'!Q70, CHAR(10)))-1)) *
                  (VALUE(MID(_xlfn.TEXTSPLIT('Data Table'!Q70, CHAR(10)), FIND("-", _xlfn.TEXTSPLIT('Data Table'!Q70, CHAR(10)))+2,
                  SEARCH("hrs", _xlfn.TEXTSPLIT('Data Table'!Q70, CHAR(10)))-SEARCH("-", _xlfn.TEXTSPLIT('Data Table'!Q70, CHAR(10)))-2))/12)
               ), 2),
               "-"
            )
         )
      )
   )
)</f>
        <v>-</v>
      </c>
      <c r="P69" s="203" t="str" cm="1">
        <f t="array" ref="P69">IF('Data Table'!R70="", "-",
   IF('Data Table'!R70="-", "-",
      IF(ISNUMBER('Data Table'!R70*1), 'Data Table'!R70,
         IF(ISNUMBER(SEARCH("hrs", 'Data Table'!R70)),
            IFERROR(
               ROUND(SUMPRODUCT(
                  VALUE(LEFT(_xlfn.TEXTSPLIT('Data Table'!R70, CHAR(10)), FIND("-", _xlfn.TEXTSPLIT('Data Table'!R70, CHAR(10)))-1)) *
                  (VALUE(MID(_xlfn.TEXTSPLIT('Data Table'!R70, CHAR(10)), FIND("-", _xlfn.TEXTSPLIT('Data Table'!R70, CHAR(10)))+2,
                  SEARCH("hrs", _xlfn.TEXTSPLIT('Data Table'!R70, CHAR(10)))-SEARCH("-", _xlfn.TEXTSPLIT('Data Table'!R70, CHAR(10)))-2))/12)
               ), 2),
               "-"
            )
         )
      )
   )
)</f>
        <v>-</v>
      </c>
      <c r="Q69" s="203" t="str" cm="1">
        <f t="array" ref="Q69">IF('Data Table'!S70="", "-",
   IF('Data Table'!S70="-", "-",
      IF(ISNUMBER('Data Table'!S70*1), 'Data Table'!S70,
         IF(ISNUMBER(SEARCH("hrs", 'Data Table'!S70)),
            IFERROR(
               ROUND(SUMPRODUCT(
                  VALUE(LEFT(_xlfn.TEXTSPLIT('Data Table'!S70, CHAR(10)), FIND("-", _xlfn.TEXTSPLIT('Data Table'!S70, CHAR(10)))-1)) *
                  (VALUE(MID(_xlfn.TEXTSPLIT('Data Table'!S70, CHAR(10)), FIND("-", _xlfn.TEXTSPLIT('Data Table'!S70, CHAR(10)))+2,
                  SEARCH("hrs", _xlfn.TEXTSPLIT('Data Table'!S70, CHAR(10)))-SEARCH("-", _xlfn.TEXTSPLIT('Data Table'!S70, CHAR(10)))-2))/12)
               ), 2),
               "-"
            )
         )
      )
   )
)</f>
        <v>-</v>
      </c>
      <c r="R69" s="203" t="str" cm="1">
        <f t="array" ref="R69">IF('Data Table'!T70="", "-",
   IF('Data Table'!T70="-", "-",
      IF(ISNUMBER('Data Table'!T70*1), 'Data Table'!T70,
         IF(ISNUMBER(SEARCH("hrs", 'Data Table'!T70)),
            IFERROR(
               ROUND(SUMPRODUCT(
                  VALUE(LEFT(_xlfn.TEXTSPLIT('Data Table'!T70, CHAR(10)), FIND("-", _xlfn.TEXTSPLIT('Data Table'!T70, CHAR(10)))-1)) *
                  (VALUE(MID(_xlfn.TEXTSPLIT('Data Table'!T70, CHAR(10)), FIND("-", _xlfn.TEXTSPLIT('Data Table'!T70, CHAR(10)))+2,
                  SEARCH("hrs", _xlfn.TEXTSPLIT('Data Table'!T70, CHAR(10)))-SEARCH("-", _xlfn.TEXTSPLIT('Data Table'!T70, CHAR(10)))-2))/12)
               ), 2),
               "-"
            )
         )
      )
   )
)</f>
        <v>-</v>
      </c>
      <c r="S69" s="203" t="str" cm="1">
        <f t="array" ref="S69">IF('Data Table'!U70="", "-",
   IF('Data Table'!U70="-", "-",
      IF(ISNUMBER('Data Table'!U70*1), 'Data Table'!U70,
         IF(ISNUMBER(SEARCH("hrs", 'Data Table'!U70)),
            IFERROR(
               ROUND(SUMPRODUCT(
                  VALUE(LEFT(_xlfn.TEXTSPLIT('Data Table'!U70, CHAR(10)), FIND("-", _xlfn.TEXTSPLIT('Data Table'!U70, CHAR(10)))-1)) *
                  (VALUE(MID(_xlfn.TEXTSPLIT('Data Table'!U70, CHAR(10)), FIND("-", _xlfn.TEXTSPLIT('Data Table'!U70, CHAR(10)))+2,
                  SEARCH("hrs", _xlfn.TEXTSPLIT('Data Table'!U70, CHAR(10)))-SEARCH("-", _xlfn.TEXTSPLIT('Data Table'!U70, CHAR(10)))-2))/12)
               ), 2),
               "-"
            )
         )
      )
   )
)</f>
        <v>-</v>
      </c>
      <c r="T69" s="251">
        <v>713</v>
      </c>
      <c r="U69" s="253">
        <v>0</v>
      </c>
      <c r="V69" s="253">
        <v>0</v>
      </c>
      <c r="W69" s="208"/>
    </row>
    <row r="70" spans="1:23" s="3" customFormat="1" ht="20.25" customHeight="1">
      <c r="A70" s="205">
        <v>45380</v>
      </c>
      <c r="B70" s="203" cm="1">
        <f t="array" ref="B70">IF('Data Table'!B71="", "-",
   IF('Data Table'!B71="-", "-",
      IF(ISNUMBER('Data Table'!B71*1), 'Data Table'!B71,
         IF(ISNUMBER(SEARCH("hrs", 'Data Table'!B71)),
            IFERROR(
               ROUND(SUMPRODUCT(
                  VALUE(LEFT(_xlfn.TEXTSPLIT('Data Table'!B71, CHAR(10)), FIND("-", _xlfn.TEXTSPLIT('Data Table'!B71, CHAR(10)))-1)) *
                  (VALUE(MID(_xlfn.TEXTSPLIT('Data Table'!B71, CHAR(10)), FIND("-", _xlfn.TEXTSPLIT('Data Table'!B71, CHAR(10)))+2,
                  SEARCH("hrs", _xlfn.TEXTSPLIT('Data Table'!B71, CHAR(10)))-SEARCH("-", _xlfn.TEXTSPLIT('Data Table'!B71, CHAR(10)))-2))/12)
               ), 2),
               "-"
            )
         )
      )
   )
)</f>
        <v>110</v>
      </c>
      <c r="C70" s="203" cm="1">
        <f t="array" ref="C70">IF('Data Table'!C71="", "-",
   IF('Data Table'!C71="-", "-",
      IF(ISNUMBER('Data Table'!C71*1), 'Data Table'!C71,
         IF(ISNUMBER(SEARCH("hrs", 'Data Table'!C71)),
            IFERROR(
               ROUND(SUMPRODUCT(
                  VALUE(LEFT(_xlfn.TEXTSPLIT('Data Table'!C71, CHAR(10)), FIND("-", _xlfn.TEXTSPLIT('Data Table'!C71, CHAR(10)))-1)) *
                  (VALUE(MID(_xlfn.TEXTSPLIT('Data Table'!C71, CHAR(10)), FIND("-", _xlfn.TEXTSPLIT('Data Table'!C71, CHAR(10)))+2,
                  SEARCH("hrs", _xlfn.TEXTSPLIT('Data Table'!C71, CHAR(10)))-SEARCH("-", _xlfn.TEXTSPLIT('Data Table'!C71, CHAR(10)))-2))/12)
               ), 2),
               "-"
            )
         )
      )
   )
)</f>
        <v>118</v>
      </c>
      <c r="D70" s="203" cm="1">
        <f t="array" ref="D70">IF('Data Table'!D71="", "-",
   IF('Data Table'!D71="-", "-",
      IF(ISNUMBER('Data Table'!D71*1), 'Data Table'!D71,
         IF(ISNUMBER(SEARCH("hrs", 'Data Table'!D71)),
            IFERROR(
               ROUND(SUMPRODUCT(
                  VALUE(LEFT(_xlfn.TEXTSPLIT('Data Table'!D71, CHAR(10)), FIND("-", _xlfn.TEXTSPLIT('Data Table'!D71, CHAR(10)))-1)) *
                  (VALUE(MID(_xlfn.TEXTSPLIT('Data Table'!D71, CHAR(10)), FIND("-", _xlfn.TEXTSPLIT('Data Table'!D71, CHAR(10)))+2,
                  SEARCH("hrs", _xlfn.TEXTSPLIT('Data Table'!D71, CHAR(10)))-SEARCH("-", _xlfn.TEXTSPLIT('Data Table'!D71, CHAR(10)))-2))/12)
               ), 2),
               "-"
            )
         )
      )
   )
)</f>
        <v>27</v>
      </c>
      <c r="E70" s="203" cm="1">
        <f t="array" ref="E70">IF('Data Table'!E71="", "-",
   IF('Data Table'!E71="-", "-",
      IF(ISNUMBER('Data Table'!E71*1), 'Data Table'!E71,
         IF(ISNUMBER(SEARCH("hrs", 'Data Table'!E71)),
            IFERROR(
               ROUND(SUMPRODUCT(
                  VALUE(LEFT(_xlfn.TEXTSPLIT('Data Table'!E71, CHAR(10)), FIND("-", _xlfn.TEXTSPLIT('Data Table'!E71, CHAR(10)))-1)) *
                  (VALUE(MID(_xlfn.TEXTSPLIT('Data Table'!E71, CHAR(10)), FIND("-", _xlfn.TEXTSPLIT('Data Table'!E71, CHAR(10)))+2,
                  SEARCH("hrs", _xlfn.TEXTSPLIT('Data Table'!E71, CHAR(10)))-SEARCH("-", _xlfn.TEXTSPLIT('Data Table'!E71, CHAR(10)))-2))/12)
               ), 2),
               "-"
            )
         )
      )
   )
)</f>
        <v>27</v>
      </c>
      <c r="F70" s="203" t="str" cm="1">
        <f t="array" ref="F70">IF('Data Table'!F71="", "-",
   IF('Data Table'!F71="-", "-",
      IF(ISNUMBER('Data Table'!F71*1), 'Data Table'!F71,
         IF(ISNUMBER(SEARCH("hrs", 'Data Table'!F71)),
            IFERROR(
               ROUND(SUMPRODUCT(
                  VALUE(LEFT(_xlfn.TEXTSPLIT('Data Table'!F71, CHAR(10)), FIND("-", _xlfn.TEXTSPLIT('Data Table'!F71, CHAR(10)))-1)) *
                  (VALUE(MID(_xlfn.TEXTSPLIT('Data Table'!F71, CHAR(10)), FIND("-", _xlfn.TEXTSPLIT('Data Table'!F71, CHAR(10)))+2,
                  SEARCH("hrs", _xlfn.TEXTSPLIT('Data Table'!F71, CHAR(10)))-SEARCH("-", _xlfn.TEXTSPLIT('Data Table'!F71, CHAR(10)))-2))/12)
               ), 2),
               "-"
            )
         )
      )
   )
)</f>
        <v>-</v>
      </c>
      <c r="G70" s="203" t="str" cm="1">
        <f t="array" ref="G70">IF('Data Table'!G71="", "-",
   IF('Data Table'!G71="-", "-",
      IF(ISNUMBER('Data Table'!G71*1), 'Data Table'!G71,
         IF(ISNUMBER(SEARCH("hrs", 'Data Table'!G71)),
            IFERROR(
               ROUND(SUMPRODUCT(
                  VALUE(LEFT(_xlfn.TEXTSPLIT('Data Table'!G71, CHAR(10)), FIND("-", _xlfn.TEXTSPLIT('Data Table'!G71, CHAR(10)))-1)) *
                  (VALUE(MID(_xlfn.TEXTSPLIT('Data Table'!G71, CHAR(10)), FIND("-", _xlfn.TEXTSPLIT('Data Table'!G71, CHAR(10)))+2,
                  SEARCH("hrs", _xlfn.TEXTSPLIT('Data Table'!G71, CHAR(10)))-SEARCH("-", _xlfn.TEXTSPLIT('Data Table'!G71, CHAR(10)))-2))/12)
               ), 2),
               "-"
            )
         )
      )
   )
)</f>
        <v>-</v>
      </c>
      <c r="H70" s="203" cm="1">
        <f t="array" ref="H70">IF('Data Table'!H71="", "-",
   IF('Data Table'!H71="-", "-",
      IF(ISNUMBER('Data Table'!H71*1), 'Data Table'!H71,
         IF(ISNUMBER(SEARCH("hrs", 'Data Table'!H71)),
            IFERROR(
               ROUND(SUMPRODUCT(
                  VALUE(LEFT(_xlfn.TEXTSPLIT('Data Table'!H71, CHAR(10)), FIND("-", _xlfn.TEXTSPLIT('Data Table'!H71, CHAR(10)))-1)) *
                  (VALUE(MID(_xlfn.TEXTSPLIT('Data Table'!H71, CHAR(10)), FIND("-", _xlfn.TEXTSPLIT('Data Table'!H71, CHAR(10)))+2,
                  SEARCH("hrs", _xlfn.TEXTSPLIT('Data Table'!H71, CHAR(10)))-SEARCH("-", _xlfn.TEXTSPLIT('Data Table'!H71, CHAR(10)))-2))/12)
               ), 2),
               "-"
            )
         )
      )
   )
)</f>
        <v>10</v>
      </c>
      <c r="I70" s="203" cm="1">
        <f t="array" ref="I70">IF('Data Table'!I71="", "-",
   IF('Data Table'!I71="-", "-",
      IF(ISNUMBER('Data Table'!I71*1), 'Data Table'!I71,
         IF(ISNUMBER(SEARCH("hrs", 'Data Table'!I71)),
            IFERROR(
               ROUND(SUMPRODUCT(
                  VALUE(LEFT(_xlfn.TEXTSPLIT('Data Table'!I71, CHAR(10)), FIND("-", _xlfn.TEXTSPLIT('Data Table'!I71, CHAR(10)))-1)) *
                  (VALUE(MID(_xlfn.TEXTSPLIT('Data Table'!I71, CHAR(10)), FIND("-", _xlfn.TEXTSPLIT('Data Table'!I71, CHAR(10)))+2,
                  SEARCH("hrs", _xlfn.TEXTSPLIT('Data Table'!I71, CHAR(10)))-SEARCH("-", _xlfn.TEXTSPLIT('Data Table'!I71, CHAR(10)))-2))/12)
               ), 2),
               "-"
            )
         )
      )
   )
)</f>
        <v>5</v>
      </c>
      <c r="J70" s="203" cm="1">
        <f t="array" ref="J70">IF('Data Table'!J71="", "-",
   IF('Data Table'!J71="-", "-",
      IF(ISNUMBER('Data Table'!J71*1), 'Data Table'!J71,
         IF(ISNUMBER(SEARCH("hrs", 'Data Table'!J71)),
            IFERROR(
               ROUND(SUMPRODUCT(
                  VALUE(LEFT(_xlfn.TEXTSPLIT('Data Table'!J71, CHAR(10)), FIND("-", _xlfn.TEXTSPLIT('Data Table'!J71, CHAR(10)))-1)) *
                  (VALUE(MID(_xlfn.TEXTSPLIT('Data Table'!J71, CHAR(10)), FIND("-", _xlfn.TEXTSPLIT('Data Table'!J71, CHAR(10)))+2,
                  SEARCH("hrs", _xlfn.TEXTSPLIT('Data Table'!J71, CHAR(10)))-SEARCH("-", _xlfn.TEXTSPLIT('Data Table'!J71, CHAR(10)))-2))/12)
               ), 2),
               "-"
            )
         )
      )
   )
)</f>
        <v>3</v>
      </c>
      <c r="K70" s="203" cm="1">
        <f t="array" ref="K70">IF('Data Table'!K71="", "-",
   IF('Data Table'!K71="-", "-",
      IF(ISNUMBER('Data Table'!K71*1), 'Data Table'!K71,
         IF(ISNUMBER(SEARCH("hrs", 'Data Table'!K71)),
            IFERROR(
               ROUND(SUMPRODUCT(
                  VALUE(LEFT(_xlfn.TEXTSPLIT('Data Table'!K71, CHAR(10)), FIND("-", _xlfn.TEXTSPLIT('Data Table'!K71, CHAR(10)))-1)) *
                  (VALUE(MID(_xlfn.TEXTSPLIT('Data Table'!K71, CHAR(10)), FIND("-", _xlfn.TEXTSPLIT('Data Table'!K71, CHAR(10)))+2,
                  SEARCH("hrs", _xlfn.TEXTSPLIT('Data Table'!K71, CHAR(10)))-SEARCH("-", _xlfn.TEXTSPLIT('Data Table'!K71, CHAR(10)))-2))/12)
               ), 2),
               "-"
            )
         )
      )
   )
)</f>
        <v>3</v>
      </c>
      <c r="L70" s="203" cm="1">
        <f t="array" ref="L70">IF('Data Table'!N71="", "-",
   IF('Data Table'!N71="-", "-",
      IF(ISNUMBER('Data Table'!N71*1), 'Data Table'!N71,
         IF(ISNUMBER(SEARCH("hrs", 'Data Table'!N71)),
            IFERROR(
               ROUND(SUMPRODUCT(
                  VALUE(LEFT(_xlfn.TEXTSPLIT('Data Table'!N71, CHAR(10)), FIND("-", _xlfn.TEXTSPLIT('Data Table'!N71, CHAR(10)))-1)) *
                  (VALUE(MID(_xlfn.TEXTSPLIT('Data Table'!N71, CHAR(10)), FIND("-", _xlfn.TEXTSPLIT('Data Table'!N71, CHAR(10)))+2,
                  SEARCH("hrs", _xlfn.TEXTSPLIT('Data Table'!N71, CHAR(10)))-SEARCH("-", _xlfn.TEXTSPLIT('Data Table'!N71, CHAR(10)))-2))/12)
               ), 2),
               "-"
            )
         )
      )
   )
)</f>
        <v>1</v>
      </c>
      <c r="M70" s="203" cm="1">
        <f t="array" ref="M70">IF('Data Table'!O71="", "-",
   IF('Data Table'!O71="-", "-",
      IF(ISNUMBER('Data Table'!O71*1), 'Data Table'!O71,
         IF(ISNUMBER(SEARCH("hrs", 'Data Table'!O71)),
            IFERROR(
               ROUND(SUMPRODUCT(
                  VALUE(LEFT(_xlfn.TEXTSPLIT('Data Table'!O71, CHAR(10)), FIND("-", _xlfn.TEXTSPLIT('Data Table'!O71, CHAR(10)))-1)) *
                  (VALUE(MID(_xlfn.TEXTSPLIT('Data Table'!O71, CHAR(10)), FIND("-", _xlfn.TEXTSPLIT('Data Table'!O71, CHAR(10)))+2,
                  SEARCH("hrs", _xlfn.TEXTSPLIT('Data Table'!O71, CHAR(10)))-SEARCH("-", _xlfn.TEXTSPLIT('Data Table'!O71, CHAR(10)))-2))/12)
               ), 2),
               "-"
            )
         )
      )
   )
)</f>
        <v>1</v>
      </c>
      <c r="N70" s="203" cm="1">
        <f t="array" ref="N70">IF('Data Table'!P71="", "-",
   IF('Data Table'!P71="-", "-",
      IF(ISNUMBER('Data Table'!P71*1), 'Data Table'!P71,
         IF(ISNUMBER(SEARCH("hrs", 'Data Table'!P71)),
            IFERROR(
               ROUND(SUMPRODUCT(
                  VALUE(LEFT(_xlfn.TEXTSPLIT('Data Table'!P71, CHAR(10)), FIND("-", _xlfn.TEXTSPLIT('Data Table'!P71, CHAR(10)))-1)) *
                  (VALUE(MID(_xlfn.TEXTSPLIT('Data Table'!P71, CHAR(10)), FIND("-", _xlfn.TEXTSPLIT('Data Table'!P71, CHAR(10)))+2,
                  SEARCH("hrs", _xlfn.TEXTSPLIT('Data Table'!P71, CHAR(10)))-SEARCH("-", _xlfn.TEXTSPLIT('Data Table'!P71, CHAR(10)))-2))/12)
               ), 2),
               "-"
            )
         )
      )
   )
)</f>
        <v>6</v>
      </c>
      <c r="O70" s="203" cm="1">
        <f t="array" ref="O70">IF('Data Table'!Q71="", "-",
   IF('Data Table'!Q71="-", "-",
      IF(ISNUMBER('Data Table'!Q71*1), 'Data Table'!Q71,
         IF(ISNUMBER(SEARCH("hrs", 'Data Table'!Q71)),
            IFERROR(
               ROUND(SUMPRODUCT(
                  VALUE(LEFT(_xlfn.TEXTSPLIT('Data Table'!Q71, CHAR(10)), FIND("-", _xlfn.TEXTSPLIT('Data Table'!Q71, CHAR(10)))-1)) *
                  (VALUE(MID(_xlfn.TEXTSPLIT('Data Table'!Q71, CHAR(10)), FIND("-", _xlfn.TEXTSPLIT('Data Table'!Q71, CHAR(10)))+2,
                  SEARCH("hrs", _xlfn.TEXTSPLIT('Data Table'!Q71, CHAR(10)))-SEARCH("-", _xlfn.TEXTSPLIT('Data Table'!Q71, CHAR(10)))-2))/12)
               ), 2),
               "-"
            )
         )
      )
   )
)</f>
        <v>5</v>
      </c>
      <c r="P70" s="203" cm="1">
        <f t="array" ref="P70">IF('Data Table'!R71="", "-",
   IF('Data Table'!R71="-", "-",
      IF(ISNUMBER('Data Table'!R71*1), 'Data Table'!R71,
         IF(ISNUMBER(SEARCH("hrs", 'Data Table'!R71)),
            IFERROR(
               ROUND(SUMPRODUCT(
                  VALUE(LEFT(_xlfn.TEXTSPLIT('Data Table'!R71, CHAR(10)), FIND("-", _xlfn.TEXTSPLIT('Data Table'!R71, CHAR(10)))-1)) *
                  (VALUE(MID(_xlfn.TEXTSPLIT('Data Table'!R71, CHAR(10)), FIND("-", _xlfn.TEXTSPLIT('Data Table'!R71, CHAR(10)))+2,
                  SEARCH("hrs", _xlfn.TEXTSPLIT('Data Table'!R71, CHAR(10)))-SEARCH("-", _xlfn.TEXTSPLIT('Data Table'!R71, CHAR(10)))-2))/12)
               ), 2),
               "-"
            )
         )
      )
   )
)</f>
        <v>2</v>
      </c>
      <c r="Q70" s="203" cm="1">
        <f t="array" ref="Q70">IF('Data Table'!S71="", "-",
   IF('Data Table'!S71="-", "-",
      IF(ISNUMBER('Data Table'!S71*1), 'Data Table'!S71,
         IF(ISNUMBER(SEARCH("hrs", 'Data Table'!S71)),
            IFERROR(
               ROUND(SUMPRODUCT(
                  VALUE(LEFT(_xlfn.TEXTSPLIT('Data Table'!S71, CHAR(10)), FIND("-", _xlfn.TEXTSPLIT('Data Table'!S71, CHAR(10)))-1)) *
                  (VALUE(MID(_xlfn.TEXTSPLIT('Data Table'!S71, CHAR(10)), FIND("-", _xlfn.TEXTSPLIT('Data Table'!S71, CHAR(10)))+2,
                  SEARCH("hrs", _xlfn.TEXTSPLIT('Data Table'!S71, CHAR(10)))-SEARCH("-", _xlfn.TEXTSPLIT('Data Table'!S71, CHAR(10)))-2))/12)
               ), 2),
               "-"
            )
         )
      )
   )
)</f>
        <v>2</v>
      </c>
      <c r="R70" s="203" cm="1">
        <f t="array" ref="R70">IF('Data Table'!T71="", "-",
   IF('Data Table'!T71="-", "-",
      IF(ISNUMBER('Data Table'!T71*1), 'Data Table'!T71,
         IF(ISNUMBER(SEARCH("hrs", 'Data Table'!T71)),
            IFERROR(
               ROUND(SUMPRODUCT(
                  VALUE(LEFT(_xlfn.TEXTSPLIT('Data Table'!T71, CHAR(10)), FIND("-", _xlfn.TEXTSPLIT('Data Table'!T71, CHAR(10)))-1)) *
                  (VALUE(MID(_xlfn.TEXTSPLIT('Data Table'!T71, CHAR(10)), FIND("-", _xlfn.TEXTSPLIT('Data Table'!T71, CHAR(10)))+2,
                  SEARCH("hrs", _xlfn.TEXTSPLIT('Data Table'!T71, CHAR(10)))-SEARCH("-", _xlfn.TEXTSPLIT('Data Table'!T71, CHAR(10)))-2))/12)
               ), 2),
               "-"
            )
         )
      )
   )
)</f>
        <v>5</v>
      </c>
      <c r="S70" s="203" cm="1">
        <f t="array" ref="S70">IF('Data Table'!U71="", "-",
   IF('Data Table'!U71="-", "-",
      IF(ISNUMBER('Data Table'!U71*1), 'Data Table'!U71,
         IF(ISNUMBER(SEARCH("hrs", 'Data Table'!U71)),
            IFERROR(
               ROUND(SUMPRODUCT(
                  VALUE(LEFT(_xlfn.TEXTSPLIT('Data Table'!U71, CHAR(10)), FIND("-", _xlfn.TEXTSPLIT('Data Table'!U71, CHAR(10)))-1)) *
                  (VALUE(MID(_xlfn.TEXTSPLIT('Data Table'!U71, CHAR(10)), FIND("-", _xlfn.TEXTSPLIT('Data Table'!U71, CHAR(10)))+2,
                  SEARCH("hrs", _xlfn.TEXTSPLIT('Data Table'!U71, CHAR(10)))-SEARCH("-", _xlfn.TEXTSPLIT('Data Table'!U71, CHAR(10)))-2))/12)
               ), 2),
               "-"
            )
         )
      )
   )
)</f>
        <v>5</v>
      </c>
      <c r="T70" s="251">
        <v>22217</v>
      </c>
      <c r="U70" s="253" t="s">
        <v>54</v>
      </c>
      <c r="V70" s="253">
        <v>602</v>
      </c>
      <c r="W70" s="208"/>
    </row>
    <row r="71" spans="1:23" s="3" customFormat="1" ht="20.25" customHeight="1">
      <c r="A71" s="205">
        <v>45381</v>
      </c>
      <c r="B71" s="203" cm="1">
        <f t="array" ref="B71">IF('Data Table'!B72="", "-",
   IF('Data Table'!B72="-", "-",
      IF(ISNUMBER('Data Table'!B72*1), 'Data Table'!B72,
         IF(ISNUMBER(SEARCH("hrs", 'Data Table'!B72)),
            IFERROR(
               ROUND(SUMPRODUCT(
                  VALUE(LEFT(_xlfn.TEXTSPLIT('Data Table'!B72, CHAR(10)), FIND("-", _xlfn.TEXTSPLIT('Data Table'!B72, CHAR(10)))-1)) *
                  (VALUE(MID(_xlfn.TEXTSPLIT('Data Table'!B72, CHAR(10)), FIND("-", _xlfn.TEXTSPLIT('Data Table'!B72, CHAR(10)))+2,
                  SEARCH("hrs", _xlfn.TEXTSPLIT('Data Table'!B72, CHAR(10)))-SEARCH("-", _xlfn.TEXTSPLIT('Data Table'!B72, CHAR(10)))-2))/12)
               ), 2),
               "-"
            )
         )
      )
   )
)</f>
        <v>98</v>
      </c>
      <c r="C71" s="203" cm="1">
        <f t="array" ref="C71">IF('Data Table'!C72="", "-",
   IF('Data Table'!C72="-", "-",
      IF(ISNUMBER('Data Table'!C72*1), 'Data Table'!C72,
         IF(ISNUMBER(SEARCH("hrs", 'Data Table'!C72)),
            IFERROR(
               ROUND(SUMPRODUCT(
                  VALUE(LEFT(_xlfn.TEXTSPLIT('Data Table'!C72, CHAR(10)), FIND("-", _xlfn.TEXTSPLIT('Data Table'!C72, CHAR(10)))-1)) *
                  (VALUE(MID(_xlfn.TEXTSPLIT('Data Table'!C72, CHAR(10)), FIND("-", _xlfn.TEXTSPLIT('Data Table'!C72, CHAR(10)))+2,
                  SEARCH("hrs", _xlfn.TEXTSPLIT('Data Table'!C72, CHAR(10)))-SEARCH("-", _xlfn.TEXTSPLIT('Data Table'!C72, CHAR(10)))-2))/12)
               ), 2),
               "-"
            )
         )
      )
   )
)</f>
        <v>95</v>
      </c>
      <c r="D71" s="203" cm="1">
        <f t="array" ref="D71">IF('Data Table'!D72="", "-",
   IF('Data Table'!D72="-", "-",
      IF(ISNUMBER('Data Table'!D72*1), 'Data Table'!D72,
         IF(ISNUMBER(SEARCH("hrs", 'Data Table'!D72)),
            IFERROR(
               ROUND(SUMPRODUCT(
                  VALUE(LEFT(_xlfn.TEXTSPLIT('Data Table'!D72, CHAR(10)), FIND("-", _xlfn.TEXTSPLIT('Data Table'!D72, CHAR(10)))-1)) *
                  (VALUE(MID(_xlfn.TEXTSPLIT('Data Table'!D72, CHAR(10)), FIND("-", _xlfn.TEXTSPLIT('Data Table'!D72, CHAR(10)))+2,
                  SEARCH("hrs", _xlfn.TEXTSPLIT('Data Table'!D72, CHAR(10)))-SEARCH("-", _xlfn.TEXTSPLIT('Data Table'!D72, CHAR(10)))-2))/12)
               ), 2),
               "-"
            )
         )
      )
   )
)</f>
        <v>26</v>
      </c>
      <c r="E71" s="203" cm="1">
        <f t="array" ref="E71">IF('Data Table'!E72="", "-",
   IF('Data Table'!E72="-", "-",
      IF(ISNUMBER('Data Table'!E72*1), 'Data Table'!E72,
         IF(ISNUMBER(SEARCH("hrs", 'Data Table'!E72)),
            IFERROR(
               ROUND(SUMPRODUCT(
                  VALUE(LEFT(_xlfn.TEXTSPLIT('Data Table'!E72, CHAR(10)), FIND("-", _xlfn.TEXTSPLIT('Data Table'!E72, CHAR(10)))-1)) *
                  (VALUE(MID(_xlfn.TEXTSPLIT('Data Table'!E72, CHAR(10)), FIND("-", _xlfn.TEXTSPLIT('Data Table'!E72, CHAR(10)))+2,
                  SEARCH("hrs", _xlfn.TEXTSPLIT('Data Table'!E72, CHAR(10)))-SEARCH("-", _xlfn.TEXTSPLIT('Data Table'!E72, CHAR(10)))-2))/12)
               ), 2),
               "-"
            )
         )
      )
   )
)</f>
        <v>27</v>
      </c>
      <c r="F71" s="203" t="str" cm="1">
        <f t="array" ref="F71">IF('Data Table'!F72="", "-",
   IF('Data Table'!F72="-", "-",
      IF(ISNUMBER('Data Table'!F72*1), 'Data Table'!F72,
         IF(ISNUMBER(SEARCH("hrs", 'Data Table'!F72)),
            IFERROR(
               ROUND(SUMPRODUCT(
                  VALUE(LEFT(_xlfn.TEXTSPLIT('Data Table'!F72, CHAR(10)), FIND("-", _xlfn.TEXTSPLIT('Data Table'!F72, CHAR(10)))-1)) *
                  (VALUE(MID(_xlfn.TEXTSPLIT('Data Table'!F72, CHAR(10)), FIND("-", _xlfn.TEXTSPLIT('Data Table'!F72, CHAR(10)))+2,
                  SEARCH("hrs", _xlfn.TEXTSPLIT('Data Table'!F72, CHAR(10)))-SEARCH("-", _xlfn.TEXTSPLIT('Data Table'!F72, CHAR(10)))-2))/12)
               ), 2),
               "-"
            )
         )
      )
   )
)</f>
        <v>-</v>
      </c>
      <c r="G71" s="203" t="str" cm="1">
        <f t="array" ref="G71">IF('Data Table'!G72="", "-",
   IF('Data Table'!G72="-", "-",
      IF(ISNUMBER('Data Table'!G72*1), 'Data Table'!G72,
         IF(ISNUMBER(SEARCH("hrs", 'Data Table'!G72)),
            IFERROR(
               ROUND(SUMPRODUCT(
                  VALUE(LEFT(_xlfn.TEXTSPLIT('Data Table'!G72, CHAR(10)), FIND("-", _xlfn.TEXTSPLIT('Data Table'!G72, CHAR(10)))-1)) *
                  (VALUE(MID(_xlfn.TEXTSPLIT('Data Table'!G72, CHAR(10)), FIND("-", _xlfn.TEXTSPLIT('Data Table'!G72, CHAR(10)))+2,
                  SEARCH("hrs", _xlfn.TEXTSPLIT('Data Table'!G72, CHAR(10)))-SEARCH("-", _xlfn.TEXTSPLIT('Data Table'!G72, CHAR(10)))-2))/12)
               ), 2),
               "-"
            )
         )
      )
   )
)</f>
        <v>-</v>
      </c>
      <c r="H71" s="203" cm="1">
        <f t="array" ref="H71">IF('Data Table'!H72="", "-",
   IF('Data Table'!H72="-", "-",
      IF(ISNUMBER('Data Table'!H72*1), 'Data Table'!H72,
         IF(ISNUMBER(SEARCH("hrs", 'Data Table'!H72)),
            IFERROR(
               ROUND(SUMPRODUCT(
                  VALUE(LEFT(_xlfn.TEXTSPLIT('Data Table'!H72, CHAR(10)), FIND("-", _xlfn.TEXTSPLIT('Data Table'!H72, CHAR(10)))-1)) *
                  (VALUE(MID(_xlfn.TEXTSPLIT('Data Table'!H72, CHAR(10)), FIND("-", _xlfn.TEXTSPLIT('Data Table'!H72, CHAR(10)))+2,
                  SEARCH("hrs", _xlfn.TEXTSPLIT('Data Table'!H72, CHAR(10)))-SEARCH("-", _xlfn.TEXTSPLIT('Data Table'!H72, CHAR(10)))-2))/12)
               ), 2),
               "-"
            )
         )
      )
   )
)</f>
        <v>7</v>
      </c>
      <c r="I71" s="203" cm="1">
        <f t="array" ref="I71">IF('Data Table'!I72="", "-",
   IF('Data Table'!I72="-", "-",
      IF(ISNUMBER('Data Table'!I72*1), 'Data Table'!I72,
         IF(ISNUMBER(SEARCH("hrs", 'Data Table'!I72)),
            IFERROR(
               ROUND(SUMPRODUCT(
                  VALUE(LEFT(_xlfn.TEXTSPLIT('Data Table'!I72, CHAR(10)), FIND("-", _xlfn.TEXTSPLIT('Data Table'!I72, CHAR(10)))-1)) *
                  (VALUE(MID(_xlfn.TEXTSPLIT('Data Table'!I72, CHAR(10)), FIND("-", _xlfn.TEXTSPLIT('Data Table'!I72, CHAR(10)))+2,
                  SEARCH("hrs", _xlfn.TEXTSPLIT('Data Table'!I72, CHAR(10)))-SEARCH("-", _xlfn.TEXTSPLIT('Data Table'!I72, CHAR(10)))-2))/12)
               ), 2),
               "-"
            )
         )
      )
   )
)</f>
        <v>8</v>
      </c>
      <c r="J71" s="203" cm="1">
        <f t="array" ref="J71">IF('Data Table'!J72="", "-",
   IF('Data Table'!J72="-", "-",
      IF(ISNUMBER('Data Table'!J72*1), 'Data Table'!J72,
         IF(ISNUMBER(SEARCH("hrs", 'Data Table'!J72)),
            IFERROR(
               ROUND(SUMPRODUCT(
                  VALUE(LEFT(_xlfn.TEXTSPLIT('Data Table'!J72, CHAR(10)), FIND("-", _xlfn.TEXTSPLIT('Data Table'!J72, CHAR(10)))-1)) *
                  (VALUE(MID(_xlfn.TEXTSPLIT('Data Table'!J72, CHAR(10)), FIND("-", _xlfn.TEXTSPLIT('Data Table'!J72, CHAR(10)))+2,
                  SEARCH("hrs", _xlfn.TEXTSPLIT('Data Table'!J72, CHAR(10)))-SEARCH("-", _xlfn.TEXTSPLIT('Data Table'!J72, CHAR(10)))-2))/12)
               ), 2),
               "-"
            )
         )
      )
   )
)</f>
        <v>3</v>
      </c>
      <c r="K71" s="203" cm="1">
        <f t="array" ref="K71">IF('Data Table'!K72="", "-",
   IF('Data Table'!K72="-", "-",
      IF(ISNUMBER('Data Table'!K72*1), 'Data Table'!K72,
         IF(ISNUMBER(SEARCH("hrs", 'Data Table'!K72)),
            IFERROR(
               ROUND(SUMPRODUCT(
                  VALUE(LEFT(_xlfn.TEXTSPLIT('Data Table'!K72, CHAR(10)), FIND("-", _xlfn.TEXTSPLIT('Data Table'!K72, CHAR(10)))-1)) *
                  (VALUE(MID(_xlfn.TEXTSPLIT('Data Table'!K72, CHAR(10)), FIND("-", _xlfn.TEXTSPLIT('Data Table'!K72, CHAR(10)))+2,
                  SEARCH("hrs", _xlfn.TEXTSPLIT('Data Table'!K72, CHAR(10)))-SEARCH("-", _xlfn.TEXTSPLIT('Data Table'!K72, CHAR(10)))-2))/12)
               ), 2),
               "-"
            )
         )
      )
   )
)</f>
        <v>3</v>
      </c>
      <c r="L71" s="203" cm="1">
        <f t="array" ref="L71">IF('Data Table'!N72="", "-",
   IF('Data Table'!N72="-", "-",
      IF(ISNUMBER('Data Table'!N72*1), 'Data Table'!N72,
         IF(ISNUMBER(SEARCH("hrs", 'Data Table'!N72)),
            IFERROR(
               ROUND(SUMPRODUCT(
                  VALUE(LEFT(_xlfn.TEXTSPLIT('Data Table'!N72, CHAR(10)), FIND("-", _xlfn.TEXTSPLIT('Data Table'!N72, CHAR(10)))-1)) *
                  (VALUE(MID(_xlfn.TEXTSPLIT('Data Table'!N72, CHAR(10)), FIND("-", _xlfn.TEXTSPLIT('Data Table'!N72, CHAR(10)))+2,
                  SEARCH("hrs", _xlfn.TEXTSPLIT('Data Table'!N72, CHAR(10)))-SEARCH("-", _xlfn.TEXTSPLIT('Data Table'!N72, CHAR(10)))-2))/12)
               ), 2),
               "-"
            )
         )
      )
   )
)</f>
        <v>1</v>
      </c>
      <c r="M71" s="203" cm="1">
        <f t="array" ref="M71">IF('Data Table'!O72="", "-",
   IF('Data Table'!O72="-", "-",
      IF(ISNUMBER('Data Table'!O72*1), 'Data Table'!O72,
         IF(ISNUMBER(SEARCH("hrs", 'Data Table'!O72)),
            IFERROR(
               ROUND(SUMPRODUCT(
                  VALUE(LEFT(_xlfn.TEXTSPLIT('Data Table'!O72, CHAR(10)), FIND("-", _xlfn.TEXTSPLIT('Data Table'!O72, CHAR(10)))-1)) *
                  (VALUE(MID(_xlfn.TEXTSPLIT('Data Table'!O72, CHAR(10)), FIND("-", _xlfn.TEXTSPLIT('Data Table'!O72, CHAR(10)))+2,
                  SEARCH("hrs", _xlfn.TEXTSPLIT('Data Table'!O72, CHAR(10)))-SEARCH("-", _xlfn.TEXTSPLIT('Data Table'!O72, CHAR(10)))-2))/12)
               ), 2),
               "-"
            )
         )
      )
   )
)</f>
        <v>1</v>
      </c>
      <c r="N71" s="203" cm="1">
        <f t="array" ref="N71">IF('Data Table'!P72="", "-",
   IF('Data Table'!P72="-", "-",
      IF(ISNUMBER('Data Table'!P72*1), 'Data Table'!P72,
         IF(ISNUMBER(SEARCH("hrs", 'Data Table'!P72)),
            IFERROR(
               ROUND(SUMPRODUCT(
                  VALUE(LEFT(_xlfn.TEXTSPLIT('Data Table'!P72, CHAR(10)), FIND("-", _xlfn.TEXTSPLIT('Data Table'!P72, CHAR(10)))-1)) *
                  (VALUE(MID(_xlfn.TEXTSPLIT('Data Table'!P72, CHAR(10)), FIND("-", _xlfn.TEXTSPLIT('Data Table'!P72, CHAR(10)))+2,
                  SEARCH("hrs", _xlfn.TEXTSPLIT('Data Table'!P72, CHAR(10)))-SEARCH("-", _xlfn.TEXTSPLIT('Data Table'!P72, CHAR(10)))-2))/12)
               ), 2),
               "-"
            )
         )
      )
   )
)</f>
        <v>5</v>
      </c>
      <c r="O71" s="203" cm="1">
        <f t="array" ref="O71">IF('Data Table'!Q72="", "-",
   IF('Data Table'!Q72="-", "-",
      IF(ISNUMBER('Data Table'!Q72*1), 'Data Table'!Q72,
         IF(ISNUMBER(SEARCH("hrs", 'Data Table'!Q72)),
            IFERROR(
               ROUND(SUMPRODUCT(
                  VALUE(LEFT(_xlfn.TEXTSPLIT('Data Table'!Q72, CHAR(10)), FIND("-", _xlfn.TEXTSPLIT('Data Table'!Q72, CHAR(10)))-1)) *
                  (VALUE(MID(_xlfn.TEXTSPLIT('Data Table'!Q72, CHAR(10)), FIND("-", _xlfn.TEXTSPLIT('Data Table'!Q72, CHAR(10)))+2,
                  SEARCH("hrs", _xlfn.TEXTSPLIT('Data Table'!Q72, CHAR(10)))-SEARCH("-", _xlfn.TEXTSPLIT('Data Table'!Q72, CHAR(10)))-2))/12)
               ), 2),
               "-"
            )
         )
      )
   )
)</f>
        <v>4</v>
      </c>
      <c r="P71" s="203" cm="1">
        <f t="array" ref="P71">IF('Data Table'!R72="", "-",
   IF('Data Table'!R72="-", "-",
      IF(ISNUMBER('Data Table'!R72*1), 'Data Table'!R72,
         IF(ISNUMBER(SEARCH("hrs", 'Data Table'!R72)),
            IFERROR(
               ROUND(SUMPRODUCT(
                  VALUE(LEFT(_xlfn.TEXTSPLIT('Data Table'!R72, CHAR(10)), FIND("-", _xlfn.TEXTSPLIT('Data Table'!R72, CHAR(10)))-1)) *
                  (VALUE(MID(_xlfn.TEXTSPLIT('Data Table'!R72, CHAR(10)), FIND("-", _xlfn.TEXTSPLIT('Data Table'!R72, CHAR(10)))+2,
                  SEARCH("hrs", _xlfn.TEXTSPLIT('Data Table'!R72, CHAR(10)))-SEARCH("-", _xlfn.TEXTSPLIT('Data Table'!R72, CHAR(10)))-2))/12)
               ), 2),
               "-"
            )
         )
      )
   )
)</f>
        <v>2</v>
      </c>
      <c r="Q71" s="203" cm="1">
        <f t="array" ref="Q71">IF('Data Table'!S72="", "-",
   IF('Data Table'!S72="-", "-",
      IF(ISNUMBER('Data Table'!S72*1), 'Data Table'!S72,
         IF(ISNUMBER(SEARCH("hrs", 'Data Table'!S72)),
            IFERROR(
               ROUND(SUMPRODUCT(
                  VALUE(LEFT(_xlfn.TEXTSPLIT('Data Table'!S72, CHAR(10)), FIND("-", _xlfn.TEXTSPLIT('Data Table'!S72, CHAR(10)))-1)) *
                  (VALUE(MID(_xlfn.TEXTSPLIT('Data Table'!S72, CHAR(10)), FIND("-", _xlfn.TEXTSPLIT('Data Table'!S72, CHAR(10)))+2,
                  SEARCH("hrs", _xlfn.TEXTSPLIT('Data Table'!S72, CHAR(10)))-SEARCH("-", _xlfn.TEXTSPLIT('Data Table'!S72, CHAR(10)))-2))/12)
               ), 2),
               "-"
            )
         )
      )
   )
)</f>
        <v>2</v>
      </c>
      <c r="R71" s="203" cm="1">
        <f t="array" ref="R71">IF('Data Table'!T72="", "-",
   IF('Data Table'!T72="-", "-",
      IF(ISNUMBER('Data Table'!T72*1), 'Data Table'!T72,
         IF(ISNUMBER(SEARCH("hrs", 'Data Table'!T72)),
            IFERROR(
               ROUND(SUMPRODUCT(
                  VALUE(LEFT(_xlfn.TEXTSPLIT('Data Table'!T72, CHAR(10)), FIND("-", _xlfn.TEXTSPLIT('Data Table'!T72, CHAR(10)))-1)) *
                  (VALUE(MID(_xlfn.TEXTSPLIT('Data Table'!T72, CHAR(10)), FIND("-", _xlfn.TEXTSPLIT('Data Table'!T72, CHAR(10)))+2,
                  SEARCH("hrs", _xlfn.TEXTSPLIT('Data Table'!T72, CHAR(10)))-SEARCH("-", _xlfn.TEXTSPLIT('Data Table'!T72, CHAR(10)))-2))/12)
               ), 2),
               "-"
            )
         )
      )
   )
)</f>
        <v>5</v>
      </c>
      <c r="S71" s="203" cm="1">
        <f t="array" ref="S71">IF('Data Table'!U72="", "-",
   IF('Data Table'!U72="-", "-",
      IF(ISNUMBER('Data Table'!U72*1), 'Data Table'!U72,
         IF(ISNUMBER(SEARCH("hrs", 'Data Table'!U72)),
            IFERROR(
               ROUND(SUMPRODUCT(
                  VALUE(LEFT(_xlfn.TEXTSPLIT('Data Table'!U72, CHAR(10)), FIND("-", _xlfn.TEXTSPLIT('Data Table'!U72, CHAR(10)))-1)) *
                  (VALUE(MID(_xlfn.TEXTSPLIT('Data Table'!U72, CHAR(10)), FIND("-", _xlfn.TEXTSPLIT('Data Table'!U72, CHAR(10)))+2,
                  SEARCH("hrs", _xlfn.TEXTSPLIT('Data Table'!U72, CHAR(10)))-SEARCH("-", _xlfn.TEXTSPLIT('Data Table'!U72, CHAR(10)))-2))/12)
               ), 2),
               "-"
            )
         )
      )
   )
)</f>
        <v>5</v>
      </c>
      <c r="T71" s="255">
        <v>22983</v>
      </c>
      <c r="U71" s="253">
        <v>48498</v>
      </c>
      <c r="V71" s="253">
        <v>535</v>
      </c>
      <c r="W71" s="208"/>
    </row>
    <row r="72" spans="1:23" s="3" customFormat="1" ht="20.25" customHeight="1">
      <c r="A72" s="205">
        <v>45382</v>
      </c>
      <c r="B72" s="203" cm="1">
        <f t="array" ref="B72">IF('Data Table'!B73="", "-",
   IF('Data Table'!B73="-", "-",
      IF(ISNUMBER('Data Table'!B73*1), 'Data Table'!B73,
         IF(ISNUMBER(SEARCH("hrs", 'Data Table'!B73)),
            IFERROR(
               ROUND(SUMPRODUCT(
                  VALUE(LEFT(_xlfn.TEXTSPLIT('Data Table'!B73, CHAR(10)), FIND("-", _xlfn.TEXTSPLIT('Data Table'!B73, CHAR(10)))-1)) *
                  (VALUE(MID(_xlfn.TEXTSPLIT('Data Table'!B73, CHAR(10)), FIND("-", _xlfn.TEXTSPLIT('Data Table'!B73, CHAR(10)))+2,
                  SEARCH("hrs", _xlfn.TEXTSPLIT('Data Table'!B73, CHAR(10)))-SEARCH("-", _xlfn.TEXTSPLIT('Data Table'!B73, CHAR(10)))-2))/12)
               ), 2),
               "-"
            )
         )
      )
   )
)</f>
        <v>89</v>
      </c>
      <c r="C72" s="203" cm="1">
        <f t="array" ref="C72">IF('Data Table'!C73="", "-",
   IF('Data Table'!C73="-", "-",
      IF(ISNUMBER('Data Table'!C73*1), 'Data Table'!C73,
         IF(ISNUMBER(SEARCH("hrs", 'Data Table'!C73)),
            IFERROR(
               ROUND(SUMPRODUCT(
                  VALUE(LEFT(_xlfn.TEXTSPLIT('Data Table'!C73, CHAR(10)), FIND("-", _xlfn.TEXTSPLIT('Data Table'!C73, CHAR(10)))-1)) *
                  (VALUE(MID(_xlfn.TEXTSPLIT('Data Table'!C73, CHAR(10)), FIND("-", _xlfn.TEXTSPLIT('Data Table'!C73, CHAR(10)))+2,
                  SEARCH("hrs", _xlfn.TEXTSPLIT('Data Table'!C73, CHAR(10)))-SEARCH("-", _xlfn.TEXTSPLIT('Data Table'!C73, CHAR(10)))-2))/12)
               ), 2),
               "-"
            )
         )
      )
   )
)</f>
        <v>87</v>
      </c>
      <c r="D72" s="203" cm="1">
        <f t="array" ref="D72">IF('Data Table'!D73="", "-",
   IF('Data Table'!D73="-", "-",
      IF(ISNUMBER('Data Table'!D73*1), 'Data Table'!D73,
         IF(ISNUMBER(SEARCH("hrs", 'Data Table'!D73)),
            IFERROR(
               ROUND(SUMPRODUCT(
                  VALUE(LEFT(_xlfn.TEXTSPLIT('Data Table'!D73, CHAR(10)), FIND("-", _xlfn.TEXTSPLIT('Data Table'!D73, CHAR(10)))-1)) *
                  (VALUE(MID(_xlfn.TEXTSPLIT('Data Table'!D73, CHAR(10)), FIND("-", _xlfn.TEXTSPLIT('Data Table'!D73, CHAR(10)))+2,
                  SEARCH("hrs", _xlfn.TEXTSPLIT('Data Table'!D73, CHAR(10)))-SEARCH("-", _xlfn.TEXTSPLIT('Data Table'!D73, CHAR(10)))-2))/12)
               ), 2),
               "-"
            )
         )
      )
   )
)</f>
        <v>27</v>
      </c>
      <c r="E72" s="203" cm="1">
        <f t="array" ref="E72">IF('Data Table'!E73="", "-",
   IF('Data Table'!E73="-", "-",
      IF(ISNUMBER('Data Table'!E73*1), 'Data Table'!E73,
         IF(ISNUMBER(SEARCH("hrs", 'Data Table'!E73)),
            IFERROR(
               ROUND(SUMPRODUCT(
                  VALUE(LEFT(_xlfn.TEXTSPLIT('Data Table'!E73, CHAR(10)), FIND("-", _xlfn.TEXTSPLIT('Data Table'!E73, CHAR(10)))-1)) *
                  (VALUE(MID(_xlfn.TEXTSPLIT('Data Table'!E73, CHAR(10)), FIND("-", _xlfn.TEXTSPLIT('Data Table'!E73, CHAR(10)))+2,
                  SEARCH("hrs", _xlfn.TEXTSPLIT('Data Table'!E73, CHAR(10)))-SEARCH("-", _xlfn.TEXTSPLIT('Data Table'!E73, CHAR(10)))-2))/12)
               ), 2),
               "-"
            )
         )
      )
   )
)</f>
        <v>28</v>
      </c>
      <c r="F72" s="203" t="str" cm="1">
        <f t="array" ref="F72">IF('Data Table'!F73="", "-",
   IF('Data Table'!F73="-", "-",
      IF(ISNUMBER('Data Table'!F73*1), 'Data Table'!F73,
         IF(ISNUMBER(SEARCH("hrs", 'Data Table'!F73)),
            IFERROR(
               ROUND(SUMPRODUCT(
                  VALUE(LEFT(_xlfn.TEXTSPLIT('Data Table'!F73, CHAR(10)), FIND("-", _xlfn.TEXTSPLIT('Data Table'!F73, CHAR(10)))-1)) *
                  (VALUE(MID(_xlfn.TEXTSPLIT('Data Table'!F73, CHAR(10)), FIND("-", _xlfn.TEXTSPLIT('Data Table'!F73, CHAR(10)))+2,
                  SEARCH("hrs", _xlfn.TEXTSPLIT('Data Table'!F73, CHAR(10)))-SEARCH("-", _xlfn.TEXTSPLIT('Data Table'!F73, CHAR(10)))-2))/12)
               ), 2),
               "-"
            )
         )
      )
   )
)</f>
        <v>-</v>
      </c>
      <c r="G72" s="203" t="str" cm="1">
        <f t="array" ref="G72">IF('Data Table'!G73="", "-",
   IF('Data Table'!G73="-", "-",
      IF(ISNUMBER('Data Table'!G73*1), 'Data Table'!G73,
         IF(ISNUMBER(SEARCH("hrs", 'Data Table'!G73)),
            IFERROR(
               ROUND(SUMPRODUCT(
                  VALUE(LEFT(_xlfn.TEXTSPLIT('Data Table'!G73, CHAR(10)), FIND("-", _xlfn.TEXTSPLIT('Data Table'!G73, CHAR(10)))-1)) *
                  (VALUE(MID(_xlfn.TEXTSPLIT('Data Table'!G73, CHAR(10)), FIND("-", _xlfn.TEXTSPLIT('Data Table'!G73, CHAR(10)))+2,
                  SEARCH("hrs", _xlfn.TEXTSPLIT('Data Table'!G73, CHAR(10)))-SEARCH("-", _xlfn.TEXTSPLIT('Data Table'!G73, CHAR(10)))-2))/12)
               ), 2),
               "-"
            )
         )
      )
   )
)</f>
        <v>-</v>
      </c>
      <c r="H72" s="203" cm="1">
        <f t="array" ref="H72">IF('Data Table'!H73="", "-",
   IF('Data Table'!H73="-", "-",
      IF(ISNUMBER('Data Table'!H73*1), 'Data Table'!H73,
         IF(ISNUMBER(SEARCH("hrs", 'Data Table'!H73)),
            IFERROR(
               ROUND(SUMPRODUCT(
                  VALUE(LEFT(_xlfn.TEXTSPLIT('Data Table'!H73, CHAR(10)), FIND("-", _xlfn.TEXTSPLIT('Data Table'!H73, CHAR(10)))-1)) *
                  (VALUE(MID(_xlfn.TEXTSPLIT('Data Table'!H73, CHAR(10)), FIND("-", _xlfn.TEXTSPLIT('Data Table'!H73, CHAR(10)))+2,
                  SEARCH("hrs", _xlfn.TEXTSPLIT('Data Table'!H73, CHAR(10)))-SEARCH("-", _xlfn.TEXTSPLIT('Data Table'!H73, CHAR(10)))-2))/12)
               ), 2),
               "-"
            )
         )
      )
   )
)</f>
        <v>6</v>
      </c>
      <c r="I72" s="203" cm="1">
        <f t="array" ref="I72">IF('Data Table'!I73="", "-",
   IF('Data Table'!I73="-", "-",
      IF(ISNUMBER('Data Table'!I73*1), 'Data Table'!I73,
         IF(ISNUMBER(SEARCH("hrs", 'Data Table'!I73)),
            IFERROR(
               ROUND(SUMPRODUCT(
                  VALUE(LEFT(_xlfn.TEXTSPLIT('Data Table'!I73, CHAR(10)), FIND("-", _xlfn.TEXTSPLIT('Data Table'!I73, CHAR(10)))-1)) *
                  (VALUE(MID(_xlfn.TEXTSPLIT('Data Table'!I73, CHAR(10)), FIND("-", _xlfn.TEXTSPLIT('Data Table'!I73, CHAR(10)))+2,
                  SEARCH("hrs", _xlfn.TEXTSPLIT('Data Table'!I73, CHAR(10)))-SEARCH("-", _xlfn.TEXTSPLIT('Data Table'!I73, CHAR(10)))-2))/12)
               ), 2),
               "-"
            )
         )
      )
   )
)</f>
        <v>8</v>
      </c>
      <c r="J72" s="203" cm="1">
        <f t="array" ref="J72">IF('Data Table'!J73="", "-",
   IF('Data Table'!J73="-", "-",
      IF(ISNUMBER('Data Table'!J73*1), 'Data Table'!J73,
         IF(ISNUMBER(SEARCH("hrs", 'Data Table'!J73)),
            IFERROR(
               ROUND(SUMPRODUCT(
                  VALUE(LEFT(_xlfn.TEXTSPLIT('Data Table'!J73, CHAR(10)), FIND("-", _xlfn.TEXTSPLIT('Data Table'!J73, CHAR(10)))-1)) *
                  (VALUE(MID(_xlfn.TEXTSPLIT('Data Table'!J73, CHAR(10)), FIND("-", _xlfn.TEXTSPLIT('Data Table'!J73, CHAR(10)))+2,
                  SEARCH("hrs", _xlfn.TEXTSPLIT('Data Table'!J73, CHAR(10)))-SEARCH("-", _xlfn.TEXTSPLIT('Data Table'!J73, CHAR(10)))-2))/12)
               ), 2),
               "-"
            )
         )
      )
   )
)</f>
        <v>3</v>
      </c>
      <c r="K72" s="203" cm="1">
        <f t="array" ref="K72">IF('Data Table'!K73="", "-",
   IF('Data Table'!K73="-", "-",
      IF(ISNUMBER('Data Table'!K73*1), 'Data Table'!K73,
         IF(ISNUMBER(SEARCH("hrs", 'Data Table'!K73)),
            IFERROR(
               ROUND(SUMPRODUCT(
                  VALUE(LEFT(_xlfn.TEXTSPLIT('Data Table'!K73, CHAR(10)), FIND("-", _xlfn.TEXTSPLIT('Data Table'!K73, CHAR(10)))-1)) *
                  (VALUE(MID(_xlfn.TEXTSPLIT('Data Table'!K73, CHAR(10)), FIND("-", _xlfn.TEXTSPLIT('Data Table'!K73, CHAR(10)))+2,
                  SEARCH("hrs", _xlfn.TEXTSPLIT('Data Table'!K73, CHAR(10)))-SEARCH("-", _xlfn.TEXTSPLIT('Data Table'!K73, CHAR(10)))-2))/12)
               ), 2),
               "-"
            )
         )
      )
   )
)</f>
        <v>3</v>
      </c>
      <c r="L72" s="203" cm="1">
        <f t="array" ref="L72">IF('Data Table'!N73="", "-",
   IF('Data Table'!N73="-", "-",
      IF(ISNUMBER('Data Table'!N73*1), 'Data Table'!N73,
         IF(ISNUMBER(SEARCH("hrs", 'Data Table'!N73)),
            IFERROR(
               ROUND(SUMPRODUCT(
                  VALUE(LEFT(_xlfn.TEXTSPLIT('Data Table'!N73, CHAR(10)), FIND("-", _xlfn.TEXTSPLIT('Data Table'!N73, CHAR(10)))-1)) *
                  (VALUE(MID(_xlfn.TEXTSPLIT('Data Table'!N73, CHAR(10)), FIND("-", _xlfn.TEXTSPLIT('Data Table'!N73, CHAR(10)))+2,
                  SEARCH("hrs", _xlfn.TEXTSPLIT('Data Table'!N73, CHAR(10)))-SEARCH("-", _xlfn.TEXTSPLIT('Data Table'!N73, CHAR(10)))-2))/12)
               ), 2),
               "-"
            )
         )
      )
   )
)</f>
        <v>1</v>
      </c>
      <c r="M72" s="203" cm="1">
        <f t="array" ref="M72">IF('Data Table'!O73="", "-",
   IF('Data Table'!O73="-", "-",
      IF(ISNUMBER('Data Table'!O73*1), 'Data Table'!O73,
         IF(ISNUMBER(SEARCH("hrs", 'Data Table'!O73)),
            IFERROR(
               ROUND(SUMPRODUCT(
                  VALUE(LEFT(_xlfn.TEXTSPLIT('Data Table'!O73, CHAR(10)), FIND("-", _xlfn.TEXTSPLIT('Data Table'!O73, CHAR(10)))-1)) *
                  (VALUE(MID(_xlfn.TEXTSPLIT('Data Table'!O73, CHAR(10)), FIND("-", _xlfn.TEXTSPLIT('Data Table'!O73, CHAR(10)))+2,
                  SEARCH("hrs", _xlfn.TEXTSPLIT('Data Table'!O73, CHAR(10)))-SEARCH("-", _xlfn.TEXTSPLIT('Data Table'!O73, CHAR(10)))-2))/12)
               ), 2),
               "-"
            )
         )
      )
   )
)</f>
        <v>1</v>
      </c>
      <c r="N72" s="203" cm="1">
        <f t="array" ref="N72">IF('Data Table'!P73="", "-",
   IF('Data Table'!P73="-", "-",
      IF(ISNUMBER('Data Table'!P73*1), 'Data Table'!P73,
         IF(ISNUMBER(SEARCH("hrs", 'Data Table'!P73)),
            IFERROR(
               ROUND(SUMPRODUCT(
                  VALUE(LEFT(_xlfn.TEXTSPLIT('Data Table'!P73, CHAR(10)), FIND("-", _xlfn.TEXTSPLIT('Data Table'!P73, CHAR(10)))-1)) *
                  (VALUE(MID(_xlfn.TEXTSPLIT('Data Table'!P73, CHAR(10)), FIND("-", _xlfn.TEXTSPLIT('Data Table'!P73, CHAR(10)))+2,
                  SEARCH("hrs", _xlfn.TEXTSPLIT('Data Table'!P73, CHAR(10)))-SEARCH("-", _xlfn.TEXTSPLIT('Data Table'!P73, CHAR(10)))-2))/12)
               ), 2),
               "-"
            )
         )
      )
   )
)</f>
        <v>5</v>
      </c>
      <c r="O72" s="203" cm="1">
        <f t="array" ref="O72">IF('Data Table'!Q73="", "-",
   IF('Data Table'!Q73="-", "-",
      IF(ISNUMBER('Data Table'!Q73*1), 'Data Table'!Q73,
         IF(ISNUMBER(SEARCH("hrs", 'Data Table'!Q73)),
            IFERROR(
               ROUND(SUMPRODUCT(
                  VALUE(LEFT(_xlfn.TEXTSPLIT('Data Table'!Q73, CHAR(10)), FIND("-", _xlfn.TEXTSPLIT('Data Table'!Q73, CHAR(10)))-1)) *
                  (VALUE(MID(_xlfn.TEXTSPLIT('Data Table'!Q73, CHAR(10)), FIND("-", _xlfn.TEXTSPLIT('Data Table'!Q73, CHAR(10)))+2,
                  SEARCH("hrs", _xlfn.TEXTSPLIT('Data Table'!Q73, CHAR(10)))-SEARCH("-", _xlfn.TEXTSPLIT('Data Table'!Q73, CHAR(10)))-2))/12)
               ), 2),
               "-"
            )
         )
      )
   )
)</f>
        <v>4</v>
      </c>
      <c r="P72" s="203" cm="1">
        <f t="array" ref="P72">IF('Data Table'!R73="", "-",
   IF('Data Table'!R73="-", "-",
      IF(ISNUMBER('Data Table'!R73*1), 'Data Table'!R73,
         IF(ISNUMBER(SEARCH("hrs", 'Data Table'!R73)),
            IFERROR(
               ROUND(SUMPRODUCT(
                  VALUE(LEFT(_xlfn.TEXTSPLIT('Data Table'!R73, CHAR(10)), FIND("-", _xlfn.TEXTSPLIT('Data Table'!R73, CHAR(10)))-1)) *
                  (VALUE(MID(_xlfn.TEXTSPLIT('Data Table'!R73, CHAR(10)), FIND("-", _xlfn.TEXTSPLIT('Data Table'!R73, CHAR(10)))+2,
                  SEARCH("hrs", _xlfn.TEXTSPLIT('Data Table'!R73, CHAR(10)))-SEARCH("-", _xlfn.TEXTSPLIT('Data Table'!R73, CHAR(10)))-2))/12)
               ), 2),
               "-"
            )
         )
      )
   )
)</f>
        <v>2</v>
      </c>
      <c r="Q72" s="203" cm="1">
        <f t="array" ref="Q72">IF('Data Table'!S73="", "-",
   IF('Data Table'!S73="-", "-",
      IF(ISNUMBER('Data Table'!S73*1), 'Data Table'!S73,
         IF(ISNUMBER(SEARCH("hrs", 'Data Table'!S73)),
            IFERROR(
               ROUND(SUMPRODUCT(
                  VALUE(LEFT(_xlfn.TEXTSPLIT('Data Table'!S73, CHAR(10)), FIND("-", _xlfn.TEXTSPLIT('Data Table'!S73, CHAR(10)))-1)) *
                  (VALUE(MID(_xlfn.TEXTSPLIT('Data Table'!S73, CHAR(10)), FIND("-", _xlfn.TEXTSPLIT('Data Table'!S73, CHAR(10)))+2,
                  SEARCH("hrs", _xlfn.TEXTSPLIT('Data Table'!S73, CHAR(10)))-SEARCH("-", _xlfn.TEXTSPLIT('Data Table'!S73, CHAR(10)))-2))/12)
               ), 2),
               "-"
            )
         )
      )
   )
)</f>
        <v>2</v>
      </c>
      <c r="R72" s="203" cm="1">
        <f t="array" ref="R72">IF('Data Table'!T73="", "-",
   IF('Data Table'!T73="-", "-",
      IF(ISNUMBER('Data Table'!T73*1), 'Data Table'!T73,
         IF(ISNUMBER(SEARCH("hrs", 'Data Table'!T73)),
            IFERROR(
               ROUND(SUMPRODUCT(
                  VALUE(LEFT(_xlfn.TEXTSPLIT('Data Table'!T73, CHAR(10)), FIND("-", _xlfn.TEXTSPLIT('Data Table'!T73, CHAR(10)))-1)) *
                  (VALUE(MID(_xlfn.TEXTSPLIT('Data Table'!T73, CHAR(10)), FIND("-", _xlfn.TEXTSPLIT('Data Table'!T73, CHAR(10)))+2,
                  SEARCH("hrs", _xlfn.TEXTSPLIT('Data Table'!T73, CHAR(10)))-SEARCH("-", _xlfn.TEXTSPLIT('Data Table'!T73, CHAR(10)))-2))/12)
               ), 2),
               "-"
            )
         )
      )
   )
)</f>
        <v>5</v>
      </c>
      <c r="S72" s="203" cm="1">
        <f t="array" ref="S72">IF('Data Table'!U73="", "-",
   IF('Data Table'!U73="-", "-",
      IF(ISNUMBER('Data Table'!U73*1), 'Data Table'!U73,
         IF(ISNUMBER(SEARCH("hrs", 'Data Table'!U73)),
            IFERROR(
               ROUND(SUMPRODUCT(
                  VALUE(LEFT(_xlfn.TEXTSPLIT('Data Table'!U73, CHAR(10)), FIND("-", _xlfn.TEXTSPLIT('Data Table'!U73, CHAR(10)))-1)) *
                  (VALUE(MID(_xlfn.TEXTSPLIT('Data Table'!U73, CHAR(10)), FIND("-", _xlfn.TEXTSPLIT('Data Table'!U73, CHAR(10)))+2,
                  SEARCH("hrs", _xlfn.TEXTSPLIT('Data Table'!U73, CHAR(10)))-SEARCH("-", _xlfn.TEXTSPLIT('Data Table'!U73, CHAR(10)))-2))/12)
               ), 2),
               "-"
            )
         )
      )
   )
)</f>
        <v>5</v>
      </c>
      <c r="T72" s="255">
        <v>24128</v>
      </c>
      <c r="U72" s="253">
        <v>52470</v>
      </c>
      <c r="V72" s="253">
        <v>656</v>
      </c>
      <c r="W72" s="208"/>
    </row>
    <row r="73" spans="1:23" s="3" customFormat="1" ht="20.25" customHeight="1">
      <c r="A73" s="205">
        <v>45383</v>
      </c>
      <c r="B73" s="203" cm="1">
        <f t="array" ref="B73">IF('Data Table'!B74="", "-",
   IF('Data Table'!B74="-", "-",
      IF(ISNUMBER('Data Table'!B74*1), 'Data Table'!B74,
         IF(ISNUMBER(SEARCH("hrs", 'Data Table'!B74)),
            IFERROR(
               ROUND(SUMPRODUCT(
                  VALUE(LEFT(_xlfn.TEXTSPLIT('Data Table'!B74, CHAR(10)), FIND("-", _xlfn.TEXTSPLIT('Data Table'!B74, CHAR(10)))-1)) *
                  (VALUE(MID(_xlfn.TEXTSPLIT('Data Table'!B74, CHAR(10)), FIND("-", _xlfn.TEXTSPLIT('Data Table'!B74, CHAR(10)))+2,
                  SEARCH("hrs", _xlfn.TEXTSPLIT('Data Table'!B74, CHAR(10)))-SEARCH("-", _xlfn.TEXTSPLIT('Data Table'!B74, CHAR(10)))-2))/12)
               ), 2),
               "-"
            )
         )
      )
   )
)</f>
        <v>100</v>
      </c>
      <c r="C73" s="203" cm="1">
        <f t="array" ref="C73">IF('Data Table'!C74="", "-",
   IF('Data Table'!C74="-", "-",
      IF(ISNUMBER('Data Table'!C74*1), 'Data Table'!C74,
         IF(ISNUMBER(SEARCH("hrs", 'Data Table'!C74)),
            IFERROR(
               ROUND(SUMPRODUCT(
                  VALUE(LEFT(_xlfn.TEXTSPLIT('Data Table'!C74, CHAR(10)), FIND("-", _xlfn.TEXTSPLIT('Data Table'!C74, CHAR(10)))-1)) *
                  (VALUE(MID(_xlfn.TEXTSPLIT('Data Table'!C74, CHAR(10)), FIND("-", _xlfn.TEXTSPLIT('Data Table'!C74, CHAR(10)))+2,
                  SEARCH("hrs", _xlfn.TEXTSPLIT('Data Table'!C74, CHAR(10)))-SEARCH("-", _xlfn.TEXTSPLIT('Data Table'!C74, CHAR(10)))-2))/12)
               ), 2),
               "-"
            )
         )
      )
   )
)</f>
        <v>95</v>
      </c>
      <c r="D73" s="203" cm="1">
        <f t="array" ref="D73">IF('Data Table'!D74="", "-",
   IF('Data Table'!D74="-", "-",
      IF(ISNUMBER('Data Table'!D74*1), 'Data Table'!D74,
         IF(ISNUMBER(SEARCH("hrs", 'Data Table'!D74)),
            IFERROR(
               ROUND(SUMPRODUCT(
                  VALUE(LEFT(_xlfn.TEXTSPLIT('Data Table'!D74, CHAR(10)), FIND("-", _xlfn.TEXTSPLIT('Data Table'!D74, CHAR(10)))-1)) *
                  (VALUE(MID(_xlfn.TEXTSPLIT('Data Table'!D74, CHAR(10)), FIND("-", _xlfn.TEXTSPLIT('Data Table'!D74, CHAR(10)))+2,
                  SEARCH("hrs", _xlfn.TEXTSPLIT('Data Table'!D74, CHAR(10)))-SEARCH("-", _xlfn.TEXTSPLIT('Data Table'!D74, CHAR(10)))-2))/12)
               ), 2),
               "-"
            )
         )
      )
   )
)</f>
        <v>28</v>
      </c>
      <c r="E73" s="203" cm="1">
        <f t="array" ref="E73">IF('Data Table'!E74="", "-",
   IF('Data Table'!E74="-", "-",
      IF(ISNUMBER('Data Table'!E74*1), 'Data Table'!E74,
         IF(ISNUMBER(SEARCH("hrs", 'Data Table'!E74)),
            IFERROR(
               ROUND(SUMPRODUCT(
                  VALUE(LEFT(_xlfn.TEXTSPLIT('Data Table'!E74, CHAR(10)), FIND("-", _xlfn.TEXTSPLIT('Data Table'!E74, CHAR(10)))-1)) *
                  (VALUE(MID(_xlfn.TEXTSPLIT('Data Table'!E74, CHAR(10)), FIND("-", _xlfn.TEXTSPLIT('Data Table'!E74, CHAR(10)))+2,
                  SEARCH("hrs", _xlfn.TEXTSPLIT('Data Table'!E74, CHAR(10)))-SEARCH("-", _xlfn.TEXTSPLIT('Data Table'!E74, CHAR(10)))-2))/12)
               ), 2),
               "-"
            )
         )
      )
   )
)</f>
        <v>30</v>
      </c>
      <c r="F73" s="203" t="str" cm="1">
        <f t="array" ref="F73">IF('Data Table'!F74="", "-",
   IF('Data Table'!F74="-", "-",
      IF(ISNUMBER('Data Table'!F74*1), 'Data Table'!F74,
         IF(ISNUMBER(SEARCH("hrs", 'Data Table'!F74)),
            IFERROR(
               ROUND(SUMPRODUCT(
                  VALUE(LEFT(_xlfn.TEXTSPLIT('Data Table'!F74, CHAR(10)), FIND("-", _xlfn.TEXTSPLIT('Data Table'!F74, CHAR(10)))-1)) *
                  (VALUE(MID(_xlfn.TEXTSPLIT('Data Table'!F74, CHAR(10)), FIND("-", _xlfn.TEXTSPLIT('Data Table'!F74, CHAR(10)))+2,
                  SEARCH("hrs", _xlfn.TEXTSPLIT('Data Table'!F74, CHAR(10)))-SEARCH("-", _xlfn.TEXTSPLIT('Data Table'!F74, CHAR(10)))-2))/12)
               ), 2),
               "-"
            )
         )
      )
   )
)</f>
        <v>-</v>
      </c>
      <c r="G73" s="203" t="str" cm="1">
        <f t="array" ref="G73">IF('Data Table'!G74="", "-",
   IF('Data Table'!G74="-", "-",
      IF(ISNUMBER('Data Table'!G74*1), 'Data Table'!G74,
         IF(ISNUMBER(SEARCH("hrs", 'Data Table'!G74)),
            IFERROR(
               ROUND(SUMPRODUCT(
                  VALUE(LEFT(_xlfn.TEXTSPLIT('Data Table'!G74, CHAR(10)), FIND("-", _xlfn.TEXTSPLIT('Data Table'!G74, CHAR(10)))-1)) *
                  (VALUE(MID(_xlfn.TEXTSPLIT('Data Table'!G74, CHAR(10)), FIND("-", _xlfn.TEXTSPLIT('Data Table'!G74, CHAR(10)))+2,
                  SEARCH("hrs", _xlfn.TEXTSPLIT('Data Table'!G74, CHAR(10)))-SEARCH("-", _xlfn.TEXTSPLIT('Data Table'!G74, CHAR(10)))-2))/12)
               ), 2),
               "-"
            )
         )
      )
   )
)</f>
        <v>-</v>
      </c>
      <c r="H73" s="203" cm="1">
        <f t="array" ref="H73">IF('Data Table'!H74="", "-",
   IF('Data Table'!H74="-", "-",
      IF(ISNUMBER('Data Table'!H74*1), 'Data Table'!H74,
         IF(ISNUMBER(SEARCH("hrs", 'Data Table'!H74)),
            IFERROR(
               ROUND(SUMPRODUCT(
                  VALUE(LEFT(_xlfn.TEXTSPLIT('Data Table'!H74, CHAR(10)), FIND("-", _xlfn.TEXTSPLIT('Data Table'!H74, CHAR(10)))-1)) *
                  (VALUE(MID(_xlfn.TEXTSPLIT('Data Table'!H74, CHAR(10)), FIND("-", _xlfn.TEXTSPLIT('Data Table'!H74, CHAR(10)))+2,
                  SEARCH("hrs", _xlfn.TEXTSPLIT('Data Table'!H74, CHAR(10)))-SEARCH("-", _xlfn.TEXTSPLIT('Data Table'!H74, CHAR(10)))-2))/12)
               ), 2),
               "-"
            )
         )
      )
   )
)</f>
        <v>6</v>
      </c>
      <c r="I73" s="203" cm="1">
        <f t="array" ref="I73">IF('Data Table'!I74="", "-",
   IF('Data Table'!I74="-", "-",
      IF(ISNUMBER('Data Table'!I74*1), 'Data Table'!I74,
         IF(ISNUMBER(SEARCH("hrs", 'Data Table'!I74)),
            IFERROR(
               ROUND(SUMPRODUCT(
                  VALUE(LEFT(_xlfn.TEXTSPLIT('Data Table'!I74, CHAR(10)), FIND("-", _xlfn.TEXTSPLIT('Data Table'!I74, CHAR(10)))-1)) *
                  (VALUE(MID(_xlfn.TEXTSPLIT('Data Table'!I74, CHAR(10)), FIND("-", _xlfn.TEXTSPLIT('Data Table'!I74, CHAR(10)))+2,
                  SEARCH("hrs", _xlfn.TEXTSPLIT('Data Table'!I74, CHAR(10)))-SEARCH("-", _xlfn.TEXTSPLIT('Data Table'!I74, CHAR(10)))-2))/12)
               ), 2),
               "-"
            )
         )
      )
   )
)</f>
        <v>8</v>
      </c>
      <c r="J73" s="203" cm="1">
        <f t="array" ref="J73">IF('Data Table'!J74="", "-",
   IF('Data Table'!J74="-", "-",
      IF(ISNUMBER('Data Table'!J74*1), 'Data Table'!J74,
         IF(ISNUMBER(SEARCH("hrs", 'Data Table'!J74)),
            IFERROR(
               ROUND(SUMPRODUCT(
                  VALUE(LEFT(_xlfn.TEXTSPLIT('Data Table'!J74, CHAR(10)), FIND("-", _xlfn.TEXTSPLIT('Data Table'!J74, CHAR(10)))-1)) *
                  (VALUE(MID(_xlfn.TEXTSPLIT('Data Table'!J74, CHAR(10)), FIND("-", _xlfn.TEXTSPLIT('Data Table'!J74, CHAR(10)))+2,
                  SEARCH("hrs", _xlfn.TEXTSPLIT('Data Table'!J74, CHAR(10)))-SEARCH("-", _xlfn.TEXTSPLIT('Data Table'!J74, CHAR(10)))-2))/12)
               ), 2),
               "-"
            )
         )
      )
   )
)</f>
        <v>3</v>
      </c>
      <c r="K73" s="203" cm="1">
        <f t="array" ref="K73">IF('Data Table'!K74="", "-",
   IF('Data Table'!K74="-", "-",
      IF(ISNUMBER('Data Table'!K74*1), 'Data Table'!K74,
         IF(ISNUMBER(SEARCH("hrs", 'Data Table'!K74)),
            IFERROR(
               ROUND(SUMPRODUCT(
                  VALUE(LEFT(_xlfn.TEXTSPLIT('Data Table'!K74, CHAR(10)), FIND("-", _xlfn.TEXTSPLIT('Data Table'!K74, CHAR(10)))-1)) *
                  (VALUE(MID(_xlfn.TEXTSPLIT('Data Table'!K74, CHAR(10)), FIND("-", _xlfn.TEXTSPLIT('Data Table'!K74, CHAR(10)))+2,
                  SEARCH("hrs", _xlfn.TEXTSPLIT('Data Table'!K74, CHAR(10)))-SEARCH("-", _xlfn.TEXTSPLIT('Data Table'!K74, CHAR(10)))-2))/12)
               ), 2),
               "-"
            )
         )
      )
   )
)</f>
        <v>3</v>
      </c>
      <c r="L73" s="203" cm="1">
        <f t="array" ref="L73">IF('Data Table'!N74="", "-",
   IF('Data Table'!N74="-", "-",
      IF(ISNUMBER('Data Table'!N74*1), 'Data Table'!N74,
         IF(ISNUMBER(SEARCH("hrs", 'Data Table'!N74)),
            IFERROR(
               ROUND(SUMPRODUCT(
                  VALUE(LEFT(_xlfn.TEXTSPLIT('Data Table'!N74, CHAR(10)), FIND("-", _xlfn.TEXTSPLIT('Data Table'!N74, CHAR(10)))-1)) *
                  (VALUE(MID(_xlfn.TEXTSPLIT('Data Table'!N74, CHAR(10)), FIND("-", _xlfn.TEXTSPLIT('Data Table'!N74, CHAR(10)))+2,
                  SEARCH("hrs", _xlfn.TEXTSPLIT('Data Table'!N74, CHAR(10)))-SEARCH("-", _xlfn.TEXTSPLIT('Data Table'!N74, CHAR(10)))-2))/12)
               ), 2),
               "-"
            )
         )
      )
   )
)</f>
        <v>2</v>
      </c>
      <c r="M73" s="203" cm="1">
        <f t="array" ref="M73">IF('Data Table'!O74="", "-",
   IF('Data Table'!O74="-", "-",
      IF(ISNUMBER('Data Table'!O74*1), 'Data Table'!O74,
         IF(ISNUMBER(SEARCH("hrs", 'Data Table'!O74)),
            IFERROR(
               ROUND(SUMPRODUCT(
                  VALUE(LEFT(_xlfn.TEXTSPLIT('Data Table'!O74, CHAR(10)), FIND("-", _xlfn.TEXTSPLIT('Data Table'!O74, CHAR(10)))-1)) *
                  (VALUE(MID(_xlfn.TEXTSPLIT('Data Table'!O74, CHAR(10)), FIND("-", _xlfn.TEXTSPLIT('Data Table'!O74, CHAR(10)))+2,
                  SEARCH("hrs", _xlfn.TEXTSPLIT('Data Table'!O74, CHAR(10)))-SEARCH("-", _xlfn.TEXTSPLIT('Data Table'!O74, CHAR(10)))-2))/12)
               ), 2),
               "-"
            )
         )
      )
   )
)</f>
        <v>1.5</v>
      </c>
      <c r="N73" s="203" cm="1">
        <f t="array" ref="N73">IF('Data Table'!P74="", "-",
   IF('Data Table'!P74="-", "-",
      IF(ISNUMBER('Data Table'!P74*1), 'Data Table'!P74,
         IF(ISNUMBER(SEARCH("hrs", 'Data Table'!P74)),
            IFERROR(
               ROUND(SUMPRODUCT(
                  VALUE(LEFT(_xlfn.TEXTSPLIT('Data Table'!P74, CHAR(10)), FIND("-", _xlfn.TEXTSPLIT('Data Table'!P74, CHAR(10)))-1)) *
                  (VALUE(MID(_xlfn.TEXTSPLIT('Data Table'!P74, CHAR(10)), FIND("-", _xlfn.TEXTSPLIT('Data Table'!P74, CHAR(10)))+2,
                  SEARCH("hrs", _xlfn.TEXTSPLIT('Data Table'!P74, CHAR(10)))-SEARCH("-", _xlfn.TEXTSPLIT('Data Table'!P74, CHAR(10)))-2))/12)
               ), 2),
               "-"
            )
         )
      )
   )
)</f>
        <v>5</v>
      </c>
      <c r="O73" s="203" cm="1">
        <f t="array" ref="O73">IF('Data Table'!Q74="", "-",
   IF('Data Table'!Q74="-", "-",
      IF(ISNUMBER('Data Table'!Q74*1), 'Data Table'!Q74,
         IF(ISNUMBER(SEARCH("hrs", 'Data Table'!Q74)),
            IFERROR(
               ROUND(SUMPRODUCT(
                  VALUE(LEFT(_xlfn.TEXTSPLIT('Data Table'!Q74, CHAR(10)), FIND("-", _xlfn.TEXTSPLIT('Data Table'!Q74, CHAR(10)))-1)) *
                  (VALUE(MID(_xlfn.TEXTSPLIT('Data Table'!Q74, CHAR(10)), FIND("-", _xlfn.TEXTSPLIT('Data Table'!Q74, CHAR(10)))+2,
                  SEARCH("hrs", _xlfn.TEXTSPLIT('Data Table'!Q74, CHAR(10)))-SEARCH("-", _xlfn.TEXTSPLIT('Data Table'!Q74, CHAR(10)))-2))/12)
               ), 2),
               "-"
            )
         )
      )
   )
)</f>
        <v>4</v>
      </c>
      <c r="P73" s="203" cm="1">
        <f t="array" ref="P73">IF('Data Table'!R74="", "-",
   IF('Data Table'!R74="-", "-",
      IF(ISNUMBER('Data Table'!R74*1), 'Data Table'!R74,
         IF(ISNUMBER(SEARCH("hrs", 'Data Table'!R74)),
            IFERROR(
               ROUND(SUMPRODUCT(
                  VALUE(LEFT(_xlfn.TEXTSPLIT('Data Table'!R74, CHAR(10)), FIND("-", _xlfn.TEXTSPLIT('Data Table'!R74, CHAR(10)))-1)) *
                  (VALUE(MID(_xlfn.TEXTSPLIT('Data Table'!R74, CHAR(10)), FIND("-", _xlfn.TEXTSPLIT('Data Table'!R74, CHAR(10)))+2,
                  SEARCH("hrs", _xlfn.TEXTSPLIT('Data Table'!R74, CHAR(10)))-SEARCH("-", _xlfn.TEXTSPLIT('Data Table'!R74, CHAR(10)))-2))/12)
               ), 2),
               "-"
            )
         )
      )
   )
)</f>
        <v>2</v>
      </c>
      <c r="Q73" s="203" cm="1">
        <f t="array" ref="Q73">IF('Data Table'!S74="", "-",
   IF('Data Table'!S74="-", "-",
      IF(ISNUMBER('Data Table'!S74*1), 'Data Table'!S74,
         IF(ISNUMBER(SEARCH("hrs", 'Data Table'!S74)),
            IFERROR(
               ROUND(SUMPRODUCT(
                  VALUE(LEFT(_xlfn.TEXTSPLIT('Data Table'!S74, CHAR(10)), FIND("-", _xlfn.TEXTSPLIT('Data Table'!S74, CHAR(10)))-1)) *
                  (VALUE(MID(_xlfn.TEXTSPLIT('Data Table'!S74, CHAR(10)), FIND("-", _xlfn.TEXTSPLIT('Data Table'!S74, CHAR(10)))+2,
                  SEARCH("hrs", _xlfn.TEXTSPLIT('Data Table'!S74, CHAR(10)))-SEARCH("-", _xlfn.TEXTSPLIT('Data Table'!S74, CHAR(10)))-2))/12)
               ), 2),
               "-"
            )
         )
      )
   )
)</f>
        <v>2</v>
      </c>
      <c r="R73" s="203" cm="1">
        <f t="array" ref="R73">IF('Data Table'!T74="", "-",
   IF('Data Table'!T74="-", "-",
      IF(ISNUMBER('Data Table'!T74*1), 'Data Table'!T74,
         IF(ISNUMBER(SEARCH("hrs", 'Data Table'!T74)),
            IFERROR(
               ROUND(SUMPRODUCT(
                  VALUE(LEFT(_xlfn.TEXTSPLIT('Data Table'!T74, CHAR(10)), FIND("-", _xlfn.TEXTSPLIT('Data Table'!T74, CHAR(10)))-1)) *
                  (VALUE(MID(_xlfn.TEXTSPLIT('Data Table'!T74, CHAR(10)), FIND("-", _xlfn.TEXTSPLIT('Data Table'!T74, CHAR(10)))+2,
                  SEARCH("hrs", _xlfn.TEXTSPLIT('Data Table'!T74, CHAR(10)))-SEARCH("-", _xlfn.TEXTSPLIT('Data Table'!T74, CHAR(10)))-2))/12)
               ), 2),
               "-"
            )
         )
      )
   )
)</f>
        <v>5</v>
      </c>
      <c r="S73" s="203" cm="1">
        <f t="array" ref="S73">IF('Data Table'!U74="", "-",
   IF('Data Table'!U74="-", "-",
      IF(ISNUMBER('Data Table'!U74*1), 'Data Table'!U74,
         IF(ISNUMBER(SEARCH("hrs", 'Data Table'!U74)),
            IFERROR(
               ROUND(SUMPRODUCT(
                  VALUE(LEFT(_xlfn.TEXTSPLIT('Data Table'!U74, CHAR(10)), FIND("-", _xlfn.TEXTSPLIT('Data Table'!U74, CHAR(10)))-1)) *
                  (VALUE(MID(_xlfn.TEXTSPLIT('Data Table'!U74, CHAR(10)), FIND("-", _xlfn.TEXTSPLIT('Data Table'!U74, CHAR(10)))+2,
                  SEARCH("hrs", _xlfn.TEXTSPLIT('Data Table'!U74, CHAR(10)))-SEARCH("-", _xlfn.TEXTSPLIT('Data Table'!U74, CHAR(10)))-2))/12)
               ), 2),
               "-"
            )
         )
      )
   )
)</f>
        <v>5</v>
      </c>
      <c r="T73" s="245">
        <v>23089</v>
      </c>
      <c r="U73" s="245">
        <v>53512</v>
      </c>
      <c r="V73" s="253">
        <v>678</v>
      </c>
      <c r="W73" s="208"/>
    </row>
    <row r="74" spans="1:23" s="3" customFormat="1" ht="20.25" customHeight="1">
      <c r="A74" s="205">
        <v>45384</v>
      </c>
      <c r="B74" s="203" cm="1">
        <f t="array" ref="B74">IF('Data Table'!B75="", "-",
   IF('Data Table'!B75="-", "-",
      IF(ISNUMBER('Data Table'!B75*1), 'Data Table'!B75,
         IF(ISNUMBER(SEARCH("hrs", 'Data Table'!B75)),
            IFERROR(
               ROUND(SUMPRODUCT(
                  VALUE(LEFT(_xlfn.TEXTSPLIT('Data Table'!B75, CHAR(10)), FIND("-", _xlfn.TEXTSPLIT('Data Table'!B75, CHAR(10)))-1)) *
                  (VALUE(MID(_xlfn.TEXTSPLIT('Data Table'!B75, CHAR(10)), FIND("-", _xlfn.TEXTSPLIT('Data Table'!B75, CHAR(10)))+2,
                  SEARCH("hrs", _xlfn.TEXTSPLIT('Data Table'!B75, CHAR(10)))-SEARCH("-", _xlfn.TEXTSPLIT('Data Table'!B75, CHAR(10)))-2))/12)
               ), 2),
               "-"
            )
         )
      )
   )
)</f>
        <v>98</v>
      </c>
      <c r="C74" s="203" cm="1">
        <f t="array" ref="C74">IF('Data Table'!C75="", "-",
   IF('Data Table'!C75="-", "-",
      IF(ISNUMBER('Data Table'!C75*1), 'Data Table'!C75,
         IF(ISNUMBER(SEARCH("hrs", 'Data Table'!C75)),
            IFERROR(
               ROUND(SUMPRODUCT(
                  VALUE(LEFT(_xlfn.TEXTSPLIT('Data Table'!C75, CHAR(10)), FIND("-", _xlfn.TEXTSPLIT('Data Table'!C75, CHAR(10)))-1)) *
                  (VALUE(MID(_xlfn.TEXTSPLIT('Data Table'!C75, CHAR(10)), FIND("-", _xlfn.TEXTSPLIT('Data Table'!C75, CHAR(10)))+2,
                  SEARCH("hrs", _xlfn.TEXTSPLIT('Data Table'!C75, CHAR(10)))-SEARCH("-", _xlfn.TEXTSPLIT('Data Table'!C75, CHAR(10)))-2))/12)
               ), 2),
               "-"
            )
         )
      )
   )
)</f>
        <v>94</v>
      </c>
      <c r="D74" s="203" cm="1">
        <f t="array" ref="D74">IF('Data Table'!D75="", "-",
   IF('Data Table'!D75="-", "-",
      IF(ISNUMBER('Data Table'!D75*1), 'Data Table'!D75,
         IF(ISNUMBER(SEARCH("hrs", 'Data Table'!D75)),
            IFERROR(
               ROUND(SUMPRODUCT(
                  VALUE(LEFT(_xlfn.TEXTSPLIT('Data Table'!D75, CHAR(10)), FIND("-", _xlfn.TEXTSPLIT('Data Table'!D75, CHAR(10)))-1)) *
                  (VALUE(MID(_xlfn.TEXTSPLIT('Data Table'!D75, CHAR(10)), FIND("-", _xlfn.TEXTSPLIT('Data Table'!D75, CHAR(10)))+2,
                  SEARCH("hrs", _xlfn.TEXTSPLIT('Data Table'!D75, CHAR(10)))-SEARCH("-", _xlfn.TEXTSPLIT('Data Table'!D75, CHAR(10)))-2))/12)
               ), 2),
               "-"
            )
         )
      )
   )
)</f>
        <v>28</v>
      </c>
      <c r="E74" s="203" cm="1">
        <f t="array" ref="E74">IF('Data Table'!E75="", "-",
   IF('Data Table'!E75="-", "-",
      IF(ISNUMBER('Data Table'!E75*1), 'Data Table'!E75,
         IF(ISNUMBER(SEARCH("hrs", 'Data Table'!E75)),
            IFERROR(
               ROUND(SUMPRODUCT(
                  VALUE(LEFT(_xlfn.TEXTSPLIT('Data Table'!E75, CHAR(10)), FIND("-", _xlfn.TEXTSPLIT('Data Table'!E75, CHAR(10)))-1)) *
                  (VALUE(MID(_xlfn.TEXTSPLIT('Data Table'!E75, CHAR(10)), FIND("-", _xlfn.TEXTSPLIT('Data Table'!E75, CHAR(10)))+2,
                  SEARCH("hrs", _xlfn.TEXTSPLIT('Data Table'!E75, CHAR(10)))-SEARCH("-", _xlfn.TEXTSPLIT('Data Table'!E75, CHAR(10)))-2))/12)
               ), 2),
               "-"
            )
         )
      )
   )
)</f>
        <v>29</v>
      </c>
      <c r="F74" s="203" t="str" cm="1">
        <f t="array" ref="F74">IF('Data Table'!F75="", "-",
   IF('Data Table'!F75="-", "-",
      IF(ISNUMBER('Data Table'!F75*1), 'Data Table'!F75,
         IF(ISNUMBER(SEARCH("hrs", 'Data Table'!F75)),
            IFERROR(
               ROUND(SUMPRODUCT(
                  VALUE(LEFT(_xlfn.TEXTSPLIT('Data Table'!F75, CHAR(10)), FIND("-", _xlfn.TEXTSPLIT('Data Table'!F75, CHAR(10)))-1)) *
                  (VALUE(MID(_xlfn.TEXTSPLIT('Data Table'!F75, CHAR(10)), FIND("-", _xlfn.TEXTSPLIT('Data Table'!F75, CHAR(10)))+2,
                  SEARCH("hrs", _xlfn.TEXTSPLIT('Data Table'!F75, CHAR(10)))-SEARCH("-", _xlfn.TEXTSPLIT('Data Table'!F75, CHAR(10)))-2))/12)
               ), 2),
               "-"
            )
         )
      )
   )
)</f>
        <v>-</v>
      </c>
      <c r="G74" s="203" t="str" cm="1">
        <f t="array" ref="G74">IF('Data Table'!G75="", "-",
   IF('Data Table'!G75="-", "-",
      IF(ISNUMBER('Data Table'!G75*1), 'Data Table'!G75,
         IF(ISNUMBER(SEARCH("hrs", 'Data Table'!G75)),
            IFERROR(
               ROUND(SUMPRODUCT(
                  VALUE(LEFT(_xlfn.TEXTSPLIT('Data Table'!G75, CHAR(10)), FIND("-", _xlfn.TEXTSPLIT('Data Table'!G75, CHAR(10)))-1)) *
                  (VALUE(MID(_xlfn.TEXTSPLIT('Data Table'!G75, CHAR(10)), FIND("-", _xlfn.TEXTSPLIT('Data Table'!G75, CHAR(10)))+2,
                  SEARCH("hrs", _xlfn.TEXTSPLIT('Data Table'!G75, CHAR(10)))-SEARCH("-", _xlfn.TEXTSPLIT('Data Table'!G75, CHAR(10)))-2))/12)
               ), 2),
               "-"
            )
         )
      )
   )
)</f>
        <v>-</v>
      </c>
      <c r="H74" s="203" cm="1">
        <f t="array" ref="H74">IF('Data Table'!H75="", "-",
   IF('Data Table'!H75="-", "-",
      IF(ISNUMBER('Data Table'!H75*1), 'Data Table'!H75,
         IF(ISNUMBER(SEARCH("hrs", 'Data Table'!H75)),
            IFERROR(
               ROUND(SUMPRODUCT(
                  VALUE(LEFT(_xlfn.TEXTSPLIT('Data Table'!H75, CHAR(10)), FIND("-", _xlfn.TEXTSPLIT('Data Table'!H75, CHAR(10)))-1)) *
                  (VALUE(MID(_xlfn.TEXTSPLIT('Data Table'!H75, CHAR(10)), FIND("-", _xlfn.TEXTSPLIT('Data Table'!H75, CHAR(10)))+2,
                  SEARCH("hrs", _xlfn.TEXTSPLIT('Data Table'!H75, CHAR(10)))-SEARCH("-", _xlfn.TEXTSPLIT('Data Table'!H75, CHAR(10)))-2))/12)
               ), 2),
               "-"
            )
         )
      )
   )
)</f>
        <v>8</v>
      </c>
      <c r="I74" s="203" cm="1">
        <f t="array" ref="I74">IF('Data Table'!I75="", "-",
   IF('Data Table'!I75="-", "-",
      IF(ISNUMBER('Data Table'!I75*1), 'Data Table'!I75,
         IF(ISNUMBER(SEARCH("hrs", 'Data Table'!I75)),
            IFERROR(
               ROUND(SUMPRODUCT(
                  VALUE(LEFT(_xlfn.TEXTSPLIT('Data Table'!I75, CHAR(10)), FIND("-", _xlfn.TEXTSPLIT('Data Table'!I75, CHAR(10)))-1)) *
                  (VALUE(MID(_xlfn.TEXTSPLIT('Data Table'!I75, CHAR(10)), FIND("-", _xlfn.TEXTSPLIT('Data Table'!I75, CHAR(10)))+2,
                  SEARCH("hrs", _xlfn.TEXTSPLIT('Data Table'!I75, CHAR(10)))-SEARCH("-", _xlfn.TEXTSPLIT('Data Table'!I75, CHAR(10)))-2))/12)
               ), 2),
               "-"
            )
         )
      )
   )
)</f>
        <v>6</v>
      </c>
      <c r="J74" s="203" cm="1">
        <f t="array" ref="J74">IF('Data Table'!J75="", "-",
   IF('Data Table'!J75="-", "-",
      IF(ISNUMBER('Data Table'!J75*1), 'Data Table'!J75,
         IF(ISNUMBER(SEARCH("hrs", 'Data Table'!J75)),
            IFERROR(
               ROUND(SUMPRODUCT(
                  VALUE(LEFT(_xlfn.TEXTSPLIT('Data Table'!J75, CHAR(10)), FIND("-", _xlfn.TEXTSPLIT('Data Table'!J75, CHAR(10)))-1)) *
                  (VALUE(MID(_xlfn.TEXTSPLIT('Data Table'!J75, CHAR(10)), FIND("-", _xlfn.TEXTSPLIT('Data Table'!J75, CHAR(10)))+2,
                  SEARCH("hrs", _xlfn.TEXTSPLIT('Data Table'!J75, CHAR(10)))-SEARCH("-", _xlfn.TEXTSPLIT('Data Table'!J75, CHAR(10)))-2))/12)
               ), 2),
               "-"
            )
         )
      )
   )
)</f>
        <v>3</v>
      </c>
      <c r="K74" s="203" cm="1">
        <f t="array" ref="K74">IF('Data Table'!K75="", "-",
   IF('Data Table'!K75="-", "-",
      IF(ISNUMBER('Data Table'!K75*1), 'Data Table'!K75,
         IF(ISNUMBER(SEARCH("hrs", 'Data Table'!K75)),
            IFERROR(
               ROUND(SUMPRODUCT(
                  VALUE(LEFT(_xlfn.TEXTSPLIT('Data Table'!K75, CHAR(10)), FIND("-", _xlfn.TEXTSPLIT('Data Table'!K75, CHAR(10)))-1)) *
                  (VALUE(MID(_xlfn.TEXTSPLIT('Data Table'!K75, CHAR(10)), FIND("-", _xlfn.TEXTSPLIT('Data Table'!K75, CHAR(10)))+2,
                  SEARCH("hrs", _xlfn.TEXTSPLIT('Data Table'!K75, CHAR(10)))-SEARCH("-", _xlfn.TEXTSPLIT('Data Table'!K75, CHAR(10)))-2))/12)
               ), 2),
               "-"
            )
         )
      )
   )
)</f>
        <v>2</v>
      </c>
      <c r="L74" s="203" cm="1">
        <f t="array" ref="L74">IF('Data Table'!N75="", "-",
   IF('Data Table'!N75="-", "-",
      IF(ISNUMBER('Data Table'!N75*1), 'Data Table'!N75,
         IF(ISNUMBER(SEARCH("hrs", 'Data Table'!N75)),
            IFERROR(
               ROUND(SUMPRODUCT(
                  VALUE(LEFT(_xlfn.TEXTSPLIT('Data Table'!N75, CHAR(10)), FIND("-", _xlfn.TEXTSPLIT('Data Table'!N75, CHAR(10)))-1)) *
                  (VALUE(MID(_xlfn.TEXTSPLIT('Data Table'!N75, CHAR(10)), FIND("-", _xlfn.TEXTSPLIT('Data Table'!N75, CHAR(10)))+2,
                  SEARCH("hrs", _xlfn.TEXTSPLIT('Data Table'!N75, CHAR(10)))-SEARCH("-", _xlfn.TEXTSPLIT('Data Table'!N75, CHAR(10)))-2))/12)
               ), 2),
               "-"
            )
         )
      )
   )
)</f>
        <v>3</v>
      </c>
      <c r="M74" s="203" cm="1">
        <f t="array" ref="M74">IF('Data Table'!O75="", "-",
   IF('Data Table'!O75="-", "-",
      IF(ISNUMBER('Data Table'!O75*1), 'Data Table'!O75,
         IF(ISNUMBER(SEARCH("hrs", 'Data Table'!O75)),
            IFERROR(
               ROUND(SUMPRODUCT(
                  VALUE(LEFT(_xlfn.TEXTSPLIT('Data Table'!O75, CHAR(10)), FIND("-", _xlfn.TEXTSPLIT('Data Table'!O75, CHAR(10)))-1)) *
                  (VALUE(MID(_xlfn.TEXTSPLIT('Data Table'!O75, CHAR(10)), FIND("-", _xlfn.TEXTSPLIT('Data Table'!O75, CHAR(10)))+2,
                  SEARCH("hrs", _xlfn.TEXTSPLIT('Data Table'!O75, CHAR(10)))-SEARCH("-", _xlfn.TEXTSPLIT('Data Table'!O75, CHAR(10)))-2))/12)
               ), 2),
               "-"
            )
         )
      )
   )
)</f>
        <v>2</v>
      </c>
      <c r="N74" s="203" cm="1">
        <f t="array" ref="N74">IF('Data Table'!P75="", "-",
   IF('Data Table'!P75="-", "-",
      IF(ISNUMBER('Data Table'!P75*1), 'Data Table'!P75,
         IF(ISNUMBER(SEARCH("hrs", 'Data Table'!P75)),
            IFERROR(
               ROUND(SUMPRODUCT(
                  VALUE(LEFT(_xlfn.TEXTSPLIT('Data Table'!P75, CHAR(10)), FIND("-", _xlfn.TEXTSPLIT('Data Table'!P75, CHAR(10)))-1)) *
                  (VALUE(MID(_xlfn.TEXTSPLIT('Data Table'!P75, CHAR(10)), FIND("-", _xlfn.TEXTSPLIT('Data Table'!P75, CHAR(10)))+2,
                  SEARCH("hrs", _xlfn.TEXTSPLIT('Data Table'!P75, CHAR(10)))-SEARCH("-", _xlfn.TEXTSPLIT('Data Table'!P75, CHAR(10)))-2))/12)
               ), 2),
               "-"
            )
         )
      )
   )
)</f>
        <v>5</v>
      </c>
      <c r="O74" s="203" cm="1">
        <f t="array" ref="O74">IF('Data Table'!Q75="", "-",
   IF('Data Table'!Q75="-", "-",
      IF(ISNUMBER('Data Table'!Q75*1), 'Data Table'!Q75,
         IF(ISNUMBER(SEARCH("hrs", 'Data Table'!Q75)),
            IFERROR(
               ROUND(SUMPRODUCT(
                  VALUE(LEFT(_xlfn.TEXTSPLIT('Data Table'!Q75, CHAR(10)), FIND("-", _xlfn.TEXTSPLIT('Data Table'!Q75, CHAR(10)))-1)) *
                  (VALUE(MID(_xlfn.TEXTSPLIT('Data Table'!Q75, CHAR(10)), FIND("-", _xlfn.TEXTSPLIT('Data Table'!Q75, CHAR(10)))+2,
                  SEARCH("hrs", _xlfn.TEXTSPLIT('Data Table'!Q75, CHAR(10)))-SEARCH("-", _xlfn.TEXTSPLIT('Data Table'!Q75, CHAR(10)))-2))/12)
               ), 2),
               "-"
            )
         )
      )
   )
)</f>
        <v>4</v>
      </c>
      <c r="P74" s="203" cm="1">
        <f t="array" ref="P74">IF('Data Table'!R75="", "-",
   IF('Data Table'!R75="-", "-",
      IF(ISNUMBER('Data Table'!R75*1), 'Data Table'!R75,
         IF(ISNUMBER(SEARCH("hrs", 'Data Table'!R75)),
            IFERROR(
               ROUND(SUMPRODUCT(
                  VALUE(LEFT(_xlfn.TEXTSPLIT('Data Table'!R75, CHAR(10)), FIND("-", _xlfn.TEXTSPLIT('Data Table'!R75, CHAR(10)))-1)) *
                  (VALUE(MID(_xlfn.TEXTSPLIT('Data Table'!R75, CHAR(10)), FIND("-", _xlfn.TEXTSPLIT('Data Table'!R75, CHAR(10)))+2,
                  SEARCH("hrs", _xlfn.TEXTSPLIT('Data Table'!R75, CHAR(10)))-SEARCH("-", _xlfn.TEXTSPLIT('Data Table'!R75, CHAR(10)))-2))/12)
               ), 2),
               "-"
            )
         )
      )
   )
)</f>
        <v>2</v>
      </c>
      <c r="Q74" s="203" cm="1">
        <f t="array" ref="Q74">IF('Data Table'!S75="", "-",
   IF('Data Table'!S75="-", "-",
      IF(ISNUMBER('Data Table'!S75*1), 'Data Table'!S75,
         IF(ISNUMBER(SEARCH("hrs", 'Data Table'!S75)),
            IFERROR(
               ROUND(SUMPRODUCT(
                  VALUE(LEFT(_xlfn.TEXTSPLIT('Data Table'!S75, CHAR(10)), FIND("-", _xlfn.TEXTSPLIT('Data Table'!S75, CHAR(10)))-1)) *
                  (VALUE(MID(_xlfn.TEXTSPLIT('Data Table'!S75, CHAR(10)), FIND("-", _xlfn.TEXTSPLIT('Data Table'!S75, CHAR(10)))+2,
                  SEARCH("hrs", _xlfn.TEXTSPLIT('Data Table'!S75, CHAR(10)))-SEARCH("-", _xlfn.TEXTSPLIT('Data Table'!S75, CHAR(10)))-2))/12)
               ), 2),
               "-"
            )
         )
      )
   )
)</f>
        <v>2</v>
      </c>
      <c r="R74" s="203" cm="1">
        <f t="array" ref="R74">IF('Data Table'!T75="", "-",
   IF('Data Table'!T75="-", "-",
      IF(ISNUMBER('Data Table'!T75*1), 'Data Table'!T75,
         IF(ISNUMBER(SEARCH("hrs", 'Data Table'!T75)),
            IFERROR(
               ROUND(SUMPRODUCT(
                  VALUE(LEFT(_xlfn.TEXTSPLIT('Data Table'!T75, CHAR(10)), FIND("-", _xlfn.TEXTSPLIT('Data Table'!T75, CHAR(10)))-1)) *
                  (VALUE(MID(_xlfn.TEXTSPLIT('Data Table'!T75, CHAR(10)), FIND("-", _xlfn.TEXTSPLIT('Data Table'!T75, CHAR(10)))+2,
                  SEARCH("hrs", _xlfn.TEXTSPLIT('Data Table'!T75, CHAR(10)))-SEARCH("-", _xlfn.TEXTSPLIT('Data Table'!T75, CHAR(10)))-2))/12)
               ), 2),
               "-"
            )
         )
      )
   )
)</f>
        <v>5</v>
      </c>
      <c r="S74" s="203" cm="1">
        <f t="array" ref="S74">IF('Data Table'!U75="", "-",
   IF('Data Table'!U75="-", "-",
      IF(ISNUMBER('Data Table'!U75*1), 'Data Table'!U75,
         IF(ISNUMBER(SEARCH("hrs", 'Data Table'!U75)),
            IFERROR(
               ROUND(SUMPRODUCT(
                  VALUE(LEFT(_xlfn.TEXTSPLIT('Data Table'!U75, CHAR(10)), FIND("-", _xlfn.TEXTSPLIT('Data Table'!U75, CHAR(10)))-1)) *
                  (VALUE(MID(_xlfn.TEXTSPLIT('Data Table'!U75, CHAR(10)), FIND("-", _xlfn.TEXTSPLIT('Data Table'!U75, CHAR(10)))+2,
                  SEARCH("hrs", _xlfn.TEXTSPLIT('Data Table'!U75, CHAR(10)))-SEARCH("-", _xlfn.TEXTSPLIT('Data Table'!U75, CHAR(10)))-2))/12)
               ), 2),
               "-"
            )
         )
      )
   )
)</f>
        <v>5</v>
      </c>
      <c r="T74" s="256">
        <v>24137</v>
      </c>
      <c r="U74" s="245">
        <v>52831</v>
      </c>
      <c r="V74" s="245">
        <v>655</v>
      </c>
      <c r="W74" s="296"/>
    </row>
    <row r="75" spans="1:23" s="3" customFormat="1" ht="20.25" customHeight="1">
      <c r="A75" s="205">
        <v>45385</v>
      </c>
      <c r="B75" s="203" cm="1">
        <f t="array" ref="B75">IF('Data Table'!B76="", "-",
   IF('Data Table'!B76="-", "-",
      IF(ISNUMBER('Data Table'!B76*1), 'Data Table'!B76,
         IF(ISNUMBER(SEARCH("hrs", 'Data Table'!B76)),
            IFERROR(
               ROUND(SUMPRODUCT(
                  VALUE(LEFT(_xlfn.TEXTSPLIT('Data Table'!B76, CHAR(10)), FIND("-", _xlfn.TEXTSPLIT('Data Table'!B76, CHAR(10)))-1)) *
                  (VALUE(MID(_xlfn.TEXTSPLIT('Data Table'!B76, CHAR(10)), FIND("-", _xlfn.TEXTSPLIT('Data Table'!B76, CHAR(10)))+2,
                  SEARCH("hrs", _xlfn.TEXTSPLIT('Data Table'!B76, CHAR(10)))-SEARCH("-", _xlfn.TEXTSPLIT('Data Table'!B76, CHAR(10)))-2))/12)
               ), 2),
               "-"
            )
         )
      )
   )
)</f>
        <v>96</v>
      </c>
      <c r="C75" s="203" cm="1">
        <f t="array" ref="C75">IF('Data Table'!C76="", "-",
   IF('Data Table'!C76="-", "-",
      IF(ISNUMBER('Data Table'!C76*1), 'Data Table'!C76,
         IF(ISNUMBER(SEARCH("hrs", 'Data Table'!C76)),
            IFERROR(
               ROUND(SUMPRODUCT(
                  VALUE(LEFT(_xlfn.TEXTSPLIT('Data Table'!C76, CHAR(10)), FIND("-", _xlfn.TEXTSPLIT('Data Table'!C76, CHAR(10)))-1)) *
                  (VALUE(MID(_xlfn.TEXTSPLIT('Data Table'!C76, CHAR(10)), FIND("-", _xlfn.TEXTSPLIT('Data Table'!C76, CHAR(10)))+2,
                  SEARCH("hrs", _xlfn.TEXTSPLIT('Data Table'!C76, CHAR(10)))-SEARCH("-", _xlfn.TEXTSPLIT('Data Table'!C76, CHAR(10)))-2))/12)
               ), 2),
               "-"
            )
         )
      )
   )
)</f>
        <v>92</v>
      </c>
      <c r="D75" s="203" cm="1">
        <f t="array" ref="D75">IF('Data Table'!D76="", "-",
   IF('Data Table'!D76="-", "-",
      IF(ISNUMBER('Data Table'!D76*1), 'Data Table'!D76,
         IF(ISNUMBER(SEARCH("hrs", 'Data Table'!D76)),
            IFERROR(
               ROUND(SUMPRODUCT(
                  VALUE(LEFT(_xlfn.TEXTSPLIT('Data Table'!D76, CHAR(10)), FIND("-", _xlfn.TEXTSPLIT('Data Table'!D76, CHAR(10)))-1)) *
                  (VALUE(MID(_xlfn.TEXTSPLIT('Data Table'!D76, CHAR(10)), FIND("-", _xlfn.TEXTSPLIT('Data Table'!D76, CHAR(10)))+2,
                  SEARCH("hrs", _xlfn.TEXTSPLIT('Data Table'!D76, CHAR(10)))-SEARCH("-", _xlfn.TEXTSPLIT('Data Table'!D76, CHAR(10)))-2))/12)
               ), 2),
               "-"
            )
         )
      )
   )
)</f>
        <v>30</v>
      </c>
      <c r="E75" s="203" cm="1">
        <f t="array" ref="E75">IF('Data Table'!E76="", "-",
   IF('Data Table'!E76="-", "-",
      IF(ISNUMBER('Data Table'!E76*1), 'Data Table'!E76,
         IF(ISNUMBER(SEARCH("hrs", 'Data Table'!E76)),
            IFERROR(
               ROUND(SUMPRODUCT(
                  VALUE(LEFT(_xlfn.TEXTSPLIT('Data Table'!E76, CHAR(10)), FIND("-", _xlfn.TEXTSPLIT('Data Table'!E76, CHAR(10)))-1)) *
                  (VALUE(MID(_xlfn.TEXTSPLIT('Data Table'!E76, CHAR(10)), FIND("-", _xlfn.TEXTSPLIT('Data Table'!E76, CHAR(10)))+2,
                  SEARCH("hrs", _xlfn.TEXTSPLIT('Data Table'!E76, CHAR(10)))-SEARCH("-", _xlfn.TEXTSPLIT('Data Table'!E76, CHAR(10)))-2))/12)
               ), 2),
               "-"
            )
         )
      )
   )
)</f>
        <v>27</v>
      </c>
      <c r="F75" s="203" t="str" cm="1">
        <f t="array" ref="F75">IF('Data Table'!F76="", "-",
   IF('Data Table'!F76="-", "-",
      IF(ISNUMBER('Data Table'!F76*1), 'Data Table'!F76,
         IF(ISNUMBER(SEARCH("hrs", 'Data Table'!F76)),
            IFERROR(
               ROUND(SUMPRODUCT(
                  VALUE(LEFT(_xlfn.TEXTSPLIT('Data Table'!F76, CHAR(10)), FIND("-", _xlfn.TEXTSPLIT('Data Table'!F76, CHAR(10)))-1)) *
                  (VALUE(MID(_xlfn.TEXTSPLIT('Data Table'!F76, CHAR(10)), FIND("-", _xlfn.TEXTSPLIT('Data Table'!F76, CHAR(10)))+2,
                  SEARCH("hrs", _xlfn.TEXTSPLIT('Data Table'!F76, CHAR(10)))-SEARCH("-", _xlfn.TEXTSPLIT('Data Table'!F76, CHAR(10)))-2))/12)
               ), 2),
               "-"
            )
         )
      )
   )
)</f>
        <v>-</v>
      </c>
      <c r="G75" s="203" t="str" cm="1">
        <f t="array" ref="G75">IF('Data Table'!G76="", "-",
   IF('Data Table'!G76="-", "-",
      IF(ISNUMBER('Data Table'!G76*1), 'Data Table'!G76,
         IF(ISNUMBER(SEARCH("hrs", 'Data Table'!G76)),
            IFERROR(
               ROUND(SUMPRODUCT(
                  VALUE(LEFT(_xlfn.TEXTSPLIT('Data Table'!G76, CHAR(10)), FIND("-", _xlfn.TEXTSPLIT('Data Table'!G76, CHAR(10)))-1)) *
                  (VALUE(MID(_xlfn.TEXTSPLIT('Data Table'!G76, CHAR(10)), FIND("-", _xlfn.TEXTSPLIT('Data Table'!G76, CHAR(10)))+2,
                  SEARCH("hrs", _xlfn.TEXTSPLIT('Data Table'!G76, CHAR(10)))-SEARCH("-", _xlfn.TEXTSPLIT('Data Table'!G76, CHAR(10)))-2))/12)
               ), 2),
               "-"
            )
         )
      )
   )
)</f>
        <v>-</v>
      </c>
      <c r="H75" s="203" cm="1">
        <f t="array" ref="H75">IF('Data Table'!H76="", "-",
   IF('Data Table'!H76="-", "-",
      IF(ISNUMBER('Data Table'!H76*1), 'Data Table'!H76,
         IF(ISNUMBER(SEARCH("hrs", 'Data Table'!H76)),
            IFERROR(
               ROUND(SUMPRODUCT(
                  VALUE(LEFT(_xlfn.TEXTSPLIT('Data Table'!H76, CHAR(10)), FIND("-", _xlfn.TEXTSPLIT('Data Table'!H76, CHAR(10)))-1)) *
                  (VALUE(MID(_xlfn.TEXTSPLIT('Data Table'!H76, CHAR(10)), FIND("-", _xlfn.TEXTSPLIT('Data Table'!H76, CHAR(10)))+2,
                  SEARCH("hrs", _xlfn.TEXTSPLIT('Data Table'!H76, CHAR(10)))-SEARCH("-", _xlfn.TEXTSPLIT('Data Table'!H76, CHAR(10)))-2))/12)
               ), 2),
               "-"
            )
         )
      )
   )
)</f>
        <v>7</v>
      </c>
      <c r="I75" s="203" cm="1">
        <f t="array" ref="I75">IF('Data Table'!I76="", "-",
   IF('Data Table'!I76="-", "-",
      IF(ISNUMBER('Data Table'!I76*1), 'Data Table'!I76,
         IF(ISNUMBER(SEARCH("hrs", 'Data Table'!I76)),
            IFERROR(
               ROUND(SUMPRODUCT(
                  VALUE(LEFT(_xlfn.TEXTSPLIT('Data Table'!I76, CHAR(10)), FIND("-", _xlfn.TEXTSPLIT('Data Table'!I76, CHAR(10)))-1)) *
                  (VALUE(MID(_xlfn.TEXTSPLIT('Data Table'!I76, CHAR(10)), FIND("-", _xlfn.TEXTSPLIT('Data Table'!I76, CHAR(10)))+2,
                  SEARCH("hrs", _xlfn.TEXTSPLIT('Data Table'!I76, CHAR(10)))-SEARCH("-", _xlfn.TEXTSPLIT('Data Table'!I76, CHAR(10)))-2))/12)
               ), 2),
               "-"
            )
         )
      )
   )
)</f>
        <v>7</v>
      </c>
      <c r="J75" s="203" cm="1">
        <f t="array" ref="J75">IF('Data Table'!J76="", "-",
   IF('Data Table'!J76="-", "-",
      IF(ISNUMBER('Data Table'!J76*1), 'Data Table'!J76,
         IF(ISNUMBER(SEARCH("hrs", 'Data Table'!J76)),
            IFERROR(
               ROUND(SUMPRODUCT(
                  VALUE(LEFT(_xlfn.TEXTSPLIT('Data Table'!J76, CHAR(10)), FIND("-", _xlfn.TEXTSPLIT('Data Table'!J76, CHAR(10)))-1)) *
                  (VALUE(MID(_xlfn.TEXTSPLIT('Data Table'!J76, CHAR(10)), FIND("-", _xlfn.TEXTSPLIT('Data Table'!J76, CHAR(10)))+2,
                  SEARCH("hrs", _xlfn.TEXTSPLIT('Data Table'!J76, CHAR(10)))-SEARCH("-", _xlfn.TEXTSPLIT('Data Table'!J76, CHAR(10)))-2))/12)
               ), 2),
               "-"
            )
         )
      )
   )
)</f>
        <v>3</v>
      </c>
      <c r="K75" s="203" cm="1">
        <f t="array" ref="K75">IF('Data Table'!K76="", "-",
   IF('Data Table'!K76="-", "-",
      IF(ISNUMBER('Data Table'!K76*1), 'Data Table'!K76,
         IF(ISNUMBER(SEARCH("hrs", 'Data Table'!K76)),
            IFERROR(
               ROUND(SUMPRODUCT(
                  VALUE(LEFT(_xlfn.TEXTSPLIT('Data Table'!K76, CHAR(10)), FIND("-", _xlfn.TEXTSPLIT('Data Table'!K76, CHAR(10)))-1)) *
                  (VALUE(MID(_xlfn.TEXTSPLIT('Data Table'!K76, CHAR(10)), FIND("-", _xlfn.TEXTSPLIT('Data Table'!K76, CHAR(10)))+2,
                  SEARCH("hrs", _xlfn.TEXTSPLIT('Data Table'!K76, CHAR(10)))-SEARCH("-", _xlfn.TEXTSPLIT('Data Table'!K76, CHAR(10)))-2))/12)
               ), 2),
               "-"
            )
         )
      )
   )
)</f>
        <v>3</v>
      </c>
      <c r="L75" s="203" cm="1">
        <f t="array" ref="L75">IF('Data Table'!N76="", "-",
   IF('Data Table'!N76="-", "-",
      IF(ISNUMBER('Data Table'!N76*1), 'Data Table'!N76,
         IF(ISNUMBER(SEARCH("hrs", 'Data Table'!N76)),
            IFERROR(
               ROUND(SUMPRODUCT(
                  VALUE(LEFT(_xlfn.TEXTSPLIT('Data Table'!N76, CHAR(10)), FIND("-", _xlfn.TEXTSPLIT('Data Table'!N76, CHAR(10)))-1)) *
                  (VALUE(MID(_xlfn.TEXTSPLIT('Data Table'!N76, CHAR(10)), FIND("-", _xlfn.TEXTSPLIT('Data Table'!N76, CHAR(10)))+2,
                  SEARCH("hrs", _xlfn.TEXTSPLIT('Data Table'!N76, CHAR(10)))-SEARCH("-", _xlfn.TEXTSPLIT('Data Table'!N76, CHAR(10)))-2))/12)
               ), 2),
               "-"
            )
         )
      )
   )
)</f>
        <v>3</v>
      </c>
      <c r="M75" s="203" cm="1">
        <f t="array" ref="M75">IF('Data Table'!O76="", "-",
   IF('Data Table'!O76="-", "-",
      IF(ISNUMBER('Data Table'!O76*1), 'Data Table'!O76,
         IF(ISNUMBER(SEARCH("hrs", 'Data Table'!O76)),
            IFERROR(
               ROUND(SUMPRODUCT(
                  VALUE(LEFT(_xlfn.TEXTSPLIT('Data Table'!O76, CHAR(10)), FIND("-", _xlfn.TEXTSPLIT('Data Table'!O76, CHAR(10)))-1)) *
                  (VALUE(MID(_xlfn.TEXTSPLIT('Data Table'!O76, CHAR(10)), FIND("-", _xlfn.TEXTSPLIT('Data Table'!O76, CHAR(10)))+2,
                  SEARCH("hrs", _xlfn.TEXTSPLIT('Data Table'!O76, CHAR(10)))-SEARCH("-", _xlfn.TEXTSPLIT('Data Table'!O76, CHAR(10)))-2))/12)
               ), 2),
               "-"
            )
         )
      )
   )
)</f>
        <v>2.17</v>
      </c>
      <c r="N75" s="203" cm="1">
        <f t="array" ref="N75">IF('Data Table'!P76="", "-",
   IF('Data Table'!P76="-", "-",
      IF(ISNUMBER('Data Table'!P76*1), 'Data Table'!P76,
         IF(ISNUMBER(SEARCH("hrs", 'Data Table'!P76)),
            IFERROR(
               ROUND(SUMPRODUCT(
                  VALUE(LEFT(_xlfn.TEXTSPLIT('Data Table'!P76, CHAR(10)), FIND("-", _xlfn.TEXTSPLIT('Data Table'!P76, CHAR(10)))-1)) *
                  (VALUE(MID(_xlfn.TEXTSPLIT('Data Table'!P76, CHAR(10)), FIND("-", _xlfn.TEXTSPLIT('Data Table'!P76, CHAR(10)))+2,
                  SEARCH("hrs", _xlfn.TEXTSPLIT('Data Table'!P76, CHAR(10)))-SEARCH("-", _xlfn.TEXTSPLIT('Data Table'!P76, CHAR(10)))-2))/12)
               ), 2),
               "-"
            )
         )
      )
   )
)</f>
        <v>5</v>
      </c>
      <c r="O75" s="203" cm="1">
        <f t="array" ref="O75">IF('Data Table'!Q76="", "-",
   IF('Data Table'!Q76="-", "-",
      IF(ISNUMBER('Data Table'!Q76*1), 'Data Table'!Q76,
         IF(ISNUMBER(SEARCH("hrs", 'Data Table'!Q76)),
            IFERROR(
               ROUND(SUMPRODUCT(
                  VALUE(LEFT(_xlfn.TEXTSPLIT('Data Table'!Q76, CHAR(10)), FIND("-", _xlfn.TEXTSPLIT('Data Table'!Q76, CHAR(10)))-1)) *
                  (VALUE(MID(_xlfn.TEXTSPLIT('Data Table'!Q76, CHAR(10)), FIND("-", _xlfn.TEXTSPLIT('Data Table'!Q76, CHAR(10)))+2,
                  SEARCH("hrs", _xlfn.TEXTSPLIT('Data Table'!Q76, CHAR(10)))-SEARCH("-", _xlfn.TEXTSPLIT('Data Table'!Q76, CHAR(10)))-2))/12)
               ), 2),
               "-"
            )
         )
      )
   )
)</f>
        <v>4</v>
      </c>
      <c r="P75" s="203" cm="1">
        <f t="array" ref="P75">IF('Data Table'!R76="", "-",
   IF('Data Table'!R76="-", "-",
      IF(ISNUMBER('Data Table'!R76*1), 'Data Table'!R76,
         IF(ISNUMBER(SEARCH("hrs", 'Data Table'!R76)),
            IFERROR(
               ROUND(SUMPRODUCT(
                  VALUE(LEFT(_xlfn.TEXTSPLIT('Data Table'!R76, CHAR(10)), FIND("-", _xlfn.TEXTSPLIT('Data Table'!R76, CHAR(10)))-1)) *
                  (VALUE(MID(_xlfn.TEXTSPLIT('Data Table'!R76, CHAR(10)), FIND("-", _xlfn.TEXTSPLIT('Data Table'!R76, CHAR(10)))+2,
                  SEARCH("hrs", _xlfn.TEXTSPLIT('Data Table'!R76, CHAR(10)))-SEARCH("-", _xlfn.TEXTSPLIT('Data Table'!R76, CHAR(10)))-2))/12)
               ), 2),
               "-"
            )
         )
      )
   )
)</f>
        <v>2</v>
      </c>
      <c r="Q75" s="203" cm="1">
        <f t="array" ref="Q75">IF('Data Table'!S76="", "-",
   IF('Data Table'!S76="-", "-",
      IF(ISNUMBER('Data Table'!S76*1), 'Data Table'!S76,
         IF(ISNUMBER(SEARCH("hrs", 'Data Table'!S76)),
            IFERROR(
               ROUND(SUMPRODUCT(
                  VALUE(LEFT(_xlfn.TEXTSPLIT('Data Table'!S76, CHAR(10)), FIND("-", _xlfn.TEXTSPLIT('Data Table'!S76, CHAR(10)))-1)) *
                  (VALUE(MID(_xlfn.TEXTSPLIT('Data Table'!S76, CHAR(10)), FIND("-", _xlfn.TEXTSPLIT('Data Table'!S76, CHAR(10)))+2,
                  SEARCH("hrs", _xlfn.TEXTSPLIT('Data Table'!S76, CHAR(10)))-SEARCH("-", _xlfn.TEXTSPLIT('Data Table'!S76, CHAR(10)))-2))/12)
               ), 2),
               "-"
            )
         )
      )
   )
)</f>
        <v>2</v>
      </c>
      <c r="R75" s="203" cm="1">
        <f t="array" ref="R75">IF('Data Table'!T76="", "-",
   IF('Data Table'!T76="-", "-",
      IF(ISNUMBER('Data Table'!T76*1), 'Data Table'!T76,
         IF(ISNUMBER(SEARCH("hrs", 'Data Table'!T76)),
            IFERROR(
               ROUND(SUMPRODUCT(
                  VALUE(LEFT(_xlfn.TEXTSPLIT('Data Table'!T76, CHAR(10)), FIND("-", _xlfn.TEXTSPLIT('Data Table'!T76, CHAR(10)))-1)) *
                  (VALUE(MID(_xlfn.TEXTSPLIT('Data Table'!T76, CHAR(10)), FIND("-", _xlfn.TEXTSPLIT('Data Table'!T76, CHAR(10)))+2,
                  SEARCH("hrs", _xlfn.TEXTSPLIT('Data Table'!T76, CHAR(10)))-SEARCH("-", _xlfn.TEXTSPLIT('Data Table'!T76, CHAR(10)))-2))/12)
               ), 2),
               "-"
            )
         )
      )
   )
)</f>
        <v>5</v>
      </c>
      <c r="S75" s="203" cm="1">
        <f t="array" ref="S75">IF('Data Table'!U76="", "-",
   IF('Data Table'!U76="-", "-",
      IF(ISNUMBER('Data Table'!U76*1), 'Data Table'!U76,
         IF(ISNUMBER(SEARCH("hrs", 'Data Table'!U76)),
            IFERROR(
               ROUND(SUMPRODUCT(
                  VALUE(LEFT(_xlfn.TEXTSPLIT('Data Table'!U76, CHAR(10)), FIND("-", _xlfn.TEXTSPLIT('Data Table'!U76, CHAR(10)))-1)) *
                  (VALUE(MID(_xlfn.TEXTSPLIT('Data Table'!U76, CHAR(10)), FIND("-", _xlfn.TEXTSPLIT('Data Table'!U76, CHAR(10)))+2,
                  SEARCH("hrs", _xlfn.TEXTSPLIT('Data Table'!U76, CHAR(10)))-SEARCH("-", _xlfn.TEXTSPLIT('Data Table'!U76, CHAR(10)))-2))/12)
               ), 2),
               "-"
            )
         )
      )
   )
)</f>
        <v>5</v>
      </c>
      <c r="T75" s="255">
        <v>23741</v>
      </c>
      <c r="U75" s="245">
        <v>50730</v>
      </c>
      <c r="V75" s="253">
        <v>642</v>
      </c>
      <c r="W75" s="208"/>
    </row>
    <row r="76" spans="1:23" s="3" customFormat="1" ht="20.25" customHeight="1">
      <c r="A76" s="205">
        <v>45386</v>
      </c>
      <c r="B76" s="203" cm="1">
        <f t="array" ref="B76">IF('Data Table'!B77="", "-",
   IF('Data Table'!B77="-", "-",
      IF(ISNUMBER('Data Table'!B77*1), 'Data Table'!B77,
         IF(ISNUMBER(SEARCH("hrs", 'Data Table'!B77)),
            IFERROR(
               ROUND(SUMPRODUCT(
                  VALUE(LEFT(_xlfn.TEXTSPLIT('Data Table'!B77, CHAR(10)), FIND("-", _xlfn.TEXTSPLIT('Data Table'!B77, CHAR(10)))-1)) *
                  (VALUE(MID(_xlfn.TEXTSPLIT('Data Table'!B77, CHAR(10)), FIND("-", _xlfn.TEXTSPLIT('Data Table'!B77, CHAR(10)))+2,
                  SEARCH("hrs", _xlfn.TEXTSPLIT('Data Table'!B77, CHAR(10)))-SEARCH("-", _xlfn.TEXTSPLIT('Data Table'!B77, CHAR(10)))-2))/12)
               ), 2),
               "-"
            )
         )
      )
   )
)</f>
        <v>91</v>
      </c>
      <c r="C76" s="203" cm="1">
        <f t="array" ref="C76">IF('Data Table'!C77="", "-",
   IF('Data Table'!C77="-", "-",
      IF(ISNUMBER('Data Table'!C77*1), 'Data Table'!C77,
         IF(ISNUMBER(SEARCH("hrs", 'Data Table'!C77)),
            IFERROR(
               ROUND(SUMPRODUCT(
                  VALUE(LEFT(_xlfn.TEXTSPLIT('Data Table'!C77, CHAR(10)), FIND("-", _xlfn.TEXTSPLIT('Data Table'!C77, CHAR(10)))-1)) *
                  (VALUE(MID(_xlfn.TEXTSPLIT('Data Table'!C77, CHAR(10)), FIND("-", _xlfn.TEXTSPLIT('Data Table'!C77, CHAR(10)))+2,
                  SEARCH("hrs", _xlfn.TEXTSPLIT('Data Table'!C77, CHAR(10)))-SEARCH("-", _xlfn.TEXTSPLIT('Data Table'!C77, CHAR(10)))-2))/12)
               ), 2),
               "-"
            )
         )
      )
   )
)</f>
        <v>93</v>
      </c>
      <c r="D76" s="203" cm="1">
        <f t="array" ref="D76">IF('Data Table'!D77="", "-",
   IF('Data Table'!D77="-", "-",
      IF(ISNUMBER('Data Table'!D77*1), 'Data Table'!D77,
         IF(ISNUMBER(SEARCH("hrs", 'Data Table'!D77)),
            IFERROR(
               ROUND(SUMPRODUCT(
                  VALUE(LEFT(_xlfn.TEXTSPLIT('Data Table'!D77, CHAR(10)), FIND("-", _xlfn.TEXTSPLIT('Data Table'!D77, CHAR(10)))-1)) *
                  (VALUE(MID(_xlfn.TEXTSPLIT('Data Table'!D77, CHAR(10)), FIND("-", _xlfn.TEXTSPLIT('Data Table'!D77, CHAR(10)))+2,
                  SEARCH("hrs", _xlfn.TEXTSPLIT('Data Table'!D77, CHAR(10)))-SEARCH("-", _xlfn.TEXTSPLIT('Data Table'!D77, CHAR(10)))-2))/12)
               ), 2),
               "-"
            )
         )
      )
   )
)</f>
        <v>29</v>
      </c>
      <c r="E76" s="203" cm="1">
        <f t="array" ref="E76">IF('Data Table'!E77="", "-",
   IF('Data Table'!E77="-", "-",
      IF(ISNUMBER('Data Table'!E77*1), 'Data Table'!E77,
         IF(ISNUMBER(SEARCH("hrs", 'Data Table'!E77)),
            IFERROR(
               ROUND(SUMPRODUCT(
                  VALUE(LEFT(_xlfn.TEXTSPLIT('Data Table'!E77, CHAR(10)), FIND("-", _xlfn.TEXTSPLIT('Data Table'!E77, CHAR(10)))-1)) *
                  (VALUE(MID(_xlfn.TEXTSPLIT('Data Table'!E77, CHAR(10)), FIND("-", _xlfn.TEXTSPLIT('Data Table'!E77, CHAR(10)))+2,
                  SEARCH("hrs", _xlfn.TEXTSPLIT('Data Table'!E77, CHAR(10)))-SEARCH("-", _xlfn.TEXTSPLIT('Data Table'!E77, CHAR(10)))-2))/12)
               ), 2),
               "-"
            )
         )
      )
   )
)</f>
        <v>27</v>
      </c>
      <c r="F76" s="203" t="str" cm="1">
        <f t="array" ref="F76">IF('Data Table'!F77="", "-",
   IF('Data Table'!F77="-", "-",
      IF(ISNUMBER('Data Table'!F77*1), 'Data Table'!F77,
         IF(ISNUMBER(SEARCH("hrs", 'Data Table'!F77)),
            IFERROR(
               ROUND(SUMPRODUCT(
                  VALUE(LEFT(_xlfn.TEXTSPLIT('Data Table'!F77, CHAR(10)), FIND("-", _xlfn.TEXTSPLIT('Data Table'!F77, CHAR(10)))-1)) *
                  (VALUE(MID(_xlfn.TEXTSPLIT('Data Table'!F77, CHAR(10)), FIND("-", _xlfn.TEXTSPLIT('Data Table'!F77, CHAR(10)))+2,
                  SEARCH("hrs", _xlfn.TEXTSPLIT('Data Table'!F77, CHAR(10)))-SEARCH("-", _xlfn.TEXTSPLIT('Data Table'!F77, CHAR(10)))-2))/12)
               ), 2),
               "-"
            )
         )
      )
   )
)</f>
        <v>-</v>
      </c>
      <c r="G76" s="203" t="str" cm="1">
        <f t="array" ref="G76">IF('Data Table'!G77="", "-",
   IF('Data Table'!G77="-", "-",
      IF(ISNUMBER('Data Table'!G77*1), 'Data Table'!G77,
         IF(ISNUMBER(SEARCH("hrs", 'Data Table'!G77)),
            IFERROR(
               ROUND(SUMPRODUCT(
                  VALUE(LEFT(_xlfn.TEXTSPLIT('Data Table'!G77, CHAR(10)), FIND("-", _xlfn.TEXTSPLIT('Data Table'!G77, CHAR(10)))-1)) *
                  (VALUE(MID(_xlfn.TEXTSPLIT('Data Table'!G77, CHAR(10)), FIND("-", _xlfn.TEXTSPLIT('Data Table'!G77, CHAR(10)))+2,
                  SEARCH("hrs", _xlfn.TEXTSPLIT('Data Table'!G77, CHAR(10)))-SEARCH("-", _xlfn.TEXTSPLIT('Data Table'!G77, CHAR(10)))-2))/12)
               ), 2),
               "-"
            )
         )
      )
   )
)</f>
        <v>-</v>
      </c>
      <c r="H76" s="203" cm="1">
        <f t="array" ref="H76">IF('Data Table'!H77="", "-",
   IF('Data Table'!H77="-", "-",
      IF(ISNUMBER('Data Table'!H77*1), 'Data Table'!H77,
         IF(ISNUMBER(SEARCH("hrs", 'Data Table'!H77)),
            IFERROR(
               ROUND(SUMPRODUCT(
                  VALUE(LEFT(_xlfn.TEXTSPLIT('Data Table'!H77, CHAR(10)), FIND("-", _xlfn.TEXTSPLIT('Data Table'!H77, CHAR(10)))-1)) *
                  (VALUE(MID(_xlfn.TEXTSPLIT('Data Table'!H77, CHAR(10)), FIND("-", _xlfn.TEXTSPLIT('Data Table'!H77, CHAR(10)))+2,
                  SEARCH("hrs", _xlfn.TEXTSPLIT('Data Table'!H77, CHAR(10)))-SEARCH("-", _xlfn.TEXTSPLIT('Data Table'!H77, CHAR(10)))-2))/12)
               ), 2),
               "-"
            )
         )
      )
   )
)</f>
        <v>12</v>
      </c>
      <c r="I76" s="203" cm="1">
        <f t="array" ref="I76">IF('Data Table'!I77="", "-",
   IF('Data Table'!I77="-", "-",
      IF(ISNUMBER('Data Table'!I77*1), 'Data Table'!I77,
         IF(ISNUMBER(SEARCH("hrs", 'Data Table'!I77)),
            IFERROR(
               ROUND(SUMPRODUCT(
                  VALUE(LEFT(_xlfn.TEXTSPLIT('Data Table'!I77, CHAR(10)), FIND("-", _xlfn.TEXTSPLIT('Data Table'!I77, CHAR(10)))-1)) *
                  (VALUE(MID(_xlfn.TEXTSPLIT('Data Table'!I77, CHAR(10)), FIND("-", _xlfn.TEXTSPLIT('Data Table'!I77, CHAR(10)))+2,
                  SEARCH("hrs", _xlfn.TEXTSPLIT('Data Table'!I77, CHAR(10)))-SEARCH("-", _xlfn.TEXTSPLIT('Data Table'!I77, CHAR(10)))-2))/12)
               ), 2),
               "-"
            )
         )
      )
   )
)</f>
        <v>9</v>
      </c>
      <c r="J76" s="203" cm="1">
        <f t="array" ref="J76">IF('Data Table'!J77="", "-",
   IF('Data Table'!J77="-", "-",
      IF(ISNUMBER('Data Table'!J77*1), 'Data Table'!J77,
         IF(ISNUMBER(SEARCH("hrs", 'Data Table'!J77)),
            IFERROR(
               ROUND(SUMPRODUCT(
                  VALUE(LEFT(_xlfn.TEXTSPLIT('Data Table'!J77, CHAR(10)), FIND("-", _xlfn.TEXTSPLIT('Data Table'!J77, CHAR(10)))-1)) *
                  (VALUE(MID(_xlfn.TEXTSPLIT('Data Table'!J77, CHAR(10)), FIND("-", _xlfn.TEXTSPLIT('Data Table'!J77, CHAR(10)))+2,
                  SEARCH("hrs", _xlfn.TEXTSPLIT('Data Table'!J77, CHAR(10)))-SEARCH("-", _xlfn.TEXTSPLIT('Data Table'!J77, CHAR(10)))-2))/12)
               ), 2),
               "-"
            )
         )
      )
   )
)</f>
        <v>3</v>
      </c>
      <c r="K76" s="203" cm="1">
        <f t="array" ref="K76">IF('Data Table'!K77="", "-",
   IF('Data Table'!K77="-", "-",
      IF(ISNUMBER('Data Table'!K77*1), 'Data Table'!K77,
         IF(ISNUMBER(SEARCH("hrs", 'Data Table'!K77)),
            IFERROR(
               ROUND(SUMPRODUCT(
                  VALUE(LEFT(_xlfn.TEXTSPLIT('Data Table'!K77, CHAR(10)), FIND("-", _xlfn.TEXTSPLIT('Data Table'!K77, CHAR(10)))-1)) *
                  (VALUE(MID(_xlfn.TEXTSPLIT('Data Table'!K77, CHAR(10)), FIND("-", _xlfn.TEXTSPLIT('Data Table'!K77, CHAR(10)))+2,
                  SEARCH("hrs", _xlfn.TEXTSPLIT('Data Table'!K77, CHAR(10)))-SEARCH("-", _xlfn.TEXTSPLIT('Data Table'!K77, CHAR(10)))-2))/12)
               ), 2),
               "-"
            )
         )
      )
   )
)</f>
        <v>2</v>
      </c>
      <c r="L76" s="203" cm="1">
        <f t="array" ref="L76">IF('Data Table'!N77="", "-",
   IF('Data Table'!N77="-", "-",
      IF(ISNUMBER('Data Table'!N77*1), 'Data Table'!N77,
         IF(ISNUMBER(SEARCH("hrs", 'Data Table'!N77)),
            IFERROR(
               ROUND(SUMPRODUCT(
                  VALUE(LEFT(_xlfn.TEXTSPLIT('Data Table'!N77, CHAR(10)), FIND("-", _xlfn.TEXTSPLIT('Data Table'!N77, CHAR(10)))-1)) *
                  (VALUE(MID(_xlfn.TEXTSPLIT('Data Table'!N77, CHAR(10)), FIND("-", _xlfn.TEXTSPLIT('Data Table'!N77, CHAR(10)))+2,
                  SEARCH("hrs", _xlfn.TEXTSPLIT('Data Table'!N77, CHAR(10)))-SEARCH("-", _xlfn.TEXTSPLIT('Data Table'!N77, CHAR(10)))-2))/12)
               ), 2),
               "-"
            )
         )
      )
   )
)</f>
        <v>3</v>
      </c>
      <c r="M76" s="203" cm="1">
        <f t="array" ref="M76">IF('Data Table'!O77="", "-",
   IF('Data Table'!O77="-", "-",
      IF(ISNUMBER('Data Table'!O77*1), 'Data Table'!O77,
         IF(ISNUMBER(SEARCH("hrs", 'Data Table'!O77)),
            IFERROR(
               ROUND(SUMPRODUCT(
                  VALUE(LEFT(_xlfn.TEXTSPLIT('Data Table'!O77, CHAR(10)), FIND("-", _xlfn.TEXTSPLIT('Data Table'!O77, CHAR(10)))-1)) *
                  (VALUE(MID(_xlfn.TEXTSPLIT('Data Table'!O77, CHAR(10)), FIND("-", _xlfn.TEXTSPLIT('Data Table'!O77, CHAR(10)))+2,
                  SEARCH("hrs", _xlfn.TEXTSPLIT('Data Table'!O77, CHAR(10)))-SEARCH("-", _xlfn.TEXTSPLIT('Data Table'!O77, CHAR(10)))-2))/12)
               ), 2),
               "-"
            )
         )
      )
   )
)</f>
        <v>2</v>
      </c>
      <c r="N76" s="203" cm="1">
        <f t="array" ref="N76">IF('Data Table'!P77="", "-",
   IF('Data Table'!P77="-", "-",
      IF(ISNUMBER('Data Table'!P77*1), 'Data Table'!P77,
         IF(ISNUMBER(SEARCH("hrs", 'Data Table'!P77)),
            IFERROR(
               ROUND(SUMPRODUCT(
                  VALUE(LEFT(_xlfn.TEXTSPLIT('Data Table'!P77, CHAR(10)), FIND("-", _xlfn.TEXTSPLIT('Data Table'!P77, CHAR(10)))-1)) *
                  (VALUE(MID(_xlfn.TEXTSPLIT('Data Table'!P77, CHAR(10)), FIND("-", _xlfn.TEXTSPLIT('Data Table'!P77, CHAR(10)))+2,
                  SEARCH("hrs", _xlfn.TEXTSPLIT('Data Table'!P77, CHAR(10)))-SEARCH("-", _xlfn.TEXTSPLIT('Data Table'!P77, CHAR(10)))-2))/12)
               ), 2),
               "-"
            )
         )
      )
   )
)</f>
        <v>5</v>
      </c>
      <c r="O76" s="203" cm="1">
        <f t="array" ref="O76">IF('Data Table'!Q77="", "-",
   IF('Data Table'!Q77="-", "-",
      IF(ISNUMBER('Data Table'!Q77*1), 'Data Table'!Q77,
         IF(ISNUMBER(SEARCH("hrs", 'Data Table'!Q77)),
            IFERROR(
               ROUND(SUMPRODUCT(
                  VALUE(LEFT(_xlfn.TEXTSPLIT('Data Table'!Q77, CHAR(10)), FIND("-", _xlfn.TEXTSPLIT('Data Table'!Q77, CHAR(10)))-1)) *
                  (VALUE(MID(_xlfn.TEXTSPLIT('Data Table'!Q77, CHAR(10)), FIND("-", _xlfn.TEXTSPLIT('Data Table'!Q77, CHAR(10)))+2,
                  SEARCH("hrs", _xlfn.TEXTSPLIT('Data Table'!Q77, CHAR(10)))-SEARCH("-", _xlfn.TEXTSPLIT('Data Table'!Q77, CHAR(10)))-2))/12)
               ), 2),
               "-"
            )
         )
      )
   )
)</f>
        <v>4</v>
      </c>
      <c r="P76" s="203" cm="1">
        <f t="array" ref="P76">IF('Data Table'!R77="", "-",
   IF('Data Table'!R77="-", "-",
      IF(ISNUMBER('Data Table'!R77*1), 'Data Table'!R77,
         IF(ISNUMBER(SEARCH("hrs", 'Data Table'!R77)),
            IFERROR(
               ROUND(SUMPRODUCT(
                  VALUE(LEFT(_xlfn.TEXTSPLIT('Data Table'!R77, CHAR(10)), FIND("-", _xlfn.TEXTSPLIT('Data Table'!R77, CHAR(10)))-1)) *
                  (VALUE(MID(_xlfn.TEXTSPLIT('Data Table'!R77, CHAR(10)), FIND("-", _xlfn.TEXTSPLIT('Data Table'!R77, CHAR(10)))+2,
                  SEARCH("hrs", _xlfn.TEXTSPLIT('Data Table'!R77, CHAR(10)))-SEARCH("-", _xlfn.TEXTSPLIT('Data Table'!R77, CHAR(10)))-2))/12)
               ), 2),
               "-"
            )
         )
      )
   )
)</f>
        <v>2</v>
      </c>
      <c r="Q76" s="203" cm="1">
        <f t="array" ref="Q76">IF('Data Table'!S77="", "-",
   IF('Data Table'!S77="-", "-",
      IF(ISNUMBER('Data Table'!S77*1), 'Data Table'!S77,
         IF(ISNUMBER(SEARCH("hrs", 'Data Table'!S77)),
            IFERROR(
               ROUND(SUMPRODUCT(
                  VALUE(LEFT(_xlfn.TEXTSPLIT('Data Table'!S77, CHAR(10)), FIND("-", _xlfn.TEXTSPLIT('Data Table'!S77, CHAR(10)))-1)) *
                  (VALUE(MID(_xlfn.TEXTSPLIT('Data Table'!S77, CHAR(10)), FIND("-", _xlfn.TEXTSPLIT('Data Table'!S77, CHAR(10)))+2,
                  SEARCH("hrs", _xlfn.TEXTSPLIT('Data Table'!S77, CHAR(10)))-SEARCH("-", _xlfn.TEXTSPLIT('Data Table'!S77, CHAR(10)))-2))/12)
               ), 2),
               "-"
            )
         )
      )
   )
)</f>
        <v>2</v>
      </c>
      <c r="R76" s="203" cm="1">
        <f t="array" ref="R76">IF('Data Table'!T77="", "-",
   IF('Data Table'!T77="-", "-",
      IF(ISNUMBER('Data Table'!T77*1), 'Data Table'!T77,
         IF(ISNUMBER(SEARCH("hrs", 'Data Table'!T77)),
            IFERROR(
               ROUND(SUMPRODUCT(
                  VALUE(LEFT(_xlfn.TEXTSPLIT('Data Table'!T77, CHAR(10)), FIND("-", _xlfn.TEXTSPLIT('Data Table'!T77, CHAR(10)))-1)) *
                  (VALUE(MID(_xlfn.TEXTSPLIT('Data Table'!T77, CHAR(10)), FIND("-", _xlfn.TEXTSPLIT('Data Table'!T77, CHAR(10)))+2,
                  SEARCH("hrs", _xlfn.TEXTSPLIT('Data Table'!T77, CHAR(10)))-SEARCH("-", _xlfn.TEXTSPLIT('Data Table'!T77, CHAR(10)))-2))/12)
               ), 2),
               "-"
            )
         )
      )
   )
)</f>
        <v>5</v>
      </c>
      <c r="S76" s="203" cm="1">
        <f t="array" ref="S76">IF('Data Table'!U77="", "-",
   IF('Data Table'!U77="-", "-",
      IF(ISNUMBER('Data Table'!U77*1), 'Data Table'!U77,
         IF(ISNUMBER(SEARCH("hrs", 'Data Table'!U77)),
            IFERROR(
               ROUND(SUMPRODUCT(
                  VALUE(LEFT(_xlfn.TEXTSPLIT('Data Table'!U77, CHAR(10)), FIND("-", _xlfn.TEXTSPLIT('Data Table'!U77, CHAR(10)))-1)) *
                  (VALUE(MID(_xlfn.TEXTSPLIT('Data Table'!U77, CHAR(10)), FIND("-", _xlfn.TEXTSPLIT('Data Table'!U77, CHAR(10)))+2,
                  SEARCH("hrs", _xlfn.TEXTSPLIT('Data Table'!U77, CHAR(10)))-SEARCH("-", _xlfn.TEXTSPLIT('Data Table'!U77, CHAR(10)))-2))/12)
               ), 2),
               "-"
            )
         )
      )
   )
)</f>
        <v>5</v>
      </c>
      <c r="T76" s="255">
        <v>22959</v>
      </c>
      <c r="U76" s="245">
        <v>52042</v>
      </c>
      <c r="V76" s="253">
        <v>614</v>
      </c>
      <c r="W76" s="208"/>
    </row>
    <row r="77" spans="1:23" s="3" customFormat="1" ht="20.25" customHeight="1">
      <c r="A77" s="205">
        <v>45387</v>
      </c>
      <c r="B77" s="203" cm="1">
        <f t="array" ref="B77">IF('Data Table'!B78="", "-",
   IF('Data Table'!B78="-", "-",
      IF(ISNUMBER('Data Table'!B78*1), 'Data Table'!B78,
         IF(ISNUMBER(SEARCH("hrs", 'Data Table'!B78)),
            IFERROR(
               ROUND(SUMPRODUCT(
                  VALUE(LEFT(_xlfn.TEXTSPLIT('Data Table'!B78, CHAR(10)), FIND("-", _xlfn.TEXTSPLIT('Data Table'!B78, CHAR(10)))-1)) *
                  (VALUE(MID(_xlfn.TEXTSPLIT('Data Table'!B78, CHAR(10)), FIND("-", _xlfn.TEXTSPLIT('Data Table'!B78, CHAR(10)))+2,
                  SEARCH("hrs", _xlfn.TEXTSPLIT('Data Table'!B78, CHAR(10)))-SEARCH("-", _xlfn.TEXTSPLIT('Data Table'!B78, CHAR(10)))-2))/12)
               ), 2),
               "-"
            )
         )
      )
   )
)</f>
        <v>64</v>
      </c>
      <c r="C77" s="203" cm="1">
        <f t="array" ref="C77">IF('Data Table'!C78="", "-",
   IF('Data Table'!C78="-", "-",
      IF(ISNUMBER('Data Table'!C78*1), 'Data Table'!C78,
         IF(ISNUMBER(SEARCH("hrs", 'Data Table'!C78)),
            IFERROR(
               ROUND(SUMPRODUCT(
                  VALUE(LEFT(_xlfn.TEXTSPLIT('Data Table'!C78, CHAR(10)), FIND("-", _xlfn.TEXTSPLIT('Data Table'!C78, CHAR(10)))-1)) *
                  (VALUE(MID(_xlfn.TEXTSPLIT('Data Table'!C78, CHAR(10)), FIND("-", _xlfn.TEXTSPLIT('Data Table'!C78, CHAR(10)))+2,
                  SEARCH("hrs", _xlfn.TEXTSPLIT('Data Table'!C78, CHAR(10)))-SEARCH("-", _xlfn.TEXTSPLIT('Data Table'!C78, CHAR(10)))-2))/12)
               ), 2),
               "-"
            )
         )
      )
   )
)</f>
        <v>61</v>
      </c>
      <c r="D77" s="203" cm="1">
        <f t="array" ref="D77">IF('Data Table'!D78="", "-",
   IF('Data Table'!D78="-", "-",
      IF(ISNUMBER('Data Table'!D78*1), 'Data Table'!D78,
         IF(ISNUMBER(SEARCH("hrs", 'Data Table'!D78)),
            IFERROR(
               ROUND(SUMPRODUCT(
                  VALUE(LEFT(_xlfn.TEXTSPLIT('Data Table'!D78, CHAR(10)), FIND("-", _xlfn.TEXTSPLIT('Data Table'!D78, CHAR(10)))-1)) *
                  (VALUE(MID(_xlfn.TEXTSPLIT('Data Table'!D78, CHAR(10)), FIND("-", _xlfn.TEXTSPLIT('Data Table'!D78, CHAR(10)))+2,
                  SEARCH("hrs", _xlfn.TEXTSPLIT('Data Table'!D78, CHAR(10)))-SEARCH("-", _xlfn.TEXTSPLIT('Data Table'!D78, CHAR(10)))-2))/12)
               ), 2),
               "-"
            )
         )
      )
   )
)</f>
        <v>20</v>
      </c>
      <c r="E77" s="203" cm="1">
        <f t="array" ref="E77">IF('Data Table'!E78="", "-",
   IF('Data Table'!E78="-", "-",
      IF(ISNUMBER('Data Table'!E78*1), 'Data Table'!E78,
         IF(ISNUMBER(SEARCH("hrs", 'Data Table'!E78)),
            IFERROR(
               ROUND(SUMPRODUCT(
                  VALUE(LEFT(_xlfn.TEXTSPLIT('Data Table'!E78, CHAR(10)), FIND("-", _xlfn.TEXTSPLIT('Data Table'!E78, CHAR(10)))-1)) *
                  (VALUE(MID(_xlfn.TEXTSPLIT('Data Table'!E78, CHAR(10)), FIND("-", _xlfn.TEXTSPLIT('Data Table'!E78, CHAR(10)))+2,
                  SEARCH("hrs", _xlfn.TEXTSPLIT('Data Table'!E78, CHAR(10)))-SEARCH("-", _xlfn.TEXTSPLIT('Data Table'!E78, CHAR(10)))-2))/12)
               ), 2),
               "-"
            )
         )
      )
   )
)</f>
        <v>14</v>
      </c>
      <c r="F77" s="203" t="str" cm="1">
        <f t="array" ref="F77">IF('Data Table'!F78="", "-",
   IF('Data Table'!F78="-", "-",
      IF(ISNUMBER('Data Table'!F78*1), 'Data Table'!F78,
         IF(ISNUMBER(SEARCH("hrs", 'Data Table'!F78)),
            IFERROR(
               ROUND(SUMPRODUCT(
                  VALUE(LEFT(_xlfn.TEXTSPLIT('Data Table'!F78, CHAR(10)), FIND("-", _xlfn.TEXTSPLIT('Data Table'!F78, CHAR(10)))-1)) *
                  (VALUE(MID(_xlfn.TEXTSPLIT('Data Table'!F78, CHAR(10)), FIND("-", _xlfn.TEXTSPLIT('Data Table'!F78, CHAR(10)))+2,
                  SEARCH("hrs", _xlfn.TEXTSPLIT('Data Table'!F78, CHAR(10)))-SEARCH("-", _xlfn.TEXTSPLIT('Data Table'!F78, CHAR(10)))-2))/12)
               ), 2),
               "-"
            )
         )
      )
   )
)</f>
        <v>-</v>
      </c>
      <c r="G77" s="203" t="str" cm="1">
        <f t="array" ref="G77">IF('Data Table'!G78="", "-",
   IF('Data Table'!G78="-", "-",
      IF(ISNUMBER('Data Table'!G78*1), 'Data Table'!G78,
         IF(ISNUMBER(SEARCH("hrs", 'Data Table'!G78)),
            IFERROR(
               ROUND(SUMPRODUCT(
                  VALUE(LEFT(_xlfn.TEXTSPLIT('Data Table'!G78, CHAR(10)), FIND("-", _xlfn.TEXTSPLIT('Data Table'!G78, CHAR(10)))-1)) *
                  (VALUE(MID(_xlfn.TEXTSPLIT('Data Table'!G78, CHAR(10)), FIND("-", _xlfn.TEXTSPLIT('Data Table'!G78, CHAR(10)))+2,
                  SEARCH("hrs", _xlfn.TEXTSPLIT('Data Table'!G78, CHAR(10)))-SEARCH("-", _xlfn.TEXTSPLIT('Data Table'!G78, CHAR(10)))-2))/12)
               ), 2),
               "-"
            )
         )
      )
   )
)</f>
        <v>-</v>
      </c>
      <c r="H77" s="203" cm="1">
        <f t="array" ref="H77">IF('Data Table'!H78="", "-",
   IF('Data Table'!H78="-", "-",
      IF(ISNUMBER('Data Table'!H78*1), 'Data Table'!H78,
         IF(ISNUMBER(SEARCH("hrs", 'Data Table'!H78)),
            IFERROR(
               ROUND(SUMPRODUCT(
                  VALUE(LEFT(_xlfn.TEXTSPLIT('Data Table'!H78, CHAR(10)), FIND("-", _xlfn.TEXTSPLIT('Data Table'!H78, CHAR(10)))-1)) *
                  (VALUE(MID(_xlfn.TEXTSPLIT('Data Table'!H78, CHAR(10)), FIND("-", _xlfn.TEXTSPLIT('Data Table'!H78, CHAR(10)))+2,
                  SEARCH("hrs", _xlfn.TEXTSPLIT('Data Table'!H78, CHAR(10)))-SEARCH("-", _xlfn.TEXTSPLIT('Data Table'!H78, CHAR(10)))-2))/12)
               ), 2),
               "-"
            )
         )
      )
   )
)</f>
        <v>8</v>
      </c>
      <c r="I77" s="203" cm="1">
        <f t="array" ref="I77">IF('Data Table'!I78="", "-",
   IF('Data Table'!I78="-", "-",
      IF(ISNUMBER('Data Table'!I78*1), 'Data Table'!I78,
         IF(ISNUMBER(SEARCH("hrs", 'Data Table'!I78)),
            IFERROR(
               ROUND(SUMPRODUCT(
                  VALUE(LEFT(_xlfn.TEXTSPLIT('Data Table'!I78, CHAR(10)), FIND("-", _xlfn.TEXTSPLIT('Data Table'!I78, CHAR(10)))-1)) *
                  (VALUE(MID(_xlfn.TEXTSPLIT('Data Table'!I78, CHAR(10)), FIND("-", _xlfn.TEXTSPLIT('Data Table'!I78, CHAR(10)))+2,
                  SEARCH("hrs", _xlfn.TEXTSPLIT('Data Table'!I78, CHAR(10)))-SEARCH("-", _xlfn.TEXTSPLIT('Data Table'!I78, CHAR(10)))-2))/12)
               ), 2),
               "-"
            )
         )
      )
   )
)</f>
        <v>8</v>
      </c>
      <c r="J77" s="203" cm="1">
        <f t="array" ref="J77">IF('Data Table'!J78="", "-",
   IF('Data Table'!J78="-", "-",
      IF(ISNUMBER('Data Table'!J78*1), 'Data Table'!J78,
         IF(ISNUMBER(SEARCH("hrs", 'Data Table'!J78)),
            IFERROR(
               ROUND(SUMPRODUCT(
                  VALUE(LEFT(_xlfn.TEXTSPLIT('Data Table'!J78, CHAR(10)), FIND("-", _xlfn.TEXTSPLIT('Data Table'!J78, CHAR(10)))-1)) *
                  (VALUE(MID(_xlfn.TEXTSPLIT('Data Table'!J78, CHAR(10)), FIND("-", _xlfn.TEXTSPLIT('Data Table'!J78, CHAR(10)))+2,
                  SEARCH("hrs", _xlfn.TEXTSPLIT('Data Table'!J78, CHAR(10)))-SEARCH("-", _xlfn.TEXTSPLIT('Data Table'!J78, CHAR(10)))-2))/12)
               ), 2),
               "-"
            )
         )
      )
   )
)</f>
        <v>3</v>
      </c>
      <c r="K77" s="203" cm="1">
        <f t="array" ref="K77">IF('Data Table'!K78="", "-",
   IF('Data Table'!K78="-", "-",
      IF(ISNUMBER('Data Table'!K78*1), 'Data Table'!K78,
         IF(ISNUMBER(SEARCH("hrs", 'Data Table'!K78)),
            IFERROR(
               ROUND(SUMPRODUCT(
                  VALUE(LEFT(_xlfn.TEXTSPLIT('Data Table'!K78, CHAR(10)), FIND("-", _xlfn.TEXTSPLIT('Data Table'!K78, CHAR(10)))-1)) *
                  (VALUE(MID(_xlfn.TEXTSPLIT('Data Table'!K78, CHAR(10)), FIND("-", _xlfn.TEXTSPLIT('Data Table'!K78, CHAR(10)))+2,
                  SEARCH("hrs", _xlfn.TEXTSPLIT('Data Table'!K78, CHAR(10)))-SEARCH("-", _xlfn.TEXTSPLIT('Data Table'!K78, CHAR(10)))-2))/12)
               ), 2),
               "-"
            )
         )
      )
   )
)</f>
        <v>3</v>
      </c>
      <c r="L77" s="203" cm="1">
        <f t="array" ref="L77">IF('Data Table'!N78="", "-",
   IF('Data Table'!N78="-", "-",
      IF(ISNUMBER('Data Table'!N78*1), 'Data Table'!N78,
         IF(ISNUMBER(SEARCH("hrs", 'Data Table'!N78)),
            IFERROR(
               ROUND(SUMPRODUCT(
                  VALUE(LEFT(_xlfn.TEXTSPLIT('Data Table'!N78, CHAR(10)), FIND("-", _xlfn.TEXTSPLIT('Data Table'!N78, CHAR(10)))-1)) *
                  (VALUE(MID(_xlfn.TEXTSPLIT('Data Table'!N78, CHAR(10)), FIND("-", _xlfn.TEXTSPLIT('Data Table'!N78, CHAR(10)))+2,
                  SEARCH("hrs", _xlfn.TEXTSPLIT('Data Table'!N78, CHAR(10)))-SEARCH("-", _xlfn.TEXTSPLIT('Data Table'!N78, CHAR(10)))-2))/12)
               ), 2),
               "-"
            )
         )
      )
   )
)</f>
        <v>3</v>
      </c>
      <c r="M77" s="203" cm="1">
        <f t="array" ref="M77">IF('Data Table'!O78="", "-",
   IF('Data Table'!O78="-", "-",
      IF(ISNUMBER('Data Table'!O78*1), 'Data Table'!O78,
         IF(ISNUMBER(SEARCH("hrs", 'Data Table'!O78)),
            IFERROR(
               ROUND(SUMPRODUCT(
                  VALUE(LEFT(_xlfn.TEXTSPLIT('Data Table'!O78, CHAR(10)), FIND("-", _xlfn.TEXTSPLIT('Data Table'!O78, CHAR(10)))-1)) *
                  (VALUE(MID(_xlfn.TEXTSPLIT('Data Table'!O78, CHAR(10)), FIND("-", _xlfn.TEXTSPLIT('Data Table'!O78, CHAR(10)))+2,
                  SEARCH("hrs", _xlfn.TEXTSPLIT('Data Table'!O78, CHAR(10)))-SEARCH("-", _xlfn.TEXTSPLIT('Data Table'!O78, CHAR(10)))-2))/12)
               ), 2),
               "-"
            )
         )
      )
   )
)</f>
        <v>2</v>
      </c>
      <c r="N77" s="203" cm="1">
        <f t="array" ref="N77">IF('Data Table'!P78="", "-",
   IF('Data Table'!P78="-", "-",
      IF(ISNUMBER('Data Table'!P78*1), 'Data Table'!P78,
         IF(ISNUMBER(SEARCH("hrs", 'Data Table'!P78)),
            IFERROR(
               ROUND(SUMPRODUCT(
                  VALUE(LEFT(_xlfn.TEXTSPLIT('Data Table'!P78, CHAR(10)), FIND("-", _xlfn.TEXTSPLIT('Data Table'!P78, CHAR(10)))-1)) *
                  (VALUE(MID(_xlfn.TEXTSPLIT('Data Table'!P78, CHAR(10)), FIND("-", _xlfn.TEXTSPLIT('Data Table'!P78, CHAR(10)))+2,
                  SEARCH("hrs", _xlfn.TEXTSPLIT('Data Table'!P78, CHAR(10)))-SEARCH("-", _xlfn.TEXTSPLIT('Data Table'!P78, CHAR(10)))-2))/12)
               ), 2),
               "-"
            )
         )
      )
   )
)</f>
        <v>5</v>
      </c>
      <c r="O77" s="203" cm="1">
        <f t="array" ref="O77">IF('Data Table'!Q78="", "-",
   IF('Data Table'!Q78="-", "-",
      IF(ISNUMBER('Data Table'!Q78*1), 'Data Table'!Q78,
         IF(ISNUMBER(SEARCH("hrs", 'Data Table'!Q78)),
            IFERROR(
               ROUND(SUMPRODUCT(
                  VALUE(LEFT(_xlfn.TEXTSPLIT('Data Table'!Q78, CHAR(10)), FIND("-", _xlfn.TEXTSPLIT('Data Table'!Q78, CHAR(10)))-1)) *
                  (VALUE(MID(_xlfn.TEXTSPLIT('Data Table'!Q78, CHAR(10)), FIND("-", _xlfn.TEXTSPLIT('Data Table'!Q78, CHAR(10)))+2,
                  SEARCH("hrs", _xlfn.TEXTSPLIT('Data Table'!Q78, CHAR(10)))-SEARCH("-", _xlfn.TEXTSPLIT('Data Table'!Q78, CHAR(10)))-2))/12)
               ), 2),
               "-"
            )
         )
      )
   )
)</f>
        <v>4</v>
      </c>
      <c r="P77" s="203" cm="1">
        <f t="array" ref="P77">IF('Data Table'!R78="", "-",
   IF('Data Table'!R78="-", "-",
      IF(ISNUMBER('Data Table'!R78*1), 'Data Table'!R78,
         IF(ISNUMBER(SEARCH("hrs", 'Data Table'!R78)),
            IFERROR(
               ROUND(SUMPRODUCT(
                  VALUE(LEFT(_xlfn.TEXTSPLIT('Data Table'!R78, CHAR(10)), FIND("-", _xlfn.TEXTSPLIT('Data Table'!R78, CHAR(10)))-1)) *
                  (VALUE(MID(_xlfn.TEXTSPLIT('Data Table'!R78, CHAR(10)), FIND("-", _xlfn.TEXTSPLIT('Data Table'!R78, CHAR(10)))+2,
                  SEARCH("hrs", _xlfn.TEXTSPLIT('Data Table'!R78, CHAR(10)))-SEARCH("-", _xlfn.TEXTSPLIT('Data Table'!R78, CHAR(10)))-2))/12)
               ), 2),
               "-"
            )
         )
      )
   )
)</f>
        <v>2</v>
      </c>
      <c r="Q77" s="203" cm="1">
        <f t="array" ref="Q77">IF('Data Table'!S78="", "-",
   IF('Data Table'!S78="-", "-",
      IF(ISNUMBER('Data Table'!S78*1), 'Data Table'!S78,
         IF(ISNUMBER(SEARCH("hrs", 'Data Table'!S78)),
            IFERROR(
               ROUND(SUMPRODUCT(
                  VALUE(LEFT(_xlfn.TEXTSPLIT('Data Table'!S78, CHAR(10)), FIND("-", _xlfn.TEXTSPLIT('Data Table'!S78, CHAR(10)))-1)) *
                  (VALUE(MID(_xlfn.TEXTSPLIT('Data Table'!S78, CHAR(10)), FIND("-", _xlfn.TEXTSPLIT('Data Table'!S78, CHAR(10)))+2,
                  SEARCH("hrs", _xlfn.TEXTSPLIT('Data Table'!S78, CHAR(10)))-SEARCH("-", _xlfn.TEXTSPLIT('Data Table'!S78, CHAR(10)))-2))/12)
               ), 2),
               "-"
            )
         )
      )
   )
)</f>
        <v>2</v>
      </c>
      <c r="R77" s="203" cm="1">
        <f t="array" ref="R77">IF('Data Table'!T78="", "-",
   IF('Data Table'!T78="-", "-",
      IF(ISNUMBER('Data Table'!T78*1), 'Data Table'!T78,
         IF(ISNUMBER(SEARCH("hrs", 'Data Table'!T78)),
            IFERROR(
               ROUND(SUMPRODUCT(
                  VALUE(LEFT(_xlfn.TEXTSPLIT('Data Table'!T78, CHAR(10)), FIND("-", _xlfn.TEXTSPLIT('Data Table'!T78, CHAR(10)))-1)) *
                  (VALUE(MID(_xlfn.TEXTSPLIT('Data Table'!T78, CHAR(10)), FIND("-", _xlfn.TEXTSPLIT('Data Table'!T78, CHAR(10)))+2,
                  SEARCH("hrs", _xlfn.TEXTSPLIT('Data Table'!T78, CHAR(10)))-SEARCH("-", _xlfn.TEXTSPLIT('Data Table'!T78, CHAR(10)))-2))/12)
               ), 2),
               "-"
            )
         )
      )
   )
)</f>
        <v>5</v>
      </c>
      <c r="S77" s="203" cm="1">
        <f t="array" ref="S77">IF('Data Table'!U78="", "-",
   IF('Data Table'!U78="-", "-",
      IF(ISNUMBER('Data Table'!U78*1), 'Data Table'!U78,
         IF(ISNUMBER(SEARCH("hrs", 'Data Table'!U78)),
            IFERROR(
               ROUND(SUMPRODUCT(
                  VALUE(LEFT(_xlfn.TEXTSPLIT('Data Table'!U78, CHAR(10)), FIND("-", _xlfn.TEXTSPLIT('Data Table'!U78, CHAR(10)))-1)) *
                  (VALUE(MID(_xlfn.TEXTSPLIT('Data Table'!U78, CHAR(10)), FIND("-", _xlfn.TEXTSPLIT('Data Table'!U78, CHAR(10)))+2,
                  SEARCH("hrs", _xlfn.TEXTSPLIT('Data Table'!U78, CHAR(10)))-SEARCH("-", _xlfn.TEXTSPLIT('Data Table'!U78, CHAR(10)))-2))/12)
               ), 2),
               "-"
            )
         )
      )
   )
)</f>
        <v>5</v>
      </c>
      <c r="T77" s="251">
        <v>23506</v>
      </c>
      <c r="U77" s="251">
        <v>51071</v>
      </c>
      <c r="V77" s="251">
        <v>639</v>
      </c>
      <c r="W77" s="295"/>
    </row>
    <row r="78" spans="1:23" s="3" customFormat="1" ht="20.25" customHeight="1">
      <c r="A78" s="205">
        <v>45388</v>
      </c>
      <c r="B78" s="203" cm="1">
        <f t="array" ref="B78">IF('Data Table'!B79="", "-",
   IF('Data Table'!B79="-", "-",
      IF(ISNUMBER('Data Table'!B79*1), 'Data Table'!B79,
         IF(ISNUMBER(SEARCH("hrs", 'Data Table'!B79)),
            IFERROR(
               ROUND(SUMPRODUCT(
                  VALUE(LEFT(_xlfn.TEXTSPLIT('Data Table'!B79, CHAR(10)), FIND("-", _xlfn.TEXTSPLIT('Data Table'!B79, CHAR(10)))-1)) *
                  (VALUE(MID(_xlfn.TEXTSPLIT('Data Table'!B79, CHAR(10)), FIND("-", _xlfn.TEXTSPLIT('Data Table'!B79, CHAR(10)))+2,
                  SEARCH("hrs", _xlfn.TEXTSPLIT('Data Table'!B79, CHAR(10)))-SEARCH("-", _xlfn.TEXTSPLIT('Data Table'!B79, CHAR(10)))-2))/12)
               ), 2),
               "-"
            )
         )
      )
   )
)</f>
        <v>92</v>
      </c>
      <c r="C78" s="203" cm="1">
        <f t="array" ref="C78">IF('Data Table'!C79="", "-",
   IF('Data Table'!C79="-", "-",
      IF(ISNUMBER('Data Table'!C79*1), 'Data Table'!C79,
         IF(ISNUMBER(SEARCH("hrs", 'Data Table'!C79)),
            IFERROR(
               ROUND(SUMPRODUCT(
                  VALUE(LEFT(_xlfn.TEXTSPLIT('Data Table'!C79, CHAR(10)), FIND("-", _xlfn.TEXTSPLIT('Data Table'!C79, CHAR(10)))-1)) *
                  (VALUE(MID(_xlfn.TEXTSPLIT('Data Table'!C79, CHAR(10)), FIND("-", _xlfn.TEXTSPLIT('Data Table'!C79, CHAR(10)))+2,
                  SEARCH("hrs", _xlfn.TEXTSPLIT('Data Table'!C79, CHAR(10)))-SEARCH("-", _xlfn.TEXTSPLIT('Data Table'!C79, CHAR(10)))-2))/12)
               ), 2),
               "-"
            )
         )
      )
   )
)</f>
        <v>92</v>
      </c>
      <c r="D78" s="203" cm="1">
        <f t="array" ref="D78">IF('Data Table'!D79="", "-",
   IF('Data Table'!D79="-", "-",
      IF(ISNUMBER('Data Table'!D79*1), 'Data Table'!D79,
         IF(ISNUMBER(SEARCH("hrs", 'Data Table'!D79)),
            IFERROR(
               ROUND(SUMPRODUCT(
                  VALUE(LEFT(_xlfn.TEXTSPLIT('Data Table'!D79, CHAR(10)), FIND("-", _xlfn.TEXTSPLIT('Data Table'!D79, CHAR(10)))-1)) *
                  (VALUE(MID(_xlfn.TEXTSPLIT('Data Table'!D79, CHAR(10)), FIND("-", _xlfn.TEXTSPLIT('Data Table'!D79, CHAR(10)))+2,
                  SEARCH("hrs", _xlfn.TEXTSPLIT('Data Table'!D79, CHAR(10)))-SEARCH("-", _xlfn.TEXTSPLIT('Data Table'!D79, CHAR(10)))-2))/12)
               ), 2),
               "-"
            )
         )
      )
   )
)</f>
        <v>20</v>
      </c>
      <c r="E78" s="203" cm="1">
        <f t="array" ref="E78">IF('Data Table'!E79="", "-",
   IF('Data Table'!E79="-", "-",
      IF(ISNUMBER('Data Table'!E79*1), 'Data Table'!E79,
         IF(ISNUMBER(SEARCH("hrs", 'Data Table'!E79)),
            IFERROR(
               ROUND(SUMPRODUCT(
                  VALUE(LEFT(_xlfn.TEXTSPLIT('Data Table'!E79, CHAR(10)), FIND("-", _xlfn.TEXTSPLIT('Data Table'!E79, CHAR(10)))-1)) *
                  (VALUE(MID(_xlfn.TEXTSPLIT('Data Table'!E79, CHAR(10)), FIND("-", _xlfn.TEXTSPLIT('Data Table'!E79, CHAR(10)))+2,
                  SEARCH("hrs", _xlfn.TEXTSPLIT('Data Table'!E79, CHAR(10)))-SEARCH("-", _xlfn.TEXTSPLIT('Data Table'!E79, CHAR(10)))-2))/12)
               ), 2),
               "-"
            )
         )
      )
   )
)</f>
        <v>19</v>
      </c>
      <c r="F78" s="203" t="str" cm="1">
        <f t="array" ref="F78">IF('Data Table'!F79="", "-",
   IF('Data Table'!F79="-", "-",
      IF(ISNUMBER('Data Table'!F79*1), 'Data Table'!F79,
         IF(ISNUMBER(SEARCH("hrs", 'Data Table'!F79)),
            IFERROR(
               ROUND(SUMPRODUCT(
                  VALUE(LEFT(_xlfn.TEXTSPLIT('Data Table'!F79, CHAR(10)), FIND("-", _xlfn.TEXTSPLIT('Data Table'!F79, CHAR(10)))-1)) *
                  (VALUE(MID(_xlfn.TEXTSPLIT('Data Table'!F79, CHAR(10)), FIND("-", _xlfn.TEXTSPLIT('Data Table'!F79, CHAR(10)))+2,
                  SEARCH("hrs", _xlfn.TEXTSPLIT('Data Table'!F79, CHAR(10)))-SEARCH("-", _xlfn.TEXTSPLIT('Data Table'!F79, CHAR(10)))-2))/12)
               ), 2),
               "-"
            )
         )
      )
   )
)</f>
        <v>-</v>
      </c>
      <c r="G78" s="203" t="str" cm="1">
        <f t="array" ref="G78">IF('Data Table'!G79="", "-",
   IF('Data Table'!G79="-", "-",
      IF(ISNUMBER('Data Table'!G79*1), 'Data Table'!G79,
         IF(ISNUMBER(SEARCH("hrs", 'Data Table'!G79)),
            IFERROR(
               ROUND(SUMPRODUCT(
                  VALUE(LEFT(_xlfn.TEXTSPLIT('Data Table'!G79, CHAR(10)), FIND("-", _xlfn.TEXTSPLIT('Data Table'!G79, CHAR(10)))-1)) *
                  (VALUE(MID(_xlfn.TEXTSPLIT('Data Table'!G79, CHAR(10)), FIND("-", _xlfn.TEXTSPLIT('Data Table'!G79, CHAR(10)))+2,
                  SEARCH("hrs", _xlfn.TEXTSPLIT('Data Table'!G79, CHAR(10)))-SEARCH("-", _xlfn.TEXTSPLIT('Data Table'!G79, CHAR(10)))-2))/12)
               ), 2),
               "-"
            )
         )
      )
   )
)</f>
        <v>-</v>
      </c>
      <c r="H78" s="203" cm="1">
        <f t="array" ref="H78">IF('Data Table'!H79="", "-",
   IF('Data Table'!H79="-", "-",
      IF(ISNUMBER('Data Table'!H79*1), 'Data Table'!H79,
         IF(ISNUMBER(SEARCH("hrs", 'Data Table'!H79)),
            IFERROR(
               ROUND(SUMPRODUCT(
                  VALUE(LEFT(_xlfn.TEXTSPLIT('Data Table'!H79, CHAR(10)), FIND("-", _xlfn.TEXTSPLIT('Data Table'!H79, CHAR(10)))-1)) *
                  (VALUE(MID(_xlfn.TEXTSPLIT('Data Table'!H79, CHAR(10)), FIND("-", _xlfn.TEXTSPLIT('Data Table'!H79, CHAR(10)))+2,
                  SEARCH("hrs", _xlfn.TEXTSPLIT('Data Table'!H79, CHAR(10)))-SEARCH("-", _xlfn.TEXTSPLIT('Data Table'!H79, CHAR(10)))-2))/12)
               ), 2),
               "-"
            )
         )
      )
   )
)</f>
        <v>8</v>
      </c>
      <c r="I78" s="203" cm="1">
        <f t="array" ref="I78">IF('Data Table'!I79="", "-",
   IF('Data Table'!I79="-", "-",
      IF(ISNUMBER('Data Table'!I79*1), 'Data Table'!I79,
         IF(ISNUMBER(SEARCH("hrs", 'Data Table'!I79)),
            IFERROR(
               ROUND(SUMPRODUCT(
                  VALUE(LEFT(_xlfn.TEXTSPLIT('Data Table'!I79, CHAR(10)), FIND("-", _xlfn.TEXTSPLIT('Data Table'!I79, CHAR(10)))-1)) *
                  (VALUE(MID(_xlfn.TEXTSPLIT('Data Table'!I79, CHAR(10)), FIND("-", _xlfn.TEXTSPLIT('Data Table'!I79, CHAR(10)))+2,
                  SEARCH("hrs", _xlfn.TEXTSPLIT('Data Table'!I79, CHAR(10)))-SEARCH("-", _xlfn.TEXTSPLIT('Data Table'!I79, CHAR(10)))-2))/12)
               ), 2),
               "-"
            )
         )
      )
   )
)</f>
        <v>8</v>
      </c>
      <c r="J78" s="203" cm="1">
        <f t="array" ref="J78">IF('Data Table'!J79="", "-",
   IF('Data Table'!J79="-", "-",
      IF(ISNUMBER('Data Table'!J79*1), 'Data Table'!J79,
         IF(ISNUMBER(SEARCH("hrs", 'Data Table'!J79)),
            IFERROR(
               ROUND(SUMPRODUCT(
                  VALUE(LEFT(_xlfn.TEXTSPLIT('Data Table'!J79, CHAR(10)), FIND("-", _xlfn.TEXTSPLIT('Data Table'!J79, CHAR(10)))-1)) *
                  (VALUE(MID(_xlfn.TEXTSPLIT('Data Table'!J79, CHAR(10)), FIND("-", _xlfn.TEXTSPLIT('Data Table'!J79, CHAR(10)))+2,
                  SEARCH("hrs", _xlfn.TEXTSPLIT('Data Table'!J79, CHAR(10)))-SEARCH("-", _xlfn.TEXTSPLIT('Data Table'!J79, CHAR(10)))-2))/12)
               ), 2),
               "-"
            )
         )
      )
   )
)</f>
        <v>3</v>
      </c>
      <c r="K78" s="203" cm="1">
        <f t="array" ref="K78">IF('Data Table'!K79="", "-",
   IF('Data Table'!K79="-", "-",
      IF(ISNUMBER('Data Table'!K79*1), 'Data Table'!K79,
         IF(ISNUMBER(SEARCH("hrs", 'Data Table'!K79)),
            IFERROR(
               ROUND(SUMPRODUCT(
                  VALUE(LEFT(_xlfn.TEXTSPLIT('Data Table'!K79, CHAR(10)), FIND("-", _xlfn.TEXTSPLIT('Data Table'!K79, CHAR(10)))-1)) *
                  (VALUE(MID(_xlfn.TEXTSPLIT('Data Table'!K79, CHAR(10)), FIND("-", _xlfn.TEXTSPLIT('Data Table'!K79, CHAR(10)))+2,
                  SEARCH("hrs", _xlfn.TEXTSPLIT('Data Table'!K79, CHAR(10)))-SEARCH("-", _xlfn.TEXTSPLIT('Data Table'!K79, CHAR(10)))-2))/12)
               ), 2),
               "-"
            )
         )
      )
   )
)</f>
        <v>3</v>
      </c>
      <c r="L78" s="203" cm="1">
        <f t="array" ref="L78">IF('Data Table'!N79="", "-",
   IF('Data Table'!N79="-", "-",
      IF(ISNUMBER('Data Table'!N79*1), 'Data Table'!N79,
         IF(ISNUMBER(SEARCH("hrs", 'Data Table'!N79)),
            IFERROR(
               ROUND(SUMPRODUCT(
                  VALUE(LEFT(_xlfn.TEXTSPLIT('Data Table'!N79, CHAR(10)), FIND("-", _xlfn.TEXTSPLIT('Data Table'!N79, CHAR(10)))-1)) *
                  (VALUE(MID(_xlfn.TEXTSPLIT('Data Table'!N79, CHAR(10)), FIND("-", _xlfn.TEXTSPLIT('Data Table'!N79, CHAR(10)))+2,
                  SEARCH("hrs", _xlfn.TEXTSPLIT('Data Table'!N79, CHAR(10)))-SEARCH("-", _xlfn.TEXTSPLIT('Data Table'!N79, CHAR(10)))-2))/12)
               ), 2),
               "-"
            )
         )
      )
   )
)</f>
        <v>1</v>
      </c>
      <c r="M78" s="203" cm="1">
        <f t="array" ref="M78">IF('Data Table'!O79="", "-",
   IF('Data Table'!O79="-", "-",
      IF(ISNUMBER('Data Table'!O79*1), 'Data Table'!O79,
         IF(ISNUMBER(SEARCH("hrs", 'Data Table'!O79)),
            IFERROR(
               ROUND(SUMPRODUCT(
                  VALUE(LEFT(_xlfn.TEXTSPLIT('Data Table'!O79, CHAR(10)), FIND("-", _xlfn.TEXTSPLIT('Data Table'!O79, CHAR(10)))-1)) *
                  (VALUE(MID(_xlfn.TEXTSPLIT('Data Table'!O79, CHAR(10)), FIND("-", _xlfn.TEXTSPLIT('Data Table'!O79, CHAR(10)))+2,
                  SEARCH("hrs", _xlfn.TEXTSPLIT('Data Table'!O79, CHAR(10)))-SEARCH("-", _xlfn.TEXTSPLIT('Data Table'!O79, CHAR(10)))-2))/12)
               ), 2),
               "-"
            )
         )
      )
   )
)</f>
        <v>1</v>
      </c>
      <c r="N78" s="203" cm="1">
        <f t="array" ref="N78">IF('Data Table'!P79="", "-",
   IF('Data Table'!P79="-", "-",
      IF(ISNUMBER('Data Table'!P79*1), 'Data Table'!P79,
         IF(ISNUMBER(SEARCH("hrs", 'Data Table'!P79)),
            IFERROR(
               ROUND(SUMPRODUCT(
                  VALUE(LEFT(_xlfn.TEXTSPLIT('Data Table'!P79, CHAR(10)), FIND("-", _xlfn.TEXTSPLIT('Data Table'!P79, CHAR(10)))-1)) *
                  (VALUE(MID(_xlfn.TEXTSPLIT('Data Table'!P79, CHAR(10)), FIND("-", _xlfn.TEXTSPLIT('Data Table'!P79, CHAR(10)))+2,
                  SEARCH("hrs", _xlfn.TEXTSPLIT('Data Table'!P79, CHAR(10)))-SEARCH("-", _xlfn.TEXTSPLIT('Data Table'!P79, CHAR(10)))-2))/12)
               ), 2),
               "-"
            )
         )
      )
   )
)</f>
        <v>4</v>
      </c>
      <c r="O78" s="203" cm="1">
        <f t="array" ref="O78">IF('Data Table'!Q79="", "-",
   IF('Data Table'!Q79="-", "-",
      IF(ISNUMBER('Data Table'!Q79*1), 'Data Table'!Q79,
         IF(ISNUMBER(SEARCH("hrs", 'Data Table'!Q79)),
            IFERROR(
               ROUND(SUMPRODUCT(
                  VALUE(LEFT(_xlfn.TEXTSPLIT('Data Table'!Q79, CHAR(10)), FIND("-", _xlfn.TEXTSPLIT('Data Table'!Q79, CHAR(10)))-1)) *
                  (VALUE(MID(_xlfn.TEXTSPLIT('Data Table'!Q79, CHAR(10)), FIND("-", _xlfn.TEXTSPLIT('Data Table'!Q79, CHAR(10)))+2,
                  SEARCH("hrs", _xlfn.TEXTSPLIT('Data Table'!Q79, CHAR(10)))-SEARCH("-", _xlfn.TEXTSPLIT('Data Table'!Q79, CHAR(10)))-2))/12)
               ), 2),
               "-"
            )
         )
      )
   )
)</f>
        <v>4</v>
      </c>
      <c r="P78" s="203" cm="1">
        <f t="array" ref="P78">IF('Data Table'!R79="", "-",
   IF('Data Table'!R79="-", "-",
      IF(ISNUMBER('Data Table'!R79*1), 'Data Table'!R79,
         IF(ISNUMBER(SEARCH("hrs", 'Data Table'!R79)),
            IFERROR(
               ROUND(SUMPRODUCT(
                  VALUE(LEFT(_xlfn.TEXTSPLIT('Data Table'!R79, CHAR(10)), FIND("-", _xlfn.TEXTSPLIT('Data Table'!R79, CHAR(10)))-1)) *
                  (VALUE(MID(_xlfn.TEXTSPLIT('Data Table'!R79, CHAR(10)), FIND("-", _xlfn.TEXTSPLIT('Data Table'!R79, CHAR(10)))+2,
                  SEARCH("hrs", _xlfn.TEXTSPLIT('Data Table'!R79, CHAR(10)))-SEARCH("-", _xlfn.TEXTSPLIT('Data Table'!R79, CHAR(10)))-2))/12)
               ), 2),
               "-"
            )
         )
      )
   )
)</f>
        <v>2</v>
      </c>
      <c r="Q78" s="203" cm="1">
        <f t="array" ref="Q78">IF('Data Table'!S79="", "-",
   IF('Data Table'!S79="-", "-",
      IF(ISNUMBER('Data Table'!S79*1), 'Data Table'!S79,
         IF(ISNUMBER(SEARCH("hrs", 'Data Table'!S79)),
            IFERROR(
               ROUND(SUMPRODUCT(
                  VALUE(LEFT(_xlfn.TEXTSPLIT('Data Table'!S79, CHAR(10)), FIND("-", _xlfn.TEXTSPLIT('Data Table'!S79, CHAR(10)))-1)) *
                  (VALUE(MID(_xlfn.TEXTSPLIT('Data Table'!S79, CHAR(10)), FIND("-", _xlfn.TEXTSPLIT('Data Table'!S79, CHAR(10)))+2,
                  SEARCH("hrs", _xlfn.TEXTSPLIT('Data Table'!S79, CHAR(10)))-SEARCH("-", _xlfn.TEXTSPLIT('Data Table'!S79, CHAR(10)))-2))/12)
               ), 2),
               "-"
            )
         )
      )
   )
)</f>
        <v>2</v>
      </c>
      <c r="R78" s="203" cm="1">
        <f t="array" ref="R78">IF('Data Table'!T79="", "-",
   IF('Data Table'!T79="-", "-",
      IF(ISNUMBER('Data Table'!T79*1), 'Data Table'!T79,
         IF(ISNUMBER(SEARCH("hrs", 'Data Table'!T79)),
            IFERROR(
               ROUND(SUMPRODUCT(
                  VALUE(LEFT(_xlfn.TEXTSPLIT('Data Table'!T79, CHAR(10)), FIND("-", _xlfn.TEXTSPLIT('Data Table'!T79, CHAR(10)))-1)) *
                  (VALUE(MID(_xlfn.TEXTSPLIT('Data Table'!T79, CHAR(10)), FIND("-", _xlfn.TEXTSPLIT('Data Table'!T79, CHAR(10)))+2,
                  SEARCH("hrs", _xlfn.TEXTSPLIT('Data Table'!T79, CHAR(10)))-SEARCH("-", _xlfn.TEXTSPLIT('Data Table'!T79, CHAR(10)))-2))/12)
               ), 2),
               "-"
            )
         )
      )
   )
)</f>
        <v>5</v>
      </c>
      <c r="S78" s="203" cm="1">
        <f t="array" ref="S78">IF('Data Table'!U79="", "-",
   IF('Data Table'!U79="-", "-",
      IF(ISNUMBER('Data Table'!U79*1), 'Data Table'!U79,
         IF(ISNUMBER(SEARCH("hrs", 'Data Table'!U79)),
            IFERROR(
               ROUND(SUMPRODUCT(
                  VALUE(LEFT(_xlfn.TEXTSPLIT('Data Table'!U79, CHAR(10)), FIND("-", _xlfn.TEXTSPLIT('Data Table'!U79, CHAR(10)))-1)) *
                  (VALUE(MID(_xlfn.TEXTSPLIT('Data Table'!U79, CHAR(10)), FIND("-", _xlfn.TEXTSPLIT('Data Table'!U79, CHAR(10)))+2,
                  SEARCH("hrs", _xlfn.TEXTSPLIT('Data Table'!U79, CHAR(10)))-SEARCH("-", _xlfn.TEXTSPLIT('Data Table'!U79, CHAR(10)))-2))/12)
               ), 2),
               "-"
            )
         )
      )
   )
)</f>
        <v>5</v>
      </c>
      <c r="T78" s="251">
        <v>23583</v>
      </c>
      <c r="U78" s="251">
        <v>49569</v>
      </c>
      <c r="V78" s="251">
        <v>604</v>
      </c>
      <c r="W78" s="295"/>
    </row>
    <row r="79" spans="1:23" s="3" customFormat="1" ht="20.25" customHeight="1">
      <c r="A79" s="205">
        <v>45389</v>
      </c>
      <c r="B79" s="203" cm="1">
        <f t="array" ref="B79">IF('Data Table'!B80="", "-",
   IF('Data Table'!B80="-", "-",
      IF(ISNUMBER('Data Table'!B80*1), 'Data Table'!B80,
         IF(ISNUMBER(SEARCH("hrs", 'Data Table'!B80)),
            IFERROR(
               ROUND(SUMPRODUCT(
                  VALUE(LEFT(_xlfn.TEXTSPLIT('Data Table'!B80, CHAR(10)), FIND("-", _xlfn.TEXTSPLIT('Data Table'!B80, CHAR(10)))-1)) *
                  (VALUE(MID(_xlfn.TEXTSPLIT('Data Table'!B80, CHAR(10)), FIND("-", _xlfn.TEXTSPLIT('Data Table'!B80, CHAR(10)))+2,
                  SEARCH("hrs", _xlfn.TEXTSPLIT('Data Table'!B80, CHAR(10)))-SEARCH("-", _xlfn.TEXTSPLIT('Data Table'!B80, CHAR(10)))-2))/12)
               ), 2),
               "-"
            )
         )
      )
   )
)</f>
        <v>76</v>
      </c>
      <c r="C79" s="203" cm="1">
        <f t="array" ref="C79">IF('Data Table'!C80="", "-",
   IF('Data Table'!C80="-", "-",
      IF(ISNUMBER('Data Table'!C80*1), 'Data Table'!C80,
         IF(ISNUMBER(SEARCH("hrs", 'Data Table'!C80)),
            IFERROR(
               ROUND(SUMPRODUCT(
                  VALUE(LEFT(_xlfn.TEXTSPLIT('Data Table'!C80, CHAR(10)), FIND("-", _xlfn.TEXTSPLIT('Data Table'!C80, CHAR(10)))-1)) *
                  (VALUE(MID(_xlfn.TEXTSPLIT('Data Table'!C80, CHAR(10)), FIND("-", _xlfn.TEXTSPLIT('Data Table'!C80, CHAR(10)))+2,
                  SEARCH("hrs", _xlfn.TEXTSPLIT('Data Table'!C80, CHAR(10)))-SEARCH("-", _xlfn.TEXTSPLIT('Data Table'!C80, CHAR(10)))-2))/12)
               ), 2),
               "-"
            )
         )
      )
   )
)</f>
        <v>64</v>
      </c>
      <c r="D79" s="203" cm="1">
        <f t="array" ref="D79">IF('Data Table'!D80="", "-",
   IF('Data Table'!D80="-", "-",
      IF(ISNUMBER('Data Table'!D80*1), 'Data Table'!D80,
         IF(ISNUMBER(SEARCH("hrs", 'Data Table'!D80)),
            IFERROR(
               ROUND(SUMPRODUCT(
                  VALUE(LEFT(_xlfn.TEXTSPLIT('Data Table'!D80, CHAR(10)), FIND("-", _xlfn.TEXTSPLIT('Data Table'!D80, CHAR(10)))-1)) *
                  (VALUE(MID(_xlfn.TEXTSPLIT('Data Table'!D80, CHAR(10)), FIND("-", _xlfn.TEXTSPLIT('Data Table'!D80, CHAR(10)))+2,
                  SEARCH("hrs", _xlfn.TEXTSPLIT('Data Table'!D80, CHAR(10)))-SEARCH("-", _xlfn.TEXTSPLIT('Data Table'!D80, CHAR(10)))-2))/12)
               ), 2),
               "-"
            )
         )
      )
   )
)</f>
        <v>18</v>
      </c>
      <c r="E79" s="203" cm="1">
        <f t="array" ref="E79">IF('Data Table'!E80="", "-",
   IF('Data Table'!E80="-", "-",
      IF(ISNUMBER('Data Table'!E80*1), 'Data Table'!E80,
         IF(ISNUMBER(SEARCH("hrs", 'Data Table'!E80)),
            IFERROR(
               ROUND(SUMPRODUCT(
                  VALUE(LEFT(_xlfn.TEXTSPLIT('Data Table'!E80, CHAR(10)), FIND("-", _xlfn.TEXTSPLIT('Data Table'!E80, CHAR(10)))-1)) *
                  (VALUE(MID(_xlfn.TEXTSPLIT('Data Table'!E80, CHAR(10)), FIND("-", _xlfn.TEXTSPLIT('Data Table'!E80, CHAR(10)))+2,
                  SEARCH("hrs", _xlfn.TEXTSPLIT('Data Table'!E80, CHAR(10)))-SEARCH("-", _xlfn.TEXTSPLIT('Data Table'!E80, CHAR(10)))-2))/12)
               ), 2),
               "-"
            )
         )
      )
   )
)</f>
        <v>10</v>
      </c>
      <c r="F79" s="203" t="str" cm="1">
        <f t="array" ref="F79">IF('Data Table'!F80="", "-",
   IF('Data Table'!F80="-", "-",
      IF(ISNUMBER('Data Table'!F80*1), 'Data Table'!F80,
         IF(ISNUMBER(SEARCH("hrs", 'Data Table'!F80)),
            IFERROR(
               ROUND(SUMPRODUCT(
                  VALUE(LEFT(_xlfn.TEXTSPLIT('Data Table'!F80, CHAR(10)), FIND("-", _xlfn.TEXTSPLIT('Data Table'!F80, CHAR(10)))-1)) *
                  (VALUE(MID(_xlfn.TEXTSPLIT('Data Table'!F80, CHAR(10)), FIND("-", _xlfn.TEXTSPLIT('Data Table'!F80, CHAR(10)))+2,
                  SEARCH("hrs", _xlfn.TEXTSPLIT('Data Table'!F80, CHAR(10)))-SEARCH("-", _xlfn.TEXTSPLIT('Data Table'!F80, CHAR(10)))-2))/12)
               ), 2),
               "-"
            )
         )
      )
   )
)</f>
        <v>-</v>
      </c>
      <c r="G79" s="203" t="str" cm="1">
        <f t="array" ref="G79">IF('Data Table'!G80="", "-",
   IF('Data Table'!G80="-", "-",
      IF(ISNUMBER('Data Table'!G80*1), 'Data Table'!G80,
         IF(ISNUMBER(SEARCH("hrs", 'Data Table'!G80)),
            IFERROR(
               ROUND(SUMPRODUCT(
                  VALUE(LEFT(_xlfn.TEXTSPLIT('Data Table'!G80, CHAR(10)), FIND("-", _xlfn.TEXTSPLIT('Data Table'!G80, CHAR(10)))-1)) *
                  (VALUE(MID(_xlfn.TEXTSPLIT('Data Table'!G80, CHAR(10)), FIND("-", _xlfn.TEXTSPLIT('Data Table'!G80, CHAR(10)))+2,
                  SEARCH("hrs", _xlfn.TEXTSPLIT('Data Table'!G80, CHAR(10)))-SEARCH("-", _xlfn.TEXTSPLIT('Data Table'!G80, CHAR(10)))-2))/12)
               ), 2),
               "-"
            )
         )
      )
   )
)</f>
        <v>-</v>
      </c>
      <c r="H79" s="203" cm="1">
        <f t="array" ref="H79">IF('Data Table'!H80="", "-",
   IF('Data Table'!H80="-", "-",
      IF(ISNUMBER('Data Table'!H80*1), 'Data Table'!H80,
         IF(ISNUMBER(SEARCH("hrs", 'Data Table'!H80)),
            IFERROR(
               ROUND(SUMPRODUCT(
                  VALUE(LEFT(_xlfn.TEXTSPLIT('Data Table'!H80, CHAR(10)), FIND("-", _xlfn.TEXTSPLIT('Data Table'!H80, CHAR(10)))-1)) *
                  (VALUE(MID(_xlfn.TEXTSPLIT('Data Table'!H80, CHAR(10)), FIND("-", _xlfn.TEXTSPLIT('Data Table'!H80, CHAR(10)))+2,
                  SEARCH("hrs", _xlfn.TEXTSPLIT('Data Table'!H80, CHAR(10)))-SEARCH("-", _xlfn.TEXTSPLIT('Data Table'!H80, CHAR(10)))-2))/12)
               ), 2),
               "-"
            )
         )
      )
   )
)</f>
        <v>5</v>
      </c>
      <c r="I79" s="203" cm="1">
        <f t="array" ref="I79">IF('Data Table'!I80="", "-",
   IF('Data Table'!I80="-", "-",
      IF(ISNUMBER('Data Table'!I80*1), 'Data Table'!I80,
         IF(ISNUMBER(SEARCH("hrs", 'Data Table'!I80)),
            IFERROR(
               ROUND(SUMPRODUCT(
                  VALUE(LEFT(_xlfn.TEXTSPLIT('Data Table'!I80, CHAR(10)), FIND("-", _xlfn.TEXTSPLIT('Data Table'!I80, CHAR(10)))-1)) *
                  (VALUE(MID(_xlfn.TEXTSPLIT('Data Table'!I80, CHAR(10)), FIND("-", _xlfn.TEXTSPLIT('Data Table'!I80, CHAR(10)))+2,
                  SEARCH("hrs", _xlfn.TEXTSPLIT('Data Table'!I80, CHAR(10)))-SEARCH("-", _xlfn.TEXTSPLIT('Data Table'!I80, CHAR(10)))-2))/12)
               ), 2),
               "-"
            )
         )
      )
   )
)</f>
        <v>7</v>
      </c>
      <c r="J79" s="203" cm="1">
        <f t="array" ref="J79">IF('Data Table'!J80="", "-",
   IF('Data Table'!J80="-", "-",
      IF(ISNUMBER('Data Table'!J80*1), 'Data Table'!J80,
         IF(ISNUMBER(SEARCH("hrs", 'Data Table'!J80)),
            IFERROR(
               ROUND(SUMPRODUCT(
                  VALUE(LEFT(_xlfn.TEXTSPLIT('Data Table'!J80, CHAR(10)), FIND("-", _xlfn.TEXTSPLIT('Data Table'!J80, CHAR(10)))-1)) *
                  (VALUE(MID(_xlfn.TEXTSPLIT('Data Table'!J80, CHAR(10)), FIND("-", _xlfn.TEXTSPLIT('Data Table'!J80, CHAR(10)))+2,
                  SEARCH("hrs", _xlfn.TEXTSPLIT('Data Table'!J80, CHAR(10)))-SEARCH("-", _xlfn.TEXTSPLIT('Data Table'!J80, CHAR(10)))-2))/12)
               ), 2),
               "-"
            )
         )
      )
   )
)</f>
        <v>3</v>
      </c>
      <c r="K79" s="203" cm="1">
        <f t="array" ref="K79">IF('Data Table'!K80="", "-",
   IF('Data Table'!K80="-", "-",
      IF(ISNUMBER('Data Table'!K80*1), 'Data Table'!K80,
         IF(ISNUMBER(SEARCH("hrs", 'Data Table'!K80)),
            IFERROR(
               ROUND(SUMPRODUCT(
                  VALUE(LEFT(_xlfn.TEXTSPLIT('Data Table'!K80, CHAR(10)), FIND("-", _xlfn.TEXTSPLIT('Data Table'!K80, CHAR(10)))-1)) *
                  (VALUE(MID(_xlfn.TEXTSPLIT('Data Table'!K80, CHAR(10)), FIND("-", _xlfn.TEXTSPLIT('Data Table'!K80, CHAR(10)))+2,
                  SEARCH("hrs", _xlfn.TEXTSPLIT('Data Table'!K80, CHAR(10)))-SEARCH("-", _xlfn.TEXTSPLIT('Data Table'!K80, CHAR(10)))-2))/12)
               ), 2),
               "-"
            )
         )
      )
   )
)</f>
        <v>3</v>
      </c>
      <c r="L79" s="203" cm="1">
        <f t="array" ref="L79">IF('Data Table'!N80="", "-",
   IF('Data Table'!N80="-", "-",
      IF(ISNUMBER('Data Table'!N80*1), 'Data Table'!N80,
         IF(ISNUMBER(SEARCH("hrs", 'Data Table'!N80)),
            IFERROR(
               ROUND(SUMPRODUCT(
                  VALUE(LEFT(_xlfn.TEXTSPLIT('Data Table'!N80, CHAR(10)), FIND("-", _xlfn.TEXTSPLIT('Data Table'!N80, CHAR(10)))-1)) *
                  (VALUE(MID(_xlfn.TEXTSPLIT('Data Table'!N80, CHAR(10)), FIND("-", _xlfn.TEXTSPLIT('Data Table'!N80, CHAR(10)))+2,
                  SEARCH("hrs", _xlfn.TEXTSPLIT('Data Table'!N80, CHAR(10)))-SEARCH("-", _xlfn.TEXTSPLIT('Data Table'!N80, CHAR(10)))-2))/12)
               ), 2),
               "-"
            )
         )
      )
   )
)</f>
        <v>1</v>
      </c>
      <c r="M79" s="203" cm="1">
        <f t="array" ref="M79">IF('Data Table'!O80="", "-",
   IF('Data Table'!O80="-", "-",
      IF(ISNUMBER('Data Table'!O80*1), 'Data Table'!O80,
         IF(ISNUMBER(SEARCH("hrs", 'Data Table'!O80)),
            IFERROR(
               ROUND(SUMPRODUCT(
                  VALUE(LEFT(_xlfn.TEXTSPLIT('Data Table'!O80, CHAR(10)), FIND("-", _xlfn.TEXTSPLIT('Data Table'!O80, CHAR(10)))-1)) *
                  (VALUE(MID(_xlfn.TEXTSPLIT('Data Table'!O80, CHAR(10)), FIND("-", _xlfn.TEXTSPLIT('Data Table'!O80, CHAR(10)))+2,
                  SEARCH("hrs", _xlfn.TEXTSPLIT('Data Table'!O80, CHAR(10)))-SEARCH("-", _xlfn.TEXTSPLIT('Data Table'!O80, CHAR(10)))-2))/12)
               ), 2),
               "-"
            )
         )
      )
   )
)</f>
        <v>1.25</v>
      </c>
      <c r="N79" s="203" cm="1">
        <f t="array" ref="N79">IF('Data Table'!P80="", "-",
   IF('Data Table'!P80="-", "-",
      IF(ISNUMBER('Data Table'!P80*1), 'Data Table'!P80,
         IF(ISNUMBER(SEARCH("hrs", 'Data Table'!P80)),
            IFERROR(
               ROUND(SUMPRODUCT(
                  VALUE(LEFT(_xlfn.TEXTSPLIT('Data Table'!P80, CHAR(10)), FIND("-", _xlfn.TEXTSPLIT('Data Table'!P80, CHAR(10)))-1)) *
                  (VALUE(MID(_xlfn.TEXTSPLIT('Data Table'!P80, CHAR(10)), FIND("-", _xlfn.TEXTSPLIT('Data Table'!P80, CHAR(10)))+2,
                  SEARCH("hrs", _xlfn.TEXTSPLIT('Data Table'!P80, CHAR(10)))-SEARCH("-", _xlfn.TEXTSPLIT('Data Table'!P80, CHAR(10)))-2))/12)
               ), 2),
               "-"
            )
         )
      )
   )
)</f>
        <v>4</v>
      </c>
      <c r="O79" s="203" cm="1">
        <f t="array" ref="O79">IF('Data Table'!Q80="", "-",
   IF('Data Table'!Q80="-", "-",
      IF(ISNUMBER('Data Table'!Q80*1), 'Data Table'!Q80,
         IF(ISNUMBER(SEARCH("hrs", 'Data Table'!Q80)),
            IFERROR(
               ROUND(SUMPRODUCT(
                  VALUE(LEFT(_xlfn.TEXTSPLIT('Data Table'!Q80, CHAR(10)), FIND("-", _xlfn.TEXTSPLIT('Data Table'!Q80, CHAR(10)))-1)) *
                  (VALUE(MID(_xlfn.TEXTSPLIT('Data Table'!Q80, CHAR(10)), FIND("-", _xlfn.TEXTSPLIT('Data Table'!Q80, CHAR(10)))+2,
                  SEARCH("hrs", _xlfn.TEXTSPLIT('Data Table'!Q80, CHAR(10)))-SEARCH("-", _xlfn.TEXTSPLIT('Data Table'!Q80, CHAR(10)))-2))/12)
               ), 2),
               "-"
            )
         )
      )
   )
)</f>
        <v>4</v>
      </c>
      <c r="P79" s="203" cm="1">
        <f t="array" ref="P79">IF('Data Table'!R80="", "-",
   IF('Data Table'!R80="-", "-",
      IF(ISNUMBER('Data Table'!R80*1), 'Data Table'!R80,
         IF(ISNUMBER(SEARCH("hrs", 'Data Table'!R80)),
            IFERROR(
               ROUND(SUMPRODUCT(
                  VALUE(LEFT(_xlfn.TEXTSPLIT('Data Table'!R80, CHAR(10)), FIND("-", _xlfn.TEXTSPLIT('Data Table'!R80, CHAR(10)))-1)) *
                  (VALUE(MID(_xlfn.TEXTSPLIT('Data Table'!R80, CHAR(10)), FIND("-", _xlfn.TEXTSPLIT('Data Table'!R80, CHAR(10)))+2,
                  SEARCH("hrs", _xlfn.TEXTSPLIT('Data Table'!R80, CHAR(10)))-SEARCH("-", _xlfn.TEXTSPLIT('Data Table'!R80, CHAR(10)))-2))/12)
               ), 2),
               "-"
            )
         )
      )
   )
)</f>
        <v>2</v>
      </c>
      <c r="Q79" s="203" cm="1">
        <f t="array" ref="Q79">IF('Data Table'!S80="", "-",
   IF('Data Table'!S80="-", "-",
      IF(ISNUMBER('Data Table'!S80*1), 'Data Table'!S80,
         IF(ISNUMBER(SEARCH("hrs", 'Data Table'!S80)),
            IFERROR(
               ROUND(SUMPRODUCT(
                  VALUE(LEFT(_xlfn.TEXTSPLIT('Data Table'!S80, CHAR(10)), FIND("-", _xlfn.TEXTSPLIT('Data Table'!S80, CHAR(10)))-1)) *
                  (VALUE(MID(_xlfn.TEXTSPLIT('Data Table'!S80, CHAR(10)), FIND("-", _xlfn.TEXTSPLIT('Data Table'!S80, CHAR(10)))+2,
                  SEARCH("hrs", _xlfn.TEXTSPLIT('Data Table'!S80, CHAR(10)))-SEARCH("-", _xlfn.TEXTSPLIT('Data Table'!S80, CHAR(10)))-2))/12)
               ), 2),
               "-"
            )
         )
      )
   )
)</f>
        <v>2</v>
      </c>
      <c r="R79" s="203" cm="1">
        <f t="array" ref="R79">IF('Data Table'!T80="", "-",
   IF('Data Table'!T80="-", "-",
      IF(ISNUMBER('Data Table'!T80*1), 'Data Table'!T80,
         IF(ISNUMBER(SEARCH("hrs", 'Data Table'!T80)),
            IFERROR(
               ROUND(SUMPRODUCT(
                  VALUE(LEFT(_xlfn.TEXTSPLIT('Data Table'!T80, CHAR(10)), FIND("-", _xlfn.TEXTSPLIT('Data Table'!T80, CHAR(10)))-1)) *
                  (VALUE(MID(_xlfn.TEXTSPLIT('Data Table'!T80, CHAR(10)), FIND("-", _xlfn.TEXTSPLIT('Data Table'!T80, CHAR(10)))+2,
                  SEARCH("hrs", _xlfn.TEXTSPLIT('Data Table'!T80, CHAR(10)))-SEARCH("-", _xlfn.TEXTSPLIT('Data Table'!T80, CHAR(10)))-2))/12)
               ), 2),
               "-"
            )
         )
      )
   )
)</f>
        <v>5</v>
      </c>
      <c r="S79" s="203" cm="1">
        <f t="array" ref="S79">IF('Data Table'!U80="", "-",
   IF('Data Table'!U80="-", "-",
      IF(ISNUMBER('Data Table'!U80*1), 'Data Table'!U80,
         IF(ISNUMBER(SEARCH("hrs", 'Data Table'!U80)),
            IFERROR(
               ROUND(SUMPRODUCT(
                  VALUE(LEFT(_xlfn.TEXTSPLIT('Data Table'!U80, CHAR(10)), FIND("-", _xlfn.TEXTSPLIT('Data Table'!U80, CHAR(10)))-1)) *
                  (VALUE(MID(_xlfn.TEXTSPLIT('Data Table'!U80, CHAR(10)), FIND("-", _xlfn.TEXTSPLIT('Data Table'!U80, CHAR(10)))+2,
                  SEARCH("hrs", _xlfn.TEXTSPLIT('Data Table'!U80, CHAR(10)))-SEARCH("-", _xlfn.TEXTSPLIT('Data Table'!U80, CHAR(10)))-2))/12)
               ), 2),
               "-"
            )
         )
      )
   )
)</f>
        <v>5</v>
      </c>
      <c r="T79" s="251">
        <v>22123</v>
      </c>
      <c r="U79" s="251">
        <v>43050</v>
      </c>
      <c r="V79" s="251">
        <v>503</v>
      </c>
      <c r="W79" s="295"/>
    </row>
    <row r="80" spans="1:23" s="3" customFormat="1" ht="20.25" customHeight="1">
      <c r="A80" s="205">
        <v>45390</v>
      </c>
      <c r="B80" s="203" t="str" cm="1">
        <f t="array" ref="B80">IF('Data Table'!B81="", "-",
   IF('Data Table'!B81="-", "-",
      IF(ISNUMBER('Data Table'!B81*1), 'Data Table'!B81,
         IF(ISNUMBER(SEARCH("hrs", 'Data Table'!B81)),
            IFERROR(
               ROUND(SUMPRODUCT(
                  VALUE(LEFT(_xlfn.TEXTSPLIT('Data Table'!B81, CHAR(10)), FIND("-", _xlfn.TEXTSPLIT('Data Table'!B81, CHAR(10)))-1)) *
                  (VALUE(MID(_xlfn.TEXTSPLIT('Data Table'!B81, CHAR(10)), FIND("-", _xlfn.TEXTSPLIT('Data Table'!B81, CHAR(10)))+2,
                  SEARCH("hrs", _xlfn.TEXTSPLIT('Data Table'!B81, CHAR(10)))-SEARCH("-", _xlfn.TEXTSPLIT('Data Table'!B81, CHAR(10)))-2))/12)
               ), 2),
               "-"
            )
         )
      )
   )
)</f>
        <v>-</v>
      </c>
      <c r="C80" s="203" t="str" cm="1">
        <f t="array" ref="C80">IF('Data Table'!C81="", "-",
   IF('Data Table'!C81="-", "-",
      IF(ISNUMBER('Data Table'!C81*1), 'Data Table'!C81,
         IF(ISNUMBER(SEARCH("hrs", 'Data Table'!C81)),
            IFERROR(
               ROUND(SUMPRODUCT(
                  VALUE(LEFT(_xlfn.TEXTSPLIT('Data Table'!C81, CHAR(10)), FIND("-", _xlfn.TEXTSPLIT('Data Table'!C81, CHAR(10)))-1)) *
                  (VALUE(MID(_xlfn.TEXTSPLIT('Data Table'!C81, CHAR(10)), FIND("-", _xlfn.TEXTSPLIT('Data Table'!C81, CHAR(10)))+2,
                  SEARCH("hrs", _xlfn.TEXTSPLIT('Data Table'!C81, CHAR(10)))-SEARCH("-", _xlfn.TEXTSPLIT('Data Table'!C81, CHAR(10)))-2))/12)
               ), 2),
               "-"
            )
         )
      )
   )
)</f>
        <v>-</v>
      </c>
      <c r="D80" s="203" t="str" cm="1">
        <f t="array" ref="D80">IF('Data Table'!D81="", "-",
   IF('Data Table'!D81="-", "-",
      IF(ISNUMBER('Data Table'!D81*1), 'Data Table'!D81,
         IF(ISNUMBER(SEARCH("hrs", 'Data Table'!D81)),
            IFERROR(
               ROUND(SUMPRODUCT(
                  VALUE(LEFT(_xlfn.TEXTSPLIT('Data Table'!D81, CHAR(10)), FIND("-", _xlfn.TEXTSPLIT('Data Table'!D81, CHAR(10)))-1)) *
                  (VALUE(MID(_xlfn.TEXTSPLIT('Data Table'!D81, CHAR(10)), FIND("-", _xlfn.TEXTSPLIT('Data Table'!D81, CHAR(10)))+2,
                  SEARCH("hrs", _xlfn.TEXTSPLIT('Data Table'!D81, CHAR(10)))-SEARCH("-", _xlfn.TEXTSPLIT('Data Table'!D81, CHAR(10)))-2))/12)
               ), 2),
               "-"
            )
         )
      )
   )
)</f>
        <v>-</v>
      </c>
      <c r="E80" s="203" t="str" cm="1">
        <f t="array" ref="E80">IF('Data Table'!E81="", "-",
   IF('Data Table'!E81="-", "-",
      IF(ISNUMBER('Data Table'!E81*1), 'Data Table'!E81,
         IF(ISNUMBER(SEARCH("hrs", 'Data Table'!E81)),
            IFERROR(
               ROUND(SUMPRODUCT(
                  VALUE(LEFT(_xlfn.TEXTSPLIT('Data Table'!E81, CHAR(10)), FIND("-", _xlfn.TEXTSPLIT('Data Table'!E81, CHAR(10)))-1)) *
                  (VALUE(MID(_xlfn.TEXTSPLIT('Data Table'!E81, CHAR(10)), FIND("-", _xlfn.TEXTSPLIT('Data Table'!E81, CHAR(10)))+2,
                  SEARCH("hrs", _xlfn.TEXTSPLIT('Data Table'!E81, CHAR(10)))-SEARCH("-", _xlfn.TEXTSPLIT('Data Table'!E81, CHAR(10)))-2))/12)
               ), 2),
               "-"
            )
         )
      )
   )
)</f>
        <v>-</v>
      </c>
      <c r="F80" s="203" t="str" cm="1">
        <f t="array" ref="F80">IF('Data Table'!F81="", "-",
   IF('Data Table'!F81="-", "-",
      IF(ISNUMBER('Data Table'!F81*1), 'Data Table'!F81,
         IF(ISNUMBER(SEARCH("hrs", 'Data Table'!F81)),
            IFERROR(
               ROUND(SUMPRODUCT(
                  VALUE(LEFT(_xlfn.TEXTSPLIT('Data Table'!F81, CHAR(10)), FIND("-", _xlfn.TEXTSPLIT('Data Table'!F81, CHAR(10)))-1)) *
                  (VALUE(MID(_xlfn.TEXTSPLIT('Data Table'!F81, CHAR(10)), FIND("-", _xlfn.TEXTSPLIT('Data Table'!F81, CHAR(10)))+2,
                  SEARCH("hrs", _xlfn.TEXTSPLIT('Data Table'!F81, CHAR(10)))-SEARCH("-", _xlfn.TEXTSPLIT('Data Table'!F81, CHAR(10)))-2))/12)
               ), 2),
               "-"
            )
         )
      )
   )
)</f>
        <v>-</v>
      </c>
      <c r="G80" s="203" t="str" cm="1">
        <f t="array" ref="G80">IF('Data Table'!G81="", "-",
   IF('Data Table'!G81="-", "-",
      IF(ISNUMBER('Data Table'!G81*1), 'Data Table'!G81,
         IF(ISNUMBER(SEARCH("hrs", 'Data Table'!G81)),
            IFERROR(
               ROUND(SUMPRODUCT(
                  VALUE(LEFT(_xlfn.TEXTSPLIT('Data Table'!G81, CHAR(10)), FIND("-", _xlfn.TEXTSPLIT('Data Table'!G81, CHAR(10)))-1)) *
                  (VALUE(MID(_xlfn.TEXTSPLIT('Data Table'!G81, CHAR(10)), FIND("-", _xlfn.TEXTSPLIT('Data Table'!G81, CHAR(10)))+2,
                  SEARCH("hrs", _xlfn.TEXTSPLIT('Data Table'!G81, CHAR(10)))-SEARCH("-", _xlfn.TEXTSPLIT('Data Table'!G81, CHAR(10)))-2))/12)
               ), 2),
               "-"
            )
         )
      )
   )
)</f>
        <v>-</v>
      </c>
      <c r="H80" s="203" t="str" cm="1">
        <f t="array" ref="H80">IF('Data Table'!H81="", "-",
   IF('Data Table'!H81="-", "-",
      IF(ISNUMBER('Data Table'!H81*1), 'Data Table'!H81,
         IF(ISNUMBER(SEARCH("hrs", 'Data Table'!H81)),
            IFERROR(
               ROUND(SUMPRODUCT(
                  VALUE(LEFT(_xlfn.TEXTSPLIT('Data Table'!H81, CHAR(10)), FIND("-", _xlfn.TEXTSPLIT('Data Table'!H81, CHAR(10)))-1)) *
                  (VALUE(MID(_xlfn.TEXTSPLIT('Data Table'!H81, CHAR(10)), FIND("-", _xlfn.TEXTSPLIT('Data Table'!H81, CHAR(10)))+2,
                  SEARCH("hrs", _xlfn.TEXTSPLIT('Data Table'!H81, CHAR(10)))-SEARCH("-", _xlfn.TEXTSPLIT('Data Table'!H81, CHAR(10)))-2))/12)
               ), 2),
               "-"
            )
         )
      )
   )
)</f>
        <v>-</v>
      </c>
      <c r="I80" s="203" t="str" cm="1">
        <f t="array" ref="I80">IF('Data Table'!I81="", "-",
   IF('Data Table'!I81="-", "-",
      IF(ISNUMBER('Data Table'!I81*1), 'Data Table'!I81,
         IF(ISNUMBER(SEARCH("hrs", 'Data Table'!I81)),
            IFERROR(
               ROUND(SUMPRODUCT(
                  VALUE(LEFT(_xlfn.TEXTSPLIT('Data Table'!I81, CHAR(10)), FIND("-", _xlfn.TEXTSPLIT('Data Table'!I81, CHAR(10)))-1)) *
                  (VALUE(MID(_xlfn.TEXTSPLIT('Data Table'!I81, CHAR(10)), FIND("-", _xlfn.TEXTSPLIT('Data Table'!I81, CHAR(10)))+2,
                  SEARCH("hrs", _xlfn.TEXTSPLIT('Data Table'!I81, CHAR(10)))-SEARCH("-", _xlfn.TEXTSPLIT('Data Table'!I81, CHAR(10)))-2))/12)
               ), 2),
               "-"
            )
         )
      )
   )
)</f>
        <v>-</v>
      </c>
      <c r="J80" s="203" t="str" cm="1">
        <f t="array" ref="J80">IF('Data Table'!J81="", "-",
   IF('Data Table'!J81="-", "-",
      IF(ISNUMBER('Data Table'!J81*1), 'Data Table'!J81,
         IF(ISNUMBER(SEARCH("hrs", 'Data Table'!J81)),
            IFERROR(
               ROUND(SUMPRODUCT(
                  VALUE(LEFT(_xlfn.TEXTSPLIT('Data Table'!J81, CHAR(10)), FIND("-", _xlfn.TEXTSPLIT('Data Table'!J81, CHAR(10)))-1)) *
                  (VALUE(MID(_xlfn.TEXTSPLIT('Data Table'!J81, CHAR(10)), FIND("-", _xlfn.TEXTSPLIT('Data Table'!J81, CHAR(10)))+2,
                  SEARCH("hrs", _xlfn.TEXTSPLIT('Data Table'!J81, CHAR(10)))-SEARCH("-", _xlfn.TEXTSPLIT('Data Table'!J81, CHAR(10)))-2))/12)
               ), 2),
               "-"
            )
         )
      )
   )
)</f>
        <v>-</v>
      </c>
      <c r="K80" s="203" t="str" cm="1">
        <f t="array" ref="K80">IF('Data Table'!K81="", "-",
   IF('Data Table'!K81="-", "-",
      IF(ISNUMBER('Data Table'!K81*1), 'Data Table'!K81,
         IF(ISNUMBER(SEARCH("hrs", 'Data Table'!K81)),
            IFERROR(
               ROUND(SUMPRODUCT(
                  VALUE(LEFT(_xlfn.TEXTSPLIT('Data Table'!K81, CHAR(10)), FIND("-", _xlfn.TEXTSPLIT('Data Table'!K81, CHAR(10)))-1)) *
                  (VALUE(MID(_xlfn.TEXTSPLIT('Data Table'!K81, CHAR(10)), FIND("-", _xlfn.TEXTSPLIT('Data Table'!K81, CHAR(10)))+2,
                  SEARCH("hrs", _xlfn.TEXTSPLIT('Data Table'!K81, CHAR(10)))-SEARCH("-", _xlfn.TEXTSPLIT('Data Table'!K81, CHAR(10)))-2))/12)
               ), 2),
               "-"
            )
         )
      )
   )
)</f>
        <v>-</v>
      </c>
      <c r="L80" s="203" cm="1">
        <f t="array" ref="L80">IF('Data Table'!N81="", "-",
   IF('Data Table'!N81="-", "-",
      IF(ISNUMBER('Data Table'!N81*1), 'Data Table'!N81,
         IF(ISNUMBER(SEARCH("hrs", 'Data Table'!N81)),
            IFERROR(
               ROUND(SUMPRODUCT(
                  VALUE(LEFT(_xlfn.TEXTSPLIT('Data Table'!N81, CHAR(10)), FIND("-", _xlfn.TEXTSPLIT('Data Table'!N81, CHAR(10)))-1)) *
                  (VALUE(MID(_xlfn.TEXTSPLIT('Data Table'!N81, CHAR(10)), FIND("-", _xlfn.TEXTSPLIT('Data Table'!N81, CHAR(10)))+2,
                  SEARCH("hrs", _xlfn.TEXTSPLIT('Data Table'!N81, CHAR(10)))-SEARCH("-", _xlfn.TEXTSPLIT('Data Table'!N81, CHAR(10)))-2))/12)
               ), 2),
               "-"
            )
         )
      )
   )
)</f>
        <v>2</v>
      </c>
      <c r="M80" s="203" t="str" cm="1">
        <f t="array" ref="M80">IF('Data Table'!O81="", "-",
   IF('Data Table'!O81="-", "-",
      IF(ISNUMBER('Data Table'!O81*1), 'Data Table'!O81,
         IF(ISNUMBER(SEARCH("hrs", 'Data Table'!O81)),
            IFERROR(
               ROUND(SUMPRODUCT(
                  VALUE(LEFT(_xlfn.TEXTSPLIT('Data Table'!O81, CHAR(10)), FIND("-", _xlfn.TEXTSPLIT('Data Table'!O81, CHAR(10)))-1)) *
                  (VALUE(MID(_xlfn.TEXTSPLIT('Data Table'!O81, CHAR(10)), FIND("-", _xlfn.TEXTSPLIT('Data Table'!O81, CHAR(10)))+2,
                  SEARCH("hrs", _xlfn.TEXTSPLIT('Data Table'!O81, CHAR(10)))-SEARCH("-", _xlfn.TEXTSPLIT('Data Table'!O81, CHAR(10)))-2))/12)
               ), 2),
               "-"
            )
         )
      )
   )
)</f>
        <v>-</v>
      </c>
      <c r="N80" s="203" cm="1">
        <f t="array" ref="N80">IF('Data Table'!P81="", "-",
   IF('Data Table'!P81="-", "-",
      IF(ISNUMBER('Data Table'!P81*1), 'Data Table'!P81,
         IF(ISNUMBER(SEARCH("hrs", 'Data Table'!P81)),
            IFERROR(
               ROUND(SUMPRODUCT(
                  VALUE(LEFT(_xlfn.TEXTSPLIT('Data Table'!P81, CHAR(10)), FIND("-", _xlfn.TEXTSPLIT('Data Table'!P81, CHAR(10)))-1)) *
                  (VALUE(MID(_xlfn.TEXTSPLIT('Data Table'!P81, CHAR(10)), FIND("-", _xlfn.TEXTSPLIT('Data Table'!P81, CHAR(10)))+2,
                  SEARCH("hrs", _xlfn.TEXTSPLIT('Data Table'!P81, CHAR(10)))-SEARCH("-", _xlfn.TEXTSPLIT('Data Table'!P81, CHAR(10)))-2))/12)
               ), 2),
               "-"
            )
         )
      )
   )
)</f>
        <v>1</v>
      </c>
      <c r="O80" s="203" t="str" cm="1">
        <f t="array" ref="O80">IF('Data Table'!Q81="", "-",
   IF('Data Table'!Q81="-", "-",
      IF(ISNUMBER('Data Table'!Q81*1), 'Data Table'!Q81,
         IF(ISNUMBER(SEARCH("hrs", 'Data Table'!Q81)),
            IFERROR(
               ROUND(SUMPRODUCT(
                  VALUE(LEFT(_xlfn.TEXTSPLIT('Data Table'!Q81, CHAR(10)), FIND("-", _xlfn.TEXTSPLIT('Data Table'!Q81, CHAR(10)))-1)) *
                  (VALUE(MID(_xlfn.TEXTSPLIT('Data Table'!Q81, CHAR(10)), FIND("-", _xlfn.TEXTSPLIT('Data Table'!Q81, CHAR(10)))+2,
                  SEARCH("hrs", _xlfn.TEXTSPLIT('Data Table'!Q81, CHAR(10)))-SEARCH("-", _xlfn.TEXTSPLIT('Data Table'!Q81, CHAR(10)))-2))/12)
               ), 2),
               "-"
            )
         )
      )
   )
)</f>
        <v>-</v>
      </c>
      <c r="P80" s="203" cm="1">
        <f t="array" ref="P80">IF('Data Table'!R81="", "-",
   IF('Data Table'!R81="-", "-",
      IF(ISNUMBER('Data Table'!R81*1), 'Data Table'!R81,
         IF(ISNUMBER(SEARCH("hrs", 'Data Table'!R81)),
            IFERROR(
               ROUND(SUMPRODUCT(
                  VALUE(LEFT(_xlfn.TEXTSPLIT('Data Table'!R81, CHAR(10)), FIND("-", _xlfn.TEXTSPLIT('Data Table'!R81, CHAR(10)))-1)) *
                  (VALUE(MID(_xlfn.TEXTSPLIT('Data Table'!R81, CHAR(10)), FIND("-", _xlfn.TEXTSPLIT('Data Table'!R81, CHAR(10)))+2,
                  SEARCH("hrs", _xlfn.TEXTSPLIT('Data Table'!R81, CHAR(10)))-SEARCH("-", _xlfn.TEXTSPLIT('Data Table'!R81, CHAR(10)))-2))/12)
               ), 2),
               "-"
            )
         )
      )
   )
)</f>
        <v>1</v>
      </c>
      <c r="Q80" s="203" t="str" cm="1">
        <f t="array" ref="Q80">IF('Data Table'!S81="", "-",
   IF('Data Table'!S81="-", "-",
      IF(ISNUMBER('Data Table'!S81*1), 'Data Table'!S81,
         IF(ISNUMBER(SEARCH("hrs", 'Data Table'!S81)),
            IFERROR(
               ROUND(SUMPRODUCT(
                  VALUE(LEFT(_xlfn.TEXTSPLIT('Data Table'!S81, CHAR(10)), FIND("-", _xlfn.TEXTSPLIT('Data Table'!S81, CHAR(10)))-1)) *
                  (VALUE(MID(_xlfn.TEXTSPLIT('Data Table'!S81, CHAR(10)), FIND("-", _xlfn.TEXTSPLIT('Data Table'!S81, CHAR(10)))+2,
                  SEARCH("hrs", _xlfn.TEXTSPLIT('Data Table'!S81, CHAR(10)))-SEARCH("-", _xlfn.TEXTSPLIT('Data Table'!S81, CHAR(10)))-2))/12)
               ), 2),
               "-"
            )
         )
      )
   )
)</f>
        <v>-</v>
      </c>
      <c r="R80" s="203" cm="1">
        <f t="array" ref="R80">IF('Data Table'!T81="", "-",
   IF('Data Table'!T81="-", "-",
      IF(ISNUMBER('Data Table'!T81*1), 'Data Table'!T81,
         IF(ISNUMBER(SEARCH("hrs", 'Data Table'!T81)),
            IFERROR(
               ROUND(SUMPRODUCT(
                  VALUE(LEFT(_xlfn.TEXTSPLIT('Data Table'!T81, CHAR(10)), FIND("-", _xlfn.TEXTSPLIT('Data Table'!T81, CHAR(10)))-1)) *
                  (VALUE(MID(_xlfn.TEXTSPLIT('Data Table'!T81, CHAR(10)), FIND("-", _xlfn.TEXTSPLIT('Data Table'!T81, CHAR(10)))+2,
                  SEARCH("hrs", _xlfn.TEXTSPLIT('Data Table'!T81, CHAR(10)))-SEARCH("-", _xlfn.TEXTSPLIT('Data Table'!T81, CHAR(10)))-2))/12)
               ), 2),
               "-"
            )
         )
      )
   )
)</f>
        <v>0.17</v>
      </c>
      <c r="S80" s="203" t="str" cm="1">
        <f t="array" ref="S80">IF('Data Table'!U81="", "-",
   IF('Data Table'!U81="-", "-",
      IF(ISNUMBER('Data Table'!U81*1), 'Data Table'!U81,
         IF(ISNUMBER(SEARCH("hrs", 'Data Table'!U81)),
            IFERROR(
               ROUND(SUMPRODUCT(
                  VALUE(LEFT(_xlfn.TEXTSPLIT('Data Table'!U81, CHAR(10)), FIND("-", _xlfn.TEXTSPLIT('Data Table'!U81, CHAR(10)))-1)) *
                  (VALUE(MID(_xlfn.TEXTSPLIT('Data Table'!U81, CHAR(10)), FIND("-", _xlfn.TEXTSPLIT('Data Table'!U81, CHAR(10)))+2,
                  SEARCH("hrs", _xlfn.TEXTSPLIT('Data Table'!U81, CHAR(10)))-SEARCH("-", _xlfn.TEXTSPLIT('Data Table'!U81, CHAR(10)))-2))/12)
               ), 2),
               "-"
            )
         )
      )
   )
)</f>
        <v>-</v>
      </c>
      <c r="T80" s="251">
        <v>3638</v>
      </c>
      <c r="U80" s="253">
        <v>0</v>
      </c>
      <c r="V80" s="253">
        <v>75</v>
      </c>
      <c r="W80" s="208"/>
    </row>
    <row r="81" spans="1:23" s="3" customFormat="1" ht="20.25" customHeight="1">
      <c r="A81" s="205">
        <v>45391</v>
      </c>
      <c r="B81" s="203" t="str" cm="1">
        <f t="array" ref="B81">IF('Data Table'!B82="", "-",
   IF('Data Table'!B82="-", "-",
      IF(ISNUMBER('Data Table'!B82*1), 'Data Table'!B82,
         IF(ISNUMBER(SEARCH("hrs", 'Data Table'!B82)),
            IFERROR(
               ROUND(SUMPRODUCT(
                  VALUE(LEFT(_xlfn.TEXTSPLIT('Data Table'!B82, CHAR(10)), FIND("-", _xlfn.TEXTSPLIT('Data Table'!B82, CHAR(10)))-1)) *
                  (VALUE(MID(_xlfn.TEXTSPLIT('Data Table'!B82, CHAR(10)), FIND("-", _xlfn.TEXTSPLIT('Data Table'!B82, CHAR(10)))+2,
                  SEARCH("hrs", _xlfn.TEXTSPLIT('Data Table'!B82, CHAR(10)))-SEARCH("-", _xlfn.TEXTSPLIT('Data Table'!B82, CHAR(10)))-2))/12)
               ), 2),
               "-"
            )
         )
      )
   )
)</f>
        <v>-</v>
      </c>
      <c r="C81" s="203" t="str" cm="1">
        <f t="array" ref="C81">IF('Data Table'!C82="", "-",
   IF('Data Table'!C82="-", "-",
      IF(ISNUMBER('Data Table'!C82*1), 'Data Table'!C82,
         IF(ISNUMBER(SEARCH("hrs", 'Data Table'!C82)),
            IFERROR(
               ROUND(SUMPRODUCT(
                  VALUE(LEFT(_xlfn.TEXTSPLIT('Data Table'!C82, CHAR(10)), FIND("-", _xlfn.TEXTSPLIT('Data Table'!C82, CHAR(10)))-1)) *
                  (VALUE(MID(_xlfn.TEXTSPLIT('Data Table'!C82, CHAR(10)), FIND("-", _xlfn.TEXTSPLIT('Data Table'!C82, CHAR(10)))+2,
                  SEARCH("hrs", _xlfn.TEXTSPLIT('Data Table'!C82, CHAR(10)))-SEARCH("-", _xlfn.TEXTSPLIT('Data Table'!C82, CHAR(10)))-2))/12)
               ), 2),
               "-"
            )
         )
      )
   )
)</f>
        <v>-</v>
      </c>
      <c r="D81" s="203" t="str" cm="1">
        <f t="array" ref="D81">IF('Data Table'!D82="", "-",
   IF('Data Table'!D82="-", "-",
      IF(ISNUMBER('Data Table'!D82*1), 'Data Table'!D82,
         IF(ISNUMBER(SEARCH("hrs", 'Data Table'!D82)),
            IFERROR(
               ROUND(SUMPRODUCT(
                  VALUE(LEFT(_xlfn.TEXTSPLIT('Data Table'!D82, CHAR(10)), FIND("-", _xlfn.TEXTSPLIT('Data Table'!D82, CHAR(10)))-1)) *
                  (VALUE(MID(_xlfn.TEXTSPLIT('Data Table'!D82, CHAR(10)), FIND("-", _xlfn.TEXTSPLIT('Data Table'!D82, CHAR(10)))+2,
                  SEARCH("hrs", _xlfn.TEXTSPLIT('Data Table'!D82, CHAR(10)))-SEARCH("-", _xlfn.TEXTSPLIT('Data Table'!D82, CHAR(10)))-2))/12)
               ), 2),
               "-"
            )
         )
      )
   )
)</f>
        <v>-</v>
      </c>
      <c r="E81" s="203" t="str" cm="1">
        <f t="array" ref="E81">IF('Data Table'!E82="", "-",
   IF('Data Table'!E82="-", "-",
      IF(ISNUMBER('Data Table'!E82*1), 'Data Table'!E82,
         IF(ISNUMBER(SEARCH("hrs", 'Data Table'!E82)),
            IFERROR(
               ROUND(SUMPRODUCT(
                  VALUE(LEFT(_xlfn.TEXTSPLIT('Data Table'!E82, CHAR(10)), FIND("-", _xlfn.TEXTSPLIT('Data Table'!E82, CHAR(10)))-1)) *
                  (VALUE(MID(_xlfn.TEXTSPLIT('Data Table'!E82, CHAR(10)), FIND("-", _xlfn.TEXTSPLIT('Data Table'!E82, CHAR(10)))+2,
                  SEARCH("hrs", _xlfn.TEXTSPLIT('Data Table'!E82, CHAR(10)))-SEARCH("-", _xlfn.TEXTSPLIT('Data Table'!E82, CHAR(10)))-2))/12)
               ), 2),
               "-"
            )
         )
      )
   )
)</f>
        <v>-</v>
      </c>
      <c r="F81" s="203" t="str" cm="1">
        <f t="array" ref="F81">IF('Data Table'!F82="", "-",
   IF('Data Table'!F82="-", "-",
      IF(ISNUMBER('Data Table'!F82*1), 'Data Table'!F82,
         IF(ISNUMBER(SEARCH("hrs", 'Data Table'!F82)),
            IFERROR(
               ROUND(SUMPRODUCT(
                  VALUE(LEFT(_xlfn.TEXTSPLIT('Data Table'!F82, CHAR(10)), FIND("-", _xlfn.TEXTSPLIT('Data Table'!F82, CHAR(10)))-1)) *
                  (VALUE(MID(_xlfn.TEXTSPLIT('Data Table'!F82, CHAR(10)), FIND("-", _xlfn.TEXTSPLIT('Data Table'!F82, CHAR(10)))+2,
                  SEARCH("hrs", _xlfn.TEXTSPLIT('Data Table'!F82, CHAR(10)))-SEARCH("-", _xlfn.TEXTSPLIT('Data Table'!F82, CHAR(10)))-2))/12)
               ), 2),
               "-"
            )
         )
      )
   )
)</f>
        <v>-</v>
      </c>
      <c r="G81" s="203" t="str" cm="1">
        <f t="array" ref="G81">IF('Data Table'!G82="", "-",
   IF('Data Table'!G82="-", "-",
      IF(ISNUMBER('Data Table'!G82*1), 'Data Table'!G82,
         IF(ISNUMBER(SEARCH("hrs", 'Data Table'!G82)),
            IFERROR(
               ROUND(SUMPRODUCT(
                  VALUE(LEFT(_xlfn.TEXTSPLIT('Data Table'!G82, CHAR(10)), FIND("-", _xlfn.TEXTSPLIT('Data Table'!G82, CHAR(10)))-1)) *
                  (VALUE(MID(_xlfn.TEXTSPLIT('Data Table'!G82, CHAR(10)), FIND("-", _xlfn.TEXTSPLIT('Data Table'!G82, CHAR(10)))+2,
                  SEARCH("hrs", _xlfn.TEXTSPLIT('Data Table'!G82, CHAR(10)))-SEARCH("-", _xlfn.TEXTSPLIT('Data Table'!G82, CHAR(10)))-2))/12)
               ), 2),
               "-"
            )
         )
      )
   )
)</f>
        <v>-</v>
      </c>
      <c r="H81" s="203" t="str" cm="1">
        <f t="array" ref="H81">IF('Data Table'!H82="", "-",
   IF('Data Table'!H82="-", "-",
      IF(ISNUMBER('Data Table'!H82*1), 'Data Table'!H82,
         IF(ISNUMBER(SEARCH("hrs", 'Data Table'!H82)),
            IFERROR(
               ROUND(SUMPRODUCT(
                  VALUE(LEFT(_xlfn.TEXTSPLIT('Data Table'!H82, CHAR(10)), FIND("-", _xlfn.TEXTSPLIT('Data Table'!H82, CHAR(10)))-1)) *
                  (VALUE(MID(_xlfn.TEXTSPLIT('Data Table'!H82, CHAR(10)), FIND("-", _xlfn.TEXTSPLIT('Data Table'!H82, CHAR(10)))+2,
                  SEARCH("hrs", _xlfn.TEXTSPLIT('Data Table'!H82, CHAR(10)))-SEARCH("-", _xlfn.TEXTSPLIT('Data Table'!H82, CHAR(10)))-2))/12)
               ), 2),
               "-"
            )
         )
      )
   )
)</f>
        <v>-</v>
      </c>
      <c r="I81" s="203" t="str" cm="1">
        <f t="array" ref="I81">IF('Data Table'!I82="", "-",
   IF('Data Table'!I82="-", "-",
      IF(ISNUMBER('Data Table'!I82*1), 'Data Table'!I82,
         IF(ISNUMBER(SEARCH("hrs", 'Data Table'!I82)),
            IFERROR(
               ROUND(SUMPRODUCT(
                  VALUE(LEFT(_xlfn.TEXTSPLIT('Data Table'!I82, CHAR(10)), FIND("-", _xlfn.TEXTSPLIT('Data Table'!I82, CHAR(10)))-1)) *
                  (VALUE(MID(_xlfn.TEXTSPLIT('Data Table'!I82, CHAR(10)), FIND("-", _xlfn.TEXTSPLIT('Data Table'!I82, CHAR(10)))+2,
                  SEARCH("hrs", _xlfn.TEXTSPLIT('Data Table'!I82, CHAR(10)))-SEARCH("-", _xlfn.TEXTSPLIT('Data Table'!I82, CHAR(10)))-2))/12)
               ), 2),
               "-"
            )
         )
      )
   )
)</f>
        <v>-</v>
      </c>
      <c r="J81" s="203" t="str" cm="1">
        <f t="array" ref="J81">IF('Data Table'!J82="", "-",
   IF('Data Table'!J82="-", "-",
      IF(ISNUMBER('Data Table'!J82*1), 'Data Table'!J82,
         IF(ISNUMBER(SEARCH("hrs", 'Data Table'!J82)),
            IFERROR(
               ROUND(SUMPRODUCT(
                  VALUE(LEFT(_xlfn.TEXTSPLIT('Data Table'!J82, CHAR(10)), FIND("-", _xlfn.TEXTSPLIT('Data Table'!J82, CHAR(10)))-1)) *
                  (VALUE(MID(_xlfn.TEXTSPLIT('Data Table'!J82, CHAR(10)), FIND("-", _xlfn.TEXTSPLIT('Data Table'!J82, CHAR(10)))+2,
                  SEARCH("hrs", _xlfn.TEXTSPLIT('Data Table'!J82, CHAR(10)))-SEARCH("-", _xlfn.TEXTSPLIT('Data Table'!J82, CHAR(10)))-2))/12)
               ), 2),
               "-"
            )
         )
      )
   )
)</f>
        <v>-</v>
      </c>
      <c r="K81" s="203" t="str" cm="1">
        <f t="array" ref="K81">IF('Data Table'!K82="", "-",
   IF('Data Table'!K82="-", "-",
      IF(ISNUMBER('Data Table'!K82*1), 'Data Table'!K82,
         IF(ISNUMBER(SEARCH("hrs", 'Data Table'!K82)),
            IFERROR(
               ROUND(SUMPRODUCT(
                  VALUE(LEFT(_xlfn.TEXTSPLIT('Data Table'!K82, CHAR(10)), FIND("-", _xlfn.TEXTSPLIT('Data Table'!K82, CHAR(10)))-1)) *
                  (VALUE(MID(_xlfn.TEXTSPLIT('Data Table'!K82, CHAR(10)), FIND("-", _xlfn.TEXTSPLIT('Data Table'!K82, CHAR(10)))+2,
                  SEARCH("hrs", _xlfn.TEXTSPLIT('Data Table'!K82, CHAR(10)))-SEARCH("-", _xlfn.TEXTSPLIT('Data Table'!K82, CHAR(10)))-2))/12)
               ), 2),
               "-"
            )
         )
      )
   )
)</f>
        <v>-</v>
      </c>
      <c r="L81" s="203" t="str" cm="1">
        <f t="array" ref="L81">IF('Data Table'!N82="", "-",
   IF('Data Table'!N82="-", "-",
      IF(ISNUMBER('Data Table'!N82*1), 'Data Table'!N82,
         IF(ISNUMBER(SEARCH("hrs", 'Data Table'!N82)),
            IFERROR(
               ROUND(SUMPRODUCT(
                  VALUE(LEFT(_xlfn.TEXTSPLIT('Data Table'!N82, CHAR(10)), FIND("-", _xlfn.TEXTSPLIT('Data Table'!N82, CHAR(10)))-1)) *
                  (VALUE(MID(_xlfn.TEXTSPLIT('Data Table'!N82, CHAR(10)), FIND("-", _xlfn.TEXTSPLIT('Data Table'!N82, CHAR(10)))+2,
                  SEARCH("hrs", _xlfn.TEXTSPLIT('Data Table'!N82, CHAR(10)))-SEARCH("-", _xlfn.TEXTSPLIT('Data Table'!N82, CHAR(10)))-2))/12)
               ), 2),
               "-"
            )
         )
      )
   )
)</f>
        <v>-</v>
      </c>
      <c r="M81" s="203" t="str" cm="1">
        <f t="array" ref="M81">IF('Data Table'!O82="", "-",
   IF('Data Table'!O82="-", "-",
      IF(ISNUMBER('Data Table'!O82*1), 'Data Table'!O82,
         IF(ISNUMBER(SEARCH("hrs", 'Data Table'!O82)),
            IFERROR(
               ROUND(SUMPRODUCT(
                  VALUE(LEFT(_xlfn.TEXTSPLIT('Data Table'!O82, CHAR(10)), FIND("-", _xlfn.TEXTSPLIT('Data Table'!O82, CHAR(10)))-1)) *
                  (VALUE(MID(_xlfn.TEXTSPLIT('Data Table'!O82, CHAR(10)), FIND("-", _xlfn.TEXTSPLIT('Data Table'!O82, CHAR(10)))+2,
                  SEARCH("hrs", _xlfn.TEXTSPLIT('Data Table'!O82, CHAR(10)))-SEARCH("-", _xlfn.TEXTSPLIT('Data Table'!O82, CHAR(10)))-2))/12)
               ), 2),
               "-"
            )
         )
      )
   )
)</f>
        <v>-</v>
      </c>
      <c r="N81" s="203" t="str" cm="1">
        <f t="array" ref="N81">IF('Data Table'!P82="", "-",
   IF('Data Table'!P82="-", "-",
      IF(ISNUMBER('Data Table'!P82*1), 'Data Table'!P82,
         IF(ISNUMBER(SEARCH("hrs", 'Data Table'!P82)),
            IFERROR(
               ROUND(SUMPRODUCT(
                  VALUE(LEFT(_xlfn.TEXTSPLIT('Data Table'!P82, CHAR(10)), FIND("-", _xlfn.TEXTSPLIT('Data Table'!P82, CHAR(10)))-1)) *
                  (VALUE(MID(_xlfn.TEXTSPLIT('Data Table'!P82, CHAR(10)), FIND("-", _xlfn.TEXTSPLIT('Data Table'!P82, CHAR(10)))+2,
                  SEARCH("hrs", _xlfn.TEXTSPLIT('Data Table'!P82, CHAR(10)))-SEARCH("-", _xlfn.TEXTSPLIT('Data Table'!P82, CHAR(10)))-2))/12)
               ), 2),
               "-"
            )
         )
      )
   )
)</f>
        <v>-</v>
      </c>
      <c r="O81" s="203" t="str" cm="1">
        <f t="array" ref="O81">IF('Data Table'!Q82="", "-",
   IF('Data Table'!Q82="-", "-",
      IF(ISNUMBER('Data Table'!Q82*1), 'Data Table'!Q82,
         IF(ISNUMBER(SEARCH("hrs", 'Data Table'!Q82)),
            IFERROR(
               ROUND(SUMPRODUCT(
                  VALUE(LEFT(_xlfn.TEXTSPLIT('Data Table'!Q82, CHAR(10)), FIND("-", _xlfn.TEXTSPLIT('Data Table'!Q82, CHAR(10)))-1)) *
                  (VALUE(MID(_xlfn.TEXTSPLIT('Data Table'!Q82, CHAR(10)), FIND("-", _xlfn.TEXTSPLIT('Data Table'!Q82, CHAR(10)))+2,
                  SEARCH("hrs", _xlfn.TEXTSPLIT('Data Table'!Q82, CHAR(10)))-SEARCH("-", _xlfn.TEXTSPLIT('Data Table'!Q82, CHAR(10)))-2))/12)
               ), 2),
               "-"
            )
         )
      )
   )
)</f>
        <v>-</v>
      </c>
      <c r="P81" s="203" t="str" cm="1">
        <f t="array" ref="P81">IF('Data Table'!R82="", "-",
   IF('Data Table'!R82="-", "-",
      IF(ISNUMBER('Data Table'!R82*1), 'Data Table'!R82,
         IF(ISNUMBER(SEARCH("hrs", 'Data Table'!R82)),
            IFERROR(
               ROUND(SUMPRODUCT(
                  VALUE(LEFT(_xlfn.TEXTSPLIT('Data Table'!R82, CHAR(10)), FIND("-", _xlfn.TEXTSPLIT('Data Table'!R82, CHAR(10)))-1)) *
                  (VALUE(MID(_xlfn.TEXTSPLIT('Data Table'!R82, CHAR(10)), FIND("-", _xlfn.TEXTSPLIT('Data Table'!R82, CHAR(10)))+2,
                  SEARCH("hrs", _xlfn.TEXTSPLIT('Data Table'!R82, CHAR(10)))-SEARCH("-", _xlfn.TEXTSPLIT('Data Table'!R82, CHAR(10)))-2))/12)
               ), 2),
               "-"
            )
         )
      )
   )
)</f>
        <v>-</v>
      </c>
      <c r="Q81" s="203" t="str" cm="1">
        <f t="array" ref="Q81">IF('Data Table'!S82="", "-",
   IF('Data Table'!S82="-", "-",
      IF(ISNUMBER('Data Table'!S82*1), 'Data Table'!S82,
         IF(ISNUMBER(SEARCH("hrs", 'Data Table'!S82)),
            IFERROR(
               ROUND(SUMPRODUCT(
                  VALUE(LEFT(_xlfn.TEXTSPLIT('Data Table'!S82, CHAR(10)), FIND("-", _xlfn.TEXTSPLIT('Data Table'!S82, CHAR(10)))-1)) *
                  (VALUE(MID(_xlfn.TEXTSPLIT('Data Table'!S82, CHAR(10)), FIND("-", _xlfn.TEXTSPLIT('Data Table'!S82, CHAR(10)))+2,
                  SEARCH("hrs", _xlfn.TEXTSPLIT('Data Table'!S82, CHAR(10)))-SEARCH("-", _xlfn.TEXTSPLIT('Data Table'!S82, CHAR(10)))-2))/12)
               ), 2),
               "-"
            )
         )
      )
   )
)</f>
        <v>-</v>
      </c>
      <c r="R81" s="203" t="str" cm="1">
        <f t="array" ref="R81">IF('Data Table'!T82="", "-",
   IF('Data Table'!T82="-", "-",
      IF(ISNUMBER('Data Table'!T82*1), 'Data Table'!T82,
         IF(ISNUMBER(SEARCH("hrs", 'Data Table'!T82)),
            IFERROR(
               ROUND(SUMPRODUCT(
                  VALUE(LEFT(_xlfn.TEXTSPLIT('Data Table'!T82, CHAR(10)), FIND("-", _xlfn.TEXTSPLIT('Data Table'!T82, CHAR(10)))-1)) *
                  (VALUE(MID(_xlfn.TEXTSPLIT('Data Table'!T82, CHAR(10)), FIND("-", _xlfn.TEXTSPLIT('Data Table'!T82, CHAR(10)))+2,
                  SEARCH("hrs", _xlfn.TEXTSPLIT('Data Table'!T82, CHAR(10)))-SEARCH("-", _xlfn.TEXTSPLIT('Data Table'!T82, CHAR(10)))-2))/12)
               ), 2),
               "-"
            )
         )
      )
   )
)</f>
        <v>-</v>
      </c>
      <c r="S81" s="203" t="str" cm="1">
        <f t="array" ref="S81">IF('Data Table'!U82="", "-",
   IF('Data Table'!U82="-", "-",
      IF(ISNUMBER('Data Table'!U82*1), 'Data Table'!U82,
         IF(ISNUMBER(SEARCH("hrs", 'Data Table'!U82)),
            IFERROR(
               ROUND(SUMPRODUCT(
                  VALUE(LEFT(_xlfn.TEXTSPLIT('Data Table'!U82, CHAR(10)), FIND("-", _xlfn.TEXTSPLIT('Data Table'!U82, CHAR(10)))-1)) *
                  (VALUE(MID(_xlfn.TEXTSPLIT('Data Table'!U82, CHAR(10)), FIND("-", _xlfn.TEXTSPLIT('Data Table'!U82, CHAR(10)))+2,
                  SEARCH("hrs", _xlfn.TEXTSPLIT('Data Table'!U82, CHAR(10)))-SEARCH("-", _xlfn.TEXTSPLIT('Data Table'!U82, CHAR(10)))-2))/12)
               ), 2),
               "-"
            )
         )
      )
   )
)</f>
        <v>-</v>
      </c>
      <c r="T81" s="251">
        <v>2285</v>
      </c>
      <c r="U81" s="253">
        <v>0</v>
      </c>
      <c r="V81" s="253">
        <v>0</v>
      </c>
      <c r="W81" s="208"/>
    </row>
    <row r="82" spans="1:23" s="3" customFormat="1" ht="20.25" customHeight="1">
      <c r="A82" s="205">
        <v>45392</v>
      </c>
      <c r="B82" s="203" t="str" cm="1">
        <f t="array" ref="B82">IF('Data Table'!B83="", "-",
   IF('Data Table'!B83="-", "-",
      IF(ISNUMBER('Data Table'!B83*1), 'Data Table'!B83,
         IF(ISNUMBER(SEARCH("hrs", 'Data Table'!B83)),
            IFERROR(
               ROUND(SUMPRODUCT(
                  VALUE(LEFT(_xlfn.TEXTSPLIT('Data Table'!B83, CHAR(10)), FIND("-", _xlfn.TEXTSPLIT('Data Table'!B83, CHAR(10)))-1)) *
                  (VALUE(MID(_xlfn.TEXTSPLIT('Data Table'!B83, CHAR(10)), FIND("-", _xlfn.TEXTSPLIT('Data Table'!B83, CHAR(10)))+2,
                  SEARCH("hrs", _xlfn.TEXTSPLIT('Data Table'!B83, CHAR(10)))-SEARCH("-", _xlfn.TEXTSPLIT('Data Table'!B83, CHAR(10)))-2))/12)
               ), 2),
               "-"
            )
         )
      )
   )
)</f>
        <v>-</v>
      </c>
      <c r="C82" s="203" t="str" cm="1">
        <f t="array" ref="C82">IF('Data Table'!C83="", "-",
   IF('Data Table'!C83="-", "-",
      IF(ISNUMBER('Data Table'!C83*1), 'Data Table'!C83,
         IF(ISNUMBER(SEARCH("hrs", 'Data Table'!C83)),
            IFERROR(
               ROUND(SUMPRODUCT(
                  VALUE(LEFT(_xlfn.TEXTSPLIT('Data Table'!C83, CHAR(10)), FIND("-", _xlfn.TEXTSPLIT('Data Table'!C83, CHAR(10)))-1)) *
                  (VALUE(MID(_xlfn.TEXTSPLIT('Data Table'!C83, CHAR(10)), FIND("-", _xlfn.TEXTSPLIT('Data Table'!C83, CHAR(10)))+2,
                  SEARCH("hrs", _xlfn.TEXTSPLIT('Data Table'!C83, CHAR(10)))-SEARCH("-", _xlfn.TEXTSPLIT('Data Table'!C83, CHAR(10)))-2))/12)
               ), 2),
               "-"
            )
         )
      )
   )
)</f>
        <v>-</v>
      </c>
      <c r="D82" s="203" t="str" cm="1">
        <f t="array" ref="D82">IF('Data Table'!D83="", "-",
   IF('Data Table'!D83="-", "-",
      IF(ISNUMBER('Data Table'!D83*1), 'Data Table'!D83,
         IF(ISNUMBER(SEARCH("hrs", 'Data Table'!D83)),
            IFERROR(
               ROUND(SUMPRODUCT(
                  VALUE(LEFT(_xlfn.TEXTSPLIT('Data Table'!D83, CHAR(10)), FIND("-", _xlfn.TEXTSPLIT('Data Table'!D83, CHAR(10)))-1)) *
                  (VALUE(MID(_xlfn.TEXTSPLIT('Data Table'!D83, CHAR(10)), FIND("-", _xlfn.TEXTSPLIT('Data Table'!D83, CHAR(10)))+2,
                  SEARCH("hrs", _xlfn.TEXTSPLIT('Data Table'!D83, CHAR(10)))-SEARCH("-", _xlfn.TEXTSPLIT('Data Table'!D83, CHAR(10)))-2))/12)
               ), 2),
               "-"
            )
         )
      )
   )
)</f>
        <v>-</v>
      </c>
      <c r="E82" s="203" t="str" cm="1">
        <f t="array" ref="E82">IF('Data Table'!E83="", "-",
   IF('Data Table'!E83="-", "-",
      IF(ISNUMBER('Data Table'!E83*1), 'Data Table'!E83,
         IF(ISNUMBER(SEARCH("hrs", 'Data Table'!E83)),
            IFERROR(
               ROUND(SUMPRODUCT(
                  VALUE(LEFT(_xlfn.TEXTSPLIT('Data Table'!E83, CHAR(10)), FIND("-", _xlfn.TEXTSPLIT('Data Table'!E83, CHAR(10)))-1)) *
                  (VALUE(MID(_xlfn.TEXTSPLIT('Data Table'!E83, CHAR(10)), FIND("-", _xlfn.TEXTSPLIT('Data Table'!E83, CHAR(10)))+2,
                  SEARCH("hrs", _xlfn.TEXTSPLIT('Data Table'!E83, CHAR(10)))-SEARCH("-", _xlfn.TEXTSPLIT('Data Table'!E83, CHAR(10)))-2))/12)
               ), 2),
               "-"
            )
         )
      )
   )
)</f>
        <v>-</v>
      </c>
      <c r="F82" s="203" t="str" cm="1">
        <f t="array" ref="F82">IF('Data Table'!F83="", "-",
   IF('Data Table'!F83="-", "-",
      IF(ISNUMBER('Data Table'!F83*1), 'Data Table'!F83,
         IF(ISNUMBER(SEARCH("hrs", 'Data Table'!F83)),
            IFERROR(
               ROUND(SUMPRODUCT(
                  VALUE(LEFT(_xlfn.TEXTSPLIT('Data Table'!F83, CHAR(10)), FIND("-", _xlfn.TEXTSPLIT('Data Table'!F83, CHAR(10)))-1)) *
                  (VALUE(MID(_xlfn.TEXTSPLIT('Data Table'!F83, CHAR(10)), FIND("-", _xlfn.TEXTSPLIT('Data Table'!F83, CHAR(10)))+2,
                  SEARCH("hrs", _xlfn.TEXTSPLIT('Data Table'!F83, CHAR(10)))-SEARCH("-", _xlfn.TEXTSPLIT('Data Table'!F83, CHAR(10)))-2))/12)
               ), 2),
               "-"
            )
         )
      )
   )
)</f>
        <v>-</v>
      </c>
      <c r="G82" s="203" t="str" cm="1">
        <f t="array" ref="G82">IF('Data Table'!G83="", "-",
   IF('Data Table'!G83="-", "-",
      IF(ISNUMBER('Data Table'!G83*1), 'Data Table'!G83,
         IF(ISNUMBER(SEARCH("hrs", 'Data Table'!G83)),
            IFERROR(
               ROUND(SUMPRODUCT(
                  VALUE(LEFT(_xlfn.TEXTSPLIT('Data Table'!G83, CHAR(10)), FIND("-", _xlfn.TEXTSPLIT('Data Table'!G83, CHAR(10)))-1)) *
                  (VALUE(MID(_xlfn.TEXTSPLIT('Data Table'!G83, CHAR(10)), FIND("-", _xlfn.TEXTSPLIT('Data Table'!G83, CHAR(10)))+2,
                  SEARCH("hrs", _xlfn.TEXTSPLIT('Data Table'!G83, CHAR(10)))-SEARCH("-", _xlfn.TEXTSPLIT('Data Table'!G83, CHAR(10)))-2))/12)
               ), 2),
               "-"
            )
         )
      )
   )
)</f>
        <v>-</v>
      </c>
      <c r="H82" s="203" t="str" cm="1">
        <f t="array" ref="H82">IF('Data Table'!H83="", "-",
   IF('Data Table'!H83="-", "-",
      IF(ISNUMBER('Data Table'!H83*1), 'Data Table'!H83,
         IF(ISNUMBER(SEARCH("hrs", 'Data Table'!H83)),
            IFERROR(
               ROUND(SUMPRODUCT(
                  VALUE(LEFT(_xlfn.TEXTSPLIT('Data Table'!H83, CHAR(10)), FIND("-", _xlfn.TEXTSPLIT('Data Table'!H83, CHAR(10)))-1)) *
                  (VALUE(MID(_xlfn.TEXTSPLIT('Data Table'!H83, CHAR(10)), FIND("-", _xlfn.TEXTSPLIT('Data Table'!H83, CHAR(10)))+2,
                  SEARCH("hrs", _xlfn.TEXTSPLIT('Data Table'!H83, CHAR(10)))-SEARCH("-", _xlfn.TEXTSPLIT('Data Table'!H83, CHAR(10)))-2))/12)
               ), 2),
               "-"
            )
         )
      )
   )
)</f>
        <v>-</v>
      </c>
      <c r="I82" s="203" t="str" cm="1">
        <f t="array" ref="I82">IF('Data Table'!I83="", "-",
   IF('Data Table'!I83="-", "-",
      IF(ISNUMBER('Data Table'!I83*1), 'Data Table'!I83,
         IF(ISNUMBER(SEARCH("hrs", 'Data Table'!I83)),
            IFERROR(
               ROUND(SUMPRODUCT(
                  VALUE(LEFT(_xlfn.TEXTSPLIT('Data Table'!I83, CHAR(10)), FIND("-", _xlfn.TEXTSPLIT('Data Table'!I83, CHAR(10)))-1)) *
                  (VALUE(MID(_xlfn.TEXTSPLIT('Data Table'!I83, CHAR(10)), FIND("-", _xlfn.TEXTSPLIT('Data Table'!I83, CHAR(10)))+2,
                  SEARCH("hrs", _xlfn.TEXTSPLIT('Data Table'!I83, CHAR(10)))-SEARCH("-", _xlfn.TEXTSPLIT('Data Table'!I83, CHAR(10)))-2))/12)
               ), 2),
               "-"
            )
         )
      )
   )
)</f>
        <v>-</v>
      </c>
      <c r="J82" s="203" t="str" cm="1">
        <f t="array" ref="J82">IF('Data Table'!J83="", "-",
   IF('Data Table'!J83="-", "-",
      IF(ISNUMBER('Data Table'!J83*1), 'Data Table'!J83,
         IF(ISNUMBER(SEARCH("hrs", 'Data Table'!J83)),
            IFERROR(
               ROUND(SUMPRODUCT(
                  VALUE(LEFT(_xlfn.TEXTSPLIT('Data Table'!J83, CHAR(10)), FIND("-", _xlfn.TEXTSPLIT('Data Table'!J83, CHAR(10)))-1)) *
                  (VALUE(MID(_xlfn.TEXTSPLIT('Data Table'!J83, CHAR(10)), FIND("-", _xlfn.TEXTSPLIT('Data Table'!J83, CHAR(10)))+2,
                  SEARCH("hrs", _xlfn.TEXTSPLIT('Data Table'!J83, CHAR(10)))-SEARCH("-", _xlfn.TEXTSPLIT('Data Table'!J83, CHAR(10)))-2))/12)
               ), 2),
               "-"
            )
         )
      )
   )
)</f>
        <v>-</v>
      </c>
      <c r="K82" s="203" t="str" cm="1">
        <f t="array" ref="K82">IF('Data Table'!K83="", "-",
   IF('Data Table'!K83="-", "-",
      IF(ISNUMBER('Data Table'!K83*1), 'Data Table'!K83,
         IF(ISNUMBER(SEARCH("hrs", 'Data Table'!K83)),
            IFERROR(
               ROUND(SUMPRODUCT(
                  VALUE(LEFT(_xlfn.TEXTSPLIT('Data Table'!K83, CHAR(10)), FIND("-", _xlfn.TEXTSPLIT('Data Table'!K83, CHAR(10)))-1)) *
                  (VALUE(MID(_xlfn.TEXTSPLIT('Data Table'!K83, CHAR(10)), FIND("-", _xlfn.TEXTSPLIT('Data Table'!K83, CHAR(10)))+2,
                  SEARCH("hrs", _xlfn.TEXTSPLIT('Data Table'!K83, CHAR(10)))-SEARCH("-", _xlfn.TEXTSPLIT('Data Table'!K83, CHAR(10)))-2))/12)
               ), 2),
               "-"
            )
         )
      )
   )
)</f>
        <v>-</v>
      </c>
      <c r="L82" s="203" t="str" cm="1">
        <f t="array" ref="L82">IF('Data Table'!N83="", "-",
   IF('Data Table'!N83="-", "-",
      IF(ISNUMBER('Data Table'!N83*1), 'Data Table'!N83,
         IF(ISNUMBER(SEARCH("hrs", 'Data Table'!N83)),
            IFERROR(
               ROUND(SUMPRODUCT(
                  VALUE(LEFT(_xlfn.TEXTSPLIT('Data Table'!N83, CHAR(10)), FIND("-", _xlfn.TEXTSPLIT('Data Table'!N83, CHAR(10)))-1)) *
                  (VALUE(MID(_xlfn.TEXTSPLIT('Data Table'!N83, CHAR(10)), FIND("-", _xlfn.TEXTSPLIT('Data Table'!N83, CHAR(10)))+2,
                  SEARCH("hrs", _xlfn.TEXTSPLIT('Data Table'!N83, CHAR(10)))-SEARCH("-", _xlfn.TEXTSPLIT('Data Table'!N83, CHAR(10)))-2))/12)
               ), 2),
               "-"
            )
         )
      )
   )
)</f>
        <v>-</v>
      </c>
      <c r="M82" s="203" t="str" cm="1">
        <f t="array" ref="M82">IF('Data Table'!O83="", "-",
   IF('Data Table'!O83="-", "-",
      IF(ISNUMBER('Data Table'!O83*1), 'Data Table'!O83,
         IF(ISNUMBER(SEARCH("hrs", 'Data Table'!O83)),
            IFERROR(
               ROUND(SUMPRODUCT(
                  VALUE(LEFT(_xlfn.TEXTSPLIT('Data Table'!O83, CHAR(10)), FIND("-", _xlfn.TEXTSPLIT('Data Table'!O83, CHAR(10)))-1)) *
                  (VALUE(MID(_xlfn.TEXTSPLIT('Data Table'!O83, CHAR(10)), FIND("-", _xlfn.TEXTSPLIT('Data Table'!O83, CHAR(10)))+2,
                  SEARCH("hrs", _xlfn.TEXTSPLIT('Data Table'!O83, CHAR(10)))-SEARCH("-", _xlfn.TEXTSPLIT('Data Table'!O83, CHAR(10)))-2))/12)
               ), 2),
               "-"
            )
         )
      )
   )
)</f>
        <v>-</v>
      </c>
      <c r="N82" s="203" t="str" cm="1">
        <f t="array" ref="N82">IF('Data Table'!P83="", "-",
   IF('Data Table'!P83="-", "-",
      IF(ISNUMBER('Data Table'!P83*1), 'Data Table'!P83,
         IF(ISNUMBER(SEARCH("hrs", 'Data Table'!P83)),
            IFERROR(
               ROUND(SUMPRODUCT(
                  VALUE(LEFT(_xlfn.TEXTSPLIT('Data Table'!P83, CHAR(10)), FIND("-", _xlfn.TEXTSPLIT('Data Table'!P83, CHAR(10)))-1)) *
                  (VALUE(MID(_xlfn.TEXTSPLIT('Data Table'!P83, CHAR(10)), FIND("-", _xlfn.TEXTSPLIT('Data Table'!P83, CHAR(10)))+2,
                  SEARCH("hrs", _xlfn.TEXTSPLIT('Data Table'!P83, CHAR(10)))-SEARCH("-", _xlfn.TEXTSPLIT('Data Table'!P83, CHAR(10)))-2))/12)
               ), 2),
               "-"
            )
         )
      )
   )
)</f>
        <v>-</v>
      </c>
      <c r="O82" s="203" t="str" cm="1">
        <f t="array" ref="O82">IF('Data Table'!Q83="", "-",
   IF('Data Table'!Q83="-", "-",
      IF(ISNUMBER('Data Table'!Q83*1), 'Data Table'!Q83,
         IF(ISNUMBER(SEARCH("hrs", 'Data Table'!Q83)),
            IFERROR(
               ROUND(SUMPRODUCT(
                  VALUE(LEFT(_xlfn.TEXTSPLIT('Data Table'!Q83, CHAR(10)), FIND("-", _xlfn.TEXTSPLIT('Data Table'!Q83, CHAR(10)))-1)) *
                  (VALUE(MID(_xlfn.TEXTSPLIT('Data Table'!Q83, CHAR(10)), FIND("-", _xlfn.TEXTSPLIT('Data Table'!Q83, CHAR(10)))+2,
                  SEARCH("hrs", _xlfn.TEXTSPLIT('Data Table'!Q83, CHAR(10)))-SEARCH("-", _xlfn.TEXTSPLIT('Data Table'!Q83, CHAR(10)))-2))/12)
               ), 2),
               "-"
            )
         )
      )
   )
)</f>
        <v>-</v>
      </c>
      <c r="P82" s="203" t="str" cm="1">
        <f t="array" ref="P82">IF('Data Table'!R83="", "-",
   IF('Data Table'!R83="-", "-",
      IF(ISNUMBER('Data Table'!R83*1), 'Data Table'!R83,
         IF(ISNUMBER(SEARCH("hrs", 'Data Table'!R83)),
            IFERROR(
               ROUND(SUMPRODUCT(
                  VALUE(LEFT(_xlfn.TEXTSPLIT('Data Table'!R83, CHAR(10)), FIND("-", _xlfn.TEXTSPLIT('Data Table'!R83, CHAR(10)))-1)) *
                  (VALUE(MID(_xlfn.TEXTSPLIT('Data Table'!R83, CHAR(10)), FIND("-", _xlfn.TEXTSPLIT('Data Table'!R83, CHAR(10)))+2,
                  SEARCH("hrs", _xlfn.TEXTSPLIT('Data Table'!R83, CHAR(10)))-SEARCH("-", _xlfn.TEXTSPLIT('Data Table'!R83, CHAR(10)))-2))/12)
               ), 2),
               "-"
            )
         )
      )
   )
)</f>
        <v>-</v>
      </c>
      <c r="Q82" s="203" t="str" cm="1">
        <f t="array" ref="Q82">IF('Data Table'!S83="", "-",
   IF('Data Table'!S83="-", "-",
      IF(ISNUMBER('Data Table'!S83*1), 'Data Table'!S83,
         IF(ISNUMBER(SEARCH("hrs", 'Data Table'!S83)),
            IFERROR(
               ROUND(SUMPRODUCT(
                  VALUE(LEFT(_xlfn.TEXTSPLIT('Data Table'!S83, CHAR(10)), FIND("-", _xlfn.TEXTSPLIT('Data Table'!S83, CHAR(10)))-1)) *
                  (VALUE(MID(_xlfn.TEXTSPLIT('Data Table'!S83, CHAR(10)), FIND("-", _xlfn.TEXTSPLIT('Data Table'!S83, CHAR(10)))+2,
                  SEARCH("hrs", _xlfn.TEXTSPLIT('Data Table'!S83, CHAR(10)))-SEARCH("-", _xlfn.TEXTSPLIT('Data Table'!S83, CHAR(10)))-2))/12)
               ), 2),
               "-"
            )
         )
      )
   )
)</f>
        <v>-</v>
      </c>
      <c r="R82" s="203" t="str" cm="1">
        <f t="array" ref="R82">IF('Data Table'!T83="", "-",
   IF('Data Table'!T83="-", "-",
      IF(ISNUMBER('Data Table'!T83*1), 'Data Table'!T83,
         IF(ISNUMBER(SEARCH("hrs", 'Data Table'!T83)),
            IFERROR(
               ROUND(SUMPRODUCT(
                  VALUE(LEFT(_xlfn.TEXTSPLIT('Data Table'!T83, CHAR(10)), FIND("-", _xlfn.TEXTSPLIT('Data Table'!T83, CHAR(10)))-1)) *
                  (VALUE(MID(_xlfn.TEXTSPLIT('Data Table'!T83, CHAR(10)), FIND("-", _xlfn.TEXTSPLIT('Data Table'!T83, CHAR(10)))+2,
                  SEARCH("hrs", _xlfn.TEXTSPLIT('Data Table'!T83, CHAR(10)))-SEARCH("-", _xlfn.TEXTSPLIT('Data Table'!T83, CHAR(10)))-2))/12)
               ), 2),
               "-"
            )
         )
      )
   )
)</f>
        <v>-</v>
      </c>
      <c r="S82" s="203" t="str" cm="1">
        <f t="array" ref="S82">IF('Data Table'!U83="", "-",
   IF('Data Table'!U83="-", "-",
      IF(ISNUMBER('Data Table'!U83*1), 'Data Table'!U83,
         IF(ISNUMBER(SEARCH("hrs", 'Data Table'!U83)),
            IFERROR(
               ROUND(SUMPRODUCT(
                  VALUE(LEFT(_xlfn.TEXTSPLIT('Data Table'!U83, CHAR(10)), FIND("-", _xlfn.TEXTSPLIT('Data Table'!U83, CHAR(10)))-1)) *
                  (VALUE(MID(_xlfn.TEXTSPLIT('Data Table'!U83, CHAR(10)), FIND("-", _xlfn.TEXTSPLIT('Data Table'!U83, CHAR(10)))+2,
                  SEARCH("hrs", _xlfn.TEXTSPLIT('Data Table'!U83, CHAR(10)))-SEARCH("-", _xlfn.TEXTSPLIT('Data Table'!U83, CHAR(10)))-2))/12)
               ), 2),
               "-"
            )
         )
      )
   )
)</f>
        <v>-</v>
      </c>
      <c r="T82" s="251" t="s">
        <v>54</v>
      </c>
      <c r="U82" s="253">
        <v>0</v>
      </c>
      <c r="V82" s="253">
        <v>0</v>
      </c>
      <c r="W82" s="208"/>
    </row>
    <row r="83" spans="1:23" s="3" customFormat="1" ht="20.25" customHeight="1">
      <c r="A83" s="205">
        <v>45393</v>
      </c>
      <c r="B83" s="203" t="str" cm="1">
        <f t="array" ref="B83">IF('Data Table'!B84="", "-",
   IF('Data Table'!B84="-", "-",
      IF(ISNUMBER('Data Table'!B84*1), 'Data Table'!B84,
         IF(ISNUMBER(SEARCH("hrs", 'Data Table'!B84)),
            IFERROR(
               ROUND(SUMPRODUCT(
                  VALUE(LEFT(_xlfn.TEXTSPLIT('Data Table'!B84, CHAR(10)), FIND("-", _xlfn.TEXTSPLIT('Data Table'!B84, CHAR(10)))-1)) *
                  (VALUE(MID(_xlfn.TEXTSPLIT('Data Table'!B84, CHAR(10)), FIND("-", _xlfn.TEXTSPLIT('Data Table'!B84, CHAR(10)))+2,
                  SEARCH("hrs", _xlfn.TEXTSPLIT('Data Table'!B84, CHAR(10)))-SEARCH("-", _xlfn.TEXTSPLIT('Data Table'!B84, CHAR(10)))-2))/12)
               ), 2),
               "-"
            )
         )
      )
   )
)</f>
        <v>-</v>
      </c>
      <c r="C83" s="203" t="str" cm="1">
        <f t="array" ref="C83">IF('Data Table'!C84="", "-",
   IF('Data Table'!C84="-", "-",
      IF(ISNUMBER('Data Table'!C84*1), 'Data Table'!C84,
         IF(ISNUMBER(SEARCH("hrs", 'Data Table'!C84)),
            IFERROR(
               ROUND(SUMPRODUCT(
                  VALUE(LEFT(_xlfn.TEXTSPLIT('Data Table'!C84, CHAR(10)), FIND("-", _xlfn.TEXTSPLIT('Data Table'!C84, CHAR(10)))-1)) *
                  (VALUE(MID(_xlfn.TEXTSPLIT('Data Table'!C84, CHAR(10)), FIND("-", _xlfn.TEXTSPLIT('Data Table'!C84, CHAR(10)))+2,
                  SEARCH("hrs", _xlfn.TEXTSPLIT('Data Table'!C84, CHAR(10)))-SEARCH("-", _xlfn.TEXTSPLIT('Data Table'!C84, CHAR(10)))-2))/12)
               ), 2),
               "-"
            )
         )
      )
   )
)</f>
        <v>-</v>
      </c>
      <c r="D83" s="203" t="str" cm="1">
        <f t="array" ref="D83">IF('Data Table'!D84="", "-",
   IF('Data Table'!D84="-", "-",
      IF(ISNUMBER('Data Table'!D84*1), 'Data Table'!D84,
         IF(ISNUMBER(SEARCH("hrs", 'Data Table'!D84)),
            IFERROR(
               ROUND(SUMPRODUCT(
                  VALUE(LEFT(_xlfn.TEXTSPLIT('Data Table'!D84, CHAR(10)), FIND("-", _xlfn.TEXTSPLIT('Data Table'!D84, CHAR(10)))-1)) *
                  (VALUE(MID(_xlfn.TEXTSPLIT('Data Table'!D84, CHAR(10)), FIND("-", _xlfn.TEXTSPLIT('Data Table'!D84, CHAR(10)))+2,
                  SEARCH("hrs", _xlfn.TEXTSPLIT('Data Table'!D84, CHAR(10)))-SEARCH("-", _xlfn.TEXTSPLIT('Data Table'!D84, CHAR(10)))-2))/12)
               ), 2),
               "-"
            )
         )
      )
   )
)</f>
        <v>-</v>
      </c>
      <c r="E83" s="203" t="str" cm="1">
        <f t="array" ref="E83">IF('Data Table'!E84="", "-",
   IF('Data Table'!E84="-", "-",
      IF(ISNUMBER('Data Table'!E84*1), 'Data Table'!E84,
         IF(ISNUMBER(SEARCH("hrs", 'Data Table'!E84)),
            IFERROR(
               ROUND(SUMPRODUCT(
                  VALUE(LEFT(_xlfn.TEXTSPLIT('Data Table'!E84, CHAR(10)), FIND("-", _xlfn.TEXTSPLIT('Data Table'!E84, CHAR(10)))-1)) *
                  (VALUE(MID(_xlfn.TEXTSPLIT('Data Table'!E84, CHAR(10)), FIND("-", _xlfn.TEXTSPLIT('Data Table'!E84, CHAR(10)))+2,
                  SEARCH("hrs", _xlfn.TEXTSPLIT('Data Table'!E84, CHAR(10)))-SEARCH("-", _xlfn.TEXTSPLIT('Data Table'!E84, CHAR(10)))-2))/12)
               ), 2),
               "-"
            )
         )
      )
   )
)</f>
        <v>-</v>
      </c>
      <c r="F83" s="203" t="str" cm="1">
        <f t="array" ref="F83">IF('Data Table'!F84="", "-",
   IF('Data Table'!F84="-", "-",
      IF(ISNUMBER('Data Table'!F84*1), 'Data Table'!F84,
         IF(ISNUMBER(SEARCH("hrs", 'Data Table'!F84)),
            IFERROR(
               ROUND(SUMPRODUCT(
                  VALUE(LEFT(_xlfn.TEXTSPLIT('Data Table'!F84, CHAR(10)), FIND("-", _xlfn.TEXTSPLIT('Data Table'!F84, CHAR(10)))-1)) *
                  (VALUE(MID(_xlfn.TEXTSPLIT('Data Table'!F84, CHAR(10)), FIND("-", _xlfn.TEXTSPLIT('Data Table'!F84, CHAR(10)))+2,
                  SEARCH("hrs", _xlfn.TEXTSPLIT('Data Table'!F84, CHAR(10)))-SEARCH("-", _xlfn.TEXTSPLIT('Data Table'!F84, CHAR(10)))-2))/12)
               ), 2),
               "-"
            )
         )
      )
   )
)</f>
        <v>-</v>
      </c>
      <c r="G83" s="203" t="str" cm="1">
        <f t="array" ref="G83">IF('Data Table'!G84="", "-",
   IF('Data Table'!G84="-", "-",
      IF(ISNUMBER('Data Table'!G84*1), 'Data Table'!G84,
         IF(ISNUMBER(SEARCH("hrs", 'Data Table'!G84)),
            IFERROR(
               ROUND(SUMPRODUCT(
                  VALUE(LEFT(_xlfn.TEXTSPLIT('Data Table'!G84, CHAR(10)), FIND("-", _xlfn.TEXTSPLIT('Data Table'!G84, CHAR(10)))-1)) *
                  (VALUE(MID(_xlfn.TEXTSPLIT('Data Table'!G84, CHAR(10)), FIND("-", _xlfn.TEXTSPLIT('Data Table'!G84, CHAR(10)))+2,
                  SEARCH("hrs", _xlfn.TEXTSPLIT('Data Table'!G84, CHAR(10)))-SEARCH("-", _xlfn.TEXTSPLIT('Data Table'!G84, CHAR(10)))-2))/12)
               ), 2),
               "-"
            )
         )
      )
   )
)</f>
        <v>-</v>
      </c>
      <c r="H83" s="203" t="str" cm="1">
        <f t="array" ref="H83">IF('Data Table'!H84="", "-",
   IF('Data Table'!H84="-", "-",
      IF(ISNUMBER('Data Table'!H84*1), 'Data Table'!H84,
         IF(ISNUMBER(SEARCH("hrs", 'Data Table'!H84)),
            IFERROR(
               ROUND(SUMPRODUCT(
                  VALUE(LEFT(_xlfn.TEXTSPLIT('Data Table'!H84, CHAR(10)), FIND("-", _xlfn.TEXTSPLIT('Data Table'!H84, CHAR(10)))-1)) *
                  (VALUE(MID(_xlfn.TEXTSPLIT('Data Table'!H84, CHAR(10)), FIND("-", _xlfn.TEXTSPLIT('Data Table'!H84, CHAR(10)))+2,
                  SEARCH("hrs", _xlfn.TEXTSPLIT('Data Table'!H84, CHAR(10)))-SEARCH("-", _xlfn.TEXTSPLIT('Data Table'!H84, CHAR(10)))-2))/12)
               ), 2),
               "-"
            )
         )
      )
   )
)</f>
        <v>-</v>
      </c>
      <c r="I83" s="203" t="str" cm="1">
        <f t="array" ref="I83">IF('Data Table'!I84="", "-",
   IF('Data Table'!I84="-", "-",
      IF(ISNUMBER('Data Table'!I84*1), 'Data Table'!I84,
         IF(ISNUMBER(SEARCH("hrs", 'Data Table'!I84)),
            IFERROR(
               ROUND(SUMPRODUCT(
                  VALUE(LEFT(_xlfn.TEXTSPLIT('Data Table'!I84, CHAR(10)), FIND("-", _xlfn.TEXTSPLIT('Data Table'!I84, CHAR(10)))-1)) *
                  (VALUE(MID(_xlfn.TEXTSPLIT('Data Table'!I84, CHAR(10)), FIND("-", _xlfn.TEXTSPLIT('Data Table'!I84, CHAR(10)))+2,
                  SEARCH("hrs", _xlfn.TEXTSPLIT('Data Table'!I84, CHAR(10)))-SEARCH("-", _xlfn.TEXTSPLIT('Data Table'!I84, CHAR(10)))-2))/12)
               ), 2),
               "-"
            )
         )
      )
   )
)</f>
        <v>-</v>
      </c>
      <c r="J83" s="203" t="str" cm="1">
        <f t="array" ref="J83">IF('Data Table'!J84="", "-",
   IF('Data Table'!J84="-", "-",
      IF(ISNUMBER('Data Table'!J84*1), 'Data Table'!J84,
         IF(ISNUMBER(SEARCH("hrs", 'Data Table'!J84)),
            IFERROR(
               ROUND(SUMPRODUCT(
                  VALUE(LEFT(_xlfn.TEXTSPLIT('Data Table'!J84, CHAR(10)), FIND("-", _xlfn.TEXTSPLIT('Data Table'!J84, CHAR(10)))-1)) *
                  (VALUE(MID(_xlfn.TEXTSPLIT('Data Table'!J84, CHAR(10)), FIND("-", _xlfn.TEXTSPLIT('Data Table'!J84, CHAR(10)))+2,
                  SEARCH("hrs", _xlfn.TEXTSPLIT('Data Table'!J84, CHAR(10)))-SEARCH("-", _xlfn.TEXTSPLIT('Data Table'!J84, CHAR(10)))-2))/12)
               ), 2),
               "-"
            )
         )
      )
   )
)</f>
        <v>-</v>
      </c>
      <c r="K83" s="203" t="str" cm="1">
        <f t="array" ref="K83">IF('Data Table'!K84="", "-",
   IF('Data Table'!K84="-", "-",
      IF(ISNUMBER('Data Table'!K84*1), 'Data Table'!K84,
         IF(ISNUMBER(SEARCH("hrs", 'Data Table'!K84)),
            IFERROR(
               ROUND(SUMPRODUCT(
                  VALUE(LEFT(_xlfn.TEXTSPLIT('Data Table'!K84, CHAR(10)), FIND("-", _xlfn.TEXTSPLIT('Data Table'!K84, CHAR(10)))-1)) *
                  (VALUE(MID(_xlfn.TEXTSPLIT('Data Table'!K84, CHAR(10)), FIND("-", _xlfn.TEXTSPLIT('Data Table'!K84, CHAR(10)))+2,
                  SEARCH("hrs", _xlfn.TEXTSPLIT('Data Table'!K84, CHAR(10)))-SEARCH("-", _xlfn.TEXTSPLIT('Data Table'!K84, CHAR(10)))-2))/12)
               ), 2),
               "-"
            )
         )
      )
   )
)</f>
        <v>-</v>
      </c>
      <c r="L83" s="203" t="str" cm="1">
        <f t="array" ref="L83">IF('Data Table'!N84="", "-",
   IF('Data Table'!N84="-", "-",
      IF(ISNUMBER('Data Table'!N84*1), 'Data Table'!N84,
         IF(ISNUMBER(SEARCH("hrs", 'Data Table'!N84)),
            IFERROR(
               ROUND(SUMPRODUCT(
                  VALUE(LEFT(_xlfn.TEXTSPLIT('Data Table'!N84, CHAR(10)), FIND("-", _xlfn.TEXTSPLIT('Data Table'!N84, CHAR(10)))-1)) *
                  (VALUE(MID(_xlfn.TEXTSPLIT('Data Table'!N84, CHAR(10)), FIND("-", _xlfn.TEXTSPLIT('Data Table'!N84, CHAR(10)))+2,
                  SEARCH("hrs", _xlfn.TEXTSPLIT('Data Table'!N84, CHAR(10)))-SEARCH("-", _xlfn.TEXTSPLIT('Data Table'!N84, CHAR(10)))-2))/12)
               ), 2),
               "-"
            )
         )
      )
   )
)</f>
        <v>-</v>
      </c>
      <c r="M83" s="203" t="str" cm="1">
        <f t="array" ref="M83">IF('Data Table'!O84="", "-",
   IF('Data Table'!O84="-", "-",
      IF(ISNUMBER('Data Table'!O84*1), 'Data Table'!O84,
         IF(ISNUMBER(SEARCH("hrs", 'Data Table'!O84)),
            IFERROR(
               ROUND(SUMPRODUCT(
                  VALUE(LEFT(_xlfn.TEXTSPLIT('Data Table'!O84, CHAR(10)), FIND("-", _xlfn.TEXTSPLIT('Data Table'!O84, CHAR(10)))-1)) *
                  (VALUE(MID(_xlfn.TEXTSPLIT('Data Table'!O84, CHAR(10)), FIND("-", _xlfn.TEXTSPLIT('Data Table'!O84, CHAR(10)))+2,
                  SEARCH("hrs", _xlfn.TEXTSPLIT('Data Table'!O84, CHAR(10)))-SEARCH("-", _xlfn.TEXTSPLIT('Data Table'!O84, CHAR(10)))-2))/12)
               ), 2),
               "-"
            )
         )
      )
   )
)</f>
        <v>-</v>
      </c>
      <c r="N83" s="203" t="str" cm="1">
        <f t="array" ref="N83">IF('Data Table'!P84="", "-",
   IF('Data Table'!P84="-", "-",
      IF(ISNUMBER('Data Table'!P84*1), 'Data Table'!P84,
         IF(ISNUMBER(SEARCH("hrs", 'Data Table'!P84)),
            IFERROR(
               ROUND(SUMPRODUCT(
                  VALUE(LEFT(_xlfn.TEXTSPLIT('Data Table'!P84, CHAR(10)), FIND("-", _xlfn.TEXTSPLIT('Data Table'!P84, CHAR(10)))-1)) *
                  (VALUE(MID(_xlfn.TEXTSPLIT('Data Table'!P84, CHAR(10)), FIND("-", _xlfn.TEXTSPLIT('Data Table'!P84, CHAR(10)))+2,
                  SEARCH("hrs", _xlfn.TEXTSPLIT('Data Table'!P84, CHAR(10)))-SEARCH("-", _xlfn.TEXTSPLIT('Data Table'!P84, CHAR(10)))-2))/12)
               ), 2),
               "-"
            )
         )
      )
   )
)</f>
        <v>-</v>
      </c>
      <c r="O83" s="203" t="str" cm="1">
        <f t="array" ref="O83">IF('Data Table'!Q84="", "-",
   IF('Data Table'!Q84="-", "-",
      IF(ISNUMBER('Data Table'!Q84*1), 'Data Table'!Q84,
         IF(ISNUMBER(SEARCH("hrs", 'Data Table'!Q84)),
            IFERROR(
               ROUND(SUMPRODUCT(
                  VALUE(LEFT(_xlfn.TEXTSPLIT('Data Table'!Q84, CHAR(10)), FIND("-", _xlfn.TEXTSPLIT('Data Table'!Q84, CHAR(10)))-1)) *
                  (VALUE(MID(_xlfn.TEXTSPLIT('Data Table'!Q84, CHAR(10)), FIND("-", _xlfn.TEXTSPLIT('Data Table'!Q84, CHAR(10)))+2,
                  SEARCH("hrs", _xlfn.TEXTSPLIT('Data Table'!Q84, CHAR(10)))-SEARCH("-", _xlfn.TEXTSPLIT('Data Table'!Q84, CHAR(10)))-2))/12)
               ), 2),
               "-"
            )
         )
      )
   )
)</f>
        <v>-</v>
      </c>
      <c r="P83" s="203" t="str" cm="1">
        <f t="array" ref="P83">IF('Data Table'!R84="", "-",
   IF('Data Table'!R84="-", "-",
      IF(ISNUMBER('Data Table'!R84*1), 'Data Table'!R84,
         IF(ISNUMBER(SEARCH("hrs", 'Data Table'!R84)),
            IFERROR(
               ROUND(SUMPRODUCT(
                  VALUE(LEFT(_xlfn.TEXTSPLIT('Data Table'!R84, CHAR(10)), FIND("-", _xlfn.TEXTSPLIT('Data Table'!R84, CHAR(10)))-1)) *
                  (VALUE(MID(_xlfn.TEXTSPLIT('Data Table'!R84, CHAR(10)), FIND("-", _xlfn.TEXTSPLIT('Data Table'!R84, CHAR(10)))+2,
                  SEARCH("hrs", _xlfn.TEXTSPLIT('Data Table'!R84, CHAR(10)))-SEARCH("-", _xlfn.TEXTSPLIT('Data Table'!R84, CHAR(10)))-2))/12)
               ), 2),
               "-"
            )
         )
      )
   )
)</f>
        <v>-</v>
      </c>
      <c r="Q83" s="203" t="str" cm="1">
        <f t="array" ref="Q83">IF('Data Table'!S84="", "-",
   IF('Data Table'!S84="-", "-",
      IF(ISNUMBER('Data Table'!S84*1), 'Data Table'!S84,
         IF(ISNUMBER(SEARCH("hrs", 'Data Table'!S84)),
            IFERROR(
               ROUND(SUMPRODUCT(
                  VALUE(LEFT(_xlfn.TEXTSPLIT('Data Table'!S84, CHAR(10)), FIND("-", _xlfn.TEXTSPLIT('Data Table'!S84, CHAR(10)))-1)) *
                  (VALUE(MID(_xlfn.TEXTSPLIT('Data Table'!S84, CHAR(10)), FIND("-", _xlfn.TEXTSPLIT('Data Table'!S84, CHAR(10)))+2,
                  SEARCH("hrs", _xlfn.TEXTSPLIT('Data Table'!S84, CHAR(10)))-SEARCH("-", _xlfn.TEXTSPLIT('Data Table'!S84, CHAR(10)))-2))/12)
               ), 2),
               "-"
            )
         )
      )
   )
)</f>
        <v>-</v>
      </c>
      <c r="R83" s="203" t="str" cm="1">
        <f t="array" ref="R83">IF('Data Table'!T84="", "-",
   IF('Data Table'!T84="-", "-",
      IF(ISNUMBER('Data Table'!T84*1), 'Data Table'!T84,
         IF(ISNUMBER(SEARCH("hrs", 'Data Table'!T84)),
            IFERROR(
               ROUND(SUMPRODUCT(
                  VALUE(LEFT(_xlfn.TEXTSPLIT('Data Table'!T84, CHAR(10)), FIND("-", _xlfn.TEXTSPLIT('Data Table'!T84, CHAR(10)))-1)) *
                  (VALUE(MID(_xlfn.TEXTSPLIT('Data Table'!T84, CHAR(10)), FIND("-", _xlfn.TEXTSPLIT('Data Table'!T84, CHAR(10)))+2,
                  SEARCH("hrs", _xlfn.TEXTSPLIT('Data Table'!T84, CHAR(10)))-SEARCH("-", _xlfn.TEXTSPLIT('Data Table'!T84, CHAR(10)))-2))/12)
               ), 2),
               "-"
            )
         )
      )
   )
)</f>
        <v>-</v>
      </c>
      <c r="S83" s="203" t="str" cm="1">
        <f t="array" ref="S83">IF('Data Table'!U84="", "-",
   IF('Data Table'!U84="-", "-",
      IF(ISNUMBER('Data Table'!U84*1), 'Data Table'!U84,
         IF(ISNUMBER(SEARCH("hrs", 'Data Table'!U84)),
            IFERROR(
               ROUND(SUMPRODUCT(
                  VALUE(LEFT(_xlfn.TEXTSPLIT('Data Table'!U84, CHAR(10)), FIND("-", _xlfn.TEXTSPLIT('Data Table'!U84, CHAR(10)))-1)) *
                  (VALUE(MID(_xlfn.TEXTSPLIT('Data Table'!U84, CHAR(10)), FIND("-", _xlfn.TEXTSPLIT('Data Table'!U84, CHAR(10)))+2,
                  SEARCH("hrs", _xlfn.TEXTSPLIT('Data Table'!U84, CHAR(10)))-SEARCH("-", _xlfn.TEXTSPLIT('Data Table'!U84, CHAR(10)))-2))/12)
               ), 2),
               "-"
            )
         )
      )
   )
)</f>
        <v>-</v>
      </c>
      <c r="T83" s="251" t="s">
        <v>54</v>
      </c>
      <c r="U83" s="253">
        <v>0</v>
      </c>
      <c r="V83" s="253">
        <v>0</v>
      </c>
      <c r="W83" s="208"/>
    </row>
    <row r="84" spans="1:23" s="3" customFormat="1" ht="20.25" customHeight="1">
      <c r="A84" s="205">
        <v>45394</v>
      </c>
      <c r="B84" s="203" t="str" cm="1">
        <f t="array" ref="B84">IF('Data Table'!B85="", "-",
   IF('Data Table'!B85="-", "-",
      IF(ISNUMBER('Data Table'!B85*1), 'Data Table'!B85,
         IF(ISNUMBER(SEARCH("hrs", 'Data Table'!B85)),
            IFERROR(
               ROUND(SUMPRODUCT(
                  VALUE(LEFT(_xlfn.TEXTSPLIT('Data Table'!B85, CHAR(10)), FIND("-", _xlfn.TEXTSPLIT('Data Table'!B85, CHAR(10)))-1)) *
                  (VALUE(MID(_xlfn.TEXTSPLIT('Data Table'!B85, CHAR(10)), FIND("-", _xlfn.TEXTSPLIT('Data Table'!B85, CHAR(10)))+2,
                  SEARCH("hrs", _xlfn.TEXTSPLIT('Data Table'!B85, CHAR(10)))-SEARCH("-", _xlfn.TEXTSPLIT('Data Table'!B85, CHAR(10)))-2))/12)
               ), 2),
               "-"
            )
         )
      )
   )
)</f>
        <v>-</v>
      </c>
      <c r="C84" s="203" t="str" cm="1">
        <f t="array" ref="C84">IF('Data Table'!C85="", "-",
   IF('Data Table'!C85="-", "-",
      IF(ISNUMBER('Data Table'!C85*1), 'Data Table'!C85,
         IF(ISNUMBER(SEARCH("hrs", 'Data Table'!C85)),
            IFERROR(
               ROUND(SUMPRODUCT(
                  VALUE(LEFT(_xlfn.TEXTSPLIT('Data Table'!C85, CHAR(10)), FIND("-", _xlfn.TEXTSPLIT('Data Table'!C85, CHAR(10)))-1)) *
                  (VALUE(MID(_xlfn.TEXTSPLIT('Data Table'!C85, CHAR(10)), FIND("-", _xlfn.TEXTSPLIT('Data Table'!C85, CHAR(10)))+2,
                  SEARCH("hrs", _xlfn.TEXTSPLIT('Data Table'!C85, CHAR(10)))-SEARCH("-", _xlfn.TEXTSPLIT('Data Table'!C85, CHAR(10)))-2))/12)
               ), 2),
               "-"
            )
         )
      )
   )
)</f>
        <v>-</v>
      </c>
      <c r="D84" s="203" t="str" cm="1">
        <f t="array" ref="D84">IF('Data Table'!D85="", "-",
   IF('Data Table'!D85="-", "-",
      IF(ISNUMBER('Data Table'!D85*1), 'Data Table'!D85,
         IF(ISNUMBER(SEARCH("hrs", 'Data Table'!D85)),
            IFERROR(
               ROUND(SUMPRODUCT(
                  VALUE(LEFT(_xlfn.TEXTSPLIT('Data Table'!D85, CHAR(10)), FIND("-", _xlfn.TEXTSPLIT('Data Table'!D85, CHAR(10)))-1)) *
                  (VALUE(MID(_xlfn.TEXTSPLIT('Data Table'!D85, CHAR(10)), FIND("-", _xlfn.TEXTSPLIT('Data Table'!D85, CHAR(10)))+2,
                  SEARCH("hrs", _xlfn.TEXTSPLIT('Data Table'!D85, CHAR(10)))-SEARCH("-", _xlfn.TEXTSPLIT('Data Table'!D85, CHAR(10)))-2))/12)
               ), 2),
               "-"
            )
         )
      )
   )
)</f>
        <v>-</v>
      </c>
      <c r="E84" s="203" t="str" cm="1">
        <f t="array" ref="E84">IF('Data Table'!E85="", "-",
   IF('Data Table'!E85="-", "-",
      IF(ISNUMBER('Data Table'!E85*1), 'Data Table'!E85,
         IF(ISNUMBER(SEARCH("hrs", 'Data Table'!E85)),
            IFERROR(
               ROUND(SUMPRODUCT(
                  VALUE(LEFT(_xlfn.TEXTSPLIT('Data Table'!E85, CHAR(10)), FIND("-", _xlfn.TEXTSPLIT('Data Table'!E85, CHAR(10)))-1)) *
                  (VALUE(MID(_xlfn.TEXTSPLIT('Data Table'!E85, CHAR(10)), FIND("-", _xlfn.TEXTSPLIT('Data Table'!E85, CHAR(10)))+2,
                  SEARCH("hrs", _xlfn.TEXTSPLIT('Data Table'!E85, CHAR(10)))-SEARCH("-", _xlfn.TEXTSPLIT('Data Table'!E85, CHAR(10)))-2))/12)
               ), 2),
               "-"
            )
         )
      )
   )
)</f>
        <v>-</v>
      </c>
      <c r="F84" s="203" t="str" cm="1">
        <f t="array" ref="F84">IF('Data Table'!F85="", "-",
   IF('Data Table'!F85="-", "-",
      IF(ISNUMBER('Data Table'!F85*1), 'Data Table'!F85,
         IF(ISNUMBER(SEARCH("hrs", 'Data Table'!F85)),
            IFERROR(
               ROUND(SUMPRODUCT(
                  VALUE(LEFT(_xlfn.TEXTSPLIT('Data Table'!F85, CHAR(10)), FIND("-", _xlfn.TEXTSPLIT('Data Table'!F85, CHAR(10)))-1)) *
                  (VALUE(MID(_xlfn.TEXTSPLIT('Data Table'!F85, CHAR(10)), FIND("-", _xlfn.TEXTSPLIT('Data Table'!F85, CHAR(10)))+2,
                  SEARCH("hrs", _xlfn.TEXTSPLIT('Data Table'!F85, CHAR(10)))-SEARCH("-", _xlfn.TEXTSPLIT('Data Table'!F85, CHAR(10)))-2))/12)
               ), 2),
               "-"
            )
         )
      )
   )
)</f>
        <v>-</v>
      </c>
      <c r="G84" s="203" t="str" cm="1">
        <f t="array" ref="G84">IF('Data Table'!G85="", "-",
   IF('Data Table'!G85="-", "-",
      IF(ISNUMBER('Data Table'!G85*1), 'Data Table'!G85,
         IF(ISNUMBER(SEARCH("hrs", 'Data Table'!G85)),
            IFERROR(
               ROUND(SUMPRODUCT(
                  VALUE(LEFT(_xlfn.TEXTSPLIT('Data Table'!G85, CHAR(10)), FIND("-", _xlfn.TEXTSPLIT('Data Table'!G85, CHAR(10)))-1)) *
                  (VALUE(MID(_xlfn.TEXTSPLIT('Data Table'!G85, CHAR(10)), FIND("-", _xlfn.TEXTSPLIT('Data Table'!G85, CHAR(10)))+2,
                  SEARCH("hrs", _xlfn.TEXTSPLIT('Data Table'!G85, CHAR(10)))-SEARCH("-", _xlfn.TEXTSPLIT('Data Table'!G85, CHAR(10)))-2))/12)
               ), 2),
               "-"
            )
         )
      )
   )
)</f>
        <v>-</v>
      </c>
      <c r="H84" s="203" t="str" cm="1">
        <f t="array" ref="H84">IF('Data Table'!H85="", "-",
   IF('Data Table'!H85="-", "-",
      IF(ISNUMBER('Data Table'!H85*1), 'Data Table'!H85,
         IF(ISNUMBER(SEARCH("hrs", 'Data Table'!H85)),
            IFERROR(
               ROUND(SUMPRODUCT(
                  VALUE(LEFT(_xlfn.TEXTSPLIT('Data Table'!H85, CHAR(10)), FIND("-", _xlfn.TEXTSPLIT('Data Table'!H85, CHAR(10)))-1)) *
                  (VALUE(MID(_xlfn.TEXTSPLIT('Data Table'!H85, CHAR(10)), FIND("-", _xlfn.TEXTSPLIT('Data Table'!H85, CHAR(10)))+2,
                  SEARCH("hrs", _xlfn.TEXTSPLIT('Data Table'!H85, CHAR(10)))-SEARCH("-", _xlfn.TEXTSPLIT('Data Table'!H85, CHAR(10)))-2))/12)
               ), 2),
               "-"
            )
         )
      )
   )
)</f>
        <v>-</v>
      </c>
      <c r="I84" s="203" t="str" cm="1">
        <f t="array" ref="I84">IF('Data Table'!I85="", "-",
   IF('Data Table'!I85="-", "-",
      IF(ISNUMBER('Data Table'!I85*1), 'Data Table'!I85,
         IF(ISNUMBER(SEARCH("hrs", 'Data Table'!I85)),
            IFERROR(
               ROUND(SUMPRODUCT(
                  VALUE(LEFT(_xlfn.TEXTSPLIT('Data Table'!I85, CHAR(10)), FIND("-", _xlfn.TEXTSPLIT('Data Table'!I85, CHAR(10)))-1)) *
                  (VALUE(MID(_xlfn.TEXTSPLIT('Data Table'!I85, CHAR(10)), FIND("-", _xlfn.TEXTSPLIT('Data Table'!I85, CHAR(10)))+2,
                  SEARCH("hrs", _xlfn.TEXTSPLIT('Data Table'!I85, CHAR(10)))-SEARCH("-", _xlfn.TEXTSPLIT('Data Table'!I85, CHAR(10)))-2))/12)
               ), 2),
               "-"
            )
         )
      )
   )
)</f>
        <v>-</v>
      </c>
      <c r="J84" s="203" t="str" cm="1">
        <f t="array" ref="J84">IF('Data Table'!J85="", "-",
   IF('Data Table'!J85="-", "-",
      IF(ISNUMBER('Data Table'!J85*1), 'Data Table'!J85,
         IF(ISNUMBER(SEARCH("hrs", 'Data Table'!J85)),
            IFERROR(
               ROUND(SUMPRODUCT(
                  VALUE(LEFT(_xlfn.TEXTSPLIT('Data Table'!J85, CHAR(10)), FIND("-", _xlfn.TEXTSPLIT('Data Table'!J85, CHAR(10)))-1)) *
                  (VALUE(MID(_xlfn.TEXTSPLIT('Data Table'!J85, CHAR(10)), FIND("-", _xlfn.TEXTSPLIT('Data Table'!J85, CHAR(10)))+2,
                  SEARCH("hrs", _xlfn.TEXTSPLIT('Data Table'!J85, CHAR(10)))-SEARCH("-", _xlfn.TEXTSPLIT('Data Table'!J85, CHAR(10)))-2))/12)
               ), 2),
               "-"
            )
         )
      )
   )
)</f>
        <v>-</v>
      </c>
      <c r="K84" s="203" t="str" cm="1">
        <f t="array" ref="K84">IF('Data Table'!K85="", "-",
   IF('Data Table'!K85="-", "-",
      IF(ISNUMBER('Data Table'!K85*1), 'Data Table'!K85,
         IF(ISNUMBER(SEARCH("hrs", 'Data Table'!K85)),
            IFERROR(
               ROUND(SUMPRODUCT(
                  VALUE(LEFT(_xlfn.TEXTSPLIT('Data Table'!K85, CHAR(10)), FIND("-", _xlfn.TEXTSPLIT('Data Table'!K85, CHAR(10)))-1)) *
                  (VALUE(MID(_xlfn.TEXTSPLIT('Data Table'!K85, CHAR(10)), FIND("-", _xlfn.TEXTSPLIT('Data Table'!K85, CHAR(10)))+2,
                  SEARCH("hrs", _xlfn.TEXTSPLIT('Data Table'!K85, CHAR(10)))-SEARCH("-", _xlfn.TEXTSPLIT('Data Table'!K85, CHAR(10)))-2))/12)
               ), 2),
               "-"
            )
         )
      )
   )
)</f>
        <v>-</v>
      </c>
      <c r="L84" s="203" t="str" cm="1">
        <f t="array" ref="L84">IF('Data Table'!N85="", "-",
   IF('Data Table'!N85="-", "-",
      IF(ISNUMBER('Data Table'!N85*1), 'Data Table'!N85,
         IF(ISNUMBER(SEARCH("hrs", 'Data Table'!N85)),
            IFERROR(
               ROUND(SUMPRODUCT(
                  VALUE(LEFT(_xlfn.TEXTSPLIT('Data Table'!N85, CHAR(10)), FIND("-", _xlfn.TEXTSPLIT('Data Table'!N85, CHAR(10)))-1)) *
                  (VALUE(MID(_xlfn.TEXTSPLIT('Data Table'!N85, CHAR(10)), FIND("-", _xlfn.TEXTSPLIT('Data Table'!N85, CHAR(10)))+2,
                  SEARCH("hrs", _xlfn.TEXTSPLIT('Data Table'!N85, CHAR(10)))-SEARCH("-", _xlfn.TEXTSPLIT('Data Table'!N85, CHAR(10)))-2))/12)
               ), 2),
               "-"
            )
         )
      )
   )
)</f>
        <v>-</v>
      </c>
      <c r="M84" s="203" t="str" cm="1">
        <f t="array" ref="M84">IF('Data Table'!O85="", "-",
   IF('Data Table'!O85="-", "-",
      IF(ISNUMBER('Data Table'!O85*1), 'Data Table'!O85,
         IF(ISNUMBER(SEARCH("hrs", 'Data Table'!O85)),
            IFERROR(
               ROUND(SUMPRODUCT(
                  VALUE(LEFT(_xlfn.TEXTSPLIT('Data Table'!O85, CHAR(10)), FIND("-", _xlfn.TEXTSPLIT('Data Table'!O85, CHAR(10)))-1)) *
                  (VALUE(MID(_xlfn.TEXTSPLIT('Data Table'!O85, CHAR(10)), FIND("-", _xlfn.TEXTSPLIT('Data Table'!O85, CHAR(10)))+2,
                  SEARCH("hrs", _xlfn.TEXTSPLIT('Data Table'!O85, CHAR(10)))-SEARCH("-", _xlfn.TEXTSPLIT('Data Table'!O85, CHAR(10)))-2))/12)
               ), 2),
               "-"
            )
         )
      )
   )
)</f>
        <v>-</v>
      </c>
      <c r="N84" s="203" t="str" cm="1">
        <f t="array" ref="N84">IF('Data Table'!P85="", "-",
   IF('Data Table'!P85="-", "-",
      IF(ISNUMBER('Data Table'!P85*1), 'Data Table'!P85,
         IF(ISNUMBER(SEARCH("hrs", 'Data Table'!P85)),
            IFERROR(
               ROUND(SUMPRODUCT(
                  VALUE(LEFT(_xlfn.TEXTSPLIT('Data Table'!P85, CHAR(10)), FIND("-", _xlfn.TEXTSPLIT('Data Table'!P85, CHAR(10)))-1)) *
                  (VALUE(MID(_xlfn.TEXTSPLIT('Data Table'!P85, CHAR(10)), FIND("-", _xlfn.TEXTSPLIT('Data Table'!P85, CHAR(10)))+2,
                  SEARCH("hrs", _xlfn.TEXTSPLIT('Data Table'!P85, CHAR(10)))-SEARCH("-", _xlfn.TEXTSPLIT('Data Table'!P85, CHAR(10)))-2))/12)
               ), 2),
               "-"
            )
         )
      )
   )
)</f>
        <v>-</v>
      </c>
      <c r="O84" s="203" t="str" cm="1">
        <f t="array" ref="O84">IF('Data Table'!Q85="", "-",
   IF('Data Table'!Q85="-", "-",
      IF(ISNUMBER('Data Table'!Q85*1), 'Data Table'!Q85,
         IF(ISNUMBER(SEARCH("hrs", 'Data Table'!Q85)),
            IFERROR(
               ROUND(SUMPRODUCT(
                  VALUE(LEFT(_xlfn.TEXTSPLIT('Data Table'!Q85, CHAR(10)), FIND("-", _xlfn.TEXTSPLIT('Data Table'!Q85, CHAR(10)))-1)) *
                  (VALUE(MID(_xlfn.TEXTSPLIT('Data Table'!Q85, CHAR(10)), FIND("-", _xlfn.TEXTSPLIT('Data Table'!Q85, CHAR(10)))+2,
                  SEARCH("hrs", _xlfn.TEXTSPLIT('Data Table'!Q85, CHAR(10)))-SEARCH("-", _xlfn.TEXTSPLIT('Data Table'!Q85, CHAR(10)))-2))/12)
               ), 2),
               "-"
            )
         )
      )
   )
)</f>
        <v>-</v>
      </c>
      <c r="P84" s="203" t="str" cm="1">
        <f t="array" ref="P84">IF('Data Table'!R85="", "-",
   IF('Data Table'!R85="-", "-",
      IF(ISNUMBER('Data Table'!R85*1), 'Data Table'!R85,
         IF(ISNUMBER(SEARCH("hrs", 'Data Table'!R85)),
            IFERROR(
               ROUND(SUMPRODUCT(
                  VALUE(LEFT(_xlfn.TEXTSPLIT('Data Table'!R85, CHAR(10)), FIND("-", _xlfn.TEXTSPLIT('Data Table'!R85, CHAR(10)))-1)) *
                  (VALUE(MID(_xlfn.TEXTSPLIT('Data Table'!R85, CHAR(10)), FIND("-", _xlfn.TEXTSPLIT('Data Table'!R85, CHAR(10)))+2,
                  SEARCH("hrs", _xlfn.TEXTSPLIT('Data Table'!R85, CHAR(10)))-SEARCH("-", _xlfn.TEXTSPLIT('Data Table'!R85, CHAR(10)))-2))/12)
               ), 2),
               "-"
            )
         )
      )
   )
)</f>
        <v>-</v>
      </c>
      <c r="Q84" s="203" t="str" cm="1">
        <f t="array" ref="Q84">IF('Data Table'!S85="", "-",
   IF('Data Table'!S85="-", "-",
      IF(ISNUMBER('Data Table'!S85*1), 'Data Table'!S85,
         IF(ISNUMBER(SEARCH("hrs", 'Data Table'!S85)),
            IFERROR(
               ROUND(SUMPRODUCT(
                  VALUE(LEFT(_xlfn.TEXTSPLIT('Data Table'!S85, CHAR(10)), FIND("-", _xlfn.TEXTSPLIT('Data Table'!S85, CHAR(10)))-1)) *
                  (VALUE(MID(_xlfn.TEXTSPLIT('Data Table'!S85, CHAR(10)), FIND("-", _xlfn.TEXTSPLIT('Data Table'!S85, CHAR(10)))+2,
                  SEARCH("hrs", _xlfn.TEXTSPLIT('Data Table'!S85, CHAR(10)))-SEARCH("-", _xlfn.TEXTSPLIT('Data Table'!S85, CHAR(10)))-2))/12)
               ), 2),
               "-"
            )
         )
      )
   )
)</f>
        <v>-</v>
      </c>
      <c r="R84" s="203" t="str" cm="1">
        <f t="array" ref="R84">IF('Data Table'!T85="", "-",
   IF('Data Table'!T85="-", "-",
      IF(ISNUMBER('Data Table'!T85*1), 'Data Table'!T85,
         IF(ISNUMBER(SEARCH("hrs", 'Data Table'!T85)),
            IFERROR(
               ROUND(SUMPRODUCT(
                  VALUE(LEFT(_xlfn.TEXTSPLIT('Data Table'!T85, CHAR(10)), FIND("-", _xlfn.TEXTSPLIT('Data Table'!T85, CHAR(10)))-1)) *
                  (VALUE(MID(_xlfn.TEXTSPLIT('Data Table'!T85, CHAR(10)), FIND("-", _xlfn.TEXTSPLIT('Data Table'!T85, CHAR(10)))+2,
                  SEARCH("hrs", _xlfn.TEXTSPLIT('Data Table'!T85, CHAR(10)))-SEARCH("-", _xlfn.TEXTSPLIT('Data Table'!T85, CHAR(10)))-2))/12)
               ), 2),
               "-"
            )
         )
      )
   )
)</f>
        <v>-</v>
      </c>
      <c r="S84" s="203" t="str" cm="1">
        <f t="array" ref="S84">IF('Data Table'!U85="", "-",
   IF('Data Table'!U85="-", "-",
      IF(ISNUMBER('Data Table'!U85*1), 'Data Table'!U85,
         IF(ISNUMBER(SEARCH("hrs", 'Data Table'!U85)),
            IFERROR(
               ROUND(SUMPRODUCT(
                  VALUE(LEFT(_xlfn.TEXTSPLIT('Data Table'!U85, CHAR(10)), FIND("-", _xlfn.TEXTSPLIT('Data Table'!U85, CHAR(10)))-1)) *
                  (VALUE(MID(_xlfn.TEXTSPLIT('Data Table'!U85, CHAR(10)), FIND("-", _xlfn.TEXTSPLIT('Data Table'!U85, CHAR(10)))+2,
                  SEARCH("hrs", _xlfn.TEXTSPLIT('Data Table'!U85, CHAR(10)))-SEARCH("-", _xlfn.TEXTSPLIT('Data Table'!U85, CHAR(10)))-2))/12)
               ), 2),
               "-"
            )
         )
      )
   )
)</f>
        <v>-</v>
      </c>
      <c r="T84" s="251" t="s">
        <v>54</v>
      </c>
      <c r="U84" s="253">
        <v>0</v>
      </c>
      <c r="V84" s="253">
        <v>0</v>
      </c>
      <c r="W84" s="208"/>
    </row>
    <row r="85" spans="1:23" s="3" customFormat="1" ht="20.25" customHeight="1">
      <c r="A85" s="205">
        <v>45395</v>
      </c>
      <c r="B85" s="203" t="str" cm="1">
        <f t="array" ref="B85">IF('Data Table'!B86="", "-",
   IF('Data Table'!B86="-", "-",
      IF(ISNUMBER('Data Table'!B86*1), 'Data Table'!B86,
         IF(ISNUMBER(SEARCH("hrs", 'Data Table'!B86)),
            IFERROR(
               ROUND(SUMPRODUCT(
                  VALUE(LEFT(_xlfn.TEXTSPLIT('Data Table'!B86, CHAR(10)), FIND("-", _xlfn.TEXTSPLIT('Data Table'!B86, CHAR(10)))-1)) *
                  (VALUE(MID(_xlfn.TEXTSPLIT('Data Table'!B86, CHAR(10)), FIND("-", _xlfn.TEXTSPLIT('Data Table'!B86, CHAR(10)))+2,
                  SEARCH("hrs", _xlfn.TEXTSPLIT('Data Table'!B86, CHAR(10)))-SEARCH("-", _xlfn.TEXTSPLIT('Data Table'!B86, CHAR(10)))-2))/12)
               ), 2),
               "-"
            )
         )
      )
   )
)</f>
        <v>-</v>
      </c>
      <c r="C85" s="203" t="str" cm="1">
        <f t="array" ref="C85">IF('Data Table'!C86="", "-",
   IF('Data Table'!C86="-", "-",
      IF(ISNUMBER('Data Table'!C86*1), 'Data Table'!C86,
         IF(ISNUMBER(SEARCH("hrs", 'Data Table'!C86)),
            IFERROR(
               ROUND(SUMPRODUCT(
                  VALUE(LEFT(_xlfn.TEXTSPLIT('Data Table'!C86, CHAR(10)), FIND("-", _xlfn.TEXTSPLIT('Data Table'!C86, CHAR(10)))-1)) *
                  (VALUE(MID(_xlfn.TEXTSPLIT('Data Table'!C86, CHAR(10)), FIND("-", _xlfn.TEXTSPLIT('Data Table'!C86, CHAR(10)))+2,
                  SEARCH("hrs", _xlfn.TEXTSPLIT('Data Table'!C86, CHAR(10)))-SEARCH("-", _xlfn.TEXTSPLIT('Data Table'!C86, CHAR(10)))-2))/12)
               ), 2),
               "-"
            )
         )
      )
   )
)</f>
        <v>-</v>
      </c>
      <c r="D85" s="203" t="str" cm="1">
        <f t="array" ref="D85">IF('Data Table'!D86="", "-",
   IF('Data Table'!D86="-", "-",
      IF(ISNUMBER('Data Table'!D86*1), 'Data Table'!D86,
         IF(ISNUMBER(SEARCH("hrs", 'Data Table'!D86)),
            IFERROR(
               ROUND(SUMPRODUCT(
                  VALUE(LEFT(_xlfn.TEXTSPLIT('Data Table'!D86, CHAR(10)), FIND("-", _xlfn.TEXTSPLIT('Data Table'!D86, CHAR(10)))-1)) *
                  (VALUE(MID(_xlfn.TEXTSPLIT('Data Table'!D86, CHAR(10)), FIND("-", _xlfn.TEXTSPLIT('Data Table'!D86, CHAR(10)))+2,
                  SEARCH("hrs", _xlfn.TEXTSPLIT('Data Table'!D86, CHAR(10)))-SEARCH("-", _xlfn.TEXTSPLIT('Data Table'!D86, CHAR(10)))-2))/12)
               ), 2),
               "-"
            )
         )
      )
   )
)</f>
        <v>-</v>
      </c>
      <c r="E85" s="203" t="str" cm="1">
        <f t="array" ref="E85">IF('Data Table'!E86="", "-",
   IF('Data Table'!E86="-", "-",
      IF(ISNUMBER('Data Table'!E86*1), 'Data Table'!E86,
         IF(ISNUMBER(SEARCH("hrs", 'Data Table'!E86)),
            IFERROR(
               ROUND(SUMPRODUCT(
                  VALUE(LEFT(_xlfn.TEXTSPLIT('Data Table'!E86, CHAR(10)), FIND("-", _xlfn.TEXTSPLIT('Data Table'!E86, CHAR(10)))-1)) *
                  (VALUE(MID(_xlfn.TEXTSPLIT('Data Table'!E86, CHAR(10)), FIND("-", _xlfn.TEXTSPLIT('Data Table'!E86, CHAR(10)))+2,
                  SEARCH("hrs", _xlfn.TEXTSPLIT('Data Table'!E86, CHAR(10)))-SEARCH("-", _xlfn.TEXTSPLIT('Data Table'!E86, CHAR(10)))-2))/12)
               ), 2),
               "-"
            )
         )
      )
   )
)</f>
        <v>-</v>
      </c>
      <c r="F85" s="203" t="str" cm="1">
        <f t="array" ref="F85">IF('Data Table'!F86="", "-",
   IF('Data Table'!F86="-", "-",
      IF(ISNUMBER('Data Table'!F86*1), 'Data Table'!F86,
         IF(ISNUMBER(SEARCH("hrs", 'Data Table'!F86)),
            IFERROR(
               ROUND(SUMPRODUCT(
                  VALUE(LEFT(_xlfn.TEXTSPLIT('Data Table'!F86, CHAR(10)), FIND("-", _xlfn.TEXTSPLIT('Data Table'!F86, CHAR(10)))-1)) *
                  (VALUE(MID(_xlfn.TEXTSPLIT('Data Table'!F86, CHAR(10)), FIND("-", _xlfn.TEXTSPLIT('Data Table'!F86, CHAR(10)))+2,
                  SEARCH("hrs", _xlfn.TEXTSPLIT('Data Table'!F86, CHAR(10)))-SEARCH("-", _xlfn.TEXTSPLIT('Data Table'!F86, CHAR(10)))-2))/12)
               ), 2),
               "-"
            )
         )
      )
   )
)</f>
        <v>-</v>
      </c>
      <c r="G85" s="203" t="str" cm="1">
        <f t="array" ref="G85">IF('Data Table'!G86="", "-",
   IF('Data Table'!G86="-", "-",
      IF(ISNUMBER('Data Table'!G86*1), 'Data Table'!G86,
         IF(ISNUMBER(SEARCH("hrs", 'Data Table'!G86)),
            IFERROR(
               ROUND(SUMPRODUCT(
                  VALUE(LEFT(_xlfn.TEXTSPLIT('Data Table'!G86, CHAR(10)), FIND("-", _xlfn.TEXTSPLIT('Data Table'!G86, CHAR(10)))-1)) *
                  (VALUE(MID(_xlfn.TEXTSPLIT('Data Table'!G86, CHAR(10)), FIND("-", _xlfn.TEXTSPLIT('Data Table'!G86, CHAR(10)))+2,
                  SEARCH("hrs", _xlfn.TEXTSPLIT('Data Table'!G86, CHAR(10)))-SEARCH("-", _xlfn.TEXTSPLIT('Data Table'!G86, CHAR(10)))-2))/12)
               ), 2),
               "-"
            )
         )
      )
   )
)</f>
        <v>-</v>
      </c>
      <c r="H85" s="203" t="str" cm="1">
        <f t="array" ref="H85">IF('Data Table'!H86="", "-",
   IF('Data Table'!H86="-", "-",
      IF(ISNUMBER('Data Table'!H86*1), 'Data Table'!H86,
         IF(ISNUMBER(SEARCH("hrs", 'Data Table'!H86)),
            IFERROR(
               ROUND(SUMPRODUCT(
                  VALUE(LEFT(_xlfn.TEXTSPLIT('Data Table'!H86, CHAR(10)), FIND("-", _xlfn.TEXTSPLIT('Data Table'!H86, CHAR(10)))-1)) *
                  (VALUE(MID(_xlfn.TEXTSPLIT('Data Table'!H86, CHAR(10)), FIND("-", _xlfn.TEXTSPLIT('Data Table'!H86, CHAR(10)))+2,
                  SEARCH("hrs", _xlfn.TEXTSPLIT('Data Table'!H86, CHAR(10)))-SEARCH("-", _xlfn.TEXTSPLIT('Data Table'!H86, CHAR(10)))-2))/12)
               ), 2),
               "-"
            )
         )
      )
   )
)</f>
        <v>-</v>
      </c>
      <c r="I85" s="203" t="str" cm="1">
        <f t="array" ref="I85">IF('Data Table'!I86="", "-",
   IF('Data Table'!I86="-", "-",
      IF(ISNUMBER('Data Table'!I86*1), 'Data Table'!I86,
         IF(ISNUMBER(SEARCH("hrs", 'Data Table'!I86)),
            IFERROR(
               ROUND(SUMPRODUCT(
                  VALUE(LEFT(_xlfn.TEXTSPLIT('Data Table'!I86, CHAR(10)), FIND("-", _xlfn.TEXTSPLIT('Data Table'!I86, CHAR(10)))-1)) *
                  (VALUE(MID(_xlfn.TEXTSPLIT('Data Table'!I86, CHAR(10)), FIND("-", _xlfn.TEXTSPLIT('Data Table'!I86, CHAR(10)))+2,
                  SEARCH("hrs", _xlfn.TEXTSPLIT('Data Table'!I86, CHAR(10)))-SEARCH("-", _xlfn.TEXTSPLIT('Data Table'!I86, CHAR(10)))-2))/12)
               ), 2),
               "-"
            )
         )
      )
   )
)</f>
        <v>-</v>
      </c>
      <c r="J85" s="203" t="str" cm="1">
        <f t="array" ref="J85">IF('Data Table'!J86="", "-",
   IF('Data Table'!J86="-", "-",
      IF(ISNUMBER('Data Table'!J86*1), 'Data Table'!J86,
         IF(ISNUMBER(SEARCH("hrs", 'Data Table'!J86)),
            IFERROR(
               ROUND(SUMPRODUCT(
                  VALUE(LEFT(_xlfn.TEXTSPLIT('Data Table'!J86, CHAR(10)), FIND("-", _xlfn.TEXTSPLIT('Data Table'!J86, CHAR(10)))-1)) *
                  (VALUE(MID(_xlfn.TEXTSPLIT('Data Table'!J86, CHAR(10)), FIND("-", _xlfn.TEXTSPLIT('Data Table'!J86, CHAR(10)))+2,
                  SEARCH("hrs", _xlfn.TEXTSPLIT('Data Table'!J86, CHAR(10)))-SEARCH("-", _xlfn.TEXTSPLIT('Data Table'!J86, CHAR(10)))-2))/12)
               ), 2),
               "-"
            )
         )
      )
   )
)</f>
        <v>-</v>
      </c>
      <c r="K85" s="203" t="str" cm="1">
        <f t="array" ref="K85">IF('Data Table'!K86="", "-",
   IF('Data Table'!K86="-", "-",
      IF(ISNUMBER('Data Table'!K86*1), 'Data Table'!K86,
         IF(ISNUMBER(SEARCH("hrs", 'Data Table'!K86)),
            IFERROR(
               ROUND(SUMPRODUCT(
                  VALUE(LEFT(_xlfn.TEXTSPLIT('Data Table'!K86, CHAR(10)), FIND("-", _xlfn.TEXTSPLIT('Data Table'!K86, CHAR(10)))-1)) *
                  (VALUE(MID(_xlfn.TEXTSPLIT('Data Table'!K86, CHAR(10)), FIND("-", _xlfn.TEXTSPLIT('Data Table'!K86, CHAR(10)))+2,
                  SEARCH("hrs", _xlfn.TEXTSPLIT('Data Table'!K86, CHAR(10)))-SEARCH("-", _xlfn.TEXTSPLIT('Data Table'!K86, CHAR(10)))-2))/12)
               ), 2),
               "-"
            )
         )
      )
   )
)</f>
        <v>-</v>
      </c>
      <c r="L85" s="203" t="str" cm="1">
        <f t="array" ref="L85">IF('Data Table'!N86="", "-",
   IF('Data Table'!N86="-", "-",
      IF(ISNUMBER('Data Table'!N86*1), 'Data Table'!N86,
         IF(ISNUMBER(SEARCH("hrs", 'Data Table'!N86)),
            IFERROR(
               ROUND(SUMPRODUCT(
                  VALUE(LEFT(_xlfn.TEXTSPLIT('Data Table'!N86, CHAR(10)), FIND("-", _xlfn.TEXTSPLIT('Data Table'!N86, CHAR(10)))-1)) *
                  (VALUE(MID(_xlfn.TEXTSPLIT('Data Table'!N86, CHAR(10)), FIND("-", _xlfn.TEXTSPLIT('Data Table'!N86, CHAR(10)))+2,
                  SEARCH("hrs", _xlfn.TEXTSPLIT('Data Table'!N86, CHAR(10)))-SEARCH("-", _xlfn.TEXTSPLIT('Data Table'!N86, CHAR(10)))-2))/12)
               ), 2),
               "-"
            )
         )
      )
   )
)</f>
        <v>-</v>
      </c>
      <c r="M85" s="203" t="str" cm="1">
        <f t="array" ref="M85">IF('Data Table'!O86="", "-",
   IF('Data Table'!O86="-", "-",
      IF(ISNUMBER('Data Table'!O86*1), 'Data Table'!O86,
         IF(ISNUMBER(SEARCH("hrs", 'Data Table'!O86)),
            IFERROR(
               ROUND(SUMPRODUCT(
                  VALUE(LEFT(_xlfn.TEXTSPLIT('Data Table'!O86, CHAR(10)), FIND("-", _xlfn.TEXTSPLIT('Data Table'!O86, CHAR(10)))-1)) *
                  (VALUE(MID(_xlfn.TEXTSPLIT('Data Table'!O86, CHAR(10)), FIND("-", _xlfn.TEXTSPLIT('Data Table'!O86, CHAR(10)))+2,
                  SEARCH("hrs", _xlfn.TEXTSPLIT('Data Table'!O86, CHAR(10)))-SEARCH("-", _xlfn.TEXTSPLIT('Data Table'!O86, CHAR(10)))-2))/12)
               ), 2),
               "-"
            )
         )
      )
   )
)</f>
        <v>-</v>
      </c>
      <c r="N85" s="203" t="str" cm="1">
        <f t="array" ref="N85">IF('Data Table'!P86="", "-",
   IF('Data Table'!P86="-", "-",
      IF(ISNUMBER('Data Table'!P86*1), 'Data Table'!P86,
         IF(ISNUMBER(SEARCH("hrs", 'Data Table'!P86)),
            IFERROR(
               ROUND(SUMPRODUCT(
                  VALUE(LEFT(_xlfn.TEXTSPLIT('Data Table'!P86, CHAR(10)), FIND("-", _xlfn.TEXTSPLIT('Data Table'!P86, CHAR(10)))-1)) *
                  (VALUE(MID(_xlfn.TEXTSPLIT('Data Table'!P86, CHAR(10)), FIND("-", _xlfn.TEXTSPLIT('Data Table'!P86, CHAR(10)))+2,
                  SEARCH("hrs", _xlfn.TEXTSPLIT('Data Table'!P86, CHAR(10)))-SEARCH("-", _xlfn.TEXTSPLIT('Data Table'!P86, CHAR(10)))-2))/12)
               ), 2),
               "-"
            )
         )
      )
   )
)</f>
        <v>-</v>
      </c>
      <c r="O85" s="203" t="str" cm="1">
        <f t="array" ref="O85">IF('Data Table'!Q86="", "-",
   IF('Data Table'!Q86="-", "-",
      IF(ISNUMBER('Data Table'!Q86*1), 'Data Table'!Q86,
         IF(ISNUMBER(SEARCH("hrs", 'Data Table'!Q86)),
            IFERROR(
               ROUND(SUMPRODUCT(
                  VALUE(LEFT(_xlfn.TEXTSPLIT('Data Table'!Q86, CHAR(10)), FIND("-", _xlfn.TEXTSPLIT('Data Table'!Q86, CHAR(10)))-1)) *
                  (VALUE(MID(_xlfn.TEXTSPLIT('Data Table'!Q86, CHAR(10)), FIND("-", _xlfn.TEXTSPLIT('Data Table'!Q86, CHAR(10)))+2,
                  SEARCH("hrs", _xlfn.TEXTSPLIT('Data Table'!Q86, CHAR(10)))-SEARCH("-", _xlfn.TEXTSPLIT('Data Table'!Q86, CHAR(10)))-2))/12)
               ), 2),
               "-"
            )
         )
      )
   )
)</f>
        <v>-</v>
      </c>
      <c r="P85" s="203" t="str" cm="1">
        <f t="array" ref="P85">IF('Data Table'!R86="", "-",
   IF('Data Table'!R86="-", "-",
      IF(ISNUMBER('Data Table'!R86*1), 'Data Table'!R86,
         IF(ISNUMBER(SEARCH("hrs", 'Data Table'!R86)),
            IFERROR(
               ROUND(SUMPRODUCT(
                  VALUE(LEFT(_xlfn.TEXTSPLIT('Data Table'!R86, CHAR(10)), FIND("-", _xlfn.TEXTSPLIT('Data Table'!R86, CHAR(10)))-1)) *
                  (VALUE(MID(_xlfn.TEXTSPLIT('Data Table'!R86, CHAR(10)), FIND("-", _xlfn.TEXTSPLIT('Data Table'!R86, CHAR(10)))+2,
                  SEARCH("hrs", _xlfn.TEXTSPLIT('Data Table'!R86, CHAR(10)))-SEARCH("-", _xlfn.TEXTSPLIT('Data Table'!R86, CHAR(10)))-2))/12)
               ), 2),
               "-"
            )
         )
      )
   )
)</f>
        <v>-</v>
      </c>
      <c r="Q85" s="203" t="str" cm="1">
        <f t="array" ref="Q85">IF('Data Table'!S86="", "-",
   IF('Data Table'!S86="-", "-",
      IF(ISNUMBER('Data Table'!S86*1), 'Data Table'!S86,
         IF(ISNUMBER(SEARCH("hrs", 'Data Table'!S86)),
            IFERROR(
               ROUND(SUMPRODUCT(
                  VALUE(LEFT(_xlfn.TEXTSPLIT('Data Table'!S86, CHAR(10)), FIND("-", _xlfn.TEXTSPLIT('Data Table'!S86, CHAR(10)))-1)) *
                  (VALUE(MID(_xlfn.TEXTSPLIT('Data Table'!S86, CHAR(10)), FIND("-", _xlfn.TEXTSPLIT('Data Table'!S86, CHAR(10)))+2,
                  SEARCH("hrs", _xlfn.TEXTSPLIT('Data Table'!S86, CHAR(10)))-SEARCH("-", _xlfn.TEXTSPLIT('Data Table'!S86, CHAR(10)))-2))/12)
               ), 2),
               "-"
            )
         )
      )
   )
)</f>
        <v>-</v>
      </c>
      <c r="R85" s="203" t="str" cm="1">
        <f t="array" ref="R85">IF('Data Table'!T86="", "-",
   IF('Data Table'!T86="-", "-",
      IF(ISNUMBER('Data Table'!T86*1), 'Data Table'!T86,
         IF(ISNUMBER(SEARCH("hrs", 'Data Table'!T86)),
            IFERROR(
               ROUND(SUMPRODUCT(
                  VALUE(LEFT(_xlfn.TEXTSPLIT('Data Table'!T86, CHAR(10)), FIND("-", _xlfn.TEXTSPLIT('Data Table'!T86, CHAR(10)))-1)) *
                  (VALUE(MID(_xlfn.TEXTSPLIT('Data Table'!T86, CHAR(10)), FIND("-", _xlfn.TEXTSPLIT('Data Table'!T86, CHAR(10)))+2,
                  SEARCH("hrs", _xlfn.TEXTSPLIT('Data Table'!T86, CHAR(10)))-SEARCH("-", _xlfn.TEXTSPLIT('Data Table'!T86, CHAR(10)))-2))/12)
               ), 2),
               "-"
            )
         )
      )
   )
)</f>
        <v>-</v>
      </c>
      <c r="S85" s="203" t="str" cm="1">
        <f t="array" ref="S85">IF('Data Table'!U86="", "-",
   IF('Data Table'!U86="-", "-",
      IF(ISNUMBER('Data Table'!U86*1), 'Data Table'!U86,
         IF(ISNUMBER(SEARCH("hrs", 'Data Table'!U86)),
            IFERROR(
               ROUND(SUMPRODUCT(
                  VALUE(LEFT(_xlfn.TEXTSPLIT('Data Table'!U86, CHAR(10)), FIND("-", _xlfn.TEXTSPLIT('Data Table'!U86, CHAR(10)))-1)) *
                  (VALUE(MID(_xlfn.TEXTSPLIT('Data Table'!U86, CHAR(10)), FIND("-", _xlfn.TEXTSPLIT('Data Table'!U86, CHAR(10)))+2,
                  SEARCH("hrs", _xlfn.TEXTSPLIT('Data Table'!U86, CHAR(10)))-SEARCH("-", _xlfn.TEXTSPLIT('Data Table'!U86, CHAR(10)))-2))/12)
               ), 2),
               "-"
            )
         )
      )
   )
)</f>
        <v>-</v>
      </c>
      <c r="T85" s="251" t="s">
        <v>54</v>
      </c>
      <c r="U85" s="253">
        <v>0</v>
      </c>
      <c r="V85" s="253">
        <v>0</v>
      </c>
      <c r="W85" s="208"/>
    </row>
    <row r="86" spans="1:23" s="3" customFormat="1" ht="20.25" customHeight="1">
      <c r="A86" s="205">
        <v>45396</v>
      </c>
      <c r="B86" s="203" t="str" cm="1">
        <f t="array" ref="B86">IF('Data Table'!B87="", "-",
   IF('Data Table'!B87="-", "-",
      IF(ISNUMBER('Data Table'!B87*1), 'Data Table'!B87,
         IF(ISNUMBER(SEARCH("hrs", 'Data Table'!B87)),
            IFERROR(
               ROUND(SUMPRODUCT(
                  VALUE(LEFT(_xlfn.TEXTSPLIT('Data Table'!B87, CHAR(10)), FIND("-", _xlfn.TEXTSPLIT('Data Table'!B87, CHAR(10)))-1)) *
                  (VALUE(MID(_xlfn.TEXTSPLIT('Data Table'!B87, CHAR(10)), FIND("-", _xlfn.TEXTSPLIT('Data Table'!B87, CHAR(10)))+2,
                  SEARCH("hrs", _xlfn.TEXTSPLIT('Data Table'!B87, CHAR(10)))-SEARCH("-", _xlfn.TEXTSPLIT('Data Table'!B87, CHAR(10)))-2))/12)
               ), 2),
               "-"
            )
         )
      )
   )
)</f>
        <v>-</v>
      </c>
      <c r="C86" s="203" t="str" cm="1">
        <f t="array" ref="C86">IF('Data Table'!C87="", "-",
   IF('Data Table'!C87="-", "-",
      IF(ISNUMBER('Data Table'!C87*1), 'Data Table'!C87,
         IF(ISNUMBER(SEARCH("hrs", 'Data Table'!C87)),
            IFERROR(
               ROUND(SUMPRODUCT(
                  VALUE(LEFT(_xlfn.TEXTSPLIT('Data Table'!C87, CHAR(10)), FIND("-", _xlfn.TEXTSPLIT('Data Table'!C87, CHAR(10)))-1)) *
                  (VALUE(MID(_xlfn.TEXTSPLIT('Data Table'!C87, CHAR(10)), FIND("-", _xlfn.TEXTSPLIT('Data Table'!C87, CHAR(10)))+2,
                  SEARCH("hrs", _xlfn.TEXTSPLIT('Data Table'!C87, CHAR(10)))-SEARCH("-", _xlfn.TEXTSPLIT('Data Table'!C87, CHAR(10)))-2))/12)
               ), 2),
               "-"
            )
         )
      )
   )
)</f>
        <v>-</v>
      </c>
      <c r="D86" s="203" t="str" cm="1">
        <f t="array" ref="D86">IF('Data Table'!D87="", "-",
   IF('Data Table'!D87="-", "-",
      IF(ISNUMBER('Data Table'!D87*1), 'Data Table'!D87,
         IF(ISNUMBER(SEARCH("hrs", 'Data Table'!D87)),
            IFERROR(
               ROUND(SUMPRODUCT(
                  VALUE(LEFT(_xlfn.TEXTSPLIT('Data Table'!D87, CHAR(10)), FIND("-", _xlfn.TEXTSPLIT('Data Table'!D87, CHAR(10)))-1)) *
                  (VALUE(MID(_xlfn.TEXTSPLIT('Data Table'!D87, CHAR(10)), FIND("-", _xlfn.TEXTSPLIT('Data Table'!D87, CHAR(10)))+2,
                  SEARCH("hrs", _xlfn.TEXTSPLIT('Data Table'!D87, CHAR(10)))-SEARCH("-", _xlfn.TEXTSPLIT('Data Table'!D87, CHAR(10)))-2))/12)
               ), 2),
               "-"
            )
         )
      )
   )
)</f>
        <v>-</v>
      </c>
      <c r="E86" s="203" t="str" cm="1">
        <f t="array" ref="E86">IF('Data Table'!E87="", "-",
   IF('Data Table'!E87="-", "-",
      IF(ISNUMBER('Data Table'!E87*1), 'Data Table'!E87,
         IF(ISNUMBER(SEARCH("hrs", 'Data Table'!E87)),
            IFERROR(
               ROUND(SUMPRODUCT(
                  VALUE(LEFT(_xlfn.TEXTSPLIT('Data Table'!E87, CHAR(10)), FIND("-", _xlfn.TEXTSPLIT('Data Table'!E87, CHAR(10)))-1)) *
                  (VALUE(MID(_xlfn.TEXTSPLIT('Data Table'!E87, CHAR(10)), FIND("-", _xlfn.TEXTSPLIT('Data Table'!E87, CHAR(10)))+2,
                  SEARCH("hrs", _xlfn.TEXTSPLIT('Data Table'!E87, CHAR(10)))-SEARCH("-", _xlfn.TEXTSPLIT('Data Table'!E87, CHAR(10)))-2))/12)
               ), 2),
               "-"
            )
         )
      )
   )
)</f>
        <v>-</v>
      </c>
      <c r="F86" s="203" t="str" cm="1">
        <f t="array" ref="F86">IF('Data Table'!F87="", "-",
   IF('Data Table'!F87="-", "-",
      IF(ISNUMBER('Data Table'!F87*1), 'Data Table'!F87,
         IF(ISNUMBER(SEARCH("hrs", 'Data Table'!F87)),
            IFERROR(
               ROUND(SUMPRODUCT(
                  VALUE(LEFT(_xlfn.TEXTSPLIT('Data Table'!F87, CHAR(10)), FIND("-", _xlfn.TEXTSPLIT('Data Table'!F87, CHAR(10)))-1)) *
                  (VALUE(MID(_xlfn.TEXTSPLIT('Data Table'!F87, CHAR(10)), FIND("-", _xlfn.TEXTSPLIT('Data Table'!F87, CHAR(10)))+2,
                  SEARCH("hrs", _xlfn.TEXTSPLIT('Data Table'!F87, CHAR(10)))-SEARCH("-", _xlfn.TEXTSPLIT('Data Table'!F87, CHAR(10)))-2))/12)
               ), 2),
               "-"
            )
         )
      )
   )
)</f>
        <v>-</v>
      </c>
      <c r="G86" s="203" t="str" cm="1">
        <f t="array" ref="G86">IF('Data Table'!G87="", "-",
   IF('Data Table'!G87="-", "-",
      IF(ISNUMBER('Data Table'!G87*1), 'Data Table'!G87,
         IF(ISNUMBER(SEARCH("hrs", 'Data Table'!G87)),
            IFERROR(
               ROUND(SUMPRODUCT(
                  VALUE(LEFT(_xlfn.TEXTSPLIT('Data Table'!G87, CHAR(10)), FIND("-", _xlfn.TEXTSPLIT('Data Table'!G87, CHAR(10)))-1)) *
                  (VALUE(MID(_xlfn.TEXTSPLIT('Data Table'!G87, CHAR(10)), FIND("-", _xlfn.TEXTSPLIT('Data Table'!G87, CHAR(10)))+2,
                  SEARCH("hrs", _xlfn.TEXTSPLIT('Data Table'!G87, CHAR(10)))-SEARCH("-", _xlfn.TEXTSPLIT('Data Table'!G87, CHAR(10)))-2))/12)
               ), 2),
               "-"
            )
         )
      )
   )
)</f>
        <v>-</v>
      </c>
      <c r="H86" s="203" t="str" cm="1">
        <f t="array" ref="H86">IF('Data Table'!H87="", "-",
   IF('Data Table'!H87="-", "-",
      IF(ISNUMBER('Data Table'!H87*1), 'Data Table'!H87,
         IF(ISNUMBER(SEARCH("hrs", 'Data Table'!H87)),
            IFERROR(
               ROUND(SUMPRODUCT(
                  VALUE(LEFT(_xlfn.TEXTSPLIT('Data Table'!H87, CHAR(10)), FIND("-", _xlfn.TEXTSPLIT('Data Table'!H87, CHAR(10)))-1)) *
                  (VALUE(MID(_xlfn.TEXTSPLIT('Data Table'!H87, CHAR(10)), FIND("-", _xlfn.TEXTSPLIT('Data Table'!H87, CHAR(10)))+2,
                  SEARCH("hrs", _xlfn.TEXTSPLIT('Data Table'!H87, CHAR(10)))-SEARCH("-", _xlfn.TEXTSPLIT('Data Table'!H87, CHAR(10)))-2))/12)
               ), 2),
               "-"
            )
         )
      )
   )
)</f>
        <v>-</v>
      </c>
      <c r="I86" s="203" t="str" cm="1">
        <f t="array" ref="I86">IF('Data Table'!I87="", "-",
   IF('Data Table'!I87="-", "-",
      IF(ISNUMBER('Data Table'!I87*1), 'Data Table'!I87,
         IF(ISNUMBER(SEARCH("hrs", 'Data Table'!I87)),
            IFERROR(
               ROUND(SUMPRODUCT(
                  VALUE(LEFT(_xlfn.TEXTSPLIT('Data Table'!I87, CHAR(10)), FIND("-", _xlfn.TEXTSPLIT('Data Table'!I87, CHAR(10)))-1)) *
                  (VALUE(MID(_xlfn.TEXTSPLIT('Data Table'!I87, CHAR(10)), FIND("-", _xlfn.TEXTSPLIT('Data Table'!I87, CHAR(10)))+2,
                  SEARCH("hrs", _xlfn.TEXTSPLIT('Data Table'!I87, CHAR(10)))-SEARCH("-", _xlfn.TEXTSPLIT('Data Table'!I87, CHAR(10)))-2))/12)
               ), 2),
               "-"
            )
         )
      )
   )
)</f>
        <v>-</v>
      </c>
      <c r="J86" s="203" t="str" cm="1">
        <f t="array" ref="J86">IF('Data Table'!J87="", "-",
   IF('Data Table'!J87="-", "-",
      IF(ISNUMBER('Data Table'!J87*1), 'Data Table'!J87,
         IF(ISNUMBER(SEARCH("hrs", 'Data Table'!J87)),
            IFERROR(
               ROUND(SUMPRODUCT(
                  VALUE(LEFT(_xlfn.TEXTSPLIT('Data Table'!J87, CHAR(10)), FIND("-", _xlfn.TEXTSPLIT('Data Table'!J87, CHAR(10)))-1)) *
                  (VALUE(MID(_xlfn.TEXTSPLIT('Data Table'!J87, CHAR(10)), FIND("-", _xlfn.TEXTSPLIT('Data Table'!J87, CHAR(10)))+2,
                  SEARCH("hrs", _xlfn.TEXTSPLIT('Data Table'!J87, CHAR(10)))-SEARCH("-", _xlfn.TEXTSPLIT('Data Table'!J87, CHAR(10)))-2))/12)
               ), 2),
               "-"
            )
         )
      )
   )
)</f>
        <v>-</v>
      </c>
      <c r="K86" s="203" t="str" cm="1">
        <f t="array" ref="K86">IF('Data Table'!K87="", "-",
   IF('Data Table'!K87="-", "-",
      IF(ISNUMBER('Data Table'!K87*1), 'Data Table'!K87,
         IF(ISNUMBER(SEARCH("hrs", 'Data Table'!K87)),
            IFERROR(
               ROUND(SUMPRODUCT(
                  VALUE(LEFT(_xlfn.TEXTSPLIT('Data Table'!K87, CHAR(10)), FIND("-", _xlfn.TEXTSPLIT('Data Table'!K87, CHAR(10)))-1)) *
                  (VALUE(MID(_xlfn.TEXTSPLIT('Data Table'!K87, CHAR(10)), FIND("-", _xlfn.TEXTSPLIT('Data Table'!K87, CHAR(10)))+2,
                  SEARCH("hrs", _xlfn.TEXTSPLIT('Data Table'!K87, CHAR(10)))-SEARCH("-", _xlfn.TEXTSPLIT('Data Table'!K87, CHAR(10)))-2))/12)
               ), 2),
               "-"
            )
         )
      )
   )
)</f>
        <v>-</v>
      </c>
      <c r="L86" s="203" t="str" cm="1">
        <f t="array" ref="L86">IF('Data Table'!N87="", "-",
   IF('Data Table'!N87="-", "-",
      IF(ISNUMBER('Data Table'!N87*1), 'Data Table'!N87,
         IF(ISNUMBER(SEARCH("hrs", 'Data Table'!N87)),
            IFERROR(
               ROUND(SUMPRODUCT(
                  VALUE(LEFT(_xlfn.TEXTSPLIT('Data Table'!N87, CHAR(10)), FIND("-", _xlfn.TEXTSPLIT('Data Table'!N87, CHAR(10)))-1)) *
                  (VALUE(MID(_xlfn.TEXTSPLIT('Data Table'!N87, CHAR(10)), FIND("-", _xlfn.TEXTSPLIT('Data Table'!N87, CHAR(10)))+2,
                  SEARCH("hrs", _xlfn.TEXTSPLIT('Data Table'!N87, CHAR(10)))-SEARCH("-", _xlfn.TEXTSPLIT('Data Table'!N87, CHAR(10)))-2))/12)
               ), 2),
               "-"
            )
         )
      )
   )
)</f>
        <v>-</v>
      </c>
      <c r="M86" s="203" t="str" cm="1">
        <f t="array" ref="M86">IF('Data Table'!O87="", "-",
   IF('Data Table'!O87="-", "-",
      IF(ISNUMBER('Data Table'!O87*1), 'Data Table'!O87,
         IF(ISNUMBER(SEARCH("hrs", 'Data Table'!O87)),
            IFERROR(
               ROUND(SUMPRODUCT(
                  VALUE(LEFT(_xlfn.TEXTSPLIT('Data Table'!O87, CHAR(10)), FIND("-", _xlfn.TEXTSPLIT('Data Table'!O87, CHAR(10)))-1)) *
                  (VALUE(MID(_xlfn.TEXTSPLIT('Data Table'!O87, CHAR(10)), FIND("-", _xlfn.TEXTSPLIT('Data Table'!O87, CHAR(10)))+2,
                  SEARCH("hrs", _xlfn.TEXTSPLIT('Data Table'!O87, CHAR(10)))-SEARCH("-", _xlfn.TEXTSPLIT('Data Table'!O87, CHAR(10)))-2))/12)
               ), 2),
               "-"
            )
         )
      )
   )
)</f>
        <v>-</v>
      </c>
      <c r="N86" s="203" t="str" cm="1">
        <f t="array" ref="N86">IF('Data Table'!P87="", "-",
   IF('Data Table'!P87="-", "-",
      IF(ISNUMBER('Data Table'!P87*1), 'Data Table'!P87,
         IF(ISNUMBER(SEARCH("hrs", 'Data Table'!P87)),
            IFERROR(
               ROUND(SUMPRODUCT(
                  VALUE(LEFT(_xlfn.TEXTSPLIT('Data Table'!P87, CHAR(10)), FIND("-", _xlfn.TEXTSPLIT('Data Table'!P87, CHAR(10)))-1)) *
                  (VALUE(MID(_xlfn.TEXTSPLIT('Data Table'!P87, CHAR(10)), FIND("-", _xlfn.TEXTSPLIT('Data Table'!P87, CHAR(10)))+2,
                  SEARCH("hrs", _xlfn.TEXTSPLIT('Data Table'!P87, CHAR(10)))-SEARCH("-", _xlfn.TEXTSPLIT('Data Table'!P87, CHAR(10)))-2))/12)
               ), 2),
               "-"
            )
         )
      )
   )
)</f>
        <v>-</v>
      </c>
      <c r="O86" s="203" t="str" cm="1">
        <f t="array" ref="O86">IF('Data Table'!Q87="", "-",
   IF('Data Table'!Q87="-", "-",
      IF(ISNUMBER('Data Table'!Q87*1), 'Data Table'!Q87,
         IF(ISNUMBER(SEARCH("hrs", 'Data Table'!Q87)),
            IFERROR(
               ROUND(SUMPRODUCT(
                  VALUE(LEFT(_xlfn.TEXTSPLIT('Data Table'!Q87, CHAR(10)), FIND("-", _xlfn.TEXTSPLIT('Data Table'!Q87, CHAR(10)))-1)) *
                  (VALUE(MID(_xlfn.TEXTSPLIT('Data Table'!Q87, CHAR(10)), FIND("-", _xlfn.TEXTSPLIT('Data Table'!Q87, CHAR(10)))+2,
                  SEARCH("hrs", _xlfn.TEXTSPLIT('Data Table'!Q87, CHAR(10)))-SEARCH("-", _xlfn.TEXTSPLIT('Data Table'!Q87, CHAR(10)))-2))/12)
               ), 2),
               "-"
            )
         )
      )
   )
)</f>
        <v>-</v>
      </c>
      <c r="P86" s="203" t="str" cm="1">
        <f t="array" ref="P86">IF('Data Table'!R87="", "-",
   IF('Data Table'!R87="-", "-",
      IF(ISNUMBER('Data Table'!R87*1), 'Data Table'!R87,
         IF(ISNUMBER(SEARCH("hrs", 'Data Table'!R87)),
            IFERROR(
               ROUND(SUMPRODUCT(
                  VALUE(LEFT(_xlfn.TEXTSPLIT('Data Table'!R87, CHAR(10)), FIND("-", _xlfn.TEXTSPLIT('Data Table'!R87, CHAR(10)))-1)) *
                  (VALUE(MID(_xlfn.TEXTSPLIT('Data Table'!R87, CHAR(10)), FIND("-", _xlfn.TEXTSPLIT('Data Table'!R87, CHAR(10)))+2,
                  SEARCH("hrs", _xlfn.TEXTSPLIT('Data Table'!R87, CHAR(10)))-SEARCH("-", _xlfn.TEXTSPLIT('Data Table'!R87, CHAR(10)))-2))/12)
               ), 2),
               "-"
            )
         )
      )
   )
)</f>
        <v>-</v>
      </c>
      <c r="Q86" s="203" t="str" cm="1">
        <f t="array" ref="Q86">IF('Data Table'!S87="", "-",
   IF('Data Table'!S87="-", "-",
      IF(ISNUMBER('Data Table'!S87*1), 'Data Table'!S87,
         IF(ISNUMBER(SEARCH("hrs", 'Data Table'!S87)),
            IFERROR(
               ROUND(SUMPRODUCT(
                  VALUE(LEFT(_xlfn.TEXTSPLIT('Data Table'!S87, CHAR(10)), FIND("-", _xlfn.TEXTSPLIT('Data Table'!S87, CHAR(10)))-1)) *
                  (VALUE(MID(_xlfn.TEXTSPLIT('Data Table'!S87, CHAR(10)), FIND("-", _xlfn.TEXTSPLIT('Data Table'!S87, CHAR(10)))+2,
                  SEARCH("hrs", _xlfn.TEXTSPLIT('Data Table'!S87, CHAR(10)))-SEARCH("-", _xlfn.TEXTSPLIT('Data Table'!S87, CHAR(10)))-2))/12)
               ), 2),
               "-"
            )
         )
      )
   )
)</f>
        <v>-</v>
      </c>
      <c r="R86" s="203" t="str" cm="1">
        <f t="array" ref="R86">IF('Data Table'!T87="", "-",
   IF('Data Table'!T87="-", "-",
      IF(ISNUMBER('Data Table'!T87*1), 'Data Table'!T87,
         IF(ISNUMBER(SEARCH("hrs", 'Data Table'!T87)),
            IFERROR(
               ROUND(SUMPRODUCT(
                  VALUE(LEFT(_xlfn.TEXTSPLIT('Data Table'!T87, CHAR(10)), FIND("-", _xlfn.TEXTSPLIT('Data Table'!T87, CHAR(10)))-1)) *
                  (VALUE(MID(_xlfn.TEXTSPLIT('Data Table'!T87, CHAR(10)), FIND("-", _xlfn.TEXTSPLIT('Data Table'!T87, CHAR(10)))+2,
                  SEARCH("hrs", _xlfn.TEXTSPLIT('Data Table'!T87, CHAR(10)))-SEARCH("-", _xlfn.TEXTSPLIT('Data Table'!T87, CHAR(10)))-2))/12)
               ), 2),
               "-"
            )
         )
      )
   )
)</f>
        <v>-</v>
      </c>
      <c r="S86" s="203" t="str" cm="1">
        <f t="array" ref="S86">IF('Data Table'!U87="", "-",
   IF('Data Table'!U87="-", "-",
      IF(ISNUMBER('Data Table'!U87*1), 'Data Table'!U87,
         IF(ISNUMBER(SEARCH("hrs", 'Data Table'!U87)),
            IFERROR(
               ROUND(SUMPRODUCT(
                  VALUE(LEFT(_xlfn.TEXTSPLIT('Data Table'!U87, CHAR(10)), FIND("-", _xlfn.TEXTSPLIT('Data Table'!U87, CHAR(10)))-1)) *
                  (VALUE(MID(_xlfn.TEXTSPLIT('Data Table'!U87, CHAR(10)), FIND("-", _xlfn.TEXTSPLIT('Data Table'!U87, CHAR(10)))+2,
                  SEARCH("hrs", _xlfn.TEXTSPLIT('Data Table'!U87, CHAR(10)))-SEARCH("-", _xlfn.TEXTSPLIT('Data Table'!U87, CHAR(10)))-2))/12)
               ), 2),
               "-"
            )
         )
      )
   )
)</f>
        <v>-</v>
      </c>
      <c r="T86" s="251" t="s">
        <v>54</v>
      </c>
      <c r="U86" s="253">
        <v>0</v>
      </c>
      <c r="V86" s="253">
        <v>0</v>
      </c>
      <c r="W86" s="208"/>
    </row>
    <row r="87" spans="1:23" s="3" customFormat="1" ht="20.25" customHeight="1">
      <c r="A87" s="205">
        <v>45397</v>
      </c>
      <c r="B87" s="203" t="str" cm="1">
        <f t="array" ref="B87">IF('Data Table'!B88="", "-",
   IF('Data Table'!B88="-", "-",
      IF(ISNUMBER('Data Table'!B88*1), 'Data Table'!B88,
         IF(ISNUMBER(SEARCH("hrs", 'Data Table'!B88)),
            IFERROR(
               ROUND(SUMPRODUCT(
                  VALUE(LEFT(_xlfn.TEXTSPLIT('Data Table'!B88, CHAR(10)), FIND("-", _xlfn.TEXTSPLIT('Data Table'!B88, CHAR(10)))-1)) *
                  (VALUE(MID(_xlfn.TEXTSPLIT('Data Table'!B88, CHAR(10)), FIND("-", _xlfn.TEXTSPLIT('Data Table'!B88, CHAR(10)))+2,
                  SEARCH("hrs", _xlfn.TEXTSPLIT('Data Table'!B88, CHAR(10)))-SEARCH("-", _xlfn.TEXTSPLIT('Data Table'!B88, CHAR(10)))-2))/12)
               ), 2),
               "-"
            )
         )
      )
   )
)</f>
        <v>-</v>
      </c>
      <c r="C87" s="203" t="str" cm="1">
        <f t="array" ref="C87">IF('Data Table'!C88="", "-",
   IF('Data Table'!C88="-", "-",
      IF(ISNUMBER('Data Table'!C88*1), 'Data Table'!C88,
         IF(ISNUMBER(SEARCH("hrs", 'Data Table'!C88)),
            IFERROR(
               ROUND(SUMPRODUCT(
                  VALUE(LEFT(_xlfn.TEXTSPLIT('Data Table'!C88, CHAR(10)), FIND("-", _xlfn.TEXTSPLIT('Data Table'!C88, CHAR(10)))-1)) *
                  (VALUE(MID(_xlfn.TEXTSPLIT('Data Table'!C88, CHAR(10)), FIND("-", _xlfn.TEXTSPLIT('Data Table'!C88, CHAR(10)))+2,
                  SEARCH("hrs", _xlfn.TEXTSPLIT('Data Table'!C88, CHAR(10)))-SEARCH("-", _xlfn.TEXTSPLIT('Data Table'!C88, CHAR(10)))-2))/12)
               ), 2),
               "-"
            )
         )
      )
   )
)</f>
        <v>-</v>
      </c>
      <c r="D87" s="203" t="str" cm="1">
        <f t="array" ref="D87">IF('Data Table'!D88="", "-",
   IF('Data Table'!D88="-", "-",
      IF(ISNUMBER('Data Table'!D88*1), 'Data Table'!D88,
         IF(ISNUMBER(SEARCH("hrs", 'Data Table'!D88)),
            IFERROR(
               ROUND(SUMPRODUCT(
                  VALUE(LEFT(_xlfn.TEXTSPLIT('Data Table'!D88, CHAR(10)), FIND("-", _xlfn.TEXTSPLIT('Data Table'!D88, CHAR(10)))-1)) *
                  (VALUE(MID(_xlfn.TEXTSPLIT('Data Table'!D88, CHAR(10)), FIND("-", _xlfn.TEXTSPLIT('Data Table'!D88, CHAR(10)))+2,
                  SEARCH("hrs", _xlfn.TEXTSPLIT('Data Table'!D88, CHAR(10)))-SEARCH("-", _xlfn.TEXTSPLIT('Data Table'!D88, CHAR(10)))-2))/12)
               ), 2),
               "-"
            )
         )
      )
   )
)</f>
        <v>-</v>
      </c>
      <c r="E87" s="203" t="str" cm="1">
        <f t="array" ref="E87">IF('Data Table'!E88="", "-",
   IF('Data Table'!E88="-", "-",
      IF(ISNUMBER('Data Table'!E88*1), 'Data Table'!E88,
         IF(ISNUMBER(SEARCH("hrs", 'Data Table'!E88)),
            IFERROR(
               ROUND(SUMPRODUCT(
                  VALUE(LEFT(_xlfn.TEXTSPLIT('Data Table'!E88, CHAR(10)), FIND("-", _xlfn.TEXTSPLIT('Data Table'!E88, CHAR(10)))-1)) *
                  (VALUE(MID(_xlfn.TEXTSPLIT('Data Table'!E88, CHAR(10)), FIND("-", _xlfn.TEXTSPLIT('Data Table'!E88, CHAR(10)))+2,
                  SEARCH("hrs", _xlfn.TEXTSPLIT('Data Table'!E88, CHAR(10)))-SEARCH("-", _xlfn.TEXTSPLIT('Data Table'!E88, CHAR(10)))-2))/12)
               ), 2),
               "-"
            )
         )
      )
   )
)</f>
        <v>-</v>
      </c>
      <c r="F87" s="203" t="str" cm="1">
        <f t="array" ref="F87">IF('Data Table'!F88="", "-",
   IF('Data Table'!F88="-", "-",
      IF(ISNUMBER('Data Table'!F88*1), 'Data Table'!F88,
         IF(ISNUMBER(SEARCH("hrs", 'Data Table'!F88)),
            IFERROR(
               ROUND(SUMPRODUCT(
                  VALUE(LEFT(_xlfn.TEXTSPLIT('Data Table'!F88, CHAR(10)), FIND("-", _xlfn.TEXTSPLIT('Data Table'!F88, CHAR(10)))-1)) *
                  (VALUE(MID(_xlfn.TEXTSPLIT('Data Table'!F88, CHAR(10)), FIND("-", _xlfn.TEXTSPLIT('Data Table'!F88, CHAR(10)))+2,
                  SEARCH("hrs", _xlfn.TEXTSPLIT('Data Table'!F88, CHAR(10)))-SEARCH("-", _xlfn.TEXTSPLIT('Data Table'!F88, CHAR(10)))-2))/12)
               ), 2),
               "-"
            )
         )
      )
   )
)</f>
        <v>-</v>
      </c>
      <c r="G87" s="203" t="str" cm="1">
        <f t="array" ref="G87">IF('Data Table'!G88="", "-",
   IF('Data Table'!G88="-", "-",
      IF(ISNUMBER('Data Table'!G88*1), 'Data Table'!G88,
         IF(ISNUMBER(SEARCH("hrs", 'Data Table'!G88)),
            IFERROR(
               ROUND(SUMPRODUCT(
                  VALUE(LEFT(_xlfn.TEXTSPLIT('Data Table'!G88, CHAR(10)), FIND("-", _xlfn.TEXTSPLIT('Data Table'!G88, CHAR(10)))-1)) *
                  (VALUE(MID(_xlfn.TEXTSPLIT('Data Table'!G88, CHAR(10)), FIND("-", _xlfn.TEXTSPLIT('Data Table'!G88, CHAR(10)))+2,
                  SEARCH("hrs", _xlfn.TEXTSPLIT('Data Table'!G88, CHAR(10)))-SEARCH("-", _xlfn.TEXTSPLIT('Data Table'!G88, CHAR(10)))-2))/12)
               ), 2),
               "-"
            )
         )
      )
   )
)</f>
        <v>-</v>
      </c>
      <c r="H87" s="203" t="str" cm="1">
        <f t="array" ref="H87">IF('Data Table'!H88="", "-",
   IF('Data Table'!H88="-", "-",
      IF(ISNUMBER('Data Table'!H88*1), 'Data Table'!H88,
         IF(ISNUMBER(SEARCH("hrs", 'Data Table'!H88)),
            IFERROR(
               ROUND(SUMPRODUCT(
                  VALUE(LEFT(_xlfn.TEXTSPLIT('Data Table'!H88, CHAR(10)), FIND("-", _xlfn.TEXTSPLIT('Data Table'!H88, CHAR(10)))-1)) *
                  (VALUE(MID(_xlfn.TEXTSPLIT('Data Table'!H88, CHAR(10)), FIND("-", _xlfn.TEXTSPLIT('Data Table'!H88, CHAR(10)))+2,
                  SEARCH("hrs", _xlfn.TEXTSPLIT('Data Table'!H88, CHAR(10)))-SEARCH("-", _xlfn.TEXTSPLIT('Data Table'!H88, CHAR(10)))-2))/12)
               ), 2),
               "-"
            )
         )
      )
   )
)</f>
        <v>-</v>
      </c>
      <c r="I87" s="203" t="str" cm="1">
        <f t="array" ref="I87">IF('Data Table'!I88="", "-",
   IF('Data Table'!I88="-", "-",
      IF(ISNUMBER('Data Table'!I88*1), 'Data Table'!I88,
         IF(ISNUMBER(SEARCH("hrs", 'Data Table'!I88)),
            IFERROR(
               ROUND(SUMPRODUCT(
                  VALUE(LEFT(_xlfn.TEXTSPLIT('Data Table'!I88, CHAR(10)), FIND("-", _xlfn.TEXTSPLIT('Data Table'!I88, CHAR(10)))-1)) *
                  (VALUE(MID(_xlfn.TEXTSPLIT('Data Table'!I88, CHAR(10)), FIND("-", _xlfn.TEXTSPLIT('Data Table'!I88, CHAR(10)))+2,
                  SEARCH("hrs", _xlfn.TEXTSPLIT('Data Table'!I88, CHAR(10)))-SEARCH("-", _xlfn.TEXTSPLIT('Data Table'!I88, CHAR(10)))-2))/12)
               ), 2),
               "-"
            )
         )
      )
   )
)</f>
        <v>-</v>
      </c>
      <c r="J87" s="203" t="str" cm="1">
        <f t="array" ref="J87">IF('Data Table'!J88="", "-",
   IF('Data Table'!J88="-", "-",
      IF(ISNUMBER('Data Table'!J88*1), 'Data Table'!J88,
         IF(ISNUMBER(SEARCH("hrs", 'Data Table'!J88)),
            IFERROR(
               ROUND(SUMPRODUCT(
                  VALUE(LEFT(_xlfn.TEXTSPLIT('Data Table'!J88, CHAR(10)), FIND("-", _xlfn.TEXTSPLIT('Data Table'!J88, CHAR(10)))-1)) *
                  (VALUE(MID(_xlfn.TEXTSPLIT('Data Table'!J88, CHAR(10)), FIND("-", _xlfn.TEXTSPLIT('Data Table'!J88, CHAR(10)))+2,
                  SEARCH("hrs", _xlfn.TEXTSPLIT('Data Table'!J88, CHAR(10)))-SEARCH("-", _xlfn.TEXTSPLIT('Data Table'!J88, CHAR(10)))-2))/12)
               ), 2),
               "-"
            )
         )
      )
   )
)</f>
        <v>-</v>
      </c>
      <c r="K87" s="203" t="str" cm="1">
        <f t="array" ref="K87">IF('Data Table'!K88="", "-",
   IF('Data Table'!K88="-", "-",
      IF(ISNUMBER('Data Table'!K88*1), 'Data Table'!K88,
         IF(ISNUMBER(SEARCH("hrs", 'Data Table'!K88)),
            IFERROR(
               ROUND(SUMPRODUCT(
                  VALUE(LEFT(_xlfn.TEXTSPLIT('Data Table'!K88, CHAR(10)), FIND("-", _xlfn.TEXTSPLIT('Data Table'!K88, CHAR(10)))-1)) *
                  (VALUE(MID(_xlfn.TEXTSPLIT('Data Table'!K88, CHAR(10)), FIND("-", _xlfn.TEXTSPLIT('Data Table'!K88, CHAR(10)))+2,
                  SEARCH("hrs", _xlfn.TEXTSPLIT('Data Table'!K88, CHAR(10)))-SEARCH("-", _xlfn.TEXTSPLIT('Data Table'!K88, CHAR(10)))-2))/12)
               ), 2),
               "-"
            )
         )
      )
   )
)</f>
        <v>-</v>
      </c>
      <c r="L87" s="203" cm="1">
        <f t="array" ref="L87">IF('Data Table'!N88="", "-",
   IF('Data Table'!N88="-", "-",
      IF(ISNUMBER('Data Table'!N88*1), 'Data Table'!N88,
         IF(ISNUMBER(SEARCH("hrs", 'Data Table'!N88)),
            IFERROR(
               ROUND(SUMPRODUCT(
                  VALUE(LEFT(_xlfn.TEXTSPLIT('Data Table'!N88, CHAR(10)), FIND("-", _xlfn.TEXTSPLIT('Data Table'!N88, CHAR(10)))-1)) *
                  (VALUE(MID(_xlfn.TEXTSPLIT('Data Table'!N88, CHAR(10)), FIND("-", _xlfn.TEXTSPLIT('Data Table'!N88, CHAR(10)))+2,
                  SEARCH("hrs", _xlfn.TEXTSPLIT('Data Table'!N88, CHAR(10)))-SEARCH("-", _xlfn.TEXTSPLIT('Data Table'!N88, CHAR(10)))-2))/12)
               ), 2),
               "-"
            )
         )
      )
   )
)</f>
        <v>0.42</v>
      </c>
      <c r="M87" s="203" t="str" cm="1">
        <f t="array" ref="M87">IF('Data Table'!O88="", "-",
   IF('Data Table'!O88="-", "-",
      IF(ISNUMBER('Data Table'!O88*1), 'Data Table'!O88,
         IF(ISNUMBER(SEARCH("hrs", 'Data Table'!O88)),
            IFERROR(
               ROUND(SUMPRODUCT(
                  VALUE(LEFT(_xlfn.TEXTSPLIT('Data Table'!O88, CHAR(10)), FIND("-", _xlfn.TEXTSPLIT('Data Table'!O88, CHAR(10)))-1)) *
                  (VALUE(MID(_xlfn.TEXTSPLIT('Data Table'!O88, CHAR(10)), FIND("-", _xlfn.TEXTSPLIT('Data Table'!O88, CHAR(10)))+2,
                  SEARCH("hrs", _xlfn.TEXTSPLIT('Data Table'!O88, CHAR(10)))-SEARCH("-", _xlfn.TEXTSPLIT('Data Table'!O88, CHAR(10)))-2))/12)
               ), 2),
               "-"
            )
         )
      )
   )
)</f>
        <v>-</v>
      </c>
      <c r="N87" s="203" cm="1">
        <f t="array" ref="N87">IF('Data Table'!P88="", "-",
   IF('Data Table'!P88="-", "-",
      IF(ISNUMBER('Data Table'!P88*1), 'Data Table'!P88,
         IF(ISNUMBER(SEARCH("hrs", 'Data Table'!P88)),
            IFERROR(
               ROUND(SUMPRODUCT(
                  VALUE(LEFT(_xlfn.TEXTSPLIT('Data Table'!P88, CHAR(10)), FIND("-", _xlfn.TEXTSPLIT('Data Table'!P88, CHAR(10)))-1)) *
                  (VALUE(MID(_xlfn.TEXTSPLIT('Data Table'!P88, CHAR(10)), FIND("-", _xlfn.TEXTSPLIT('Data Table'!P88, CHAR(10)))+2,
                  SEARCH("hrs", _xlfn.TEXTSPLIT('Data Table'!P88, CHAR(10)))-SEARCH("-", _xlfn.TEXTSPLIT('Data Table'!P88, CHAR(10)))-2))/12)
               ), 2),
               "-"
            )
         )
      )
   )
)</f>
        <v>1.67</v>
      </c>
      <c r="O87" s="203" t="str" cm="1">
        <f t="array" ref="O87">IF('Data Table'!Q88="", "-",
   IF('Data Table'!Q88="-", "-",
      IF(ISNUMBER('Data Table'!Q88*1), 'Data Table'!Q88,
         IF(ISNUMBER(SEARCH("hrs", 'Data Table'!Q88)),
            IFERROR(
               ROUND(SUMPRODUCT(
                  VALUE(LEFT(_xlfn.TEXTSPLIT('Data Table'!Q88, CHAR(10)), FIND("-", _xlfn.TEXTSPLIT('Data Table'!Q88, CHAR(10)))-1)) *
                  (VALUE(MID(_xlfn.TEXTSPLIT('Data Table'!Q88, CHAR(10)), FIND("-", _xlfn.TEXTSPLIT('Data Table'!Q88, CHAR(10)))+2,
                  SEARCH("hrs", _xlfn.TEXTSPLIT('Data Table'!Q88, CHAR(10)))-SEARCH("-", _xlfn.TEXTSPLIT('Data Table'!Q88, CHAR(10)))-2))/12)
               ), 2),
               "-"
            )
         )
      )
   )
)</f>
        <v>-</v>
      </c>
      <c r="P87" s="203" cm="1">
        <f t="array" ref="P87">IF('Data Table'!R88="", "-",
   IF('Data Table'!R88="-", "-",
      IF(ISNUMBER('Data Table'!R88*1), 'Data Table'!R88,
         IF(ISNUMBER(SEARCH("hrs", 'Data Table'!R88)),
            IFERROR(
               ROUND(SUMPRODUCT(
                  VALUE(LEFT(_xlfn.TEXTSPLIT('Data Table'!R88, CHAR(10)), FIND("-", _xlfn.TEXTSPLIT('Data Table'!R88, CHAR(10)))-1)) *
                  (VALUE(MID(_xlfn.TEXTSPLIT('Data Table'!R88, CHAR(10)), FIND("-", _xlfn.TEXTSPLIT('Data Table'!R88, CHAR(10)))+2,
                  SEARCH("hrs", _xlfn.TEXTSPLIT('Data Table'!R88, CHAR(10)))-SEARCH("-", _xlfn.TEXTSPLIT('Data Table'!R88, CHAR(10)))-2))/12)
               ), 2),
               "-"
            )
         )
      )
   )
)</f>
        <v>0.67</v>
      </c>
      <c r="Q87" s="203" t="str" cm="1">
        <f t="array" ref="Q87">IF('Data Table'!S88="", "-",
   IF('Data Table'!S88="-", "-",
      IF(ISNUMBER('Data Table'!S88*1), 'Data Table'!S88,
         IF(ISNUMBER(SEARCH("hrs", 'Data Table'!S88)),
            IFERROR(
               ROUND(SUMPRODUCT(
                  VALUE(LEFT(_xlfn.TEXTSPLIT('Data Table'!S88, CHAR(10)), FIND("-", _xlfn.TEXTSPLIT('Data Table'!S88, CHAR(10)))-1)) *
                  (VALUE(MID(_xlfn.TEXTSPLIT('Data Table'!S88, CHAR(10)), FIND("-", _xlfn.TEXTSPLIT('Data Table'!S88, CHAR(10)))+2,
                  SEARCH("hrs", _xlfn.TEXTSPLIT('Data Table'!S88, CHAR(10)))-SEARCH("-", _xlfn.TEXTSPLIT('Data Table'!S88, CHAR(10)))-2))/12)
               ), 2),
               "-"
            )
         )
      )
   )
)</f>
        <v>-</v>
      </c>
      <c r="R87" s="203" cm="1">
        <f t="array" ref="R87">IF('Data Table'!T88="", "-",
   IF('Data Table'!T88="-", "-",
      IF(ISNUMBER('Data Table'!T88*1), 'Data Table'!T88,
         IF(ISNUMBER(SEARCH("hrs", 'Data Table'!T88)),
            IFERROR(
               ROUND(SUMPRODUCT(
                  VALUE(LEFT(_xlfn.TEXTSPLIT('Data Table'!T88, CHAR(10)), FIND("-", _xlfn.TEXTSPLIT('Data Table'!T88, CHAR(10)))-1)) *
                  (VALUE(MID(_xlfn.TEXTSPLIT('Data Table'!T88, CHAR(10)), FIND("-", _xlfn.TEXTSPLIT('Data Table'!T88, CHAR(10)))+2,
                  SEARCH("hrs", _xlfn.TEXTSPLIT('Data Table'!T88, CHAR(10)))-SEARCH("-", _xlfn.TEXTSPLIT('Data Table'!T88, CHAR(10)))-2))/12)
               ), 2),
               "-"
            )
         )
      )
   )
)</f>
        <v>0</v>
      </c>
      <c r="S87" s="203" t="str" cm="1">
        <f t="array" ref="S87">IF('Data Table'!U88="", "-",
   IF('Data Table'!U88="-", "-",
      IF(ISNUMBER('Data Table'!U88*1), 'Data Table'!U88,
         IF(ISNUMBER(SEARCH("hrs", 'Data Table'!U88)),
            IFERROR(
               ROUND(SUMPRODUCT(
                  VALUE(LEFT(_xlfn.TEXTSPLIT('Data Table'!U88, CHAR(10)), FIND("-", _xlfn.TEXTSPLIT('Data Table'!U88, CHAR(10)))-1)) *
                  (VALUE(MID(_xlfn.TEXTSPLIT('Data Table'!U88, CHAR(10)), FIND("-", _xlfn.TEXTSPLIT('Data Table'!U88, CHAR(10)))+2,
                  SEARCH("hrs", _xlfn.TEXTSPLIT('Data Table'!U88, CHAR(10)))-SEARCH("-", _xlfn.TEXTSPLIT('Data Table'!U88, CHAR(10)))-2))/12)
               ), 2),
               "-"
            )
         )
      )
   )
)</f>
        <v>-</v>
      </c>
      <c r="T87" s="251">
        <v>1645</v>
      </c>
      <c r="U87" s="253">
        <v>0</v>
      </c>
      <c r="V87" s="253">
        <v>0</v>
      </c>
      <c r="W87" s="208"/>
    </row>
    <row r="88" spans="1:23" s="3" customFormat="1" ht="20.25" customHeight="1">
      <c r="A88" s="205">
        <v>45398</v>
      </c>
      <c r="B88" s="203" t="str" cm="1">
        <f t="array" ref="B88">IF('Data Table'!B89="", "-",
   IF('Data Table'!B89="-", "-",
      IF(ISNUMBER('Data Table'!B89*1), 'Data Table'!B89,
         IF(ISNUMBER(SEARCH("hrs", 'Data Table'!B89)),
            IFERROR(
               ROUND(SUMPRODUCT(
                  VALUE(LEFT(_xlfn.TEXTSPLIT('Data Table'!B89, CHAR(10)), FIND("-", _xlfn.TEXTSPLIT('Data Table'!B89, CHAR(10)))-1)) *
                  (VALUE(MID(_xlfn.TEXTSPLIT('Data Table'!B89, CHAR(10)), FIND("-", _xlfn.TEXTSPLIT('Data Table'!B89, CHAR(10)))+2,
                  SEARCH("hrs", _xlfn.TEXTSPLIT('Data Table'!B89, CHAR(10)))-SEARCH("-", _xlfn.TEXTSPLIT('Data Table'!B89, CHAR(10)))-2))/12)
               ), 2),
               "-"
            )
         )
      )
   )
)</f>
        <v>-</v>
      </c>
      <c r="C88" s="203" t="str" cm="1">
        <f t="array" ref="C88">IF('Data Table'!C89="", "-",
   IF('Data Table'!C89="-", "-",
      IF(ISNUMBER('Data Table'!C89*1), 'Data Table'!C89,
         IF(ISNUMBER(SEARCH("hrs", 'Data Table'!C89)),
            IFERROR(
               ROUND(SUMPRODUCT(
                  VALUE(LEFT(_xlfn.TEXTSPLIT('Data Table'!C89, CHAR(10)), FIND("-", _xlfn.TEXTSPLIT('Data Table'!C89, CHAR(10)))-1)) *
                  (VALUE(MID(_xlfn.TEXTSPLIT('Data Table'!C89, CHAR(10)), FIND("-", _xlfn.TEXTSPLIT('Data Table'!C89, CHAR(10)))+2,
                  SEARCH("hrs", _xlfn.TEXTSPLIT('Data Table'!C89, CHAR(10)))-SEARCH("-", _xlfn.TEXTSPLIT('Data Table'!C89, CHAR(10)))-2))/12)
               ), 2),
               "-"
            )
         )
      )
   )
)</f>
        <v>-</v>
      </c>
      <c r="D88" s="203" t="str" cm="1">
        <f t="array" ref="D88">IF('Data Table'!D89="", "-",
   IF('Data Table'!D89="-", "-",
      IF(ISNUMBER('Data Table'!D89*1), 'Data Table'!D89,
         IF(ISNUMBER(SEARCH("hrs", 'Data Table'!D89)),
            IFERROR(
               ROUND(SUMPRODUCT(
                  VALUE(LEFT(_xlfn.TEXTSPLIT('Data Table'!D89, CHAR(10)), FIND("-", _xlfn.TEXTSPLIT('Data Table'!D89, CHAR(10)))-1)) *
                  (VALUE(MID(_xlfn.TEXTSPLIT('Data Table'!D89, CHAR(10)), FIND("-", _xlfn.TEXTSPLIT('Data Table'!D89, CHAR(10)))+2,
                  SEARCH("hrs", _xlfn.TEXTSPLIT('Data Table'!D89, CHAR(10)))-SEARCH("-", _xlfn.TEXTSPLIT('Data Table'!D89, CHAR(10)))-2))/12)
               ), 2),
               "-"
            )
         )
      )
   )
)</f>
        <v>-</v>
      </c>
      <c r="E88" s="203" t="str" cm="1">
        <f t="array" ref="E88">IF('Data Table'!E89="", "-",
   IF('Data Table'!E89="-", "-",
      IF(ISNUMBER('Data Table'!E89*1), 'Data Table'!E89,
         IF(ISNUMBER(SEARCH("hrs", 'Data Table'!E89)),
            IFERROR(
               ROUND(SUMPRODUCT(
                  VALUE(LEFT(_xlfn.TEXTSPLIT('Data Table'!E89, CHAR(10)), FIND("-", _xlfn.TEXTSPLIT('Data Table'!E89, CHAR(10)))-1)) *
                  (VALUE(MID(_xlfn.TEXTSPLIT('Data Table'!E89, CHAR(10)), FIND("-", _xlfn.TEXTSPLIT('Data Table'!E89, CHAR(10)))+2,
                  SEARCH("hrs", _xlfn.TEXTSPLIT('Data Table'!E89, CHAR(10)))-SEARCH("-", _xlfn.TEXTSPLIT('Data Table'!E89, CHAR(10)))-2))/12)
               ), 2),
               "-"
            )
         )
      )
   )
)</f>
        <v>-</v>
      </c>
      <c r="F88" s="203" t="str" cm="1">
        <f t="array" ref="F88">IF('Data Table'!F89="", "-",
   IF('Data Table'!F89="-", "-",
      IF(ISNUMBER('Data Table'!F89*1), 'Data Table'!F89,
         IF(ISNUMBER(SEARCH("hrs", 'Data Table'!F89)),
            IFERROR(
               ROUND(SUMPRODUCT(
                  VALUE(LEFT(_xlfn.TEXTSPLIT('Data Table'!F89, CHAR(10)), FIND("-", _xlfn.TEXTSPLIT('Data Table'!F89, CHAR(10)))-1)) *
                  (VALUE(MID(_xlfn.TEXTSPLIT('Data Table'!F89, CHAR(10)), FIND("-", _xlfn.TEXTSPLIT('Data Table'!F89, CHAR(10)))+2,
                  SEARCH("hrs", _xlfn.TEXTSPLIT('Data Table'!F89, CHAR(10)))-SEARCH("-", _xlfn.TEXTSPLIT('Data Table'!F89, CHAR(10)))-2))/12)
               ), 2),
               "-"
            )
         )
      )
   )
)</f>
        <v>-</v>
      </c>
      <c r="G88" s="203" t="str" cm="1">
        <f t="array" ref="G88">IF('Data Table'!G89="", "-",
   IF('Data Table'!G89="-", "-",
      IF(ISNUMBER('Data Table'!G89*1), 'Data Table'!G89,
         IF(ISNUMBER(SEARCH("hrs", 'Data Table'!G89)),
            IFERROR(
               ROUND(SUMPRODUCT(
                  VALUE(LEFT(_xlfn.TEXTSPLIT('Data Table'!G89, CHAR(10)), FIND("-", _xlfn.TEXTSPLIT('Data Table'!G89, CHAR(10)))-1)) *
                  (VALUE(MID(_xlfn.TEXTSPLIT('Data Table'!G89, CHAR(10)), FIND("-", _xlfn.TEXTSPLIT('Data Table'!G89, CHAR(10)))+2,
                  SEARCH("hrs", _xlfn.TEXTSPLIT('Data Table'!G89, CHAR(10)))-SEARCH("-", _xlfn.TEXTSPLIT('Data Table'!G89, CHAR(10)))-2))/12)
               ), 2),
               "-"
            )
         )
      )
   )
)</f>
        <v>-</v>
      </c>
      <c r="H88" s="203" t="str" cm="1">
        <f t="array" ref="H88">IF('Data Table'!H89="", "-",
   IF('Data Table'!H89="-", "-",
      IF(ISNUMBER('Data Table'!H89*1), 'Data Table'!H89,
         IF(ISNUMBER(SEARCH("hrs", 'Data Table'!H89)),
            IFERROR(
               ROUND(SUMPRODUCT(
                  VALUE(LEFT(_xlfn.TEXTSPLIT('Data Table'!H89, CHAR(10)), FIND("-", _xlfn.TEXTSPLIT('Data Table'!H89, CHAR(10)))-1)) *
                  (VALUE(MID(_xlfn.TEXTSPLIT('Data Table'!H89, CHAR(10)), FIND("-", _xlfn.TEXTSPLIT('Data Table'!H89, CHAR(10)))+2,
                  SEARCH("hrs", _xlfn.TEXTSPLIT('Data Table'!H89, CHAR(10)))-SEARCH("-", _xlfn.TEXTSPLIT('Data Table'!H89, CHAR(10)))-2))/12)
               ), 2),
               "-"
            )
         )
      )
   )
)</f>
        <v>-</v>
      </c>
      <c r="I88" s="203" t="str" cm="1">
        <f t="array" ref="I88">IF('Data Table'!I89="", "-",
   IF('Data Table'!I89="-", "-",
      IF(ISNUMBER('Data Table'!I89*1), 'Data Table'!I89,
         IF(ISNUMBER(SEARCH("hrs", 'Data Table'!I89)),
            IFERROR(
               ROUND(SUMPRODUCT(
                  VALUE(LEFT(_xlfn.TEXTSPLIT('Data Table'!I89, CHAR(10)), FIND("-", _xlfn.TEXTSPLIT('Data Table'!I89, CHAR(10)))-1)) *
                  (VALUE(MID(_xlfn.TEXTSPLIT('Data Table'!I89, CHAR(10)), FIND("-", _xlfn.TEXTSPLIT('Data Table'!I89, CHAR(10)))+2,
                  SEARCH("hrs", _xlfn.TEXTSPLIT('Data Table'!I89, CHAR(10)))-SEARCH("-", _xlfn.TEXTSPLIT('Data Table'!I89, CHAR(10)))-2))/12)
               ), 2),
               "-"
            )
         )
      )
   )
)</f>
        <v>-</v>
      </c>
      <c r="J88" s="203" t="str" cm="1">
        <f t="array" ref="J88">IF('Data Table'!J89="", "-",
   IF('Data Table'!J89="-", "-",
      IF(ISNUMBER('Data Table'!J89*1), 'Data Table'!J89,
         IF(ISNUMBER(SEARCH("hrs", 'Data Table'!J89)),
            IFERROR(
               ROUND(SUMPRODUCT(
                  VALUE(LEFT(_xlfn.TEXTSPLIT('Data Table'!J89, CHAR(10)), FIND("-", _xlfn.TEXTSPLIT('Data Table'!J89, CHAR(10)))-1)) *
                  (VALUE(MID(_xlfn.TEXTSPLIT('Data Table'!J89, CHAR(10)), FIND("-", _xlfn.TEXTSPLIT('Data Table'!J89, CHAR(10)))+2,
                  SEARCH("hrs", _xlfn.TEXTSPLIT('Data Table'!J89, CHAR(10)))-SEARCH("-", _xlfn.TEXTSPLIT('Data Table'!J89, CHAR(10)))-2))/12)
               ), 2),
               "-"
            )
         )
      )
   )
)</f>
        <v>-</v>
      </c>
      <c r="K88" s="203" t="str" cm="1">
        <f t="array" ref="K88">IF('Data Table'!K89="", "-",
   IF('Data Table'!K89="-", "-",
      IF(ISNUMBER('Data Table'!K89*1), 'Data Table'!K89,
         IF(ISNUMBER(SEARCH("hrs", 'Data Table'!K89)),
            IFERROR(
               ROUND(SUMPRODUCT(
                  VALUE(LEFT(_xlfn.TEXTSPLIT('Data Table'!K89, CHAR(10)), FIND("-", _xlfn.TEXTSPLIT('Data Table'!K89, CHAR(10)))-1)) *
                  (VALUE(MID(_xlfn.TEXTSPLIT('Data Table'!K89, CHAR(10)), FIND("-", _xlfn.TEXTSPLIT('Data Table'!K89, CHAR(10)))+2,
                  SEARCH("hrs", _xlfn.TEXTSPLIT('Data Table'!K89, CHAR(10)))-SEARCH("-", _xlfn.TEXTSPLIT('Data Table'!K89, CHAR(10)))-2))/12)
               ), 2),
               "-"
            )
         )
      )
   )
)</f>
        <v>-</v>
      </c>
      <c r="L88" s="203" t="str" cm="1">
        <f t="array" ref="L88">IF('Data Table'!N89="", "-",
   IF('Data Table'!N89="-", "-",
      IF(ISNUMBER('Data Table'!N89*1), 'Data Table'!N89,
         IF(ISNUMBER(SEARCH("hrs", 'Data Table'!N89)),
            IFERROR(
               ROUND(SUMPRODUCT(
                  VALUE(LEFT(_xlfn.TEXTSPLIT('Data Table'!N89, CHAR(10)), FIND("-", _xlfn.TEXTSPLIT('Data Table'!N89, CHAR(10)))-1)) *
                  (VALUE(MID(_xlfn.TEXTSPLIT('Data Table'!N89, CHAR(10)), FIND("-", _xlfn.TEXTSPLIT('Data Table'!N89, CHAR(10)))+2,
                  SEARCH("hrs", _xlfn.TEXTSPLIT('Data Table'!N89, CHAR(10)))-SEARCH("-", _xlfn.TEXTSPLIT('Data Table'!N89, CHAR(10)))-2))/12)
               ), 2),
               "-"
            )
         )
      )
   )
)</f>
        <v>-</v>
      </c>
      <c r="M88" s="203" t="str" cm="1">
        <f t="array" ref="M88">IF('Data Table'!O89="", "-",
   IF('Data Table'!O89="-", "-",
      IF(ISNUMBER('Data Table'!O89*1), 'Data Table'!O89,
         IF(ISNUMBER(SEARCH("hrs", 'Data Table'!O89)),
            IFERROR(
               ROUND(SUMPRODUCT(
                  VALUE(LEFT(_xlfn.TEXTSPLIT('Data Table'!O89, CHAR(10)), FIND("-", _xlfn.TEXTSPLIT('Data Table'!O89, CHAR(10)))-1)) *
                  (VALUE(MID(_xlfn.TEXTSPLIT('Data Table'!O89, CHAR(10)), FIND("-", _xlfn.TEXTSPLIT('Data Table'!O89, CHAR(10)))+2,
                  SEARCH("hrs", _xlfn.TEXTSPLIT('Data Table'!O89, CHAR(10)))-SEARCH("-", _xlfn.TEXTSPLIT('Data Table'!O89, CHAR(10)))-2))/12)
               ), 2),
               "-"
            )
         )
      )
   )
)</f>
        <v>-</v>
      </c>
      <c r="N88" s="203" t="str" cm="1">
        <f t="array" ref="N88">IF('Data Table'!P89="", "-",
   IF('Data Table'!P89="-", "-",
      IF(ISNUMBER('Data Table'!P89*1), 'Data Table'!P89,
         IF(ISNUMBER(SEARCH("hrs", 'Data Table'!P89)),
            IFERROR(
               ROUND(SUMPRODUCT(
                  VALUE(LEFT(_xlfn.TEXTSPLIT('Data Table'!P89, CHAR(10)), FIND("-", _xlfn.TEXTSPLIT('Data Table'!P89, CHAR(10)))-1)) *
                  (VALUE(MID(_xlfn.TEXTSPLIT('Data Table'!P89, CHAR(10)), FIND("-", _xlfn.TEXTSPLIT('Data Table'!P89, CHAR(10)))+2,
                  SEARCH("hrs", _xlfn.TEXTSPLIT('Data Table'!P89, CHAR(10)))-SEARCH("-", _xlfn.TEXTSPLIT('Data Table'!P89, CHAR(10)))-2))/12)
               ), 2),
               "-"
            )
         )
      )
   )
)</f>
        <v>-</v>
      </c>
      <c r="O88" s="203" t="str" cm="1">
        <f t="array" ref="O88">IF('Data Table'!Q89="", "-",
   IF('Data Table'!Q89="-", "-",
      IF(ISNUMBER('Data Table'!Q89*1), 'Data Table'!Q89,
         IF(ISNUMBER(SEARCH("hrs", 'Data Table'!Q89)),
            IFERROR(
               ROUND(SUMPRODUCT(
                  VALUE(LEFT(_xlfn.TEXTSPLIT('Data Table'!Q89, CHAR(10)), FIND("-", _xlfn.TEXTSPLIT('Data Table'!Q89, CHAR(10)))-1)) *
                  (VALUE(MID(_xlfn.TEXTSPLIT('Data Table'!Q89, CHAR(10)), FIND("-", _xlfn.TEXTSPLIT('Data Table'!Q89, CHAR(10)))+2,
                  SEARCH("hrs", _xlfn.TEXTSPLIT('Data Table'!Q89, CHAR(10)))-SEARCH("-", _xlfn.TEXTSPLIT('Data Table'!Q89, CHAR(10)))-2))/12)
               ), 2),
               "-"
            )
         )
      )
   )
)</f>
        <v>-</v>
      </c>
      <c r="P88" s="203" t="str" cm="1">
        <f t="array" ref="P88">IF('Data Table'!R89="", "-",
   IF('Data Table'!R89="-", "-",
      IF(ISNUMBER('Data Table'!R89*1), 'Data Table'!R89,
         IF(ISNUMBER(SEARCH("hrs", 'Data Table'!R89)),
            IFERROR(
               ROUND(SUMPRODUCT(
                  VALUE(LEFT(_xlfn.TEXTSPLIT('Data Table'!R89, CHAR(10)), FIND("-", _xlfn.TEXTSPLIT('Data Table'!R89, CHAR(10)))-1)) *
                  (VALUE(MID(_xlfn.TEXTSPLIT('Data Table'!R89, CHAR(10)), FIND("-", _xlfn.TEXTSPLIT('Data Table'!R89, CHAR(10)))+2,
                  SEARCH("hrs", _xlfn.TEXTSPLIT('Data Table'!R89, CHAR(10)))-SEARCH("-", _xlfn.TEXTSPLIT('Data Table'!R89, CHAR(10)))-2))/12)
               ), 2),
               "-"
            )
         )
      )
   )
)</f>
        <v>-</v>
      </c>
      <c r="Q88" s="203" t="str" cm="1">
        <f t="array" ref="Q88">IF('Data Table'!S89="", "-",
   IF('Data Table'!S89="-", "-",
      IF(ISNUMBER('Data Table'!S89*1), 'Data Table'!S89,
         IF(ISNUMBER(SEARCH("hrs", 'Data Table'!S89)),
            IFERROR(
               ROUND(SUMPRODUCT(
                  VALUE(LEFT(_xlfn.TEXTSPLIT('Data Table'!S89, CHAR(10)), FIND("-", _xlfn.TEXTSPLIT('Data Table'!S89, CHAR(10)))-1)) *
                  (VALUE(MID(_xlfn.TEXTSPLIT('Data Table'!S89, CHAR(10)), FIND("-", _xlfn.TEXTSPLIT('Data Table'!S89, CHAR(10)))+2,
                  SEARCH("hrs", _xlfn.TEXTSPLIT('Data Table'!S89, CHAR(10)))-SEARCH("-", _xlfn.TEXTSPLIT('Data Table'!S89, CHAR(10)))-2))/12)
               ), 2),
               "-"
            )
         )
      )
   )
)</f>
        <v>-</v>
      </c>
      <c r="R88" s="203" t="str" cm="1">
        <f t="array" ref="R88">IF('Data Table'!T89="", "-",
   IF('Data Table'!T89="-", "-",
      IF(ISNUMBER('Data Table'!T89*1), 'Data Table'!T89,
         IF(ISNUMBER(SEARCH("hrs", 'Data Table'!T89)),
            IFERROR(
               ROUND(SUMPRODUCT(
                  VALUE(LEFT(_xlfn.TEXTSPLIT('Data Table'!T89, CHAR(10)), FIND("-", _xlfn.TEXTSPLIT('Data Table'!T89, CHAR(10)))-1)) *
                  (VALUE(MID(_xlfn.TEXTSPLIT('Data Table'!T89, CHAR(10)), FIND("-", _xlfn.TEXTSPLIT('Data Table'!T89, CHAR(10)))+2,
                  SEARCH("hrs", _xlfn.TEXTSPLIT('Data Table'!T89, CHAR(10)))-SEARCH("-", _xlfn.TEXTSPLIT('Data Table'!T89, CHAR(10)))-2))/12)
               ), 2),
               "-"
            )
         )
      )
   )
)</f>
        <v>-</v>
      </c>
      <c r="S88" s="203" t="str" cm="1">
        <f t="array" ref="S88">IF('Data Table'!U89="", "-",
   IF('Data Table'!U89="-", "-",
      IF(ISNUMBER('Data Table'!U89*1), 'Data Table'!U89,
         IF(ISNUMBER(SEARCH("hrs", 'Data Table'!U89)),
            IFERROR(
               ROUND(SUMPRODUCT(
                  VALUE(LEFT(_xlfn.TEXTSPLIT('Data Table'!U89, CHAR(10)), FIND("-", _xlfn.TEXTSPLIT('Data Table'!U89, CHAR(10)))-1)) *
                  (VALUE(MID(_xlfn.TEXTSPLIT('Data Table'!U89, CHAR(10)), FIND("-", _xlfn.TEXTSPLIT('Data Table'!U89, CHAR(10)))+2,
                  SEARCH("hrs", _xlfn.TEXTSPLIT('Data Table'!U89, CHAR(10)))-SEARCH("-", _xlfn.TEXTSPLIT('Data Table'!U89, CHAR(10)))-2))/12)
               ), 2),
               "-"
            )
         )
      )
   )
)</f>
        <v>-</v>
      </c>
      <c r="T88" s="257">
        <v>614</v>
      </c>
      <c r="U88" s="253">
        <v>0</v>
      </c>
      <c r="V88" s="253">
        <v>0</v>
      </c>
      <c r="W88" s="208"/>
    </row>
    <row r="89" spans="1:23" s="3" customFormat="1" ht="20.25" customHeight="1">
      <c r="A89" s="205">
        <v>45399</v>
      </c>
      <c r="B89" s="203" t="str" cm="1">
        <f t="array" ref="B89">IF('Data Table'!B90="", "-",
   IF('Data Table'!B90="-", "-",
      IF(ISNUMBER('Data Table'!B90*1), 'Data Table'!B90,
         IF(ISNUMBER(SEARCH("hrs", 'Data Table'!B90)),
            IFERROR(
               ROUND(SUMPRODUCT(
                  VALUE(LEFT(_xlfn.TEXTSPLIT('Data Table'!B90, CHAR(10)), FIND("-", _xlfn.TEXTSPLIT('Data Table'!B90, CHAR(10)))-1)) *
                  (VALUE(MID(_xlfn.TEXTSPLIT('Data Table'!B90, CHAR(10)), FIND("-", _xlfn.TEXTSPLIT('Data Table'!B90, CHAR(10)))+2,
                  SEARCH("hrs", _xlfn.TEXTSPLIT('Data Table'!B90, CHAR(10)))-SEARCH("-", _xlfn.TEXTSPLIT('Data Table'!B90, CHAR(10)))-2))/12)
               ), 2),
               "-"
            )
         )
      )
   )
)</f>
        <v>-</v>
      </c>
      <c r="C89" s="203" cm="1">
        <f t="array" ref="C89">IF('Data Table'!C90="", "-",
   IF('Data Table'!C90="-", "-",
      IF(ISNUMBER('Data Table'!C90*1), 'Data Table'!C90,
         IF(ISNUMBER(SEARCH("hrs", 'Data Table'!C90)),
            IFERROR(
               ROUND(SUMPRODUCT(
                  VALUE(LEFT(_xlfn.TEXTSPLIT('Data Table'!C90, CHAR(10)), FIND("-", _xlfn.TEXTSPLIT('Data Table'!C90, CHAR(10)))-1)) *
                  (VALUE(MID(_xlfn.TEXTSPLIT('Data Table'!C90, CHAR(10)), FIND("-", _xlfn.TEXTSPLIT('Data Table'!C90, CHAR(10)))+2,
                  SEARCH("hrs", _xlfn.TEXTSPLIT('Data Table'!C90, CHAR(10)))-SEARCH("-", _xlfn.TEXTSPLIT('Data Table'!C90, CHAR(10)))-2))/12)
               ), 2),
               "-"
            )
         )
      )
   )
)</f>
        <v>62.5</v>
      </c>
      <c r="D89" s="203" t="str" cm="1">
        <f t="array" ref="D89">IF('Data Table'!D90="", "-",
   IF('Data Table'!D90="-", "-",
      IF(ISNUMBER('Data Table'!D90*1), 'Data Table'!D90,
         IF(ISNUMBER(SEARCH("hrs", 'Data Table'!D90)),
            IFERROR(
               ROUND(SUMPRODUCT(
                  VALUE(LEFT(_xlfn.TEXTSPLIT('Data Table'!D90, CHAR(10)), FIND("-", _xlfn.TEXTSPLIT('Data Table'!D90, CHAR(10)))-1)) *
                  (VALUE(MID(_xlfn.TEXTSPLIT('Data Table'!D90, CHAR(10)), FIND("-", _xlfn.TEXTSPLIT('Data Table'!D90, CHAR(10)))+2,
                  SEARCH("hrs", _xlfn.TEXTSPLIT('Data Table'!D90, CHAR(10)))-SEARCH("-", _xlfn.TEXTSPLIT('Data Table'!D90, CHAR(10)))-2))/12)
               ), 2),
               "-"
            )
         )
      )
   )
)</f>
        <v>-</v>
      </c>
      <c r="E89" s="203" t="str" cm="1">
        <f t="array" ref="E89">IF('Data Table'!E90="", "-",
   IF('Data Table'!E90="-", "-",
      IF(ISNUMBER('Data Table'!E90*1), 'Data Table'!E90,
         IF(ISNUMBER(SEARCH("hrs", 'Data Table'!E90)),
            IFERROR(
               ROUND(SUMPRODUCT(
                  VALUE(LEFT(_xlfn.TEXTSPLIT('Data Table'!E90, CHAR(10)), FIND("-", _xlfn.TEXTSPLIT('Data Table'!E90, CHAR(10)))-1)) *
                  (VALUE(MID(_xlfn.TEXTSPLIT('Data Table'!E90, CHAR(10)), FIND("-", _xlfn.TEXTSPLIT('Data Table'!E90, CHAR(10)))+2,
                  SEARCH("hrs", _xlfn.TEXTSPLIT('Data Table'!E90, CHAR(10)))-SEARCH("-", _xlfn.TEXTSPLIT('Data Table'!E90, CHAR(10)))-2))/12)
               ), 2),
               "-"
            )
         )
      )
   )
)</f>
        <v>-</v>
      </c>
      <c r="F89" s="203" t="str" cm="1">
        <f t="array" ref="F89">IF('Data Table'!F90="", "-",
   IF('Data Table'!F90="-", "-",
      IF(ISNUMBER('Data Table'!F90*1), 'Data Table'!F90,
         IF(ISNUMBER(SEARCH("hrs", 'Data Table'!F90)),
            IFERROR(
               ROUND(SUMPRODUCT(
                  VALUE(LEFT(_xlfn.TEXTSPLIT('Data Table'!F90, CHAR(10)), FIND("-", _xlfn.TEXTSPLIT('Data Table'!F90, CHAR(10)))-1)) *
                  (VALUE(MID(_xlfn.TEXTSPLIT('Data Table'!F90, CHAR(10)), FIND("-", _xlfn.TEXTSPLIT('Data Table'!F90, CHAR(10)))+2,
                  SEARCH("hrs", _xlfn.TEXTSPLIT('Data Table'!F90, CHAR(10)))-SEARCH("-", _xlfn.TEXTSPLIT('Data Table'!F90, CHAR(10)))-2))/12)
               ), 2),
               "-"
            )
         )
      )
   )
)</f>
        <v>-</v>
      </c>
      <c r="G89" s="203" t="str" cm="1">
        <f t="array" ref="G89">IF('Data Table'!G90="", "-",
   IF('Data Table'!G90="-", "-",
      IF(ISNUMBER('Data Table'!G90*1), 'Data Table'!G90,
         IF(ISNUMBER(SEARCH("hrs", 'Data Table'!G90)),
            IFERROR(
               ROUND(SUMPRODUCT(
                  VALUE(LEFT(_xlfn.TEXTSPLIT('Data Table'!G90, CHAR(10)), FIND("-", _xlfn.TEXTSPLIT('Data Table'!G90, CHAR(10)))-1)) *
                  (VALUE(MID(_xlfn.TEXTSPLIT('Data Table'!G90, CHAR(10)), FIND("-", _xlfn.TEXTSPLIT('Data Table'!G90, CHAR(10)))+2,
                  SEARCH("hrs", _xlfn.TEXTSPLIT('Data Table'!G90, CHAR(10)))-SEARCH("-", _xlfn.TEXTSPLIT('Data Table'!G90, CHAR(10)))-2))/12)
               ), 2),
               "-"
            )
         )
      )
   )
)</f>
        <v>-</v>
      </c>
      <c r="H89" s="203" t="str" cm="1">
        <f t="array" ref="H89">IF('Data Table'!H90="", "-",
   IF('Data Table'!H90="-", "-",
      IF(ISNUMBER('Data Table'!H90*1), 'Data Table'!H90,
         IF(ISNUMBER(SEARCH("hrs", 'Data Table'!H90)),
            IFERROR(
               ROUND(SUMPRODUCT(
                  VALUE(LEFT(_xlfn.TEXTSPLIT('Data Table'!H90, CHAR(10)), FIND("-", _xlfn.TEXTSPLIT('Data Table'!H90, CHAR(10)))-1)) *
                  (VALUE(MID(_xlfn.TEXTSPLIT('Data Table'!H90, CHAR(10)), FIND("-", _xlfn.TEXTSPLIT('Data Table'!H90, CHAR(10)))+2,
                  SEARCH("hrs", _xlfn.TEXTSPLIT('Data Table'!H90, CHAR(10)))-SEARCH("-", _xlfn.TEXTSPLIT('Data Table'!H90, CHAR(10)))-2))/12)
               ), 2),
               "-"
            )
         )
      )
   )
)</f>
        <v>-</v>
      </c>
      <c r="I89" s="203" t="str" cm="1">
        <f t="array" ref="I89">IF('Data Table'!I90="", "-",
   IF('Data Table'!I90="-", "-",
      IF(ISNUMBER('Data Table'!I90*1), 'Data Table'!I90,
         IF(ISNUMBER(SEARCH("hrs", 'Data Table'!I90)),
            IFERROR(
               ROUND(SUMPRODUCT(
                  VALUE(LEFT(_xlfn.TEXTSPLIT('Data Table'!I90, CHAR(10)), FIND("-", _xlfn.TEXTSPLIT('Data Table'!I90, CHAR(10)))-1)) *
                  (VALUE(MID(_xlfn.TEXTSPLIT('Data Table'!I90, CHAR(10)), FIND("-", _xlfn.TEXTSPLIT('Data Table'!I90, CHAR(10)))+2,
                  SEARCH("hrs", _xlfn.TEXTSPLIT('Data Table'!I90, CHAR(10)))-SEARCH("-", _xlfn.TEXTSPLIT('Data Table'!I90, CHAR(10)))-2))/12)
               ), 2),
               "-"
            )
         )
      )
   )
)</f>
        <v>-</v>
      </c>
      <c r="J89" s="203" t="str" cm="1">
        <f t="array" ref="J89">IF('Data Table'!J90="", "-",
   IF('Data Table'!J90="-", "-",
      IF(ISNUMBER('Data Table'!J90*1), 'Data Table'!J90,
         IF(ISNUMBER(SEARCH("hrs", 'Data Table'!J90)),
            IFERROR(
               ROUND(SUMPRODUCT(
                  VALUE(LEFT(_xlfn.TEXTSPLIT('Data Table'!J90, CHAR(10)), FIND("-", _xlfn.TEXTSPLIT('Data Table'!J90, CHAR(10)))-1)) *
                  (VALUE(MID(_xlfn.TEXTSPLIT('Data Table'!J90, CHAR(10)), FIND("-", _xlfn.TEXTSPLIT('Data Table'!J90, CHAR(10)))+2,
                  SEARCH("hrs", _xlfn.TEXTSPLIT('Data Table'!J90, CHAR(10)))-SEARCH("-", _xlfn.TEXTSPLIT('Data Table'!J90, CHAR(10)))-2))/12)
               ), 2),
               "-"
            )
         )
      )
   )
)</f>
        <v>-</v>
      </c>
      <c r="K89" s="203" t="str" cm="1">
        <f t="array" ref="K89">IF('Data Table'!K90="", "-",
   IF('Data Table'!K90="-", "-",
      IF(ISNUMBER('Data Table'!K90*1), 'Data Table'!K90,
         IF(ISNUMBER(SEARCH("hrs", 'Data Table'!K90)),
            IFERROR(
               ROUND(SUMPRODUCT(
                  VALUE(LEFT(_xlfn.TEXTSPLIT('Data Table'!K90, CHAR(10)), FIND("-", _xlfn.TEXTSPLIT('Data Table'!K90, CHAR(10)))-1)) *
                  (VALUE(MID(_xlfn.TEXTSPLIT('Data Table'!K90, CHAR(10)), FIND("-", _xlfn.TEXTSPLIT('Data Table'!K90, CHAR(10)))+2,
                  SEARCH("hrs", _xlfn.TEXTSPLIT('Data Table'!K90, CHAR(10)))-SEARCH("-", _xlfn.TEXTSPLIT('Data Table'!K90, CHAR(10)))-2))/12)
               ), 2),
               "-"
            )
         )
      )
   )
)</f>
        <v>-</v>
      </c>
      <c r="L89" s="203" t="str" cm="1">
        <f t="array" ref="L89">IF('Data Table'!N90="", "-",
   IF('Data Table'!N90="-", "-",
      IF(ISNUMBER('Data Table'!N90*1), 'Data Table'!N90,
         IF(ISNUMBER(SEARCH("hrs", 'Data Table'!N90)),
            IFERROR(
               ROUND(SUMPRODUCT(
                  VALUE(LEFT(_xlfn.TEXTSPLIT('Data Table'!N90, CHAR(10)), FIND("-", _xlfn.TEXTSPLIT('Data Table'!N90, CHAR(10)))-1)) *
                  (VALUE(MID(_xlfn.TEXTSPLIT('Data Table'!N90, CHAR(10)), FIND("-", _xlfn.TEXTSPLIT('Data Table'!N90, CHAR(10)))+2,
                  SEARCH("hrs", _xlfn.TEXTSPLIT('Data Table'!N90, CHAR(10)))-SEARCH("-", _xlfn.TEXTSPLIT('Data Table'!N90, CHAR(10)))-2))/12)
               ), 2),
               "-"
            )
         )
      )
   )
)</f>
        <v>-</v>
      </c>
      <c r="M89" s="203" cm="1">
        <f t="array" ref="M89">IF('Data Table'!O90="", "-",
   IF('Data Table'!O90="-", "-",
      IF(ISNUMBER('Data Table'!O90*1), 'Data Table'!O90,
         IF(ISNUMBER(SEARCH("hrs", 'Data Table'!O90)),
            IFERROR(
               ROUND(SUMPRODUCT(
                  VALUE(LEFT(_xlfn.TEXTSPLIT('Data Table'!O90, CHAR(10)), FIND("-", _xlfn.TEXTSPLIT('Data Table'!O90, CHAR(10)))-1)) *
                  (VALUE(MID(_xlfn.TEXTSPLIT('Data Table'!O90, CHAR(10)), FIND("-", _xlfn.TEXTSPLIT('Data Table'!O90, CHAR(10)))+2,
                  SEARCH("hrs", _xlfn.TEXTSPLIT('Data Table'!O90, CHAR(10)))-SEARCH("-", _xlfn.TEXTSPLIT('Data Table'!O90, CHAR(10)))-2))/12)
               ), 2),
               "-"
            )
         )
      )
   )
)</f>
        <v>1.75</v>
      </c>
      <c r="N89" s="203" t="str" cm="1">
        <f t="array" ref="N89">IF('Data Table'!P90="", "-",
   IF('Data Table'!P90="-", "-",
      IF(ISNUMBER('Data Table'!P90*1), 'Data Table'!P90,
         IF(ISNUMBER(SEARCH("hrs", 'Data Table'!P90)),
            IFERROR(
               ROUND(SUMPRODUCT(
                  VALUE(LEFT(_xlfn.TEXTSPLIT('Data Table'!P90, CHAR(10)), FIND("-", _xlfn.TEXTSPLIT('Data Table'!P90, CHAR(10)))-1)) *
                  (VALUE(MID(_xlfn.TEXTSPLIT('Data Table'!P90, CHAR(10)), FIND("-", _xlfn.TEXTSPLIT('Data Table'!P90, CHAR(10)))+2,
                  SEARCH("hrs", _xlfn.TEXTSPLIT('Data Table'!P90, CHAR(10)))-SEARCH("-", _xlfn.TEXTSPLIT('Data Table'!P90, CHAR(10)))-2))/12)
               ), 2),
               "-"
            )
         )
      )
   )
)</f>
        <v>-</v>
      </c>
      <c r="O89" s="203" cm="1">
        <f t="array" ref="O89">IF('Data Table'!Q90="", "-",
   IF('Data Table'!Q90="-", "-",
      IF(ISNUMBER('Data Table'!Q90*1), 'Data Table'!Q90,
         IF(ISNUMBER(SEARCH("hrs", 'Data Table'!Q90)),
            IFERROR(
               ROUND(SUMPRODUCT(
                  VALUE(LEFT(_xlfn.TEXTSPLIT('Data Table'!Q90, CHAR(10)), FIND("-", _xlfn.TEXTSPLIT('Data Table'!Q90, CHAR(10)))-1)) *
                  (VALUE(MID(_xlfn.TEXTSPLIT('Data Table'!Q90, CHAR(10)), FIND("-", _xlfn.TEXTSPLIT('Data Table'!Q90, CHAR(10)))+2,
                  SEARCH("hrs", _xlfn.TEXTSPLIT('Data Table'!Q90, CHAR(10)))-SEARCH("-", _xlfn.TEXTSPLIT('Data Table'!Q90, CHAR(10)))-2))/12)
               ), 2),
               "-"
            )
         )
      )
   )
)</f>
        <v>4.58</v>
      </c>
      <c r="P89" s="203" t="str" cm="1">
        <f t="array" ref="P89">IF('Data Table'!R90="", "-",
   IF('Data Table'!R90="-", "-",
      IF(ISNUMBER('Data Table'!R90*1), 'Data Table'!R90,
         IF(ISNUMBER(SEARCH("hrs", 'Data Table'!R90)),
            IFERROR(
               ROUND(SUMPRODUCT(
                  VALUE(LEFT(_xlfn.TEXTSPLIT('Data Table'!R90, CHAR(10)), FIND("-", _xlfn.TEXTSPLIT('Data Table'!R90, CHAR(10)))-1)) *
                  (VALUE(MID(_xlfn.TEXTSPLIT('Data Table'!R90, CHAR(10)), FIND("-", _xlfn.TEXTSPLIT('Data Table'!R90, CHAR(10)))+2,
                  SEARCH("hrs", _xlfn.TEXTSPLIT('Data Table'!R90, CHAR(10)))-SEARCH("-", _xlfn.TEXTSPLIT('Data Table'!R90, CHAR(10)))-2))/12)
               ), 2),
               "-"
            )
         )
      )
   )
)</f>
        <v>-</v>
      </c>
      <c r="Q89" s="203" cm="1">
        <f t="array" ref="Q89">IF('Data Table'!S90="", "-",
   IF('Data Table'!S90="-", "-",
      IF(ISNUMBER('Data Table'!S90*1), 'Data Table'!S90,
         IF(ISNUMBER(SEARCH("hrs", 'Data Table'!S90)),
            IFERROR(
               ROUND(SUMPRODUCT(
                  VALUE(LEFT(_xlfn.TEXTSPLIT('Data Table'!S90, CHAR(10)), FIND("-", _xlfn.TEXTSPLIT('Data Table'!S90, CHAR(10)))-1)) *
                  (VALUE(MID(_xlfn.TEXTSPLIT('Data Table'!S90, CHAR(10)), FIND("-", _xlfn.TEXTSPLIT('Data Table'!S90, CHAR(10)))+2,
                  SEARCH("hrs", _xlfn.TEXTSPLIT('Data Table'!S90, CHAR(10)))-SEARCH("-", _xlfn.TEXTSPLIT('Data Table'!S90, CHAR(10)))-2))/12)
               ), 2),
               "-"
            )
         )
      )
   )
)</f>
        <v>1.67</v>
      </c>
      <c r="R89" s="203" t="str" cm="1">
        <f t="array" ref="R89">IF('Data Table'!T90="", "-",
   IF('Data Table'!T90="-", "-",
      IF(ISNUMBER('Data Table'!T90*1), 'Data Table'!T90,
         IF(ISNUMBER(SEARCH("hrs", 'Data Table'!T90)),
            IFERROR(
               ROUND(SUMPRODUCT(
                  VALUE(LEFT(_xlfn.TEXTSPLIT('Data Table'!T90, CHAR(10)), FIND("-", _xlfn.TEXTSPLIT('Data Table'!T90, CHAR(10)))-1)) *
                  (VALUE(MID(_xlfn.TEXTSPLIT('Data Table'!T90, CHAR(10)), FIND("-", _xlfn.TEXTSPLIT('Data Table'!T90, CHAR(10)))+2,
                  SEARCH("hrs", _xlfn.TEXTSPLIT('Data Table'!T90, CHAR(10)))-SEARCH("-", _xlfn.TEXTSPLIT('Data Table'!T90, CHAR(10)))-2))/12)
               ), 2),
               "-"
            )
         )
      )
   )
)</f>
        <v>-</v>
      </c>
      <c r="S89" s="203" cm="1">
        <f t="array" ref="S89">IF('Data Table'!U90="", "-",
   IF('Data Table'!U90="-", "-",
      IF(ISNUMBER('Data Table'!U90*1), 'Data Table'!U90,
         IF(ISNUMBER(SEARCH("hrs", 'Data Table'!U90)),
            IFERROR(
               ROUND(SUMPRODUCT(
                  VALUE(LEFT(_xlfn.TEXTSPLIT('Data Table'!U90, CHAR(10)), FIND("-", _xlfn.TEXTSPLIT('Data Table'!U90, CHAR(10)))-1)) *
                  (VALUE(MID(_xlfn.TEXTSPLIT('Data Table'!U90, CHAR(10)), FIND("-", _xlfn.TEXTSPLIT('Data Table'!U90, CHAR(10)))+2,
                  SEARCH("hrs", _xlfn.TEXTSPLIT('Data Table'!U90, CHAR(10)))-SEARCH("-", _xlfn.TEXTSPLIT('Data Table'!U90, CHAR(10)))-2))/12)
               ), 2),
               "-"
            )
         )
      )
   )
)</f>
        <v>5</v>
      </c>
      <c r="T89" s="251">
        <v>7724</v>
      </c>
      <c r="U89" s="245">
        <v>14828</v>
      </c>
      <c r="V89" s="253">
        <v>41</v>
      </c>
      <c r="W89" s="208"/>
    </row>
    <row r="90" spans="1:23" s="3" customFormat="1" ht="20.25" customHeight="1">
      <c r="A90" s="205">
        <v>45400</v>
      </c>
      <c r="B90" s="203" cm="1">
        <f t="array" ref="B90">IF('Data Table'!B91="", "-",
   IF('Data Table'!B91="-", "-",
      IF(ISNUMBER('Data Table'!B91*1), 'Data Table'!B91,
         IF(ISNUMBER(SEARCH("hrs", 'Data Table'!B91)),
            IFERROR(
               ROUND(SUMPRODUCT(
                  VALUE(LEFT(_xlfn.TEXTSPLIT('Data Table'!B91, CHAR(10)), FIND("-", _xlfn.TEXTSPLIT('Data Table'!B91, CHAR(10)))-1)) *
                  (VALUE(MID(_xlfn.TEXTSPLIT('Data Table'!B91, CHAR(10)), FIND("-", _xlfn.TEXTSPLIT('Data Table'!B91, CHAR(10)))+2,
                  SEARCH("hrs", _xlfn.TEXTSPLIT('Data Table'!B91, CHAR(10)))-SEARCH("-", _xlfn.TEXTSPLIT('Data Table'!B91, CHAR(10)))-2))/12)
               ), 2),
               "-"
            )
         )
      )
   )
)</f>
        <v>78</v>
      </c>
      <c r="C90" s="203" cm="1">
        <f t="array" ref="C90">IF('Data Table'!C91="", "-",
   IF('Data Table'!C91="-", "-",
      IF(ISNUMBER('Data Table'!C91*1), 'Data Table'!C91,
         IF(ISNUMBER(SEARCH("hrs", 'Data Table'!C91)),
            IFERROR(
               ROUND(SUMPRODUCT(
                  VALUE(LEFT(_xlfn.TEXTSPLIT('Data Table'!C91, CHAR(10)), FIND("-", _xlfn.TEXTSPLIT('Data Table'!C91, CHAR(10)))-1)) *
                  (VALUE(MID(_xlfn.TEXTSPLIT('Data Table'!C91, CHAR(10)), FIND("-", _xlfn.TEXTSPLIT('Data Table'!C91, CHAR(10)))+2,
                  SEARCH("hrs", _xlfn.TEXTSPLIT('Data Table'!C91, CHAR(10)))-SEARCH("-", _xlfn.TEXTSPLIT('Data Table'!C91, CHAR(10)))-2))/12)
               ), 2),
               "-"
            )
         )
      )
   )
)</f>
        <v>85</v>
      </c>
      <c r="D90" s="203" cm="1">
        <f t="array" ref="D90">IF('Data Table'!D91="", "-",
   IF('Data Table'!D91="-", "-",
      IF(ISNUMBER('Data Table'!D91*1), 'Data Table'!D91,
         IF(ISNUMBER(SEARCH("hrs", 'Data Table'!D91)),
            IFERROR(
               ROUND(SUMPRODUCT(
                  VALUE(LEFT(_xlfn.TEXTSPLIT('Data Table'!D91, CHAR(10)), FIND("-", _xlfn.TEXTSPLIT('Data Table'!D91, CHAR(10)))-1)) *
                  (VALUE(MID(_xlfn.TEXTSPLIT('Data Table'!D91, CHAR(10)), FIND("-", _xlfn.TEXTSPLIT('Data Table'!D91, CHAR(10)))+2,
                  SEARCH("hrs", _xlfn.TEXTSPLIT('Data Table'!D91, CHAR(10)))-SEARCH("-", _xlfn.TEXTSPLIT('Data Table'!D91, CHAR(10)))-2))/12)
               ), 2),
               "-"
            )
         )
      )
   )
)</f>
        <v>18</v>
      </c>
      <c r="E90" s="203" cm="1">
        <f t="array" ref="E90">IF('Data Table'!E91="", "-",
   IF('Data Table'!E91="-", "-",
      IF(ISNUMBER('Data Table'!E91*1), 'Data Table'!E91,
         IF(ISNUMBER(SEARCH("hrs", 'Data Table'!E91)),
            IFERROR(
               ROUND(SUMPRODUCT(
                  VALUE(LEFT(_xlfn.TEXTSPLIT('Data Table'!E91, CHAR(10)), FIND("-", _xlfn.TEXTSPLIT('Data Table'!E91, CHAR(10)))-1)) *
                  (VALUE(MID(_xlfn.TEXTSPLIT('Data Table'!E91, CHAR(10)), FIND("-", _xlfn.TEXTSPLIT('Data Table'!E91, CHAR(10)))+2,
                  SEARCH("hrs", _xlfn.TEXTSPLIT('Data Table'!E91, CHAR(10)))-SEARCH("-", _xlfn.TEXTSPLIT('Data Table'!E91, CHAR(10)))-2))/12)
               ), 2),
               "-"
            )
         )
      )
   )
)</f>
        <v>18</v>
      </c>
      <c r="F90" s="203" cm="1">
        <f t="array" ref="F90">IF('Data Table'!F91="", "-",
   IF('Data Table'!F91="-", "-",
      IF(ISNUMBER('Data Table'!F91*1), 'Data Table'!F91,
         IF(ISNUMBER(SEARCH("hrs", 'Data Table'!F91)),
            IFERROR(
               ROUND(SUMPRODUCT(
                  VALUE(LEFT(_xlfn.TEXTSPLIT('Data Table'!F91, CHAR(10)), FIND("-", _xlfn.TEXTSPLIT('Data Table'!F91, CHAR(10)))-1)) *
                  (VALUE(MID(_xlfn.TEXTSPLIT('Data Table'!F91, CHAR(10)), FIND("-", _xlfn.TEXTSPLIT('Data Table'!F91, CHAR(10)))+2,
                  SEARCH("hrs", _xlfn.TEXTSPLIT('Data Table'!F91, CHAR(10)))-SEARCH("-", _xlfn.TEXTSPLIT('Data Table'!F91, CHAR(10)))-2))/12)
               ), 2),
               "-"
            )
         )
      )
   )
)</f>
        <v>5</v>
      </c>
      <c r="G90" s="203" cm="1">
        <f t="array" ref="G90">IF('Data Table'!G91="", "-",
   IF('Data Table'!G91="-", "-",
      IF(ISNUMBER('Data Table'!G91*1), 'Data Table'!G91,
         IF(ISNUMBER(SEARCH("hrs", 'Data Table'!G91)),
            IFERROR(
               ROUND(SUMPRODUCT(
                  VALUE(LEFT(_xlfn.TEXTSPLIT('Data Table'!G91, CHAR(10)), FIND("-", _xlfn.TEXTSPLIT('Data Table'!G91, CHAR(10)))-1)) *
                  (VALUE(MID(_xlfn.TEXTSPLIT('Data Table'!G91, CHAR(10)), FIND("-", _xlfn.TEXTSPLIT('Data Table'!G91, CHAR(10)))+2,
                  SEARCH("hrs", _xlfn.TEXTSPLIT('Data Table'!G91, CHAR(10)))-SEARCH("-", _xlfn.TEXTSPLIT('Data Table'!G91, CHAR(10)))-2))/12)
               ), 2),
               "-"
            )
         )
      )
   )
)</f>
        <v>9</v>
      </c>
      <c r="H90" s="203" cm="1">
        <f t="array" ref="H90">IF('Data Table'!H91="", "-",
   IF('Data Table'!H91="-", "-",
      IF(ISNUMBER('Data Table'!H91*1), 'Data Table'!H91,
         IF(ISNUMBER(SEARCH("hrs", 'Data Table'!H91)),
            IFERROR(
               ROUND(SUMPRODUCT(
                  VALUE(LEFT(_xlfn.TEXTSPLIT('Data Table'!H91, CHAR(10)), FIND("-", _xlfn.TEXTSPLIT('Data Table'!H91, CHAR(10)))-1)) *
                  (VALUE(MID(_xlfn.TEXTSPLIT('Data Table'!H91, CHAR(10)), FIND("-", _xlfn.TEXTSPLIT('Data Table'!H91, CHAR(10)))+2,
                  SEARCH("hrs", _xlfn.TEXTSPLIT('Data Table'!H91, CHAR(10)))-SEARCH("-", _xlfn.TEXTSPLIT('Data Table'!H91, CHAR(10)))-2))/12)
               ), 2),
               "-"
            )
         )
      )
   )
)</f>
        <v>5</v>
      </c>
      <c r="I90" s="203" cm="1">
        <f t="array" ref="I90">IF('Data Table'!I91="", "-",
   IF('Data Table'!I91="-", "-",
      IF(ISNUMBER('Data Table'!I91*1), 'Data Table'!I91,
         IF(ISNUMBER(SEARCH("hrs", 'Data Table'!I91)),
            IFERROR(
               ROUND(SUMPRODUCT(
                  VALUE(LEFT(_xlfn.TEXTSPLIT('Data Table'!I91, CHAR(10)), FIND("-", _xlfn.TEXTSPLIT('Data Table'!I91, CHAR(10)))-1)) *
                  (VALUE(MID(_xlfn.TEXTSPLIT('Data Table'!I91, CHAR(10)), FIND("-", _xlfn.TEXTSPLIT('Data Table'!I91, CHAR(10)))+2,
                  SEARCH("hrs", _xlfn.TEXTSPLIT('Data Table'!I91, CHAR(10)))-SEARCH("-", _xlfn.TEXTSPLIT('Data Table'!I91, CHAR(10)))-2))/12)
               ), 2),
               "-"
            )
         )
      )
   )
)</f>
        <v>7</v>
      </c>
      <c r="J90" s="203" cm="1">
        <f t="array" ref="J90">IF('Data Table'!J91="", "-",
   IF('Data Table'!J91="-", "-",
      IF(ISNUMBER('Data Table'!J91*1), 'Data Table'!J91,
         IF(ISNUMBER(SEARCH("hrs", 'Data Table'!J91)),
            IFERROR(
               ROUND(SUMPRODUCT(
                  VALUE(LEFT(_xlfn.TEXTSPLIT('Data Table'!J91, CHAR(10)), FIND("-", _xlfn.TEXTSPLIT('Data Table'!J91, CHAR(10)))-1)) *
                  (VALUE(MID(_xlfn.TEXTSPLIT('Data Table'!J91, CHAR(10)), FIND("-", _xlfn.TEXTSPLIT('Data Table'!J91, CHAR(10)))+2,
                  SEARCH("hrs", _xlfn.TEXTSPLIT('Data Table'!J91, CHAR(10)))-SEARCH("-", _xlfn.TEXTSPLIT('Data Table'!J91, CHAR(10)))-2))/12)
               ), 2),
               "-"
            )
         )
      )
   )
)</f>
        <v>2</v>
      </c>
      <c r="K90" s="203" cm="1">
        <f t="array" ref="K90">IF('Data Table'!K91="", "-",
   IF('Data Table'!K91="-", "-",
      IF(ISNUMBER('Data Table'!K91*1), 'Data Table'!K91,
         IF(ISNUMBER(SEARCH("hrs", 'Data Table'!K91)),
            IFERROR(
               ROUND(SUMPRODUCT(
                  VALUE(LEFT(_xlfn.TEXTSPLIT('Data Table'!K91, CHAR(10)), FIND("-", _xlfn.TEXTSPLIT('Data Table'!K91, CHAR(10)))-1)) *
                  (VALUE(MID(_xlfn.TEXTSPLIT('Data Table'!K91, CHAR(10)), FIND("-", _xlfn.TEXTSPLIT('Data Table'!K91, CHAR(10)))+2,
                  SEARCH("hrs", _xlfn.TEXTSPLIT('Data Table'!K91, CHAR(10)))-SEARCH("-", _xlfn.TEXTSPLIT('Data Table'!K91, CHAR(10)))-2))/12)
               ), 2),
               "-"
            )
         )
      )
   )
)</f>
        <v>3</v>
      </c>
      <c r="L90" s="203" cm="1">
        <f t="array" ref="L90">IF('Data Table'!N91="", "-",
   IF('Data Table'!N91="-", "-",
      IF(ISNUMBER('Data Table'!N91*1), 'Data Table'!N91,
         IF(ISNUMBER(SEARCH("hrs", 'Data Table'!N91)),
            IFERROR(
               ROUND(SUMPRODUCT(
                  VALUE(LEFT(_xlfn.TEXTSPLIT('Data Table'!N91, CHAR(10)), FIND("-", _xlfn.TEXTSPLIT('Data Table'!N91, CHAR(10)))-1)) *
                  (VALUE(MID(_xlfn.TEXTSPLIT('Data Table'!N91, CHAR(10)), FIND("-", _xlfn.TEXTSPLIT('Data Table'!N91, CHAR(10)))+2,
                  SEARCH("hrs", _xlfn.TEXTSPLIT('Data Table'!N91, CHAR(10)))-SEARCH("-", _xlfn.TEXTSPLIT('Data Table'!N91, CHAR(10)))-2))/12)
               ), 2),
               "-"
            )
         )
      )
   )
)</f>
        <v>2</v>
      </c>
      <c r="M90" s="203" cm="1">
        <f t="array" ref="M90">IF('Data Table'!O91="", "-",
   IF('Data Table'!O91="-", "-",
      IF(ISNUMBER('Data Table'!O91*1), 'Data Table'!O91,
         IF(ISNUMBER(SEARCH("hrs", 'Data Table'!O91)),
            IFERROR(
               ROUND(SUMPRODUCT(
                  VALUE(LEFT(_xlfn.TEXTSPLIT('Data Table'!O91, CHAR(10)), FIND("-", _xlfn.TEXTSPLIT('Data Table'!O91, CHAR(10)))-1)) *
                  (VALUE(MID(_xlfn.TEXTSPLIT('Data Table'!O91, CHAR(10)), FIND("-", _xlfn.TEXTSPLIT('Data Table'!O91, CHAR(10)))+2,
                  SEARCH("hrs", _xlfn.TEXTSPLIT('Data Table'!O91, CHAR(10)))-SEARCH("-", _xlfn.TEXTSPLIT('Data Table'!O91, CHAR(10)))-2))/12)
               ), 2),
               "-"
            )
         )
      )
   )
)</f>
        <v>1</v>
      </c>
      <c r="N90" s="203" cm="1">
        <f t="array" ref="N90">IF('Data Table'!P91="", "-",
   IF('Data Table'!P91="-", "-",
      IF(ISNUMBER('Data Table'!P91*1), 'Data Table'!P91,
         IF(ISNUMBER(SEARCH("hrs", 'Data Table'!P91)),
            IFERROR(
               ROUND(SUMPRODUCT(
                  VALUE(LEFT(_xlfn.TEXTSPLIT('Data Table'!P91, CHAR(10)), FIND("-", _xlfn.TEXTSPLIT('Data Table'!P91, CHAR(10)))-1)) *
                  (VALUE(MID(_xlfn.TEXTSPLIT('Data Table'!P91, CHAR(10)), FIND("-", _xlfn.TEXTSPLIT('Data Table'!P91, CHAR(10)))+2,
                  SEARCH("hrs", _xlfn.TEXTSPLIT('Data Table'!P91, CHAR(10)))-SEARCH("-", _xlfn.TEXTSPLIT('Data Table'!P91, CHAR(10)))-2))/12)
               ), 2),
               "-"
            )
         )
      )
   )
)</f>
        <v>5</v>
      </c>
      <c r="O90" s="203" cm="1">
        <f t="array" ref="O90">IF('Data Table'!Q91="", "-",
   IF('Data Table'!Q91="-", "-",
      IF(ISNUMBER('Data Table'!Q91*1), 'Data Table'!Q91,
         IF(ISNUMBER(SEARCH("hrs", 'Data Table'!Q91)),
            IFERROR(
               ROUND(SUMPRODUCT(
                  VALUE(LEFT(_xlfn.TEXTSPLIT('Data Table'!Q91, CHAR(10)), FIND("-", _xlfn.TEXTSPLIT('Data Table'!Q91, CHAR(10)))-1)) *
                  (VALUE(MID(_xlfn.TEXTSPLIT('Data Table'!Q91, CHAR(10)), FIND("-", _xlfn.TEXTSPLIT('Data Table'!Q91, CHAR(10)))+2,
                  SEARCH("hrs", _xlfn.TEXTSPLIT('Data Table'!Q91, CHAR(10)))-SEARCH("-", _xlfn.TEXTSPLIT('Data Table'!Q91, CHAR(10)))-2))/12)
               ), 2),
               "-"
            )
         )
      )
   )
)</f>
        <v>5</v>
      </c>
      <c r="P90" s="203" cm="1">
        <f t="array" ref="P90">IF('Data Table'!R91="", "-",
   IF('Data Table'!R91="-", "-",
      IF(ISNUMBER('Data Table'!R91*1), 'Data Table'!R91,
         IF(ISNUMBER(SEARCH("hrs", 'Data Table'!R91)),
            IFERROR(
               ROUND(SUMPRODUCT(
                  VALUE(LEFT(_xlfn.TEXTSPLIT('Data Table'!R91, CHAR(10)), FIND("-", _xlfn.TEXTSPLIT('Data Table'!R91, CHAR(10)))-1)) *
                  (VALUE(MID(_xlfn.TEXTSPLIT('Data Table'!R91, CHAR(10)), FIND("-", _xlfn.TEXTSPLIT('Data Table'!R91, CHAR(10)))+2,
                  SEARCH("hrs", _xlfn.TEXTSPLIT('Data Table'!R91, CHAR(10)))-SEARCH("-", _xlfn.TEXTSPLIT('Data Table'!R91, CHAR(10)))-2))/12)
               ), 2),
               "-"
            )
         )
      )
   )
)</f>
        <v>2</v>
      </c>
      <c r="Q90" s="203" cm="1">
        <f t="array" ref="Q90">IF('Data Table'!S91="", "-",
   IF('Data Table'!S91="-", "-",
      IF(ISNUMBER('Data Table'!S91*1), 'Data Table'!S91,
         IF(ISNUMBER(SEARCH("hrs", 'Data Table'!S91)),
            IFERROR(
               ROUND(SUMPRODUCT(
                  VALUE(LEFT(_xlfn.TEXTSPLIT('Data Table'!S91, CHAR(10)), FIND("-", _xlfn.TEXTSPLIT('Data Table'!S91, CHAR(10)))-1)) *
                  (VALUE(MID(_xlfn.TEXTSPLIT('Data Table'!S91, CHAR(10)), FIND("-", _xlfn.TEXTSPLIT('Data Table'!S91, CHAR(10)))+2,
                  SEARCH("hrs", _xlfn.TEXTSPLIT('Data Table'!S91, CHAR(10)))-SEARCH("-", _xlfn.TEXTSPLIT('Data Table'!S91, CHAR(10)))-2))/12)
               ), 2),
               "-"
            )
         )
      )
   )
)</f>
        <v>2</v>
      </c>
      <c r="R90" s="203" cm="1">
        <f t="array" ref="R90">IF('Data Table'!T91="", "-",
   IF('Data Table'!T91="-", "-",
      IF(ISNUMBER('Data Table'!T91*1), 'Data Table'!T91,
         IF(ISNUMBER(SEARCH("hrs", 'Data Table'!T91)),
            IFERROR(
               ROUND(SUMPRODUCT(
                  VALUE(LEFT(_xlfn.TEXTSPLIT('Data Table'!T91, CHAR(10)), FIND("-", _xlfn.TEXTSPLIT('Data Table'!T91, CHAR(10)))-1)) *
                  (VALUE(MID(_xlfn.TEXTSPLIT('Data Table'!T91, CHAR(10)), FIND("-", _xlfn.TEXTSPLIT('Data Table'!T91, CHAR(10)))+2,
                  SEARCH("hrs", _xlfn.TEXTSPLIT('Data Table'!T91, CHAR(10)))-SEARCH("-", _xlfn.TEXTSPLIT('Data Table'!T91, CHAR(10)))-2))/12)
               ), 2),
               "-"
            )
         )
      )
   )
)</f>
        <v>6</v>
      </c>
      <c r="S90" s="203" cm="1">
        <f t="array" ref="S90">IF('Data Table'!U91="", "-",
   IF('Data Table'!U91="-", "-",
      IF(ISNUMBER('Data Table'!U91*1), 'Data Table'!U91,
         IF(ISNUMBER(SEARCH("hrs", 'Data Table'!U91)),
            IFERROR(
               ROUND(SUMPRODUCT(
                  VALUE(LEFT(_xlfn.TEXTSPLIT('Data Table'!U91, CHAR(10)), FIND("-", _xlfn.TEXTSPLIT('Data Table'!U91, CHAR(10)))-1)) *
                  (VALUE(MID(_xlfn.TEXTSPLIT('Data Table'!U91, CHAR(10)), FIND("-", _xlfn.TEXTSPLIT('Data Table'!U91, CHAR(10)))+2,
                  SEARCH("hrs", _xlfn.TEXTSPLIT('Data Table'!U91, CHAR(10)))-SEARCH("-", _xlfn.TEXTSPLIT('Data Table'!U91, CHAR(10)))-2))/12)
               ), 2),
               "-"
            )
         )
      )
   )
)</f>
        <v>6</v>
      </c>
      <c r="T90" s="245">
        <v>24466</v>
      </c>
      <c r="U90" s="245">
        <v>47025</v>
      </c>
      <c r="V90" s="253">
        <v>618</v>
      </c>
      <c r="W90" s="208"/>
    </row>
    <row r="91" spans="1:23" s="3" customFormat="1" ht="20.25" customHeight="1">
      <c r="A91" s="205">
        <v>45401</v>
      </c>
      <c r="B91" s="203" cm="1">
        <f t="array" ref="B91">IF('Data Table'!B92="", "-",
   IF('Data Table'!B92="-", "-",
      IF(ISNUMBER('Data Table'!B92*1), 'Data Table'!B92,
         IF(ISNUMBER(SEARCH("hrs", 'Data Table'!B92)),
            IFERROR(
               ROUND(SUMPRODUCT(
                  VALUE(LEFT(_xlfn.TEXTSPLIT('Data Table'!B92, CHAR(10)), FIND("-", _xlfn.TEXTSPLIT('Data Table'!B92, CHAR(10)))-1)) *
                  (VALUE(MID(_xlfn.TEXTSPLIT('Data Table'!B92, CHAR(10)), FIND("-", _xlfn.TEXTSPLIT('Data Table'!B92, CHAR(10)))+2,
                  SEARCH("hrs", _xlfn.TEXTSPLIT('Data Table'!B92, CHAR(10)))-SEARCH("-", _xlfn.TEXTSPLIT('Data Table'!B92, CHAR(10)))-2))/12)
               ), 2),
               "-"
            )
         )
      )
   )
)</f>
        <v>90</v>
      </c>
      <c r="C91" s="203" cm="1">
        <f t="array" ref="C91">IF('Data Table'!C92="", "-",
   IF('Data Table'!C92="-", "-",
      IF(ISNUMBER('Data Table'!C92*1), 'Data Table'!C92,
         IF(ISNUMBER(SEARCH("hrs", 'Data Table'!C92)),
            IFERROR(
               ROUND(SUMPRODUCT(
                  VALUE(LEFT(_xlfn.TEXTSPLIT('Data Table'!C92, CHAR(10)), FIND("-", _xlfn.TEXTSPLIT('Data Table'!C92, CHAR(10)))-1)) *
                  (VALUE(MID(_xlfn.TEXTSPLIT('Data Table'!C92, CHAR(10)), FIND("-", _xlfn.TEXTSPLIT('Data Table'!C92, CHAR(10)))+2,
                  SEARCH("hrs", _xlfn.TEXTSPLIT('Data Table'!C92, CHAR(10)))-SEARCH("-", _xlfn.TEXTSPLIT('Data Table'!C92, CHAR(10)))-2))/12)
               ), 2),
               "-"
            )
         )
      )
   )
)</f>
        <v>95</v>
      </c>
      <c r="D91" s="203" cm="1">
        <f t="array" ref="D91">IF('Data Table'!D92="", "-",
   IF('Data Table'!D92="-", "-",
      IF(ISNUMBER('Data Table'!D92*1), 'Data Table'!D92,
         IF(ISNUMBER(SEARCH("hrs", 'Data Table'!D92)),
            IFERROR(
               ROUND(SUMPRODUCT(
                  VALUE(LEFT(_xlfn.TEXTSPLIT('Data Table'!D92, CHAR(10)), FIND("-", _xlfn.TEXTSPLIT('Data Table'!D92, CHAR(10)))-1)) *
                  (VALUE(MID(_xlfn.TEXTSPLIT('Data Table'!D92, CHAR(10)), FIND("-", _xlfn.TEXTSPLIT('Data Table'!D92, CHAR(10)))+2,
                  SEARCH("hrs", _xlfn.TEXTSPLIT('Data Table'!D92, CHAR(10)))-SEARCH("-", _xlfn.TEXTSPLIT('Data Table'!D92, CHAR(10)))-2))/12)
               ), 2),
               "-"
            )
         )
      )
   )
)</f>
        <v>20</v>
      </c>
      <c r="E91" s="203" cm="1">
        <f t="array" ref="E91">IF('Data Table'!E92="", "-",
   IF('Data Table'!E92="-", "-",
      IF(ISNUMBER('Data Table'!E92*1), 'Data Table'!E92,
         IF(ISNUMBER(SEARCH("hrs", 'Data Table'!E92)),
            IFERROR(
               ROUND(SUMPRODUCT(
                  VALUE(LEFT(_xlfn.TEXTSPLIT('Data Table'!E92, CHAR(10)), FIND("-", _xlfn.TEXTSPLIT('Data Table'!E92, CHAR(10)))-1)) *
                  (VALUE(MID(_xlfn.TEXTSPLIT('Data Table'!E92, CHAR(10)), FIND("-", _xlfn.TEXTSPLIT('Data Table'!E92, CHAR(10)))+2,
                  SEARCH("hrs", _xlfn.TEXTSPLIT('Data Table'!E92, CHAR(10)))-SEARCH("-", _xlfn.TEXTSPLIT('Data Table'!E92, CHAR(10)))-2))/12)
               ), 2),
               "-"
            )
         )
      )
   )
)</f>
        <v>16</v>
      </c>
      <c r="F91" s="203" cm="1">
        <f t="array" ref="F91">IF('Data Table'!F92="", "-",
   IF('Data Table'!F92="-", "-",
      IF(ISNUMBER('Data Table'!F92*1), 'Data Table'!F92,
         IF(ISNUMBER(SEARCH("hrs", 'Data Table'!F92)),
            IFERROR(
               ROUND(SUMPRODUCT(
                  VALUE(LEFT(_xlfn.TEXTSPLIT('Data Table'!F92, CHAR(10)), FIND("-", _xlfn.TEXTSPLIT('Data Table'!F92, CHAR(10)))-1)) *
                  (VALUE(MID(_xlfn.TEXTSPLIT('Data Table'!F92, CHAR(10)), FIND("-", _xlfn.TEXTSPLIT('Data Table'!F92, CHAR(10)))+2,
                  SEARCH("hrs", _xlfn.TEXTSPLIT('Data Table'!F92, CHAR(10)))-SEARCH("-", _xlfn.TEXTSPLIT('Data Table'!F92, CHAR(10)))-2))/12)
               ), 2),
               "-"
            )
         )
      )
   )
)</f>
        <v>9</v>
      </c>
      <c r="G91" s="203" cm="1">
        <f t="array" ref="G91">IF('Data Table'!G92="", "-",
   IF('Data Table'!G92="-", "-",
      IF(ISNUMBER('Data Table'!G92*1), 'Data Table'!G92,
         IF(ISNUMBER(SEARCH("hrs", 'Data Table'!G92)),
            IFERROR(
               ROUND(SUMPRODUCT(
                  VALUE(LEFT(_xlfn.TEXTSPLIT('Data Table'!G92, CHAR(10)), FIND("-", _xlfn.TEXTSPLIT('Data Table'!G92, CHAR(10)))-1)) *
                  (VALUE(MID(_xlfn.TEXTSPLIT('Data Table'!G92, CHAR(10)), FIND("-", _xlfn.TEXTSPLIT('Data Table'!G92, CHAR(10)))+2,
                  SEARCH("hrs", _xlfn.TEXTSPLIT('Data Table'!G92, CHAR(10)))-SEARCH("-", _xlfn.TEXTSPLIT('Data Table'!G92, CHAR(10)))-2))/12)
               ), 2),
               "-"
            )
         )
      )
   )
)</f>
        <v>9</v>
      </c>
      <c r="H91" s="203" cm="1">
        <f t="array" ref="H91">IF('Data Table'!H92="", "-",
   IF('Data Table'!H92="-", "-",
      IF(ISNUMBER('Data Table'!H92*1), 'Data Table'!H92,
         IF(ISNUMBER(SEARCH("hrs", 'Data Table'!H92)),
            IFERROR(
               ROUND(SUMPRODUCT(
                  VALUE(LEFT(_xlfn.TEXTSPLIT('Data Table'!H92, CHAR(10)), FIND("-", _xlfn.TEXTSPLIT('Data Table'!H92, CHAR(10)))-1)) *
                  (VALUE(MID(_xlfn.TEXTSPLIT('Data Table'!H92, CHAR(10)), FIND("-", _xlfn.TEXTSPLIT('Data Table'!H92, CHAR(10)))+2,
                  SEARCH("hrs", _xlfn.TEXTSPLIT('Data Table'!H92, CHAR(10)))-SEARCH("-", _xlfn.TEXTSPLIT('Data Table'!H92, CHAR(10)))-2))/12)
               ), 2),
               "-"
            )
         )
      )
   )
)</f>
        <v>8</v>
      </c>
      <c r="I91" s="203" cm="1">
        <f t="array" ref="I91">IF('Data Table'!I92="", "-",
   IF('Data Table'!I92="-", "-",
      IF(ISNUMBER('Data Table'!I92*1), 'Data Table'!I92,
         IF(ISNUMBER(SEARCH("hrs", 'Data Table'!I92)),
            IFERROR(
               ROUND(SUMPRODUCT(
                  VALUE(LEFT(_xlfn.TEXTSPLIT('Data Table'!I92, CHAR(10)), FIND("-", _xlfn.TEXTSPLIT('Data Table'!I92, CHAR(10)))-1)) *
                  (VALUE(MID(_xlfn.TEXTSPLIT('Data Table'!I92, CHAR(10)), FIND("-", _xlfn.TEXTSPLIT('Data Table'!I92, CHAR(10)))+2,
                  SEARCH("hrs", _xlfn.TEXTSPLIT('Data Table'!I92, CHAR(10)))-SEARCH("-", _xlfn.TEXTSPLIT('Data Table'!I92, CHAR(10)))-2))/12)
               ), 2),
               "-"
            )
         )
      )
   )
)</f>
        <v>8</v>
      </c>
      <c r="J91" s="203" cm="1">
        <f t="array" ref="J91">IF('Data Table'!J92="", "-",
   IF('Data Table'!J92="-", "-",
      IF(ISNUMBER('Data Table'!J92*1), 'Data Table'!J92,
         IF(ISNUMBER(SEARCH("hrs", 'Data Table'!J92)),
            IFERROR(
               ROUND(SUMPRODUCT(
                  VALUE(LEFT(_xlfn.TEXTSPLIT('Data Table'!J92, CHAR(10)), FIND("-", _xlfn.TEXTSPLIT('Data Table'!J92, CHAR(10)))-1)) *
                  (VALUE(MID(_xlfn.TEXTSPLIT('Data Table'!J92, CHAR(10)), FIND("-", _xlfn.TEXTSPLIT('Data Table'!J92, CHAR(10)))+2,
                  SEARCH("hrs", _xlfn.TEXTSPLIT('Data Table'!J92, CHAR(10)))-SEARCH("-", _xlfn.TEXTSPLIT('Data Table'!J92, CHAR(10)))-2))/12)
               ), 2),
               "-"
            )
         )
      )
   )
)</f>
        <v>3</v>
      </c>
      <c r="K91" s="203" cm="1">
        <f t="array" ref="K91">IF('Data Table'!K92="", "-",
   IF('Data Table'!K92="-", "-",
      IF(ISNUMBER('Data Table'!K92*1), 'Data Table'!K92,
         IF(ISNUMBER(SEARCH("hrs", 'Data Table'!K92)),
            IFERROR(
               ROUND(SUMPRODUCT(
                  VALUE(LEFT(_xlfn.TEXTSPLIT('Data Table'!K92, CHAR(10)), FIND("-", _xlfn.TEXTSPLIT('Data Table'!K92, CHAR(10)))-1)) *
                  (VALUE(MID(_xlfn.TEXTSPLIT('Data Table'!K92, CHAR(10)), FIND("-", _xlfn.TEXTSPLIT('Data Table'!K92, CHAR(10)))+2,
                  SEARCH("hrs", _xlfn.TEXTSPLIT('Data Table'!K92, CHAR(10)))-SEARCH("-", _xlfn.TEXTSPLIT('Data Table'!K92, CHAR(10)))-2))/12)
               ), 2),
               "-"
            )
         )
      )
   )
)</f>
        <v>3</v>
      </c>
      <c r="L91" s="203" cm="1">
        <f t="array" ref="L91">IF('Data Table'!N92="", "-",
   IF('Data Table'!N92="-", "-",
      IF(ISNUMBER('Data Table'!N92*1), 'Data Table'!N92,
         IF(ISNUMBER(SEARCH("hrs", 'Data Table'!N92)),
            IFERROR(
               ROUND(SUMPRODUCT(
                  VALUE(LEFT(_xlfn.TEXTSPLIT('Data Table'!N92, CHAR(10)), FIND("-", _xlfn.TEXTSPLIT('Data Table'!N92, CHAR(10)))-1)) *
                  (VALUE(MID(_xlfn.TEXTSPLIT('Data Table'!N92, CHAR(10)), FIND("-", _xlfn.TEXTSPLIT('Data Table'!N92, CHAR(10)))+2,
                  SEARCH("hrs", _xlfn.TEXTSPLIT('Data Table'!N92, CHAR(10)))-SEARCH("-", _xlfn.TEXTSPLIT('Data Table'!N92, CHAR(10)))-2))/12)
               ), 2),
               "-"
            )
         )
      )
   )
)</f>
        <v>2</v>
      </c>
      <c r="M91" s="203" cm="1">
        <f t="array" ref="M91">IF('Data Table'!O92="", "-",
   IF('Data Table'!O92="-", "-",
      IF(ISNUMBER('Data Table'!O92*1), 'Data Table'!O92,
         IF(ISNUMBER(SEARCH("hrs", 'Data Table'!O92)),
            IFERROR(
               ROUND(SUMPRODUCT(
                  VALUE(LEFT(_xlfn.TEXTSPLIT('Data Table'!O92, CHAR(10)), FIND("-", _xlfn.TEXTSPLIT('Data Table'!O92, CHAR(10)))-1)) *
                  (VALUE(MID(_xlfn.TEXTSPLIT('Data Table'!O92, CHAR(10)), FIND("-", _xlfn.TEXTSPLIT('Data Table'!O92, CHAR(10)))+2,
                  SEARCH("hrs", _xlfn.TEXTSPLIT('Data Table'!O92, CHAR(10)))-SEARCH("-", _xlfn.TEXTSPLIT('Data Table'!O92, CHAR(10)))-2))/12)
               ), 2),
               "-"
            )
         )
      )
   )
)</f>
        <v>1</v>
      </c>
      <c r="N91" s="203" cm="1">
        <f t="array" ref="N91">IF('Data Table'!P92="", "-",
   IF('Data Table'!P92="-", "-",
      IF(ISNUMBER('Data Table'!P92*1), 'Data Table'!P92,
         IF(ISNUMBER(SEARCH("hrs", 'Data Table'!P92)),
            IFERROR(
               ROUND(SUMPRODUCT(
                  VALUE(LEFT(_xlfn.TEXTSPLIT('Data Table'!P92, CHAR(10)), FIND("-", _xlfn.TEXTSPLIT('Data Table'!P92, CHAR(10)))-1)) *
                  (VALUE(MID(_xlfn.TEXTSPLIT('Data Table'!P92, CHAR(10)), FIND("-", _xlfn.TEXTSPLIT('Data Table'!P92, CHAR(10)))+2,
                  SEARCH("hrs", _xlfn.TEXTSPLIT('Data Table'!P92, CHAR(10)))-SEARCH("-", _xlfn.TEXTSPLIT('Data Table'!P92, CHAR(10)))-2))/12)
               ), 2),
               "-"
            )
         )
      )
   )
)</f>
        <v>6</v>
      </c>
      <c r="O91" s="203" cm="1">
        <f t="array" ref="O91">IF('Data Table'!Q92="", "-",
   IF('Data Table'!Q92="-", "-",
      IF(ISNUMBER('Data Table'!Q92*1), 'Data Table'!Q92,
         IF(ISNUMBER(SEARCH("hrs", 'Data Table'!Q92)),
            IFERROR(
               ROUND(SUMPRODUCT(
                  VALUE(LEFT(_xlfn.TEXTSPLIT('Data Table'!Q92, CHAR(10)), FIND("-", _xlfn.TEXTSPLIT('Data Table'!Q92, CHAR(10)))-1)) *
                  (VALUE(MID(_xlfn.TEXTSPLIT('Data Table'!Q92, CHAR(10)), FIND("-", _xlfn.TEXTSPLIT('Data Table'!Q92, CHAR(10)))+2,
                  SEARCH("hrs", _xlfn.TEXTSPLIT('Data Table'!Q92, CHAR(10)))-SEARCH("-", _xlfn.TEXTSPLIT('Data Table'!Q92, CHAR(10)))-2))/12)
               ), 2),
               "-"
            )
         )
      )
   )
)</f>
        <v>6</v>
      </c>
      <c r="P91" s="203" cm="1">
        <f t="array" ref="P91">IF('Data Table'!R92="", "-",
   IF('Data Table'!R92="-", "-",
      IF(ISNUMBER('Data Table'!R92*1), 'Data Table'!R92,
         IF(ISNUMBER(SEARCH("hrs", 'Data Table'!R92)),
            IFERROR(
               ROUND(SUMPRODUCT(
                  VALUE(LEFT(_xlfn.TEXTSPLIT('Data Table'!R92, CHAR(10)), FIND("-", _xlfn.TEXTSPLIT('Data Table'!R92, CHAR(10)))-1)) *
                  (VALUE(MID(_xlfn.TEXTSPLIT('Data Table'!R92, CHAR(10)), FIND("-", _xlfn.TEXTSPLIT('Data Table'!R92, CHAR(10)))+2,
                  SEARCH("hrs", _xlfn.TEXTSPLIT('Data Table'!R92, CHAR(10)))-SEARCH("-", _xlfn.TEXTSPLIT('Data Table'!R92, CHAR(10)))-2))/12)
               ), 2),
               "-"
            )
         )
      )
   )
)</f>
        <v>2</v>
      </c>
      <c r="Q91" s="203" cm="1">
        <f t="array" ref="Q91">IF('Data Table'!S92="", "-",
   IF('Data Table'!S92="-", "-",
      IF(ISNUMBER('Data Table'!S92*1), 'Data Table'!S92,
         IF(ISNUMBER(SEARCH("hrs", 'Data Table'!S92)),
            IFERROR(
               ROUND(SUMPRODUCT(
                  VALUE(LEFT(_xlfn.TEXTSPLIT('Data Table'!S92, CHAR(10)), FIND("-", _xlfn.TEXTSPLIT('Data Table'!S92, CHAR(10)))-1)) *
                  (VALUE(MID(_xlfn.TEXTSPLIT('Data Table'!S92, CHAR(10)), FIND("-", _xlfn.TEXTSPLIT('Data Table'!S92, CHAR(10)))+2,
                  SEARCH("hrs", _xlfn.TEXTSPLIT('Data Table'!S92, CHAR(10)))-SEARCH("-", _xlfn.TEXTSPLIT('Data Table'!S92, CHAR(10)))-2))/12)
               ), 2),
               "-"
            )
         )
      )
   )
)</f>
        <v>2</v>
      </c>
      <c r="R91" s="203" cm="1">
        <f t="array" ref="R91">IF('Data Table'!T92="", "-",
   IF('Data Table'!T92="-", "-",
      IF(ISNUMBER('Data Table'!T92*1), 'Data Table'!T92,
         IF(ISNUMBER(SEARCH("hrs", 'Data Table'!T92)),
            IFERROR(
               ROUND(SUMPRODUCT(
                  VALUE(LEFT(_xlfn.TEXTSPLIT('Data Table'!T92, CHAR(10)), FIND("-", _xlfn.TEXTSPLIT('Data Table'!T92, CHAR(10)))-1)) *
                  (VALUE(MID(_xlfn.TEXTSPLIT('Data Table'!T92, CHAR(10)), FIND("-", _xlfn.TEXTSPLIT('Data Table'!T92, CHAR(10)))+2,
                  SEARCH("hrs", _xlfn.TEXTSPLIT('Data Table'!T92, CHAR(10)))-SEARCH("-", _xlfn.TEXTSPLIT('Data Table'!T92, CHAR(10)))-2))/12)
               ), 2),
               "-"
            )
         )
      )
   )
)</f>
        <v>6</v>
      </c>
      <c r="S91" s="203" cm="1">
        <f t="array" ref="S91">IF('Data Table'!U92="", "-",
   IF('Data Table'!U92="-", "-",
      IF(ISNUMBER('Data Table'!U92*1), 'Data Table'!U92,
         IF(ISNUMBER(SEARCH("hrs", 'Data Table'!U92)),
            IFERROR(
               ROUND(SUMPRODUCT(
                  VALUE(LEFT(_xlfn.TEXTSPLIT('Data Table'!U92, CHAR(10)), FIND("-", _xlfn.TEXTSPLIT('Data Table'!U92, CHAR(10)))-1)) *
                  (VALUE(MID(_xlfn.TEXTSPLIT('Data Table'!U92, CHAR(10)), FIND("-", _xlfn.TEXTSPLIT('Data Table'!U92, CHAR(10)))+2,
                  SEARCH("hrs", _xlfn.TEXTSPLIT('Data Table'!U92, CHAR(10)))-SEARCH("-", _xlfn.TEXTSPLIT('Data Table'!U92, CHAR(10)))-2))/12)
               ), 2),
               "-"
            )
         )
      )
   )
)</f>
        <v>6</v>
      </c>
      <c r="T91" s="245">
        <v>26527</v>
      </c>
      <c r="U91" s="245">
        <v>40136</v>
      </c>
      <c r="V91" s="253">
        <v>480</v>
      </c>
      <c r="W91" s="208"/>
    </row>
    <row r="92" spans="1:23" s="3" customFormat="1" ht="20.25" customHeight="1">
      <c r="A92" s="205">
        <v>45402</v>
      </c>
      <c r="B92" s="203" cm="1">
        <f t="array" ref="B92">IF('Data Table'!B93="", "-",
   IF('Data Table'!B93="-", "-",
      IF(ISNUMBER('Data Table'!B93*1), 'Data Table'!B93,
         IF(ISNUMBER(SEARCH("hrs", 'Data Table'!B93)),
            IFERROR(
               ROUND(SUMPRODUCT(
                  VALUE(LEFT(_xlfn.TEXTSPLIT('Data Table'!B93, CHAR(10)), FIND("-", _xlfn.TEXTSPLIT('Data Table'!B93, CHAR(10)))-1)) *
                  (VALUE(MID(_xlfn.TEXTSPLIT('Data Table'!B93, CHAR(10)), FIND("-", _xlfn.TEXTSPLIT('Data Table'!B93, CHAR(10)))+2,
                  SEARCH("hrs", _xlfn.TEXTSPLIT('Data Table'!B93, CHAR(10)))-SEARCH("-", _xlfn.TEXTSPLIT('Data Table'!B93, CHAR(10)))-2))/12)
               ), 2),
               "-"
            )
         )
      )
   )
)</f>
        <v>85</v>
      </c>
      <c r="C92" s="203" cm="1">
        <f t="array" ref="C92">IF('Data Table'!C93="", "-",
   IF('Data Table'!C93="-", "-",
      IF(ISNUMBER('Data Table'!C93*1), 'Data Table'!C93,
         IF(ISNUMBER(SEARCH("hrs", 'Data Table'!C93)),
            IFERROR(
               ROUND(SUMPRODUCT(
                  VALUE(LEFT(_xlfn.TEXTSPLIT('Data Table'!C93, CHAR(10)), FIND("-", _xlfn.TEXTSPLIT('Data Table'!C93, CHAR(10)))-1)) *
                  (VALUE(MID(_xlfn.TEXTSPLIT('Data Table'!C93, CHAR(10)), FIND("-", _xlfn.TEXTSPLIT('Data Table'!C93, CHAR(10)))+2,
                  SEARCH("hrs", _xlfn.TEXTSPLIT('Data Table'!C93, CHAR(10)))-SEARCH("-", _xlfn.TEXTSPLIT('Data Table'!C93, CHAR(10)))-2))/12)
               ), 2),
               "-"
            )
         )
      )
   )
)</f>
        <v>90</v>
      </c>
      <c r="D92" s="203" cm="1">
        <f t="array" ref="D92">IF('Data Table'!D93="", "-",
   IF('Data Table'!D93="-", "-",
      IF(ISNUMBER('Data Table'!D93*1), 'Data Table'!D93,
         IF(ISNUMBER(SEARCH("hrs", 'Data Table'!D93)),
            IFERROR(
               ROUND(SUMPRODUCT(
                  VALUE(LEFT(_xlfn.TEXTSPLIT('Data Table'!D93, CHAR(10)), FIND("-", _xlfn.TEXTSPLIT('Data Table'!D93, CHAR(10)))-1)) *
                  (VALUE(MID(_xlfn.TEXTSPLIT('Data Table'!D93, CHAR(10)), FIND("-", _xlfn.TEXTSPLIT('Data Table'!D93, CHAR(10)))+2,
                  SEARCH("hrs", _xlfn.TEXTSPLIT('Data Table'!D93, CHAR(10)))-SEARCH("-", _xlfn.TEXTSPLIT('Data Table'!D93, CHAR(10)))-2))/12)
               ), 2),
               "-"
            )
         )
      )
   )
)</f>
        <v>15</v>
      </c>
      <c r="E92" s="203" cm="1">
        <f t="array" ref="E92">IF('Data Table'!E93="", "-",
   IF('Data Table'!E93="-", "-",
      IF(ISNUMBER('Data Table'!E93*1), 'Data Table'!E93,
         IF(ISNUMBER(SEARCH("hrs", 'Data Table'!E93)),
            IFERROR(
               ROUND(SUMPRODUCT(
                  VALUE(LEFT(_xlfn.TEXTSPLIT('Data Table'!E93, CHAR(10)), FIND("-", _xlfn.TEXTSPLIT('Data Table'!E93, CHAR(10)))-1)) *
                  (VALUE(MID(_xlfn.TEXTSPLIT('Data Table'!E93, CHAR(10)), FIND("-", _xlfn.TEXTSPLIT('Data Table'!E93, CHAR(10)))+2,
                  SEARCH("hrs", _xlfn.TEXTSPLIT('Data Table'!E93, CHAR(10)))-SEARCH("-", _xlfn.TEXTSPLIT('Data Table'!E93, CHAR(10)))-2))/12)
               ), 2),
               "-"
            )
         )
      )
   )
)</f>
        <v>16</v>
      </c>
      <c r="F92" s="203" cm="1">
        <f t="array" ref="F92">IF('Data Table'!F93="", "-",
   IF('Data Table'!F93="-", "-",
      IF(ISNUMBER('Data Table'!F93*1), 'Data Table'!F93,
         IF(ISNUMBER(SEARCH("hrs", 'Data Table'!F93)),
            IFERROR(
               ROUND(SUMPRODUCT(
                  VALUE(LEFT(_xlfn.TEXTSPLIT('Data Table'!F93, CHAR(10)), FIND("-", _xlfn.TEXTSPLIT('Data Table'!F93, CHAR(10)))-1)) *
                  (VALUE(MID(_xlfn.TEXTSPLIT('Data Table'!F93, CHAR(10)), FIND("-", _xlfn.TEXTSPLIT('Data Table'!F93, CHAR(10)))+2,
                  SEARCH("hrs", _xlfn.TEXTSPLIT('Data Table'!F93, CHAR(10)))-SEARCH("-", _xlfn.TEXTSPLIT('Data Table'!F93, CHAR(10)))-2))/12)
               ), 2),
               "-"
            )
         )
      )
   )
)</f>
        <v>10</v>
      </c>
      <c r="G92" s="203" cm="1">
        <f t="array" ref="G92">IF('Data Table'!G93="", "-",
   IF('Data Table'!G93="-", "-",
      IF(ISNUMBER('Data Table'!G93*1), 'Data Table'!G93,
         IF(ISNUMBER(SEARCH("hrs", 'Data Table'!G93)),
            IFERROR(
               ROUND(SUMPRODUCT(
                  VALUE(LEFT(_xlfn.TEXTSPLIT('Data Table'!G93, CHAR(10)), FIND("-", _xlfn.TEXTSPLIT('Data Table'!G93, CHAR(10)))-1)) *
                  (VALUE(MID(_xlfn.TEXTSPLIT('Data Table'!G93, CHAR(10)), FIND("-", _xlfn.TEXTSPLIT('Data Table'!G93, CHAR(10)))+2,
                  SEARCH("hrs", _xlfn.TEXTSPLIT('Data Table'!G93, CHAR(10)))-SEARCH("-", _xlfn.TEXTSPLIT('Data Table'!G93, CHAR(10)))-2))/12)
               ), 2),
               "-"
            )
         )
      )
   )
)</f>
        <v>9</v>
      </c>
      <c r="H92" s="203" cm="1">
        <f t="array" ref="H92">IF('Data Table'!H93="", "-",
   IF('Data Table'!H93="-", "-",
      IF(ISNUMBER('Data Table'!H93*1), 'Data Table'!H93,
         IF(ISNUMBER(SEARCH("hrs", 'Data Table'!H93)),
            IFERROR(
               ROUND(SUMPRODUCT(
                  VALUE(LEFT(_xlfn.TEXTSPLIT('Data Table'!H93, CHAR(10)), FIND("-", _xlfn.TEXTSPLIT('Data Table'!H93, CHAR(10)))-1)) *
                  (VALUE(MID(_xlfn.TEXTSPLIT('Data Table'!H93, CHAR(10)), FIND("-", _xlfn.TEXTSPLIT('Data Table'!H93, CHAR(10)))+2,
                  SEARCH("hrs", _xlfn.TEXTSPLIT('Data Table'!H93, CHAR(10)))-SEARCH("-", _xlfn.TEXTSPLIT('Data Table'!H93, CHAR(10)))-2))/12)
               ), 2),
               "-"
            )
         )
      )
   )
)</f>
        <v>9</v>
      </c>
      <c r="I92" s="203" cm="1">
        <f t="array" ref="I92">IF('Data Table'!I93="", "-",
   IF('Data Table'!I93="-", "-",
      IF(ISNUMBER('Data Table'!I93*1), 'Data Table'!I93,
         IF(ISNUMBER(SEARCH("hrs", 'Data Table'!I93)),
            IFERROR(
               ROUND(SUMPRODUCT(
                  VALUE(LEFT(_xlfn.TEXTSPLIT('Data Table'!I93, CHAR(10)), FIND("-", _xlfn.TEXTSPLIT('Data Table'!I93, CHAR(10)))-1)) *
                  (VALUE(MID(_xlfn.TEXTSPLIT('Data Table'!I93, CHAR(10)), FIND("-", _xlfn.TEXTSPLIT('Data Table'!I93, CHAR(10)))+2,
                  SEARCH("hrs", _xlfn.TEXTSPLIT('Data Table'!I93, CHAR(10)))-SEARCH("-", _xlfn.TEXTSPLIT('Data Table'!I93, CHAR(10)))-2))/12)
               ), 2),
               "-"
            )
         )
      )
   )
)</f>
        <v>8</v>
      </c>
      <c r="J92" s="203" cm="1">
        <f t="array" ref="J92">IF('Data Table'!J93="", "-",
   IF('Data Table'!J93="-", "-",
      IF(ISNUMBER('Data Table'!J93*1), 'Data Table'!J93,
         IF(ISNUMBER(SEARCH("hrs", 'Data Table'!J93)),
            IFERROR(
               ROUND(SUMPRODUCT(
                  VALUE(LEFT(_xlfn.TEXTSPLIT('Data Table'!J93, CHAR(10)), FIND("-", _xlfn.TEXTSPLIT('Data Table'!J93, CHAR(10)))-1)) *
                  (VALUE(MID(_xlfn.TEXTSPLIT('Data Table'!J93, CHAR(10)), FIND("-", _xlfn.TEXTSPLIT('Data Table'!J93, CHAR(10)))+2,
                  SEARCH("hrs", _xlfn.TEXTSPLIT('Data Table'!J93, CHAR(10)))-SEARCH("-", _xlfn.TEXTSPLIT('Data Table'!J93, CHAR(10)))-2))/12)
               ), 2),
               "-"
            )
         )
      )
   )
)</f>
        <v>3</v>
      </c>
      <c r="K92" s="203" cm="1">
        <f t="array" ref="K92">IF('Data Table'!K93="", "-",
   IF('Data Table'!K93="-", "-",
      IF(ISNUMBER('Data Table'!K93*1), 'Data Table'!K93,
         IF(ISNUMBER(SEARCH("hrs", 'Data Table'!K93)),
            IFERROR(
               ROUND(SUMPRODUCT(
                  VALUE(LEFT(_xlfn.TEXTSPLIT('Data Table'!K93, CHAR(10)), FIND("-", _xlfn.TEXTSPLIT('Data Table'!K93, CHAR(10)))-1)) *
                  (VALUE(MID(_xlfn.TEXTSPLIT('Data Table'!K93, CHAR(10)), FIND("-", _xlfn.TEXTSPLIT('Data Table'!K93, CHAR(10)))+2,
                  SEARCH("hrs", _xlfn.TEXTSPLIT('Data Table'!K93, CHAR(10)))-SEARCH("-", _xlfn.TEXTSPLIT('Data Table'!K93, CHAR(10)))-2))/12)
               ), 2),
               "-"
            )
         )
      )
   )
)</f>
        <v>3</v>
      </c>
      <c r="L92" s="203" cm="1">
        <f t="array" ref="L92">IF('Data Table'!N93="", "-",
   IF('Data Table'!N93="-", "-",
      IF(ISNUMBER('Data Table'!N93*1), 'Data Table'!N93,
         IF(ISNUMBER(SEARCH("hrs", 'Data Table'!N93)),
            IFERROR(
               ROUND(SUMPRODUCT(
                  VALUE(LEFT(_xlfn.TEXTSPLIT('Data Table'!N93, CHAR(10)), FIND("-", _xlfn.TEXTSPLIT('Data Table'!N93, CHAR(10)))-1)) *
                  (VALUE(MID(_xlfn.TEXTSPLIT('Data Table'!N93, CHAR(10)), FIND("-", _xlfn.TEXTSPLIT('Data Table'!N93, CHAR(10)))+2,
                  SEARCH("hrs", _xlfn.TEXTSPLIT('Data Table'!N93, CHAR(10)))-SEARCH("-", _xlfn.TEXTSPLIT('Data Table'!N93, CHAR(10)))-2))/12)
               ), 2),
               "-"
            )
         )
      )
   )
)</f>
        <v>2</v>
      </c>
      <c r="M92" s="203" cm="1">
        <f t="array" ref="M92">IF('Data Table'!O93="", "-",
   IF('Data Table'!O93="-", "-",
      IF(ISNUMBER('Data Table'!O93*1), 'Data Table'!O93,
         IF(ISNUMBER(SEARCH("hrs", 'Data Table'!O93)),
            IFERROR(
               ROUND(SUMPRODUCT(
                  VALUE(LEFT(_xlfn.TEXTSPLIT('Data Table'!O93, CHAR(10)), FIND("-", _xlfn.TEXTSPLIT('Data Table'!O93, CHAR(10)))-1)) *
                  (VALUE(MID(_xlfn.TEXTSPLIT('Data Table'!O93, CHAR(10)), FIND("-", _xlfn.TEXTSPLIT('Data Table'!O93, CHAR(10)))+2,
                  SEARCH("hrs", _xlfn.TEXTSPLIT('Data Table'!O93, CHAR(10)))-SEARCH("-", _xlfn.TEXTSPLIT('Data Table'!O93, CHAR(10)))-2))/12)
               ), 2),
               "-"
            )
         )
      )
   )
)</f>
        <v>1</v>
      </c>
      <c r="N92" s="203" cm="1">
        <f t="array" ref="N92">IF('Data Table'!P93="", "-",
   IF('Data Table'!P93="-", "-",
      IF(ISNUMBER('Data Table'!P93*1), 'Data Table'!P93,
         IF(ISNUMBER(SEARCH("hrs", 'Data Table'!P93)),
            IFERROR(
               ROUND(SUMPRODUCT(
                  VALUE(LEFT(_xlfn.TEXTSPLIT('Data Table'!P93, CHAR(10)), FIND("-", _xlfn.TEXTSPLIT('Data Table'!P93, CHAR(10)))-1)) *
                  (VALUE(MID(_xlfn.TEXTSPLIT('Data Table'!P93, CHAR(10)), FIND("-", _xlfn.TEXTSPLIT('Data Table'!P93, CHAR(10)))+2,
                  SEARCH("hrs", _xlfn.TEXTSPLIT('Data Table'!P93, CHAR(10)))-SEARCH("-", _xlfn.TEXTSPLIT('Data Table'!P93, CHAR(10)))-2))/12)
               ), 2),
               "-"
            )
         )
      )
   )
)</f>
        <v>5</v>
      </c>
      <c r="O92" s="203" cm="1">
        <f t="array" ref="O92">IF('Data Table'!Q93="", "-",
   IF('Data Table'!Q93="-", "-",
      IF(ISNUMBER('Data Table'!Q93*1), 'Data Table'!Q93,
         IF(ISNUMBER(SEARCH("hrs", 'Data Table'!Q93)),
            IFERROR(
               ROUND(SUMPRODUCT(
                  VALUE(LEFT(_xlfn.TEXTSPLIT('Data Table'!Q93, CHAR(10)), FIND("-", _xlfn.TEXTSPLIT('Data Table'!Q93, CHAR(10)))-1)) *
                  (VALUE(MID(_xlfn.TEXTSPLIT('Data Table'!Q93, CHAR(10)), FIND("-", _xlfn.TEXTSPLIT('Data Table'!Q93, CHAR(10)))+2,
                  SEARCH("hrs", _xlfn.TEXTSPLIT('Data Table'!Q93, CHAR(10)))-SEARCH("-", _xlfn.TEXTSPLIT('Data Table'!Q93, CHAR(10)))-2))/12)
               ), 2),
               "-"
            )
         )
      )
   )
)</f>
        <v>5</v>
      </c>
      <c r="P92" s="203" cm="1">
        <f t="array" ref="P92">IF('Data Table'!R93="", "-",
   IF('Data Table'!R93="-", "-",
      IF(ISNUMBER('Data Table'!R93*1), 'Data Table'!R93,
         IF(ISNUMBER(SEARCH("hrs", 'Data Table'!R93)),
            IFERROR(
               ROUND(SUMPRODUCT(
                  VALUE(LEFT(_xlfn.TEXTSPLIT('Data Table'!R93, CHAR(10)), FIND("-", _xlfn.TEXTSPLIT('Data Table'!R93, CHAR(10)))-1)) *
                  (VALUE(MID(_xlfn.TEXTSPLIT('Data Table'!R93, CHAR(10)), FIND("-", _xlfn.TEXTSPLIT('Data Table'!R93, CHAR(10)))+2,
                  SEARCH("hrs", _xlfn.TEXTSPLIT('Data Table'!R93, CHAR(10)))-SEARCH("-", _xlfn.TEXTSPLIT('Data Table'!R93, CHAR(10)))-2))/12)
               ), 2),
               "-"
            )
         )
      )
   )
)</f>
        <v>3</v>
      </c>
      <c r="Q92" s="203" cm="1">
        <f t="array" ref="Q92">IF('Data Table'!S93="", "-",
   IF('Data Table'!S93="-", "-",
      IF(ISNUMBER('Data Table'!S93*1), 'Data Table'!S93,
         IF(ISNUMBER(SEARCH("hrs", 'Data Table'!S93)),
            IFERROR(
               ROUND(SUMPRODUCT(
                  VALUE(LEFT(_xlfn.TEXTSPLIT('Data Table'!S93, CHAR(10)), FIND("-", _xlfn.TEXTSPLIT('Data Table'!S93, CHAR(10)))-1)) *
                  (VALUE(MID(_xlfn.TEXTSPLIT('Data Table'!S93, CHAR(10)), FIND("-", _xlfn.TEXTSPLIT('Data Table'!S93, CHAR(10)))+2,
                  SEARCH("hrs", _xlfn.TEXTSPLIT('Data Table'!S93, CHAR(10)))-SEARCH("-", _xlfn.TEXTSPLIT('Data Table'!S93, CHAR(10)))-2))/12)
               ), 2),
               "-"
            )
         )
      )
   )
)</f>
        <v>2</v>
      </c>
      <c r="R92" s="203" cm="1">
        <f t="array" ref="R92">IF('Data Table'!T93="", "-",
   IF('Data Table'!T93="-", "-",
      IF(ISNUMBER('Data Table'!T93*1), 'Data Table'!T93,
         IF(ISNUMBER(SEARCH("hrs", 'Data Table'!T93)),
            IFERROR(
               ROUND(SUMPRODUCT(
                  VALUE(LEFT(_xlfn.TEXTSPLIT('Data Table'!T93, CHAR(10)), FIND("-", _xlfn.TEXTSPLIT('Data Table'!T93, CHAR(10)))-1)) *
                  (VALUE(MID(_xlfn.TEXTSPLIT('Data Table'!T93, CHAR(10)), FIND("-", _xlfn.TEXTSPLIT('Data Table'!T93, CHAR(10)))+2,
                  SEARCH("hrs", _xlfn.TEXTSPLIT('Data Table'!T93, CHAR(10)))-SEARCH("-", _xlfn.TEXTSPLIT('Data Table'!T93, CHAR(10)))-2))/12)
               ), 2),
               "-"
            )
         )
      )
   )
)</f>
        <v>6</v>
      </c>
      <c r="S92" s="203" cm="1">
        <f t="array" ref="S92">IF('Data Table'!U93="", "-",
   IF('Data Table'!U93="-", "-",
      IF(ISNUMBER('Data Table'!U93*1), 'Data Table'!U93,
         IF(ISNUMBER(SEARCH("hrs", 'Data Table'!U93)),
            IFERROR(
               ROUND(SUMPRODUCT(
                  VALUE(LEFT(_xlfn.TEXTSPLIT('Data Table'!U93, CHAR(10)), FIND("-", _xlfn.TEXTSPLIT('Data Table'!U93, CHAR(10)))-1)) *
                  (VALUE(MID(_xlfn.TEXTSPLIT('Data Table'!U93, CHAR(10)), FIND("-", _xlfn.TEXTSPLIT('Data Table'!U93, CHAR(10)))+2,
                  SEARCH("hrs", _xlfn.TEXTSPLIT('Data Table'!U93, CHAR(10)))-SEARCH("-", _xlfn.TEXTSPLIT('Data Table'!U93, CHAR(10)))-2))/12)
               ), 2),
               "-"
            )
         )
      )
   )
)</f>
        <v>6</v>
      </c>
      <c r="T92" s="245">
        <v>25625</v>
      </c>
      <c r="U92" s="245">
        <v>43184</v>
      </c>
      <c r="V92" s="253">
        <v>499</v>
      </c>
      <c r="W92" s="208"/>
    </row>
    <row r="93" spans="1:23" s="3" customFormat="1" ht="20.25" customHeight="1">
      <c r="A93" s="205">
        <v>45403</v>
      </c>
      <c r="B93" s="203" cm="1">
        <f t="array" ref="B93">IF('Data Table'!B94="", "-",
   IF('Data Table'!B94="-", "-",
      IF(ISNUMBER('Data Table'!B94*1), 'Data Table'!B94,
         IF(ISNUMBER(SEARCH("hrs", 'Data Table'!B94)),
            IFERROR(
               ROUND(SUMPRODUCT(
                  VALUE(LEFT(_xlfn.TEXTSPLIT('Data Table'!B94, CHAR(10)), FIND("-", _xlfn.TEXTSPLIT('Data Table'!B94, CHAR(10)))-1)) *
                  (VALUE(MID(_xlfn.TEXTSPLIT('Data Table'!B94, CHAR(10)), FIND("-", _xlfn.TEXTSPLIT('Data Table'!B94, CHAR(10)))+2,
                  SEARCH("hrs", _xlfn.TEXTSPLIT('Data Table'!B94, CHAR(10)))-SEARCH("-", _xlfn.TEXTSPLIT('Data Table'!B94, CHAR(10)))-2))/12)
               ), 2),
               "-"
            )
         )
      )
   )
)</f>
        <v>90</v>
      </c>
      <c r="C93" s="203" cm="1">
        <f t="array" ref="C93">IF('Data Table'!C94="", "-",
   IF('Data Table'!C94="-", "-",
      IF(ISNUMBER('Data Table'!C94*1), 'Data Table'!C94,
         IF(ISNUMBER(SEARCH("hrs", 'Data Table'!C94)),
            IFERROR(
               ROUND(SUMPRODUCT(
                  VALUE(LEFT(_xlfn.TEXTSPLIT('Data Table'!C94, CHAR(10)), FIND("-", _xlfn.TEXTSPLIT('Data Table'!C94, CHAR(10)))-1)) *
                  (VALUE(MID(_xlfn.TEXTSPLIT('Data Table'!C94, CHAR(10)), FIND("-", _xlfn.TEXTSPLIT('Data Table'!C94, CHAR(10)))+2,
                  SEARCH("hrs", _xlfn.TEXTSPLIT('Data Table'!C94, CHAR(10)))-SEARCH("-", _xlfn.TEXTSPLIT('Data Table'!C94, CHAR(10)))-2))/12)
               ), 2),
               "-"
            )
         )
      )
   )
)</f>
        <v>90</v>
      </c>
      <c r="D93" s="203" cm="1">
        <f t="array" ref="D93">IF('Data Table'!D94="", "-",
   IF('Data Table'!D94="-", "-",
      IF(ISNUMBER('Data Table'!D94*1), 'Data Table'!D94,
         IF(ISNUMBER(SEARCH("hrs", 'Data Table'!D94)),
            IFERROR(
               ROUND(SUMPRODUCT(
                  VALUE(LEFT(_xlfn.TEXTSPLIT('Data Table'!D94, CHAR(10)), FIND("-", _xlfn.TEXTSPLIT('Data Table'!D94, CHAR(10)))-1)) *
                  (VALUE(MID(_xlfn.TEXTSPLIT('Data Table'!D94, CHAR(10)), FIND("-", _xlfn.TEXTSPLIT('Data Table'!D94, CHAR(10)))+2,
                  SEARCH("hrs", _xlfn.TEXTSPLIT('Data Table'!D94, CHAR(10)))-SEARCH("-", _xlfn.TEXTSPLIT('Data Table'!D94, CHAR(10)))-2))/12)
               ), 2),
               "-"
            )
         )
      )
   )
)</f>
        <v>15</v>
      </c>
      <c r="E93" s="203" cm="1">
        <f t="array" ref="E93">IF('Data Table'!E94="", "-",
   IF('Data Table'!E94="-", "-",
      IF(ISNUMBER('Data Table'!E94*1), 'Data Table'!E94,
         IF(ISNUMBER(SEARCH("hrs", 'Data Table'!E94)),
            IFERROR(
               ROUND(SUMPRODUCT(
                  VALUE(LEFT(_xlfn.TEXTSPLIT('Data Table'!E94, CHAR(10)), FIND("-", _xlfn.TEXTSPLIT('Data Table'!E94, CHAR(10)))-1)) *
                  (VALUE(MID(_xlfn.TEXTSPLIT('Data Table'!E94, CHAR(10)), FIND("-", _xlfn.TEXTSPLIT('Data Table'!E94, CHAR(10)))+2,
                  SEARCH("hrs", _xlfn.TEXTSPLIT('Data Table'!E94, CHAR(10)))-SEARCH("-", _xlfn.TEXTSPLIT('Data Table'!E94, CHAR(10)))-2))/12)
               ), 2),
               "-"
            )
         )
      )
   )
)</f>
        <v>18</v>
      </c>
      <c r="F93" s="203" cm="1">
        <f t="array" ref="F93">IF('Data Table'!F94="", "-",
   IF('Data Table'!F94="-", "-",
      IF(ISNUMBER('Data Table'!F94*1), 'Data Table'!F94,
         IF(ISNUMBER(SEARCH("hrs", 'Data Table'!F94)),
            IFERROR(
               ROUND(SUMPRODUCT(
                  VALUE(LEFT(_xlfn.TEXTSPLIT('Data Table'!F94, CHAR(10)), FIND("-", _xlfn.TEXTSPLIT('Data Table'!F94, CHAR(10)))-1)) *
                  (VALUE(MID(_xlfn.TEXTSPLIT('Data Table'!F94, CHAR(10)), FIND("-", _xlfn.TEXTSPLIT('Data Table'!F94, CHAR(10)))+2,
                  SEARCH("hrs", _xlfn.TEXTSPLIT('Data Table'!F94, CHAR(10)))-SEARCH("-", _xlfn.TEXTSPLIT('Data Table'!F94, CHAR(10)))-2))/12)
               ), 2),
               "-"
            )
         )
      )
   )
)</f>
        <v>10</v>
      </c>
      <c r="G93" s="203" cm="1">
        <f t="array" ref="G93">IF('Data Table'!G94="", "-",
   IF('Data Table'!G94="-", "-",
      IF(ISNUMBER('Data Table'!G94*1), 'Data Table'!G94,
         IF(ISNUMBER(SEARCH("hrs", 'Data Table'!G94)),
            IFERROR(
               ROUND(SUMPRODUCT(
                  VALUE(LEFT(_xlfn.TEXTSPLIT('Data Table'!G94, CHAR(10)), FIND("-", _xlfn.TEXTSPLIT('Data Table'!G94, CHAR(10)))-1)) *
                  (VALUE(MID(_xlfn.TEXTSPLIT('Data Table'!G94, CHAR(10)), FIND("-", _xlfn.TEXTSPLIT('Data Table'!G94, CHAR(10)))+2,
                  SEARCH("hrs", _xlfn.TEXTSPLIT('Data Table'!G94, CHAR(10)))-SEARCH("-", _xlfn.TEXTSPLIT('Data Table'!G94, CHAR(10)))-2))/12)
               ), 2),
               "-"
            )
         )
      )
   )
)</f>
        <v>8</v>
      </c>
      <c r="H93" s="203" cm="1">
        <f t="array" ref="H93">IF('Data Table'!H94="", "-",
   IF('Data Table'!H94="-", "-",
      IF(ISNUMBER('Data Table'!H94*1), 'Data Table'!H94,
         IF(ISNUMBER(SEARCH("hrs", 'Data Table'!H94)),
            IFERROR(
               ROUND(SUMPRODUCT(
                  VALUE(LEFT(_xlfn.TEXTSPLIT('Data Table'!H94, CHAR(10)), FIND("-", _xlfn.TEXTSPLIT('Data Table'!H94, CHAR(10)))-1)) *
                  (VALUE(MID(_xlfn.TEXTSPLIT('Data Table'!H94, CHAR(10)), FIND("-", _xlfn.TEXTSPLIT('Data Table'!H94, CHAR(10)))+2,
                  SEARCH("hrs", _xlfn.TEXTSPLIT('Data Table'!H94, CHAR(10)))-SEARCH("-", _xlfn.TEXTSPLIT('Data Table'!H94, CHAR(10)))-2))/12)
               ), 2),
               "-"
            )
         )
      )
   )
)</f>
        <v>9</v>
      </c>
      <c r="I93" s="203" cm="1">
        <f t="array" ref="I93">IF('Data Table'!I94="", "-",
   IF('Data Table'!I94="-", "-",
      IF(ISNUMBER('Data Table'!I94*1), 'Data Table'!I94,
         IF(ISNUMBER(SEARCH("hrs", 'Data Table'!I94)),
            IFERROR(
               ROUND(SUMPRODUCT(
                  VALUE(LEFT(_xlfn.TEXTSPLIT('Data Table'!I94, CHAR(10)), FIND("-", _xlfn.TEXTSPLIT('Data Table'!I94, CHAR(10)))-1)) *
                  (VALUE(MID(_xlfn.TEXTSPLIT('Data Table'!I94, CHAR(10)), FIND("-", _xlfn.TEXTSPLIT('Data Table'!I94, CHAR(10)))+2,
                  SEARCH("hrs", _xlfn.TEXTSPLIT('Data Table'!I94, CHAR(10)))-SEARCH("-", _xlfn.TEXTSPLIT('Data Table'!I94, CHAR(10)))-2))/12)
               ), 2),
               "-"
            )
         )
      )
   )
)</f>
        <v>9</v>
      </c>
      <c r="J93" s="203" cm="1">
        <f t="array" ref="J93">IF('Data Table'!J94="", "-",
   IF('Data Table'!J94="-", "-",
      IF(ISNUMBER('Data Table'!J94*1), 'Data Table'!J94,
         IF(ISNUMBER(SEARCH("hrs", 'Data Table'!J94)),
            IFERROR(
               ROUND(SUMPRODUCT(
                  VALUE(LEFT(_xlfn.TEXTSPLIT('Data Table'!J94, CHAR(10)), FIND("-", _xlfn.TEXTSPLIT('Data Table'!J94, CHAR(10)))-1)) *
                  (VALUE(MID(_xlfn.TEXTSPLIT('Data Table'!J94, CHAR(10)), FIND("-", _xlfn.TEXTSPLIT('Data Table'!J94, CHAR(10)))+2,
                  SEARCH("hrs", _xlfn.TEXTSPLIT('Data Table'!J94, CHAR(10)))-SEARCH("-", _xlfn.TEXTSPLIT('Data Table'!J94, CHAR(10)))-2))/12)
               ), 2),
               "-"
            )
         )
      )
   )
)</f>
        <v>3</v>
      </c>
      <c r="K93" s="203" cm="1">
        <f t="array" ref="K93">IF('Data Table'!K94="", "-",
   IF('Data Table'!K94="-", "-",
      IF(ISNUMBER('Data Table'!K94*1), 'Data Table'!K94,
         IF(ISNUMBER(SEARCH("hrs", 'Data Table'!K94)),
            IFERROR(
               ROUND(SUMPRODUCT(
                  VALUE(LEFT(_xlfn.TEXTSPLIT('Data Table'!K94, CHAR(10)), FIND("-", _xlfn.TEXTSPLIT('Data Table'!K94, CHAR(10)))-1)) *
                  (VALUE(MID(_xlfn.TEXTSPLIT('Data Table'!K94, CHAR(10)), FIND("-", _xlfn.TEXTSPLIT('Data Table'!K94, CHAR(10)))+2,
                  SEARCH("hrs", _xlfn.TEXTSPLIT('Data Table'!K94, CHAR(10)))-SEARCH("-", _xlfn.TEXTSPLIT('Data Table'!K94, CHAR(10)))-2))/12)
               ), 2),
               "-"
            )
         )
      )
   )
)</f>
        <v>3</v>
      </c>
      <c r="L93" s="203" cm="1">
        <f t="array" ref="L93">IF('Data Table'!N94="", "-",
   IF('Data Table'!N94="-", "-",
      IF(ISNUMBER('Data Table'!N94*1), 'Data Table'!N94,
         IF(ISNUMBER(SEARCH("hrs", 'Data Table'!N94)),
            IFERROR(
               ROUND(SUMPRODUCT(
                  VALUE(LEFT(_xlfn.TEXTSPLIT('Data Table'!N94, CHAR(10)), FIND("-", _xlfn.TEXTSPLIT('Data Table'!N94, CHAR(10)))-1)) *
                  (VALUE(MID(_xlfn.TEXTSPLIT('Data Table'!N94, CHAR(10)), FIND("-", _xlfn.TEXTSPLIT('Data Table'!N94, CHAR(10)))+2,
                  SEARCH("hrs", _xlfn.TEXTSPLIT('Data Table'!N94, CHAR(10)))-SEARCH("-", _xlfn.TEXTSPLIT('Data Table'!N94, CHAR(10)))-2))/12)
               ), 2),
               "-"
            )
         )
      )
   )
)</f>
        <v>2</v>
      </c>
      <c r="M93" s="203" cm="1">
        <f t="array" ref="M93">IF('Data Table'!O94="", "-",
   IF('Data Table'!O94="-", "-",
      IF(ISNUMBER('Data Table'!O94*1), 'Data Table'!O94,
         IF(ISNUMBER(SEARCH("hrs", 'Data Table'!O94)),
            IFERROR(
               ROUND(SUMPRODUCT(
                  VALUE(LEFT(_xlfn.TEXTSPLIT('Data Table'!O94, CHAR(10)), FIND("-", _xlfn.TEXTSPLIT('Data Table'!O94, CHAR(10)))-1)) *
                  (VALUE(MID(_xlfn.TEXTSPLIT('Data Table'!O94, CHAR(10)), FIND("-", _xlfn.TEXTSPLIT('Data Table'!O94, CHAR(10)))+2,
                  SEARCH("hrs", _xlfn.TEXTSPLIT('Data Table'!O94, CHAR(10)))-SEARCH("-", _xlfn.TEXTSPLIT('Data Table'!O94, CHAR(10)))-2))/12)
               ), 2),
               "-"
            )
         )
      )
   )
)</f>
        <v>2</v>
      </c>
      <c r="N93" s="203" cm="1">
        <f t="array" ref="N93">IF('Data Table'!P94="", "-",
   IF('Data Table'!P94="-", "-",
      IF(ISNUMBER('Data Table'!P94*1), 'Data Table'!P94,
         IF(ISNUMBER(SEARCH("hrs", 'Data Table'!P94)),
            IFERROR(
               ROUND(SUMPRODUCT(
                  VALUE(LEFT(_xlfn.TEXTSPLIT('Data Table'!P94, CHAR(10)), FIND("-", _xlfn.TEXTSPLIT('Data Table'!P94, CHAR(10)))-1)) *
                  (VALUE(MID(_xlfn.TEXTSPLIT('Data Table'!P94, CHAR(10)), FIND("-", _xlfn.TEXTSPLIT('Data Table'!P94, CHAR(10)))+2,
                  SEARCH("hrs", _xlfn.TEXTSPLIT('Data Table'!P94, CHAR(10)))-SEARCH("-", _xlfn.TEXTSPLIT('Data Table'!P94, CHAR(10)))-2))/12)
               ), 2),
               "-"
            )
         )
      )
   )
)</f>
        <v>5</v>
      </c>
      <c r="O93" s="203" cm="1">
        <f t="array" ref="O93">IF('Data Table'!Q94="", "-",
   IF('Data Table'!Q94="-", "-",
      IF(ISNUMBER('Data Table'!Q94*1), 'Data Table'!Q94,
         IF(ISNUMBER(SEARCH("hrs", 'Data Table'!Q94)),
            IFERROR(
               ROUND(SUMPRODUCT(
                  VALUE(LEFT(_xlfn.TEXTSPLIT('Data Table'!Q94, CHAR(10)), FIND("-", _xlfn.TEXTSPLIT('Data Table'!Q94, CHAR(10)))-1)) *
                  (VALUE(MID(_xlfn.TEXTSPLIT('Data Table'!Q94, CHAR(10)), FIND("-", _xlfn.TEXTSPLIT('Data Table'!Q94, CHAR(10)))+2,
                  SEARCH("hrs", _xlfn.TEXTSPLIT('Data Table'!Q94, CHAR(10)))-SEARCH("-", _xlfn.TEXTSPLIT('Data Table'!Q94, CHAR(10)))-2))/12)
               ), 2),
               "-"
            )
         )
      )
   )
)</f>
        <v>5</v>
      </c>
      <c r="P93" s="203" cm="1">
        <f t="array" ref="P93">IF('Data Table'!R94="", "-",
   IF('Data Table'!R94="-", "-",
      IF(ISNUMBER('Data Table'!R94*1), 'Data Table'!R94,
         IF(ISNUMBER(SEARCH("hrs", 'Data Table'!R94)),
            IFERROR(
               ROUND(SUMPRODUCT(
                  VALUE(LEFT(_xlfn.TEXTSPLIT('Data Table'!R94, CHAR(10)), FIND("-", _xlfn.TEXTSPLIT('Data Table'!R94, CHAR(10)))-1)) *
                  (VALUE(MID(_xlfn.TEXTSPLIT('Data Table'!R94, CHAR(10)), FIND("-", _xlfn.TEXTSPLIT('Data Table'!R94, CHAR(10)))+2,
                  SEARCH("hrs", _xlfn.TEXTSPLIT('Data Table'!R94, CHAR(10)))-SEARCH("-", _xlfn.TEXTSPLIT('Data Table'!R94, CHAR(10)))-2))/12)
               ), 2),
               "-"
            )
         )
      )
   )
)</f>
        <v>2</v>
      </c>
      <c r="Q93" s="203" cm="1">
        <f t="array" ref="Q93">IF('Data Table'!S94="", "-",
   IF('Data Table'!S94="-", "-",
      IF(ISNUMBER('Data Table'!S94*1), 'Data Table'!S94,
         IF(ISNUMBER(SEARCH("hrs", 'Data Table'!S94)),
            IFERROR(
               ROUND(SUMPRODUCT(
                  VALUE(LEFT(_xlfn.TEXTSPLIT('Data Table'!S94, CHAR(10)), FIND("-", _xlfn.TEXTSPLIT('Data Table'!S94, CHAR(10)))-1)) *
                  (VALUE(MID(_xlfn.TEXTSPLIT('Data Table'!S94, CHAR(10)), FIND("-", _xlfn.TEXTSPLIT('Data Table'!S94, CHAR(10)))+2,
                  SEARCH("hrs", _xlfn.TEXTSPLIT('Data Table'!S94, CHAR(10)))-SEARCH("-", _xlfn.TEXTSPLIT('Data Table'!S94, CHAR(10)))-2))/12)
               ), 2),
               "-"
            )
         )
      )
   )
)</f>
        <v>2</v>
      </c>
      <c r="R93" s="203" cm="1">
        <f t="array" ref="R93">IF('Data Table'!T94="", "-",
   IF('Data Table'!T94="-", "-",
      IF(ISNUMBER('Data Table'!T94*1), 'Data Table'!T94,
         IF(ISNUMBER(SEARCH("hrs", 'Data Table'!T94)),
            IFERROR(
               ROUND(SUMPRODUCT(
                  VALUE(LEFT(_xlfn.TEXTSPLIT('Data Table'!T94, CHAR(10)), FIND("-", _xlfn.TEXTSPLIT('Data Table'!T94, CHAR(10)))-1)) *
                  (VALUE(MID(_xlfn.TEXTSPLIT('Data Table'!T94, CHAR(10)), FIND("-", _xlfn.TEXTSPLIT('Data Table'!T94, CHAR(10)))+2,
                  SEARCH("hrs", _xlfn.TEXTSPLIT('Data Table'!T94, CHAR(10)))-SEARCH("-", _xlfn.TEXTSPLIT('Data Table'!T94, CHAR(10)))-2))/12)
               ), 2),
               "-"
            )
         )
      )
   )
)</f>
        <v>6</v>
      </c>
      <c r="S93" s="203" cm="1">
        <f t="array" ref="S93">IF('Data Table'!U94="", "-",
   IF('Data Table'!U94="-", "-",
      IF(ISNUMBER('Data Table'!U94*1), 'Data Table'!U94,
         IF(ISNUMBER(SEARCH("hrs", 'Data Table'!U94)),
            IFERROR(
               ROUND(SUMPRODUCT(
                  VALUE(LEFT(_xlfn.TEXTSPLIT('Data Table'!U94, CHAR(10)), FIND("-", _xlfn.TEXTSPLIT('Data Table'!U94, CHAR(10)))-1)) *
                  (VALUE(MID(_xlfn.TEXTSPLIT('Data Table'!U94, CHAR(10)), FIND("-", _xlfn.TEXTSPLIT('Data Table'!U94, CHAR(10)))+2,
                  SEARCH("hrs", _xlfn.TEXTSPLIT('Data Table'!U94, CHAR(10)))-SEARCH("-", _xlfn.TEXTSPLIT('Data Table'!U94, CHAR(10)))-2))/12)
               ), 2),
               "-"
            )
         )
      )
   )
)</f>
        <v>6</v>
      </c>
      <c r="T93" s="245">
        <v>25481</v>
      </c>
      <c r="U93" s="245">
        <v>50339</v>
      </c>
      <c r="V93" s="253">
        <v>610</v>
      </c>
      <c r="W93" s="208"/>
    </row>
    <row r="94" spans="1:23" s="3" customFormat="1" ht="20.25" customHeight="1">
      <c r="A94" s="205">
        <v>45404</v>
      </c>
      <c r="B94" s="203" cm="1">
        <f t="array" ref="B94">IF('Data Table'!B95="", "-",
   IF('Data Table'!B95="-", "-",
      IF(ISNUMBER('Data Table'!B95*1), 'Data Table'!B95,
         IF(ISNUMBER(SEARCH("hrs", 'Data Table'!B95)),
            IFERROR(
               ROUND(SUMPRODUCT(
                  VALUE(LEFT(_xlfn.TEXTSPLIT('Data Table'!B95, CHAR(10)), FIND("-", _xlfn.TEXTSPLIT('Data Table'!B95, CHAR(10)))-1)) *
                  (VALUE(MID(_xlfn.TEXTSPLIT('Data Table'!B95, CHAR(10)), FIND("-", _xlfn.TEXTSPLIT('Data Table'!B95, CHAR(10)))+2,
                  SEARCH("hrs", _xlfn.TEXTSPLIT('Data Table'!B95, CHAR(10)))-SEARCH("-", _xlfn.TEXTSPLIT('Data Table'!B95, CHAR(10)))-2))/12)
               ), 2),
               "-"
            )
         )
      )
   )
)</f>
        <v>78</v>
      </c>
      <c r="C94" s="203" cm="1">
        <f t="array" ref="C94">IF('Data Table'!C95="", "-",
   IF('Data Table'!C95="-", "-",
      IF(ISNUMBER('Data Table'!C95*1), 'Data Table'!C95,
         IF(ISNUMBER(SEARCH("hrs", 'Data Table'!C95)),
            IFERROR(
               ROUND(SUMPRODUCT(
                  VALUE(LEFT(_xlfn.TEXTSPLIT('Data Table'!C95, CHAR(10)), FIND("-", _xlfn.TEXTSPLIT('Data Table'!C95, CHAR(10)))-1)) *
                  (VALUE(MID(_xlfn.TEXTSPLIT('Data Table'!C95, CHAR(10)), FIND("-", _xlfn.TEXTSPLIT('Data Table'!C95, CHAR(10)))+2,
                  SEARCH("hrs", _xlfn.TEXTSPLIT('Data Table'!C95, CHAR(10)))-SEARCH("-", _xlfn.TEXTSPLIT('Data Table'!C95, CHAR(10)))-2))/12)
               ), 2),
               "-"
            )
         )
      )
   )
)</f>
        <v>85</v>
      </c>
      <c r="D94" s="203" cm="1">
        <f t="array" ref="D94">IF('Data Table'!D95="", "-",
   IF('Data Table'!D95="-", "-",
      IF(ISNUMBER('Data Table'!D95*1), 'Data Table'!D95,
         IF(ISNUMBER(SEARCH("hrs", 'Data Table'!D95)),
            IFERROR(
               ROUND(SUMPRODUCT(
                  VALUE(LEFT(_xlfn.TEXTSPLIT('Data Table'!D95, CHAR(10)), FIND("-", _xlfn.TEXTSPLIT('Data Table'!D95, CHAR(10)))-1)) *
                  (VALUE(MID(_xlfn.TEXTSPLIT('Data Table'!D95, CHAR(10)), FIND("-", _xlfn.TEXTSPLIT('Data Table'!D95, CHAR(10)))+2,
                  SEARCH("hrs", _xlfn.TEXTSPLIT('Data Table'!D95, CHAR(10)))-SEARCH("-", _xlfn.TEXTSPLIT('Data Table'!D95, CHAR(10)))-2))/12)
               ), 2),
               "-"
            )
         )
      )
   )
)</f>
        <v>20</v>
      </c>
      <c r="E94" s="203" cm="1">
        <f t="array" ref="E94">IF('Data Table'!E95="", "-",
   IF('Data Table'!E95="-", "-",
      IF(ISNUMBER('Data Table'!E95*1), 'Data Table'!E95,
         IF(ISNUMBER(SEARCH("hrs", 'Data Table'!E95)),
            IFERROR(
               ROUND(SUMPRODUCT(
                  VALUE(LEFT(_xlfn.TEXTSPLIT('Data Table'!E95, CHAR(10)), FIND("-", _xlfn.TEXTSPLIT('Data Table'!E95, CHAR(10)))-1)) *
                  (VALUE(MID(_xlfn.TEXTSPLIT('Data Table'!E95, CHAR(10)), FIND("-", _xlfn.TEXTSPLIT('Data Table'!E95, CHAR(10)))+2,
                  SEARCH("hrs", _xlfn.TEXTSPLIT('Data Table'!E95, CHAR(10)))-SEARCH("-", _xlfn.TEXTSPLIT('Data Table'!E95, CHAR(10)))-2))/12)
               ), 2),
               "-"
            )
         )
      )
   )
)</f>
        <v>15</v>
      </c>
      <c r="F94" s="203" cm="1">
        <f t="array" ref="F94">IF('Data Table'!F95="", "-",
   IF('Data Table'!F95="-", "-",
      IF(ISNUMBER('Data Table'!F95*1), 'Data Table'!F95,
         IF(ISNUMBER(SEARCH("hrs", 'Data Table'!F95)),
            IFERROR(
               ROUND(SUMPRODUCT(
                  VALUE(LEFT(_xlfn.TEXTSPLIT('Data Table'!F95, CHAR(10)), FIND("-", _xlfn.TEXTSPLIT('Data Table'!F95, CHAR(10)))-1)) *
                  (VALUE(MID(_xlfn.TEXTSPLIT('Data Table'!F95, CHAR(10)), FIND("-", _xlfn.TEXTSPLIT('Data Table'!F95, CHAR(10)))+2,
                  SEARCH("hrs", _xlfn.TEXTSPLIT('Data Table'!F95, CHAR(10)))-SEARCH("-", _xlfn.TEXTSPLIT('Data Table'!F95, CHAR(10)))-2))/12)
               ), 2),
               "-"
            )
         )
      )
   )
)</f>
        <v>10</v>
      </c>
      <c r="G94" s="203" cm="1">
        <f t="array" ref="G94">IF('Data Table'!G95="", "-",
   IF('Data Table'!G95="-", "-",
      IF(ISNUMBER('Data Table'!G95*1), 'Data Table'!G95,
         IF(ISNUMBER(SEARCH("hrs", 'Data Table'!G95)),
            IFERROR(
               ROUND(SUMPRODUCT(
                  VALUE(LEFT(_xlfn.TEXTSPLIT('Data Table'!G95, CHAR(10)), FIND("-", _xlfn.TEXTSPLIT('Data Table'!G95, CHAR(10)))-1)) *
                  (VALUE(MID(_xlfn.TEXTSPLIT('Data Table'!G95, CHAR(10)), FIND("-", _xlfn.TEXTSPLIT('Data Table'!G95, CHAR(10)))+2,
                  SEARCH("hrs", _xlfn.TEXTSPLIT('Data Table'!G95, CHAR(10)))-SEARCH("-", _xlfn.TEXTSPLIT('Data Table'!G95, CHAR(10)))-2))/12)
               ), 2),
               "-"
            )
         )
      )
   )
)</f>
        <v>10</v>
      </c>
      <c r="H94" s="203" cm="1">
        <f t="array" ref="H94">IF('Data Table'!H95="", "-",
   IF('Data Table'!H95="-", "-",
      IF(ISNUMBER('Data Table'!H95*1), 'Data Table'!H95,
         IF(ISNUMBER(SEARCH("hrs", 'Data Table'!H95)),
            IFERROR(
               ROUND(SUMPRODUCT(
                  VALUE(LEFT(_xlfn.TEXTSPLIT('Data Table'!H95, CHAR(10)), FIND("-", _xlfn.TEXTSPLIT('Data Table'!H95, CHAR(10)))-1)) *
                  (VALUE(MID(_xlfn.TEXTSPLIT('Data Table'!H95, CHAR(10)), FIND("-", _xlfn.TEXTSPLIT('Data Table'!H95, CHAR(10)))+2,
                  SEARCH("hrs", _xlfn.TEXTSPLIT('Data Table'!H95, CHAR(10)))-SEARCH("-", _xlfn.TEXTSPLIT('Data Table'!H95, CHAR(10)))-2))/12)
               ), 2),
               "-"
            )
         )
      )
   )
)</f>
        <v>6</v>
      </c>
      <c r="I94" s="203" cm="1">
        <f t="array" ref="I94">IF('Data Table'!I95="", "-",
   IF('Data Table'!I95="-", "-",
      IF(ISNUMBER('Data Table'!I95*1), 'Data Table'!I95,
         IF(ISNUMBER(SEARCH("hrs", 'Data Table'!I95)),
            IFERROR(
               ROUND(SUMPRODUCT(
                  VALUE(LEFT(_xlfn.TEXTSPLIT('Data Table'!I95, CHAR(10)), FIND("-", _xlfn.TEXTSPLIT('Data Table'!I95, CHAR(10)))-1)) *
                  (VALUE(MID(_xlfn.TEXTSPLIT('Data Table'!I95, CHAR(10)), FIND("-", _xlfn.TEXTSPLIT('Data Table'!I95, CHAR(10)))+2,
                  SEARCH("hrs", _xlfn.TEXTSPLIT('Data Table'!I95, CHAR(10)))-SEARCH("-", _xlfn.TEXTSPLIT('Data Table'!I95, CHAR(10)))-2))/12)
               ), 2),
               "-"
            )
         )
      )
   )
)</f>
        <v>8</v>
      </c>
      <c r="J94" s="203" cm="1">
        <f t="array" ref="J94">IF('Data Table'!J95="", "-",
   IF('Data Table'!J95="-", "-",
      IF(ISNUMBER('Data Table'!J95*1), 'Data Table'!J95,
         IF(ISNUMBER(SEARCH("hrs", 'Data Table'!J95)),
            IFERROR(
               ROUND(SUMPRODUCT(
                  VALUE(LEFT(_xlfn.TEXTSPLIT('Data Table'!J95, CHAR(10)), FIND("-", _xlfn.TEXTSPLIT('Data Table'!J95, CHAR(10)))-1)) *
                  (VALUE(MID(_xlfn.TEXTSPLIT('Data Table'!J95, CHAR(10)), FIND("-", _xlfn.TEXTSPLIT('Data Table'!J95, CHAR(10)))+2,
                  SEARCH("hrs", _xlfn.TEXTSPLIT('Data Table'!J95, CHAR(10)))-SEARCH("-", _xlfn.TEXTSPLIT('Data Table'!J95, CHAR(10)))-2))/12)
               ), 2),
               "-"
            )
         )
      )
   )
)</f>
        <v>1</v>
      </c>
      <c r="K94" s="203" cm="1">
        <f t="array" ref="K94">IF('Data Table'!K95="", "-",
   IF('Data Table'!K95="-", "-",
      IF(ISNUMBER('Data Table'!K95*1), 'Data Table'!K95,
         IF(ISNUMBER(SEARCH("hrs", 'Data Table'!K95)),
            IFERROR(
               ROUND(SUMPRODUCT(
                  VALUE(LEFT(_xlfn.TEXTSPLIT('Data Table'!K95, CHAR(10)), FIND("-", _xlfn.TEXTSPLIT('Data Table'!K95, CHAR(10)))-1)) *
                  (VALUE(MID(_xlfn.TEXTSPLIT('Data Table'!K95, CHAR(10)), FIND("-", _xlfn.TEXTSPLIT('Data Table'!K95, CHAR(10)))+2,
                  SEARCH("hrs", _xlfn.TEXTSPLIT('Data Table'!K95, CHAR(10)))-SEARCH("-", _xlfn.TEXTSPLIT('Data Table'!K95, CHAR(10)))-2))/12)
               ), 2),
               "-"
            )
         )
      )
   )
)</f>
        <v>1</v>
      </c>
      <c r="L94" s="203" cm="1">
        <f t="array" ref="L94">IF('Data Table'!N95="", "-",
   IF('Data Table'!N95="-", "-",
      IF(ISNUMBER('Data Table'!N95*1), 'Data Table'!N95,
         IF(ISNUMBER(SEARCH("hrs", 'Data Table'!N95)),
            IFERROR(
               ROUND(SUMPRODUCT(
                  VALUE(LEFT(_xlfn.TEXTSPLIT('Data Table'!N95, CHAR(10)), FIND("-", _xlfn.TEXTSPLIT('Data Table'!N95, CHAR(10)))-1)) *
                  (VALUE(MID(_xlfn.TEXTSPLIT('Data Table'!N95, CHAR(10)), FIND("-", _xlfn.TEXTSPLIT('Data Table'!N95, CHAR(10)))+2,
                  SEARCH("hrs", _xlfn.TEXTSPLIT('Data Table'!N95, CHAR(10)))-SEARCH("-", _xlfn.TEXTSPLIT('Data Table'!N95, CHAR(10)))-2))/12)
               ), 2),
               "-"
            )
         )
      )
   )
)</f>
        <v>3</v>
      </c>
      <c r="M94" s="203" cm="1">
        <f t="array" ref="M94">IF('Data Table'!O95="", "-",
   IF('Data Table'!O95="-", "-",
      IF(ISNUMBER('Data Table'!O95*1), 'Data Table'!O95,
         IF(ISNUMBER(SEARCH("hrs", 'Data Table'!O95)),
            IFERROR(
               ROUND(SUMPRODUCT(
                  VALUE(LEFT(_xlfn.TEXTSPLIT('Data Table'!O95, CHAR(10)), FIND("-", _xlfn.TEXTSPLIT('Data Table'!O95, CHAR(10)))-1)) *
                  (VALUE(MID(_xlfn.TEXTSPLIT('Data Table'!O95, CHAR(10)), FIND("-", _xlfn.TEXTSPLIT('Data Table'!O95, CHAR(10)))+2,
                  SEARCH("hrs", _xlfn.TEXTSPLIT('Data Table'!O95, CHAR(10)))-SEARCH("-", _xlfn.TEXTSPLIT('Data Table'!O95, CHAR(10)))-2))/12)
               ), 2),
               "-"
            )
         )
      )
   )
)</f>
        <v>2</v>
      </c>
      <c r="N94" s="203" cm="1">
        <f t="array" ref="N94">IF('Data Table'!P95="", "-",
   IF('Data Table'!P95="-", "-",
      IF(ISNUMBER('Data Table'!P95*1), 'Data Table'!P95,
         IF(ISNUMBER(SEARCH("hrs", 'Data Table'!P95)),
            IFERROR(
               ROUND(SUMPRODUCT(
                  VALUE(LEFT(_xlfn.TEXTSPLIT('Data Table'!P95, CHAR(10)), FIND("-", _xlfn.TEXTSPLIT('Data Table'!P95, CHAR(10)))-1)) *
                  (VALUE(MID(_xlfn.TEXTSPLIT('Data Table'!P95, CHAR(10)), FIND("-", _xlfn.TEXTSPLIT('Data Table'!P95, CHAR(10)))+2,
                  SEARCH("hrs", _xlfn.TEXTSPLIT('Data Table'!P95, CHAR(10)))-SEARCH("-", _xlfn.TEXTSPLIT('Data Table'!P95, CHAR(10)))-2))/12)
               ), 2),
               "-"
            )
         )
      )
   )
)</f>
        <v>6</v>
      </c>
      <c r="O94" s="203" cm="1">
        <f t="array" ref="O94">IF('Data Table'!Q95="", "-",
   IF('Data Table'!Q95="-", "-",
      IF(ISNUMBER('Data Table'!Q95*1), 'Data Table'!Q95,
         IF(ISNUMBER(SEARCH("hrs", 'Data Table'!Q95)),
            IFERROR(
               ROUND(SUMPRODUCT(
                  VALUE(LEFT(_xlfn.TEXTSPLIT('Data Table'!Q95, CHAR(10)), FIND("-", _xlfn.TEXTSPLIT('Data Table'!Q95, CHAR(10)))-1)) *
                  (VALUE(MID(_xlfn.TEXTSPLIT('Data Table'!Q95, CHAR(10)), FIND("-", _xlfn.TEXTSPLIT('Data Table'!Q95, CHAR(10)))+2,
                  SEARCH("hrs", _xlfn.TEXTSPLIT('Data Table'!Q95, CHAR(10)))-SEARCH("-", _xlfn.TEXTSPLIT('Data Table'!Q95, CHAR(10)))-2))/12)
               ), 2),
               "-"
            )
         )
      )
   )
)</f>
        <v>5</v>
      </c>
      <c r="P94" s="203" cm="1">
        <f t="array" ref="P94">IF('Data Table'!R95="", "-",
   IF('Data Table'!R95="-", "-",
      IF(ISNUMBER('Data Table'!R95*1), 'Data Table'!R95,
         IF(ISNUMBER(SEARCH("hrs", 'Data Table'!R95)),
            IFERROR(
               ROUND(SUMPRODUCT(
                  VALUE(LEFT(_xlfn.TEXTSPLIT('Data Table'!R95, CHAR(10)), FIND("-", _xlfn.TEXTSPLIT('Data Table'!R95, CHAR(10)))-1)) *
                  (VALUE(MID(_xlfn.TEXTSPLIT('Data Table'!R95, CHAR(10)), FIND("-", _xlfn.TEXTSPLIT('Data Table'!R95, CHAR(10)))+2,
                  SEARCH("hrs", _xlfn.TEXTSPLIT('Data Table'!R95, CHAR(10)))-SEARCH("-", _xlfn.TEXTSPLIT('Data Table'!R95, CHAR(10)))-2))/12)
               ), 2),
               "-"
            )
         )
      )
   )
)</f>
        <v>2</v>
      </c>
      <c r="Q94" s="203" cm="1">
        <f t="array" ref="Q94">IF('Data Table'!S95="", "-",
   IF('Data Table'!S95="-", "-",
      IF(ISNUMBER('Data Table'!S95*1), 'Data Table'!S95,
         IF(ISNUMBER(SEARCH("hrs", 'Data Table'!S95)),
            IFERROR(
               ROUND(SUMPRODUCT(
                  VALUE(LEFT(_xlfn.TEXTSPLIT('Data Table'!S95, CHAR(10)), FIND("-", _xlfn.TEXTSPLIT('Data Table'!S95, CHAR(10)))-1)) *
                  (VALUE(MID(_xlfn.TEXTSPLIT('Data Table'!S95, CHAR(10)), FIND("-", _xlfn.TEXTSPLIT('Data Table'!S95, CHAR(10)))+2,
                  SEARCH("hrs", _xlfn.TEXTSPLIT('Data Table'!S95, CHAR(10)))-SEARCH("-", _xlfn.TEXTSPLIT('Data Table'!S95, CHAR(10)))-2))/12)
               ), 2),
               "-"
            )
         )
      )
   )
)</f>
        <v>2</v>
      </c>
      <c r="R94" s="203" cm="1">
        <f t="array" ref="R94">IF('Data Table'!T95="", "-",
   IF('Data Table'!T95="-", "-",
      IF(ISNUMBER('Data Table'!T95*1), 'Data Table'!T95,
         IF(ISNUMBER(SEARCH("hrs", 'Data Table'!T95)),
            IFERROR(
               ROUND(SUMPRODUCT(
                  VALUE(LEFT(_xlfn.TEXTSPLIT('Data Table'!T95, CHAR(10)), FIND("-", _xlfn.TEXTSPLIT('Data Table'!T95, CHAR(10)))-1)) *
                  (VALUE(MID(_xlfn.TEXTSPLIT('Data Table'!T95, CHAR(10)), FIND("-", _xlfn.TEXTSPLIT('Data Table'!T95, CHAR(10)))+2,
                  SEARCH("hrs", _xlfn.TEXTSPLIT('Data Table'!T95, CHAR(10)))-SEARCH("-", _xlfn.TEXTSPLIT('Data Table'!T95, CHAR(10)))-2))/12)
               ), 2),
               "-"
            )
         )
      )
   )
)</f>
        <v>6</v>
      </c>
      <c r="S94" s="203" cm="1">
        <f t="array" ref="S94">IF('Data Table'!U95="", "-",
   IF('Data Table'!U95="-", "-",
      IF(ISNUMBER('Data Table'!U95*1), 'Data Table'!U95,
         IF(ISNUMBER(SEARCH("hrs", 'Data Table'!U95)),
            IFERROR(
               ROUND(SUMPRODUCT(
                  VALUE(LEFT(_xlfn.TEXTSPLIT('Data Table'!U95, CHAR(10)), FIND("-", _xlfn.TEXTSPLIT('Data Table'!U95, CHAR(10)))-1)) *
                  (VALUE(MID(_xlfn.TEXTSPLIT('Data Table'!U95, CHAR(10)), FIND("-", _xlfn.TEXTSPLIT('Data Table'!U95, CHAR(10)))+2,
                  SEARCH("hrs", _xlfn.TEXTSPLIT('Data Table'!U95, CHAR(10)))-SEARCH("-", _xlfn.TEXTSPLIT('Data Table'!U95, CHAR(10)))-2))/12)
               ), 2),
               "-"
            )
         )
      )
   )
)</f>
        <v>6</v>
      </c>
      <c r="T94" s="251">
        <v>24947</v>
      </c>
      <c r="U94" s="251">
        <v>43877</v>
      </c>
      <c r="V94" s="253">
        <v>502</v>
      </c>
      <c r="W94" s="208"/>
    </row>
    <row r="95" spans="1:23" s="3" customFormat="1" ht="20.25" customHeight="1">
      <c r="A95" s="205">
        <v>45405</v>
      </c>
      <c r="B95" s="203" t="str" cm="1">
        <f t="array" ref="B95">IF('Data Table'!B96="", "-",
   IF('Data Table'!B96="-", "-",
      IF(ISNUMBER('Data Table'!B96*1), 'Data Table'!B96,
         IF(ISNUMBER(SEARCH("hrs", 'Data Table'!B96)),
            IFERROR(
               ROUND(SUMPRODUCT(
                  VALUE(LEFT(_xlfn.TEXTSPLIT('Data Table'!B96, CHAR(10)), FIND("-", _xlfn.TEXTSPLIT('Data Table'!B96, CHAR(10)))-1)) *
                  (VALUE(MID(_xlfn.TEXTSPLIT('Data Table'!B96, CHAR(10)), FIND("-", _xlfn.TEXTSPLIT('Data Table'!B96, CHAR(10)))+2,
                  SEARCH("hrs", _xlfn.TEXTSPLIT('Data Table'!B96, CHAR(10)))-SEARCH("-", _xlfn.TEXTSPLIT('Data Table'!B96, CHAR(10)))-2))/12)
               ), 2),
               "-"
            )
         )
      )
   )
)</f>
        <v>-</v>
      </c>
      <c r="C95" s="203" t="str" cm="1">
        <f t="array" ref="C95">IF('Data Table'!C96="", "-",
   IF('Data Table'!C96="-", "-",
      IF(ISNUMBER('Data Table'!C96*1), 'Data Table'!C96,
         IF(ISNUMBER(SEARCH("hrs", 'Data Table'!C96)),
            IFERROR(
               ROUND(SUMPRODUCT(
                  VALUE(LEFT(_xlfn.TEXTSPLIT('Data Table'!C96, CHAR(10)), FIND("-", _xlfn.TEXTSPLIT('Data Table'!C96, CHAR(10)))-1)) *
                  (VALUE(MID(_xlfn.TEXTSPLIT('Data Table'!C96, CHAR(10)), FIND("-", _xlfn.TEXTSPLIT('Data Table'!C96, CHAR(10)))+2,
                  SEARCH("hrs", _xlfn.TEXTSPLIT('Data Table'!C96, CHAR(10)))-SEARCH("-", _xlfn.TEXTSPLIT('Data Table'!C96, CHAR(10)))-2))/12)
               ), 2),
               "-"
            )
         )
      )
   )
)</f>
        <v>-</v>
      </c>
      <c r="D95" s="203" t="str" cm="1">
        <f t="array" ref="D95">IF('Data Table'!D96="", "-",
   IF('Data Table'!D96="-", "-",
      IF(ISNUMBER('Data Table'!D96*1), 'Data Table'!D96,
         IF(ISNUMBER(SEARCH("hrs", 'Data Table'!D96)),
            IFERROR(
               ROUND(SUMPRODUCT(
                  VALUE(LEFT(_xlfn.TEXTSPLIT('Data Table'!D96, CHAR(10)), FIND("-", _xlfn.TEXTSPLIT('Data Table'!D96, CHAR(10)))-1)) *
                  (VALUE(MID(_xlfn.TEXTSPLIT('Data Table'!D96, CHAR(10)), FIND("-", _xlfn.TEXTSPLIT('Data Table'!D96, CHAR(10)))+2,
                  SEARCH("hrs", _xlfn.TEXTSPLIT('Data Table'!D96, CHAR(10)))-SEARCH("-", _xlfn.TEXTSPLIT('Data Table'!D96, CHAR(10)))-2))/12)
               ), 2),
               "-"
            )
         )
      )
   )
)</f>
        <v>-</v>
      </c>
      <c r="E95" s="203" t="str" cm="1">
        <f t="array" ref="E95">IF('Data Table'!E96="", "-",
   IF('Data Table'!E96="-", "-",
      IF(ISNUMBER('Data Table'!E96*1), 'Data Table'!E96,
         IF(ISNUMBER(SEARCH("hrs", 'Data Table'!E96)),
            IFERROR(
               ROUND(SUMPRODUCT(
                  VALUE(LEFT(_xlfn.TEXTSPLIT('Data Table'!E96, CHAR(10)), FIND("-", _xlfn.TEXTSPLIT('Data Table'!E96, CHAR(10)))-1)) *
                  (VALUE(MID(_xlfn.TEXTSPLIT('Data Table'!E96, CHAR(10)), FIND("-", _xlfn.TEXTSPLIT('Data Table'!E96, CHAR(10)))+2,
                  SEARCH("hrs", _xlfn.TEXTSPLIT('Data Table'!E96, CHAR(10)))-SEARCH("-", _xlfn.TEXTSPLIT('Data Table'!E96, CHAR(10)))-2))/12)
               ), 2),
               "-"
            )
         )
      )
   )
)</f>
        <v>-</v>
      </c>
      <c r="F95" s="203" t="str" cm="1">
        <f t="array" ref="F95">IF('Data Table'!F96="", "-",
   IF('Data Table'!F96="-", "-",
      IF(ISNUMBER('Data Table'!F96*1), 'Data Table'!F96,
         IF(ISNUMBER(SEARCH("hrs", 'Data Table'!F96)),
            IFERROR(
               ROUND(SUMPRODUCT(
                  VALUE(LEFT(_xlfn.TEXTSPLIT('Data Table'!F96, CHAR(10)), FIND("-", _xlfn.TEXTSPLIT('Data Table'!F96, CHAR(10)))-1)) *
                  (VALUE(MID(_xlfn.TEXTSPLIT('Data Table'!F96, CHAR(10)), FIND("-", _xlfn.TEXTSPLIT('Data Table'!F96, CHAR(10)))+2,
                  SEARCH("hrs", _xlfn.TEXTSPLIT('Data Table'!F96, CHAR(10)))-SEARCH("-", _xlfn.TEXTSPLIT('Data Table'!F96, CHAR(10)))-2))/12)
               ), 2),
               "-"
            )
         )
      )
   )
)</f>
        <v>-</v>
      </c>
      <c r="G95" s="203" t="str" cm="1">
        <f t="array" ref="G95">IF('Data Table'!G96="", "-",
   IF('Data Table'!G96="-", "-",
      IF(ISNUMBER('Data Table'!G96*1), 'Data Table'!G96,
         IF(ISNUMBER(SEARCH("hrs", 'Data Table'!G96)),
            IFERROR(
               ROUND(SUMPRODUCT(
                  VALUE(LEFT(_xlfn.TEXTSPLIT('Data Table'!G96, CHAR(10)), FIND("-", _xlfn.TEXTSPLIT('Data Table'!G96, CHAR(10)))-1)) *
                  (VALUE(MID(_xlfn.TEXTSPLIT('Data Table'!G96, CHAR(10)), FIND("-", _xlfn.TEXTSPLIT('Data Table'!G96, CHAR(10)))+2,
                  SEARCH("hrs", _xlfn.TEXTSPLIT('Data Table'!G96, CHAR(10)))-SEARCH("-", _xlfn.TEXTSPLIT('Data Table'!G96, CHAR(10)))-2))/12)
               ), 2),
               "-"
            )
         )
      )
   )
)</f>
        <v>-</v>
      </c>
      <c r="H95" s="203" t="str" cm="1">
        <f t="array" ref="H95">IF('Data Table'!H96="", "-",
   IF('Data Table'!H96="-", "-",
      IF(ISNUMBER('Data Table'!H96*1), 'Data Table'!H96,
         IF(ISNUMBER(SEARCH("hrs", 'Data Table'!H96)),
            IFERROR(
               ROUND(SUMPRODUCT(
                  VALUE(LEFT(_xlfn.TEXTSPLIT('Data Table'!H96, CHAR(10)), FIND("-", _xlfn.TEXTSPLIT('Data Table'!H96, CHAR(10)))-1)) *
                  (VALUE(MID(_xlfn.TEXTSPLIT('Data Table'!H96, CHAR(10)), FIND("-", _xlfn.TEXTSPLIT('Data Table'!H96, CHAR(10)))+2,
                  SEARCH("hrs", _xlfn.TEXTSPLIT('Data Table'!H96, CHAR(10)))-SEARCH("-", _xlfn.TEXTSPLIT('Data Table'!H96, CHAR(10)))-2))/12)
               ), 2),
               "-"
            )
         )
      )
   )
)</f>
        <v>-</v>
      </c>
      <c r="I95" s="203" t="str" cm="1">
        <f t="array" ref="I95">IF('Data Table'!I96="", "-",
   IF('Data Table'!I96="-", "-",
      IF(ISNUMBER('Data Table'!I96*1), 'Data Table'!I96,
         IF(ISNUMBER(SEARCH("hrs", 'Data Table'!I96)),
            IFERROR(
               ROUND(SUMPRODUCT(
                  VALUE(LEFT(_xlfn.TEXTSPLIT('Data Table'!I96, CHAR(10)), FIND("-", _xlfn.TEXTSPLIT('Data Table'!I96, CHAR(10)))-1)) *
                  (VALUE(MID(_xlfn.TEXTSPLIT('Data Table'!I96, CHAR(10)), FIND("-", _xlfn.TEXTSPLIT('Data Table'!I96, CHAR(10)))+2,
                  SEARCH("hrs", _xlfn.TEXTSPLIT('Data Table'!I96, CHAR(10)))-SEARCH("-", _xlfn.TEXTSPLIT('Data Table'!I96, CHAR(10)))-2))/12)
               ), 2),
               "-"
            )
         )
      )
   )
)</f>
        <v>-</v>
      </c>
      <c r="J95" s="203" t="str" cm="1">
        <f t="array" ref="J95">IF('Data Table'!J96="", "-",
   IF('Data Table'!J96="-", "-",
      IF(ISNUMBER('Data Table'!J96*1), 'Data Table'!J96,
         IF(ISNUMBER(SEARCH("hrs", 'Data Table'!J96)),
            IFERROR(
               ROUND(SUMPRODUCT(
                  VALUE(LEFT(_xlfn.TEXTSPLIT('Data Table'!J96, CHAR(10)), FIND("-", _xlfn.TEXTSPLIT('Data Table'!J96, CHAR(10)))-1)) *
                  (VALUE(MID(_xlfn.TEXTSPLIT('Data Table'!J96, CHAR(10)), FIND("-", _xlfn.TEXTSPLIT('Data Table'!J96, CHAR(10)))+2,
                  SEARCH("hrs", _xlfn.TEXTSPLIT('Data Table'!J96, CHAR(10)))-SEARCH("-", _xlfn.TEXTSPLIT('Data Table'!J96, CHAR(10)))-2))/12)
               ), 2),
               "-"
            )
         )
      )
   )
)</f>
        <v>-</v>
      </c>
      <c r="K95" s="203" t="str" cm="1">
        <f t="array" ref="K95">IF('Data Table'!K96="", "-",
   IF('Data Table'!K96="-", "-",
      IF(ISNUMBER('Data Table'!K96*1), 'Data Table'!K96,
         IF(ISNUMBER(SEARCH("hrs", 'Data Table'!K96)),
            IFERROR(
               ROUND(SUMPRODUCT(
                  VALUE(LEFT(_xlfn.TEXTSPLIT('Data Table'!K96, CHAR(10)), FIND("-", _xlfn.TEXTSPLIT('Data Table'!K96, CHAR(10)))-1)) *
                  (VALUE(MID(_xlfn.TEXTSPLIT('Data Table'!K96, CHAR(10)), FIND("-", _xlfn.TEXTSPLIT('Data Table'!K96, CHAR(10)))+2,
                  SEARCH("hrs", _xlfn.TEXTSPLIT('Data Table'!K96, CHAR(10)))-SEARCH("-", _xlfn.TEXTSPLIT('Data Table'!K96, CHAR(10)))-2))/12)
               ), 2),
               "-"
            )
         )
      )
   )
)</f>
        <v>-</v>
      </c>
      <c r="L95" s="203" t="str" cm="1">
        <f t="array" ref="L95">IF('Data Table'!N96="", "-",
   IF('Data Table'!N96="-", "-",
      IF(ISNUMBER('Data Table'!N96*1), 'Data Table'!N96,
         IF(ISNUMBER(SEARCH("hrs", 'Data Table'!N96)),
            IFERROR(
               ROUND(SUMPRODUCT(
                  VALUE(LEFT(_xlfn.TEXTSPLIT('Data Table'!N96, CHAR(10)), FIND("-", _xlfn.TEXTSPLIT('Data Table'!N96, CHAR(10)))-1)) *
                  (VALUE(MID(_xlfn.TEXTSPLIT('Data Table'!N96, CHAR(10)), FIND("-", _xlfn.TEXTSPLIT('Data Table'!N96, CHAR(10)))+2,
                  SEARCH("hrs", _xlfn.TEXTSPLIT('Data Table'!N96, CHAR(10)))-SEARCH("-", _xlfn.TEXTSPLIT('Data Table'!N96, CHAR(10)))-2))/12)
               ), 2),
               "-"
            )
         )
      )
   )
)</f>
        <v>-</v>
      </c>
      <c r="M95" s="203" t="str" cm="1">
        <f t="array" ref="M95">IF('Data Table'!O96="", "-",
   IF('Data Table'!O96="-", "-",
      IF(ISNUMBER('Data Table'!O96*1), 'Data Table'!O96,
         IF(ISNUMBER(SEARCH("hrs", 'Data Table'!O96)),
            IFERROR(
               ROUND(SUMPRODUCT(
                  VALUE(LEFT(_xlfn.TEXTSPLIT('Data Table'!O96, CHAR(10)), FIND("-", _xlfn.TEXTSPLIT('Data Table'!O96, CHAR(10)))-1)) *
                  (VALUE(MID(_xlfn.TEXTSPLIT('Data Table'!O96, CHAR(10)), FIND("-", _xlfn.TEXTSPLIT('Data Table'!O96, CHAR(10)))+2,
                  SEARCH("hrs", _xlfn.TEXTSPLIT('Data Table'!O96, CHAR(10)))-SEARCH("-", _xlfn.TEXTSPLIT('Data Table'!O96, CHAR(10)))-2))/12)
               ), 2),
               "-"
            )
         )
      )
   )
)</f>
        <v>-</v>
      </c>
      <c r="N95" s="203" t="str" cm="1">
        <f t="array" ref="N95">IF('Data Table'!P96="", "-",
   IF('Data Table'!P96="-", "-",
      IF(ISNUMBER('Data Table'!P96*1), 'Data Table'!P96,
         IF(ISNUMBER(SEARCH("hrs", 'Data Table'!P96)),
            IFERROR(
               ROUND(SUMPRODUCT(
                  VALUE(LEFT(_xlfn.TEXTSPLIT('Data Table'!P96, CHAR(10)), FIND("-", _xlfn.TEXTSPLIT('Data Table'!P96, CHAR(10)))-1)) *
                  (VALUE(MID(_xlfn.TEXTSPLIT('Data Table'!P96, CHAR(10)), FIND("-", _xlfn.TEXTSPLIT('Data Table'!P96, CHAR(10)))+2,
                  SEARCH("hrs", _xlfn.TEXTSPLIT('Data Table'!P96, CHAR(10)))-SEARCH("-", _xlfn.TEXTSPLIT('Data Table'!P96, CHAR(10)))-2))/12)
               ), 2),
               "-"
            )
         )
      )
   )
)</f>
        <v>-</v>
      </c>
      <c r="O95" s="203" t="str" cm="1">
        <f t="array" ref="O95">IF('Data Table'!Q96="", "-",
   IF('Data Table'!Q96="-", "-",
      IF(ISNUMBER('Data Table'!Q96*1), 'Data Table'!Q96,
         IF(ISNUMBER(SEARCH("hrs", 'Data Table'!Q96)),
            IFERROR(
               ROUND(SUMPRODUCT(
                  VALUE(LEFT(_xlfn.TEXTSPLIT('Data Table'!Q96, CHAR(10)), FIND("-", _xlfn.TEXTSPLIT('Data Table'!Q96, CHAR(10)))-1)) *
                  (VALUE(MID(_xlfn.TEXTSPLIT('Data Table'!Q96, CHAR(10)), FIND("-", _xlfn.TEXTSPLIT('Data Table'!Q96, CHAR(10)))+2,
                  SEARCH("hrs", _xlfn.TEXTSPLIT('Data Table'!Q96, CHAR(10)))-SEARCH("-", _xlfn.TEXTSPLIT('Data Table'!Q96, CHAR(10)))-2))/12)
               ), 2),
               "-"
            )
         )
      )
   )
)</f>
        <v>-</v>
      </c>
      <c r="P95" s="203" t="str" cm="1">
        <f t="array" ref="P95">IF('Data Table'!R96="", "-",
   IF('Data Table'!R96="-", "-",
      IF(ISNUMBER('Data Table'!R96*1), 'Data Table'!R96,
         IF(ISNUMBER(SEARCH("hrs", 'Data Table'!R96)),
            IFERROR(
               ROUND(SUMPRODUCT(
                  VALUE(LEFT(_xlfn.TEXTSPLIT('Data Table'!R96, CHAR(10)), FIND("-", _xlfn.TEXTSPLIT('Data Table'!R96, CHAR(10)))-1)) *
                  (VALUE(MID(_xlfn.TEXTSPLIT('Data Table'!R96, CHAR(10)), FIND("-", _xlfn.TEXTSPLIT('Data Table'!R96, CHAR(10)))+2,
                  SEARCH("hrs", _xlfn.TEXTSPLIT('Data Table'!R96, CHAR(10)))-SEARCH("-", _xlfn.TEXTSPLIT('Data Table'!R96, CHAR(10)))-2))/12)
               ), 2),
               "-"
            )
         )
      )
   )
)</f>
        <v>-</v>
      </c>
      <c r="Q95" s="203" t="str" cm="1">
        <f t="array" ref="Q95">IF('Data Table'!S96="", "-",
   IF('Data Table'!S96="-", "-",
      IF(ISNUMBER('Data Table'!S96*1), 'Data Table'!S96,
         IF(ISNUMBER(SEARCH("hrs", 'Data Table'!S96)),
            IFERROR(
               ROUND(SUMPRODUCT(
                  VALUE(LEFT(_xlfn.TEXTSPLIT('Data Table'!S96, CHAR(10)), FIND("-", _xlfn.TEXTSPLIT('Data Table'!S96, CHAR(10)))-1)) *
                  (VALUE(MID(_xlfn.TEXTSPLIT('Data Table'!S96, CHAR(10)), FIND("-", _xlfn.TEXTSPLIT('Data Table'!S96, CHAR(10)))+2,
                  SEARCH("hrs", _xlfn.TEXTSPLIT('Data Table'!S96, CHAR(10)))-SEARCH("-", _xlfn.TEXTSPLIT('Data Table'!S96, CHAR(10)))-2))/12)
               ), 2),
               "-"
            )
         )
      )
   )
)</f>
        <v>-</v>
      </c>
      <c r="R95" s="203" t="str" cm="1">
        <f t="array" ref="R95">IF('Data Table'!T96="", "-",
   IF('Data Table'!T96="-", "-",
      IF(ISNUMBER('Data Table'!T96*1), 'Data Table'!T96,
         IF(ISNUMBER(SEARCH("hrs", 'Data Table'!T96)),
            IFERROR(
               ROUND(SUMPRODUCT(
                  VALUE(LEFT(_xlfn.TEXTSPLIT('Data Table'!T96, CHAR(10)), FIND("-", _xlfn.TEXTSPLIT('Data Table'!T96, CHAR(10)))-1)) *
                  (VALUE(MID(_xlfn.TEXTSPLIT('Data Table'!T96, CHAR(10)), FIND("-", _xlfn.TEXTSPLIT('Data Table'!T96, CHAR(10)))+2,
                  SEARCH("hrs", _xlfn.TEXTSPLIT('Data Table'!T96, CHAR(10)))-SEARCH("-", _xlfn.TEXTSPLIT('Data Table'!T96, CHAR(10)))-2))/12)
               ), 2),
               "-"
            )
         )
      )
   )
)</f>
        <v>-</v>
      </c>
      <c r="S95" s="203" t="str" cm="1">
        <f t="array" ref="S95">IF('Data Table'!U96="", "-",
   IF('Data Table'!U96="-", "-",
      IF(ISNUMBER('Data Table'!U96*1), 'Data Table'!U96,
         IF(ISNUMBER(SEARCH("hrs", 'Data Table'!U96)),
            IFERROR(
               ROUND(SUMPRODUCT(
                  VALUE(LEFT(_xlfn.TEXTSPLIT('Data Table'!U96, CHAR(10)), FIND("-", _xlfn.TEXTSPLIT('Data Table'!U96, CHAR(10)))-1)) *
                  (VALUE(MID(_xlfn.TEXTSPLIT('Data Table'!U96, CHAR(10)), FIND("-", _xlfn.TEXTSPLIT('Data Table'!U96, CHAR(10)))+2,
                  SEARCH("hrs", _xlfn.TEXTSPLIT('Data Table'!U96, CHAR(10)))-SEARCH("-", _xlfn.TEXTSPLIT('Data Table'!U96, CHAR(10)))-2))/12)
               ), 2),
               "-"
            )
         )
      )
   )
)</f>
        <v>-</v>
      </c>
      <c r="T95" s="251">
        <v>613</v>
      </c>
      <c r="U95" s="253">
        <v>0</v>
      </c>
      <c r="V95" s="253">
        <v>0</v>
      </c>
      <c r="W95" s="208"/>
    </row>
    <row r="96" spans="1:23" s="3" customFormat="1" ht="20.25" customHeight="1">
      <c r="A96" s="205">
        <v>45406</v>
      </c>
      <c r="B96" s="203" cm="1">
        <f t="array" ref="B96">IF('Data Table'!B97="", "-",
   IF('Data Table'!B97="-", "-",
      IF(ISNUMBER('Data Table'!B97*1), 'Data Table'!B97,
         IF(ISNUMBER(SEARCH("hrs", 'Data Table'!B97)),
            IFERROR(
               ROUND(SUMPRODUCT(
                  VALUE(LEFT(_xlfn.TEXTSPLIT('Data Table'!B97, CHAR(10)), FIND("-", _xlfn.TEXTSPLIT('Data Table'!B97, CHAR(10)))-1)) *
                  (VALUE(MID(_xlfn.TEXTSPLIT('Data Table'!B97, CHAR(10)), FIND("-", _xlfn.TEXTSPLIT('Data Table'!B97, CHAR(10)))+2,
                  SEARCH("hrs", _xlfn.TEXTSPLIT('Data Table'!B97, CHAR(10)))-SEARCH("-", _xlfn.TEXTSPLIT('Data Table'!B97, CHAR(10)))-2))/12)
               ), 2),
               "-"
            )
         )
      )
   )
)</f>
        <v>65</v>
      </c>
      <c r="C96" s="203" cm="1">
        <f t="array" ref="C96">IF('Data Table'!C97="", "-",
   IF('Data Table'!C97="-", "-",
      IF(ISNUMBER('Data Table'!C97*1), 'Data Table'!C97,
         IF(ISNUMBER(SEARCH("hrs", 'Data Table'!C97)),
            IFERROR(
               ROUND(SUMPRODUCT(
                  VALUE(LEFT(_xlfn.TEXTSPLIT('Data Table'!C97, CHAR(10)), FIND("-", _xlfn.TEXTSPLIT('Data Table'!C97, CHAR(10)))-1)) *
                  (VALUE(MID(_xlfn.TEXTSPLIT('Data Table'!C97, CHAR(10)), FIND("-", _xlfn.TEXTSPLIT('Data Table'!C97, CHAR(10)))+2,
                  SEARCH("hrs", _xlfn.TEXTSPLIT('Data Table'!C97, CHAR(10)))-SEARCH("-", _xlfn.TEXTSPLIT('Data Table'!C97, CHAR(10)))-2))/12)
               ), 2),
               "-"
            )
         )
      )
   )
)</f>
        <v>72</v>
      </c>
      <c r="D96" s="203" cm="1">
        <f t="array" ref="D96">IF('Data Table'!D97="", "-",
   IF('Data Table'!D97="-", "-",
      IF(ISNUMBER('Data Table'!D97*1), 'Data Table'!D97,
         IF(ISNUMBER(SEARCH("hrs", 'Data Table'!D97)),
            IFERROR(
               ROUND(SUMPRODUCT(
                  VALUE(LEFT(_xlfn.TEXTSPLIT('Data Table'!D97, CHAR(10)), FIND("-", _xlfn.TEXTSPLIT('Data Table'!D97, CHAR(10)))-1)) *
                  (VALUE(MID(_xlfn.TEXTSPLIT('Data Table'!D97, CHAR(10)), FIND("-", _xlfn.TEXTSPLIT('Data Table'!D97, CHAR(10)))+2,
                  SEARCH("hrs", _xlfn.TEXTSPLIT('Data Table'!D97, CHAR(10)))-SEARCH("-", _xlfn.TEXTSPLIT('Data Table'!D97, CHAR(10)))-2))/12)
               ), 2),
               "-"
            )
         )
      )
   )
)</f>
        <v>19</v>
      </c>
      <c r="E96" s="203" cm="1">
        <f t="array" ref="E96">IF('Data Table'!E97="", "-",
   IF('Data Table'!E97="-", "-",
      IF(ISNUMBER('Data Table'!E97*1), 'Data Table'!E97,
         IF(ISNUMBER(SEARCH("hrs", 'Data Table'!E97)),
            IFERROR(
               ROUND(SUMPRODUCT(
                  VALUE(LEFT(_xlfn.TEXTSPLIT('Data Table'!E97, CHAR(10)), FIND("-", _xlfn.TEXTSPLIT('Data Table'!E97, CHAR(10)))-1)) *
                  (VALUE(MID(_xlfn.TEXTSPLIT('Data Table'!E97, CHAR(10)), FIND("-", _xlfn.TEXTSPLIT('Data Table'!E97, CHAR(10)))+2,
                  SEARCH("hrs", _xlfn.TEXTSPLIT('Data Table'!E97, CHAR(10)))-SEARCH("-", _xlfn.TEXTSPLIT('Data Table'!E97, CHAR(10)))-2))/12)
               ), 2),
               "-"
            )
         )
      )
   )
)</f>
        <v>18</v>
      </c>
      <c r="F96" s="203" cm="1">
        <f t="array" ref="F96">IF('Data Table'!F97="", "-",
   IF('Data Table'!F97="-", "-",
      IF(ISNUMBER('Data Table'!F97*1), 'Data Table'!F97,
         IF(ISNUMBER(SEARCH("hrs", 'Data Table'!F97)),
            IFERROR(
               ROUND(SUMPRODUCT(
                  VALUE(LEFT(_xlfn.TEXTSPLIT('Data Table'!F97, CHAR(10)), FIND("-", _xlfn.TEXTSPLIT('Data Table'!F97, CHAR(10)))-1)) *
                  (VALUE(MID(_xlfn.TEXTSPLIT('Data Table'!F97, CHAR(10)), FIND("-", _xlfn.TEXTSPLIT('Data Table'!F97, CHAR(10)))+2,
                  SEARCH("hrs", _xlfn.TEXTSPLIT('Data Table'!F97, CHAR(10)))-SEARCH("-", _xlfn.TEXTSPLIT('Data Table'!F97, CHAR(10)))-2))/12)
               ), 2),
               "-"
            )
         )
      )
   )
)</f>
        <v>10</v>
      </c>
      <c r="G96" s="203" cm="1">
        <f t="array" ref="G96">IF('Data Table'!G97="", "-",
   IF('Data Table'!G97="-", "-",
      IF(ISNUMBER('Data Table'!G97*1), 'Data Table'!G97,
         IF(ISNUMBER(SEARCH("hrs", 'Data Table'!G97)),
            IFERROR(
               ROUND(SUMPRODUCT(
                  VALUE(LEFT(_xlfn.TEXTSPLIT('Data Table'!G97, CHAR(10)), FIND("-", _xlfn.TEXTSPLIT('Data Table'!G97, CHAR(10)))-1)) *
                  (VALUE(MID(_xlfn.TEXTSPLIT('Data Table'!G97, CHAR(10)), FIND("-", _xlfn.TEXTSPLIT('Data Table'!G97, CHAR(10)))+2,
                  SEARCH("hrs", _xlfn.TEXTSPLIT('Data Table'!G97, CHAR(10)))-SEARCH("-", _xlfn.TEXTSPLIT('Data Table'!G97, CHAR(10)))-2))/12)
               ), 2),
               "-"
            )
         )
      )
   )
)</f>
        <v>10</v>
      </c>
      <c r="H96" s="203" cm="1">
        <f t="array" ref="H96">IF('Data Table'!H97="", "-",
   IF('Data Table'!H97="-", "-",
      IF(ISNUMBER('Data Table'!H97*1), 'Data Table'!H97,
         IF(ISNUMBER(SEARCH("hrs", 'Data Table'!H97)),
            IFERROR(
               ROUND(SUMPRODUCT(
                  VALUE(LEFT(_xlfn.TEXTSPLIT('Data Table'!H97, CHAR(10)), FIND("-", _xlfn.TEXTSPLIT('Data Table'!H97, CHAR(10)))-1)) *
                  (VALUE(MID(_xlfn.TEXTSPLIT('Data Table'!H97, CHAR(10)), FIND("-", _xlfn.TEXTSPLIT('Data Table'!H97, CHAR(10)))+2,
                  SEARCH("hrs", _xlfn.TEXTSPLIT('Data Table'!H97, CHAR(10)))-SEARCH("-", _xlfn.TEXTSPLIT('Data Table'!H97, CHAR(10)))-2))/12)
               ), 2),
               "-"
            )
         )
      )
   )
)</f>
        <v>5</v>
      </c>
      <c r="I96" s="203" cm="1">
        <f t="array" ref="I96">IF('Data Table'!I97="", "-",
   IF('Data Table'!I97="-", "-",
      IF(ISNUMBER('Data Table'!I97*1), 'Data Table'!I97,
         IF(ISNUMBER(SEARCH("hrs", 'Data Table'!I97)),
            IFERROR(
               ROUND(SUMPRODUCT(
                  VALUE(LEFT(_xlfn.TEXTSPLIT('Data Table'!I97, CHAR(10)), FIND("-", _xlfn.TEXTSPLIT('Data Table'!I97, CHAR(10)))-1)) *
                  (VALUE(MID(_xlfn.TEXTSPLIT('Data Table'!I97, CHAR(10)), FIND("-", _xlfn.TEXTSPLIT('Data Table'!I97, CHAR(10)))+2,
                  SEARCH("hrs", _xlfn.TEXTSPLIT('Data Table'!I97, CHAR(10)))-SEARCH("-", _xlfn.TEXTSPLIT('Data Table'!I97, CHAR(10)))-2))/12)
               ), 2),
               "-"
            )
         )
      )
   )
)</f>
        <v>6</v>
      </c>
      <c r="J96" s="203" cm="1">
        <f t="array" ref="J96">IF('Data Table'!J97="", "-",
   IF('Data Table'!J97="-", "-",
      IF(ISNUMBER('Data Table'!J97*1), 'Data Table'!J97,
         IF(ISNUMBER(SEARCH("hrs", 'Data Table'!J97)),
            IFERROR(
               ROUND(SUMPRODUCT(
                  VALUE(LEFT(_xlfn.TEXTSPLIT('Data Table'!J97, CHAR(10)), FIND("-", _xlfn.TEXTSPLIT('Data Table'!J97, CHAR(10)))-1)) *
                  (VALUE(MID(_xlfn.TEXTSPLIT('Data Table'!J97, CHAR(10)), FIND("-", _xlfn.TEXTSPLIT('Data Table'!J97, CHAR(10)))+2,
                  SEARCH("hrs", _xlfn.TEXTSPLIT('Data Table'!J97, CHAR(10)))-SEARCH("-", _xlfn.TEXTSPLIT('Data Table'!J97, CHAR(10)))-2))/12)
               ), 2),
               "-"
            )
         )
      )
   )
)</f>
        <v>3</v>
      </c>
      <c r="K96" s="203" cm="1">
        <f t="array" ref="K96">IF('Data Table'!K97="", "-",
   IF('Data Table'!K97="-", "-",
      IF(ISNUMBER('Data Table'!K97*1), 'Data Table'!K97,
         IF(ISNUMBER(SEARCH("hrs", 'Data Table'!K97)),
            IFERROR(
               ROUND(SUMPRODUCT(
                  VALUE(LEFT(_xlfn.TEXTSPLIT('Data Table'!K97, CHAR(10)), FIND("-", _xlfn.TEXTSPLIT('Data Table'!K97, CHAR(10)))-1)) *
                  (VALUE(MID(_xlfn.TEXTSPLIT('Data Table'!K97, CHAR(10)), FIND("-", _xlfn.TEXTSPLIT('Data Table'!K97, CHAR(10)))+2,
                  SEARCH("hrs", _xlfn.TEXTSPLIT('Data Table'!K97, CHAR(10)))-SEARCH("-", _xlfn.TEXTSPLIT('Data Table'!K97, CHAR(10)))-2))/12)
               ), 2),
               "-"
            )
         )
      )
   )
)</f>
        <v>1</v>
      </c>
      <c r="L96" s="203" cm="1">
        <f t="array" ref="L96">IF('Data Table'!N97="", "-",
   IF('Data Table'!N97="-", "-",
      IF(ISNUMBER('Data Table'!N97*1), 'Data Table'!N97,
         IF(ISNUMBER(SEARCH("hrs", 'Data Table'!N97)),
            IFERROR(
               ROUND(SUMPRODUCT(
                  VALUE(LEFT(_xlfn.TEXTSPLIT('Data Table'!N97, CHAR(10)), FIND("-", _xlfn.TEXTSPLIT('Data Table'!N97, CHAR(10)))-1)) *
                  (VALUE(MID(_xlfn.TEXTSPLIT('Data Table'!N97, CHAR(10)), FIND("-", _xlfn.TEXTSPLIT('Data Table'!N97, CHAR(10)))+2,
                  SEARCH("hrs", _xlfn.TEXTSPLIT('Data Table'!N97, CHAR(10)))-SEARCH("-", _xlfn.TEXTSPLIT('Data Table'!N97, CHAR(10)))-2))/12)
               ), 2),
               "-"
            )
         )
      )
   )
)</f>
        <v>3</v>
      </c>
      <c r="M96" s="203" cm="1">
        <f t="array" ref="M96">IF('Data Table'!O97="", "-",
   IF('Data Table'!O97="-", "-",
      IF(ISNUMBER('Data Table'!O97*1), 'Data Table'!O97,
         IF(ISNUMBER(SEARCH("hrs", 'Data Table'!O97)),
            IFERROR(
               ROUND(SUMPRODUCT(
                  VALUE(LEFT(_xlfn.TEXTSPLIT('Data Table'!O97, CHAR(10)), FIND("-", _xlfn.TEXTSPLIT('Data Table'!O97, CHAR(10)))-1)) *
                  (VALUE(MID(_xlfn.TEXTSPLIT('Data Table'!O97, CHAR(10)), FIND("-", _xlfn.TEXTSPLIT('Data Table'!O97, CHAR(10)))+2,
                  SEARCH("hrs", _xlfn.TEXTSPLIT('Data Table'!O97, CHAR(10)))-SEARCH("-", _xlfn.TEXTSPLIT('Data Table'!O97, CHAR(10)))-2))/12)
               ), 2),
               "-"
            )
         )
      )
   )
)</f>
        <v>2</v>
      </c>
      <c r="N96" s="203" cm="1">
        <f t="array" ref="N96">IF('Data Table'!P97="", "-",
   IF('Data Table'!P97="-", "-",
      IF(ISNUMBER('Data Table'!P97*1), 'Data Table'!P97,
         IF(ISNUMBER(SEARCH("hrs", 'Data Table'!P97)),
            IFERROR(
               ROUND(SUMPRODUCT(
                  VALUE(LEFT(_xlfn.TEXTSPLIT('Data Table'!P97, CHAR(10)), FIND("-", _xlfn.TEXTSPLIT('Data Table'!P97, CHAR(10)))-1)) *
                  (VALUE(MID(_xlfn.TEXTSPLIT('Data Table'!P97, CHAR(10)), FIND("-", _xlfn.TEXTSPLIT('Data Table'!P97, CHAR(10)))+2,
                  SEARCH("hrs", _xlfn.TEXTSPLIT('Data Table'!P97, CHAR(10)))-SEARCH("-", _xlfn.TEXTSPLIT('Data Table'!P97, CHAR(10)))-2))/12)
               ), 2),
               "-"
            )
         )
      )
   )
)</f>
        <v>6</v>
      </c>
      <c r="O96" s="203" cm="1">
        <f t="array" ref="O96">IF('Data Table'!Q97="", "-",
   IF('Data Table'!Q97="-", "-",
      IF(ISNUMBER('Data Table'!Q97*1), 'Data Table'!Q97,
         IF(ISNUMBER(SEARCH("hrs", 'Data Table'!Q97)),
            IFERROR(
               ROUND(SUMPRODUCT(
                  VALUE(LEFT(_xlfn.TEXTSPLIT('Data Table'!Q97, CHAR(10)), FIND("-", _xlfn.TEXTSPLIT('Data Table'!Q97, CHAR(10)))-1)) *
                  (VALUE(MID(_xlfn.TEXTSPLIT('Data Table'!Q97, CHAR(10)), FIND("-", _xlfn.TEXTSPLIT('Data Table'!Q97, CHAR(10)))+2,
                  SEARCH("hrs", _xlfn.TEXTSPLIT('Data Table'!Q97, CHAR(10)))-SEARCH("-", _xlfn.TEXTSPLIT('Data Table'!Q97, CHAR(10)))-2))/12)
               ), 2),
               "-"
            )
         )
      )
   )
)</f>
        <v>4.17</v>
      </c>
      <c r="P96" s="203" cm="1">
        <f t="array" ref="P96">IF('Data Table'!R97="", "-",
   IF('Data Table'!R97="-", "-",
      IF(ISNUMBER('Data Table'!R97*1), 'Data Table'!R97,
         IF(ISNUMBER(SEARCH("hrs", 'Data Table'!R97)),
            IFERROR(
               ROUND(SUMPRODUCT(
                  VALUE(LEFT(_xlfn.TEXTSPLIT('Data Table'!R97, CHAR(10)), FIND("-", _xlfn.TEXTSPLIT('Data Table'!R97, CHAR(10)))-1)) *
                  (VALUE(MID(_xlfn.TEXTSPLIT('Data Table'!R97, CHAR(10)), FIND("-", _xlfn.TEXTSPLIT('Data Table'!R97, CHAR(10)))+2,
                  SEARCH("hrs", _xlfn.TEXTSPLIT('Data Table'!R97, CHAR(10)))-SEARCH("-", _xlfn.TEXTSPLIT('Data Table'!R97, CHAR(10)))-2))/12)
               ), 2),
               "-"
            )
         )
      )
   )
)</f>
        <v>2</v>
      </c>
      <c r="Q96" s="203" cm="1">
        <f t="array" ref="Q96">IF('Data Table'!S97="", "-",
   IF('Data Table'!S97="-", "-",
      IF(ISNUMBER('Data Table'!S97*1), 'Data Table'!S97,
         IF(ISNUMBER(SEARCH("hrs", 'Data Table'!S97)),
            IFERROR(
               ROUND(SUMPRODUCT(
                  VALUE(LEFT(_xlfn.TEXTSPLIT('Data Table'!S97, CHAR(10)), FIND("-", _xlfn.TEXTSPLIT('Data Table'!S97, CHAR(10)))-1)) *
                  (VALUE(MID(_xlfn.TEXTSPLIT('Data Table'!S97, CHAR(10)), FIND("-", _xlfn.TEXTSPLIT('Data Table'!S97, CHAR(10)))+2,
                  SEARCH("hrs", _xlfn.TEXTSPLIT('Data Table'!S97, CHAR(10)))-SEARCH("-", _xlfn.TEXTSPLIT('Data Table'!S97, CHAR(10)))-2))/12)
               ), 2),
               "-"
            )
         )
      )
   )
)</f>
        <v>2</v>
      </c>
      <c r="R96" s="203" cm="1">
        <f t="array" ref="R96">IF('Data Table'!T97="", "-",
   IF('Data Table'!T97="-", "-",
      IF(ISNUMBER('Data Table'!T97*1), 'Data Table'!T97,
         IF(ISNUMBER(SEARCH("hrs", 'Data Table'!T97)),
            IFERROR(
               ROUND(SUMPRODUCT(
                  VALUE(LEFT(_xlfn.TEXTSPLIT('Data Table'!T97, CHAR(10)), FIND("-", _xlfn.TEXTSPLIT('Data Table'!T97, CHAR(10)))-1)) *
                  (VALUE(MID(_xlfn.TEXTSPLIT('Data Table'!T97, CHAR(10)), FIND("-", _xlfn.TEXTSPLIT('Data Table'!T97, CHAR(10)))+2,
                  SEARCH("hrs", _xlfn.TEXTSPLIT('Data Table'!T97, CHAR(10)))-SEARCH("-", _xlfn.TEXTSPLIT('Data Table'!T97, CHAR(10)))-2))/12)
               ), 2),
               "-"
            )
         )
      )
   )
)</f>
        <v>6</v>
      </c>
      <c r="S96" s="203" cm="1">
        <f t="array" ref="S96">IF('Data Table'!U97="", "-",
   IF('Data Table'!U97="-", "-",
      IF(ISNUMBER('Data Table'!U97*1), 'Data Table'!U97,
         IF(ISNUMBER(SEARCH("hrs", 'Data Table'!U97)),
            IFERROR(
               ROUND(SUMPRODUCT(
                  VALUE(LEFT(_xlfn.TEXTSPLIT('Data Table'!U97, CHAR(10)), FIND("-", _xlfn.TEXTSPLIT('Data Table'!U97, CHAR(10)))-1)) *
                  (VALUE(MID(_xlfn.TEXTSPLIT('Data Table'!U97, CHAR(10)), FIND("-", _xlfn.TEXTSPLIT('Data Table'!U97, CHAR(10)))+2,
                  SEARCH("hrs", _xlfn.TEXTSPLIT('Data Table'!U97, CHAR(10)))-SEARCH("-", _xlfn.TEXTSPLIT('Data Table'!U97, CHAR(10)))-2))/12)
               ), 2),
               "-"
            )
         )
      )
   )
)</f>
        <v>6</v>
      </c>
      <c r="T96" s="251">
        <v>22653</v>
      </c>
      <c r="U96" s="251">
        <v>47315</v>
      </c>
      <c r="V96" s="253">
        <v>591</v>
      </c>
      <c r="W96" s="208"/>
    </row>
    <row r="97" spans="1:23" s="3" customFormat="1" ht="20.25" customHeight="1">
      <c r="A97" s="205">
        <v>45407</v>
      </c>
      <c r="B97" s="203" cm="1">
        <f t="array" ref="B97">IF('Data Table'!B98="", "-",
   IF('Data Table'!B98="-", "-",
      IF(ISNUMBER('Data Table'!B98*1), 'Data Table'!B98,
         IF(ISNUMBER(SEARCH("hrs", 'Data Table'!B98)),
            IFERROR(
               ROUND(SUMPRODUCT(
                  VALUE(LEFT(_xlfn.TEXTSPLIT('Data Table'!B98, CHAR(10)), FIND("-", _xlfn.TEXTSPLIT('Data Table'!B98, CHAR(10)))-1)) *
                  (VALUE(MID(_xlfn.TEXTSPLIT('Data Table'!B98, CHAR(10)), FIND("-", _xlfn.TEXTSPLIT('Data Table'!B98, CHAR(10)))+2,
                  SEARCH("hrs", _xlfn.TEXTSPLIT('Data Table'!B98, CHAR(10)))-SEARCH("-", _xlfn.TEXTSPLIT('Data Table'!B98, CHAR(10)))-2))/12)
               ), 2),
               "-"
            )
         )
      )
   )
)</f>
        <v>75</v>
      </c>
      <c r="C97" s="203" cm="1">
        <f t="array" ref="C97">IF('Data Table'!C98="", "-",
   IF('Data Table'!C98="-", "-",
      IF(ISNUMBER('Data Table'!C98*1), 'Data Table'!C98,
         IF(ISNUMBER(SEARCH("hrs", 'Data Table'!C98)),
            IFERROR(
               ROUND(SUMPRODUCT(
                  VALUE(LEFT(_xlfn.TEXTSPLIT('Data Table'!C98, CHAR(10)), FIND("-", _xlfn.TEXTSPLIT('Data Table'!C98, CHAR(10)))-1)) *
                  (VALUE(MID(_xlfn.TEXTSPLIT('Data Table'!C98, CHAR(10)), FIND("-", _xlfn.TEXTSPLIT('Data Table'!C98, CHAR(10)))+2,
                  SEARCH("hrs", _xlfn.TEXTSPLIT('Data Table'!C98, CHAR(10)))-SEARCH("-", _xlfn.TEXTSPLIT('Data Table'!C98, CHAR(10)))-2))/12)
               ), 2),
               "-"
            )
         )
      )
   )
)</f>
        <v>76</v>
      </c>
      <c r="D97" s="203" cm="1">
        <f t="array" ref="D97">IF('Data Table'!D98="", "-",
   IF('Data Table'!D98="-", "-",
      IF(ISNUMBER('Data Table'!D98*1), 'Data Table'!D98,
         IF(ISNUMBER(SEARCH("hrs", 'Data Table'!D98)),
            IFERROR(
               ROUND(SUMPRODUCT(
                  VALUE(LEFT(_xlfn.TEXTSPLIT('Data Table'!D98, CHAR(10)), FIND("-", _xlfn.TEXTSPLIT('Data Table'!D98, CHAR(10)))-1)) *
                  (VALUE(MID(_xlfn.TEXTSPLIT('Data Table'!D98, CHAR(10)), FIND("-", _xlfn.TEXTSPLIT('Data Table'!D98, CHAR(10)))+2,
                  SEARCH("hrs", _xlfn.TEXTSPLIT('Data Table'!D98, CHAR(10)))-SEARCH("-", _xlfn.TEXTSPLIT('Data Table'!D98, CHAR(10)))-2))/12)
               ), 2),
               "-"
            )
         )
      )
   )
)</f>
        <v>19</v>
      </c>
      <c r="E97" s="203" cm="1">
        <f t="array" ref="E97">IF('Data Table'!E98="", "-",
   IF('Data Table'!E98="-", "-",
      IF(ISNUMBER('Data Table'!E98*1), 'Data Table'!E98,
         IF(ISNUMBER(SEARCH("hrs", 'Data Table'!E98)),
            IFERROR(
               ROUND(SUMPRODUCT(
                  VALUE(LEFT(_xlfn.TEXTSPLIT('Data Table'!E98, CHAR(10)), FIND("-", _xlfn.TEXTSPLIT('Data Table'!E98, CHAR(10)))-1)) *
                  (VALUE(MID(_xlfn.TEXTSPLIT('Data Table'!E98, CHAR(10)), FIND("-", _xlfn.TEXTSPLIT('Data Table'!E98, CHAR(10)))+2,
                  SEARCH("hrs", _xlfn.TEXTSPLIT('Data Table'!E98, CHAR(10)))-SEARCH("-", _xlfn.TEXTSPLIT('Data Table'!E98, CHAR(10)))-2))/12)
               ), 2),
               "-"
            )
         )
      )
   )
)</f>
        <v>17</v>
      </c>
      <c r="F97" s="203" cm="1">
        <f t="array" ref="F97">IF('Data Table'!F98="", "-",
   IF('Data Table'!F98="-", "-",
      IF(ISNUMBER('Data Table'!F98*1), 'Data Table'!F98,
         IF(ISNUMBER(SEARCH("hrs", 'Data Table'!F98)),
            IFERROR(
               ROUND(SUMPRODUCT(
                  VALUE(LEFT(_xlfn.TEXTSPLIT('Data Table'!F98, CHAR(10)), FIND("-", _xlfn.TEXTSPLIT('Data Table'!F98, CHAR(10)))-1)) *
                  (VALUE(MID(_xlfn.TEXTSPLIT('Data Table'!F98, CHAR(10)), FIND("-", _xlfn.TEXTSPLIT('Data Table'!F98, CHAR(10)))+2,
                  SEARCH("hrs", _xlfn.TEXTSPLIT('Data Table'!F98, CHAR(10)))-SEARCH("-", _xlfn.TEXTSPLIT('Data Table'!F98, CHAR(10)))-2))/12)
               ), 2),
               "-"
            )
         )
      )
   )
)</f>
        <v>10</v>
      </c>
      <c r="G97" s="203" cm="1">
        <f t="array" ref="G97">IF('Data Table'!G98="", "-",
   IF('Data Table'!G98="-", "-",
      IF(ISNUMBER('Data Table'!G98*1), 'Data Table'!G98,
         IF(ISNUMBER(SEARCH("hrs", 'Data Table'!G98)),
            IFERROR(
               ROUND(SUMPRODUCT(
                  VALUE(LEFT(_xlfn.TEXTSPLIT('Data Table'!G98, CHAR(10)), FIND("-", _xlfn.TEXTSPLIT('Data Table'!G98, CHAR(10)))-1)) *
                  (VALUE(MID(_xlfn.TEXTSPLIT('Data Table'!G98, CHAR(10)), FIND("-", _xlfn.TEXTSPLIT('Data Table'!G98, CHAR(10)))+2,
                  SEARCH("hrs", _xlfn.TEXTSPLIT('Data Table'!G98, CHAR(10)))-SEARCH("-", _xlfn.TEXTSPLIT('Data Table'!G98, CHAR(10)))-2))/12)
               ), 2),
               "-"
            )
         )
      )
   )
)</f>
        <v>10</v>
      </c>
      <c r="H97" s="203" cm="1">
        <f t="array" ref="H97">IF('Data Table'!H98="", "-",
   IF('Data Table'!H98="-", "-",
      IF(ISNUMBER('Data Table'!H98*1), 'Data Table'!H98,
         IF(ISNUMBER(SEARCH("hrs", 'Data Table'!H98)),
            IFERROR(
               ROUND(SUMPRODUCT(
                  VALUE(LEFT(_xlfn.TEXTSPLIT('Data Table'!H98, CHAR(10)), FIND("-", _xlfn.TEXTSPLIT('Data Table'!H98, CHAR(10)))-1)) *
                  (VALUE(MID(_xlfn.TEXTSPLIT('Data Table'!H98, CHAR(10)), FIND("-", _xlfn.TEXTSPLIT('Data Table'!H98, CHAR(10)))+2,
                  SEARCH("hrs", _xlfn.TEXTSPLIT('Data Table'!H98, CHAR(10)))-SEARCH("-", _xlfn.TEXTSPLIT('Data Table'!H98, CHAR(10)))-2))/12)
               ), 2),
               "-"
            )
         )
      )
   )
)</f>
        <v>6</v>
      </c>
      <c r="I97" s="203" cm="1">
        <f t="array" ref="I97">IF('Data Table'!I98="", "-",
   IF('Data Table'!I98="-", "-",
      IF(ISNUMBER('Data Table'!I98*1), 'Data Table'!I98,
         IF(ISNUMBER(SEARCH("hrs", 'Data Table'!I98)),
            IFERROR(
               ROUND(SUMPRODUCT(
                  VALUE(LEFT(_xlfn.TEXTSPLIT('Data Table'!I98, CHAR(10)), FIND("-", _xlfn.TEXTSPLIT('Data Table'!I98, CHAR(10)))-1)) *
                  (VALUE(MID(_xlfn.TEXTSPLIT('Data Table'!I98, CHAR(10)), FIND("-", _xlfn.TEXTSPLIT('Data Table'!I98, CHAR(10)))+2,
                  SEARCH("hrs", _xlfn.TEXTSPLIT('Data Table'!I98, CHAR(10)))-SEARCH("-", _xlfn.TEXTSPLIT('Data Table'!I98, CHAR(10)))-2))/12)
               ), 2),
               "-"
            )
         )
      )
   )
)</f>
        <v>5</v>
      </c>
      <c r="J97" s="203" cm="1">
        <f t="array" ref="J97">IF('Data Table'!J98="", "-",
   IF('Data Table'!J98="-", "-",
      IF(ISNUMBER('Data Table'!J98*1), 'Data Table'!J98,
         IF(ISNUMBER(SEARCH("hrs", 'Data Table'!J98)),
            IFERROR(
               ROUND(SUMPRODUCT(
                  VALUE(LEFT(_xlfn.TEXTSPLIT('Data Table'!J98, CHAR(10)), FIND("-", _xlfn.TEXTSPLIT('Data Table'!J98, CHAR(10)))-1)) *
                  (VALUE(MID(_xlfn.TEXTSPLIT('Data Table'!J98, CHAR(10)), FIND("-", _xlfn.TEXTSPLIT('Data Table'!J98, CHAR(10)))+2,
                  SEARCH("hrs", _xlfn.TEXTSPLIT('Data Table'!J98, CHAR(10)))-SEARCH("-", _xlfn.TEXTSPLIT('Data Table'!J98, CHAR(10)))-2))/12)
               ), 2),
               "-"
            )
         )
      )
   )
)</f>
        <v>3</v>
      </c>
      <c r="K97" s="203" cm="1">
        <f t="array" ref="K97">IF('Data Table'!K98="", "-",
   IF('Data Table'!K98="-", "-",
      IF(ISNUMBER('Data Table'!K98*1), 'Data Table'!K98,
         IF(ISNUMBER(SEARCH("hrs", 'Data Table'!K98)),
            IFERROR(
               ROUND(SUMPRODUCT(
                  VALUE(LEFT(_xlfn.TEXTSPLIT('Data Table'!K98, CHAR(10)), FIND("-", _xlfn.TEXTSPLIT('Data Table'!K98, CHAR(10)))-1)) *
                  (VALUE(MID(_xlfn.TEXTSPLIT('Data Table'!K98, CHAR(10)), FIND("-", _xlfn.TEXTSPLIT('Data Table'!K98, CHAR(10)))+2,
                  SEARCH("hrs", _xlfn.TEXTSPLIT('Data Table'!K98, CHAR(10)))-SEARCH("-", _xlfn.TEXTSPLIT('Data Table'!K98, CHAR(10)))-2))/12)
               ), 2),
               "-"
            )
         )
      )
   )
)</f>
        <v>3</v>
      </c>
      <c r="L97" s="203" cm="1">
        <f t="array" ref="L97">IF('Data Table'!N98="", "-",
   IF('Data Table'!N98="-", "-",
      IF(ISNUMBER('Data Table'!N98*1), 'Data Table'!N98,
         IF(ISNUMBER(SEARCH("hrs", 'Data Table'!N98)),
            IFERROR(
               ROUND(SUMPRODUCT(
                  VALUE(LEFT(_xlfn.TEXTSPLIT('Data Table'!N98, CHAR(10)), FIND("-", _xlfn.TEXTSPLIT('Data Table'!N98, CHAR(10)))-1)) *
                  (VALUE(MID(_xlfn.TEXTSPLIT('Data Table'!N98, CHAR(10)), FIND("-", _xlfn.TEXTSPLIT('Data Table'!N98, CHAR(10)))+2,
                  SEARCH("hrs", _xlfn.TEXTSPLIT('Data Table'!N98, CHAR(10)))-SEARCH("-", _xlfn.TEXTSPLIT('Data Table'!N98, CHAR(10)))-2))/12)
               ), 2),
               "-"
            )
         )
      )
   )
)</f>
        <v>3</v>
      </c>
      <c r="M97" s="203" cm="1">
        <f t="array" ref="M97">IF('Data Table'!O98="", "-",
   IF('Data Table'!O98="-", "-",
      IF(ISNUMBER('Data Table'!O98*1), 'Data Table'!O98,
         IF(ISNUMBER(SEARCH("hrs", 'Data Table'!O98)),
            IFERROR(
               ROUND(SUMPRODUCT(
                  VALUE(LEFT(_xlfn.TEXTSPLIT('Data Table'!O98, CHAR(10)), FIND("-", _xlfn.TEXTSPLIT('Data Table'!O98, CHAR(10)))-1)) *
                  (VALUE(MID(_xlfn.TEXTSPLIT('Data Table'!O98, CHAR(10)), FIND("-", _xlfn.TEXTSPLIT('Data Table'!O98, CHAR(10)))+2,
                  SEARCH("hrs", _xlfn.TEXTSPLIT('Data Table'!O98, CHAR(10)))-SEARCH("-", _xlfn.TEXTSPLIT('Data Table'!O98, CHAR(10)))-2))/12)
               ), 2),
               "-"
            )
         )
      )
   )
)</f>
        <v>2</v>
      </c>
      <c r="N97" s="203" cm="1">
        <f t="array" ref="N97">IF('Data Table'!P98="", "-",
   IF('Data Table'!P98="-", "-",
      IF(ISNUMBER('Data Table'!P98*1), 'Data Table'!P98,
         IF(ISNUMBER(SEARCH("hrs", 'Data Table'!P98)),
            IFERROR(
               ROUND(SUMPRODUCT(
                  VALUE(LEFT(_xlfn.TEXTSPLIT('Data Table'!P98, CHAR(10)), FIND("-", _xlfn.TEXTSPLIT('Data Table'!P98, CHAR(10)))-1)) *
                  (VALUE(MID(_xlfn.TEXTSPLIT('Data Table'!P98, CHAR(10)), FIND("-", _xlfn.TEXTSPLIT('Data Table'!P98, CHAR(10)))+2,
                  SEARCH("hrs", _xlfn.TEXTSPLIT('Data Table'!P98, CHAR(10)))-SEARCH("-", _xlfn.TEXTSPLIT('Data Table'!P98, CHAR(10)))-2))/12)
               ), 2),
               "-"
            )
         )
      )
   )
)</f>
        <v>5</v>
      </c>
      <c r="O97" s="203" cm="1">
        <f t="array" ref="O97">IF('Data Table'!Q98="", "-",
   IF('Data Table'!Q98="-", "-",
      IF(ISNUMBER('Data Table'!Q98*1), 'Data Table'!Q98,
         IF(ISNUMBER(SEARCH("hrs", 'Data Table'!Q98)),
            IFERROR(
               ROUND(SUMPRODUCT(
                  VALUE(LEFT(_xlfn.TEXTSPLIT('Data Table'!Q98, CHAR(10)), FIND("-", _xlfn.TEXTSPLIT('Data Table'!Q98, CHAR(10)))-1)) *
                  (VALUE(MID(_xlfn.TEXTSPLIT('Data Table'!Q98, CHAR(10)), FIND("-", _xlfn.TEXTSPLIT('Data Table'!Q98, CHAR(10)))+2,
                  SEARCH("hrs", _xlfn.TEXTSPLIT('Data Table'!Q98, CHAR(10)))-SEARCH("-", _xlfn.TEXTSPLIT('Data Table'!Q98, CHAR(10)))-2))/12)
               ), 2),
               "-"
            )
         )
      )
   )
)</f>
        <v>4</v>
      </c>
      <c r="P97" s="203" cm="1">
        <f t="array" ref="P97">IF('Data Table'!R98="", "-",
   IF('Data Table'!R98="-", "-",
      IF(ISNUMBER('Data Table'!R98*1), 'Data Table'!R98,
         IF(ISNUMBER(SEARCH("hrs", 'Data Table'!R98)),
            IFERROR(
               ROUND(SUMPRODUCT(
                  VALUE(LEFT(_xlfn.TEXTSPLIT('Data Table'!R98, CHAR(10)), FIND("-", _xlfn.TEXTSPLIT('Data Table'!R98, CHAR(10)))-1)) *
                  (VALUE(MID(_xlfn.TEXTSPLIT('Data Table'!R98, CHAR(10)), FIND("-", _xlfn.TEXTSPLIT('Data Table'!R98, CHAR(10)))+2,
                  SEARCH("hrs", _xlfn.TEXTSPLIT('Data Table'!R98, CHAR(10)))-SEARCH("-", _xlfn.TEXTSPLIT('Data Table'!R98, CHAR(10)))-2))/12)
               ), 2),
               "-"
            )
         )
      )
   )
)</f>
        <v>2</v>
      </c>
      <c r="Q97" s="203" cm="1">
        <f t="array" ref="Q97">IF('Data Table'!S98="", "-",
   IF('Data Table'!S98="-", "-",
      IF(ISNUMBER('Data Table'!S98*1), 'Data Table'!S98,
         IF(ISNUMBER(SEARCH("hrs", 'Data Table'!S98)),
            IFERROR(
               ROUND(SUMPRODUCT(
                  VALUE(LEFT(_xlfn.TEXTSPLIT('Data Table'!S98, CHAR(10)), FIND("-", _xlfn.TEXTSPLIT('Data Table'!S98, CHAR(10)))-1)) *
                  (VALUE(MID(_xlfn.TEXTSPLIT('Data Table'!S98, CHAR(10)), FIND("-", _xlfn.TEXTSPLIT('Data Table'!S98, CHAR(10)))+2,
                  SEARCH("hrs", _xlfn.TEXTSPLIT('Data Table'!S98, CHAR(10)))-SEARCH("-", _xlfn.TEXTSPLIT('Data Table'!S98, CHAR(10)))-2))/12)
               ), 2),
               "-"
            )
         )
      )
   )
)</f>
        <v>2</v>
      </c>
      <c r="R97" s="203" cm="1">
        <f t="array" ref="R97">IF('Data Table'!T98="", "-",
   IF('Data Table'!T98="-", "-",
      IF(ISNUMBER('Data Table'!T98*1), 'Data Table'!T98,
         IF(ISNUMBER(SEARCH("hrs", 'Data Table'!T98)),
            IFERROR(
               ROUND(SUMPRODUCT(
                  VALUE(LEFT(_xlfn.TEXTSPLIT('Data Table'!T98, CHAR(10)), FIND("-", _xlfn.TEXTSPLIT('Data Table'!T98, CHAR(10)))-1)) *
                  (VALUE(MID(_xlfn.TEXTSPLIT('Data Table'!T98, CHAR(10)), FIND("-", _xlfn.TEXTSPLIT('Data Table'!T98, CHAR(10)))+2,
                  SEARCH("hrs", _xlfn.TEXTSPLIT('Data Table'!T98, CHAR(10)))-SEARCH("-", _xlfn.TEXTSPLIT('Data Table'!T98, CHAR(10)))-2))/12)
               ), 2),
               "-"
            )
         )
      )
   )
)</f>
        <v>6</v>
      </c>
      <c r="S97" s="203" cm="1">
        <f t="array" ref="S97">IF('Data Table'!U98="", "-",
   IF('Data Table'!U98="-", "-",
      IF(ISNUMBER('Data Table'!U98*1), 'Data Table'!U98,
         IF(ISNUMBER(SEARCH("hrs", 'Data Table'!U98)),
            IFERROR(
               ROUND(SUMPRODUCT(
                  VALUE(LEFT(_xlfn.TEXTSPLIT('Data Table'!U98, CHAR(10)), FIND("-", _xlfn.TEXTSPLIT('Data Table'!U98, CHAR(10)))-1)) *
                  (VALUE(MID(_xlfn.TEXTSPLIT('Data Table'!U98, CHAR(10)), FIND("-", _xlfn.TEXTSPLIT('Data Table'!U98, CHAR(10)))+2,
                  SEARCH("hrs", _xlfn.TEXTSPLIT('Data Table'!U98, CHAR(10)))-SEARCH("-", _xlfn.TEXTSPLIT('Data Table'!U98, CHAR(10)))-2))/12)
               ), 2),
               "-"
            )
         )
      )
   )
)</f>
        <v>6</v>
      </c>
      <c r="T97" s="245">
        <v>25107</v>
      </c>
      <c r="U97" s="245">
        <v>56359</v>
      </c>
      <c r="V97" s="253">
        <v>649</v>
      </c>
      <c r="W97" s="208"/>
    </row>
    <row r="98" spans="1:23" s="3" customFormat="1" ht="20.25" customHeight="1">
      <c r="A98" s="205">
        <v>45408</v>
      </c>
      <c r="B98" s="203" cm="1">
        <f t="array" ref="B98">IF('Data Table'!B99="", "-",
   IF('Data Table'!B99="-", "-",
      IF(ISNUMBER('Data Table'!B99*1), 'Data Table'!B99,
         IF(ISNUMBER(SEARCH("hrs", 'Data Table'!B99)),
            IFERROR(
               ROUND(SUMPRODUCT(
                  VALUE(LEFT(_xlfn.TEXTSPLIT('Data Table'!B99, CHAR(10)), FIND("-", _xlfn.TEXTSPLIT('Data Table'!B99, CHAR(10)))-1)) *
                  (VALUE(MID(_xlfn.TEXTSPLIT('Data Table'!B99, CHAR(10)), FIND("-", _xlfn.TEXTSPLIT('Data Table'!B99, CHAR(10)))+2,
                  SEARCH("hrs", _xlfn.TEXTSPLIT('Data Table'!B99, CHAR(10)))-SEARCH("-", _xlfn.TEXTSPLIT('Data Table'!B99, CHAR(10)))-2))/12)
               ), 2),
               "-"
            )
         )
      )
   )
)</f>
        <v>79</v>
      </c>
      <c r="C98" s="203" cm="1">
        <f t="array" ref="C98">IF('Data Table'!C99="", "-",
   IF('Data Table'!C99="-", "-",
      IF(ISNUMBER('Data Table'!C99*1), 'Data Table'!C99,
         IF(ISNUMBER(SEARCH("hrs", 'Data Table'!C99)),
            IFERROR(
               ROUND(SUMPRODUCT(
                  VALUE(LEFT(_xlfn.TEXTSPLIT('Data Table'!C99, CHAR(10)), FIND("-", _xlfn.TEXTSPLIT('Data Table'!C99, CHAR(10)))-1)) *
                  (VALUE(MID(_xlfn.TEXTSPLIT('Data Table'!C99, CHAR(10)), FIND("-", _xlfn.TEXTSPLIT('Data Table'!C99, CHAR(10)))+2,
                  SEARCH("hrs", _xlfn.TEXTSPLIT('Data Table'!C99, CHAR(10)))-SEARCH("-", _xlfn.TEXTSPLIT('Data Table'!C99, CHAR(10)))-2))/12)
               ), 2),
               "-"
            )
         )
      )
   )
)</f>
        <v>86</v>
      </c>
      <c r="D98" s="203" cm="1">
        <f t="array" ref="D98">IF('Data Table'!D99="", "-",
   IF('Data Table'!D99="-", "-",
      IF(ISNUMBER('Data Table'!D99*1), 'Data Table'!D99,
         IF(ISNUMBER(SEARCH("hrs", 'Data Table'!D99)),
            IFERROR(
               ROUND(SUMPRODUCT(
                  VALUE(LEFT(_xlfn.TEXTSPLIT('Data Table'!D99, CHAR(10)), FIND("-", _xlfn.TEXTSPLIT('Data Table'!D99, CHAR(10)))-1)) *
                  (VALUE(MID(_xlfn.TEXTSPLIT('Data Table'!D99, CHAR(10)), FIND("-", _xlfn.TEXTSPLIT('Data Table'!D99, CHAR(10)))+2,
                  SEARCH("hrs", _xlfn.TEXTSPLIT('Data Table'!D99, CHAR(10)))-SEARCH("-", _xlfn.TEXTSPLIT('Data Table'!D99, CHAR(10)))-2))/12)
               ), 2),
               "-"
            )
         )
      )
   )
)</f>
        <v>19</v>
      </c>
      <c r="E98" s="203" cm="1">
        <f t="array" ref="E98">IF('Data Table'!E99="", "-",
   IF('Data Table'!E99="-", "-",
      IF(ISNUMBER('Data Table'!E99*1), 'Data Table'!E99,
         IF(ISNUMBER(SEARCH("hrs", 'Data Table'!E99)),
            IFERROR(
               ROUND(SUMPRODUCT(
                  VALUE(LEFT(_xlfn.TEXTSPLIT('Data Table'!E99, CHAR(10)), FIND("-", _xlfn.TEXTSPLIT('Data Table'!E99, CHAR(10)))-1)) *
                  (VALUE(MID(_xlfn.TEXTSPLIT('Data Table'!E99, CHAR(10)), FIND("-", _xlfn.TEXTSPLIT('Data Table'!E99, CHAR(10)))+2,
                  SEARCH("hrs", _xlfn.TEXTSPLIT('Data Table'!E99, CHAR(10)))-SEARCH("-", _xlfn.TEXTSPLIT('Data Table'!E99, CHAR(10)))-2))/12)
               ), 2),
               "-"
            )
         )
      )
   )
)</f>
        <v>18</v>
      </c>
      <c r="F98" s="203" cm="1">
        <f t="array" ref="F98">IF('Data Table'!F99="", "-",
   IF('Data Table'!F99="-", "-",
      IF(ISNUMBER('Data Table'!F99*1), 'Data Table'!F99,
         IF(ISNUMBER(SEARCH("hrs", 'Data Table'!F99)),
            IFERROR(
               ROUND(SUMPRODUCT(
                  VALUE(LEFT(_xlfn.TEXTSPLIT('Data Table'!F99, CHAR(10)), FIND("-", _xlfn.TEXTSPLIT('Data Table'!F99, CHAR(10)))-1)) *
                  (VALUE(MID(_xlfn.TEXTSPLIT('Data Table'!F99, CHAR(10)), FIND("-", _xlfn.TEXTSPLIT('Data Table'!F99, CHAR(10)))+2,
                  SEARCH("hrs", _xlfn.TEXTSPLIT('Data Table'!F99, CHAR(10)))-SEARCH("-", _xlfn.TEXTSPLIT('Data Table'!F99, CHAR(10)))-2))/12)
               ), 2),
               "-"
            )
         )
      )
   )
)</f>
        <v>10</v>
      </c>
      <c r="G98" s="203" cm="1">
        <f t="array" ref="G98">IF('Data Table'!G99="", "-",
   IF('Data Table'!G99="-", "-",
      IF(ISNUMBER('Data Table'!G99*1), 'Data Table'!G99,
         IF(ISNUMBER(SEARCH("hrs", 'Data Table'!G99)),
            IFERROR(
               ROUND(SUMPRODUCT(
                  VALUE(LEFT(_xlfn.TEXTSPLIT('Data Table'!G99, CHAR(10)), FIND("-", _xlfn.TEXTSPLIT('Data Table'!G99, CHAR(10)))-1)) *
                  (VALUE(MID(_xlfn.TEXTSPLIT('Data Table'!G99, CHAR(10)), FIND("-", _xlfn.TEXTSPLIT('Data Table'!G99, CHAR(10)))+2,
                  SEARCH("hrs", _xlfn.TEXTSPLIT('Data Table'!G99, CHAR(10)))-SEARCH("-", _xlfn.TEXTSPLIT('Data Table'!G99, CHAR(10)))-2))/12)
               ), 2),
               "-"
            )
         )
      )
   )
)</f>
        <v>10</v>
      </c>
      <c r="H98" s="203" cm="1">
        <f t="array" ref="H98">IF('Data Table'!H99="", "-",
   IF('Data Table'!H99="-", "-",
      IF(ISNUMBER('Data Table'!H99*1), 'Data Table'!H99,
         IF(ISNUMBER(SEARCH("hrs", 'Data Table'!H99)),
            IFERROR(
               ROUND(SUMPRODUCT(
                  VALUE(LEFT(_xlfn.TEXTSPLIT('Data Table'!H99, CHAR(10)), FIND("-", _xlfn.TEXTSPLIT('Data Table'!H99, CHAR(10)))-1)) *
                  (VALUE(MID(_xlfn.TEXTSPLIT('Data Table'!H99, CHAR(10)), FIND("-", _xlfn.TEXTSPLIT('Data Table'!H99, CHAR(10)))+2,
                  SEARCH("hrs", _xlfn.TEXTSPLIT('Data Table'!H99, CHAR(10)))-SEARCH("-", _xlfn.TEXTSPLIT('Data Table'!H99, CHAR(10)))-2))/12)
               ), 2),
               "-"
            )
         )
      )
   )
)</f>
        <v>5</v>
      </c>
      <c r="I98" s="203" cm="1">
        <f t="array" ref="I98">IF('Data Table'!I99="", "-",
   IF('Data Table'!I99="-", "-",
      IF(ISNUMBER('Data Table'!I99*1), 'Data Table'!I99,
         IF(ISNUMBER(SEARCH("hrs", 'Data Table'!I99)),
            IFERROR(
               ROUND(SUMPRODUCT(
                  VALUE(LEFT(_xlfn.TEXTSPLIT('Data Table'!I99, CHAR(10)), FIND("-", _xlfn.TEXTSPLIT('Data Table'!I99, CHAR(10)))-1)) *
                  (VALUE(MID(_xlfn.TEXTSPLIT('Data Table'!I99, CHAR(10)), FIND("-", _xlfn.TEXTSPLIT('Data Table'!I99, CHAR(10)))+2,
                  SEARCH("hrs", _xlfn.TEXTSPLIT('Data Table'!I99, CHAR(10)))-SEARCH("-", _xlfn.TEXTSPLIT('Data Table'!I99, CHAR(10)))-2))/12)
               ), 2),
               "-"
            )
         )
      )
   )
)</f>
        <v>6</v>
      </c>
      <c r="J98" s="203" cm="1">
        <f t="array" ref="J98">IF('Data Table'!J99="", "-",
   IF('Data Table'!J99="-", "-",
      IF(ISNUMBER('Data Table'!J99*1), 'Data Table'!J99,
         IF(ISNUMBER(SEARCH("hrs", 'Data Table'!J99)),
            IFERROR(
               ROUND(SUMPRODUCT(
                  VALUE(LEFT(_xlfn.TEXTSPLIT('Data Table'!J99, CHAR(10)), FIND("-", _xlfn.TEXTSPLIT('Data Table'!J99, CHAR(10)))-1)) *
                  (VALUE(MID(_xlfn.TEXTSPLIT('Data Table'!J99, CHAR(10)), FIND("-", _xlfn.TEXTSPLIT('Data Table'!J99, CHAR(10)))+2,
                  SEARCH("hrs", _xlfn.TEXTSPLIT('Data Table'!J99, CHAR(10)))-SEARCH("-", _xlfn.TEXTSPLIT('Data Table'!J99, CHAR(10)))-2))/12)
               ), 2),
               "-"
            )
         )
      )
   )
)</f>
        <v>3</v>
      </c>
      <c r="K98" s="203" cm="1">
        <f t="array" ref="K98">IF('Data Table'!K99="", "-",
   IF('Data Table'!K99="-", "-",
      IF(ISNUMBER('Data Table'!K99*1), 'Data Table'!K99,
         IF(ISNUMBER(SEARCH("hrs", 'Data Table'!K99)),
            IFERROR(
               ROUND(SUMPRODUCT(
                  VALUE(LEFT(_xlfn.TEXTSPLIT('Data Table'!K99, CHAR(10)), FIND("-", _xlfn.TEXTSPLIT('Data Table'!K99, CHAR(10)))-1)) *
                  (VALUE(MID(_xlfn.TEXTSPLIT('Data Table'!K99, CHAR(10)), FIND("-", _xlfn.TEXTSPLIT('Data Table'!K99, CHAR(10)))+2,
                  SEARCH("hrs", _xlfn.TEXTSPLIT('Data Table'!K99, CHAR(10)))-SEARCH("-", _xlfn.TEXTSPLIT('Data Table'!K99, CHAR(10)))-2))/12)
               ), 2),
               "-"
            )
         )
      )
   )
)</f>
        <v>3</v>
      </c>
      <c r="L98" s="203" cm="1">
        <f t="array" ref="L98">IF('Data Table'!N99="", "-",
   IF('Data Table'!N99="-", "-",
      IF(ISNUMBER('Data Table'!N99*1), 'Data Table'!N99,
         IF(ISNUMBER(SEARCH("hrs", 'Data Table'!N99)),
            IFERROR(
               ROUND(SUMPRODUCT(
                  VALUE(LEFT(_xlfn.TEXTSPLIT('Data Table'!N99, CHAR(10)), FIND("-", _xlfn.TEXTSPLIT('Data Table'!N99, CHAR(10)))-1)) *
                  (VALUE(MID(_xlfn.TEXTSPLIT('Data Table'!N99, CHAR(10)), FIND("-", _xlfn.TEXTSPLIT('Data Table'!N99, CHAR(10)))+2,
                  SEARCH("hrs", _xlfn.TEXTSPLIT('Data Table'!N99, CHAR(10)))-SEARCH("-", _xlfn.TEXTSPLIT('Data Table'!N99, CHAR(10)))-2))/12)
               ), 2),
               "-"
            )
         )
      )
   )
)</f>
        <v>3</v>
      </c>
      <c r="M98" s="203" cm="1">
        <f t="array" ref="M98">IF('Data Table'!O99="", "-",
   IF('Data Table'!O99="-", "-",
      IF(ISNUMBER('Data Table'!O99*1), 'Data Table'!O99,
         IF(ISNUMBER(SEARCH("hrs", 'Data Table'!O99)),
            IFERROR(
               ROUND(SUMPRODUCT(
                  VALUE(LEFT(_xlfn.TEXTSPLIT('Data Table'!O99, CHAR(10)), FIND("-", _xlfn.TEXTSPLIT('Data Table'!O99, CHAR(10)))-1)) *
                  (VALUE(MID(_xlfn.TEXTSPLIT('Data Table'!O99, CHAR(10)), FIND("-", _xlfn.TEXTSPLIT('Data Table'!O99, CHAR(10)))+2,
                  SEARCH("hrs", _xlfn.TEXTSPLIT('Data Table'!O99, CHAR(10)))-SEARCH("-", _xlfn.TEXTSPLIT('Data Table'!O99, CHAR(10)))-2))/12)
               ), 2),
               "-"
            )
         )
      )
   )
)</f>
        <v>2</v>
      </c>
      <c r="N98" s="203" cm="1">
        <f t="array" ref="N98">IF('Data Table'!P99="", "-",
   IF('Data Table'!P99="-", "-",
      IF(ISNUMBER('Data Table'!P99*1), 'Data Table'!P99,
         IF(ISNUMBER(SEARCH("hrs", 'Data Table'!P99)),
            IFERROR(
               ROUND(SUMPRODUCT(
                  VALUE(LEFT(_xlfn.TEXTSPLIT('Data Table'!P99, CHAR(10)), FIND("-", _xlfn.TEXTSPLIT('Data Table'!P99, CHAR(10)))-1)) *
                  (VALUE(MID(_xlfn.TEXTSPLIT('Data Table'!P99, CHAR(10)), FIND("-", _xlfn.TEXTSPLIT('Data Table'!P99, CHAR(10)))+2,
                  SEARCH("hrs", _xlfn.TEXTSPLIT('Data Table'!P99, CHAR(10)))-SEARCH("-", _xlfn.TEXTSPLIT('Data Table'!P99, CHAR(10)))-2))/12)
               ), 2),
               "-"
            )
         )
      )
   )
)</f>
        <v>5</v>
      </c>
      <c r="O98" s="203" cm="1">
        <f t="array" ref="O98">IF('Data Table'!Q99="", "-",
   IF('Data Table'!Q99="-", "-",
      IF(ISNUMBER('Data Table'!Q99*1), 'Data Table'!Q99,
         IF(ISNUMBER(SEARCH("hrs", 'Data Table'!Q99)),
            IFERROR(
               ROUND(SUMPRODUCT(
                  VALUE(LEFT(_xlfn.TEXTSPLIT('Data Table'!Q99, CHAR(10)), FIND("-", _xlfn.TEXTSPLIT('Data Table'!Q99, CHAR(10)))-1)) *
                  (VALUE(MID(_xlfn.TEXTSPLIT('Data Table'!Q99, CHAR(10)), FIND("-", _xlfn.TEXTSPLIT('Data Table'!Q99, CHAR(10)))+2,
                  SEARCH("hrs", _xlfn.TEXTSPLIT('Data Table'!Q99, CHAR(10)))-SEARCH("-", _xlfn.TEXTSPLIT('Data Table'!Q99, CHAR(10)))-2))/12)
               ), 2),
               "-"
            )
         )
      )
   )
)</f>
        <v>4</v>
      </c>
      <c r="P98" s="203" cm="1">
        <f t="array" ref="P98">IF('Data Table'!R99="", "-",
   IF('Data Table'!R99="-", "-",
      IF(ISNUMBER('Data Table'!R99*1), 'Data Table'!R99,
         IF(ISNUMBER(SEARCH("hrs", 'Data Table'!R99)),
            IFERROR(
               ROUND(SUMPRODUCT(
                  VALUE(LEFT(_xlfn.TEXTSPLIT('Data Table'!R99, CHAR(10)), FIND("-", _xlfn.TEXTSPLIT('Data Table'!R99, CHAR(10)))-1)) *
                  (VALUE(MID(_xlfn.TEXTSPLIT('Data Table'!R99, CHAR(10)), FIND("-", _xlfn.TEXTSPLIT('Data Table'!R99, CHAR(10)))+2,
                  SEARCH("hrs", _xlfn.TEXTSPLIT('Data Table'!R99, CHAR(10)))-SEARCH("-", _xlfn.TEXTSPLIT('Data Table'!R99, CHAR(10)))-2))/12)
               ), 2),
               "-"
            )
         )
      )
   )
)</f>
        <v>3</v>
      </c>
      <c r="Q98" s="203" cm="1">
        <f t="array" ref="Q98">IF('Data Table'!S99="", "-",
   IF('Data Table'!S99="-", "-",
      IF(ISNUMBER('Data Table'!S99*1), 'Data Table'!S99,
         IF(ISNUMBER(SEARCH("hrs", 'Data Table'!S99)),
            IFERROR(
               ROUND(SUMPRODUCT(
                  VALUE(LEFT(_xlfn.TEXTSPLIT('Data Table'!S99, CHAR(10)), FIND("-", _xlfn.TEXTSPLIT('Data Table'!S99, CHAR(10)))-1)) *
                  (VALUE(MID(_xlfn.TEXTSPLIT('Data Table'!S99, CHAR(10)), FIND("-", _xlfn.TEXTSPLIT('Data Table'!S99, CHAR(10)))+2,
                  SEARCH("hrs", _xlfn.TEXTSPLIT('Data Table'!S99, CHAR(10)))-SEARCH("-", _xlfn.TEXTSPLIT('Data Table'!S99, CHAR(10)))-2))/12)
               ), 2),
               "-"
            )
         )
      )
   )
)</f>
        <v>3</v>
      </c>
      <c r="R98" s="203" cm="1">
        <f t="array" ref="R98">IF('Data Table'!T99="", "-",
   IF('Data Table'!T99="-", "-",
      IF(ISNUMBER('Data Table'!T99*1), 'Data Table'!T99,
         IF(ISNUMBER(SEARCH("hrs", 'Data Table'!T99)),
            IFERROR(
               ROUND(SUMPRODUCT(
                  VALUE(LEFT(_xlfn.TEXTSPLIT('Data Table'!T99, CHAR(10)), FIND("-", _xlfn.TEXTSPLIT('Data Table'!T99, CHAR(10)))-1)) *
                  (VALUE(MID(_xlfn.TEXTSPLIT('Data Table'!T99, CHAR(10)), FIND("-", _xlfn.TEXTSPLIT('Data Table'!T99, CHAR(10)))+2,
                  SEARCH("hrs", _xlfn.TEXTSPLIT('Data Table'!T99, CHAR(10)))-SEARCH("-", _xlfn.TEXTSPLIT('Data Table'!T99, CHAR(10)))-2))/12)
               ), 2),
               "-"
            )
         )
      )
   )
)</f>
        <v>6</v>
      </c>
      <c r="S98" s="203" cm="1">
        <f t="array" ref="S98">IF('Data Table'!U99="", "-",
   IF('Data Table'!U99="-", "-",
      IF(ISNUMBER('Data Table'!U99*1), 'Data Table'!U99,
         IF(ISNUMBER(SEARCH("hrs", 'Data Table'!U99)),
            IFERROR(
               ROUND(SUMPRODUCT(
                  VALUE(LEFT(_xlfn.TEXTSPLIT('Data Table'!U99, CHAR(10)), FIND("-", _xlfn.TEXTSPLIT('Data Table'!U99, CHAR(10)))-1)) *
                  (VALUE(MID(_xlfn.TEXTSPLIT('Data Table'!U99, CHAR(10)), FIND("-", _xlfn.TEXTSPLIT('Data Table'!U99, CHAR(10)))+2,
                  SEARCH("hrs", _xlfn.TEXTSPLIT('Data Table'!U99, CHAR(10)))-SEARCH("-", _xlfn.TEXTSPLIT('Data Table'!U99, CHAR(10)))-2))/12)
               ), 2),
               "-"
            )
         )
      )
   )
)</f>
        <v>6</v>
      </c>
      <c r="T98" s="251">
        <v>25983</v>
      </c>
      <c r="U98" s="245">
        <v>50246</v>
      </c>
      <c r="V98" s="253">
        <v>663</v>
      </c>
      <c r="W98" s="208"/>
    </row>
    <row r="99" spans="1:23" s="3" customFormat="1" ht="20.25" customHeight="1">
      <c r="A99" s="205">
        <v>45409</v>
      </c>
      <c r="B99" s="203" cm="1">
        <f t="array" ref="B99">IF('Data Table'!B100="", "-",
   IF('Data Table'!B100="-", "-",
      IF(ISNUMBER('Data Table'!B100*1), 'Data Table'!B100,
         IF(ISNUMBER(SEARCH("hrs", 'Data Table'!B100)),
            IFERROR(
               ROUND(SUMPRODUCT(
                  VALUE(LEFT(_xlfn.TEXTSPLIT('Data Table'!B100, CHAR(10)), FIND("-", _xlfn.TEXTSPLIT('Data Table'!B100, CHAR(10)))-1)) *
                  (VALUE(MID(_xlfn.TEXTSPLIT('Data Table'!B100, CHAR(10)), FIND("-", _xlfn.TEXTSPLIT('Data Table'!B100, CHAR(10)))+2,
                  SEARCH("hrs", _xlfn.TEXTSPLIT('Data Table'!B100, CHAR(10)))-SEARCH("-", _xlfn.TEXTSPLIT('Data Table'!B100, CHAR(10)))-2))/12)
               ), 2),
               "-"
            )
         )
      )
   )
)</f>
        <v>98</v>
      </c>
      <c r="C99" s="203" cm="1">
        <f t="array" ref="C99">IF('Data Table'!C100="", "-",
   IF('Data Table'!C100="-", "-",
      IF(ISNUMBER('Data Table'!C100*1), 'Data Table'!C100,
         IF(ISNUMBER(SEARCH("hrs", 'Data Table'!C100)),
            IFERROR(
               ROUND(SUMPRODUCT(
                  VALUE(LEFT(_xlfn.TEXTSPLIT('Data Table'!C100, CHAR(10)), FIND("-", _xlfn.TEXTSPLIT('Data Table'!C100, CHAR(10)))-1)) *
                  (VALUE(MID(_xlfn.TEXTSPLIT('Data Table'!C100, CHAR(10)), FIND("-", _xlfn.TEXTSPLIT('Data Table'!C100, CHAR(10)))+2,
                  SEARCH("hrs", _xlfn.TEXTSPLIT('Data Table'!C100, CHAR(10)))-SEARCH("-", _xlfn.TEXTSPLIT('Data Table'!C100, CHAR(10)))-2))/12)
               ), 2),
               "-"
            )
         )
      )
   )
)</f>
        <v>96</v>
      </c>
      <c r="D99" s="203" cm="1">
        <f t="array" ref="D99">IF('Data Table'!D100="", "-",
   IF('Data Table'!D100="-", "-",
      IF(ISNUMBER('Data Table'!D100*1), 'Data Table'!D100,
         IF(ISNUMBER(SEARCH("hrs", 'Data Table'!D100)),
            IFERROR(
               ROUND(SUMPRODUCT(
                  VALUE(LEFT(_xlfn.TEXTSPLIT('Data Table'!D100, CHAR(10)), FIND("-", _xlfn.TEXTSPLIT('Data Table'!D100, CHAR(10)))-1)) *
                  (VALUE(MID(_xlfn.TEXTSPLIT('Data Table'!D100, CHAR(10)), FIND("-", _xlfn.TEXTSPLIT('Data Table'!D100, CHAR(10)))+2,
                  SEARCH("hrs", _xlfn.TEXTSPLIT('Data Table'!D100, CHAR(10)))-SEARCH("-", _xlfn.TEXTSPLIT('Data Table'!D100, CHAR(10)))-2))/12)
               ), 2),
               "-"
            )
         )
      )
   )
)</f>
        <v>17</v>
      </c>
      <c r="E99" s="203" cm="1">
        <f t="array" ref="E99">IF('Data Table'!E100="", "-",
   IF('Data Table'!E100="-", "-",
      IF(ISNUMBER('Data Table'!E100*1), 'Data Table'!E100,
         IF(ISNUMBER(SEARCH("hrs", 'Data Table'!E100)),
            IFERROR(
               ROUND(SUMPRODUCT(
                  VALUE(LEFT(_xlfn.TEXTSPLIT('Data Table'!E100, CHAR(10)), FIND("-", _xlfn.TEXTSPLIT('Data Table'!E100, CHAR(10)))-1)) *
                  (VALUE(MID(_xlfn.TEXTSPLIT('Data Table'!E100, CHAR(10)), FIND("-", _xlfn.TEXTSPLIT('Data Table'!E100, CHAR(10)))+2,
                  SEARCH("hrs", _xlfn.TEXTSPLIT('Data Table'!E100, CHAR(10)))-SEARCH("-", _xlfn.TEXTSPLIT('Data Table'!E100, CHAR(10)))-2))/12)
               ), 2),
               "-"
            )
         )
      )
   )
)</f>
        <v>19</v>
      </c>
      <c r="F99" s="203" cm="1">
        <f t="array" ref="F99">IF('Data Table'!F100="", "-",
   IF('Data Table'!F100="-", "-",
      IF(ISNUMBER('Data Table'!F100*1), 'Data Table'!F100,
         IF(ISNUMBER(SEARCH("hrs", 'Data Table'!F100)),
            IFERROR(
               ROUND(SUMPRODUCT(
                  VALUE(LEFT(_xlfn.TEXTSPLIT('Data Table'!F100, CHAR(10)), FIND("-", _xlfn.TEXTSPLIT('Data Table'!F100, CHAR(10)))-1)) *
                  (VALUE(MID(_xlfn.TEXTSPLIT('Data Table'!F100, CHAR(10)), FIND("-", _xlfn.TEXTSPLIT('Data Table'!F100, CHAR(10)))+2,
                  SEARCH("hrs", _xlfn.TEXTSPLIT('Data Table'!F100, CHAR(10)))-SEARCH("-", _xlfn.TEXTSPLIT('Data Table'!F100, CHAR(10)))-2))/12)
               ), 2),
               "-"
            )
         )
      )
   )
)</f>
        <v>10</v>
      </c>
      <c r="G99" s="203" cm="1">
        <f t="array" ref="G99">IF('Data Table'!G100="", "-",
   IF('Data Table'!G100="-", "-",
      IF(ISNUMBER('Data Table'!G100*1), 'Data Table'!G100,
         IF(ISNUMBER(SEARCH("hrs", 'Data Table'!G100)),
            IFERROR(
               ROUND(SUMPRODUCT(
                  VALUE(LEFT(_xlfn.TEXTSPLIT('Data Table'!G100, CHAR(10)), FIND("-", _xlfn.TEXTSPLIT('Data Table'!G100, CHAR(10)))-1)) *
                  (VALUE(MID(_xlfn.TEXTSPLIT('Data Table'!G100, CHAR(10)), FIND("-", _xlfn.TEXTSPLIT('Data Table'!G100, CHAR(10)))+2,
                  SEARCH("hrs", _xlfn.TEXTSPLIT('Data Table'!G100, CHAR(10)))-SEARCH("-", _xlfn.TEXTSPLIT('Data Table'!G100, CHAR(10)))-2))/12)
               ), 2),
               "-"
            )
         )
      )
   )
)</f>
        <v>10</v>
      </c>
      <c r="H99" s="203" cm="1">
        <f t="array" ref="H99">IF('Data Table'!H100="", "-",
   IF('Data Table'!H100="-", "-",
      IF(ISNUMBER('Data Table'!H100*1), 'Data Table'!H100,
         IF(ISNUMBER(SEARCH("hrs", 'Data Table'!H100)),
            IFERROR(
               ROUND(SUMPRODUCT(
                  VALUE(LEFT(_xlfn.TEXTSPLIT('Data Table'!H100, CHAR(10)), FIND("-", _xlfn.TEXTSPLIT('Data Table'!H100, CHAR(10)))-1)) *
                  (VALUE(MID(_xlfn.TEXTSPLIT('Data Table'!H100, CHAR(10)), FIND("-", _xlfn.TEXTSPLIT('Data Table'!H100, CHAR(10)))+2,
                  SEARCH("hrs", _xlfn.TEXTSPLIT('Data Table'!H100, CHAR(10)))-SEARCH("-", _xlfn.TEXTSPLIT('Data Table'!H100, CHAR(10)))-2))/12)
               ), 2),
               "-"
            )
         )
      )
   )
)</f>
        <v>8</v>
      </c>
      <c r="I99" s="203" cm="1">
        <f t="array" ref="I99">IF('Data Table'!I100="", "-",
   IF('Data Table'!I100="-", "-",
      IF(ISNUMBER('Data Table'!I100*1), 'Data Table'!I100,
         IF(ISNUMBER(SEARCH("hrs", 'Data Table'!I100)),
            IFERROR(
               ROUND(SUMPRODUCT(
                  VALUE(LEFT(_xlfn.TEXTSPLIT('Data Table'!I100, CHAR(10)), FIND("-", _xlfn.TEXTSPLIT('Data Table'!I100, CHAR(10)))-1)) *
                  (VALUE(MID(_xlfn.TEXTSPLIT('Data Table'!I100, CHAR(10)), FIND("-", _xlfn.TEXTSPLIT('Data Table'!I100, CHAR(10)))+2,
                  SEARCH("hrs", _xlfn.TEXTSPLIT('Data Table'!I100, CHAR(10)))-SEARCH("-", _xlfn.TEXTSPLIT('Data Table'!I100, CHAR(10)))-2))/12)
               ), 2),
               "-"
            )
         )
      )
   )
)</f>
        <v>8</v>
      </c>
      <c r="J99" s="203" cm="1">
        <f t="array" ref="J99">IF('Data Table'!J100="", "-",
   IF('Data Table'!J100="-", "-",
      IF(ISNUMBER('Data Table'!J100*1), 'Data Table'!J100,
         IF(ISNUMBER(SEARCH("hrs", 'Data Table'!J100)),
            IFERROR(
               ROUND(SUMPRODUCT(
                  VALUE(LEFT(_xlfn.TEXTSPLIT('Data Table'!J100, CHAR(10)), FIND("-", _xlfn.TEXTSPLIT('Data Table'!J100, CHAR(10)))-1)) *
                  (VALUE(MID(_xlfn.TEXTSPLIT('Data Table'!J100, CHAR(10)), FIND("-", _xlfn.TEXTSPLIT('Data Table'!J100, CHAR(10)))+2,
                  SEARCH("hrs", _xlfn.TEXTSPLIT('Data Table'!J100, CHAR(10)))-SEARCH("-", _xlfn.TEXTSPLIT('Data Table'!J100, CHAR(10)))-2))/12)
               ), 2),
               "-"
            )
         )
      )
   )
)</f>
        <v>3</v>
      </c>
      <c r="K99" s="203" cm="1">
        <f t="array" ref="K99">IF('Data Table'!K100="", "-",
   IF('Data Table'!K100="-", "-",
      IF(ISNUMBER('Data Table'!K100*1), 'Data Table'!K100,
         IF(ISNUMBER(SEARCH("hrs", 'Data Table'!K100)),
            IFERROR(
               ROUND(SUMPRODUCT(
                  VALUE(LEFT(_xlfn.TEXTSPLIT('Data Table'!K100, CHAR(10)), FIND("-", _xlfn.TEXTSPLIT('Data Table'!K100, CHAR(10)))-1)) *
                  (VALUE(MID(_xlfn.TEXTSPLIT('Data Table'!K100, CHAR(10)), FIND("-", _xlfn.TEXTSPLIT('Data Table'!K100, CHAR(10)))+2,
                  SEARCH("hrs", _xlfn.TEXTSPLIT('Data Table'!K100, CHAR(10)))-SEARCH("-", _xlfn.TEXTSPLIT('Data Table'!K100, CHAR(10)))-2))/12)
               ), 2),
               "-"
            )
         )
      )
   )
)</f>
        <v>3</v>
      </c>
      <c r="L99" s="203" cm="1">
        <f t="array" ref="L99">IF('Data Table'!N100="", "-",
   IF('Data Table'!N100="-", "-",
      IF(ISNUMBER('Data Table'!N100*1), 'Data Table'!N100,
         IF(ISNUMBER(SEARCH("hrs", 'Data Table'!N100)),
            IFERROR(
               ROUND(SUMPRODUCT(
                  VALUE(LEFT(_xlfn.TEXTSPLIT('Data Table'!N100, CHAR(10)), FIND("-", _xlfn.TEXTSPLIT('Data Table'!N100, CHAR(10)))-1)) *
                  (VALUE(MID(_xlfn.TEXTSPLIT('Data Table'!N100, CHAR(10)), FIND("-", _xlfn.TEXTSPLIT('Data Table'!N100, CHAR(10)))+2,
                  SEARCH("hrs", _xlfn.TEXTSPLIT('Data Table'!N100, CHAR(10)))-SEARCH("-", _xlfn.TEXTSPLIT('Data Table'!N100, CHAR(10)))-2))/12)
               ), 2),
               "-"
            )
         )
      )
   )
)</f>
        <v>2</v>
      </c>
      <c r="M99" s="203" cm="1">
        <f t="array" ref="M99">IF('Data Table'!O100="", "-",
   IF('Data Table'!O100="-", "-",
      IF(ISNUMBER('Data Table'!O100*1), 'Data Table'!O100,
         IF(ISNUMBER(SEARCH("hrs", 'Data Table'!O100)),
            IFERROR(
               ROUND(SUMPRODUCT(
                  VALUE(LEFT(_xlfn.TEXTSPLIT('Data Table'!O100, CHAR(10)), FIND("-", _xlfn.TEXTSPLIT('Data Table'!O100, CHAR(10)))-1)) *
                  (VALUE(MID(_xlfn.TEXTSPLIT('Data Table'!O100, CHAR(10)), FIND("-", _xlfn.TEXTSPLIT('Data Table'!O100, CHAR(10)))+2,
                  SEARCH("hrs", _xlfn.TEXTSPLIT('Data Table'!O100, CHAR(10)))-SEARCH("-", _xlfn.TEXTSPLIT('Data Table'!O100, CHAR(10)))-2))/12)
               ), 2),
               "-"
            )
         )
      )
   )
)</f>
        <v>1</v>
      </c>
      <c r="N99" s="203" cm="1">
        <f t="array" ref="N99">IF('Data Table'!P100="", "-",
   IF('Data Table'!P100="-", "-",
      IF(ISNUMBER('Data Table'!P100*1), 'Data Table'!P100,
         IF(ISNUMBER(SEARCH("hrs", 'Data Table'!P100)),
            IFERROR(
               ROUND(SUMPRODUCT(
                  VALUE(LEFT(_xlfn.TEXTSPLIT('Data Table'!P100, CHAR(10)), FIND("-", _xlfn.TEXTSPLIT('Data Table'!P100, CHAR(10)))-1)) *
                  (VALUE(MID(_xlfn.TEXTSPLIT('Data Table'!P100, CHAR(10)), FIND("-", _xlfn.TEXTSPLIT('Data Table'!P100, CHAR(10)))+2,
                  SEARCH("hrs", _xlfn.TEXTSPLIT('Data Table'!P100, CHAR(10)))-SEARCH("-", _xlfn.TEXTSPLIT('Data Table'!P100, CHAR(10)))-2))/12)
               ), 2),
               "-"
            )
         )
      )
   )
)</f>
        <v>4</v>
      </c>
      <c r="O99" s="203" cm="1">
        <f t="array" ref="O99">IF('Data Table'!Q100="", "-",
   IF('Data Table'!Q100="-", "-",
      IF(ISNUMBER('Data Table'!Q100*1), 'Data Table'!Q100,
         IF(ISNUMBER(SEARCH("hrs", 'Data Table'!Q100)),
            IFERROR(
               ROUND(SUMPRODUCT(
                  VALUE(LEFT(_xlfn.TEXTSPLIT('Data Table'!Q100, CHAR(10)), FIND("-", _xlfn.TEXTSPLIT('Data Table'!Q100, CHAR(10)))-1)) *
                  (VALUE(MID(_xlfn.TEXTSPLIT('Data Table'!Q100, CHAR(10)), FIND("-", _xlfn.TEXTSPLIT('Data Table'!Q100, CHAR(10)))+2,
                  SEARCH("hrs", _xlfn.TEXTSPLIT('Data Table'!Q100, CHAR(10)))-SEARCH("-", _xlfn.TEXTSPLIT('Data Table'!Q100, CHAR(10)))-2))/12)
               ), 2),
               "-"
            )
         )
      )
   )
)</f>
        <v>4</v>
      </c>
      <c r="P99" s="203" cm="1">
        <f t="array" ref="P99">IF('Data Table'!R100="", "-",
   IF('Data Table'!R100="-", "-",
      IF(ISNUMBER('Data Table'!R100*1), 'Data Table'!R100,
         IF(ISNUMBER(SEARCH("hrs", 'Data Table'!R100)),
            IFERROR(
               ROUND(SUMPRODUCT(
                  VALUE(LEFT(_xlfn.TEXTSPLIT('Data Table'!R100, CHAR(10)), FIND("-", _xlfn.TEXTSPLIT('Data Table'!R100, CHAR(10)))-1)) *
                  (VALUE(MID(_xlfn.TEXTSPLIT('Data Table'!R100, CHAR(10)), FIND("-", _xlfn.TEXTSPLIT('Data Table'!R100, CHAR(10)))+2,
                  SEARCH("hrs", _xlfn.TEXTSPLIT('Data Table'!R100, CHAR(10)))-SEARCH("-", _xlfn.TEXTSPLIT('Data Table'!R100, CHAR(10)))-2))/12)
               ), 2),
               "-"
            )
         )
      )
   )
)</f>
        <v>3</v>
      </c>
      <c r="Q99" s="203" cm="1">
        <f t="array" ref="Q99">IF('Data Table'!S100="", "-",
   IF('Data Table'!S100="-", "-",
      IF(ISNUMBER('Data Table'!S100*1), 'Data Table'!S100,
         IF(ISNUMBER(SEARCH("hrs", 'Data Table'!S100)),
            IFERROR(
               ROUND(SUMPRODUCT(
                  VALUE(LEFT(_xlfn.TEXTSPLIT('Data Table'!S100, CHAR(10)), FIND("-", _xlfn.TEXTSPLIT('Data Table'!S100, CHAR(10)))-1)) *
                  (VALUE(MID(_xlfn.TEXTSPLIT('Data Table'!S100, CHAR(10)), FIND("-", _xlfn.TEXTSPLIT('Data Table'!S100, CHAR(10)))+2,
                  SEARCH("hrs", _xlfn.TEXTSPLIT('Data Table'!S100, CHAR(10)))-SEARCH("-", _xlfn.TEXTSPLIT('Data Table'!S100, CHAR(10)))-2))/12)
               ), 2),
               "-"
            )
         )
      )
   )
)</f>
        <v>3</v>
      </c>
      <c r="R99" s="203" cm="1">
        <f t="array" ref="R99">IF('Data Table'!T100="", "-",
   IF('Data Table'!T100="-", "-",
      IF(ISNUMBER('Data Table'!T100*1), 'Data Table'!T100,
         IF(ISNUMBER(SEARCH("hrs", 'Data Table'!T100)),
            IFERROR(
               ROUND(SUMPRODUCT(
                  VALUE(LEFT(_xlfn.TEXTSPLIT('Data Table'!T100, CHAR(10)), FIND("-", _xlfn.TEXTSPLIT('Data Table'!T100, CHAR(10)))-1)) *
                  (VALUE(MID(_xlfn.TEXTSPLIT('Data Table'!T100, CHAR(10)), FIND("-", _xlfn.TEXTSPLIT('Data Table'!T100, CHAR(10)))+2,
                  SEARCH("hrs", _xlfn.TEXTSPLIT('Data Table'!T100, CHAR(10)))-SEARCH("-", _xlfn.TEXTSPLIT('Data Table'!T100, CHAR(10)))-2))/12)
               ), 2),
               "-"
            )
         )
      )
   )
)</f>
        <v>6</v>
      </c>
      <c r="S99" s="203" cm="1">
        <f t="array" ref="S99">IF('Data Table'!U100="", "-",
   IF('Data Table'!U100="-", "-",
      IF(ISNUMBER('Data Table'!U100*1), 'Data Table'!U100,
         IF(ISNUMBER(SEARCH("hrs", 'Data Table'!U100)),
            IFERROR(
               ROUND(SUMPRODUCT(
                  VALUE(LEFT(_xlfn.TEXTSPLIT('Data Table'!U100, CHAR(10)), FIND("-", _xlfn.TEXTSPLIT('Data Table'!U100, CHAR(10)))-1)) *
                  (VALUE(MID(_xlfn.TEXTSPLIT('Data Table'!U100, CHAR(10)), FIND("-", _xlfn.TEXTSPLIT('Data Table'!U100, CHAR(10)))+2,
                  SEARCH("hrs", _xlfn.TEXTSPLIT('Data Table'!U100, CHAR(10)))-SEARCH("-", _xlfn.TEXTSPLIT('Data Table'!U100, CHAR(10)))-2))/12)
               ), 2),
               "-"
            )
         )
      )
   )
)</f>
        <v>6</v>
      </c>
      <c r="T99" s="245">
        <v>25016</v>
      </c>
      <c r="U99" s="245">
        <v>50619</v>
      </c>
      <c r="V99" s="253">
        <v>642</v>
      </c>
      <c r="W99" s="208"/>
    </row>
    <row r="100" spans="1:23" s="3" customFormat="1" ht="20.25" customHeight="1">
      <c r="A100" s="205">
        <v>45410</v>
      </c>
      <c r="B100" s="203" cm="1">
        <f t="array" ref="B100">IF('Data Table'!B101="", "-",
   IF('Data Table'!B101="-", "-",
      IF(ISNUMBER('Data Table'!B101*1), 'Data Table'!B101,
         IF(ISNUMBER(SEARCH("hrs", 'Data Table'!B101)),
            IFERROR(
               ROUND(SUMPRODUCT(
                  VALUE(LEFT(_xlfn.TEXTSPLIT('Data Table'!B101, CHAR(10)), FIND("-", _xlfn.TEXTSPLIT('Data Table'!B101, CHAR(10)))-1)) *
                  (VALUE(MID(_xlfn.TEXTSPLIT('Data Table'!B101, CHAR(10)), FIND("-", _xlfn.TEXTSPLIT('Data Table'!B101, CHAR(10)))+2,
                  SEARCH("hrs", _xlfn.TEXTSPLIT('Data Table'!B101, CHAR(10)))-SEARCH("-", _xlfn.TEXTSPLIT('Data Table'!B101, CHAR(10)))-2))/12)
               ), 2),
               "-"
            )
         )
      )
   )
)</f>
        <v>108</v>
      </c>
      <c r="C100" s="203" cm="1">
        <f t="array" ref="C100">IF('Data Table'!C101="", "-",
   IF('Data Table'!C101="-", "-",
      IF(ISNUMBER('Data Table'!C101*1), 'Data Table'!C101,
         IF(ISNUMBER(SEARCH("hrs", 'Data Table'!C101)),
            IFERROR(
               ROUND(SUMPRODUCT(
                  VALUE(LEFT(_xlfn.TEXTSPLIT('Data Table'!C101, CHAR(10)), FIND("-", _xlfn.TEXTSPLIT('Data Table'!C101, CHAR(10)))-1)) *
                  (VALUE(MID(_xlfn.TEXTSPLIT('Data Table'!C101, CHAR(10)), FIND("-", _xlfn.TEXTSPLIT('Data Table'!C101, CHAR(10)))+2,
                  SEARCH("hrs", _xlfn.TEXTSPLIT('Data Table'!C101, CHAR(10)))-SEARCH("-", _xlfn.TEXTSPLIT('Data Table'!C101, CHAR(10)))-2))/12)
               ), 2),
               "-"
            )
         )
      )
   )
)</f>
        <v>105</v>
      </c>
      <c r="D100" s="203" cm="1">
        <f t="array" ref="D100">IF('Data Table'!D101="", "-",
   IF('Data Table'!D101="-", "-",
      IF(ISNUMBER('Data Table'!D101*1), 'Data Table'!D101,
         IF(ISNUMBER(SEARCH("hrs", 'Data Table'!D101)),
            IFERROR(
               ROUND(SUMPRODUCT(
                  VALUE(LEFT(_xlfn.TEXTSPLIT('Data Table'!D101, CHAR(10)), FIND("-", _xlfn.TEXTSPLIT('Data Table'!D101, CHAR(10)))-1)) *
                  (VALUE(MID(_xlfn.TEXTSPLIT('Data Table'!D101, CHAR(10)), FIND("-", _xlfn.TEXTSPLIT('Data Table'!D101, CHAR(10)))+2,
                  SEARCH("hrs", _xlfn.TEXTSPLIT('Data Table'!D101, CHAR(10)))-SEARCH("-", _xlfn.TEXTSPLIT('Data Table'!D101, CHAR(10)))-2))/12)
               ), 2),
               "-"
            )
         )
      )
   )
)</f>
        <v>16</v>
      </c>
      <c r="E100" s="203" cm="1">
        <f t="array" ref="E100">IF('Data Table'!E101="", "-",
   IF('Data Table'!E101="-", "-",
      IF(ISNUMBER('Data Table'!E101*1), 'Data Table'!E101,
         IF(ISNUMBER(SEARCH("hrs", 'Data Table'!E101)),
            IFERROR(
               ROUND(SUMPRODUCT(
                  VALUE(LEFT(_xlfn.TEXTSPLIT('Data Table'!E101, CHAR(10)), FIND("-", _xlfn.TEXTSPLIT('Data Table'!E101, CHAR(10)))-1)) *
                  (VALUE(MID(_xlfn.TEXTSPLIT('Data Table'!E101, CHAR(10)), FIND("-", _xlfn.TEXTSPLIT('Data Table'!E101, CHAR(10)))+2,
                  SEARCH("hrs", _xlfn.TEXTSPLIT('Data Table'!E101, CHAR(10)))-SEARCH("-", _xlfn.TEXTSPLIT('Data Table'!E101, CHAR(10)))-2))/12)
               ), 2),
               "-"
            )
         )
      )
   )
)</f>
        <v>19</v>
      </c>
      <c r="F100" s="203" cm="1">
        <f t="array" ref="F100">IF('Data Table'!F101="", "-",
   IF('Data Table'!F101="-", "-",
      IF(ISNUMBER('Data Table'!F101*1), 'Data Table'!F101,
         IF(ISNUMBER(SEARCH("hrs", 'Data Table'!F101)),
            IFERROR(
               ROUND(SUMPRODUCT(
                  VALUE(LEFT(_xlfn.TEXTSPLIT('Data Table'!F101, CHAR(10)), FIND("-", _xlfn.TEXTSPLIT('Data Table'!F101, CHAR(10)))-1)) *
                  (VALUE(MID(_xlfn.TEXTSPLIT('Data Table'!F101, CHAR(10)), FIND("-", _xlfn.TEXTSPLIT('Data Table'!F101, CHAR(10)))+2,
                  SEARCH("hrs", _xlfn.TEXTSPLIT('Data Table'!F101, CHAR(10)))-SEARCH("-", _xlfn.TEXTSPLIT('Data Table'!F101, CHAR(10)))-2))/12)
               ), 2),
               "-"
            )
         )
      )
   )
)</f>
        <v>9</v>
      </c>
      <c r="G100" s="203" cm="1">
        <f t="array" ref="G100">IF('Data Table'!G101="", "-",
   IF('Data Table'!G101="-", "-",
      IF(ISNUMBER('Data Table'!G101*1), 'Data Table'!G101,
         IF(ISNUMBER(SEARCH("hrs", 'Data Table'!G101)),
            IFERROR(
               ROUND(SUMPRODUCT(
                  VALUE(LEFT(_xlfn.TEXTSPLIT('Data Table'!G101, CHAR(10)), FIND("-", _xlfn.TEXTSPLIT('Data Table'!G101, CHAR(10)))-1)) *
                  (VALUE(MID(_xlfn.TEXTSPLIT('Data Table'!G101, CHAR(10)), FIND("-", _xlfn.TEXTSPLIT('Data Table'!G101, CHAR(10)))+2,
                  SEARCH("hrs", _xlfn.TEXTSPLIT('Data Table'!G101, CHAR(10)))-SEARCH("-", _xlfn.TEXTSPLIT('Data Table'!G101, CHAR(10)))-2))/12)
               ), 2),
               "-"
            )
         )
      )
   )
)</f>
        <v>10</v>
      </c>
      <c r="H100" s="203" cm="1">
        <f t="array" ref="H100">IF('Data Table'!H101="", "-",
   IF('Data Table'!H101="-", "-",
      IF(ISNUMBER('Data Table'!H101*1), 'Data Table'!H101,
         IF(ISNUMBER(SEARCH("hrs", 'Data Table'!H101)),
            IFERROR(
               ROUND(SUMPRODUCT(
                  VALUE(LEFT(_xlfn.TEXTSPLIT('Data Table'!H101, CHAR(10)), FIND("-", _xlfn.TEXTSPLIT('Data Table'!H101, CHAR(10)))-1)) *
                  (VALUE(MID(_xlfn.TEXTSPLIT('Data Table'!H101, CHAR(10)), FIND("-", _xlfn.TEXTSPLIT('Data Table'!H101, CHAR(10)))+2,
                  SEARCH("hrs", _xlfn.TEXTSPLIT('Data Table'!H101, CHAR(10)))-SEARCH("-", _xlfn.TEXTSPLIT('Data Table'!H101, CHAR(10)))-2))/12)
               ), 2),
               "-"
            )
         )
      )
   )
)</f>
        <v>9</v>
      </c>
      <c r="I100" s="203" cm="1">
        <f t="array" ref="I100">IF('Data Table'!I101="", "-",
   IF('Data Table'!I101="-", "-",
      IF(ISNUMBER('Data Table'!I101*1), 'Data Table'!I101,
         IF(ISNUMBER(SEARCH("hrs", 'Data Table'!I101)),
            IFERROR(
               ROUND(SUMPRODUCT(
                  VALUE(LEFT(_xlfn.TEXTSPLIT('Data Table'!I101, CHAR(10)), FIND("-", _xlfn.TEXTSPLIT('Data Table'!I101, CHAR(10)))-1)) *
                  (VALUE(MID(_xlfn.TEXTSPLIT('Data Table'!I101, CHAR(10)), FIND("-", _xlfn.TEXTSPLIT('Data Table'!I101, CHAR(10)))+2,
                  SEARCH("hrs", _xlfn.TEXTSPLIT('Data Table'!I101, CHAR(10)))-SEARCH("-", _xlfn.TEXTSPLIT('Data Table'!I101, CHAR(10)))-2))/12)
               ), 2),
               "-"
            )
         )
      )
   )
)</f>
        <v>9</v>
      </c>
      <c r="J100" s="203" cm="1">
        <f t="array" ref="J100">IF('Data Table'!J101="", "-",
   IF('Data Table'!J101="-", "-",
      IF(ISNUMBER('Data Table'!J101*1), 'Data Table'!J101,
         IF(ISNUMBER(SEARCH("hrs", 'Data Table'!J101)),
            IFERROR(
               ROUND(SUMPRODUCT(
                  VALUE(LEFT(_xlfn.TEXTSPLIT('Data Table'!J101, CHAR(10)), FIND("-", _xlfn.TEXTSPLIT('Data Table'!J101, CHAR(10)))-1)) *
                  (VALUE(MID(_xlfn.TEXTSPLIT('Data Table'!J101, CHAR(10)), FIND("-", _xlfn.TEXTSPLIT('Data Table'!J101, CHAR(10)))+2,
                  SEARCH("hrs", _xlfn.TEXTSPLIT('Data Table'!J101, CHAR(10)))-SEARCH("-", _xlfn.TEXTSPLIT('Data Table'!J101, CHAR(10)))-2))/12)
               ), 2),
               "-"
            )
         )
      )
   )
)</f>
        <v>3</v>
      </c>
      <c r="K100" s="203" cm="1">
        <f t="array" ref="K100">IF('Data Table'!K101="", "-",
   IF('Data Table'!K101="-", "-",
      IF(ISNUMBER('Data Table'!K101*1), 'Data Table'!K101,
         IF(ISNUMBER(SEARCH("hrs", 'Data Table'!K101)),
            IFERROR(
               ROUND(SUMPRODUCT(
                  VALUE(LEFT(_xlfn.TEXTSPLIT('Data Table'!K101, CHAR(10)), FIND("-", _xlfn.TEXTSPLIT('Data Table'!K101, CHAR(10)))-1)) *
                  (VALUE(MID(_xlfn.TEXTSPLIT('Data Table'!K101, CHAR(10)), FIND("-", _xlfn.TEXTSPLIT('Data Table'!K101, CHAR(10)))+2,
                  SEARCH("hrs", _xlfn.TEXTSPLIT('Data Table'!K101, CHAR(10)))-SEARCH("-", _xlfn.TEXTSPLIT('Data Table'!K101, CHAR(10)))-2))/12)
               ), 2),
               "-"
            )
         )
      )
   )
)</f>
        <v>3</v>
      </c>
      <c r="L100" s="203" cm="1">
        <f t="array" ref="L100">IF('Data Table'!N101="", "-",
   IF('Data Table'!N101="-", "-",
      IF(ISNUMBER('Data Table'!N101*1), 'Data Table'!N101,
         IF(ISNUMBER(SEARCH("hrs", 'Data Table'!N101)),
            IFERROR(
               ROUND(SUMPRODUCT(
                  VALUE(LEFT(_xlfn.TEXTSPLIT('Data Table'!N101, CHAR(10)), FIND("-", _xlfn.TEXTSPLIT('Data Table'!N101, CHAR(10)))-1)) *
                  (VALUE(MID(_xlfn.TEXTSPLIT('Data Table'!N101, CHAR(10)), FIND("-", _xlfn.TEXTSPLIT('Data Table'!N101, CHAR(10)))+2,
                  SEARCH("hrs", _xlfn.TEXTSPLIT('Data Table'!N101, CHAR(10)))-SEARCH("-", _xlfn.TEXTSPLIT('Data Table'!N101, CHAR(10)))-2))/12)
               ), 2),
               "-"
            )
         )
      )
   )
)</f>
        <v>2</v>
      </c>
      <c r="M100" s="203" cm="1">
        <f t="array" ref="M100">IF('Data Table'!O101="", "-",
   IF('Data Table'!O101="-", "-",
      IF(ISNUMBER('Data Table'!O101*1), 'Data Table'!O101,
         IF(ISNUMBER(SEARCH("hrs", 'Data Table'!O101)),
            IFERROR(
               ROUND(SUMPRODUCT(
                  VALUE(LEFT(_xlfn.TEXTSPLIT('Data Table'!O101, CHAR(10)), FIND("-", _xlfn.TEXTSPLIT('Data Table'!O101, CHAR(10)))-1)) *
                  (VALUE(MID(_xlfn.TEXTSPLIT('Data Table'!O101, CHAR(10)), FIND("-", _xlfn.TEXTSPLIT('Data Table'!O101, CHAR(10)))+2,
                  SEARCH("hrs", _xlfn.TEXTSPLIT('Data Table'!O101, CHAR(10)))-SEARCH("-", _xlfn.TEXTSPLIT('Data Table'!O101, CHAR(10)))-2))/12)
               ), 2),
               "-"
            )
         )
      )
   )
)</f>
        <v>2</v>
      </c>
      <c r="N100" s="203" cm="1">
        <f t="array" ref="N100">IF('Data Table'!P101="", "-",
   IF('Data Table'!P101="-", "-",
      IF(ISNUMBER('Data Table'!P101*1), 'Data Table'!P101,
         IF(ISNUMBER(SEARCH("hrs", 'Data Table'!P101)),
            IFERROR(
               ROUND(SUMPRODUCT(
                  VALUE(LEFT(_xlfn.TEXTSPLIT('Data Table'!P101, CHAR(10)), FIND("-", _xlfn.TEXTSPLIT('Data Table'!P101, CHAR(10)))-1)) *
                  (VALUE(MID(_xlfn.TEXTSPLIT('Data Table'!P101, CHAR(10)), FIND("-", _xlfn.TEXTSPLIT('Data Table'!P101, CHAR(10)))+2,
                  SEARCH("hrs", _xlfn.TEXTSPLIT('Data Table'!P101, CHAR(10)))-SEARCH("-", _xlfn.TEXTSPLIT('Data Table'!P101, CHAR(10)))-2))/12)
               ), 2),
               "-"
            )
         )
      )
   )
)</f>
        <v>4</v>
      </c>
      <c r="O100" s="203" cm="1">
        <f t="array" ref="O100">IF('Data Table'!Q101="", "-",
   IF('Data Table'!Q101="-", "-",
      IF(ISNUMBER('Data Table'!Q101*1), 'Data Table'!Q101,
         IF(ISNUMBER(SEARCH("hrs", 'Data Table'!Q101)),
            IFERROR(
               ROUND(SUMPRODUCT(
                  VALUE(LEFT(_xlfn.TEXTSPLIT('Data Table'!Q101, CHAR(10)), FIND("-", _xlfn.TEXTSPLIT('Data Table'!Q101, CHAR(10)))-1)) *
                  (VALUE(MID(_xlfn.TEXTSPLIT('Data Table'!Q101, CHAR(10)), FIND("-", _xlfn.TEXTSPLIT('Data Table'!Q101, CHAR(10)))+2,
                  SEARCH("hrs", _xlfn.TEXTSPLIT('Data Table'!Q101, CHAR(10)))-SEARCH("-", _xlfn.TEXTSPLIT('Data Table'!Q101, CHAR(10)))-2))/12)
               ), 2),
               "-"
            )
         )
      )
   )
)</f>
        <v>4</v>
      </c>
      <c r="P100" s="203" cm="1">
        <f t="array" ref="P100">IF('Data Table'!R101="", "-",
   IF('Data Table'!R101="-", "-",
      IF(ISNUMBER('Data Table'!R101*1), 'Data Table'!R101,
         IF(ISNUMBER(SEARCH("hrs", 'Data Table'!R101)),
            IFERROR(
               ROUND(SUMPRODUCT(
                  VALUE(LEFT(_xlfn.TEXTSPLIT('Data Table'!R101, CHAR(10)), FIND("-", _xlfn.TEXTSPLIT('Data Table'!R101, CHAR(10)))-1)) *
                  (VALUE(MID(_xlfn.TEXTSPLIT('Data Table'!R101, CHAR(10)), FIND("-", _xlfn.TEXTSPLIT('Data Table'!R101, CHAR(10)))+2,
                  SEARCH("hrs", _xlfn.TEXTSPLIT('Data Table'!R101, CHAR(10)))-SEARCH("-", _xlfn.TEXTSPLIT('Data Table'!R101, CHAR(10)))-2))/12)
               ), 2),
               "-"
            )
         )
      )
   )
)</f>
        <v>3</v>
      </c>
      <c r="Q100" s="203" cm="1">
        <f t="array" ref="Q100">IF('Data Table'!S101="", "-",
   IF('Data Table'!S101="-", "-",
      IF(ISNUMBER('Data Table'!S101*1), 'Data Table'!S101,
         IF(ISNUMBER(SEARCH("hrs", 'Data Table'!S101)),
            IFERROR(
               ROUND(SUMPRODUCT(
                  VALUE(LEFT(_xlfn.TEXTSPLIT('Data Table'!S101, CHAR(10)), FIND("-", _xlfn.TEXTSPLIT('Data Table'!S101, CHAR(10)))-1)) *
                  (VALUE(MID(_xlfn.TEXTSPLIT('Data Table'!S101, CHAR(10)), FIND("-", _xlfn.TEXTSPLIT('Data Table'!S101, CHAR(10)))+2,
                  SEARCH("hrs", _xlfn.TEXTSPLIT('Data Table'!S101, CHAR(10)))-SEARCH("-", _xlfn.TEXTSPLIT('Data Table'!S101, CHAR(10)))-2))/12)
               ), 2),
               "-"
            )
         )
      )
   )
)</f>
        <v>3</v>
      </c>
      <c r="R100" s="203" cm="1">
        <f t="array" ref="R100">IF('Data Table'!T101="", "-",
   IF('Data Table'!T101="-", "-",
      IF(ISNUMBER('Data Table'!T101*1), 'Data Table'!T101,
         IF(ISNUMBER(SEARCH("hrs", 'Data Table'!T101)),
            IFERROR(
               ROUND(SUMPRODUCT(
                  VALUE(LEFT(_xlfn.TEXTSPLIT('Data Table'!T101, CHAR(10)), FIND("-", _xlfn.TEXTSPLIT('Data Table'!T101, CHAR(10)))-1)) *
                  (VALUE(MID(_xlfn.TEXTSPLIT('Data Table'!T101, CHAR(10)), FIND("-", _xlfn.TEXTSPLIT('Data Table'!T101, CHAR(10)))+2,
                  SEARCH("hrs", _xlfn.TEXTSPLIT('Data Table'!T101, CHAR(10)))-SEARCH("-", _xlfn.TEXTSPLIT('Data Table'!T101, CHAR(10)))-2))/12)
               ), 2),
               "-"
            )
         )
      )
   )
)</f>
        <v>6</v>
      </c>
      <c r="S100" s="203" cm="1">
        <f t="array" ref="S100">IF('Data Table'!U101="", "-",
   IF('Data Table'!U101="-", "-",
      IF(ISNUMBER('Data Table'!U101*1), 'Data Table'!U101,
         IF(ISNUMBER(SEARCH("hrs", 'Data Table'!U101)),
            IFERROR(
               ROUND(SUMPRODUCT(
                  VALUE(LEFT(_xlfn.TEXTSPLIT('Data Table'!U101, CHAR(10)), FIND("-", _xlfn.TEXTSPLIT('Data Table'!U101, CHAR(10)))-1)) *
                  (VALUE(MID(_xlfn.TEXTSPLIT('Data Table'!U101, CHAR(10)), FIND("-", _xlfn.TEXTSPLIT('Data Table'!U101, CHAR(10)))+2,
                  SEARCH("hrs", _xlfn.TEXTSPLIT('Data Table'!U101, CHAR(10)))-SEARCH("-", _xlfn.TEXTSPLIT('Data Table'!U101, CHAR(10)))-2))/12)
               ), 2),
               "-"
            )
         )
      )
   )
)</f>
        <v>6</v>
      </c>
      <c r="T100" s="245">
        <v>25377</v>
      </c>
      <c r="U100" s="245">
        <v>49240</v>
      </c>
      <c r="V100" s="245">
        <v>632</v>
      </c>
      <c r="W100" s="296"/>
    </row>
    <row r="101" spans="1:23" s="3" customFormat="1" ht="20.25" customHeight="1">
      <c r="A101" s="205">
        <v>45411</v>
      </c>
      <c r="B101" s="203" cm="1">
        <f t="array" ref="B101">IF('Data Table'!B102="", "-",
   IF('Data Table'!B102="-", "-",
      IF(ISNUMBER('Data Table'!B102*1), 'Data Table'!B102,
         IF(ISNUMBER(SEARCH("hrs", 'Data Table'!B102)),
            IFERROR(
               ROUND(SUMPRODUCT(
                  VALUE(LEFT(_xlfn.TEXTSPLIT('Data Table'!B102, CHAR(10)), FIND("-", _xlfn.TEXTSPLIT('Data Table'!B102, CHAR(10)))-1)) *
                  (VALUE(MID(_xlfn.TEXTSPLIT('Data Table'!B102, CHAR(10)), FIND("-", _xlfn.TEXTSPLIT('Data Table'!B102, CHAR(10)))+2,
                  SEARCH("hrs", _xlfn.TEXTSPLIT('Data Table'!B102, CHAR(10)))-SEARCH("-", _xlfn.TEXTSPLIT('Data Table'!B102, CHAR(10)))-2))/12)
               ), 2),
               "-"
            )
         )
      )
   )
)</f>
        <v>128</v>
      </c>
      <c r="C101" s="203" cm="1">
        <f t="array" ref="C101">IF('Data Table'!C102="", "-",
   IF('Data Table'!C102="-", "-",
      IF(ISNUMBER('Data Table'!C102*1), 'Data Table'!C102,
         IF(ISNUMBER(SEARCH("hrs", 'Data Table'!C102)),
            IFERROR(
               ROUND(SUMPRODUCT(
                  VALUE(LEFT(_xlfn.TEXTSPLIT('Data Table'!C102, CHAR(10)), FIND("-", _xlfn.TEXTSPLIT('Data Table'!C102, CHAR(10)))-1)) *
                  (VALUE(MID(_xlfn.TEXTSPLIT('Data Table'!C102, CHAR(10)), FIND("-", _xlfn.TEXTSPLIT('Data Table'!C102, CHAR(10)))+2,
                  SEARCH("hrs", _xlfn.TEXTSPLIT('Data Table'!C102, CHAR(10)))-SEARCH("-", _xlfn.TEXTSPLIT('Data Table'!C102, CHAR(10)))-2))/12)
               ), 2),
               "-"
            )
         )
      )
   )
)</f>
        <v>115</v>
      </c>
      <c r="D101" s="203" cm="1">
        <f t="array" ref="D101">IF('Data Table'!D102="", "-",
   IF('Data Table'!D102="-", "-",
      IF(ISNUMBER('Data Table'!D102*1), 'Data Table'!D102,
         IF(ISNUMBER(SEARCH("hrs", 'Data Table'!D102)),
            IFERROR(
               ROUND(SUMPRODUCT(
                  VALUE(LEFT(_xlfn.TEXTSPLIT('Data Table'!D102, CHAR(10)), FIND("-", _xlfn.TEXTSPLIT('Data Table'!D102, CHAR(10)))-1)) *
                  (VALUE(MID(_xlfn.TEXTSPLIT('Data Table'!D102, CHAR(10)), FIND("-", _xlfn.TEXTSPLIT('Data Table'!D102, CHAR(10)))+2,
                  SEARCH("hrs", _xlfn.TEXTSPLIT('Data Table'!D102, CHAR(10)))-SEARCH("-", _xlfn.TEXTSPLIT('Data Table'!D102, CHAR(10)))-2))/12)
               ), 2),
               "-"
            )
         )
      )
   )
)</f>
        <v>15</v>
      </c>
      <c r="E101" s="203" cm="1">
        <f t="array" ref="E101">IF('Data Table'!E102="", "-",
   IF('Data Table'!E102="-", "-",
      IF(ISNUMBER('Data Table'!E102*1), 'Data Table'!E102,
         IF(ISNUMBER(SEARCH("hrs", 'Data Table'!E102)),
            IFERROR(
               ROUND(SUMPRODUCT(
                  VALUE(LEFT(_xlfn.TEXTSPLIT('Data Table'!E102, CHAR(10)), FIND("-", _xlfn.TEXTSPLIT('Data Table'!E102, CHAR(10)))-1)) *
                  (VALUE(MID(_xlfn.TEXTSPLIT('Data Table'!E102, CHAR(10)), FIND("-", _xlfn.TEXTSPLIT('Data Table'!E102, CHAR(10)))+2,
                  SEARCH("hrs", _xlfn.TEXTSPLIT('Data Table'!E102, CHAR(10)))-SEARCH("-", _xlfn.TEXTSPLIT('Data Table'!E102, CHAR(10)))-2))/12)
               ), 2),
               "-"
            )
         )
      )
   )
)</f>
        <v>17</v>
      </c>
      <c r="F101" s="203" cm="1">
        <f t="array" ref="F101">IF('Data Table'!F102="", "-",
   IF('Data Table'!F102="-", "-",
      IF(ISNUMBER('Data Table'!F102*1), 'Data Table'!F102,
         IF(ISNUMBER(SEARCH("hrs", 'Data Table'!F102)),
            IFERROR(
               ROUND(SUMPRODUCT(
                  VALUE(LEFT(_xlfn.TEXTSPLIT('Data Table'!F102, CHAR(10)), FIND("-", _xlfn.TEXTSPLIT('Data Table'!F102, CHAR(10)))-1)) *
                  (VALUE(MID(_xlfn.TEXTSPLIT('Data Table'!F102, CHAR(10)), FIND("-", _xlfn.TEXTSPLIT('Data Table'!F102, CHAR(10)))+2,
                  SEARCH("hrs", _xlfn.TEXTSPLIT('Data Table'!F102, CHAR(10)))-SEARCH("-", _xlfn.TEXTSPLIT('Data Table'!F102, CHAR(10)))-2))/12)
               ), 2),
               "-"
            )
         )
      )
   )
)</f>
        <v>10</v>
      </c>
      <c r="G101" s="203" cm="1">
        <f t="array" ref="G101">IF('Data Table'!G102="", "-",
   IF('Data Table'!G102="-", "-",
      IF(ISNUMBER('Data Table'!G102*1), 'Data Table'!G102,
         IF(ISNUMBER(SEARCH("hrs", 'Data Table'!G102)),
            IFERROR(
               ROUND(SUMPRODUCT(
                  VALUE(LEFT(_xlfn.TEXTSPLIT('Data Table'!G102, CHAR(10)), FIND("-", _xlfn.TEXTSPLIT('Data Table'!G102, CHAR(10)))-1)) *
                  (VALUE(MID(_xlfn.TEXTSPLIT('Data Table'!G102, CHAR(10)), FIND("-", _xlfn.TEXTSPLIT('Data Table'!G102, CHAR(10)))+2,
                  SEARCH("hrs", _xlfn.TEXTSPLIT('Data Table'!G102, CHAR(10)))-SEARCH("-", _xlfn.TEXTSPLIT('Data Table'!G102, CHAR(10)))-2))/12)
               ), 2),
               "-"
            )
         )
      )
   )
)</f>
        <v>10</v>
      </c>
      <c r="H101" s="203" cm="1">
        <f t="array" ref="H101">IF('Data Table'!H102="", "-",
   IF('Data Table'!H102="-", "-",
      IF(ISNUMBER('Data Table'!H102*1), 'Data Table'!H102,
         IF(ISNUMBER(SEARCH("hrs", 'Data Table'!H102)),
            IFERROR(
               ROUND(SUMPRODUCT(
                  VALUE(LEFT(_xlfn.TEXTSPLIT('Data Table'!H102, CHAR(10)), FIND("-", _xlfn.TEXTSPLIT('Data Table'!H102, CHAR(10)))-1)) *
                  (VALUE(MID(_xlfn.TEXTSPLIT('Data Table'!H102, CHAR(10)), FIND("-", _xlfn.TEXTSPLIT('Data Table'!H102, CHAR(10)))+2,
                  SEARCH("hrs", _xlfn.TEXTSPLIT('Data Table'!H102, CHAR(10)))-SEARCH("-", _xlfn.TEXTSPLIT('Data Table'!H102, CHAR(10)))-2))/12)
               ), 2),
               "-"
            )
         )
      )
   )
)</f>
        <v>5</v>
      </c>
      <c r="I101" s="203" cm="1">
        <f t="array" ref="I101">IF('Data Table'!I102="", "-",
   IF('Data Table'!I102="-", "-",
      IF(ISNUMBER('Data Table'!I102*1), 'Data Table'!I102,
         IF(ISNUMBER(SEARCH("hrs", 'Data Table'!I102)),
            IFERROR(
               ROUND(SUMPRODUCT(
                  VALUE(LEFT(_xlfn.TEXTSPLIT('Data Table'!I102, CHAR(10)), FIND("-", _xlfn.TEXTSPLIT('Data Table'!I102, CHAR(10)))-1)) *
                  (VALUE(MID(_xlfn.TEXTSPLIT('Data Table'!I102, CHAR(10)), FIND("-", _xlfn.TEXTSPLIT('Data Table'!I102, CHAR(10)))+2,
                  SEARCH("hrs", _xlfn.TEXTSPLIT('Data Table'!I102, CHAR(10)))-SEARCH("-", _xlfn.TEXTSPLIT('Data Table'!I102, CHAR(10)))-2))/12)
               ), 2),
               "-"
            )
         )
      )
   )
)</f>
        <v>9</v>
      </c>
      <c r="J101" s="203" cm="1">
        <f t="array" ref="J101">IF('Data Table'!J102="", "-",
   IF('Data Table'!J102="-", "-",
      IF(ISNUMBER('Data Table'!J102*1), 'Data Table'!J102,
         IF(ISNUMBER(SEARCH("hrs", 'Data Table'!J102)),
            IFERROR(
               ROUND(SUMPRODUCT(
                  VALUE(LEFT(_xlfn.TEXTSPLIT('Data Table'!J102, CHAR(10)), FIND("-", _xlfn.TEXTSPLIT('Data Table'!J102, CHAR(10)))-1)) *
                  (VALUE(MID(_xlfn.TEXTSPLIT('Data Table'!J102, CHAR(10)), FIND("-", _xlfn.TEXTSPLIT('Data Table'!J102, CHAR(10)))+2,
                  SEARCH("hrs", _xlfn.TEXTSPLIT('Data Table'!J102, CHAR(10)))-SEARCH("-", _xlfn.TEXTSPLIT('Data Table'!J102, CHAR(10)))-2))/12)
               ), 2),
               "-"
            )
         )
      )
   )
)</f>
        <v>2</v>
      </c>
      <c r="K101" s="203" cm="1">
        <f t="array" ref="K101">IF('Data Table'!K102="", "-",
   IF('Data Table'!K102="-", "-",
      IF(ISNUMBER('Data Table'!K102*1), 'Data Table'!K102,
         IF(ISNUMBER(SEARCH("hrs", 'Data Table'!K102)),
            IFERROR(
               ROUND(SUMPRODUCT(
                  VALUE(LEFT(_xlfn.TEXTSPLIT('Data Table'!K102, CHAR(10)), FIND("-", _xlfn.TEXTSPLIT('Data Table'!K102, CHAR(10)))-1)) *
                  (VALUE(MID(_xlfn.TEXTSPLIT('Data Table'!K102, CHAR(10)), FIND("-", _xlfn.TEXTSPLIT('Data Table'!K102, CHAR(10)))+2,
                  SEARCH("hrs", _xlfn.TEXTSPLIT('Data Table'!K102, CHAR(10)))-SEARCH("-", _xlfn.TEXTSPLIT('Data Table'!K102, CHAR(10)))-2))/12)
               ), 2),
               "-"
            )
         )
      )
   )
)</f>
        <v>3</v>
      </c>
      <c r="L101" s="203" cm="1">
        <f t="array" ref="L101">IF('Data Table'!N102="", "-",
   IF('Data Table'!N102="-", "-",
      IF(ISNUMBER('Data Table'!N102*1), 'Data Table'!N102,
         IF(ISNUMBER(SEARCH("hrs", 'Data Table'!N102)),
            IFERROR(
               ROUND(SUMPRODUCT(
                  VALUE(LEFT(_xlfn.TEXTSPLIT('Data Table'!N102, CHAR(10)), FIND("-", _xlfn.TEXTSPLIT('Data Table'!N102, CHAR(10)))-1)) *
                  (VALUE(MID(_xlfn.TEXTSPLIT('Data Table'!N102, CHAR(10)), FIND("-", _xlfn.TEXTSPLIT('Data Table'!N102, CHAR(10)))+2,
                  SEARCH("hrs", _xlfn.TEXTSPLIT('Data Table'!N102, CHAR(10)))-SEARCH("-", _xlfn.TEXTSPLIT('Data Table'!N102, CHAR(10)))-2))/12)
               ), 2),
               "-"
            )
         )
      )
   )
)</f>
        <v>3</v>
      </c>
      <c r="M101" s="203" cm="1">
        <f t="array" ref="M101">IF('Data Table'!O102="", "-",
   IF('Data Table'!O102="-", "-",
      IF(ISNUMBER('Data Table'!O102*1), 'Data Table'!O102,
         IF(ISNUMBER(SEARCH("hrs", 'Data Table'!O102)),
            IFERROR(
               ROUND(SUMPRODUCT(
                  VALUE(LEFT(_xlfn.TEXTSPLIT('Data Table'!O102, CHAR(10)), FIND("-", _xlfn.TEXTSPLIT('Data Table'!O102, CHAR(10)))-1)) *
                  (VALUE(MID(_xlfn.TEXTSPLIT('Data Table'!O102, CHAR(10)), FIND("-", _xlfn.TEXTSPLIT('Data Table'!O102, CHAR(10)))+2,
                  SEARCH("hrs", _xlfn.TEXTSPLIT('Data Table'!O102, CHAR(10)))-SEARCH("-", _xlfn.TEXTSPLIT('Data Table'!O102, CHAR(10)))-2))/12)
               ), 2),
               "-"
            )
         )
      )
   )
)</f>
        <v>2</v>
      </c>
      <c r="N101" s="203" cm="1">
        <f t="array" ref="N101">IF('Data Table'!P102="", "-",
   IF('Data Table'!P102="-", "-",
      IF(ISNUMBER('Data Table'!P102*1), 'Data Table'!P102,
         IF(ISNUMBER(SEARCH("hrs", 'Data Table'!P102)),
            IFERROR(
               ROUND(SUMPRODUCT(
                  VALUE(LEFT(_xlfn.TEXTSPLIT('Data Table'!P102, CHAR(10)), FIND("-", _xlfn.TEXTSPLIT('Data Table'!P102, CHAR(10)))-1)) *
                  (VALUE(MID(_xlfn.TEXTSPLIT('Data Table'!P102, CHAR(10)), FIND("-", _xlfn.TEXTSPLIT('Data Table'!P102, CHAR(10)))+2,
                  SEARCH("hrs", _xlfn.TEXTSPLIT('Data Table'!P102, CHAR(10)))-SEARCH("-", _xlfn.TEXTSPLIT('Data Table'!P102, CHAR(10)))-2))/12)
               ), 2),
               "-"
            )
         )
      )
   )
)</f>
        <v>6</v>
      </c>
      <c r="O101" s="203" cm="1">
        <f t="array" ref="O101">IF('Data Table'!Q102="", "-",
   IF('Data Table'!Q102="-", "-",
      IF(ISNUMBER('Data Table'!Q102*1), 'Data Table'!Q102,
         IF(ISNUMBER(SEARCH("hrs", 'Data Table'!Q102)),
            IFERROR(
               ROUND(SUMPRODUCT(
                  VALUE(LEFT(_xlfn.TEXTSPLIT('Data Table'!Q102, CHAR(10)), FIND("-", _xlfn.TEXTSPLIT('Data Table'!Q102, CHAR(10)))-1)) *
                  (VALUE(MID(_xlfn.TEXTSPLIT('Data Table'!Q102, CHAR(10)), FIND("-", _xlfn.TEXTSPLIT('Data Table'!Q102, CHAR(10)))+2,
                  SEARCH("hrs", _xlfn.TEXTSPLIT('Data Table'!Q102, CHAR(10)))-SEARCH("-", _xlfn.TEXTSPLIT('Data Table'!Q102, CHAR(10)))-2))/12)
               ), 2),
               "-"
            )
         )
      )
   )
)</f>
        <v>4</v>
      </c>
      <c r="P101" s="203" cm="1">
        <f t="array" ref="P101">IF('Data Table'!R102="", "-",
   IF('Data Table'!R102="-", "-",
      IF(ISNUMBER('Data Table'!R102*1), 'Data Table'!R102,
         IF(ISNUMBER(SEARCH("hrs", 'Data Table'!R102)),
            IFERROR(
               ROUND(SUMPRODUCT(
                  VALUE(LEFT(_xlfn.TEXTSPLIT('Data Table'!R102, CHAR(10)), FIND("-", _xlfn.TEXTSPLIT('Data Table'!R102, CHAR(10)))-1)) *
                  (VALUE(MID(_xlfn.TEXTSPLIT('Data Table'!R102, CHAR(10)), FIND("-", _xlfn.TEXTSPLIT('Data Table'!R102, CHAR(10)))+2,
                  SEARCH("hrs", _xlfn.TEXTSPLIT('Data Table'!R102, CHAR(10)))-SEARCH("-", _xlfn.TEXTSPLIT('Data Table'!R102, CHAR(10)))-2))/12)
               ), 2),
               "-"
            )
         )
      )
   )
)</f>
        <v>3</v>
      </c>
      <c r="Q101" s="203" cm="1">
        <f t="array" ref="Q101">IF('Data Table'!S102="", "-",
   IF('Data Table'!S102="-", "-",
      IF(ISNUMBER('Data Table'!S102*1), 'Data Table'!S102,
         IF(ISNUMBER(SEARCH("hrs", 'Data Table'!S102)),
            IFERROR(
               ROUND(SUMPRODUCT(
                  VALUE(LEFT(_xlfn.TEXTSPLIT('Data Table'!S102, CHAR(10)), FIND("-", _xlfn.TEXTSPLIT('Data Table'!S102, CHAR(10)))-1)) *
                  (VALUE(MID(_xlfn.TEXTSPLIT('Data Table'!S102, CHAR(10)), FIND("-", _xlfn.TEXTSPLIT('Data Table'!S102, CHAR(10)))+2,
                  SEARCH("hrs", _xlfn.TEXTSPLIT('Data Table'!S102, CHAR(10)))-SEARCH("-", _xlfn.TEXTSPLIT('Data Table'!S102, CHAR(10)))-2))/12)
               ), 2),
               "-"
            )
         )
      )
   )
)</f>
        <v>3</v>
      </c>
      <c r="R101" s="203" cm="1">
        <f t="array" ref="R101">IF('Data Table'!T102="", "-",
   IF('Data Table'!T102="-", "-",
      IF(ISNUMBER('Data Table'!T102*1), 'Data Table'!T102,
         IF(ISNUMBER(SEARCH("hrs", 'Data Table'!T102)),
            IFERROR(
               ROUND(SUMPRODUCT(
                  VALUE(LEFT(_xlfn.TEXTSPLIT('Data Table'!T102, CHAR(10)), FIND("-", _xlfn.TEXTSPLIT('Data Table'!T102, CHAR(10)))-1)) *
                  (VALUE(MID(_xlfn.TEXTSPLIT('Data Table'!T102, CHAR(10)), FIND("-", _xlfn.TEXTSPLIT('Data Table'!T102, CHAR(10)))+2,
                  SEARCH("hrs", _xlfn.TEXTSPLIT('Data Table'!T102, CHAR(10)))-SEARCH("-", _xlfn.TEXTSPLIT('Data Table'!T102, CHAR(10)))-2))/12)
               ), 2),
               "-"
            )
         )
      )
   )
)</f>
        <v>6</v>
      </c>
      <c r="S101" s="203" cm="1">
        <f t="array" ref="S101">IF('Data Table'!U102="", "-",
   IF('Data Table'!U102="-", "-",
      IF(ISNUMBER('Data Table'!U102*1), 'Data Table'!U102,
         IF(ISNUMBER(SEARCH("hrs", 'Data Table'!U102)),
            IFERROR(
               ROUND(SUMPRODUCT(
                  VALUE(LEFT(_xlfn.TEXTSPLIT('Data Table'!U102, CHAR(10)), FIND("-", _xlfn.TEXTSPLIT('Data Table'!U102, CHAR(10)))-1)) *
                  (VALUE(MID(_xlfn.TEXTSPLIT('Data Table'!U102, CHAR(10)), FIND("-", _xlfn.TEXTSPLIT('Data Table'!U102, CHAR(10)))+2,
                  SEARCH("hrs", _xlfn.TEXTSPLIT('Data Table'!U102, CHAR(10)))-SEARCH("-", _xlfn.TEXTSPLIT('Data Table'!U102, CHAR(10)))-2))/12)
               ), 2),
               "-"
            )
         )
      )
   )
)</f>
        <v>6</v>
      </c>
      <c r="T101" s="245">
        <v>25553</v>
      </c>
      <c r="U101" s="245">
        <v>53371</v>
      </c>
      <c r="V101" s="253">
        <v>689</v>
      </c>
      <c r="W101" s="208"/>
    </row>
    <row r="102" spans="1:23" s="3" customFormat="1" ht="20.25" customHeight="1">
      <c r="A102" s="205">
        <v>45412</v>
      </c>
      <c r="B102" s="203" cm="1">
        <f t="array" ref="B102">IF('Data Table'!B103="", "-",
   IF('Data Table'!B103="-", "-",
      IF(ISNUMBER('Data Table'!B103*1), 'Data Table'!B103,
         IF(ISNUMBER(SEARCH("hrs", 'Data Table'!B103)),
            IFERROR(
               ROUND(SUMPRODUCT(
                  VALUE(LEFT(_xlfn.TEXTSPLIT('Data Table'!B103, CHAR(10)), FIND("-", _xlfn.TEXTSPLIT('Data Table'!B103, CHAR(10)))-1)) *
                  (VALUE(MID(_xlfn.TEXTSPLIT('Data Table'!B103, CHAR(10)), FIND("-", _xlfn.TEXTSPLIT('Data Table'!B103, CHAR(10)))+2,
                  SEARCH("hrs", _xlfn.TEXTSPLIT('Data Table'!B103, CHAR(10)))-SEARCH("-", _xlfn.TEXTSPLIT('Data Table'!B103, CHAR(10)))-2))/12)
               ), 2),
               "-"
            )
         )
      )
   )
)</f>
        <v>122</v>
      </c>
      <c r="C102" s="203" cm="1">
        <f t="array" ref="C102">IF('Data Table'!C103="", "-",
   IF('Data Table'!C103="-", "-",
      IF(ISNUMBER('Data Table'!C103*1), 'Data Table'!C103,
         IF(ISNUMBER(SEARCH("hrs", 'Data Table'!C103)),
            IFERROR(
               ROUND(SUMPRODUCT(
                  VALUE(LEFT(_xlfn.TEXTSPLIT('Data Table'!C103, CHAR(10)), FIND("-", _xlfn.TEXTSPLIT('Data Table'!C103, CHAR(10)))-1)) *
                  (VALUE(MID(_xlfn.TEXTSPLIT('Data Table'!C103, CHAR(10)), FIND("-", _xlfn.TEXTSPLIT('Data Table'!C103, CHAR(10)))+2,
                  SEARCH("hrs", _xlfn.TEXTSPLIT('Data Table'!C103, CHAR(10)))-SEARCH("-", _xlfn.TEXTSPLIT('Data Table'!C103, CHAR(10)))-2))/12)
               ), 2),
               "-"
            )
         )
      )
   )
)</f>
        <v>110</v>
      </c>
      <c r="D102" s="203" cm="1">
        <f t="array" ref="D102">IF('Data Table'!D103="", "-",
   IF('Data Table'!D103="-", "-",
      IF(ISNUMBER('Data Table'!D103*1), 'Data Table'!D103,
         IF(ISNUMBER(SEARCH("hrs", 'Data Table'!D103)),
            IFERROR(
               ROUND(SUMPRODUCT(
                  VALUE(LEFT(_xlfn.TEXTSPLIT('Data Table'!D103, CHAR(10)), FIND("-", _xlfn.TEXTSPLIT('Data Table'!D103, CHAR(10)))-1)) *
                  (VALUE(MID(_xlfn.TEXTSPLIT('Data Table'!D103, CHAR(10)), FIND("-", _xlfn.TEXTSPLIT('Data Table'!D103, CHAR(10)))+2,
                  SEARCH("hrs", _xlfn.TEXTSPLIT('Data Table'!D103, CHAR(10)))-SEARCH("-", _xlfn.TEXTSPLIT('Data Table'!D103, CHAR(10)))-2))/12)
               ), 2),
               "-"
            )
         )
      )
   )
)</f>
        <v>17</v>
      </c>
      <c r="E102" s="203" cm="1">
        <f t="array" ref="E102">IF('Data Table'!E103="", "-",
   IF('Data Table'!E103="-", "-",
      IF(ISNUMBER('Data Table'!E103*1), 'Data Table'!E103,
         IF(ISNUMBER(SEARCH("hrs", 'Data Table'!E103)),
            IFERROR(
               ROUND(SUMPRODUCT(
                  VALUE(LEFT(_xlfn.TEXTSPLIT('Data Table'!E103, CHAR(10)), FIND("-", _xlfn.TEXTSPLIT('Data Table'!E103, CHAR(10)))-1)) *
                  (VALUE(MID(_xlfn.TEXTSPLIT('Data Table'!E103, CHAR(10)), FIND("-", _xlfn.TEXTSPLIT('Data Table'!E103, CHAR(10)))+2,
                  SEARCH("hrs", _xlfn.TEXTSPLIT('Data Table'!E103, CHAR(10)))-SEARCH("-", _xlfn.TEXTSPLIT('Data Table'!E103, CHAR(10)))-2))/12)
               ), 2),
               "-"
            )
         )
      )
   )
)</f>
        <v>19</v>
      </c>
      <c r="F102" s="203" cm="1">
        <f t="array" ref="F102">IF('Data Table'!F103="", "-",
   IF('Data Table'!F103="-", "-",
      IF(ISNUMBER('Data Table'!F103*1), 'Data Table'!F103,
         IF(ISNUMBER(SEARCH("hrs", 'Data Table'!F103)),
            IFERROR(
               ROUND(SUMPRODUCT(
                  VALUE(LEFT(_xlfn.TEXTSPLIT('Data Table'!F103, CHAR(10)), FIND("-", _xlfn.TEXTSPLIT('Data Table'!F103, CHAR(10)))-1)) *
                  (VALUE(MID(_xlfn.TEXTSPLIT('Data Table'!F103, CHAR(10)), FIND("-", _xlfn.TEXTSPLIT('Data Table'!F103, CHAR(10)))+2,
                  SEARCH("hrs", _xlfn.TEXTSPLIT('Data Table'!F103, CHAR(10)))-SEARCH("-", _xlfn.TEXTSPLIT('Data Table'!F103, CHAR(10)))-2))/12)
               ), 2),
               "-"
            )
         )
      )
   )
)</f>
        <v>10</v>
      </c>
      <c r="G102" s="203" cm="1">
        <f t="array" ref="G102">IF('Data Table'!G103="", "-",
   IF('Data Table'!G103="-", "-",
      IF(ISNUMBER('Data Table'!G103*1), 'Data Table'!G103,
         IF(ISNUMBER(SEARCH("hrs", 'Data Table'!G103)),
            IFERROR(
               ROUND(SUMPRODUCT(
                  VALUE(LEFT(_xlfn.TEXTSPLIT('Data Table'!G103, CHAR(10)), FIND("-", _xlfn.TEXTSPLIT('Data Table'!G103, CHAR(10)))-1)) *
                  (VALUE(MID(_xlfn.TEXTSPLIT('Data Table'!G103, CHAR(10)), FIND("-", _xlfn.TEXTSPLIT('Data Table'!G103, CHAR(10)))+2,
                  SEARCH("hrs", _xlfn.TEXTSPLIT('Data Table'!G103, CHAR(10)))-SEARCH("-", _xlfn.TEXTSPLIT('Data Table'!G103, CHAR(10)))-2))/12)
               ), 2),
               "-"
            )
         )
      )
   )
)</f>
        <v>10</v>
      </c>
      <c r="H102" s="203" cm="1">
        <f t="array" ref="H102">IF('Data Table'!H103="", "-",
   IF('Data Table'!H103="-", "-",
      IF(ISNUMBER('Data Table'!H103*1), 'Data Table'!H103,
         IF(ISNUMBER(SEARCH("hrs", 'Data Table'!H103)),
            IFERROR(
               ROUND(SUMPRODUCT(
                  VALUE(LEFT(_xlfn.TEXTSPLIT('Data Table'!H103, CHAR(10)), FIND("-", _xlfn.TEXTSPLIT('Data Table'!H103, CHAR(10)))-1)) *
                  (VALUE(MID(_xlfn.TEXTSPLIT('Data Table'!H103, CHAR(10)), FIND("-", _xlfn.TEXTSPLIT('Data Table'!H103, CHAR(10)))+2,
                  SEARCH("hrs", _xlfn.TEXTSPLIT('Data Table'!H103, CHAR(10)))-SEARCH("-", _xlfn.TEXTSPLIT('Data Table'!H103, CHAR(10)))-2))/12)
               ), 2),
               "-"
            )
         )
      )
   )
)</f>
        <v>5</v>
      </c>
      <c r="I102" s="203" cm="1">
        <f t="array" ref="I102">IF('Data Table'!I103="", "-",
   IF('Data Table'!I103="-", "-",
      IF(ISNUMBER('Data Table'!I103*1), 'Data Table'!I103,
         IF(ISNUMBER(SEARCH("hrs", 'Data Table'!I103)),
            IFERROR(
               ROUND(SUMPRODUCT(
                  VALUE(LEFT(_xlfn.TEXTSPLIT('Data Table'!I103, CHAR(10)), FIND("-", _xlfn.TEXTSPLIT('Data Table'!I103, CHAR(10)))-1)) *
                  (VALUE(MID(_xlfn.TEXTSPLIT('Data Table'!I103, CHAR(10)), FIND("-", _xlfn.TEXTSPLIT('Data Table'!I103, CHAR(10)))+2,
                  SEARCH("hrs", _xlfn.TEXTSPLIT('Data Table'!I103, CHAR(10)))-SEARCH("-", _xlfn.TEXTSPLIT('Data Table'!I103, CHAR(10)))-2))/12)
               ), 2),
               "-"
            )
         )
      )
   )
)</f>
        <v>9</v>
      </c>
      <c r="J102" s="203" cm="1">
        <f t="array" ref="J102">IF('Data Table'!J103="", "-",
   IF('Data Table'!J103="-", "-",
      IF(ISNUMBER('Data Table'!J103*1), 'Data Table'!J103,
         IF(ISNUMBER(SEARCH("hrs", 'Data Table'!J103)),
            IFERROR(
               ROUND(SUMPRODUCT(
                  VALUE(LEFT(_xlfn.TEXTSPLIT('Data Table'!J103, CHAR(10)), FIND("-", _xlfn.TEXTSPLIT('Data Table'!J103, CHAR(10)))-1)) *
                  (VALUE(MID(_xlfn.TEXTSPLIT('Data Table'!J103, CHAR(10)), FIND("-", _xlfn.TEXTSPLIT('Data Table'!J103, CHAR(10)))+2,
                  SEARCH("hrs", _xlfn.TEXTSPLIT('Data Table'!J103, CHAR(10)))-SEARCH("-", _xlfn.TEXTSPLIT('Data Table'!J103, CHAR(10)))-2))/12)
               ), 2),
               "-"
            )
         )
      )
   )
)</f>
        <v>2</v>
      </c>
      <c r="K102" s="203" cm="1">
        <f t="array" ref="K102">IF('Data Table'!K103="", "-",
   IF('Data Table'!K103="-", "-",
      IF(ISNUMBER('Data Table'!K103*1), 'Data Table'!K103,
         IF(ISNUMBER(SEARCH("hrs", 'Data Table'!K103)),
            IFERROR(
               ROUND(SUMPRODUCT(
                  VALUE(LEFT(_xlfn.TEXTSPLIT('Data Table'!K103, CHAR(10)), FIND("-", _xlfn.TEXTSPLIT('Data Table'!K103, CHAR(10)))-1)) *
                  (VALUE(MID(_xlfn.TEXTSPLIT('Data Table'!K103, CHAR(10)), FIND("-", _xlfn.TEXTSPLIT('Data Table'!K103, CHAR(10)))+2,
                  SEARCH("hrs", _xlfn.TEXTSPLIT('Data Table'!K103, CHAR(10)))-SEARCH("-", _xlfn.TEXTSPLIT('Data Table'!K103, CHAR(10)))-2))/12)
               ), 2),
               "-"
            )
         )
      )
   )
)</f>
        <v>3</v>
      </c>
      <c r="L102" s="203" cm="1">
        <f t="array" ref="L102">IF('Data Table'!N103="", "-",
   IF('Data Table'!N103="-", "-",
      IF(ISNUMBER('Data Table'!N103*1), 'Data Table'!N103,
         IF(ISNUMBER(SEARCH("hrs", 'Data Table'!N103)),
            IFERROR(
               ROUND(SUMPRODUCT(
                  VALUE(LEFT(_xlfn.TEXTSPLIT('Data Table'!N103, CHAR(10)), FIND("-", _xlfn.TEXTSPLIT('Data Table'!N103, CHAR(10)))-1)) *
                  (VALUE(MID(_xlfn.TEXTSPLIT('Data Table'!N103, CHAR(10)), FIND("-", _xlfn.TEXTSPLIT('Data Table'!N103, CHAR(10)))+2,
                  SEARCH("hrs", _xlfn.TEXTSPLIT('Data Table'!N103, CHAR(10)))-SEARCH("-", _xlfn.TEXTSPLIT('Data Table'!N103, CHAR(10)))-2))/12)
               ), 2),
               "-"
            )
         )
      )
   )
)</f>
        <v>3</v>
      </c>
      <c r="M102" s="203" cm="1">
        <f t="array" ref="M102">IF('Data Table'!O103="", "-",
   IF('Data Table'!O103="-", "-",
      IF(ISNUMBER('Data Table'!O103*1), 'Data Table'!O103,
         IF(ISNUMBER(SEARCH("hrs", 'Data Table'!O103)),
            IFERROR(
               ROUND(SUMPRODUCT(
                  VALUE(LEFT(_xlfn.TEXTSPLIT('Data Table'!O103, CHAR(10)), FIND("-", _xlfn.TEXTSPLIT('Data Table'!O103, CHAR(10)))-1)) *
                  (VALUE(MID(_xlfn.TEXTSPLIT('Data Table'!O103, CHAR(10)), FIND("-", _xlfn.TEXTSPLIT('Data Table'!O103, CHAR(10)))+2,
                  SEARCH("hrs", _xlfn.TEXTSPLIT('Data Table'!O103, CHAR(10)))-SEARCH("-", _xlfn.TEXTSPLIT('Data Table'!O103, CHAR(10)))-2))/12)
               ), 2),
               "-"
            )
         )
      )
   )
)</f>
        <v>2</v>
      </c>
      <c r="N102" s="203" cm="1">
        <f t="array" ref="N102">IF('Data Table'!P103="", "-",
   IF('Data Table'!P103="-", "-",
      IF(ISNUMBER('Data Table'!P103*1), 'Data Table'!P103,
         IF(ISNUMBER(SEARCH("hrs", 'Data Table'!P103)),
            IFERROR(
               ROUND(SUMPRODUCT(
                  VALUE(LEFT(_xlfn.TEXTSPLIT('Data Table'!P103, CHAR(10)), FIND("-", _xlfn.TEXTSPLIT('Data Table'!P103, CHAR(10)))-1)) *
                  (VALUE(MID(_xlfn.TEXTSPLIT('Data Table'!P103, CHAR(10)), FIND("-", _xlfn.TEXTSPLIT('Data Table'!P103, CHAR(10)))+2,
                  SEARCH("hrs", _xlfn.TEXTSPLIT('Data Table'!P103, CHAR(10)))-SEARCH("-", _xlfn.TEXTSPLIT('Data Table'!P103, CHAR(10)))-2))/12)
               ), 2),
               "-"
            )
         )
      )
   )
)</f>
        <v>5</v>
      </c>
      <c r="O102" s="203" cm="1">
        <f t="array" ref="O102">IF('Data Table'!Q103="", "-",
   IF('Data Table'!Q103="-", "-",
      IF(ISNUMBER('Data Table'!Q103*1), 'Data Table'!Q103,
         IF(ISNUMBER(SEARCH("hrs", 'Data Table'!Q103)),
            IFERROR(
               ROUND(SUMPRODUCT(
                  VALUE(LEFT(_xlfn.TEXTSPLIT('Data Table'!Q103, CHAR(10)), FIND("-", _xlfn.TEXTSPLIT('Data Table'!Q103, CHAR(10)))-1)) *
                  (VALUE(MID(_xlfn.TEXTSPLIT('Data Table'!Q103, CHAR(10)), FIND("-", _xlfn.TEXTSPLIT('Data Table'!Q103, CHAR(10)))+2,
                  SEARCH("hrs", _xlfn.TEXTSPLIT('Data Table'!Q103, CHAR(10)))-SEARCH("-", _xlfn.TEXTSPLIT('Data Table'!Q103, CHAR(10)))-2))/12)
               ), 2),
               "-"
            )
         )
      )
   )
)</f>
        <v>4</v>
      </c>
      <c r="P102" s="203" cm="1">
        <f t="array" ref="P102">IF('Data Table'!R103="", "-",
   IF('Data Table'!R103="-", "-",
      IF(ISNUMBER('Data Table'!R103*1), 'Data Table'!R103,
         IF(ISNUMBER(SEARCH("hrs", 'Data Table'!R103)),
            IFERROR(
               ROUND(SUMPRODUCT(
                  VALUE(LEFT(_xlfn.TEXTSPLIT('Data Table'!R103, CHAR(10)), FIND("-", _xlfn.TEXTSPLIT('Data Table'!R103, CHAR(10)))-1)) *
                  (VALUE(MID(_xlfn.TEXTSPLIT('Data Table'!R103, CHAR(10)), FIND("-", _xlfn.TEXTSPLIT('Data Table'!R103, CHAR(10)))+2,
                  SEARCH("hrs", _xlfn.TEXTSPLIT('Data Table'!R103, CHAR(10)))-SEARCH("-", _xlfn.TEXTSPLIT('Data Table'!R103, CHAR(10)))-2))/12)
               ), 2),
               "-"
            )
         )
      )
   )
)</f>
        <v>3</v>
      </c>
      <c r="Q102" s="203" cm="1">
        <f t="array" ref="Q102">IF('Data Table'!S103="", "-",
   IF('Data Table'!S103="-", "-",
      IF(ISNUMBER('Data Table'!S103*1), 'Data Table'!S103,
         IF(ISNUMBER(SEARCH("hrs", 'Data Table'!S103)),
            IFERROR(
               ROUND(SUMPRODUCT(
                  VALUE(LEFT(_xlfn.TEXTSPLIT('Data Table'!S103, CHAR(10)), FIND("-", _xlfn.TEXTSPLIT('Data Table'!S103, CHAR(10)))-1)) *
                  (VALUE(MID(_xlfn.TEXTSPLIT('Data Table'!S103, CHAR(10)), FIND("-", _xlfn.TEXTSPLIT('Data Table'!S103, CHAR(10)))+2,
                  SEARCH("hrs", _xlfn.TEXTSPLIT('Data Table'!S103, CHAR(10)))-SEARCH("-", _xlfn.TEXTSPLIT('Data Table'!S103, CHAR(10)))-2))/12)
               ), 2),
               "-"
            )
         )
      )
   )
)</f>
        <v>3</v>
      </c>
      <c r="R102" s="203" cm="1">
        <f t="array" ref="R102">IF('Data Table'!T103="", "-",
   IF('Data Table'!T103="-", "-",
      IF(ISNUMBER('Data Table'!T103*1), 'Data Table'!T103,
         IF(ISNUMBER(SEARCH("hrs", 'Data Table'!T103)),
            IFERROR(
               ROUND(SUMPRODUCT(
                  VALUE(LEFT(_xlfn.TEXTSPLIT('Data Table'!T103, CHAR(10)), FIND("-", _xlfn.TEXTSPLIT('Data Table'!T103, CHAR(10)))-1)) *
                  (VALUE(MID(_xlfn.TEXTSPLIT('Data Table'!T103, CHAR(10)), FIND("-", _xlfn.TEXTSPLIT('Data Table'!T103, CHAR(10)))+2,
                  SEARCH("hrs", _xlfn.TEXTSPLIT('Data Table'!T103, CHAR(10)))-SEARCH("-", _xlfn.TEXTSPLIT('Data Table'!T103, CHAR(10)))-2))/12)
               ), 2),
               "-"
            )
         )
      )
   )
)</f>
        <v>6</v>
      </c>
      <c r="S102" s="203" cm="1">
        <f t="array" ref="S102">IF('Data Table'!U103="", "-",
   IF('Data Table'!U103="-", "-",
      IF(ISNUMBER('Data Table'!U103*1), 'Data Table'!U103,
         IF(ISNUMBER(SEARCH("hrs", 'Data Table'!U103)),
            IFERROR(
               ROUND(SUMPRODUCT(
                  VALUE(LEFT(_xlfn.TEXTSPLIT('Data Table'!U103, CHAR(10)), FIND("-", _xlfn.TEXTSPLIT('Data Table'!U103, CHAR(10)))-1)) *
                  (VALUE(MID(_xlfn.TEXTSPLIT('Data Table'!U103, CHAR(10)), FIND("-", _xlfn.TEXTSPLIT('Data Table'!U103, CHAR(10)))+2,
                  SEARCH("hrs", _xlfn.TEXTSPLIT('Data Table'!U103, CHAR(10)))-SEARCH("-", _xlfn.TEXTSPLIT('Data Table'!U103, CHAR(10)))-2))/12)
               ), 2),
               "-"
            )
         )
      )
   )
)</f>
        <v>6</v>
      </c>
      <c r="T102" s="245">
        <v>26272</v>
      </c>
      <c r="U102" s="245">
        <v>48164</v>
      </c>
      <c r="V102" s="245">
        <v>587</v>
      </c>
      <c r="W102" s="296"/>
    </row>
    <row r="103" spans="1:23" s="3" customFormat="1" ht="20.25" customHeight="1">
      <c r="A103" s="205">
        <v>45413</v>
      </c>
      <c r="B103" s="203" cm="1">
        <f t="array" ref="B103">IF('Data Table'!B104="", "-",
   IF('Data Table'!B104="-", "-",
      IF(ISNUMBER('Data Table'!B104*1), 'Data Table'!B104,
         IF(ISNUMBER(SEARCH("hrs", 'Data Table'!B104)),
            IFERROR(
               ROUND(SUMPRODUCT(
                  VALUE(LEFT(_xlfn.TEXTSPLIT('Data Table'!B104, CHAR(10)), FIND("-", _xlfn.TEXTSPLIT('Data Table'!B104, CHAR(10)))-1)) *
                  (VALUE(MID(_xlfn.TEXTSPLIT('Data Table'!B104, CHAR(10)), FIND("-", _xlfn.TEXTSPLIT('Data Table'!B104, CHAR(10)))+2,
                  SEARCH("hrs", _xlfn.TEXTSPLIT('Data Table'!B104, CHAR(10)))-SEARCH("-", _xlfn.TEXTSPLIT('Data Table'!B104, CHAR(10)))-2))/12)
               ), 2),
               "-"
            )
         )
      )
   )
)</f>
        <v>0</v>
      </c>
      <c r="C103" s="203" cm="1">
        <f t="array" ref="C103">IF('Data Table'!C104="", "-",
   IF('Data Table'!C104="-", "-",
      IF(ISNUMBER('Data Table'!C104*1), 'Data Table'!C104,
         IF(ISNUMBER(SEARCH("hrs", 'Data Table'!C104)),
            IFERROR(
               ROUND(SUMPRODUCT(
                  VALUE(LEFT(_xlfn.TEXTSPLIT('Data Table'!C104, CHAR(10)), FIND("-", _xlfn.TEXTSPLIT('Data Table'!C104, CHAR(10)))-1)) *
                  (VALUE(MID(_xlfn.TEXTSPLIT('Data Table'!C104, CHAR(10)), FIND("-", _xlfn.TEXTSPLIT('Data Table'!C104, CHAR(10)))+2,
                  SEARCH("hrs", _xlfn.TEXTSPLIT('Data Table'!C104, CHAR(10)))-SEARCH("-", _xlfn.TEXTSPLIT('Data Table'!C104, CHAR(10)))-2))/12)
               ), 2),
               "-"
            )
         )
      )
   )
)</f>
        <v>0</v>
      </c>
      <c r="D103" s="203" cm="1">
        <f t="array" ref="D103">IF('Data Table'!D104="", "-",
   IF('Data Table'!D104="-", "-",
      IF(ISNUMBER('Data Table'!D104*1), 'Data Table'!D104,
         IF(ISNUMBER(SEARCH("hrs", 'Data Table'!D104)),
            IFERROR(
               ROUND(SUMPRODUCT(
                  VALUE(LEFT(_xlfn.TEXTSPLIT('Data Table'!D104, CHAR(10)), FIND("-", _xlfn.TEXTSPLIT('Data Table'!D104, CHAR(10)))-1)) *
                  (VALUE(MID(_xlfn.TEXTSPLIT('Data Table'!D104, CHAR(10)), FIND("-", _xlfn.TEXTSPLIT('Data Table'!D104, CHAR(10)))+2,
                  SEARCH("hrs", _xlfn.TEXTSPLIT('Data Table'!D104, CHAR(10)))-SEARCH("-", _xlfn.TEXTSPLIT('Data Table'!D104, CHAR(10)))-2))/12)
               ), 2),
               "-"
            )
         )
      )
   )
)</f>
        <v>6</v>
      </c>
      <c r="E103" s="203" cm="1">
        <f t="array" ref="E103">IF('Data Table'!E104="", "-",
   IF('Data Table'!E104="-", "-",
      IF(ISNUMBER('Data Table'!E104*1), 'Data Table'!E104,
         IF(ISNUMBER(SEARCH("hrs", 'Data Table'!E104)),
            IFERROR(
               ROUND(SUMPRODUCT(
                  VALUE(LEFT(_xlfn.TEXTSPLIT('Data Table'!E104, CHAR(10)), FIND("-", _xlfn.TEXTSPLIT('Data Table'!E104, CHAR(10)))-1)) *
                  (VALUE(MID(_xlfn.TEXTSPLIT('Data Table'!E104, CHAR(10)), FIND("-", _xlfn.TEXTSPLIT('Data Table'!E104, CHAR(10)))+2,
                  SEARCH("hrs", _xlfn.TEXTSPLIT('Data Table'!E104, CHAR(10)))-SEARCH("-", _xlfn.TEXTSPLIT('Data Table'!E104, CHAR(10)))-2))/12)
               ), 2),
               "-"
            )
         )
      )
   )
)</f>
        <v>6</v>
      </c>
      <c r="F103" s="203" cm="1">
        <f t="array" ref="F103">IF('Data Table'!F104="", "-",
   IF('Data Table'!F104="-", "-",
      IF(ISNUMBER('Data Table'!F104*1), 'Data Table'!F104,
         IF(ISNUMBER(SEARCH("hrs", 'Data Table'!F104)),
            IFERROR(
               ROUND(SUMPRODUCT(
                  VALUE(LEFT(_xlfn.TEXTSPLIT('Data Table'!F104, CHAR(10)), FIND("-", _xlfn.TEXTSPLIT('Data Table'!F104, CHAR(10)))-1)) *
                  (VALUE(MID(_xlfn.TEXTSPLIT('Data Table'!F104, CHAR(10)), FIND("-", _xlfn.TEXTSPLIT('Data Table'!F104, CHAR(10)))+2,
                  SEARCH("hrs", _xlfn.TEXTSPLIT('Data Table'!F104, CHAR(10)))-SEARCH("-", _xlfn.TEXTSPLIT('Data Table'!F104, CHAR(10)))-2))/12)
               ), 2),
               "-"
            )
         )
      )
   )
)</f>
        <v>8</v>
      </c>
      <c r="G103" s="203" cm="1">
        <f t="array" ref="G103">IF('Data Table'!G104="", "-",
   IF('Data Table'!G104="-", "-",
      IF(ISNUMBER('Data Table'!G104*1), 'Data Table'!G104,
         IF(ISNUMBER(SEARCH("hrs", 'Data Table'!G104)),
            IFERROR(
               ROUND(SUMPRODUCT(
                  VALUE(LEFT(_xlfn.TEXTSPLIT('Data Table'!G104, CHAR(10)), FIND("-", _xlfn.TEXTSPLIT('Data Table'!G104, CHAR(10)))-1)) *
                  (VALUE(MID(_xlfn.TEXTSPLIT('Data Table'!G104, CHAR(10)), FIND("-", _xlfn.TEXTSPLIT('Data Table'!G104, CHAR(10)))+2,
                  SEARCH("hrs", _xlfn.TEXTSPLIT('Data Table'!G104, CHAR(10)))-SEARCH("-", _xlfn.TEXTSPLIT('Data Table'!G104, CHAR(10)))-2))/12)
               ), 2),
               "-"
            )
         )
      )
   )
)</f>
        <v>7</v>
      </c>
      <c r="H103" s="203" cm="1">
        <f t="array" ref="H103">IF('Data Table'!H104="", "-",
   IF('Data Table'!H104="-", "-",
      IF(ISNUMBER('Data Table'!H104*1), 'Data Table'!H104,
         IF(ISNUMBER(SEARCH("hrs", 'Data Table'!H104)),
            IFERROR(
               ROUND(SUMPRODUCT(
                  VALUE(LEFT(_xlfn.TEXTSPLIT('Data Table'!H104, CHAR(10)), FIND("-", _xlfn.TEXTSPLIT('Data Table'!H104, CHAR(10)))-1)) *
                  (VALUE(MID(_xlfn.TEXTSPLIT('Data Table'!H104, CHAR(10)), FIND("-", _xlfn.TEXTSPLIT('Data Table'!H104, CHAR(10)))+2,
                  SEARCH("hrs", _xlfn.TEXTSPLIT('Data Table'!H104, CHAR(10)))-SEARCH("-", _xlfn.TEXTSPLIT('Data Table'!H104, CHAR(10)))-2))/12)
               ), 2),
               "-"
            )
         )
      )
   )
)</f>
        <v>4</v>
      </c>
      <c r="I103" s="203" cm="1">
        <f t="array" ref="I103">IF('Data Table'!I104="", "-",
   IF('Data Table'!I104="-", "-",
      IF(ISNUMBER('Data Table'!I104*1), 'Data Table'!I104,
         IF(ISNUMBER(SEARCH("hrs", 'Data Table'!I104)),
            IFERROR(
               ROUND(SUMPRODUCT(
                  VALUE(LEFT(_xlfn.TEXTSPLIT('Data Table'!I104, CHAR(10)), FIND("-", _xlfn.TEXTSPLIT('Data Table'!I104, CHAR(10)))-1)) *
                  (VALUE(MID(_xlfn.TEXTSPLIT('Data Table'!I104, CHAR(10)), FIND("-", _xlfn.TEXTSPLIT('Data Table'!I104, CHAR(10)))+2,
                  SEARCH("hrs", _xlfn.TEXTSPLIT('Data Table'!I104, CHAR(10)))-SEARCH("-", _xlfn.TEXTSPLIT('Data Table'!I104, CHAR(10)))-2))/12)
               ), 2),
               "-"
            )
         )
      )
   )
)</f>
        <v>4</v>
      </c>
      <c r="J103" s="203" cm="1">
        <f t="array" ref="J103">IF('Data Table'!J104="", "-",
   IF('Data Table'!J104="-", "-",
      IF(ISNUMBER('Data Table'!J104*1), 'Data Table'!J104,
         IF(ISNUMBER(SEARCH("hrs", 'Data Table'!J104)),
            IFERROR(
               ROUND(SUMPRODUCT(
                  VALUE(LEFT(_xlfn.TEXTSPLIT('Data Table'!J104, CHAR(10)), FIND("-", _xlfn.TEXTSPLIT('Data Table'!J104, CHAR(10)))-1)) *
                  (VALUE(MID(_xlfn.TEXTSPLIT('Data Table'!J104, CHAR(10)), FIND("-", _xlfn.TEXTSPLIT('Data Table'!J104, CHAR(10)))+2,
                  SEARCH("hrs", _xlfn.TEXTSPLIT('Data Table'!J104, CHAR(10)))-SEARCH("-", _xlfn.TEXTSPLIT('Data Table'!J104, CHAR(10)))-2))/12)
               ), 2),
               "-"
            )
         )
      )
   )
)</f>
        <v>1</v>
      </c>
      <c r="K103" s="203" cm="1">
        <f t="array" ref="K103">IF('Data Table'!K104="", "-",
   IF('Data Table'!K104="-", "-",
      IF(ISNUMBER('Data Table'!K104*1), 'Data Table'!K104,
         IF(ISNUMBER(SEARCH("hrs", 'Data Table'!K104)),
            IFERROR(
               ROUND(SUMPRODUCT(
                  VALUE(LEFT(_xlfn.TEXTSPLIT('Data Table'!K104, CHAR(10)), FIND("-", _xlfn.TEXTSPLIT('Data Table'!K104, CHAR(10)))-1)) *
                  (VALUE(MID(_xlfn.TEXTSPLIT('Data Table'!K104, CHAR(10)), FIND("-", _xlfn.TEXTSPLIT('Data Table'!K104, CHAR(10)))+2,
                  SEARCH("hrs", _xlfn.TEXTSPLIT('Data Table'!K104, CHAR(10)))-SEARCH("-", _xlfn.TEXTSPLIT('Data Table'!K104, CHAR(10)))-2))/12)
               ), 2),
               "-"
            )
         )
      )
   )
)</f>
        <v>3</v>
      </c>
      <c r="L103" s="203" cm="1">
        <f t="array" ref="L103">IF('Data Table'!N104="", "-",
   IF('Data Table'!N104="-", "-",
      IF(ISNUMBER('Data Table'!N104*1), 'Data Table'!N104,
         IF(ISNUMBER(SEARCH("hrs", 'Data Table'!N104)),
            IFERROR(
               ROUND(SUMPRODUCT(
                  VALUE(LEFT(_xlfn.TEXTSPLIT('Data Table'!N104, CHAR(10)), FIND("-", _xlfn.TEXTSPLIT('Data Table'!N104, CHAR(10)))-1)) *
                  (VALUE(MID(_xlfn.TEXTSPLIT('Data Table'!N104, CHAR(10)), FIND("-", _xlfn.TEXTSPLIT('Data Table'!N104, CHAR(10)))+2,
                  SEARCH("hrs", _xlfn.TEXTSPLIT('Data Table'!N104, CHAR(10)))-SEARCH("-", _xlfn.TEXTSPLIT('Data Table'!N104, CHAR(10)))-2))/12)
               ), 2),
               "-"
            )
         )
      )
   )
)</f>
        <v>1</v>
      </c>
      <c r="M103" s="203" cm="1">
        <f t="array" ref="M103">IF('Data Table'!O104="", "-",
   IF('Data Table'!O104="-", "-",
      IF(ISNUMBER('Data Table'!O104*1), 'Data Table'!O104,
         IF(ISNUMBER(SEARCH("hrs", 'Data Table'!O104)),
            IFERROR(
               ROUND(SUMPRODUCT(
                  VALUE(LEFT(_xlfn.TEXTSPLIT('Data Table'!O104, CHAR(10)), FIND("-", _xlfn.TEXTSPLIT('Data Table'!O104, CHAR(10)))-1)) *
                  (VALUE(MID(_xlfn.TEXTSPLIT('Data Table'!O104, CHAR(10)), FIND("-", _xlfn.TEXTSPLIT('Data Table'!O104, CHAR(10)))+2,
                  SEARCH("hrs", _xlfn.TEXTSPLIT('Data Table'!O104, CHAR(10)))-SEARCH("-", _xlfn.TEXTSPLIT('Data Table'!O104, CHAR(10)))-2))/12)
               ), 2),
               "-"
            )
         )
      )
   )
)</f>
        <v>1</v>
      </c>
      <c r="N103" s="203" cm="1">
        <f t="array" ref="N103">IF('Data Table'!P104="", "-",
   IF('Data Table'!P104="-", "-",
      IF(ISNUMBER('Data Table'!P104*1), 'Data Table'!P104,
         IF(ISNUMBER(SEARCH("hrs", 'Data Table'!P104)),
            IFERROR(
               ROUND(SUMPRODUCT(
                  VALUE(LEFT(_xlfn.TEXTSPLIT('Data Table'!P104, CHAR(10)), FIND("-", _xlfn.TEXTSPLIT('Data Table'!P104, CHAR(10)))-1)) *
                  (VALUE(MID(_xlfn.TEXTSPLIT('Data Table'!P104, CHAR(10)), FIND("-", _xlfn.TEXTSPLIT('Data Table'!P104, CHAR(10)))+2,
                  SEARCH("hrs", _xlfn.TEXTSPLIT('Data Table'!P104, CHAR(10)))-SEARCH("-", _xlfn.TEXTSPLIT('Data Table'!P104, CHAR(10)))-2))/12)
               ), 2),
               "-"
            )
         )
      )
   )
)</f>
        <v>4</v>
      </c>
      <c r="O103" s="203" cm="1">
        <f t="array" ref="O103">IF('Data Table'!Q104="", "-",
   IF('Data Table'!Q104="-", "-",
      IF(ISNUMBER('Data Table'!Q104*1), 'Data Table'!Q104,
         IF(ISNUMBER(SEARCH("hrs", 'Data Table'!Q104)),
            IFERROR(
               ROUND(SUMPRODUCT(
                  VALUE(LEFT(_xlfn.TEXTSPLIT('Data Table'!Q104, CHAR(10)), FIND("-", _xlfn.TEXTSPLIT('Data Table'!Q104, CHAR(10)))-1)) *
                  (VALUE(MID(_xlfn.TEXTSPLIT('Data Table'!Q104, CHAR(10)), FIND("-", _xlfn.TEXTSPLIT('Data Table'!Q104, CHAR(10)))+2,
                  SEARCH("hrs", _xlfn.TEXTSPLIT('Data Table'!Q104, CHAR(10)))-SEARCH("-", _xlfn.TEXTSPLIT('Data Table'!Q104, CHAR(10)))-2))/12)
               ), 2),
               "-"
            )
         )
      )
   )
)</f>
        <v>3</v>
      </c>
      <c r="P103" s="203" cm="1">
        <f t="array" ref="P103">IF('Data Table'!R104="", "-",
   IF('Data Table'!R104="-", "-",
      IF(ISNUMBER('Data Table'!R104*1), 'Data Table'!R104,
         IF(ISNUMBER(SEARCH("hrs", 'Data Table'!R104)),
            IFERROR(
               ROUND(SUMPRODUCT(
                  VALUE(LEFT(_xlfn.TEXTSPLIT('Data Table'!R104, CHAR(10)), FIND("-", _xlfn.TEXTSPLIT('Data Table'!R104, CHAR(10)))-1)) *
                  (VALUE(MID(_xlfn.TEXTSPLIT('Data Table'!R104, CHAR(10)), FIND("-", _xlfn.TEXTSPLIT('Data Table'!R104, CHAR(10)))+2,
                  SEARCH("hrs", _xlfn.TEXTSPLIT('Data Table'!R104, CHAR(10)))-SEARCH("-", _xlfn.TEXTSPLIT('Data Table'!R104, CHAR(10)))-2))/12)
               ), 2),
               "-"
            )
         )
      )
   )
)</f>
        <v>3</v>
      </c>
      <c r="Q103" s="203" cm="1">
        <f t="array" ref="Q103">IF('Data Table'!S104="", "-",
   IF('Data Table'!S104="-", "-",
      IF(ISNUMBER('Data Table'!S104*1), 'Data Table'!S104,
         IF(ISNUMBER(SEARCH("hrs", 'Data Table'!S104)),
            IFERROR(
               ROUND(SUMPRODUCT(
                  VALUE(LEFT(_xlfn.TEXTSPLIT('Data Table'!S104, CHAR(10)), FIND("-", _xlfn.TEXTSPLIT('Data Table'!S104, CHAR(10)))-1)) *
                  (VALUE(MID(_xlfn.TEXTSPLIT('Data Table'!S104, CHAR(10)), FIND("-", _xlfn.TEXTSPLIT('Data Table'!S104, CHAR(10)))+2,
                  SEARCH("hrs", _xlfn.TEXTSPLIT('Data Table'!S104, CHAR(10)))-SEARCH("-", _xlfn.TEXTSPLIT('Data Table'!S104, CHAR(10)))-2))/12)
               ), 2),
               "-"
            )
         )
      )
   )
)</f>
        <v>3</v>
      </c>
      <c r="R103" s="203" cm="1">
        <f t="array" ref="R103">IF('Data Table'!T104="", "-",
   IF('Data Table'!T104="-", "-",
      IF(ISNUMBER('Data Table'!T104*1), 'Data Table'!T104,
         IF(ISNUMBER(SEARCH("hrs", 'Data Table'!T104)),
            IFERROR(
               ROUND(SUMPRODUCT(
                  VALUE(LEFT(_xlfn.TEXTSPLIT('Data Table'!T104, CHAR(10)), FIND("-", _xlfn.TEXTSPLIT('Data Table'!T104, CHAR(10)))-1)) *
                  (VALUE(MID(_xlfn.TEXTSPLIT('Data Table'!T104, CHAR(10)), FIND("-", _xlfn.TEXTSPLIT('Data Table'!T104, CHAR(10)))+2,
                  SEARCH("hrs", _xlfn.TEXTSPLIT('Data Table'!T104, CHAR(10)))-SEARCH("-", _xlfn.TEXTSPLIT('Data Table'!T104, CHAR(10)))-2))/12)
               ), 2),
               "-"
            )
         )
      )
   )
)</f>
        <v>0</v>
      </c>
      <c r="S103" s="203" cm="1">
        <f t="array" ref="S103">IF('Data Table'!U104="", "-",
   IF('Data Table'!U104="-", "-",
      IF(ISNUMBER('Data Table'!U104*1), 'Data Table'!U104,
         IF(ISNUMBER(SEARCH("hrs", 'Data Table'!U104)),
            IFERROR(
               ROUND(SUMPRODUCT(
                  VALUE(LEFT(_xlfn.TEXTSPLIT('Data Table'!U104, CHAR(10)), FIND("-", _xlfn.TEXTSPLIT('Data Table'!U104, CHAR(10)))-1)) *
                  (VALUE(MID(_xlfn.TEXTSPLIT('Data Table'!U104, CHAR(10)), FIND("-", _xlfn.TEXTSPLIT('Data Table'!U104, CHAR(10)))+2,
                  SEARCH("hrs", _xlfn.TEXTSPLIT('Data Table'!U104, CHAR(10)))-SEARCH("-", _xlfn.TEXTSPLIT('Data Table'!U104, CHAR(10)))-2))/12)
               ), 2),
               "-"
            )
         )
      )
   )
)</f>
        <v>0</v>
      </c>
      <c r="T103" s="245">
        <v>8926</v>
      </c>
      <c r="U103" s="245">
        <v>42084</v>
      </c>
      <c r="V103" s="245">
        <v>291</v>
      </c>
      <c r="W103" s="296"/>
    </row>
    <row r="104" spans="1:23" s="3" customFormat="1" ht="20.25" customHeight="1">
      <c r="A104" s="205">
        <v>45414</v>
      </c>
      <c r="B104" s="203" cm="1">
        <f t="array" ref="B104">IF('Data Table'!B105="", "-",
   IF('Data Table'!B105="-", "-",
      IF(ISNUMBER('Data Table'!B105*1), 'Data Table'!B105,
         IF(ISNUMBER(SEARCH("hrs", 'Data Table'!B105)),
            IFERROR(
               ROUND(SUMPRODUCT(
                  VALUE(LEFT(_xlfn.TEXTSPLIT('Data Table'!B105, CHAR(10)), FIND("-", _xlfn.TEXTSPLIT('Data Table'!B105, CHAR(10)))-1)) *
                  (VALUE(MID(_xlfn.TEXTSPLIT('Data Table'!B105, CHAR(10)), FIND("-", _xlfn.TEXTSPLIT('Data Table'!B105, CHAR(10)))+2,
                  SEARCH("hrs", _xlfn.TEXTSPLIT('Data Table'!B105, CHAR(10)))-SEARCH("-", _xlfn.TEXTSPLIT('Data Table'!B105, CHAR(10)))-2))/12)
               ), 2),
               "-"
            )
         )
      )
   )
)</f>
        <v>0</v>
      </c>
      <c r="C104" s="203" cm="1">
        <f t="array" ref="C104">IF('Data Table'!C105="", "-",
   IF('Data Table'!C105="-", "-",
      IF(ISNUMBER('Data Table'!C105*1), 'Data Table'!C105,
         IF(ISNUMBER(SEARCH("hrs", 'Data Table'!C105)),
            IFERROR(
               ROUND(SUMPRODUCT(
                  VALUE(LEFT(_xlfn.TEXTSPLIT('Data Table'!C105, CHAR(10)), FIND("-", _xlfn.TEXTSPLIT('Data Table'!C105, CHAR(10)))-1)) *
                  (VALUE(MID(_xlfn.TEXTSPLIT('Data Table'!C105, CHAR(10)), FIND("-", _xlfn.TEXTSPLIT('Data Table'!C105, CHAR(10)))+2,
                  SEARCH("hrs", _xlfn.TEXTSPLIT('Data Table'!C105, CHAR(10)))-SEARCH("-", _xlfn.TEXTSPLIT('Data Table'!C105, CHAR(10)))-2))/12)
               ), 2),
               "-"
            )
         )
      )
   )
)</f>
        <v>0</v>
      </c>
      <c r="D104" s="203" cm="1">
        <f t="array" ref="D104">IF('Data Table'!D105="", "-",
   IF('Data Table'!D105="-", "-",
      IF(ISNUMBER('Data Table'!D105*1), 'Data Table'!D105,
         IF(ISNUMBER(SEARCH("hrs", 'Data Table'!D105)),
            IFERROR(
               ROUND(SUMPRODUCT(
                  VALUE(LEFT(_xlfn.TEXTSPLIT('Data Table'!D105, CHAR(10)), FIND("-", _xlfn.TEXTSPLIT('Data Table'!D105, CHAR(10)))-1)) *
                  (VALUE(MID(_xlfn.TEXTSPLIT('Data Table'!D105, CHAR(10)), FIND("-", _xlfn.TEXTSPLIT('Data Table'!D105, CHAR(10)))+2,
                  SEARCH("hrs", _xlfn.TEXTSPLIT('Data Table'!D105, CHAR(10)))-SEARCH("-", _xlfn.TEXTSPLIT('Data Table'!D105, CHAR(10)))-2))/12)
               ), 2),
               "-"
            )
         )
      )
   )
)</f>
        <v>21</v>
      </c>
      <c r="E104" s="203" cm="1">
        <f t="array" ref="E104">IF('Data Table'!E105="", "-",
   IF('Data Table'!E105="-", "-",
      IF(ISNUMBER('Data Table'!E105*1), 'Data Table'!E105,
         IF(ISNUMBER(SEARCH("hrs", 'Data Table'!E105)),
            IFERROR(
               ROUND(SUMPRODUCT(
                  VALUE(LEFT(_xlfn.TEXTSPLIT('Data Table'!E105, CHAR(10)), FIND("-", _xlfn.TEXTSPLIT('Data Table'!E105, CHAR(10)))-1)) *
                  (VALUE(MID(_xlfn.TEXTSPLIT('Data Table'!E105, CHAR(10)), FIND("-", _xlfn.TEXTSPLIT('Data Table'!E105, CHAR(10)))+2,
                  SEARCH("hrs", _xlfn.TEXTSPLIT('Data Table'!E105, CHAR(10)))-SEARCH("-", _xlfn.TEXTSPLIT('Data Table'!E105, CHAR(10)))-2))/12)
               ), 2),
               "-"
            )
         )
      )
   )
)</f>
        <v>20</v>
      </c>
      <c r="F104" s="203" cm="1">
        <f t="array" ref="F104">IF('Data Table'!F105="", "-",
   IF('Data Table'!F105="-", "-",
      IF(ISNUMBER('Data Table'!F105*1), 'Data Table'!F105,
         IF(ISNUMBER(SEARCH("hrs", 'Data Table'!F105)),
            IFERROR(
               ROUND(SUMPRODUCT(
                  VALUE(LEFT(_xlfn.TEXTSPLIT('Data Table'!F105, CHAR(10)), FIND("-", _xlfn.TEXTSPLIT('Data Table'!F105, CHAR(10)))-1)) *
                  (VALUE(MID(_xlfn.TEXTSPLIT('Data Table'!F105, CHAR(10)), FIND("-", _xlfn.TEXTSPLIT('Data Table'!F105, CHAR(10)))+2,
                  SEARCH("hrs", _xlfn.TEXTSPLIT('Data Table'!F105, CHAR(10)))-SEARCH("-", _xlfn.TEXTSPLIT('Data Table'!F105, CHAR(10)))-2))/12)
               ), 2),
               "-"
            )
         )
      )
   )
)</f>
        <v>7</v>
      </c>
      <c r="G104" s="203" cm="1">
        <f t="array" ref="G104">IF('Data Table'!G105="", "-",
   IF('Data Table'!G105="-", "-",
      IF(ISNUMBER('Data Table'!G105*1), 'Data Table'!G105,
         IF(ISNUMBER(SEARCH("hrs", 'Data Table'!G105)),
            IFERROR(
               ROUND(SUMPRODUCT(
                  VALUE(LEFT(_xlfn.TEXTSPLIT('Data Table'!G105, CHAR(10)), FIND("-", _xlfn.TEXTSPLIT('Data Table'!G105, CHAR(10)))-1)) *
                  (VALUE(MID(_xlfn.TEXTSPLIT('Data Table'!G105, CHAR(10)), FIND("-", _xlfn.TEXTSPLIT('Data Table'!G105, CHAR(10)))+2,
                  SEARCH("hrs", _xlfn.TEXTSPLIT('Data Table'!G105, CHAR(10)))-SEARCH("-", _xlfn.TEXTSPLIT('Data Table'!G105, CHAR(10)))-2))/12)
               ), 2),
               "-"
            )
         )
      )
   )
)</f>
        <v>9</v>
      </c>
      <c r="H104" s="203" cm="1">
        <f t="array" ref="H104">IF('Data Table'!H105="", "-",
   IF('Data Table'!H105="-", "-",
      IF(ISNUMBER('Data Table'!H105*1), 'Data Table'!H105,
         IF(ISNUMBER(SEARCH("hrs", 'Data Table'!H105)),
            IFERROR(
               ROUND(SUMPRODUCT(
                  VALUE(LEFT(_xlfn.TEXTSPLIT('Data Table'!H105, CHAR(10)), FIND("-", _xlfn.TEXTSPLIT('Data Table'!H105, CHAR(10)))-1)) *
                  (VALUE(MID(_xlfn.TEXTSPLIT('Data Table'!H105, CHAR(10)), FIND("-", _xlfn.TEXTSPLIT('Data Table'!H105, CHAR(10)))+2,
                  SEARCH("hrs", _xlfn.TEXTSPLIT('Data Table'!H105, CHAR(10)))-SEARCH("-", _xlfn.TEXTSPLIT('Data Table'!H105, CHAR(10)))-2))/12)
               ), 2),
               "-"
            )
         )
      )
   )
)</f>
        <v>9</v>
      </c>
      <c r="I104" s="203" cm="1">
        <f t="array" ref="I104">IF('Data Table'!I105="", "-",
   IF('Data Table'!I105="-", "-",
      IF(ISNUMBER('Data Table'!I105*1), 'Data Table'!I105,
         IF(ISNUMBER(SEARCH("hrs", 'Data Table'!I105)),
            IFERROR(
               ROUND(SUMPRODUCT(
                  VALUE(LEFT(_xlfn.TEXTSPLIT('Data Table'!I105, CHAR(10)), FIND("-", _xlfn.TEXTSPLIT('Data Table'!I105, CHAR(10)))-1)) *
                  (VALUE(MID(_xlfn.TEXTSPLIT('Data Table'!I105, CHAR(10)), FIND("-", _xlfn.TEXTSPLIT('Data Table'!I105, CHAR(10)))+2,
                  SEARCH("hrs", _xlfn.TEXTSPLIT('Data Table'!I105, CHAR(10)))-SEARCH("-", _xlfn.TEXTSPLIT('Data Table'!I105, CHAR(10)))-2))/12)
               ), 2),
               "-"
            )
         )
      )
   )
)</f>
        <v>5</v>
      </c>
      <c r="J104" s="203" cm="1">
        <f t="array" ref="J104">IF('Data Table'!J105="", "-",
   IF('Data Table'!J105="-", "-",
      IF(ISNUMBER('Data Table'!J105*1), 'Data Table'!J105,
         IF(ISNUMBER(SEARCH("hrs", 'Data Table'!J105)),
            IFERROR(
               ROUND(SUMPRODUCT(
                  VALUE(LEFT(_xlfn.TEXTSPLIT('Data Table'!J105, CHAR(10)), FIND("-", _xlfn.TEXTSPLIT('Data Table'!J105, CHAR(10)))-1)) *
                  (VALUE(MID(_xlfn.TEXTSPLIT('Data Table'!J105, CHAR(10)), FIND("-", _xlfn.TEXTSPLIT('Data Table'!J105, CHAR(10)))+2,
                  SEARCH("hrs", _xlfn.TEXTSPLIT('Data Table'!J105, CHAR(10)))-SEARCH("-", _xlfn.TEXTSPLIT('Data Table'!J105, CHAR(10)))-2))/12)
               ), 2),
               "-"
            )
         )
      )
   )
)</f>
        <v>1</v>
      </c>
      <c r="K104" s="203" cm="1">
        <f t="array" ref="K104">IF('Data Table'!K105="", "-",
   IF('Data Table'!K105="-", "-",
      IF(ISNUMBER('Data Table'!K105*1), 'Data Table'!K105,
         IF(ISNUMBER(SEARCH("hrs", 'Data Table'!K105)),
            IFERROR(
               ROUND(SUMPRODUCT(
                  VALUE(LEFT(_xlfn.TEXTSPLIT('Data Table'!K105, CHAR(10)), FIND("-", _xlfn.TEXTSPLIT('Data Table'!K105, CHAR(10)))-1)) *
                  (VALUE(MID(_xlfn.TEXTSPLIT('Data Table'!K105, CHAR(10)), FIND("-", _xlfn.TEXTSPLIT('Data Table'!K105, CHAR(10)))+2,
                  SEARCH("hrs", _xlfn.TEXTSPLIT('Data Table'!K105, CHAR(10)))-SEARCH("-", _xlfn.TEXTSPLIT('Data Table'!K105, CHAR(10)))-2))/12)
               ), 2),
               "-"
            )
         )
      )
   )
)</f>
        <v>2</v>
      </c>
      <c r="L104" s="203" cm="1">
        <f t="array" ref="L104">IF('Data Table'!N105="", "-",
   IF('Data Table'!N105="-", "-",
      IF(ISNUMBER('Data Table'!N105*1), 'Data Table'!N105,
         IF(ISNUMBER(SEARCH("hrs", 'Data Table'!N105)),
            IFERROR(
               ROUND(SUMPRODUCT(
                  VALUE(LEFT(_xlfn.TEXTSPLIT('Data Table'!N105, CHAR(10)), FIND("-", _xlfn.TEXTSPLIT('Data Table'!N105, CHAR(10)))-1)) *
                  (VALUE(MID(_xlfn.TEXTSPLIT('Data Table'!N105, CHAR(10)), FIND("-", _xlfn.TEXTSPLIT('Data Table'!N105, CHAR(10)))+2,
                  SEARCH("hrs", _xlfn.TEXTSPLIT('Data Table'!N105, CHAR(10)))-SEARCH("-", _xlfn.TEXTSPLIT('Data Table'!N105, CHAR(10)))-2))/12)
               ), 2),
               "-"
            )
         )
      )
   )
)</f>
        <v>1</v>
      </c>
      <c r="M104" s="203" cm="1">
        <f t="array" ref="M104">IF('Data Table'!O105="", "-",
   IF('Data Table'!O105="-", "-",
      IF(ISNUMBER('Data Table'!O105*1), 'Data Table'!O105,
         IF(ISNUMBER(SEARCH("hrs", 'Data Table'!O105)),
            IFERROR(
               ROUND(SUMPRODUCT(
                  VALUE(LEFT(_xlfn.TEXTSPLIT('Data Table'!O105, CHAR(10)), FIND("-", _xlfn.TEXTSPLIT('Data Table'!O105, CHAR(10)))-1)) *
                  (VALUE(MID(_xlfn.TEXTSPLIT('Data Table'!O105, CHAR(10)), FIND("-", _xlfn.TEXTSPLIT('Data Table'!O105, CHAR(10)))+2,
                  SEARCH("hrs", _xlfn.TEXTSPLIT('Data Table'!O105, CHAR(10)))-SEARCH("-", _xlfn.TEXTSPLIT('Data Table'!O105, CHAR(10)))-2))/12)
               ), 2),
               "-"
            )
         )
      )
   )
)</f>
        <v>2</v>
      </c>
      <c r="N104" s="203" cm="1">
        <f t="array" ref="N104">IF('Data Table'!P105="", "-",
   IF('Data Table'!P105="-", "-",
      IF(ISNUMBER('Data Table'!P105*1), 'Data Table'!P105,
         IF(ISNUMBER(SEARCH("hrs", 'Data Table'!P105)),
            IFERROR(
               ROUND(SUMPRODUCT(
                  VALUE(LEFT(_xlfn.TEXTSPLIT('Data Table'!P105, CHAR(10)), FIND("-", _xlfn.TEXTSPLIT('Data Table'!P105, CHAR(10)))-1)) *
                  (VALUE(MID(_xlfn.TEXTSPLIT('Data Table'!P105, CHAR(10)), FIND("-", _xlfn.TEXTSPLIT('Data Table'!P105, CHAR(10)))+2,
                  SEARCH("hrs", _xlfn.TEXTSPLIT('Data Table'!P105, CHAR(10)))-SEARCH("-", _xlfn.TEXTSPLIT('Data Table'!P105, CHAR(10)))-2))/12)
               ), 2),
               "-"
            )
         )
      )
   )
)</f>
        <v>0</v>
      </c>
      <c r="O104" s="203" cm="1">
        <f t="array" ref="O104">IF('Data Table'!Q105="", "-",
   IF('Data Table'!Q105="-", "-",
      IF(ISNUMBER('Data Table'!Q105*1), 'Data Table'!Q105,
         IF(ISNUMBER(SEARCH("hrs", 'Data Table'!Q105)),
            IFERROR(
               ROUND(SUMPRODUCT(
                  VALUE(LEFT(_xlfn.TEXTSPLIT('Data Table'!Q105, CHAR(10)), FIND("-", _xlfn.TEXTSPLIT('Data Table'!Q105, CHAR(10)))-1)) *
                  (VALUE(MID(_xlfn.TEXTSPLIT('Data Table'!Q105, CHAR(10)), FIND("-", _xlfn.TEXTSPLIT('Data Table'!Q105, CHAR(10)))+2,
                  SEARCH("hrs", _xlfn.TEXTSPLIT('Data Table'!Q105, CHAR(10)))-SEARCH("-", _xlfn.TEXTSPLIT('Data Table'!Q105, CHAR(10)))-2))/12)
               ), 2),
               "-"
            )
         )
      )
   )
)</f>
        <v>4</v>
      </c>
      <c r="P104" s="203" cm="1">
        <f t="array" ref="P104">IF('Data Table'!R105="", "-",
   IF('Data Table'!R105="-", "-",
      IF(ISNUMBER('Data Table'!R105*1), 'Data Table'!R105,
         IF(ISNUMBER(SEARCH("hrs", 'Data Table'!R105)),
            IFERROR(
               ROUND(SUMPRODUCT(
                  VALUE(LEFT(_xlfn.TEXTSPLIT('Data Table'!R105, CHAR(10)), FIND("-", _xlfn.TEXTSPLIT('Data Table'!R105, CHAR(10)))-1)) *
                  (VALUE(MID(_xlfn.TEXTSPLIT('Data Table'!R105, CHAR(10)), FIND("-", _xlfn.TEXTSPLIT('Data Table'!R105, CHAR(10)))+2,
                  SEARCH("hrs", _xlfn.TEXTSPLIT('Data Table'!R105, CHAR(10)))-SEARCH("-", _xlfn.TEXTSPLIT('Data Table'!R105, CHAR(10)))-2))/12)
               ), 2),
               "-"
            )
         )
      )
   )
)</f>
        <v>1</v>
      </c>
      <c r="Q104" s="203" cm="1">
        <f t="array" ref="Q104">IF('Data Table'!S105="", "-",
   IF('Data Table'!S105="-", "-",
      IF(ISNUMBER('Data Table'!S105*1), 'Data Table'!S105,
         IF(ISNUMBER(SEARCH("hrs", 'Data Table'!S105)),
            IFERROR(
               ROUND(SUMPRODUCT(
                  VALUE(LEFT(_xlfn.TEXTSPLIT('Data Table'!S105, CHAR(10)), FIND("-", _xlfn.TEXTSPLIT('Data Table'!S105, CHAR(10)))-1)) *
                  (VALUE(MID(_xlfn.TEXTSPLIT('Data Table'!S105, CHAR(10)), FIND("-", _xlfn.TEXTSPLIT('Data Table'!S105, CHAR(10)))+2,
                  SEARCH("hrs", _xlfn.TEXTSPLIT('Data Table'!S105, CHAR(10)))-SEARCH("-", _xlfn.TEXTSPLIT('Data Table'!S105, CHAR(10)))-2))/12)
               ), 2),
               "-"
            )
         )
      )
   )
)</f>
        <v>1.33</v>
      </c>
      <c r="R104" s="203" cm="1">
        <f t="array" ref="R104">IF('Data Table'!T105="", "-",
   IF('Data Table'!T105="-", "-",
      IF(ISNUMBER('Data Table'!T105*1), 'Data Table'!T105,
         IF(ISNUMBER(SEARCH("hrs", 'Data Table'!T105)),
            IFERROR(
               ROUND(SUMPRODUCT(
                  VALUE(LEFT(_xlfn.TEXTSPLIT('Data Table'!T105, CHAR(10)), FIND("-", _xlfn.TEXTSPLIT('Data Table'!T105, CHAR(10)))-1)) *
                  (VALUE(MID(_xlfn.TEXTSPLIT('Data Table'!T105, CHAR(10)), FIND("-", _xlfn.TEXTSPLIT('Data Table'!T105, CHAR(10)))+2,
                  SEARCH("hrs", _xlfn.TEXTSPLIT('Data Table'!T105, CHAR(10)))-SEARCH("-", _xlfn.TEXTSPLIT('Data Table'!T105, CHAR(10)))-2))/12)
               ), 2),
               "-"
            )
         )
      )
   )
)</f>
        <v>0</v>
      </c>
      <c r="S104" s="203" cm="1">
        <f t="array" ref="S104">IF('Data Table'!U105="", "-",
   IF('Data Table'!U105="-", "-",
      IF(ISNUMBER('Data Table'!U105*1), 'Data Table'!U105,
         IF(ISNUMBER(SEARCH("hrs", 'Data Table'!U105)),
            IFERROR(
               ROUND(SUMPRODUCT(
                  VALUE(LEFT(_xlfn.TEXTSPLIT('Data Table'!U105, CHAR(10)), FIND("-", _xlfn.TEXTSPLIT('Data Table'!U105, CHAR(10)))-1)) *
                  (VALUE(MID(_xlfn.TEXTSPLIT('Data Table'!U105, CHAR(10)), FIND("-", _xlfn.TEXTSPLIT('Data Table'!U105, CHAR(10)))+2,
                  SEARCH("hrs", _xlfn.TEXTSPLIT('Data Table'!U105, CHAR(10)))-SEARCH("-", _xlfn.TEXTSPLIT('Data Table'!U105, CHAR(10)))-2))/12)
               ), 2),
               "-"
            )
         )
      )
   )
)</f>
        <v>0</v>
      </c>
      <c r="T104" s="245">
        <v>8849</v>
      </c>
      <c r="U104" s="245">
        <v>56353</v>
      </c>
      <c r="V104" s="253">
        <v>687</v>
      </c>
      <c r="W104" s="208"/>
    </row>
    <row r="105" spans="1:23" s="3" customFormat="1" ht="20.25" customHeight="1">
      <c r="A105" s="205">
        <v>45415</v>
      </c>
      <c r="B105" s="203" cm="1">
        <f t="array" ref="B105">IF('Data Table'!B106="", "-",
   IF('Data Table'!B106="-", "-",
      IF(ISNUMBER('Data Table'!B106*1), 'Data Table'!B106,
         IF(ISNUMBER(SEARCH("hrs", 'Data Table'!B106)),
            IFERROR(
               ROUND(SUMPRODUCT(
                  VALUE(LEFT(_xlfn.TEXTSPLIT('Data Table'!B106, CHAR(10)), FIND("-", _xlfn.TEXTSPLIT('Data Table'!B106, CHAR(10)))-1)) *
                  (VALUE(MID(_xlfn.TEXTSPLIT('Data Table'!B106, CHAR(10)), FIND("-", _xlfn.TEXTSPLIT('Data Table'!B106, CHAR(10)))+2,
                  SEARCH("hrs", _xlfn.TEXTSPLIT('Data Table'!B106, CHAR(10)))-SEARCH("-", _xlfn.TEXTSPLIT('Data Table'!B106, CHAR(10)))-2))/12)
               ), 2),
               "-"
            )
         )
      )
   )
)</f>
        <v>77</v>
      </c>
      <c r="C105" s="203" cm="1">
        <f t="array" ref="C105">IF('Data Table'!C106="", "-",
   IF('Data Table'!C106="-", "-",
      IF(ISNUMBER('Data Table'!C106*1), 'Data Table'!C106,
         IF(ISNUMBER(SEARCH("hrs", 'Data Table'!C106)),
            IFERROR(
               ROUND(SUMPRODUCT(
                  VALUE(LEFT(_xlfn.TEXTSPLIT('Data Table'!C106, CHAR(10)), FIND("-", _xlfn.TEXTSPLIT('Data Table'!C106, CHAR(10)))-1)) *
                  (VALUE(MID(_xlfn.TEXTSPLIT('Data Table'!C106, CHAR(10)), FIND("-", _xlfn.TEXTSPLIT('Data Table'!C106, CHAR(10)))+2,
                  SEARCH("hrs", _xlfn.TEXTSPLIT('Data Table'!C106, CHAR(10)))-SEARCH("-", _xlfn.TEXTSPLIT('Data Table'!C106, CHAR(10)))-2))/12)
               ), 2),
               "-"
            )
         )
      )
   )
)</f>
        <v>118</v>
      </c>
      <c r="D105" s="203" cm="1">
        <f t="array" ref="D105">IF('Data Table'!D106="", "-",
   IF('Data Table'!D106="-", "-",
      IF(ISNUMBER('Data Table'!D106*1), 'Data Table'!D106,
         IF(ISNUMBER(SEARCH("hrs", 'Data Table'!D106)),
            IFERROR(
               ROUND(SUMPRODUCT(
                  VALUE(LEFT(_xlfn.TEXTSPLIT('Data Table'!D106, CHAR(10)), FIND("-", _xlfn.TEXTSPLIT('Data Table'!D106, CHAR(10)))-1)) *
                  (VALUE(MID(_xlfn.TEXTSPLIT('Data Table'!D106, CHAR(10)), FIND("-", _xlfn.TEXTSPLIT('Data Table'!D106, CHAR(10)))+2,
                  SEARCH("hrs", _xlfn.TEXTSPLIT('Data Table'!D106, CHAR(10)))-SEARCH("-", _xlfn.TEXTSPLIT('Data Table'!D106, CHAR(10)))-2))/12)
               ), 2),
               "-"
            )
         )
      )
   )
)</f>
        <v>21</v>
      </c>
      <c r="E105" s="203" cm="1">
        <f t="array" ref="E105">IF('Data Table'!E106="", "-",
   IF('Data Table'!E106="-", "-",
      IF(ISNUMBER('Data Table'!E106*1), 'Data Table'!E106,
         IF(ISNUMBER(SEARCH("hrs", 'Data Table'!E106)),
            IFERROR(
               ROUND(SUMPRODUCT(
                  VALUE(LEFT(_xlfn.TEXTSPLIT('Data Table'!E106, CHAR(10)), FIND("-", _xlfn.TEXTSPLIT('Data Table'!E106, CHAR(10)))-1)) *
                  (VALUE(MID(_xlfn.TEXTSPLIT('Data Table'!E106, CHAR(10)), FIND("-", _xlfn.TEXTSPLIT('Data Table'!E106, CHAR(10)))+2,
                  SEARCH("hrs", _xlfn.TEXTSPLIT('Data Table'!E106, CHAR(10)))-SEARCH("-", _xlfn.TEXTSPLIT('Data Table'!E106, CHAR(10)))-2))/12)
               ), 2),
               "-"
            )
         )
      )
   )
)</f>
        <v>20</v>
      </c>
      <c r="F105" s="203" cm="1">
        <f t="array" ref="F105">IF('Data Table'!F106="", "-",
   IF('Data Table'!F106="-", "-",
      IF(ISNUMBER('Data Table'!F106*1), 'Data Table'!F106,
         IF(ISNUMBER(SEARCH("hrs", 'Data Table'!F106)),
            IFERROR(
               ROUND(SUMPRODUCT(
                  VALUE(LEFT(_xlfn.TEXTSPLIT('Data Table'!F106, CHAR(10)), FIND("-", _xlfn.TEXTSPLIT('Data Table'!F106, CHAR(10)))-1)) *
                  (VALUE(MID(_xlfn.TEXTSPLIT('Data Table'!F106, CHAR(10)), FIND("-", _xlfn.TEXTSPLIT('Data Table'!F106, CHAR(10)))+2,
                  SEARCH("hrs", _xlfn.TEXTSPLIT('Data Table'!F106, CHAR(10)))-SEARCH("-", _xlfn.TEXTSPLIT('Data Table'!F106, CHAR(10)))-2))/12)
               ), 2),
               "-"
            )
         )
      )
   )
)</f>
        <v>10</v>
      </c>
      <c r="G105" s="203" cm="1">
        <f t="array" ref="G105">IF('Data Table'!G106="", "-",
   IF('Data Table'!G106="-", "-",
      IF(ISNUMBER('Data Table'!G106*1), 'Data Table'!G106,
         IF(ISNUMBER(SEARCH("hrs", 'Data Table'!G106)),
            IFERROR(
               ROUND(SUMPRODUCT(
                  VALUE(LEFT(_xlfn.TEXTSPLIT('Data Table'!G106, CHAR(10)), FIND("-", _xlfn.TEXTSPLIT('Data Table'!G106, CHAR(10)))-1)) *
                  (VALUE(MID(_xlfn.TEXTSPLIT('Data Table'!G106, CHAR(10)), FIND("-", _xlfn.TEXTSPLIT('Data Table'!G106, CHAR(10)))+2,
                  SEARCH("hrs", _xlfn.TEXTSPLIT('Data Table'!G106, CHAR(10)))-SEARCH("-", _xlfn.TEXTSPLIT('Data Table'!G106, CHAR(10)))-2))/12)
               ), 2),
               "-"
            )
         )
      )
   )
)</f>
        <v>10</v>
      </c>
      <c r="H105" s="203" cm="1">
        <f t="array" ref="H105">IF('Data Table'!H106="", "-",
   IF('Data Table'!H106="-", "-",
      IF(ISNUMBER('Data Table'!H106*1), 'Data Table'!H106,
         IF(ISNUMBER(SEARCH("hrs", 'Data Table'!H106)),
            IFERROR(
               ROUND(SUMPRODUCT(
                  VALUE(LEFT(_xlfn.TEXTSPLIT('Data Table'!H106, CHAR(10)), FIND("-", _xlfn.TEXTSPLIT('Data Table'!H106, CHAR(10)))-1)) *
                  (VALUE(MID(_xlfn.TEXTSPLIT('Data Table'!H106, CHAR(10)), FIND("-", _xlfn.TEXTSPLIT('Data Table'!H106, CHAR(10)))+2,
                  SEARCH("hrs", _xlfn.TEXTSPLIT('Data Table'!H106, CHAR(10)))-SEARCH("-", _xlfn.TEXTSPLIT('Data Table'!H106, CHAR(10)))-2))/12)
               ), 2),
               "-"
            )
         )
      )
   )
)</f>
        <v>6</v>
      </c>
      <c r="I105" s="203" cm="1">
        <f t="array" ref="I105">IF('Data Table'!I106="", "-",
   IF('Data Table'!I106="-", "-",
      IF(ISNUMBER('Data Table'!I106*1), 'Data Table'!I106,
         IF(ISNUMBER(SEARCH("hrs", 'Data Table'!I106)),
            IFERROR(
               ROUND(SUMPRODUCT(
                  VALUE(LEFT(_xlfn.TEXTSPLIT('Data Table'!I106, CHAR(10)), FIND("-", _xlfn.TEXTSPLIT('Data Table'!I106, CHAR(10)))-1)) *
                  (VALUE(MID(_xlfn.TEXTSPLIT('Data Table'!I106, CHAR(10)), FIND("-", _xlfn.TEXTSPLIT('Data Table'!I106, CHAR(10)))+2,
                  SEARCH("hrs", _xlfn.TEXTSPLIT('Data Table'!I106, CHAR(10)))-SEARCH("-", _xlfn.TEXTSPLIT('Data Table'!I106, CHAR(10)))-2))/12)
               ), 2),
               "-"
            )
         )
      )
   )
)</f>
        <v>6</v>
      </c>
      <c r="J105" s="203" cm="1">
        <f t="array" ref="J105">IF('Data Table'!J106="", "-",
   IF('Data Table'!J106="-", "-",
      IF(ISNUMBER('Data Table'!J106*1), 'Data Table'!J106,
         IF(ISNUMBER(SEARCH("hrs", 'Data Table'!J106)),
            IFERROR(
               ROUND(SUMPRODUCT(
                  VALUE(LEFT(_xlfn.TEXTSPLIT('Data Table'!J106, CHAR(10)), FIND("-", _xlfn.TEXTSPLIT('Data Table'!J106, CHAR(10)))-1)) *
                  (VALUE(MID(_xlfn.TEXTSPLIT('Data Table'!J106, CHAR(10)), FIND("-", _xlfn.TEXTSPLIT('Data Table'!J106, CHAR(10)))+2,
                  SEARCH("hrs", _xlfn.TEXTSPLIT('Data Table'!J106, CHAR(10)))-SEARCH("-", _xlfn.TEXTSPLIT('Data Table'!J106, CHAR(10)))-2))/12)
               ), 2),
               "-"
            )
         )
      )
   )
)</f>
        <v>2</v>
      </c>
      <c r="K105" s="203" cm="1">
        <f t="array" ref="K105">IF('Data Table'!K106="", "-",
   IF('Data Table'!K106="-", "-",
      IF(ISNUMBER('Data Table'!K106*1), 'Data Table'!K106,
         IF(ISNUMBER(SEARCH("hrs", 'Data Table'!K106)),
            IFERROR(
               ROUND(SUMPRODUCT(
                  VALUE(LEFT(_xlfn.TEXTSPLIT('Data Table'!K106, CHAR(10)), FIND("-", _xlfn.TEXTSPLIT('Data Table'!K106, CHAR(10)))-1)) *
                  (VALUE(MID(_xlfn.TEXTSPLIT('Data Table'!K106, CHAR(10)), FIND("-", _xlfn.TEXTSPLIT('Data Table'!K106, CHAR(10)))+2,
                  SEARCH("hrs", _xlfn.TEXTSPLIT('Data Table'!K106, CHAR(10)))-SEARCH("-", _xlfn.TEXTSPLIT('Data Table'!K106, CHAR(10)))-2))/12)
               ), 2),
               "-"
            )
         )
      )
   )
)</f>
        <v>2</v>
      </c>
      <c r="L105" s="203" cm="1">
        <f t="array" ref="L105">IF('Data Table'!N106="", "-",
   IF('Data Table'!N106="-", "-",
      IF(ISNUMBER('Data Table'!N106*1), 'Data Table'!N106,
         IF(ISNUMBER(SEARCH("hrs", 'Data Table'!N106)),
            IFERROR(
               ROUND(SUMPRODUCT(
                  VALUE(LEFT(_xlfn.TEXTSPLIT('Data Table'!N106, CHAR(10)), FIND("-", _xlfn.TEXTSPLIT('Data Table'!N106, CHAR(10)))-1)) *
                  (VALUE(MID(_xlfn.TEXTSPLIT('Data Table'!N106, CHAR(10)), FIND("-", _xlfn.TEXTSPLIT('Data Table'!N106, CHAR(10)))+2,
                  SEARCH("hrs", _xlfn.TEXTSPLIT('Data Table'!N106, CHAR(10)))-SEARCH("-", _xlfn.TEXTSPLIT('Data Table'!N106, CHAR(10)))-2))/12)
               ), 2),
               "-"
            )
         )
      )
   )
)</f>
        <v>2</v>
      </c>
      <c r="M105" s="203" cm="1">
        <f t="array" ref="M105">IF('Data Table'!O106="", "-",
   IF('Data Table'!O106="-", "-",
      IF(ISNUMBER('Data Table'!O106*1), 'Data Table'!O106,
         IF(ISNUMBER(SEARCH("hrs", 'Data Table'!O106)),
            IFERROR(
               ROUND(SUMPRODUCT(
                  VALUE(LEFT(_xlfn.TEXTSPLIT('Data Table'!O106, CHAR(10)), FIND("-", _xlfn.TEXTSPLIT('Data Table'!O106, CHAR(10)))-1)) *
                  (VALUE(MID(_xlfn.TEXTSPLIT('Data Table'!O106, CHAR(10)), FIND("-", _xlfn.TEXTSPLIT('Data Table'!O106, CHAR(10)))+2,
                  SEARCH("hrs", _xlfn.TEXTSPLIT('Data Table'!O106, CHAR(10)))-SEARCH("-", _xlfn.TEXTSPLIT('Data Table'!O106, CHAR(10)))-2))/12)
               ), 2),
               "-"
            )
         )
      )
   )
)</f>
        <v>2</v>
      </c>
      <c r="N105" s="203" cm="1">
        <f t="array" ref="N105">IF('Data Table'!P106="", "-",
   IF('Data Table'!P106="-", "-",
      IF(ISNUMBER('Data Table'!P106*1), 'Data Table'!P106,
         IF(ISNUMBER(SEARCH("hrs", 'Data Table'!P106)),
            IFERROR(
               ROUND(SUMPRODUCT(
                  VALUE(LEFT(_xlfn.TEXTSPLIT('Data Table'!P106, CHAR(10)), FIND("-", _xlfn.TEXTSPLIT('Data Table'!P106, CHAR(10)))-1)) *
                  (VALUE(MID(_xlfn.TEXTSPLIT('Data Table'!P106, CHAR(10)), FIND("-", _xlfn.TEXTSPLIT('Data Table'!P106, CHAR(10)))+2,
                  SEARCH("hrs", _xlfn.TEXTSPLIT('Data Table'!P106, CHAR(10)))-SEARCH("-", _xlfn.TEXTSPLIT('Data Table'!P106, CHAR(10)))-2))/12)
               ), 2),
               "-"
            )
         )
      )
   )
)</f>
        <v>4</v>
      </c>
      <c r="O105" s="203" cm="1">
        <f t="array" ref="O105">IF('Data Table'!Q106="", "-",
   IF('Data Table'!Q106="-", "-",
      IF(ISNUMBER('Data Table'!Q106*1), 'Data Table'!Q106,
         IF(ISNUMBER(SEARCH("hrs", 'Data Table'!Q106)),
            IFERROR(
               ROUND(SUMPRODUCT(
                  VALUE(LEFT(_xlfn.TEXTSPLIT('Data Table'!Q106, CHAR(10)), FIND("-", _xlfn.TEXTSPLIT('Data Table'!Q106, CHAR(10)))-1)) *
                  (VALUE(MID(_xlfn.TEXTSPLIT('Data Table'!Q106, CHAR(10)), FIND("-", _xlfn.TEXTSPLIT('Data Table'!Q106, CHAR(10)))+2,
                  SEARCH("hrs", _xlfn.TEXTSPLIT('Data Table'!Q106, CHAR(10)))-SEARCH("-", _xlfn.TEXTSPLIT('Data Table'!Q106, CHAR(10)))-2))/12)
               ), 2),
               "-"
            )
         )
      )
   )
)</f>
        <v>4</v>
      </c>
      <c r="P105" s="203" cm="1">
        <f t="array" ref="P105">IF('Data Table'!R106="", "-",
   IF('Data Table'!R106="-", "-",
      IF(ISNUMBER('Data Table'!R106*1), 'Data Table'!R106,
         IF(ISNUMBER(SEARCH("hrs", 'Data Table'!R106)),
            IFERROR(
               ROUND(SUMPRODUCT(
                  VALUE(LEFT(_xlfn.TEXTSPLIT('Data Table'!R106, CHAR(10)), FIND("-", _xlfn.TEXTSPLIT('Data Table'!R106, CHAR(10)))-1)) *
                  (VALUE(MID(_xlfn.TEXTSPLIT('Data Table'!R106, CHAR(10)), FIND("-", _xlfn.TEXTSPLIT('Data Table'!R106, CHAR(10)))+2,
                  SEARCH("hrs", _xlfn.TEXTSPLIT('Data Table'!R106, CHAR(10)))-SEARCH("-", _xlfn.TEXTSPLIT('Data Table'!R106, CHAR(10)))-2))/12)
               ), 2),
               "-"
            )
         )
      )
   )
)</f>
        <v>3</v>
      </c>
      <c r="Q105" s="203" cm="1">
        <f t="array" ref="Q105">IF('Data Table'!S106="", "-",
   IF('Data Table'!S106="-", "-",
      IF(ISNUMBER('Data Table'!S106*1), 'Data Table'!S106,
         IF(ISNUMBER(SEARCH("hrs", 'Data Table'!S106)),
            IFERROR(
               ROUND(SUMPRODUCT(
                  VALUE(LEFT(_xlfn.TEXTSPLIT('Data Table'!S106, CHAR(10)), FIND("-", _xlfn.TEXTSPLIT('Data Table'!S106, CHAR(10)))-1)) *
                  (VALUE(MID(_xlfn.TEXTSPLIT('Data Table'!S106, CHAR(10)), FIND("-", _xlfn.TEXTSPLIT('Data Table'!S106, CHAR(10)))+2,
                  SEARCH("hrs", _xlfn.TEXTSPLIT('Data Table'!S106, CHAR(10)))-SEARCH("-", _xlfn.TEXTSPLIT('Data Table'!S106, CHAR(10)))-2))/12)
               ), 2),
               "-"
            )
         )
      )
   )
)</f>
        <v>3</v>
      </c>
      <c r="R105" s="203" cm="1">
        <f t="array" ref="R105">IF('Data Table'!T106="", "-",
   IF('Data Table'!T106="-", "-",
      IF(ISNUMBER('Data Table'!T106*1), 'Data Table'!T106,
         IF(ISNUMBER(SEARCH("hrs", 'Data Table'!T106)),
            IFERROR(
               ROUND(SUMPRODUCT(
                  VALUE(LEFT(_xlfn.TEXTSPLIT('Data Table'!T106, CHAR(10)), FIND("-", _xlfn.TEXTSPLIT('Data Table'!T106, CHAR(10)))-1)) *
                  (VALUE(MID(_xlfn.TEXTSPLIT('Data Table'!T106, CHAR(10)), FIND("-", _xlfn.TEXTSPLIT('Data Table'!T106, CHAR(10)))+2,
                  SEARCH("hrs", _xlfn.TEXTSPLIT('Data Table'!T106, CHAR(10)))-SEARCH("-", _xlfn.TEXTSPLIT('Data Table'!T106, CHAR(10)))-2))/12)
               ), 2),
               "-"
            )
         )
      )
   )
)</f>
        <v>6</v>
      </c>
      <c r="S105" s="203" cm="1">
        <f t="array" ref="S105">IF('Data Table'!U106="", "-",
   IF('Data Table'!U106="-", "-",
      IF(ISNUMBER('Data Table'!U106*1), 'Data Table'!U106,
         IF(ISNUMBER(SEARCH("hrs", 'Data Table'!U106)),
            IFERROR(
               ROUND(SUMPRODUCT(
                  VALUE(LEFT(_xlfn.TEXTSPLIT('Data Table'!U106, CHAR(10)), FIND("-", _xlfn.TEXTSPLIT('Data Table'!U106, CHAR(10)))-1)) *
                  (VALUE(MID(_xlfn.TEXTSPLIT('Data Table'!U106, CHAR(10)), FIND("-", _xlfn.TEXTSPLIT('Data Table'!U106, CHAR(10)))+2,
                  SEARCH("hrs", _xlfn.TEXTSPLIT('Data Table'!U106, CHAR(10)))-SEARCH("-", _xlfn.TEXTSPLIT('Data Table'!U106, CHAR(10)))-2))/12)
               ), 2),
               "-"
            )
         )
      )
   )
)</f>
        <v>6</v>
      </c>
      <c r="T105" s="251">
        <v>26638</v>
      </c>
      <c r="U105" s="251">
        <v>53977</v>
      </c>
      <c r="V105" s="253">
        <v>803</v>
      </c>
      <c r="W105" s="208"/>
    </row>
    <row r="106" spans="1:23" s="3" customFormat="1" ht="20.25" customHeight="1">
      <c r="A106" s="205">
        <v>45416</v>
      </c>
      <c r="B106" s="203" cm="1">
        <f t="array" ref="B106">IF('Data Table'!B107="", "-",
   IF('Data Table'!B107="-", "-",
      IF(ISNUMBER('Data Table'!B107*1), 'Data Table'!B107,
         IF(ISNUMBER(SEARCH("hrs", 'Data Table'!B107)),
            IFERROR(
               ROUND(SUMPRODUCT(
                  VALUE(LEFT(_xlfn.TEXTSPLIT('Data Table'!B107, CHAR(10)), FIND("-", _xlfn.TEXTSPLIT('Data Table'!B107, CHAR(10)))-1)) *
                  (VALUE(MID(_xlfn.TEXTSPLIT('Data Table'!B107, CHAR(10)), FIND("-", _xlfn.TEXTSPLIT('Data Table'!B107, CHAR(10)))+2,
                  SEARCH("hrs", _xlfn.TEXTSPLIT('Data Table'!B107, CHAR(10)))-SEARCH("-", _xlfn.TEXTSPLIT('Data Table'!B107, CHAR(10)))-2))/12)
               ), 2),
               "-"
            )
         )
      )
   )
)</f>
        <v>115</v>
      </c>
      <c r="C106" s="203" cm="1">
        <f t="array" ref="C106">IF('Data Table'!C107="", "-",
   IF('Data Table'!C107="-", "-",
      IF(ISNUMBER('Data Table'!C107*1), 'Data Table'!C107,
         IF(ISNUMBER(SEARCH("hrs", 'Data Table'!C107)),
            IFERROR(
               ROUND(SUMPRODUCT(
                  VALUE(LEFT(_xlfn.TEXTSPLIT('Data Table'!C107, CHAR(10)), FIND("-", _xlfn.TEXTSPLIT('Data Table'!C107, CHAR(10)))-1)) *
                  (VALUE(MID(_xlfn.TEXTSPLIT('Data Table'!C107, CHAR(10)), FIND("-", _xlfn.TEXTSPLIT('Data Table'!C107, CHAR(10)))+2,
                  SEARCH("hrs", _xlfn.TEXTSPLIT('Data Table'!C107, CHAR(10)))-SEARCH("-", _xlfn.TEXTSPLIT('Data Table'!C107, CHAR(10)))-2))/12)
               ), 2),
               "-"
            )
         )
      )
   )
)</f>
        <v>118</v>
      </c>
      <c r="D106" s="203" cm="1">
        <f t="array" ref="D106">IF('Data Table'!D107="", "-",
   IF('Data Table'!D107="-", "-",
      IF(ISNUMBER('Data Table'!D107*1), 'Data Table'!D107,
         IF(ISNUMBER(SEARCH("hrs", 'Data Table'!D107)),
            IFERROR(
               ROUND(SUMPRODUCT(
                  VALUE(LEFT(_xlfn.TEXTSPLIT('Data Table'!D107, CHAR(10)), FIND("-", _xlfn.TEXTSPLIT('Data Table'!D107, CHAR(10)))-1)) *
                  (VALUE(MID(_xlfn.TEXTSPLIT('Data Table'!D107, CHAR(10)), FIND("-", _xlfn.TEXTSPLIT('Data Table'!D107, CHAR(10)))+2,
                  SEARCH("hrs", _xlfn.TEXTSPLIT('Data Table'!D107, CHAR(10)))-SEARCH("-", _xlfn.TEXTSPLIT('Data Table'!D107, CHAR(10)))-2))/12)
               ), 2),
               "-"
            )
         )
      )
   )
)</f>
        <v>21</v>
      </c>
      <c r="E106" s="203" cm="1">
        <f t="array" ref="E106">IF('Data Table'!E107="", "-",
   IF('Data Table'!E107="-", "-",
      IF(ISNUMBER('Data Table'!E107*1), 'Data Table'!E107,
         IF(ISNUMBER(SEARCH("hrs", 'Data Table'!E107)),
            IFERROR(
               ROUND(SUMPRODUCT(
                  VALUE(LEFT(_xlfn.TEXTSPLIT('Data Table'!E107, CHAR(10)), FIND("-", _xlfn.TEXTSPLIT('Data Table'!E107, CHAR(10)))-1)) *
                  (VALUE(MID(_xlfn.TEXTSPLIT('Data Table'!E107, CHAR(10)), FIND("-", _xlfn.TEXTSPLIT('Data Table'!E107, CHAR(10)))+2,
                  SEARCH("hrs", _xlfn.TEXTSPLIT('Data Table'!E107, CHAR(10)))-SEARCH("-", _xlfn.TEXTSPLIT('Data Table'!E107, CHAR(10)))-2))/12)
               ), 2),
               "-"
            )
         )
      )
   )
)</f>
        <v>20</v>
      </c>
      <c r="F106" s="203" cm="1">
        <f t="array" ref="F106">IF('Data Table'!F107="", "-",
   IF('Data Table'!F107="-", "-",
      IF(ISNUMBER('Data Table'!F107*1), 'Data Table'!F107,
         IF(ISNUMBER(SEARCH("hrs", 'Data Table'!F107)),
            IFERROR(
               ROUND(SUMPRODUCT(
                  VALUE(LEFT(_xlfn.TEXTSPLIT('Data Table'!F107, CHAR(10)), FIND("-", _xlfn.TEXTSPLIT('Data Table'!F107, CHAR(10)))-1)) *
                  (VALUE(MID(_xlfn.TEXTSPLIT('Data Table'!F107, CHAR(10)), FIND("-", _xlfn.TEXTSPLIT('Data Table'!F107, CHAR(10)))+2,
                  SEARCH("hrs", _xlfn.TEXTSPLIT('Data Table'!F107, CHAR(10)))-SEARCH("-", _xlfn.TEXTSPLIT('Data Table'!F107, CHAR(10)))-2))/12)
               ), 2),
               "-"
            )
         )
      )
   )
)</f>
        <v>10</v>
      </c>
      <c r="G106" s="203" cm="1">
        <f t="array" ref="G106">IF('Data Table'!G107="", "-",
   IF('Data Table'!G107="-", "-",
      IF(ISNUMBER('Data Table'!G107*1), 'Data Table'!G107,
         IF(ISNUMBER(SEARCH("hrs", 'Data Table'!G107)),
            IFERROR(
               ROUND(SUMPRODUCT(
                  VALUE(LEFT(_xlfn.TEXTSPLIT('Data Table'!G107, CHAR(10)), FIND("-", _xlfn.TEXTSPLIT('Data Table'!G107, CHAR(10)))-1)) *
                  (VALUE(MID(_xlfn.TEXTSPLIT('Data Table'!G107, CHAR(10)), FIND("-", _xlfn.TEXTSPLIT('Data Table'!G107, CHAR(10)))+2,
                  SEARCH("hrs", _xlfn.TEXTSPLIT('Data Table'!G107, CHAR(10)))-SEARCH("-", _xlfn.TEXTSPLIT('Data Table'!G107, CHAR(10)))-2))/12)
               ), 2),
               "-"
            )
         )
      )
   )
)</f>
        <v>10</v>
      </c>
      <c r="H106" s="203" cm="1">
        <f t="array" ref="H106">IF('Data Table'!H107="", "-",
   IF('Data Table'!H107="-", "-",
      IF(ISNUMBER('Data Table'!H107*1), 'Data Table'!H107,
         IF(ISNUMBER(SEARCH("hrs", 'Data Table'!H107)),
            IFERROR(
               ROUND(SUMPRODUCT(
                  VALUE(LEFT(_xlfn.TEXTSPLIT('Data Table'!H107, CHAR(10)), FIND("-", _xlfn.TEXTSPLIT('Data Table'!H107, CHAR(10)))-1)) *
                  (VALUE(MID(_xlfn.TEXTSPLIT('Data Table'!H107, CHAR(10)), FIND("-", _xlfn.TEXTSPLIT('Data Table'!H107, CHAR(10)))+2,
                  SEARCH("hrs", _xlfn.TEXTSPLIT('Data Table'!H107, CHAR(10)))-SEARCH("-", _xlfn.TEXTSPLIT('Data Table'!H107, CHAR(10)))-2))/12)
               ), 2),
               "-"
            )
         )
      )
   )
)</f>
        <v>8</v>
      </c>
      <c r="I106" s="203" cm="1">
        <f t="array" ref="I106">IF('Data Table'!I107="", "-",
   IF('Data Table'!I107="-", "-",
      IF(ISNUMBER('Data Table'!I107*1), 'Data Table'!I107,
         IF(ISNUMBER(SEARCH("hrs", 'Data Table'!I107)),
            IFERROR(
               ROUND(SUMPRODUCT(
                  VALUE(LEFT(_xlfn.TEXTSPLIT('Data Table'!I107, CHAR(10)), FIND("-", _xlfn.TEXTSPLIT('Data Table'!I107, CHAR(10)))-1)) *
                  (VALUE(MID(_xlfn.TEXTSPLIT('Data Table'!I107, CHAR(10)), FIND("-", _xlfn.TEXTSPLIT('Data Table'!I107, CHAR(10)))+2,
                  SEARCH("hrs", _xlfn.TEXTSPLIT('Data Table'!I107, CHAR(10)))-SEARCH("-", _xlfn.TEXTSPLIT('Data Table'!I107, CHAR(10)))-2))/12)
               ), 2),
               "-"
            )
         )
      )
   )
)</f>
        <v>6</v>
      </c>
      <c r="J106" s="203" cm="1">
        <f t="array" ref="J106">IF('Data Table'!J107="", "-",
   IF('Data Table'!J107="-", "-",
      IF(ISNUMBER('Data Table'!J107*1), 'Data Table'!J107,
         IF(ISNUMBER(SEARCH("hrs", 'Data Table'!J107)),
            IFERROR(
               ROUND(SUMPRODUCT(
                  VALUE(LEFT(_xlfn.TEXTSPLIT('Data Table'!J107, CHAR(10)), FIND("-", _xlfn.TEXTSPLIT('Data Table'!J107, CHAR(10)))-1)) *
                  (VALUE(MID(_xlfn.TEXTSPLIT('Data Table'!J107, CHAR(10)), FIND("-", _xlfn.TEXTSPLIT('Data Table'!J107, CHAR(10)))+2,
                  SEARCH("hrs", _xlfn.TEXTSPLIT('Data Table'!J107, CHAR(10)))-SEARCH("-", _xlfn.TEXTSPLIT('Data Table'!J107, CHAR(10)))-2))/12)
               ), 2),
               "-"
            )
         )
      )
   )
)</f>
        <v>3</v>
      </c>
      <c r="K106" s="203" cm="1">
        <f t="array" ref="K106">IF('Data Table'!K107="", "-",
   IF('Data Table'!K107="-", "-",
      IF(ISNUMBER('Data Table'!K107*1), 'Data Table'!K107,
         IF(ISNUMBER(SEARCH("hrs", 'Data Table'!K107)),
            IFERROR(
               ROUND(SUMPRODUCT(
                  VALUE(LEFT(_xlfn.TEXTSPLIT('Data Table'!K107, CHAR(10)), FIND("-", _xlfn.TEXTSPLIT('Data Table'!K107, CHAR(10)))-1)) *
                  (VALUE(MID(_xlfn.TEXTSPLIT('Data Table'!K107, CHAR(10)), FIND("-", _xlfn.TEXTSPLIT('Data Table'!K107, CHAR(10)))+2,
                  SEARCH("hrs", _xlfn.TEXTSPLIT('Data Table'!K107, CHAR(10)))-SEARCH("-", _xlfn.TEXTSPLIT('Data Table'!K107, CHAR(10)))-2))/12)
               ), 2),
               "-"
            )
         )
      )
   )
)</f>
        <v>3</v>
      </c>
      <c r="L106" s="203" cm="1">
        <f t="array" ref="L106">IF('Data Table'!N107="", "-",
   IF('Data Table'!N107="-", "-",
      IF(ISNUMBER('Data Table'!N107*1), 'Data Table'!N107,
         IF(ISNUMBER(SEARCH("hrs", 'Data Table'!N107)),
            IFERROR(
               ROUND(SUMPRODUCT(
                  VALUE(LEFT(_xlfn.TEXTSPLIT('Data Table'!N107, CHAR(10)), FIND("-", _xlfn.TEXTSPLIT('Data Table'!N107, CHAR(10)))-1)) *
                  (VALUE(MID(_xlfn.TEXTSPLIT('Data Table'!N107, CHAR(10)), FIND("-", _xlfn.TEXTSPLIT('Data Table'!N107, CHAR(10)))+2,
                  SEARCH("hrs", _xlfn.TEXTSPLIT('Data Table'!N107, CHAR(10)))-SEARCH("-", _xlfn.TEXTSPLIT('Data Table'!N107, CHAR(10)))-2))/12)
               ), 2),
               "-"
            )
         )
      )
   )
)</f>
        <v>2</v>
      </c>
      <c r="M106" s="203" cm="1">
        <f t="array" ref="M106">IF('Data Table'!O107="", "-",
   IF('Data Table'!O107="-", "-",
      IF(ISNUMBER('Data Table'!O107*1), 'Data Table'!O107,
         IF(ISNUMBER(SEARCH("hrs", 'Data Table'!O107)),
            IFERROR(
               ROUND(SUMPRODUCT(
                  VALUE(LEFT(_xlfn.TEXTSPLIT('Data Table'!O107, CHAR(10)), FIND("-", _xlfn.TEXTSPLIT('Data Table'!O107, CHAR(10)))-1)) *
                  (VALUE(MID(_xlfn.TEXTSPLIT('Data Table'!O107, CHAR(10)), FIND("-", _xlfn.TEXTSPLIT('Data Table'!O107, CHAR(10)))+2,
                  SEARCH("hrs", _xlfn.TEXTSPLIT('Data Table'!O107, CHAR(10)))-SEARCH("-", _xlfn.TEXTSPLIT('Data Table'!O107, CHAR(10)))-2))/12)
               ), 2),
               "-"
            )
         )
      )
   )
)</f>
        <v>2</v>
      </c>
      <c r="N106" s="203" cm="1">
        <f t="array" ref="N106">IF('Data Table'!P107="", "-",
   IF('Data Table'!P107="-", "-",
      IF(ISNUMBER('Data Table'!P107*1), 'Data Table'!P107,
         IF(ISNUMBER(SEARCH("hrs", 'Data Table'!P107)),
            IFERROR(
               ROUND(SUMPRODUCT(
                  VALUE(LEFT(_xlfn.TEXTSPLIT('Data Table'!P107, CHAR(10)), FIND("-", _xlfn.TEXTSPLIT('Data Table'!P107, CHAR(10)))-1)) *
                  (VALUE(MID(_xlfn.TEXTSPLIT('Data Table'!P107, CHAR(10)), FIND("-", _xlfn.TEXTSPLIT('Data Table'!P107, CHAR(10)))+2,
                  SEARCH("hrs", _xlfn.TEXTSPLIT('Data Table'!P107, CHAR(10)))-SEARCH("-", _xlfn.TEXTSPLIT('Data Table'!P107, CHAR(10)))-2))/12)
               ), 2),
               "-"
            )
         )
      )
   )
)</f>
        <v>5</v>
      </c>
      <c r="O106" s="203" cm="1">
        <f t="array" ref="O106">IF('Data Table'!Q107="", "-",
   IF('Data Table'!Q107="-", "-",
      IF(ISNUMBER('Data Table'!Q107*1), 'Data Table'!Q107,
         IF(ISNUMBER(SEARCH("hrs", 'Data Table'!Q107)),
            IFERROR(
               ROUND(SUMPRODUCT(
                  VALUE(LEFT(_xlfn.TEXTSPLIT('Data Table'!Q107, CHAR(10)), FIND("-", _xlfn.TEXTSPLIT('Data Table'!Q107, CHAR(10)))-1)) *
                  (VALUE(MID(_xlfn.TEXTSPLIT('Data Table'!Q107, CHAR(10)), FIND("-", _xlfn.TEXTSPLIT('Data Table'!Q107, CHAR(10)))+2,
                  SEARCH("hrs", _xlfn.TEXTSPLIT('Data Table'!Q107, CHAR(10)))-SEARCH("-", _xlfn.TEXTSPLIT('Data Table'!Q107, CHAR(10)))-2))/12)
               ), 2),
               "-"
            )
         )
      )
   )
)</f>
        <v>4</v>
      </c>
      <c r="P106" s="203" cm="1">
        <f t="array" ref="P106">IF('Data Table'!R107="", "-",
   IF('Data Table'!R107="-", "-",
      IF(ISNUMBER('Data Table'!R107*1), 'Data Table'!R107,
         IF(ISNUMBER(SEARCH("hrs", 'Data Table'!R107)),
            IFERROR(
               ROUND(SUMPRODUCT(
                  VALUE(LEFT(_xlfn.TEXTSPLIT('Data Table'!R107, CHAR(10)), FIND("-", _xlfn.TEXTSPLIT('Data Table'!R107, CHAR(10)))-1)) *
                  (VALUE(MID(_xlfn.TEXTSPLIT('Data Table'!R107, CHAR(10)), FIND("-", _xlfn.TEXTSPLIT('Data Table'!R107, CHAR(10)))+2,
                  SEARCH("hrs", _xlfn.TEXTSPLIT('Data Table'!R107, CHAR(10)))-SEARCH("-", _xlfn.TEXTSPLIT('Data Table'!R107, CHAR(10)))-2))/12)
               ), 2),
               "-"
            )
         )
      )
   )
)</f>
        <v>3</v>
      </c>
      <c r="Q106" s="203" cm="1">
        <f t="array" ref="Q106">IF('Data Table'!S107="", "-",
   IF('Data Table'!S107="-", "-",
      IF(ISNUMBER('Data Table'!S107*1), 'Data Table'!S107,
         IF(ISNUMBER(SEARCH("hrs", 'Data Table'!S107)),
            IFERROR(
               ROUND(SUMPRODUCT(
                  VALUE(LEFT(_xlfn.TEXTSPLIT('Data Table'!S107, CHAR(10)), FIND("-", _xlfn.TEXTSPLIT('Data Table'!S107, CHAR(10)))-1)) *
                  (VALUE(MID(_xlfn.TEXTSPLIT('Data Table'!S107, CHAR(10)), FIND("-", _xlfn.TEXTSPLIT('Data Table'!S107, CHAR(10)))+2,
                  SEARCH("hrs", _xlfn.TEXTSPLIT('Data Table'!S107, CHAR(10)))-SEARCH("-", _xlfn.TEXTSPLIT('Data Table'!S107, CHAR(10)))-2))/12)
               ), 2),
               "-"
            )
         )
      )
   )
)</f>
        <v>3</v>
      </c>
      <c r="R106" s="203" cm="1">
        <f t="array" ref="R106">IF('Data Table'!T107="", "-",
   IF('Data Table'!T107="-", "-",
      IF(ISNUMBER('Data Table'!T107*1), 'Data Table'!T107,
         IF(ISNUMBER(SEARCH("hrs", 'Data Table'!T107)),
            IFERROR(
               ROUND(SUMPRODUCT(
                  VALUE(LEFT(_xlfn.TEXTSPLIT('Data Table'!T107, CHAR(10)), FIND("-", _xlfn.TEXTSPLIT('Data Table'!T107, CHAR(10)))-1)) *
                  (VALUE(MID(_xlfn.TEXTSPLIT('Data Table'!T107, CHAR(10)), FIND("-", _xlfn.TEXTSPLIT('Data Table'!T107, CHAR(10)))+2,
                  SEARCH("hrs", _xlfn.TEXTSPLIT('Data Table'!T107, CHAR(10)))-SEARCH("-", _xlfn.TEXTSPLIT('Data Table'!T107, CHAR(10)))-2))/12)
               ), 2),
               "-"
            )
         )
      )
   )
)</f>
        <v>6</v>
      </c>
      <c r="S106" s="203" cm="1">
        <f t="array" ref="S106">IF('Data Table'!U107="", "-",
   IF('Data Table'!U107="-", "-",
      IF(ISNUMBER('Data Table'!U107*1), 'Data Table'!U107,
         IF(ISNUMBER(SEARCH("hrs", 'Data Table'!U107)),
            IFERROR(
               ROUND(SUMPRODUCT(
                  VALUE(LEFT(_xlfn.TEXTSPLIT('Data Table'!U107, CHAR(10)), FIND("-", _xlfn.TEXTSPLIT('Data Table'!U107, CHAR(10)))-1)) *
                  (VALUE(MID(_xlfn.TEXTSPLIT('Data Table'!U107, CHAR(10)), FIND("-", _xlfn.TEXTSPLIT('Data Table'!U107, CHAR(10)))+2,
                  SEARCH("hrs", _xlfn.TEXTSPLIT('Data Table'!U107, CHAR(10)))-SEARCH("-", _xlfn.TEXTSPLIT('Data Table'!U107, CHAR(10)))-2))/12)
               ), 2),
               "-"
            )
         )
      )
   )
)</f>
        <v>6</v>
      </c>
      <c r="T106" s="251">
        <v>26460</v>
      </c>
      <c r="U106" s="251">
        <v>49929</v>
      </c>
      <c r="V106" s="253">
        <v>697</v>
      </c>
      <c r="W106" s="208"/>
    </row>
    <row r="107" spans="1:23" s="3" customFormat="1" ht="20.25" customHeight="1">
      <c r="A107" s="205">
        <v>45417</v>
      </c>
      <c r="B107" s="203" cm="1">
        <f t="array" ref="B107">IF('Data Table'!B108="", "-",
   IF('Data Table'!B108="-", "-",
      IF(ISNUMBER('Data Table'!B108*1), 'Data Table'!B108,
         IF(ISNUMBER(SEARCH("hrs", 'Data Table'!B108)),
            IFERROR(
               ROUND(SUMPRODUCT(
                  VALUE(LEFT(_xlfn.TEXTSPLIT('Data Table'!B108, CHAR(10)), FIND("-", _xlfn.TEXTSPLIT('Data Table'!B108, CHAR(10)))-1)) *
                  (VALUE(MID(_xlfn.TEXTSPLIT('Data Table'!B108, CHAR(10)), FIND("-", _xlfn.TEXTSPLIT('Data Table'!B108, CHAR(10)))+2,
                  SEARCH("hrs", _xlfn.TEXTSPLIT('Data Table'!B108, CHAR(10)))-SEARCH("-", _xlfn.TEXTSPLIT('Data Table'!B108, CHAR(10)))-2))/12)
               ), 2),
               "-"
            )
         )
      )
   )
)</f>
        <v>105</v>
      </c>
      <c r="C107" s="203" cm="1">
        <f t="array" ref="C107">IF('Data Table'!C108="", "-",
   IF('Data Table'!C108="-", "-",
      IF(ISNUMBER('Data Table'!C108*1), 'Data Table'!C108,
         IF(ISNUMBER(SEARCH("hrs", 'Data Table'!C108)),
            IFERROR(
               ROUND(SUMPRODUCT(
                  VALUE(LEFT(_xlfn.TEXTSPLIT('Data Table'!C108, CHAR(10)), FIND("-", _xlfn.TEXTSPLIT('Data Table'!C108, CHAR(10)))-1)) *
                  (VALUE(MID(_xlfn.TEXTSPLIT('Data Table'!C108, CHAR(10)), FIND("-", _xlfn.TEXTSPLIT('Data Table'!C108, CHAR(10)))+2,
                  SEARCH("hrs", _xlfn.TEXTSPLIT('Data Table'!C108, CHAR(10)))-SEARCH("-", _xlfn.TEXTSPLIT('Data Table'!C108, CHAR(10)))-2))/12)
               ), 2),
               "-"
            )
         )
      )
   )
)</f>
        <v>102</v>
      </c>
      <c r="D107" s="203" cm="1">
        <f t="array" ref="D107">IF('Data Table'!D108="", "-",
   IF('Data Table'!D108="-", "-",
      IF(ISNUMBER('Data Table'!D108*1), 'Data Table'!D108,
         IF(ISNUMBER(SEARCH("hrs", 'Data Table'!D108)),
            IFERROR(
               ROUND(SUMPRODUCT(
                  VALUE(LEFT(_xlfn.TEXTSPLIT('Data Table'!D108, CHAR(10)), FIND("-", _xlfn.TEXTSPLIT('Data Table'!D108, CHAR(10)))-1)) *
                  (VALUE(MID(_xlfn.TEXTSPLIT('Data Table'!D108, CHAR(10)), FIND("-", _xlfn.TEXTSPLIT('Data Table'!D108, CHAR(10)))+2,
                  SEARCH("hrs", _xlfn.TEXTSPLIT('Data Table'!D108, CHAR(10)))-SEARCH("-", _xlfn.TEXTSPLIT('Data Table'!D108, CHAR(10)))-2))/12)
               ), 2),
               "-"
            )
         )
      )
   )
)</f>
        <v>28</v>
      </c>
      <c r="E107" s="203" cm="1">
        <f t="array" ref="E107">IF('Data Table'!E108="", "-",
   IF('Data Table'!E108="-", "-",
      IF(ISNUMBER('Data Table'!E108*1), 'Data Table'!E108,
         IF(ISNUMBER(SEARCH("hrs", 'Data Table'!E108)),
            IFERROR(
               ROUND(SUMPRODUCT(
                  VALUE(LEFT(_xlfn.TEXTSPLIT('Data Table'!E108, CHAR(10)), FIND("-", _xlfn.TEXTSPLIT('Data Table'!E108, CHAR(10)))-1)) *
                  (VALUE(MID(_xlfn.TEXTSPLIT('Data Table'!E108, CHAR(10)), FIND("-", _xlfn.TEXTSPLIT('Data Table'!E108, CHAR(10)))+2,
                  SEARCH("hrs", _xlfn.TEXTSPLIT('Data Table'!E108, CHAR(10)))-SEARCH("-", _xlfn.TEXTSPLIT('Data Table'!E108, CHAR(10)))-2))/12)
               ), 2),
               "-"
            )
         )
      )
   )
)</f>
        <v>20</v>
      </c>
      <c r="F107" s="203" cm="1">
        <f t="array" ref="F107">IF('Data Table'!F108="", "-",
   IF('Data Table'!F108="-", "-",
      IF(ISNUMBER('Data Table'!F108*1), 'Data Table'!F108,
         IF(ISNUMBER(SEARCH("hrs", 'Data Table'!F108)),
            IFERROR(
               ROUND(SUMPRODUCT(
                  VALUE(LEFT(_xlfn.TEXTSPLIT('Data Table'!F108, CHAR(10)), FIND("-", _xlfn.TEXTSPLIT('Data Table'!F108, CHAR(10)))-1)) *
                  (VALUE(MID(_xlfn.TEXTSPLIT('Data Table'!F108, CHAR(10)), FIND("-", _xlfn.TEXTSPLIT('Data Table'!F108, CHAR(10)))+2,
                  SEARCH("hrs", _xlfn.TEXTSPLIT('Data Table'!F108, CHAR(10)))-SEARCH("-", _xlfn.TEXTSPLIT('Data Table'!F108, CHAR(10)))-2))/12)
               ), 2),
               "-"
            )
         )
      )
   )
)</f>
        <v>10</v>
      </c>
      <c r="G107" s="203" cm="1">
        <f t="array" ref="G107">IF('Data Table'!G108="", "-",
   IF('Data Table'!G108="-", "-",
      IF(ISNUMBER('Data Table'!G108*1), 'Data Table'!G108,
         IF(ISNUMBER(SEARCH("hrs", 'Data Table'!G108)),
            IFERROR(
               ROUND(SUMPRODUCT(
                  VALUE(LEFT(_xlfn.TEXTSPLIT('Data Table'!G108, CHAR(10)), FIND("-", _xlfn.TEXTSPLIT('Data Table'!G108, CHAR(10)))-1)) *
                  (VALUE(MID(_xlfn.TEXTSPLIT('Data Table'!G108, CHAR(10)), FIND("-", _xlfn.TEXTSPLIT('Data Table'!G108, CHAR(10)))+2,
                  SEARCH("hrs", _xlfn.TEXTSPLIT('Data Table'!G108, CHAR(10)))-SEARCH("-", _xlfn.TEXTSPLIT('Data Table'!G108, CHAR(10)))-2))/12)
               ), 2),
               "-"
            )
         )
      )
   )
)</f>
        <v>10</v>
      </c>
      <c r="H107" s="203" cm="1">
        <f t="array" ref="H107">IF('Data Table'!H108="", "-",
   IF('Data Table'!H108="-", "-",
      IF(ISNUMBER('Data Table'!H108*1), 'Data Table'!H108,
         IF(ISNUMBER(SEARCH("hrs", 'Data Table'!H108)),
            IFERROR(
               ROUND(SUMPRODUCT(
                  VALUE(LEFT(_xlfn.TEXTSPLIT('Data Table'!H108, CHAR(10)), FIND("-", _xlfn.TEXTSPLIT('Data Table'!H108, CHAR(10)))-1)) *
                  (VALUE(MID(_xlfn.TEXTSPLIT('Data Table'!H108, CHAR(10)), FIND("-", _xlfn.TEXTSPLIT('Data Table'!H108, CHAR(10)))+2,
                  SEARCH("hrs", _xlfn.TEXTSPLIT('Data Table'!H108, CHAR(10)))-SEARCH("-", _xlfn.TEXTSPLIT('Data Table'!H108, CHAR(10)))-2))/12)
               ), 2),
               "-"
            )
         )
      )
   )
)</f>
        <v>8</v>
      </c>
      <c r="I107" s="203" cm="1">
        <f t="array" ref="I107">IF('Data Table'!I108="", "-",
   IF('Data Table'!I108="-", "-",
      IF(ISNUMBER('Data Table'!I108*1), 'Data Table'!I108,
         IF(ISNUMBER(SEARCH("hrs", 'Data Table'!I108)),
            IFERROR(
               ROUND(SUMPRODUCT(
                  VALUE(LEFT(_xlfn.TEXTSPLIT('Data Table'!I108, CHAR(10)), FIND("-", _xlfn.TEXTSPLIT('Data Table'!I108, CHAR(10)))-1)) *
                  (VALUE(MID(_xlfn.TEXTSPLIT('Data Table'!I108, CHAR(10)), FIND("-", _xlfn.TEXTSPLIT('Data Table'!I108, CHAR(10)))+2,
                  SEARCH("hrs", _xlfn.TEXTSPLIT('Data Table'!I108, CHAR(10)))-SEARCH("-", _xlfn.TEXTSPLIT('Data Table'!I108, CHAR(10)))-2))/12)
               ), 2),
               "-"
            )
         )
      )
   )
)</f>
        <v>7</v>
      </c>
      <c r="J107" s="203" cm="1">
        <f t="array" ref="J107">IF('Data Table'!J108="", "-",
   IF('Data Table'!J108="-", "-",
      IF(ISNUMBER('Data Table'!J108*1), 'Data Table'!J108,
         IF(ISNUMBER(SEARCH("hrs", 'Data Table'!J108)),
            IFERROR(
               ROUND(SUMPRODUCT(
                  VALUE(LEFT(_xlfn.TEXTSPLIT('Data Table'!J108, CHAR(10)), FIND("-", _xlfn.TEXTSPLIT('Data Table'!J108, CHAR(10)))-1)) *
                  (VALUE(MID(_xlfn.TEXTSPLIT('Data Table'!J108, CHAR(10)), FIND("-", _xlfn.TEXTSPLIT('Data Table'!J108, CHAR(10)))+2,
                  SEARCH("hrs", _xlfn.TEXTSPLIT('Data Table'!J108, CHAR(10)))-SEARCH("-", _xlfn.TEXTSPLIT('Data Table'!J108, CHAR(10)))-2))/12)
               ), 2),
               "-"
            )
         )
      )
   )
)</f>
        <v>3</v>
      </c>
      <c r="K107" s="203" cm="1">
        <f t="array" ref="K107">IF('Data Table'!K108="", "-",
   IF('Data Table'!K108="-", "-",
      IF(ISNUMBER('Data Table'!K108*1), 'Data Table'!K108,
         IF(ISNUMBER(SEARCH("hrs", 'Data Table'!K108)),
            IFERROR(
               ROUND(SUMPRODUCT(
                  VALUE(LEFT(_xlfn.TEXTSPLIT('Data Table'!K108, CHAR(10)), FIND("-", _xlfn.TEXTSPLIT('Data Table'!K108, CHAR(10)))-1)) *
                  (VALUE(MID(_xlfn.TEXTSPLIT('Data Table'!K108, CHAR(10)), FIND("-", _xlfn.TEXTSPLIT('Data Table'!K108, CHAR(10)))+2,
                  SEARCH("hrs", _xlfn.TEXTSPLIT('Data Table'!K108, CHAR(10)))-SEARCH("-", _xlfn.TEXTSPLIT('Data Table'!K108, CHAR(10)))-2))/12)
               ), 2),
               "-"
            )
         )
      )
   )
)</f>
        <v>3</v>
      </c>
      <c r="L107" s="203" cm="1">
        <f t="array" ref="L107">IF('Data Table'!N108="", "-",
   IF('Data Table'!N108="-", "-",
      IF(ISNUMBER('Data Table'!N108*1), 'Data Table'!N108,
         IF(ISNUMBER(SEARCH("hrs", 'Data Table'!N108)),
            IFERROR(
               ROUND(SUMPRODUCT(
                  VALUE(LEFT(_xlfn.TEXTSPLIT('Data Table'!N108, CHAR(10)), FIND("-", _xlfn.TEXTSPLIT('Data Table'!N108, CHAR(10)))-1)) *
                  (VALUE(MID(_xlfn.TEXTSPLIT('Data Table'!N108, CHAR(10)), FIND("-", _xlfn.TEXTSPLIT('Data Table'!N108, CHAR(10)))+2,
                  SEARCH("hrs", _xlfn.TEXTSPLIT('Data Table'!N108, CHAR(10)))-SEARCH("-", _xlfn.TEXTSPLIT('Data Table'!N108, CHAR(10)))-2))/12)
               ), 2),
               "-"
            )
         )
      )
   )
)</f>
        <v>2</v>
      </c>
      <c r="M107" s="203" cm="1">
        <f t="array" ref="M107">IF('Data Table'!O108="", "-",
   IF('Data Table'!O108="-", "-",
      IF(ISNUMBER('Data Table'!O108*1), 'Data Table'!O108,
         IF(ISNUMBER(SEARCH("hrs", 'Data Table'!O108)),
            IFERROR(
               ROUND(SUMPRODUCT(
                  VALUE(LEFT(_xlfn.TEXTSPLIT('Data Table'!O108, CHAR(10)), FIND("-", _xlfn.TEXTSPLIT('Data Table'!O108, CHAR(10)))-1)) *
                  (VALUE(MID(_xlfn.TEXTSPLIT('Data Table'!O108, CHAR(10)), FIND("-", _xlfn.TEXTSPLIT('Data Table'!O108, CHAR(10)))+2,
                  SEARCH("hrs", _xlfn.TEXTSPLIT('Data Table'!O108, CHAR(10)))-SEARCH("-", _xlfn.TEXTSPLIT('Data Table'!O108, CHAR(10)))-2))/12)
               ), 2),
               "-"
            )
         )
      )
   )
)</f>
        <v>2</v>
      </c>
      <c r="N107" s="203" cm="1">
        <f t="array" ref="N107">IF('Data Table'!P108="", "-",
   IF('Data Table'!P108="-", "-",
      IF(ISNUMBER('Data Table'!P108*1), 'Data Table'!P108,
         IF(ISNUMBER(SEARCH("hrs", 'Data Table'!P108)),
            IFERROR(
               ROUND(SUMPRODUCT(
                  VALUE(LEFT(_xlfn.TEXTSPLIT('Data Table'!P108, CHAR(10)), FIND("-", _xlfn.TEXTSPLIT('Data Table'!P108, CHAR(10)))-1)) *
                  (VALUE(MID(_xlfn.TEXTSPLIT('Data Table'!P108, CHAR(10)), FIND("-", _xlfn.TEXTSPLIT('Data Table'!P108, CHAR(10)))+2,
                  SEARCH("hrs", _xlfn.TEXTSPLIT('Data Table'!P108, CHAR(10)))-SEARCH("-", _xlfn.TEXTSPLIT('Data Table'!P108, CHAR(10)))-2))/12)
               ), 2),
               "-"
            )
         )
      )
   )
)</f>
        <v>5</v>
      </c>
      <c r="O107" s="203" cm="1">
        <f t="array" ref="O107">IF('Data Table'!Q108="", "-",
   IF('Data Table'!Q108="-", "-",
      IF(ISNUMBER('Data Table'!Q108*1), 'Data Table'!Q108,
         IF(ISNUMBER(SEARCH("hrs", 'Data Table'!Q108)),
            IFERROR(
               ROUND(SUMPRODUCT(
                  VALUE(LEFT(_xlfn.TEXTSPLIT('Data Table'!Q108, CHAR(10)), FIND("-", _xlfn.TEXTSPLIT('Data Table'!Q108, CHAR(10)))-1)) *
                  (VALUE(MID(_xlfn.TEXTSPLIT('Data Table'!Q108, CHAR(10)), FIND("-", _xlfn.TEXTSPLIT('Data Table'!Q108, CHAR(10)))+2,
                  SEARCH("hrs", _xlfn.TEXTSPLIT('Data Table'!Q108, CHAR(10)))-SEARCH("-", _xlfn.TEXTSPLIT('Data Table'!Q108, CHAR(10)))-2))/12)
               ), 2),
               "-"
            )
         )
      )
   )
)</f>
        <v>4</v>
      </c>
      <c r="P107" s="203" cm="1">
        <f t="array" ref="P107">IF('Data Table'!R108="", "-",
   IF('Data Table'!R108="-", "-",
      IF(ISNUMBER('Data Table'!R108*1), 'Data Table'!R108,
         IF(ISNUMBER(SEARCH("hrs", 'Data Table'!R108)),
            IFERROR(
               ROUND(SUMPRODUCT(
                  VALUE(LEFT(_xlfn.TEXTSPLIT('Data Table'!R108, CHAR(10)), FIND("-", _xlfn.TEXTSPLIT('Data Table'!R108, CHAR(10)))-1)) *
                  (VALUE(MID(_xlfn.TEXTSPLIT('Data Table'!R108, CHAR(10)), FIND("-", _xlfn.TEXTSPLIT('Data Table'!R108, CHAR(10)))+2,
                  SEARCH("hrs", _xlfn.TEXTSPLIT('Data Table'!R108, CHAR(10)))-SEARCH("-", _xlfn.TEXTSPLIT('Data Table'!R108, CHAR(10)))-2))/12)
               ), 2),
               "-"
            )
         )
      )
   )
)</f>
        <v>3</v>
      </c>
      <c r="Q107" s="203" cm="1">
        <f t="array" ref="Q107">IF('Data Table'!S108="", "-",
   IF('Data Table'!S108="-", "-",
      IF(ISNUMBER('Data Table'!S108*1), 'Data Table'!S108,
         IF(ISNUMBER(SEARCH("hrs", 'Data Table'!S108)),
            IFERROR(
               ROUND(SUMPRODUCT(
                  VALUE(LEFT(_xlfn.TEXTSPLIT('Data Table'!S108, CHAR(10)), FIND("-", _xlfn.TEXTSPLIT('Data Table'!S108, CHAR(10)))-1)) *
                  (VALUE(MID(_xlfn.TEXTSPLIT('Data Table'!S108, CHAR(10)), FIND("-", _xlfn.TEXTSPLIT('Data Table'!S108, CHAR(10)))+2,
                  SEARCH("hrs", _xlfn.TEXTSPLIT('Data Table'!S108, CHAR(10)))-SEARCH("-", _xlfn.TEXTSPLIT('Data Table'!S108, CHAR(10)))-2))/12)
               ), 2),
               "-"
            )
         )
      )
   )
)</f>
        <v>3</v>
      </c>
      <c r="R107" s="203" cm="1">
        <f t="array" ref="R107">IF('Data Table'!T108="", "-",
   IF('Data Table'!T108="-", "-",
      IF(ISNUMBER('Data Table'!T108*1), 'Data Table'!T108,
         IF(ISNUMBER(SEARCH("hrs", 'Data Table'!T108)),
            IFERROR(
               ROUND(SUMPRODUCT(
                  VALUE(LEFT(_xlfn.TEXTSPLIT('Data Table'!T108, CHAR(10)), FIND("-", _xlfn.TEXTSPLIT('Data Table'!T108, CHAR(10)))-1)) *
                  (VALUE(MID(_xlfn.TEXTSPLIT('Data Table'!T108, CHAR(10)), FIND("-", _xlfn.TEXTSPLIT('Data Table'!T108, CHAR(10)))+2,
                  SEARCH("hrs", _xlfn.TEXTSPLIT('Data Table'!T108, CHAR(10)))-SEARCH("-", _xlfn.TEXTSPLIT('Data Table'!T108, CHAR(10)))-2))/12)
               ), 2),
               "-"
            )
         )
      )
   )
)</f>
        <v>6.08</v>
      </c>
      <c r="S107" s="203" cm="1">
        <f t="array" ref="S107">IF('Data Table'!U108="", "-",
   IF('Data Table'!U108="-", "-",
      IF(ISNUMBER('Data Table'!U108*1), 'Data Table'!U108,
         IF(ISNUMBER(SEARCH("hrs", 'Data Table'!U108)),
            IFERROR(
               ROUND(SUMPRODUCT(
                  VALUE(LEFT(_xlfn.TEXTSPLIT('Data Table'!U108, CHAR(10)), FIND("-", _xlfn.TEXTSPLIT('Data Table'!U108, CHAR(10)))-1)) *
                  (VALUE(MID(_xlfn.TEXTSPLIT('Data Table'!U108, CHAR(10)), FIND("-", _xlfn.TEXTSPLIT('Data Table'!U108, CHAR(10)))+2,
                  SEARCH("hrs", _xlfn.TEXTSPLIT('Data Table'!U108, CHAR(10)))-SEARCH("-", _xlfn.TEXTSPLIT('Data Table'!U108, CHAR(10)))-2))/12)
               ), 2),
               "-"
            )
         )
      )
   )
)</f>
        <v>5</v>
      </c>
      <c r="T107" s="251">
        <v>25776</v>
      </c>
      <c r="U107" s="251">
        <v>57766</v>
      </c>
      <c r="V107" s="253">
        <v>796</v>
      </c>
      <c r="W107" s="208"/>
    </row>
    <row r="108" spans="1:23" s="3" customFormat="1" ht="20.25" customHeight="1">
      <c r="A108" s="205">
        <v>45418</v>
      </c>
      <c r="B108" s="203" cm="1">
        <f t="array" ref="B108">IF('Data Table'!B109="", "-",
   IF('Data Table'!B109="-", "-",
      IF(ISNUMBER('Data Table'!B109*1), 'Data Table'!B109,
         IF(ISNUMBER(SEARCH("hrs", 'Data Table'!B109)),
            IFERROR(
               ROUND(SUMPRODUCT(
                  VALUE(LEFT(_xlfn.TEXTSPLIT('Data Table'!B109, CHAR(10)), FIND("-", _xlfn.TEXTSPLIT('Data Table'!B109, CHAR(10)))-1)) *
                  (VALUE(MID(_xlfn.TEXTSPLIT('Data Table'!B109, CHAR(10)), FIND("-", _xlfn.TEXTSPLIT('Data Table'!B109, CHAR(10)))+2,
                  SEARCH("hrs", _xlfn.TEXTSPLIT('Data Table'!B109, CHAR(10)))-SEARCH("-", _xlfn.TEXTSPLIT('Data Table'!B109, CHAR(10)))-2))/12)
               ), 2),
               "-"
            )
         )
      )
   )
)</f>
        <v>100</v>
      </c>
      <c r="C108" s="203" cm="1">
        <f t="array" ref="C108">IF('Data Table'!C109="", "-",
   IF('Data Table'!C109="-", "-",
      IF(ISNUMBER('Data Table'!C109*1), 'Data Table'!C109,
         IF(ISNUMBER(SEARCH("hrs", 'Data Table'!C109)),
            IFERROR(
               ROUND(SUMPRODUCT(
                  VALUE(LEFT(_xlfn.TEXTSPLIT('Data Table'!C109, CHAR(10)), FIND("-", _xlfn.TEXTSPLIT('Data Table'!C109, CHAR(10)))-1)) *
                  (VALUE(MID(_xlfn.TEXTSPLIT('Data Table'!C109, CHAR(10)), FIND("-", _xlfn.TEXTSPLIT('Data Table'!C109, CHAR(10)))+2,
                  SEARCH("hrs", _xlfn.TEXTSPLIT('Data Table'!C109, CHAR(10)))-SEARCH("-", _xlfn.TEXTSPLIT('Data Table'!C109, CHAR(10)))-2))/12)
               ), 2),
               "-"
            )
         )
      )
   )
)</f>
        <v>107</v>
      </c>
      <c r="D108" s="203" cm="1">
        <f t="array" ref="D108">IF('Data Table'!D109="", "-",
   IF('Data Table'!D109="-", "-",
      IF(ISNUMBER('Data Table'!D109*1), 'Data Table'!D109,
         IF(ISNUMBER(SEARCH("hrs", 'Data Table'!D109)),
            IFERROR(
               ROUND(SUMPRODUCT(
                  VALUE(LEFT(_xlfn.TEXTSPLIT('Data Table'!D109, CHAR(10)), FIND("-", _xlfn.TEXTSPLIT('Data Table'!D109, CHAR(10)))-1)) *
                  (VALUE(MID(_xlfn.TEXTSPLIT('Data Table'!D109, CHAR(10)), FIND("-", _xlfn.TEXTSPLIT('Data Table'!D109, CHAR(10)))+2,
                  SEARCH("hrs", _xlfn.TEXTSPLIT('Data Table'!D109, CHAR(10)))-SEARCH("-", _xlfn.TEXTSPLIT('Data Table'!D109, CHAR(10)))-2))/12)
               ), 2),
               "-"
            )
         )
      )
   )
)</f>
        <v>22</v>
      </c>
      <c r="E108" s="203" cm="1">
        <f t="array" ref="E108">IF('Data Table'!E109="", "-",
   IF('Data Table'!E109="-", "-",
      IF(ISNUMBER('Data Table'!E109*1), 'Data Table'!E109,
         IF(ISNUMBER(SEARCH("hrs", 'Data Table'!E109)),
            IFERROR(
               ROUND(SUMPRODUCT(
                  VALUE(LEFT(_xlfn.TEXTSPLIT('Data Table'!E109, CHAR(10)), FIND("-", _xlfn.TEXTSPLIT('Data Table'!E109, CHAR(10)))-1)) *
                  (VALUE(MID(_xlfn.TEXTSPLIT('Data Table'!E109, CHAR(10)), FIND("-", _xlfn.TEXTSPLIT('Data Table'!E109, CHAR(10)))+2,
                  SEARCH("hrs", _xlfn.TEXTSPLIT('Data Table'!E109, CHAR(10)))-SEARCH("-", _xlfn.TEXTSPLIT('Data Table'!E109, CHAR(10)))-2))/12)
               ), 2),
               "-"
            )
         )
      )
   )
)</f>
        <v>23</v>
      </c>
      <c r="F108" s="203" cm="1">
        <f t="array" ref="F108">IF('Data Table'!F109="", "-",
   IF('Data Table'!F109="-", "-",
      IF(ISNUMBER('Data Table'!F109*1), 'Data Table'!F109,
         IF(ISNUMBER(SEARCH("hrs", 'Data Table'!F109)),
            IFERROR(
               ROUND(SUMPRODUCT(
                  VALUE(LEFT(_xlfn.TEXTSPLIT('Data Table'!F109, CHAR(10)), FIND("-", _xlfn.TEXTSPLIT('Data Table'!F109, CHAR(10)))-1)) *
                  (VALUE(MID(_xlfn.TEXTSPLIT('Data Table'!F109, CHAR(10)), FIND("-", _xlfn.TEXTSPLIT('Data Table'!F109, CHAR(10)))+2,
                  SEARCH("hrs", _xlfn.TEXTSPLIT('Data Table'!F109, CHAR(10)))-SEARCH("-", _xlfn.TEXTSPLIT('Data Table'!F109, CHAR(10)))-2))/12)
               ), 2),
               "-"
            )
         )
      )
   )
)</f>
        <v>10</v>
      </c>
      <c r="G108" s="203" cm="1">
        <f t="array" ref="G108">IF('Data Table'!G109="", "-",
   IF('Data Table'!G109="-", "-",
      IF(ISNUMBER('Data Table'!G109*1), 'Data Table'!G109,
         IF(ISNUMBER(SEARCH("hrs", 'Data Table'!G109)),
            IFERROR(
               ROUND(SUMPRODUCT(
                  VALUE(LEFT(_xlfn.TEXTSPLIT('Data Table'!G109, CHAR(10)), FIND("-", _xlfn.TEXTSPLIT('Data Table'!G109, CHAR(10)))-1)) *
                  (VALUE(MID(_xlfn.TEXTSPLIT('Data Table'!G109, CHAR(10)), FIND("-", _xlfn.TEXTSPLIT('Data Table'!G109, CHAR(10)))+2,
                  SEARCH("hrs", _xlfn.TEXTSPLIT('Data Table'!G109, CHAR(10)))-SEARCH("-", _xlfn.TEXTSPLIT('Data Table'!G109, CHAR(10)))-2))/12)
               ), 2),
               "-"
            )
         )
      )
   )
)</f>
        <v>10</v>
      </c>
      <c r="H108" s="203" cm="1">
        <f t="array" ref="H108">IF('Data Table'!H109="", "-",
   IF('Data Table'!H109="-", "-",
      IF(ISNUMBER('Data Table'!H109*1), 'Data Table'!H109,
         IF(ISNUMBER(SEARCH("hrs", 'Data Table'!H109)),
            IFERROR(
               ROUND(SUMPRODUCT(
                  VALUE(LEFT(_xlfn.TEXTSPLIT('Data Table'!H109, CHAR(10)), FIND("-", _xlfn.TEXTSPLIT('Data Table'!H109, CHAR(10)))-1)) *
                  (VALUE(MID(_xlfn.TEXTSPLIT('Data Table'!H109, CHAR(10)), FIND("-", _xlfn.TEXTSPLIT('Data Table'!H109, CHAR(10)))+2,
                  SEARCH("hrs", _xlfn.TEXTSPLIT('Data Table'!H109, CHAR(10)))-SEARCH("-", _xlfn.TEXTSPLIT('Data Table'!H109, CHAR(10)))-2))/12)
               ), 2),
               "-"
            )
         )
      )
   )
)</f>
        <v>8</v>
      </c>
      <c r="I108" s="203" cm="1">
        <f t="array" ref="I108">IF('Data Table'!I109="", "-",
   IF('Data Table'!I109="-", "-",
      IF(ISNUMBER('Data Table'!I109*1), 'Data Table'!I109,
         IF(ISNUMBER(SEARCH("hrs", 'Data Table'!I109)),
            IFERROR(
               ROUND(SUMPRODUCT(
                  VALUE(LEFT(_xlfn.TEXTSPLIT('Data Table'!I109, CHAR(10)), FIND("-", _xlfn.TEXTSPLIT('Data Table'!I109, CHAR(10)))-1)) *
                  (VALUE(MID(_xlfn.TEXTSPLIT('Data Table'!I109, CHAR(10)), FIND("-", _xlfn.TEXTSPLIT('Data Table'!I109, CHAR(10)))+2,
                  SEARCH("hrs", _xlfn.TEXTSPLIT('Data Table'!I109, CHAR(10)))-SEARCH("-", _xlfn.TEXTSPLIT('Data Table'!I109, CHAR(10)))-2))/12)
               ), 2),
               "-"
            )
         )
      )
   )
)</f>
        <v>7</v>
      </c>
      <c r="J108" s="203" cm="1">
        <f t="array" ref="J108">IF('Data Table'!J109="", "-",
   IF('Data Table'!J109="-", "-",
      IF(ISNUMBER('Data Table'!J109*1), 'Data Table'!J109,
         IF(ISNUMBER(SEARCH("hrs", 'Data Table'!J109)),
            IFERROR(
               ROUND(SUMPRODUCT(
                  VALUE(LEFT(_xlfn.TEXTSPLIT('Data Table'!J109, CHAR(10)), FIND("-", _xlfn.TEXTSPLIT('Data Table'!J109, CHAR(10)))-1)) *
                  (VALUE(MID(_xlfn.TEXTSPLIT('Data Table'!J109, CHAR(10)), FIND("-", _xlfn.TEXTSPLIT('Data Table'!J109, CHAR(10)))+2,
                  SEARCH("hrs", _xlfn.TEXTSPLIT('Data Table'!J109, CHAR(10)))-SEARCH("-", _xlfn.TEXTSPLIT('Data Table'!J109, CHAR(10)))-2))/12)
               ), 2),
               "-"
            )
         )
      )
   )
)</f>
        <v>3</v>
      </c>
      <c r="K108" s="203" cm="1">
        <f t="array" ref="K108">IF('Data Table'!K109="", "-",
   IF('Data Table'!K109="-", "-",
      IF(ISNUMBER('Data Table'!K109*1), 'Data Table'!K109,
         IF(ISNUMBER(SEARCH("hrs", 'Data Table'!K109)),
            IFERROR(
               ROUND(SUMPRODUCT(
                  VALUE(LEFT(_xlfn.TEXTSPLIT('Data Table'!K109, CHAR(10)), FIND("-", _xlfn.TEXTSPLIT('Data Table'!K109, CHAR(10)))-1)) *
                  (VALUE(MID(_xlfn.TEXTSPLIT('Data Table'!K109, CHAR(10)), FIND("-", _xlfn.TEXTSPLIT('Data Table'!K109, CHAR(10)))+2,
                  SEARCH("hrs", _xlfn.TEXTSPLIT('Data Table'!K109, CHAR(10)))-SEARCH("-", _xlfn.TEXTSPLIT('Data Table'!K109, CHAR(10)))-2))/12)
               ), 2),
               "-"
            )
         )
      )
   )
)</f>
        <v>3</v>
      </c>
      <c r="L108" s="203" cm="1">
        <f t="array" ref="L108">IF('Data Table'!N109="", "-",
   IF('Data Table'!N109="-", "-",
      IF(ISNUMBER('Data Table'!N109*1), 'Data Table'!N109,
         IF(ISNUMBER(SEARCH("hrs", 'Data Table'!N109)),
            IFERROR(
               ROUND(SUMPRODUCT(
                  VALUE(LEFT(_xlfn.TEXTSPLIT('Data Table'!N109, CHAR(10)), FIND("-", _xlfn.TEXTSPLIT('Data Table'!N109, CHAR(10)))-1)) *
                  (VALUE(MID(_xlfn.TEXTSPLIT('Data Table'!N109, CHAR(10)), FIND("-", _xlfn.TEXTSPLIT('Data Table'!N109, CHAR(10)))+2,
                  SEARCH("hrs", _xlfn.TEXTSPLIT('Data Table'!N109, CHAR(10)))-SEARCH("-", _xlfn.TEXTSPLIT('Data Table'!N109, CHAR(10)))-2))/12)
               ), 2),
               "-"
            )
         )
      )
   )
)</f>
        <v>3</v>
      </c>
      <c r="M108" s="203" cm="1">
        <f t="array" ref="M108">IF('Data Table'!O109="", "-",
   IF('Data Table'!O109="-", "-",
      IF(ISNUMBER('Data Table'!O109*1), 'Data Table'!O109,
         IF(ISNUMBER(SEARCH("hrs", 'Data Table'!O109)),
            IFERROR(
               ROUND(SUMPRODUCT(
                  VALUE(LEFT(_xlfn.TEXTSPLIT('Data Table'!O109, CHAR(10)), FIND("-", _xlfn.TEXTSPLIT('Data Table'!O109, CHAR(10)))-1)) *
                  (VALUE(MID(_xlfn.TEXTSPLIT('Data Table'!O109, CHAR(10)), FIND("-", _xlfn.TEXTSPLIT('Data Table'!O109, CHAR(10)))+2,
                  SEARCH("hrs", _xlfn.TEXTSPLIT('Data Table'!O109, CHAR(10)))-SEARCH("-", _xlfn.TEXTSPLIT('Data Table'!O109, CHAR(10)))-2))/12)
               ), 2),
               "-"
            )
         )
      )
   )
)</f>
        <v>2</v>
      </c>
      <c r="N108" s="203" cm="1">
        <f t="array" ref="N108">IF('Data Table'!P109="", "-",
   IF('Data Table'!P109="-", "-",
      IF(ISNUMBER('Data Table'!P109*1), 'Data Table'!P109,
         IF(ISNUMBER(SEARCH("hrs", 'Data Table'!P109)),
            IFERROR(
               ROUND(SUMPRODUCT(
                  VALUE(LEFT(_xlfn.TEXTSPLIT('Data Table'!P109, CHAR(10)), FIND("-", _xlfn.TEXTSPLIT('Data Table'!P109, CHAR(10)))-1)) *
                  (VALUE(MID(_xlfn.TEXTSPLIT('Data Table'!P109, CHAR(10)), FIND("-", _xlfn.TEXTSPLIT('Data Table'!P109, CHAR(10)))+2,
                  SEARCH("hrs", _xlfn.TEXTSPLIT('Data Table'!P109, CHAR(10)))-SEARCH("-", _xlfn.TEXTSPLIT('Data Table'!P109, CHAR(10)))-2))/12)
               ), 2),
               "-"
            )
         )
      )
   )
)</f>
        <v>5</v>
      </c>
      <c r="O108" s="203" cm="1">
        <f t="array" ref="O108">IF('Data Table'!Q109="", "-",
   IF('Data Table'!Q109="-", "-",
      IF(ISNUMBER('Data Table'!Q109*1), 'Data Table'!Q109,
         IF(ISNUMBER(SEARCH("hrs", 'Data Table'!Q109)),
            IFERROR(
               ROUND(SUMPRODUCT(
                  VALUE(LEFT(_xlfn.TEXTSPLIT('Data Table'!Q109, CHAR(10)), FIND("-", _xlfn.TEXTSPLIT('Data Table'!Q109, CHAR(10)))-1)) *
                  (VALUE(MID(_xlfn.TEXTSPLIT('Data Table'!Q109, CHAR(10)), FIND("-", _xlfn.TEXTSPLIT('Data Table'!Q109, CHAR(10)))+2,
                  SEARCH("hrs", _xlfn.TEXTSPLIT('Data Table'!Q109, CHAR(10)))-SEARCH("-", _xlfn.TEXTSPLIT('Data Table'!Q109, CHAR(10)))-2))/12)
               ), 2),
               "-"
            )
         )
      )
   )
)</f>
        <v>4</v>
      </c>
      <c r="P108" s="203" cm="1">
        <f t="array" ref="P108">IF('Data Table'!R109="", "-",
   IF('Data Table'!R109="-", "-",
      IF(ISNUMBER('Data Table'!R109*1), 'Data Table'!R109,
         IF(ISNUMBER(SEARCH("hrs", 'Data Table'!R109)),
            IFERROR(
               ROUND(SUMPRODUCT(
                  VALUE(LEFT(_xlfn.TEXTSPLIT('Data Table'!R109, CHAR(10)), FIND("-", _xlfn.TEXTSPLIT('Data Table'!R109, CHAR(10)))-1)) *
                  (VALUE(MID(_xlfn.TEXTSPLIT('Data Table'!R109, CHAR(10)), FIND("-", _xlfn.TEXTSPLIT('Data Table'!R109, CHAR(10)))+2,
                  SEARCH("hrs", _xlfn.TEXTSPLIT('Data Table'!R109, CHAR(10)))-SEARCH("-", _xlfn.TEXTSPLIT('Data Table'!R109, CHAR(10)))-2))/12)
               ), 2),
               "-"
            )
         )
      )
   )
)</f>
        <v>3</v>
      </c>
      <c r="Q108" s="203" cm="1">
        <f t="array" ref="Q108">IF('Data Table'!S109="", "-",
   IF('Data Table'!S109="-", "-",
      IF(ISNUMBER('Data Table'!S109*1), 'Data Table'!S109,
         IF(ISNUMBER(SEARCH("hrs", 'Data Table'!S109)),
            IFERROR(
               ROUND(SUMPRODUCT(
                  VALUE(LEFT(_xlfn.TEXTSPLIT('Data Table'!S109, CHAR(10)), FIND("-", _xlfn.TEXTSPLIT('Data Table'!S109, CHAR(10)))-1)) *
                  (VALUE(MID(_xlfn.TEXTSPLIT('Data Table'!S109, CHAR(10)), FIND("-", _xlfn.TEXTSPLIT('Data Table'!S109, CHAR(10)))+2,
                  SEARCH("hrs", _xlfn.TEXTSPLIT('Data Table'!S109, CHAR(10)))-SEARCH("-", _xlfn.TEXTSPLIT('Data Table'!S109, CHAR(10)))-2))/12)
               ), 2),
               "-"
            )
         )
      )
   )
)</f>
        <v>3</v>
      </c>
      <c r="R108" s="203" cm="1">
        <f t="array" ref="R108">IF('Data Table'!T109="", "-",
   IF('Data Table'!T109="-", "-",
      IF(ISNUMBER('Data Table'!T109*1), 'Data Table'!T109,
         IF(ISNUMBER(SEARCH("hrs", 'Data Table'!T109)),
            IFERROR(
               ROUND(SUMPRODUCT(
                  VALUE(LEFT(_xlfn.TEXTSPLIT('Data Table'!T109, CHAR(10)), FIND("-", _xlfn.TEXTSPLIT('Data Table'!T109, CHAR(10)))-1)) *
                  (VALUE(MID(_xlfn.TEXTSPLIT('Data Table'!T109, CHAR(10)), FIND("-", _xlfn.TEXTSPLIT('Data Table'!T109, CHAR(10)))+2,
                  SEARCH("hrs", _xlfn.TEXTSPLIT('Data Table'!T109, CHAR(10)))-SEARCH("-", _xlfn.TEXTSPLIT('Data Table'!T109, CHAR(10)))-2))/12)
               ), 2),
               "-"
            )
         )
      )
   )
)</f>
        <v>6</v>
      </c>
      <c r="S108" s="203" cm="1">
        <f t="array" ref="S108">IF('Data Table'!U109="", "-",
   IF('Data Table'!U109="-", "-",
      IF(ISNUMBER('Data Table'!U109*1), 'Data Table'!U109,
         IF(ISNUMBER(SEARCH("hrs", 'Data Table'!U109)),
            IFERROR(
               ROUND(SUMPRODUCT(
                  VALUE(LEFT(_xlfn.TEXTSPLIT('Data Table'!U109, CHAR(10)), FIND("-", _xlfn.TEXTSPLIT('Data Table'!U109, CHAR(10)))-1)) *
                  (VALUE(MID(_xlfn.TEXTSPLIT('Data Table'!U109, CHAR(10)), FIND("-", _xlfn.TEXTSPLIT('Data Table'!U109, CHAR(10)))+2,
                  SEARCH("hrs", _xlfn.TEXTSPLIT('Data Table'!U109, CHAR(10)))-SEARCH("-", _xlfn.TEXTSPLIT('Data Table'!U109, CHAR(10)))-2))/12)
               ), 2),
               "-"
            )
         )
      )
   )
)</f>
        <v>6</v>
      </c>
      <c r="T108" s="256">
        <v>26015</v>
      </c>
      <c r="U108" s="251">
        <v>60148</v>
      </c>
      <c r="V108" s="253">
        <v>853</v>
      </c>
      <c r="W108" s="208"/>
    </row>
    <row r="109" spans="1:23" s="3" customFormat="1" ht="20.25" customHeight="1">
      <c r="A109" s="205">
        <v>45419</v>
      </c>
      <c r="B109" s="203" cm="1">
        <f t="array" ref="B109">IF('Data Table'!B110="", "-",
   IF('Data Table'!B110="-", "-",
      IF(ISNUMBER('Data Table'!B110*1), 'Data Table'!B110,
         IF(ISNUMBER(SEARCH("hrs", 'Data Table'!B110)),
            IFERROR(
               ROUND(SUMPRODUCT(
                  VALUE(LEFT(_xlfn.TEXTSPLIT('Data Table'!B110, CHAR(10)), FIND("-", _xlfn.TEXTSPLIT('Data Table'!B110, CHAR(10)))-1)) *
                  (VALUE(MID(_xlfn.TEXTSPLIT('Data Table'!B110, CHAR(10)), FIND("-", _xlfn.TEXTSPLIT('Data Table'!B110, CHAR(10)))+2,
                  SEARCH("hrs", _xlfn.TEXTSPLIT('Data Table'!B110, CHAR(10)))-SEARCH("-", _xlfn.TEXTSPLIT('Data Table'!B110, CHAR(10)))-2))/12)
               ), 2),
               "-"
            )
         )
      )
   )
)</f>
        <v>106</v>
      </c>
      <c r="C109" s="203" t="str" cm="1">
        <f t="array" ref="C109">IF('Data Table'!C110="", "-",
   IF('Data Table'!C110="-", "-",
      IF(ISNUMBER('Data Table'!C110*1), 'Data Table'!C110,
         IF(ISNUMBER(SEARCH("hrs", 'Data Table'!C110)),
            IFERROR(
               ROUND(SUMPRODUCT(
                  VALUE(LEFT(_xlfn.TEXTSPLIT('Data Table'!C110, CHAR(10)), FIND("-", _xlfn.TEXTSPLIT('Data Table'!C110, CHAR(10)))-1)) *
                  (VALUE(MID(_xlfn.TEXTSPLIT('Data Table'!C110, CHAR(10)), FIND("-", _xlfn.TEXTSPLIT('Data Table'!C110, CHAR(10)))+2,
                  SEARCH("hrs", _xlfn.TEXTSPLIT('Data Table'!C110, CHAR(10)))-SEARCH("-", _xlfn.TEXTSPLIT('Data Table'!C110, CHAR(10)))-2))/12)
               ), 2),
               "-"
            )
         )
      )
   )
)</f>
        <v>-</v>
      </c>
      <c r="D109" s="203" cm="1">
        <f t="array" ref="D109">IF('Data Table'!D110="", "-",
   IF('Data Table'!D110="-", "-",
      IF(ISNUMBER('Data Table'!D110*1), 'Data Table'!D110,
         IF(ISNUMBER(SEARCH("hrs", 'Data Table'!D110)),
            IFERROR(
               ROUND(SUMPRODUCT(
                  VALUE(LEFT(_xlfn.TEXTSPLIT('Data Table'!D110, CHAR(10)), FIND("-", _xlfn.TEXTSPLIT('Data Table'!D110, CHAR(10)))-1)) *
                  (VALUE(MID(_xlfn.TEXTSPLIT('Data Table'!D110, CHAR(10)), FIND("-", _xlfn.TEXTSPLIT('Data Table'!D110, CHAR(10)))+2,
                  SEARCH("hrs", _xlfn.TEXTSPLIT('Data Table'!D110, CHAR(10)))-SEARCH("-", _xlfn.TEXTSPLIT('Data Table'!D110, CHAR(10)))-2))/12)
               ), 2),
               "-"
            )
         )
      )
   )
)</f>
        <v>21</v>
      </c>
      <c r="E109" s="203" t="str" cm="1">
        <f t="array" ref="E109">IF('Data Table'!E110="", "-",
   IF('Data Table'!E110="-", "-",
      IF(ISNUMBER('Data Table'!E110*1), 'Data Table'!E110,
         IF(ISNUMBER(SEARCH("hrs", 'Data Table'!E110)),
            IFERROR(
               ROUND(SUMPRODUCT(
                  VALUE(LEFT(_xlfn.TEXTSPLIT('Data Table'!E110, CHAR(10)), FIND("-", _xlfn.TEXTSPLIT('Data Table'!E110, CHAR(10)))-1)) *
                  (VALUE(MID(_xlfn.TEXTSPLIT('Data Table'!E110, CHAR(10)), FIND("-", _xlfn.TEXTSPLIT('Data Table'!E110, CHAR(10)))+2,
                  SEARCH("hrs", _xlfn.TEXTSPLIT('Data Table'!E110, CHAR(10)))-SEARCH("-", _xlfn.TEXTSPLIT('Data Table'!E110, CHAR(10)))-2))/12)
               ), 2),
               "-"
            )
         )
      )
   )
)</f>
        <v>-</v>
      </c>
      <c r="F109" s="203" cm="1">
        <f t="array" ref="F109">IF('Data Table'!F110="", "-",
   IF('Data Table'!F110="-", "-",
      IF(ISNUMBER('Data Table'!F110*1), 'Data Table'!F110,
         IF(ISNUMBER(SEARCH("hrs", 'Data Table'!F110)),
            IFERROR(
               ROUND(SUMPRODUCT(
                  VALUE(LEFT(_xlfn.TEXTSPLIT('Data Table'!F110, CHAR(10)), FIND("-", _xlfn.TEXTSPLIT('Data Table'!F110, CHAR(10)))-1)) *
                  (VALUE(MID(_xlfn.TEXTSPLIT('Data Table'!F110, CHAR(10)), FIND("-", _xlfn.TEXTSPLIT('Data Table'!F110, CHAR(10)))+2,
                  SEARCH("hrs", _xlfn.TEXTSPLIT('Data Table'!F110, CHAR(10)))-SEARCH("-", _xlfn.TEXTSPLIT('Data Table'!F110, CHAR(10)))-2))/12)
               ), 2),
               "-"
            )
         )
      )
   )
)</f>
        <v>10</v>
      </c>
      <c r="G109" s="203" t="str" cm="1">
        <f t="array" ref="G109">IF('Data Table'!G110="", "-",
   IF('Data Table'!G110="-", "-",
      IF(ISNUMBER('Data Table'!G110*1), 'Data Table'!G110,
         IF(ISNUMBER(SEARCH("hrs", 'Data Table'!G110)),
            IFERROR(
               ROUND(SUMPRODUCT(
                  VALUE(LEFT(_xlfn.TEXTSPLIT('Data Table'!G110, CHAR(10)), FIND("-", _xlfn.TEXTSPLIT('Data Table'!G110, CHAR(10)))-1)) *
                  (VALUE(MID(_xlfn.TEXTSPLIT('Data Table'!G110, CHAR(10)), FIND("-", _xlfn.TEXTSPLIT('Data Table'!G110, CHAR(10)))+2,
                  SEARCH("hrs", _xlfn.TEXTSPLIT('Data Table'!G110, CHAR(10)))-SEARCH("-", _xlfn.TEXTSPLIT('Data Table'!G110, CHAR(10)))-2))/12)
               ), 2),
               "-"
            )
         )
      )
   )
)</f>
        <v>-</v>
      </c>
      <c r="H109" s="203" cm="1">
        <f t="array" ref="H109">IF('Data Table'!H110="", "-",
   IF('Data Table'!H110="-", "-",
      IF(ISNUMBER('Data Table'!H110*1), 'Data Table'!H110,
         IF(ISNUMBER(SEARCH("hrs", 'Data Table'!H110)),
            IFERROR(
               ROUND(SUMPRODUCT(
                  VALUE(LEFT(_xlfn.TEXTSPLIT('Data Table'!H110, CHAR(10)), FIND("-", _xlfn.TEXTSPLIT('Data Table'!H110, CHAR(10)))-1)) *
                  (VALUE(MID(_xlfn.TEXTSPLIT('Data Table'!H110, CHAR(10)), FIND("-", _xlfn.TEXTSPLIT('Data Table'!H110, CHAR(10)))+2,
                  SEARCH("hrs", _xlfn.TEXTSPLIT('Data Table'!H110, CHAR(10)))-SEARCH("-", _xlfn.TEXTSPLIT('Data Table'!H110, CHAR(10)))-2))/12)
               ), 2),
               "-"
            )
         )
      )
   )
)</f>
        <v>6</v>
      </c>
      <c r="I109" s="203" t="str" cm="1">
        <f t="array" ref="I109">IF('Data Table'!I110="", "-",
   IF('Data Table'!I110="-", "-",
      IF(ISNUMBER('Data Table'!I110*1), 'Data Table'!I110,
         IF(ISNUMBER(SEARCH("hrs", 'Data Table'!I110)),
            IFERROR(
               ROUND(SUMPRODUCT(
                  VALUE(LEFT(_xlfn.TEXTSPLIT('Data Table'!I110, CHAR(10)), FIND("-", _xlfn.TEXTSPLIT('Data Table'!I110, CHAR(10)))-1)) *
                  (VALUE(MID(_xlfn.TEXTSPLIT('Data Table'!I110, CHAR(10)), FIND("-", _xlfn.TEXTSPLIT('Data Table'!I110, CHAR(10)))+2,
                  SEARCH("hrs", _xlfn.TEXTSPLIT('Data Table'!I110, CHAR(10)))-SEARCH("-", _xlfn.TEXTSPLIT('Data Table'!I110, CHAR(10)))-2))/12)
               ), 2),
               "-"
            )
         )
      )
   )
)</f>
        <v>-</v>
      </c>
      <c r="J109" s="203" cm="1">
        <f t="array" ref="J109">IF('Data Table'!J110="", "-",
   IF('Data Table'!J110="-", "-",
      IF(ISNUMBER('Data Table'!J110*1), 'Data Table'!J110,
         IF(ISNUMBER(SEARCH("hrs", 'Data Table'!J110)),
            IFERROR(
               ROUND(SUMPRODUCT(
                  VALUE(LEFT(_xlfn.TEXTSPLIT('Data Table'!J110, CHAR(10)), FIND("-", _xlfn.TEXTSPLIT('Data Table'!J110, CHAR(10)))-1)) *
                  (VALUE(MID(_xlfn.TEXTSPLIT('Data Table'!J110, CHAR(10)), FIND("-", _xlfn.TEXTSPLIT('Data Table'!J110, CHAR(10)))+2,
                  SEARCH("hrs", _xlfn.TEXTSPLIT('Data Table'!J110, CHAR(10)))-SEARCH("-", _xlfn.TEXTSPLIT('Data Table'!J110, CHAR(10)))-2))/12)
               ), 2),
               "-"
            )
         )
      )
   )
)</f>
        <v>2</v>
      </c>
      <c r="K109" s="203" t="str" cm="1">
        <f t="array" ref="K109">IF('Data Table'!K110="", "-",
   IF('Data Table'!K110="-", "-",
      IF(ISNUMBER('Data Table'!K110*1), 'Data Table'!K110,
         IF(ISNUMBER(SEARCH("hrs", 'Data Table'!K110)),
            IFERROR(
               ROUND(SUMPRODUCT(
                  VALUE(LEFT(_xlfn.TEXTSPLIT('Data Table'!K110, CHAR(10)), FIND("-", _xlfn.TEXTSPLIT('Data Table'!K110, CHAR(10)))-1)) *
                  (VALUE(MID(_xlfn.TEXTSPLIT('Data Table'!K110, CHAR(10)), FIND("-", _xlfn.TEXTSPLIT('Data Table'!K110, CHAR(10)))+2,
                  SEARCH("hrs", _xlfn.TEXTSPLIT('Data Table'!K110, CHAR(10)))-SEARCH("-", _xlfn.TEXTSPLIT('Data Table'!K110, CHAR(10)))-2))/12)
               ), 2),
               "-"
            )
         )
      )
   )
)</f>
        <v>-</v>
      </c>
      <c r="L109" s="203" cm="1">
        <f t="array" ref="L109">IF('Data Table'!N110="", "-",
   IF('Data Table'!N110="-", "-",
      IF(ISNUMBER('Data Table'!N110*1), 'Data Table'!N110,
         IF(ISNUMBER(SEARCH("hrs", 'Data Table'!N110)),
            IFERROR(
               ROUND(SUMPRODUCT(
                  VALUE(LEFT(_xlfn.TEXTSPLIT('Data Table'!N110, CHAR(10)), FIND("-", _xlfn.TEXTSPLIT('Data Table'!N110, CHAR(10)))-1)) *
                  (VALUE(MID(_xlfn.TEXTSPLIT('Data Table'!N110, CHAR(10)), FIND("-", _xlfn.TEXTSPLIT('Data Table'!N110, CHAR(10)))+2,
                  SEARCH("hrs", _xlfn.TEXTSPLIT('Data Table'!N110, CHAR(10)))-SEARCH("-", _xlfn.TEXTSPLIT('Data Table'!N110, CHAR(10)))-2))/12)
               ), 2),
               "-"
            )
         )
      )
   )
)</f>
        <v>3</v>
      </c>
      <c r="M109" s="203" cm="1">
        <f t="array" ref="M109">IF('Data Table'!O110="", "-",
   IF('Data Table'!O110="-", "-",
      IF(ISNUMBER('Data Table'!O110*1), 'Data Table'!O110,
         IF(ISNUMBER(SEARCH("hrs", 'Data Table'!O110)),
            IFERROR(
               ROUND(SUMPRODUCT(
                  VALUE(LEFT(_xlfn.TEXTSPLIT('Data Table'!O110, CHAR(10)), FIND("-", _xlfn.TEXTSPLIT('Data Table'!O110, CHAR(10)))-1)) *
                  (VALUE(MID(_xlfn.TEXTSPLIT('Data Table'!O110, CHAR(10)), FIND("-", _xlfn.TEXTSPLIT('Data Table'!O110, CHAR(10)))+2,
                  SEARCH("hrs", _xlfn.TEXTSPLIT('Data Table'!O110, CHAR(10)))-SEARCH("-", _xlfn.TEXTSPLIT('Data Table'!O110, CHAR(10)))-2))/12)
               ), 2),
               "-"
            )
         )
      )
   )
)</f>
        <v>2</v>
      </c>
      <c r="N109" s="203" cm="1">
        <f t="array" ref="N109">IF('Data Table'!P110="", "-",
   IF('Data Table'!P110="-", "-",
      IF(ISNUMBER('Data Table'!P110*1), 'Data Table'!P110,
         IF(ISNUMBER(SEARCH("hrs", 'Data Table'!P110)),
            IFERROR(
               ROUND(SUMPRODUCT(
                  VALUE(LEFT(_xlfn.TEXTSPLIT('Data Table'!P110, CHAR(10)), FIND("-", _xlfn.TEXTSPLIT('Data Table'!P110, CHAR(10)))-1)) *
                  (VALUE(MID(_xlfn.TEXTSPLIT('Data Table'!P110, CHAR(10)), FIND("-", _xlfn.TEXTSPLIT('Data Table'!P110, CHAR(10)))+2,
                  SEARCH("hrs", _xlfn.TEXTSPLIT('Data Table'!P110, CHAR(10)))-SEARCH("-", _xlfn.TEXTSPLIT('Data Table'!P110, CHAR(10)))-2))/12)
               ), 2),
               "-"
            )
         )
      )
   )
)</f>
        <v>5</v>
      </c>
      <c r="O109" s="203" cm="1">
        <f t="array" ref="O109">IF('Data Table'!Q110="", "-",
   IF('Data Table'!Q110="-", "-",
      IF(ISNUMBER('Data Table'!Q110*1), 'Data Table'!Q110,
         IF(ISNUMBER(SEARCH("hrs", 'Data Table'!Q110)),
            IFERROR(
               ROUND(SUMPRODUCT(
                  VALUE(LEFT(_xlfn.TEXTSPLIT('Data Table'!Q110, CHAR(10)), FIND("-", _xlfn.TEXTSPLIT('Data Table'!Q110, CHAR(10)))-1)) *
                  (VALUE(MID(_xlfn.TEXTSPLIT('Data Table'!Q110, CHAR(10)), FIND("-", _xlfn.TEXTSPLIT('Data Table'!Q110, CHAR(10)))+2,
                  SEARCH("hrs", _xlfn.TEXTSPLIT('Data Table'!Q110, CHAR(10)))-SEARCH("-", _xlfn.TEXTSPLIT('Data Table'!Q110, CHAR(10)))-2))/12)
               ), 2),
               "-"
            )
         )
      )
   )
)</f>
        <v>4</v>
      </c>
      <c r="P109" s="203" cm="1">
        <f t="array" ref="P109">IF('Data Table'!R110="", "-",
   IF('Data Table'!R110="-", "-",
      IF(ISNUMBER('Data Table'!R110*1), 'Data Table'!R110,
         IF(ISNUMBER(SEARCH("hrs", 'Data Table'!R110)),
            IFERROR(
               ROUND(SUMPRODUCT(
                  VALUE(LEFT(_xlfn.TEXTSPLIT('Data Table'!R110, CHAR(10)), FIND("-", _xlfn.TEXTSPLIT('Data Table'!R110, CHAR(10)))-1)) *
                  (VALUE(MID(_xlfn.TEXTSPLIT('Data Table'!R110, CHAR(10)), FIND("-", _xlfn.TEXTSPLIT('Data Table'!R110, CHAR(10)))+2,
                  SEARCH("hrs", _xlfn.TEXTSPLIT('Data Table'!R110, CHAR(10)))-SEARCH("-", _xlfn.TEXTSPLIT('Data Table'!R110, CHAR(10)))-2))/12)
               ), 2),
               "-"
            )
         )
      )
   )
)</f>
        <v>3</v>
      </c>
      <c r="Q109" s="203" cm="1">
        <f t="array" ref="Q109">IF('Data Table'!S110="", "-",
   IF('Data Table'!S110="-", "-",
      IF(ISNUMBER('Data Table'!S110*1), 'Data Table'!S110,
         IF(ISNUMBER(SEARCH("hrs", 'Data Table'!S110)),
            IFERROR(
               ROUND(SUMPRODUCT(
                  VALUE(LEFT(_xlfn.TEXTSPLIT('Data Table'!S110, CHAR(10)), FIND("-", _xlfn.TEXTSPLIT('Data Table'!S110, CHAR(10)))-1)) *
                  (VALUE(MID(_xlfn.TEXTSPLIT('Data Table'!S110, CHAR(10)), FIND("-", _xlfn.TEXTSPLIT('Data Table'!S110, CHAR(10)))+2,
                  SEARCH("hrs", _xlfn.TEXTSPLIT('Data Table'!S110, CHAR(10)))-SEARCH("-", _xlfn.TEXTSPLIT('Data Table'!S110, CHAR(10)))-2))/12)
               ), 2),
               "-"
            )
         )
      )
   )
)</f>
        <v>2</v>
      </c>
      <c r="R109" s="203" cm="1">
        <f t="array" ref="R109">IF('Data Table'!T110="", "-",
   IF('Data Table'!T110="-", "-",
      IF(ISNUMBER('Data Table'!T110*1), 'Data Table'!T110,
         IF(ISNUMBER(SEARCH("hrs", 'Data Table'!T110)),
            IFERROR(
               ROUND(SUMPRODUCT(
                  VALUE(LEFT(_xlfn.TEXTSPLIT('Data Table'!T110, CHAR(10)), FIND("-", _xlfn.TEXTSPLIT('Data Table'!T110, CHAR(10)))-1)) *
                  (VALUE(MID(_xlfn.TEXTSPLIT('Data Table'!T110, CHAR(10)), FIND("-", _xlfn.TEXTSPLIT('Data Table'!T110, CHAR(10)))+2,
                  SEARCH("hrs", _xlfn.TEXTSPLIT('Data Table'!T110, CHAR(10)))-SEARCH("-", _xlfn.TEXTSPLIT('Data Table'!T110, CHAR(10)))-2))/12)
               ), 2),
               "-"
            )
         )
      )
   )
)</f>
        <v>6</v>
      </c>
      <c r="S109" s="203" cm="1">
        <f t="array" ref="S109">IF('Data Table'!U110="", "-",
   IF('Data Table'!U110="-", "-",
      IF(ISNUMBER('Data Table'!U110*1), 'Data Table'!U110,
         IF(ISNUMBER(SEARCH("hrs", 'Data Table'!U110)),
            IFERROR(
               ROUND(SUMPRODUCT(
                  VALUE(LEFT(_xlfn.TEXTSPLIT('Data Table'!U110, CHAR(10)), FIND("-", _xlfn.TEXTSPLIT('Data Table'!U110, CHAR(10)))-1)) *
                  (VALUE(MID(_xlfn.TEXTSPLIT('Data Table'!U110, CHAR(10)), FIND("-", _xlfn.TEXTSPLIT('Data Table'!U110, CHAR(10)))+2,
                  SEARCH("hrs", _xlfn.TEXTSPLIT('Data Table'!U110, CHAR(10)))-SEARCH("-", _xlfn.TEXTSPLIT('Data Table'!U110, CHAR(10)))-2))/12)
               ), 2),
               "-"
            )
         )
      )
   )
)</f>
        <v>6</v>
      </c>
      <c r="T109" s="256">
        <v>26128</v>
      </c>
      <c r="U109" s="251">
        <v>57002</v>
      </c>
      <c r="V109" s="253">
        <v>807</v>
      </c>
      <c r="W109" s="208"/>
    </row>
    <row r="110" spans="1:23" s="3" customFormat="1" ht="20.25" customHeight="1">
      <c r="A110" s="205">
        <v>45420</v>
      </c>
      <c r="B110" s="203" cm="1">
        <f t="array" ref="B110">IF('Data Table'!B111="", "-",
   IF('Data Table'!B111="-", "-",
      IF(ISNUMBER('Data Table'!B111*1), 'Data Table'!B111,
         IF(ISNUMBER(SEARCH("hrs", 'Data Table'!B111)),
            IFERROR(
               ROUND(SUMPRODUCT(
                  VALUE(LEFT(_xlfn.TEXTSPLIT('Data Table'!B111, CHAR(10)), FIND("-", _xlfn.TEXTSPLIT('Data Table'!B111, CHAR(10)))-1)) *
                  (VALUE(MID(_xlfn.TEXTSPLIT('Data Table'!B111, CHAR(10)), FIND("-", _xlfn.TEXTSPLIT('Data Table'!B111, CHAR(10)))+2,
                  SEARCH("hrs", _xlfn.TEXTSPLIT('Data Table'!B111, CHAR(10)))-SEARCH("-", _xlfn.TEXTSPLIT('Data Table'!B111, CHAR(10)))-2))/12)
               ), 2),
               "-"
            )
         )
      )
   )
)</f>
        <v>102</v>
      </c>
      <c r="C110" s="203" cm="1">
        <f t="array" ref="C110">IF('Data Table'!C111="", "-",
   IF('Data Table'!C111="-", "-",
      IF(ISNUMBER('Data Table'!C111*1), 'Data Table'!C111,
         IF(ISNUMBER(SEARCH("hrs", 'Data Table'!C111)),
            IFERROR(
               ROUND(SUMPRODUCT(
                  VALUE(LEFT(_xlfn.TEXTSPLIT('Data Table'!C111, CHAR(10)), FIND("-", _xlfn.TEXTSPLIT('Data Table'!C111, CHAR(10)))-1)) *
                  (VALUE(MID(_xlfn.TEXTSPLIT('Data Table'!C111, CHAR(10)), FIND("-", _xlfn.TEXTSPLIT('Data Table'!C111, CHAR(10)))+2,
                  SEARCH("hrs", _xlfn.TEXTSPLIT('Data Table'!C111, CHAR(10)))-SEARCH("-", _xlfn.TEXTSPLIT('Data Table'!C111, CHAR(10)))-2))/12)
               ), 2),
               "-"
            )
         )
      )
   )
)</f>
        <v>100</v>
      </c>
      <c r="D110" s="203" cm="1">
        <f t="array" ref="D110">IF('Data Table'!D111="", "-",
   IF('Data Table'!D111="-", "-",
      IF(ISNUMBER('Data Table'!D111*1), 'Data Table'!D111,
         IF(ISNUMBER(SEARCH("hrs", 'Data Table'!D111)),
            IFERROR(
               ROUND(SUMPRODUCT(
                  VALUE(LEFT(_xlfn.TEXTSPLIT('Data Table'!D111, CHAR(10)), FIND("-", _xlfn.TEXTSPLIT('Data Table'!D111, CHAR(10)))-1)) *
                  (VALUE(MID(_xlfn.TEXTSPLIT('Data Table'!D111, CHAR(10)), FIND("-", _xlfn.TEXTSPLIT('Data Table'!D111, CHAR(10)))+2,
                  SEARCH("hrs", _xlfn.TEXTSPLIT('Data Table'!D111, CHAR(10)))-SEARCH("-", _xlfn.TEXTSPLIT('Data Table'!D111, CHAR(10)))-2))/12)
               ), 2),
               "-"
            )
         )
      )
   )
)</f>
        <v>22</v>
      </c>
      <c r="E110" s="203" cm="1">
        <f t="array" ref="E110">IF('Data Table'!E111="", "-",
   IF('Data Table'!E111="-", "-",
      IF(ISNUMBER('Data Table'!E111*1), 'Data Table'!E111,
         IF(ISNUMBER(SEARCH("hrs", 'Data Table'!E111)),
            IFERROR(
               ROUND(SUMPRODUCT(
                  VALUE(LEFT(_xlfn.TEXTSPLIT('Data Table'!E111, CHAR(10)), FIND("-", _xlfn.TEXTSPLIT('Data Table'!E111, CHAR(10)))-1)) *
                  (VALUE(MID(_xlfn.TEXTSPLIT('Data Table'!E111, CHAR(10)), FIND("-", _xlfn.TEXTSPLIT('Data Table'!E111, CHAR(10)))+2,
                  SEARCH("hrs", _xlfn.TEXTSPLIT('Data Table'!E111, CHAR(10)))-SEARCH("-", _xlfn.TEXTSPLIT('Data Table'!E111, CHAR(10)))-2))/12)
               ), 2),
               "-"
            )
         )
      )
   )
)</f>
        <v>22</v>
      </c>
      <c r="F110" s="203" cm="1">
        <f t="array" ref="F110">IF('Data Table'!F111="", "-",
   IF('Data Table'!F111="-", "-",
      IF(ISNUMBER('Data Table'!F111*1), 'Data Table'!F111,
         IF(ISNUMBER(SEARCH("hrs", 'Data Table'!F111)),
            IFERROR(
               ROUND(SUMPRODUCT(
                  VALUE(LEFT(_xlfn.TEXTSPLIT('Data Table'!F111, CHAR(10)), FIND("-", _xlfn.TEXTSPLIT('Data Table'!F111, CHAR(10)))-1)) *
                  (VALUE(MID(_xlfn.TEXTSPLIT('Data Table'!F111, CHAR(10)), FIND("-", _xlfn.TEXTSPLIT('Data Table'!F111, CHAR(10)))+2,
                  SEARCH("hrs", _xlfn.TEXTSPLIT('Data Table'!F111, CHAR(10)))-SEARCH("-", _xlfn.TEXTSPLIT('Data Table'!F111, CHAR(10)))-2))/12)
               ), 2),
               "-"
            )
         )
      )
   )
)</f>
        <v>9</v>
      </c>
      <c r="G110" s="203" cm="1">
        <f t="array" ref="G110">IF('Data Table'!G111="", "-",
   IF('Data Table'!G111="-", "-",
      IF(ISNUMBER('Data Table'!G111*1), 'Data Table'!G111,
         IF(ISNUMBER(SEARCH("hrs", 'Data Table'!G111)),
            IFERROR(
               ROUND(SUMPRODUCT(
                  VALUE(LEFT(_xlfn.TEXTSPLIT('Data Table'!G111, CHAR(10)), FIND("-", _xlfn.TEXTSPLIT('Data Table'!G111, CHAR(10)))-1)) *
                  (VALUE(MID(_xlfn.TEXTSPLIT('Data Table'!G111, CHAR(10)), FIND("-", _xlfn.TEXTSPLIT('Data Table'!G111, CHAR(10)))+2,
                  SEARCH("hrs", _xlfn.TEXTSPLIT('Data Table'!G111, CHAR(10)))-SEARCH("-", _xlfn.TEXTSPLIT('Data Table'!G111, CHAR(10)))-2))/12)
               ), 2),
               "-"
            )
         )
      )
   )
)</f>
        <v>10</v>
      </c>
      <c r="H110" s="203" cm="1">
        <f t="array" ref="H110">IF('Data Table'!H111="", "-",
   IF('Data Table'!H111="-", "-",
      IF(ISNUMBER('Data Table'!H111*1), 'Data Table'!H111,
         IF(ISNUMBER(SEARCH("hrs", 'Data Table'!H111)),
            IFERROR(
               ROUND(SUMPRODUCT(
                  VALUE(LEFT(_xlfn.TEXTSPLIT('Data Table'!H111, CHAR(10)), FIND("-", _xlfn.TEXTSPLIT('Data Table'!H111, CHAR(10)))-1)) *
                  (VALUE(MID(_xlfn.TEXTSPLIT('Data Table'!H111, CHAR(10)), FIND("-", _xlfn.TEXTSPLIT('Data Table'!H111, CHAR(10)))+2,
                  SEARCH("hrs", _xlfn.TEXTSPLIT('Data Table'!H111, CHAR(10)))-SEARCH("-", _xlfn.TEXTSPLIT('Data Table'!H111, CHAR(10)))-2))/12)
               ), 2),
               "-"
            )
         )
      )
   )
)</f>
        <v>9</v>
      </c>
      <c r="I110" s="203" cm="1">
        <f t="array" ref="I110">IF('Data Table'!I111="", "-",
   IF('Data Table'!I111="-", "-",
      IF(ISNUMBER('Data Table'!I111*1), 'Data Table'!I111,
         IF(ISNUMBER(SEARCH("hrs", 'Data Table'!I111)),
            IFERROR(
               ROUND(SUMPRODUCT(
                  VALUE(LEFT(_xlfn.TEXTSPLIT('Data Table'!I111, CHAR(10)), FIND("-", _xlfn.TEXTSPLIT('Data Table'!I111, CHAR(10)))-1)) *
                  (VALUE(MID(_xlfn.TEXTSPLIT('Data Table'!I111, CHAR(10)), FIND("-", _xlfn.TEXTSPLIT('Data Table'!I111, CHAR(10)))+2,
                  SEARCH("hrs", _xlfn.TEXTSPLIT('Data Table'!I111, CHAR(10)))-SEARCH("-", _xlfn.TEXTSPLIT('Data Table'!I111, CHAR(10)))-2))/12)
               ), 2),
               "-"
            )
         )
      )
   )
)</f>
        <v>9</v>
      </c>
      <c r="J110" s="203" cm="1">
        <f t="array" ref="J110">IF('Data Table'!J111="", "-",
   IF('Data Table'!J111="-", "-",
      IF(ISNUMBER('Data Table'!J111*1), 'Data Table'!J111,
         IF(ISNUMBER(SEARCH("hrs", 'Data Table'!J111)),
            IFERROR(
               ROUND(SUMPRODUCT(
                  VALUE(LEFT(_xlfn.TEXTSPLIT('Data Table'!J111, CHAR(10)), FIND("-", _xlfn.TEXTSPLIT('Data Table'!J111, CHAR(10)))-1)) *
                  (VALUE(MID(_xlfn.TEXTSPLIT('Data Table'!J111, CHAR(10)), FIND("-", _xlfn.TEXTSPLIT('Data Table'!J111, CHAR(10)))+2,
                  SEARCH("hrs", _xlfn.TEXTSPLIT('Data Table'!J111, CHAR(10)))-SEARCH("-", _xlfn.TEXTSPLIT('Data Table'!J111, CHAR(10)))-2))/12)
               ), 2),
               "-"
            )
         )
      )
   )
)</f>
        <v>3</v>
      </c>
      <c r="K110" s="203" cm="1">
        <f t="array" ref="K110">IF('Data Table'!K111="", "-",
   IF('Data Table'!K111="-", "-",
      IF(ISNUMBER('Data Table'!K111*1), 'Data Table'!K111,
         IF(ISNUMBER(SEARCH("hrs", 'Data Table'!K111)),
            IFERROR(
               ROUND(SUMPRODUCT(
                  VALUE(LEFT(_xlfn.TEXTSPLIT('Data Table'!K111, CHAR(10)), FIND("-", _xlfn.TEXTSPLIT('Data Table'!K111, CHAR(10)))-1)) *
                  (VALUE(MID(_xlfn.TEXTSPLIT('Data Table'!K111, CHAR(10)), FIND("-", _xlfn.TEXTSPLIT('Data Table'!K111, CHAR(10)))+2,
                  SEARCH("hrs", _xlfn.TEXTSPLIT('Data Table'!K111, CHAR(10)))-SEARCH("-", _xlfn.TEXTSPLIT('Data Table'!K111, CHAR(10)))-2))/12)
               ), 2),
               "-"
            )
         )
      )
   )
)</f>
        <v>3</v>
      </c>
      <c r="L110" s="203" cm="1">
        <f t="array" ref="L110">IF('Data Table'!N111="", "-",
   IF('Data Table'!N111="-", "-",
      IF(ISNUMBER('Data Table'!N111*1), 'Data Table'!N111,
         IF(ISNUMBER(SEARCH("hrs", 'Data Table'!N111)),
            IFERROR(
               ROUND(SUMPRODUCT(
                  VALUE(LEFT(_xlfn.TEXTSPLIT('Data Table'!N111, CHAR(10)), FIND("-", _xlfn.TEXTSPLIT('Data Table'!N111, CHAR(10)))-1)) *
                  (VALUE(MID(_xlfn.TEXTSPLIT('Data Table'!N111, CHAR(10)), FIND("-", _xlfn.TEXTSPLIT('Data Table'!N111, CHAR(10)))+2,
                  SEARCH("hrs", _xlfn.TEXTSPLIT('Data Table'!N111, CHAR(10)))-SEARCH("-", _xlfn.TEXTSPLIT('Data Table'!N111, CHAR(10)))-2))/12)
               ), 2),
               "-"
            )
         )
      )
   )
)</f>
        <v>3</v>
      </c>
      <c r="M110" s="203" cm="1">
        <f t="array" ref="M110">IF('Data Table'!O111="", "-",
   IF('Data Table'!O111="-", "-",
      IF(ISNUMBER('Data Table'!O111*1), 'Data Table'!O111,
         IF(ISNUMBER(SEARCH("hrs", 'Data Table'!O111)),
            IFERROR(
               ROUND(SUMPRODUCT(
                  VALUE(LEFT(_xlfn.TEXTSPLIT('Data Table'!O111, CHAR(10)), FIND("-", _xlfn.TEXTSPLIT('Data Table'!O111, CHAR(10)))-1)) *
                  (VALUE(MID(_xlfn.TEXTSPLIT('Data Table'!O111, CHAR(10)), FIND("-", _xlfn.TEXTSPLIT('Data Table'!O111, CHAR(10)))+2,
                  SEARCH("hrs", _xlfn.TEXTSPLIT('Data Table'!O111, CHAR(10)))-SEARCH("-", _xlfn.TEXTSPLIT('Data Table'!O111, CHAR(10)))-2))/12)
               ), 2),
               "-"
            )
         )
      )
   )
)</f>
        <v>2</v>
      </c>
      <c r="N110" s="203" cm="1">
        <f t="array" ref="N110">IF('Data Table'!P111="", "-",
   IF('Data Table'!P111="-", "-",
      IF(ISNUMBER('Data Table'!P111*1), 'Data Table'!P111,
         IF(ISNUMBER(SEARCH("hrs", 'Data Table'!P111)),
            IFERROR(
               ROUND(SUMPRODUCT(
                  VALUE(LEFT(_xlfn.TEXTSPLIT('Data Table'!P111, CHAR(10)), FIND("-", _xlfn.TEXTSPLIT('Data Table'!P111, CHAR(10)))-1)) *
                  (VALUE(MID(_xlfn.TEXTSPLIT('Data Table'!P111, CHAR(10)), FIND("-", _xlfn.TEXTSPLIT('Data Table'!P111, CHAR(10)))+2,
                  SEARCH("hrs", _xlfn.TEXTSPLIT('Data Table'!P111, CHAR(10)))-SEARCH("-", _xlfn.TEXTSPLIT('Data Table'!P111, CHAR(10)))-2))/12)
               ), 2),
               "-"
            )
         )
      )
   )
)</f>
        <v>5</v>
      </c>
      <c r="O110" s="203" cm="1">
        <f t="array" ref="O110">IF('Data Table'!Q111="", "-",
   IF('Data Table'!Q111="-", "-",
      IF(ISNUMBER('Data Table'!Q111*1), 'Data Table'!Q111,
         IF(ISNUMBER(SEARCH("hrs", 'Data Table'!Q111)),
            IFERROR(
               ROUND(SUMPRODUCT(
                  VALUE(LEFT(_xlfn.TEXTSPLIT('Data Table'!Q111, CHAR(10)), FIND("-", _xlfn.TEXTSPLIT('Data Table'!Q111, CHAR(10)))-1)) *
                  (VALUE(MID(_xlfn.TEXTSPLIT('Data Table'!Q111, CHAR(10)), FIND("-", _xlfn.TEXTSPLIT('Data Table'!Q111, CHAR(10)))+2,
                  SEARCH("hrs", _xlfn.TEXTSPLIT('Data Table'!Q111, CHAR(10)))-SEARCH("-", _xlfn.TEXTSPLIT('Data Table'!Q111, CHAR(10)))-2))/12)
               ), 2),
               "-"
            )
         )
      )
   )
)</f>
        <v>4</v>
      </c>
      <c r="P110" s="203" cm="1">
        <f t="array" ref="P110">IF('Data Table'!R111="", "-",
   IF('Data Table'!R111="-", "-",
      IF(ISNUMBER('Data Table'!R111*1), 'Data Table'!R111,
         IF(ISNUMBER(SEARCH("hrs", 'Data Table'!R111)),
            IFERROR(
               ROUND(SUMPRODUCT(
                  VALUE(LEFT(_xlfn.TEXTSPLIT('Data Table'!R111, CHAR(10)), FIND("-", _xlfn.TEXTSPLIT('Data Table'!R111, CHAR(10)))-1)) *
                  (VALUE(MID(_xlfn.TEXTSPLIT('Data Table'!R111, CHAR(10)), FIND("-", _xlfn.TEXTSPLIT('Data Table'!R111, CHAR(10)))+2,
                  SEARCH("hrs", _xlfn.TEXTSPLIT('Data Table'!R111, CHAR(10)))-SEARCH("-", _xlfn.TEXTSPLIT('Data Table'!R111, CHAR(10)))-2))/12)
               ), 2),
               "-"
            )
         )
      )
   )
)</f>
        <v>2</v>
      </c>
      <c r="Q110" s="203" cm="1">
        <f t="array" ref="Q110">IF('Data Table'!S111="", "-",
   IF('Data Table'!S111="-", "-",
      IF(ISNUMBER('Data Table'!S111*1), 'Data Table'!S111,
         IF(ISNUMBER(SEARCH("hrs", 'Data Table'!S111)),
            IFERROR(
               ROUND(SUMPRODUCT(
                  VALUE(LEFT(_xlfn.TEXTSPLIT('Data Table'!S111, CHAR(10)), FIND("-", _xlfn.TEXTSPLIT('Data Table'!S111, CHAR(10)))-1)) *
                  (VALUE(MID(_xlfn.TEXTSPLIT('Data Table'!S111, CHAR(10)), FIND("-", _xlfn.TEXTSPLIT('Data Table'!S111, CHAR(10)))+2,
                  SEARCH("hrs", _xlfn.TEXTSPLIT('Data Table'!S111, CHAR(10)))-SEARCH("-", _xlfn.TEXTSPLIT('Data Table'!S111, CHAR(10)))-2))/12)
               ), 2),
               "-"
            )
         )
      )
   )
)</f>
        <v>2</v>
      </c>
      <c r="R110" s="203" cm="1">
        <f t="array" ref="R110">IF('Data Table'!T111="", "-",
   IF('Data Table'!T111="-", "-",
      IF(ISNUMBER('Data Table'!T111*1), 'Data Table'!T111,
         IF(ISNUMBER(SEARCH("hrs", 'Data Table'!T111)),
            IFERROR(
               ROUND(SUMPRODUCT(
                  VALUE(LEFT(_xlfn.TEXTSPLIT('Data Table'!T111, CHAR(10)), FIND("-", _xlfn.TEXTSPLIT('Data Table'!T111, CHAR(10)))-1)) *
                  (VALUE(MID(_xlfn.TEXTSPLIT('Data Table'!T111, CHAR(10)), FIND("-", _xlfn.TEXTSPLIT('Data Table'!T111, CHAR(10)))+2,
                  SEARCH("hrs", _xlfn.TEXTSPLIT('Data Table'!T111, CHAR(10)))-SEARCH("-", _xlfn.TEXTSPLIT('Data Table'!T111, CHAR(10)))-2))/12)
               ), 2),
               "-"
            )
         )
      )
   )
)</f>
        <v>6</v>
      </c>
      <c r="S110" s="203" cm="1">
        <f t="array" ref="S110">IF('Data Table'!U111="", "-",
   IF('Data Table'!U111="-", "-",
      IF(ISNUMBER('Data Table'!U111*1), 'Data Table'!U111,
         IF(ISNUMBER(SEARCH("hrs", 'Data Table'!U111)),
            IFERROR(
               ROUND(SUMPRODUCT(
                  VALUE(LEFT(_xlfn.TEXTSPLIT('Data Table'!U111, CHAR(10)), FIND("-", _xlfn.TEXTSPLIT('Data Table'!U111, CHAR(10)))-1)) *
                  (VALUE(MID(_xlfn.TEXTSPLIT('Data Table'!U111, CHAR(10)), FIND("-", _xlfn.TEXTSPLIT('Data Table'!U111, CHAR(10)))+2,
                  SEARCH("hrs", _xlfn.TEXTSPLIT('Data Table'!U111, CHAR(10)))-SEARCH("-", _xlfn.TEXTSPLIT('Data Table'!U111, CHAR(10)))-2))/12)
               ), 2),
               "-"
            )
         )
      )
   )
)</f>
        <v>6</v>
      </c>
      <c r="T110" s="256">
        <v>23659</v>
      </c>
      <c r="U110" s="245">
        <v>60138</v>
      </c>
      <c r="V110" s="253">
        <v>825</v>
      </c>
      <c r="W110" s="208"/>
    </row>
    <row r="111" spans="1:23" s="3" customFormat="1" ht="20.25" customHeight="1">
      <c r="A111" s="205">
        <v>45421</v>
      </c>
      <c r="B111" s="203" cm="1">
        <f t="array" ref="B111">IF('Data Table'!B112="", "-",
   IF('Data Table'!B112="-", "-",
      IF(ISNUMBER('Data Table'!B112*1), 'Data Table'!B112,
         IF(ISNUMBER(SEARCH("hrs", 'Data Table'!B112)),
            IFERROR(
               ROUND(SUMPRODUCT(
                  VALUE(LEFT(_xlfn.TEXTSPLIT('Data Table'!B112, CHAR(10)), FIND("-", _xlfn.TEXTSPLIT('Data Table'!B112, CHAR(10)))-1)) *
                  (VALUE(MID(_xlfn.TEXTSPLIT('Data Table'!B112, CHAR(10)), FIND("-", _xlfn.TEXTSPLIT('Data Table'!B112, CHAR(10)))+2,
                  SEARCH("hrs", _xlfn.TEXTSPLIT('Data Table'!B112, CHAR(10)))-SEARCH("-", _xlfn.TEXTSPLIT('Data Table'!B112, CHAR(10)))-2))/12)
               ), 2),
               "-"
            )
         )
      )
   )
)</f>
        <v>105</v>
      </c>
      <c r="C111" s="203" cm="1">
        <f t="array" ref="C111">IF('Data Table'!C112="", "-",
   IF('Data Table'!C112="-", "-",
      IF(ISNUMBER('Data Table'!C112*1), 'Data Table'!C112,
         IF(ISNUMBER(SEARCH("hrs", 'Data Table'!C112)),
            IFERROR(
               ROUND(SUMPRODUCT(
                  VALUE(LEFT(_xlfn.TEXTSPLIT('Data Table'!C112, CHAR(10)), FIND("-", _xlfn.TEXTSPLIT('Data Table'!C112, CHAR(10)))-1)) *
                  (VALUE(MID(_xlfn.TEXTSPLIT('Data Table'!C112, CHAR(10)), FIND("-", _xlfn.TEXTSPLIT('Data Table'!C112, CHAR(10)))+2,
                  SEARCH("hrs", _xlfn.TEXTSPLIT('Data Table'!C112, CHAR(10)))-SEARCH("-", _xlfn.TEXTSPLIT('Data Table'!C112, CHAR(10)))-2))/12)
               ), 2),
               "-"
            )
         )
      )
   )
)</f>
        <v>128</v>
      </c>
      <c r="D111" s="203" cm="1">
        <f t="array" ref="D111">IF('Data Table'!D112="", "-",
   IF('Data Table'!D112="-", "-",
      IF(ISNUMBER('Data Table'!D112*1), 'Data Table'!D112,
         IF(ISNUMBER(SEARCH("hrs", 'Data Table'!D112)),
            IFERROR(
               ROUND(SUMPRODUCT(
                  VALUE(LEFT(_xlfn.TEXTSPLIT('Data Table'!D112, CHAR(10)), FIND("-", _xlfn.TEXTSPLIT('Data Table'!D112, CHAR(10)))-1)) *
                  (VALUE(MID(_xlfn.TEXTSPLIT('Data Table'!D112, CHAR(10)), FIND("-", _xlfn.TEXTSPLIT('Data Table'!D112, CHAR(10)))+2,
                  SEARCH("hrs", _xlfn.TEXTSPLIT('Data Table'!D112, CHAR(10)))-SEARCH("-", _xlfn.TEXTSPLIT('Data Table'!D112, CHAR(10)))-2))/12)
               ), 2),
               "-"
            )
         )
      )
   )
)</f>
        <v>24</v>
      </c>
      <c r="E111" s="203" cm="1">
        <f t="array" ref="E111">IF('Data Table'!E112="", "-",
   IF('Data Table'!E112="-", "-",
      IF(ISNUMBER('Data Table'!E112*1), 'Data Table'!E112,
         IF(ISNUMBER(SEARCH("hrs", 'Data Table'!E112)),
            IFERROR(
               ROUND(SUMPRODUCT(
                  VALUE(LEFT(_xlfn.TEXTSPLIT('Data Table'!E112, CHAR(10)), FIND("-", _xlfn.TEXTSPLIT('Data Table'!E112, CHAR(10)))-1)) *
                  (VALUE(MID(_xlfn.TEXTSPLIT('Data Table'!E112, CHAR(10)), FIND("-", _xlfn.TEXTSPLIT('Data Table'!E112, CHAR(10)))+2,
                  SEARCH("hrs", _xlfn.TEXTSPLIT('Data Table'!E112, CHAR(10)))-SEARCH("-", _xlfn.TEXTSPLIT('Data Table'!E112, CHAR(10)))-2))/12)
               ), 2),
               "-"
            )
         )
      )
   )
)</f>
        <v>22</v>
      </c>
      <c r="F111" s="203" cm="1">
        <f t="array" ref="F111">IF('Data Table'!F112="", "-",
   IF('Data Table'!F112="-", "-",
      IF(ISNUMBER('Data Table'!F112*1), 'Data Table'!F112,
         IF(ISNUMBER(SEARCH("hrs", 'Data Table'!F112)),
            IFERROR(
               ROUND(SUMPRODUCT(
                  VALUE(LEFT(_xlfn.TEXTSPLIT('Data Table'!F112, CHAR(10)), FIND("-", _xlfn.TEXTSPLIT('Data Table'!F112, CHAR(10)))-1)) *
                  (VALUE(MID(_xlfn.TEXTSPLIT('Data Table'!F112, CHAR(10)), FIND("-", _xlfn.TEXTSPLIT('Data Table'!F112, CHAR(10)))+2,
                  SEARCH("hrs", _xlfn.TEXTSPLIT('Data Table'!F112, CHAR(10)))-SEARCH("-", _xlfn.TEXTSPLIT('Data Table'!F112, CHAR(10)))-2))/12)
               ), 2),
               "-"
            )
         )
      )
   )
)</f>
        <v>10</v>
      </c>
      <c r="G111" s="203" cm="1">
        <f t="array" ref="G111">IF('Data Table'!G112="", "-",
   IF('Data Table'!G112="-", "-",
      IF(ISNUMBER('Data Table'!G112*1), 'Data Table'!G112,
         IF(ISNUMBER(SEARCH("hrs", 'Data Table'!G112)),
            IFERROR(
               ROUND(SUMPRODUCT(
                  VALUE(LEFT(_xlfn.TEXTSPLIT('Data Table'!G112, CHAR(10)), FIND("-", _xlfn.TEXTSPLIT('Data Table'!G112, CHAR(10)))-1)) *
                  (VALUE(MID(_xlfn.TEXTSPLIT('Data Table'!G112, CHAR(10)), FIND("-", _xlfn.TEXTSPLIT('Data Table'!G112, CHAR(10)))+2,
                  SEARCH("hrs", _xlfn.TEXTSPLIT('Data Table'!G112, CHAR(10)))-SEARCH("-", _xlfn.TEXTSPLIT('Data Table'!G112, CHAR(10)))-2))/12)
               ), 2),
               "-"
            )
         )
      )
   )
)</f>
        <v>10</v>
      </c>
      <c r="H111" s="203" cm="1">
        <f t="array" ref="H111">IF('Data Table'!H112="", "-",
   IF('Data Table'!H112="-", "-",
      IF(ISNUMBER('Data Table'!H112*1), 'Data Table'!H112,
         IF(ISNUMBER(SEARCH("hrs", 'Data Table'!H112)),
            IFERROR(
               ROUND(SUMPRODUCT(
                  VALUE(LEFT(_xlfn.TEXTSPLIT('Data Table'!H112, CHAR(10)), FIND("-", _xlfn.TEXTSPLIT('Data Table'!H112, CHAR(10)))-1)) *
                  (VALUE(MID(_xlfn.TEXTSPLIT('Data Table'!H112, CHAR(10)), FIND("-", _xlfn.TEXTSPLIT('Data Table'!H112, CHAR(10)))+2,
                  SEARCH("hrs", _xlfn.TEXTSPLIT('Data Table'!H112, CHAR(10)))-SEARCH("-", _xlfn.TEXTSPLIT('Data Table'!H112, CHAR(10)))-2))/12)
               ), 2),
               "-"
            )
         )
      )
   )
)</f>
        <v>9</v>
      </c>
      <c r="I111" s="203" cm="1">
        <f t="array" ref="I111">IF('Data Table'!I112="", "-",
   IF('Data Table'!I112="-", "-",
      IF(ISNUMBER('Data Table'!I112*1), 'Data Table'!I112,
         IF(ISNUMBER(SEARCH("hrs", 'Data Table'!I112)),
            IFERROR(
               ROUND(SUMPRODUCT(
                  VALUE(LEFT(_xlfn.TEXTSPLIT('Data Table'!I112, CHAR(10)), FIND("-", _xlfn.TEXTSPLIT('Data Table'!I112, CHAR(10)))-1)) *
                  (VALUE(MID(_xlfn.TEXTSPLIT('Data Table'!I112, CHAR(10)), FIND("-", _xlfn.TEXTSPLIT('Data Table'!I112, CHAR(10)))+2,
                  SEARCH("hrs", _xlfn.TEXTSPLIT('Data Table'!I112, CHAR(10)))-SEARCH("-", _xlfn.TEXTSPLIT('Data Table'!I112, CHAR(10)))-2))/12)
               ), 2),
               "-"
            )
         )
      )
   )
)</f>
        <v>8</v>
      </c>
      <c r="J111" s="203" cm="1">
        <f t="array" ref="J111">IF('Data Table'!J112="", "-",
   IF('Data Table'!J112="-", "-",
      IF(ISNUMBER('Data Table'!J112*1), 'Data Table'!J112,
         IF(ISNUMBER(SEARCH("hrs", 'Data Table'!J112)),
            IFERROR(
               ROUND(SUMPRODUCT(
                  VALUE(LEFT(_xlfn.TEXTSPLIT('Data Table'!J112, CHAR(10)), FIND("-", _xlfn.TEXTSPLIT('Data Table'!J112, CHAR(10)))-1)) *
                  (VALUE(MID(_xlfn.TEXTSPLIT('Data Table'!J112, CHAR(10)), FIND("-", _xlfn.TEXTSPLIT('Data Table'!J112, CHAR(10)))+2,
                  SEARCH("hrs", _xlfn.TEXTSPLIT('Data Table'!J112, CHAR(10)))-SEARCH("-", _xlfn.TEXTSPLIT('Data Table'!J112, CHAR(10)))-2))/12)
               ), 2),
               "-"
            )
         )
      )
   )
)</f>
        <v>3</v>
      </c>
      <c r="K111" s="203" cm="1">
        <f t="array" ref="K111">IF('Data Table'!K112="", "-",
   IF('Data Table'!K112="-", "-",
      IF(ISNUMBER('Data Table'!K112*1), 'Data Table'!K112,
         IF(ISNUMBER(SEARCH("hrs", 'Data Table'!K112)),
            IFERROR(
               ROUND(SUMPRODUCT(
                  VALUE(LEFT(_xlfn.TEXTSPLIT('Data Table'!K112, CHAR(10)), FIND("-", _xlfn.TEXTSPLIT('Data Table'!K112, CHAR(10)))-1)) *
                  (VALUE(MID(_xlfn.TEXTSPLIT('Data Table'!K112, CHAR(10)), FIND("-", _xlfn.TEXTSPLIT('Data Table'!K112, CHAR(10)))+2,
                  SEARCH("hrs", _xlfn.TEXTSPLIT('Data Table'!K112, CHAR(10)))-SEARCH("-", _xlfn.TEXTSPLIT('Data Table'!K112, CHAR(10)))-2))/12)
               ), 2),
               "-"
            )
         )
      )
   )
)</f>
        <v>4</v>
      </c>
      <c r="L111" s="203" cm="1">
        <f t="array" ref="L111">IF('Data Table'!N112="", "-",
   IF('Data Table'!N112="-", "-",
      IF(ISNUMBER('Data Table'!N112*1), 'Data Table'!N112,
         IF(ISNUMBER(SEARCH("hrs", 'Data Table'!N112)),
            IFERROR(
               ROUND(SUMPRODUCT(
                  VALUE(LEFT(_xlfn.TEXTSPLIT('Data Table'!N112, CHAR(10)), FIND("-", _xlfn.TEXTSPLIT('Data Table'!N112, CHAR(10)))-1)) *
                  (VALUE(MID(_xlfn.TEXTSPLIT('Data Table'!N112, CHAR(10)), FIND("-", _xlfn.TEXTSPLIT('Data Table'!N112, CHAR(10)))+2,
                  SEARCH("hrs", _xlfn.TEXTSPLIT('Data Table'!N112, CHAR(10)))-SEARCH("-", _xlfn.TEXTSPLIT('Data Table'!N112, CHAR(10)))-2))/12)
               ), 2),
               "-"
            )
         )
      )
   )
)</f>
        <v>3</v>
      </c>
      <c r="M111" s="203" cm="1">
        <f t="array" ref="M111">IF('Data Table'!O112="", "-",
   IF('Data Table'!O112="-", "-",
      IF(ISNUMBER('Data Table'!O112*1), 'Data Table'!O112,
         IF(ISNUMBER(SEARCH("hrs", 'Data Table'!O112)),
            IFERROR(
               ROUND(SUMPRODUCT(
                  VALUE(LEFT(_xlfn.TEXTSPLIT('Data Table'!O112, CHAR(10)), FIND("-", _xlfn.TEXTSPLIT('Data Table'!O112, CHAR(10)))-1)) *
                  (VALUE(MID(_xlfn.TEXTSPLIT('Data Table'!O112, CHAR(10)), FIND("-", _xlfn.TEXTSPLIT('Data Table'!O112, CHAR(10)))+2,
                  SEARCH("hrs", _xlfn.TEXTSPLIT('Data Table'!O112, CHAR(10)))-SEARCH("-", _xlfn.TEXTSPLIT('Data Table'!O112, CHAR(10)))-2))/12)
               ), 2),
               "-"
            )
         )
      )
   )
)</f>
        <v>2</v>
      </c>
      <c r="N111" s="203" cm="1">
        <f t="array" ref="N111">IF('Data Table'!P112="", "-",
   IF('Data Table'!P112="-", "-",
      IF(ISNUMBER('Data Table'!P112*1), 'Data Table'!P112,
         IF(ISNUMBER(SEARCH("hrs", 'Data Table'!P112)),
            IFERROR(
               ROUND(SUMPRODUCT(
                  VALUE(LEFT(_xlfn.TEXTSPLIT('Data Table'!P112, CHAR(10)), FIND("-", _xlfn.TEXTSPLIT('Data Table'!P112, CHAR(10)))-1)) *
                  (VALUE(MID(_xlfn.TEXTSPLIT('Data Table'!P112, CHAR(10)), FIND("-", _xlfn.TEXTSPLIT('Data Table'!P112, CHAR(10)))+2,
                  SEARCH("hrs", _xlfn.TEXTSPLIT('Data Table'!P112, CHAR(10)))-SEARCH("-", _xlfn.TEXTSPLIT('Data Table'!P112, CHAR(10)))-2))/12)
               ), 2),
               "-"
            )
         )
      )
   )
)</f>
        <v>4</v>
      </c>
      <c r="O111" s="203" cm="1">
        <f t="array" ref="O111">IF('Data Table'!Q112="", "-",
   IF('Data Table'!Q112="-", "-",
      IF(ISNUMBER('Data Table'!Q112*1), 'Data Table'!Q112,
         IF(ISNUMBER(SEARCH("hrs", 'Data Table'!Q112)),
            IFERROR(
               ROUND(SUMPRODUCT(
                  VALUE(LEFT(_xlfn.TEXTSPLIT('Data Table'!Q112, CHAR(10)), FIND("-", _xlfn.TEXTSPLIT('Data Table'!Q112, CHAR(10)))-1)) *
                  (VALUE(MID(_xlfn.TEXTSPLIT('Data Table'!Q112, CHAR(10)), FIND("-", _xlfn.TEXTSPLIT('Data Table'!Q112, CHAR(10)))+2,
                  SEARCH("hrs", _xlfn.TEXTSPLIT('Data Table'!Q112, CHAR(10)))-SEARCH("-", _xlfn.TEXTSPLIT('Data Table'!Q112, CHAR(10)))-2))/12)
               ), 2),
               "-"
            )
         )
      )
   )
)</f>
        <v>4</v>
      </c>
      <c r="P111" s="203" cm="1">
        <f t="array" ref="P111">IF('Data Table'!R112="", "-",
   IF('Data Table'!R112="-", "-",
      IF(ISNUMBER('Data Table'!R112*1), 'Data Table'!R112,
         IF(ISNUMBER(SEARCH("hrs", 'Data Table'!R112)),
            IFERROR(
               ROUND(SUMPRODUCT(
                  VALUE(LEFT(_xlfn.TEXTSPLIT('Data Table'!R112, CHAR(10)), FIND("-", _xlfn.TEXTSPLIT('Data Table'!R112, CHAR(10)))-1)) *
                  (VALUE(MID(_xlfn.TEXTSPLIT('Data Table'!R112, CHAR(10)), FIND("-", _xlfn.TEXTSPLIT('Data Table'!R112, CHAR(10)))+2,
                  SEARCH("hrs", _xlfn.TEXTSPLIT('Data Table'!R112, CHAR(10)))-SEARCH("-", _xlfn.TEXTSPLIT('Data Table'!R112, CHAR(10)))-2))/12)
               ), 2),
               "-"
            )
         )
      )
   )
)</f>
        <v>2</v>
      </c>
      <c r="Q111" s="203" cm="1">
        <f t="array" ref="Q111">IF('Data Table'!S112="", "-",
   IF('Data Table'!S112="-", "-",
      IF(ISNUMBER('Data Table'!S112*1), 'Data Table'!S112,
         IF(ISNUMBER(SEARCH("hrs", 'Data Table'!S112)),
            IFERROR(
               ROUND(SUMPRODUCT(
                  VALUE(LEFT(_xlfn.TEXTSPLIT('Data Table'!S112, CHAR(10)), FIND("-", _xlfn.TEXTSPLIT('Data Table'!S112, CHAR(10)))-1)) *
                  (VALUE(MID(_xlfn.TEXTSPLIT('Data Table'!S112, CHAR(10)), FIND("-", _xlfn.TEXTSPLIT('Data Table'!S112, CHAR(10)))+2,
                  SEARCH("hrs", _xlfn.TEXTSPLIT('Data Table'!S112, CHAR(10)))-SEARCH("-", _xlfn.TEXTSPLIT('Data Table'!S112, CHAR(10)))-2))/12)
               ), 2),
               "-"
            )
         )
      )
   )
)</f>
        <v>2</v>
      </c>
      <c r="R111" s="203" cm="1">
        <f t="array" ref="R111">IF('Data Table'!T112="", "-",
   IF('Data Table'!T112="-", "-",
      IF(ISNUMBER('Data Table'!T112*1), 'Data Table'!T112,
         IF(ISNUMBER(SEARCH("hrs", 'Data Table'!T112)),
            IFERROR(
               ROUND(SUMPRODUCT(
                  VALUE(LEFT(_xlfn.TEXTSPLIT('Data Table'!T112, CHAR(10)), FIND("-", _xlfn.TEXTSPLIT('Data Table'!T112, CHAR(10)))-1)) *
                  (VALUE(MID(_xlfn.TEXTSPLIT('Data Table'!T112, CHAR(10)), FIND("-", _xlfn.TEXTSPLIT('Data Table'!T112, CHAR(10)))+2,
                  SEARCH("hrs", _xlfn.TEXTSPLIT('Data Table'!T112, CHAR(10)))-SEARCH("-", _xlfn.TEXTSPLIT('Data Table'!T112, CHAR(10)))-2))/12)
               ), 2),
               "-"
            )
         )
      )
   )
)</f>
        <v>6</v>
      </c>
      <c r="S111" s="203" cm="1">
        <f t="array" ref="S111">IF('Data Table'!U112="", "-",
   IF('Data Table'!U112="-", "-",
      IF(ISNUMBER('Data Table'!U112*1), 'Data Table'!U112,
         IF(ISNUMBER(SEARCH("hrs", 'Data Table'!U112)),
            IFERROR(
               ROUND(SUMPRODUCT(
                  VALUE(LEFT(_xlfn.TEXTSPLIT('Data Table'!U112, CHAR(10)), FIND("-", _xlfn.TEXTSPLIT('Data Table'!U112, CHAR(10)))-1)) *
                  (VALUE(MID(_xlfn.TEXTSPLIT('Data Table'!U112, CHAR(10)), FIND("-", _xlfn.TEXTSPLIT('Data Table'!U112, CHAR(10)))+2,
                  SEARCH("hrs", _xlfn.TEXTSPLIT('Data Table'!U112, CHAR(10)))-SEARCH("-", _xlfn.TEXTSPLIT('Data Table'!U112, CHAR(10)))-2))/12)
               ), 2),
               "-"
            )
         )
      )
   )
)</f>
        <v>6</v>
      </c>
      <c r="T111" s="245">
        <v>26179</v>
      </c>
      <c r="U111" s="245">
        <v>68014</v>
      </c>
      <c r="V111" s="253">
        <v>911</v>
      </c>
      <c r="W111" s="208"/>
    </row>
    <row r="112" spans="1:23" s="3" customFormat="1" ht="20.25" customHeight="1">
      <c r="A112" s="205">
        <v>45422</v>
      </c>
      <c r="B112" s="203" cm="1">
        <f t="array" ref="B112">IF('Data Table'!B113="", "-",
   IF('Data Table'!B113="-", "-",
      IF(ISNUMBER('Data Table'!B113*1), 'Data Table'!B113,
         IF(ISNUMBER(SEARCH("hrs", 'Data Table'!B113)),
            IFERROR(
               ROUND(SUMPRODUCT(
                  VALUE(LEFT(_xlfn.TEXTSPLIT('Data Table'!B113, CHAR(10)), FIND("-", _xlfn.TEXTSPLIT('Data Table'!B113, CHAR(10)))-1)) *
                  (VALUE(MID(_xlfn.TEXTSPLIT('Data Table'!B113, CHAR(10)), FIND("-", _xlfn.TEXTSPLIT('Data Table'!B113, CHAR(10)))+2,
                  SEARCH("hrs", _xlfn.TEXTSPLIT('Data Table'!B113, CHAR(10)))-SEARCH("-", _xlfn.TEXTSPLIT('Data Table'!B113, CHAR(10)))-2))/12)
               ), 2),
               "-"
            )
         )
      )
   )
)</f>
        <v>115</v>
      </c>
      <c r="C112" s="203" cm="1">
        <f t="array" ref="C112">IF('Data Table'!C113="", "-",
   IF('Data Table'!C113="-", "-",
      IF(ISNUMBER('Data Table'!C113*1), 'Data Table'!C113,
         IF(ISNUMBER(SEARCH("hrs", 'Data Table'!C113)),
            IFERROR(
               ROUND(SUMPRODUCT(
                  VALUE(LEFT(_xlfn.TEXTSPLIT('Data Table'!C113, CHAR(10)), FIND("-", _xlfn.TEXTSPLIT('Data Table'!C113, CHAR(10)))-1)) *
                  (VALUE(MID(_xlfn.TEXTSPLIT('Data Table'!C113, CHAR(10)), FIND("-", _xlfn.TEXTSPLIT('Data Table'!C113, CHAR(10)))+2,
                  SEARCH("hrs", _xlfn.TEXTSPLIT('Data Table'!C113, CHAR(10)))-SEARCH("-", _xlfn.TEXTSPLIT('Data Table'!C113, CHAR(10)))-2))/12)
               ), 2),
               "-"
            )
         )
      )
   )
)</f>
        <v>129</v>
      </c>
      <c r="D112" s="203" cm="1">
        <f t="array" ref="D112">IF('Data Table'!D113="", "-",
   IF('Data Table'!D113="-", "-",
      IF(ISNUMBER('Data Table'!D113*1), 'Data Table'!D113,
         IF(ISNUMBER(SEARCH("hrs", 'Data Table'!D113)),
            IFERROR(
               ROUND(SUMPRODUCT(
                  VALUE(LEFT(_xlfn.TEXTSPLIT('Data Table'!D113, CHAR(10)), FIND("-", _xlfn.TEXTSPLIT('Data Table'!D113, CHAR(10)))-1)) *
                  (VALUE(MID(_xlfn.TEXTSPLIT('Data Table'!D113, CHAR(10)), FIND("-", _xlfn.TEXTSPLIT('Data Table'!D113, CHAR(10)))+2,
                  SEARCH("hrs", _xlfn.TEXTSPLIT('Data Table'!D113, CHAR(10)))-SEARCH("-", _xlfn.TEXTSPLIT('Data Table'!D113, CHAR(10)))-2))/12)
               ), 2),
               "-"
            )
         )
      )
   )
)</f>
        <v>27</v>
      </c>
      <c r="E112" s="203" cm="1">
        <f t="array" ref="E112">IF('Data Table'!E113="", "-",
   IF('Data Table'!E113="-", "-",
      IF(ISNUMBER('Data Table'!E113*1), 'Data Table'!E113,
         IF(ISNUMBER(SEARCH("hrs", 'Data Table'!E113)),
            IFERROR(
               ROUND(SUMPRODUCT(
                  VALUE(LEFT(_xlfn.TEXTSPLIT('Data Table'!E113, CHAR(10)), FIND("-", _xlfn.TEXTSPLIT('Data Table'!E113, CHAR(10)))-1)) *
                  (VALUE(MID(_xlfn.TEXTSPLIT('Data Table'!E113, CHAR(10)), FIND("-", _xlfn.TEXTSPLIT('Data Table'!E113, CHAR(10)))+2,
                  SEARCH("hrs", _xlfn.TEXTSPLIT('Data Table'!E113, CHAR(10)))-SEARCH("-", _xlfn.TEXTSPLIT('Data Table'!E113, CHAR(10)))-2))/12)
               ), 2),
               "-"
            )
         )
      )
   )
)</f>
        <v>28</v>
      </c>
      <c r="F112" s="203" cm="1">
        <f t="array" ref="F112">IF('Data Table'!F113="", "-",
   IF('Data Table'!F113="-", "-",
      IF(ISNUMBER('Data Table'!F113*1), 'Data Table'!F113,
         IF(ISNUMBER(SEARCH("hrs", 'Data Table'!F113)),
            IFERROR(
               ROUND(SUMPRODUCT(
                  VALUE(LEFT(_xlfn.TEXTSPLIT('Data Table'!F113, CHAR(10)), FIND("-", _xlfn.TEXTSPLIT('Data Table'!F113, CHAR(10)))-1)) *
                  (VALUE(MID(_xlfn.TEXTSPLIT('Data Table'!F113, CHAR(10)), FIND("-", _xlfn.TEXTSPLIT('Data Table'!F113, CHAR(10)))+2,
                  SEARCH("hrs", _xlfn.TEXTSPLIT('Data Table'!F113, CHAR(10)))-SEARCH("-", _xlfn.TEXTSPLIT('Data Table'!F113, CHAR(10)))-2))/12)
               ), 2),
               "-"
            )
         )
      )
   )
)</f>
        <v>10</v>
      </c>
      <c r="G112" s="203" cm="1">
        <f t="array" ref="G112">IF('Data Table'!G113="", "-",
   IF('Data Table'!G113="-", "-",
      IF(ISNUMBER('Data Table'!G113*1), 'Data Table'!G113,
         IF(ISNUMBER(SEARCH("hrs", 'Data Table'!G113)),
            IFERROR(
               ROUND(SUMPRODUCT(
                  VALUE(LEFT(_xlfn.TEXTSPLIT('Data Table'!G113, CHAR(10)), FIND("-", _xlfn.TEXTSPLIT('Data Table'!G113, CHAR(10)))-1)) *
                  (VALUE(MID(_xlfn.TEXTSPLIT('Data Table'!G113, CHAR(10)), FIND("-", _xlfn.TEXTSPLIT('Data Table'!G113, CHAR(10)))+2,
                  SEARCH("hrs", _xlfn.TEXTSPLIT('Data Table'!G113, CHAR(10)))-SEARCH("-", _xlfn.TEXTSPLIT('Data Table'!G113, CHAR(10)))-2))/12)
               ), 2),
               "-"
            )
         )
      )
   )
)</f>
        <v>9</v>
      </c>
      <c r="H112" s="203" cm="1">
        <f t="array" ref="H112">IF('Data Table'!H113="", "-",
   IF('Data Table'!H113="-", "-",
      IF(ISNUMBER('Data Table'!H113*1), 'Data Table'!H113,
         IF(ISNUMBER(SEARCH("hrs", 'Data Table'!H113)),
            IFERROR(
               ROUND(SUMPRODUCT(
                  VALUE(LEFT(_xlfn.TEXTSPLIT('Data Table'!H113, CHAR(10)), FIND("-", _xlfn.TEXTSPLIT('Data Table'!H113, CHAR(10)))-1)) *
                  (VALUE(MID(_xlfn.TEXTSPLIT('Data Table'!H113, CHAR(10)), FIND("-", _xlfn.TEXTSPLIT('Data Table'!H113, CHAR(10)))+2,
                  SEARCH("hrs", _xlfn.TEXTSPLIT('Data Table'!H113, CHAR(10)))-SEARCH("-", _xlfn.TEXTSPLIT('Data Table'!H113, CHAR(10)))-2))/12)
               ), 2),
               "-"
            )
         )
      )
   )
)</f>
        <v>7</v>
      </c>
      <c r="I112" s="203" cm="1">
        <f t="array" ref="I112">IF('Data Table'!I113="", "-",
   IF('Data Table'!I113="-", "-",
      IF(ISNUMBER('Data Table'!I113*1), 'Data Table'!I113,
         IF(ISNUMBER(SEARCH("hrs", 'Data Table'!I113)),
            IFERROR(
               ROUND(SUMPRODUCT(
                  VALUE(LEFT(_xlfn.TEXTSPLIT('Data Table'!I113, CHAR(10)), FIND("-", _xlfn.TEXTSPLIT('Data Table'!I113, CHAR(10)))-1)) *
                  (VALUE(MID(_xlfn.TEXTSPLIT('Data Table'!I113, CHAR(10)), FIND("-", _xlfn.TEXTSPLIT('Data Table'!I113, CHAR(10)))+2,
                  SEARCH("hrs", _xlfn.TEXTSPLIT('Data Table'!I113, CHAR(10)))-SEARCH("-", _xlfn.TEXTSPLIT('Data Table'!I113, CHAR(10)))-2))/12)
               ), 2),
               "-"
            )
         )
      )
   )
)</f>
        <v>7</v>
      </c>
      <c r="J112" s="203" cm="1">
        <f t="array" ref="J112">IF('Data Table'!J113="", "-",
   IF('Data Table'!J113="-", "-",
      IF(ISNUMBER('Data Table'!J113*1), 'Data Table'!J113,
         IF(ISNUMBER(SEARCH("hrs", 'Data Table'!J113)),
            IFERROR(
               ROUND(SUMPRODUCT(
                  VALUE(LEFT(_xlfn.TEXTSPLIT('Data Table'!J113, CHAR(10)), FIND("-", _xlfn.TEXTSPLIT('Data Table'!J113, CHAR(10)))-1)) *
                  (VALUE(MID(_xlfn.TEXTSPLIT('Data Table'!J113, CHAR(10)), FIND("-", _xlfn.TEXTSPLIT('Data Table'!J113, CHAR(10)))+2,
                  SEARCH("hrs", _xlfn.TEXTSPLIT('Data Table'!J113, CHAR(10)))-SEARCH("-", _xlfn.TEXTSPLIT('Data Table'!J113, CHAR(10)))-2))/12)
               ), 2),
               "-"
            )
         )
      )
   )
)</f>
        <v>3</v>
      </c>
      <c r="K112" s="203" cm="1">
        <f t="array" ref="K112">IF('Data Table'!K113="", "-",
   IF('Data Table'!K113="-", "-",
      IF(ISNUMBER('Data Table'!K113*1), 'Data Table'!K113,
         IF(ISNUMBER(SEARCH("hrs", 'Data Table'!K113)),
            IFERROR(
               ROUND(SUMPRODUCT(
                  VALUE(LEFT(_xlfn.TEXTSPLIT('Data Table'!K113, CHAR(10)), FIND("-", _xlfn.TEXTSPLIT('Data Table'!K113, CHAR(10)))-1)) *
                  (VALUE(MID(_xlfn.TEXTSPLIT('Data Table'!K113, CHAR(10)), FIND("-", _xlfn.TEXTSPLIT('Data Table'!K113, CHAR(10)))+2,
                  SEARCH("hrs", _xlfn.TEXTSPLIT('Data Table'!K113, CHAR(10)))-SEARCH("-", _xlfn.TEXTSPLIT('Data Table'!K113, CHAR(10)))-2))/12)
               ), 2),
               "-"
            )
         )
      )
   )
)</f>
        <v>2</v>
      </c>
      <c r="L112" s="203" cm="1">
        <f t="array" ref="L112">IF('Data Table'!N113="", "-",
   IF('Data Table'!N113="-", "-",
      IF(ISNUMBER('Data Table'!N113*1), 'Data Table'!N113,
         IF(ISNUMBER(SEARCH("hrs", 'Data Table'!N113)),
            IFERROR(
               ROUND(SUMPRODUCT(
                  VALUE(LEFT(_xlfn.TEXTSPLIT('Data Table'!N113, CHAR(10)), FIND("-", _xlfn.TEXTSPLIT('Data Table'!N113, CHAR(10)))-1)) *
                  (VALUE(MID(_xlfn.TEXTSPLIT('Data Table'!N113, CHAR(10)), FIND("-", _xlfn.TEXTSPLIT('Data Table'!N113, CHAR(10)))+2,
                  SEARCH("hrs", _xlfn.TEXTSPLIT('Data Table'!N113, CHAR(10)))-SEARCH("-", _xlfn.TEXTSPLIT('Data Table'!N113, CHAR(10)))-2))/12)
               ), 2),
               "-"
            )
         )
      )
   )
)</f>
        <v>3</v>
      </c>
      <c r="M112" s="203" cm="1">
        <f t="array" ref="M112">IF('Data Table'!O113="", "-",
   IF('Data Table'!O113="-", "-",
      IF(ISNUMBER('Data Table'!O113*1), 'Data Table'!O113,
         IF(ISNUMBER(SEARCH("hrs", 'Data Table'!O113)),
            IFERROR(
               ROUND(SUMPRODUCT(
                  VALUE(LEFT(_xlfn.TEXTSPLIT('Data Table'!O113, CHAR(10)), FIND("-", _xlfn.TEXTSPLIT('Data Table'!O113, CHAR(10)))-1)) *
                  (VALUE(MID(_xlfn.TEXTSPLIT('Data Table'!O113, CHAR(10)), FIND("-", _xlfn.TEXTSPLIT('Data Table'!O113, CHAR(10)))+2,
                  SEARCH("hrs", _xlfn.TEXTSPLIT('Data Table'!O113, CHAR(10)))-SEARCH("-", _xlfn.TEXTSPLIT('Data Table'!O113, CHAR(10)))-2))/12)
               ), 2),
               "-"
            )
         )
      )
   )
)</f>
        <v>2</v>
      </c>
      <c r="N112" s="203" cm="1">
        <f t="array" ref="N112">IF('Data Table'!P113="", "-",
   IF('Data Table'!P113="-", "-",
      IF(ISNUMBER('Data Table'!P113*1), 'Data Table'!P113,
         IF(ISNUMBER(SEARCH("hrs", 'Data Table'!P113)),
            IFERROR(
               ROUND(SUMPRODUCT(
                  VALUE(LEFT(_xlfn.TEXTSPLIT('Data Table'!P113, CHAR(10)), FIND("-", _xlfn.TEXTSPLIT('Data Table'!P113, CHAR(10)))-1)) *
                  (VALUE(MID(_xlfn.TEXTSPLIT('Data Table'!P113, CHAR(10)), FIND("-", _xlfn.TEXTSPLIT('Data Table'!P113, CHAR(10)))+2,
                  SEARCH("hrs", _xlfn.TEXTSPLIT('Data Table'!P113, CHAR(10)))-SEARCH("-", _xlfn.TEXTSPLIT('Data Table'!P113, CHAR(10)))-2))/12)
               ), 2),
               "-"
            )
         )
      )
   )
)</f>
        <v>5</v>
      </c>
      <c r="O112" s="203" cm="1">
        <f t="array" ref="O112">IF('Data Table'!Q113="", "-",
   IF('Data Table'!Q113="-", "-",
      IF(ISNUMBER('Data Table'!Q113*1), 'Data Table'!Q113,
         IF(ISNUMBER(SEARCH("hrs", 'Data Table'!Q113)),
            IFERROR(
               ROUND(SUMPRODUCT(
                  VALUE(LEFT(_xlfn.TEXTSPLIT('Data Table'!Q113, CHAR(10)), FIND("-", _xlfn.TEXTSPLIT('Data Table'!Q113, CHAR(10)))-1)) *
                  (VALUE(MID(_xlfn.TEXTSPLIT('Data Table'!Q113, CHAR(10)), FIND("-", _xlfn.TEXTSPLIT('Data Table'!Q113, CHAR(10)))+2,
                  SEARCH("hrs", _xlfn.TEXTSPLIT('Data Table'!Q113, CHAR(10)))-SEARCH("-", _xlfn.TEXTSPLIT('Data Table'!Q113, CHAR(10)))-2))/12)
               ), 2),
               "-"
            )
         )
      )
   )
)</f>
        <v>4</v>
      </c>
      <c r="P112" s="203" cm="1">
        <f t="array" ref="P112">IF('Data Table'!R113="", "-",
   IF('Data Table'!R113="-", "-",
      IF(ISNUMBER('Data Table'!R113*1), 'Data Table'!R113,
         IF(ISNUMBER(SEARCH("hrs", 'Data Table'!R113)),
            IFERROR(
               ROUND(SUMPRODUCT(
                  VALUE(LEFT(_xlfn.TEXTSPLIT('Data Table'!R113, CHAR(10)), FIND("-", _xlfn.TEXTSPLIT('Data Table'!R113, CHAR(10)))-1)) *
                  (VALUE(MID(_xlfn.TEXTSPLIT('Data Table'!R113, CHAR(10)), FIND("-", _xlfn.TEXTSPLIT('Data Table'!R113, CHAR(10)))+2,
                  SEARCH("hrs", _xlfn.TEXTSPLIT('Data Table'!R113, CHAR(10)))-SEARCH("-", _xlfn.TEXTSPLIT('Data Table'!R113, CHAR(10)))-2))/12)
               ), 2),
               "-"
            )
         )
      )
   )
)</f>
        <v>2</v>
      </c>
      <c r="Q112" s="203" cm="1">
        <f t="array" ref="Q112">IF('Data Table'!S113="", "-",
   IF('Data Table'!S113="-", "-",
      IF(ISNUMBER('Data Table'!S113*1), 'Data Table'!S113,
         IF(ISNUMBER(SEARCH("hrs", 'Data Table'!S113)),
            IFERROR(
               ROUND(SUMPRODUCT(
                  VALUE(LEFT(_xlfn.TEXTSPLIT('Data Table'!S113, CHAR(10)), FIND("-", _xlfn.TEXTSPLIT('Data Table'!S113, CHAR(10)))-1)) *
                  (VALUE(MID(_xlfn.TEXTSPLIT('Data Table'!S113, CHAR(10)), FIND("-", _xlfn.TEXTSPLIT('Data Table'!S113, CHAR(10)))+2,
                  SEARCH("hrs", _xlfn.TEXTSPLIT('Data Table'!S113, CHAR(10)))-SEARCH("-", _xlfn.TEXTSPLIT('Data Table'!S113, CHAR(10)))-2))/12)
               ), 2),
               "-"
            )
         )
      )
   )
)</f>
        <v>2</v>
      </c>
      <c r="R112" s="203" cm="1">
        <f t="array" ref="R112">IF('Data Table'!T113="", "-",
   IF('Data Table'!T113="-", "-",
      IF(ISNUMBER('Data Table'!T113*1), 'Data Table'!T113,
         IF(ISNUMBER(SEARCH("hrs", 'Data Table'!T113)),
            IFERROR(
               ROUND(SUMPRODUCT(
                  VALUE(LEFT(_xlfn.TEXTSPLIT('Data Table'!T113, CHAR(10)), FIND("-", _xlfn.TEXTSPLIT('Data Table'!T113, CHAR(10)))-1)) *
                  (VALUE(MID(_xlfn.TEXTSPLIT('Data Table'!T113, CHAR(10)), FIND("-", _xlfn.TEXTSPLIT('Data Table'!T113, CHAR(10)))+2,
                  SEARCH("hrs", _xlfn.TEXTSPLIT('Data Table'!T113, CHAR(10)))-SEARCH("-", _xlfn.TEXTSPLIT('Data Table'!T113, CHAR(10)))-2))/12)
               ), 2),
               "-"
            )
         )
      )
   )
)</f>
        <v>6</v>
      </c>
      <c r="S112" s="203" cm="1">
        <f t="array" ref="S112">IF('Data Table'!U113="", "-",
   IF('Data Table'!U113="-", "-",
      IF(ISNUMBER('Data Table'!U113*1), 'Data Table'!U113,
         IF(ISNUMBER(SEARCH("hrs", 'Data Table'!U113)),
            IFERROR(
               ROUND(SUMPRODUCT(
                  VALUE(LEFT(_xlfn.TEXTSPLIT('Data Table'!U113, CHAR(10)), FIND("-", _xlfn.TEXTSPLIT('Data Table'!U113, CHAR(10)))-1)) *
                  (VALUE(MID(_xlfn.TEXTSPLIT('Data Table'!U113, CHAR(10)), FIND("-", _xlfn.TEXTSPLIT('Data Table'!U113, CHAR(10)))+2,
                  SEARCH("hrs", _xlfn.TEXTSPLIT('Data Table'!U113, CHAR(10)))-SEARCH("-", _xlfn.TEXTSPLIT('Data Table'!U113, CHAR(10)))-2))/12)
               ), 2),
               "-"
            )
         )
      )
   )
)</f>
        <v>6</v>
      </c>
      <c r="T112" s="258">
        <v>26346.37</v>
      </c>
      <c r="U112" s="245">
        <v>64610</v>
      </c>
      <c r="V112" s="253">
        <v>887</v>
      </c>
      <c r="W112" s="208"/>
    </row>
    <row r="113" spans="1:23" s="3" customFormat="1" ht="20.25" customHeight="1">
      <c r="A113" s="205">
        <v>45423</v>
      </c>
      <c r="B113" s="203" cm="1">
        <f t="array" ref="B113">IF('Data Table'!B114="", "-",
   IF('Data Table'!B114="-", "-",
      IF(ISNUMBER('Data Table'!B114*1), 'Data Table'!B114,
         IF(ISNUMBER(SEARCH("hrs", 'Data Table'!B114)),
            IFERROR(
               ROUND(SUMPRODUCT(
                  VALUE(LEFT(_xlfn.TEXTSPLIT('Data Table'!B114, CHAR(10)), FIND("-", _xlfn.TEXTSPLIT('Data Table'!B114, CHAR(10)))-1)) *
                  (VALUE(MID(_xlfn.TEXTSPLIT('Data Table'!B114, CHAR(10)), FIND("-", _xlfn.TEXTSPLIT('Data Table'!B114, CHAR(10)))+2,
                  SEARCH("hrs", _xlfn.TEXTSPLIT('Data Table'!B114, CHAR(10)))-SEARCH("-", _xlfn.TEXTSPLIT('Data Table'!B114, CHAR(10)))-2))/12)
               ), 2),
               "-"
            )
         )
      )
   )
)</f>
        <v>121</v>
      </c>
      <c r="C113" s="203" cm="1">
        <f t="array" ref="C113">IF('Data Table'!C114="", "-",
   IF('Data Table'!C114="-", "-",
      IF(ISNUMBER('Data Table'!C114*1), 'Data Table'!C114,
         IF(ISNUMBER(SEARCH("hrs", 'Data Table'!C114)),
            IFERROR(
               ROUND(SUMPRODUCT(
                  VALUE(LEFT(_xlfn.TEXTSPLIT('Data Table'!C114, CHAR(10)), FIND("-", _xlfn.TEXTSPLIT('Data Table'!C114, CHAR(10)))-1)) *
                  (VALUE(MID(_xlfn.TEXTSPLIT('Data Table'!C114, CHAR(10)), FIND("-", _xlfn.TEXTSPLIT('Data Table'!C114, CHAR(10)))+2,
                  SEARCH("hrs", _xlfn.TEXTSPLIT('Data Table'!C114, CHAR(10)))-SEARCH("-", _xlfn.TEXTSPLIT('Data Table'!C114, CHAR(10)))-2))/12)
               ), 2),
               "-"
            )
         )
      )
   )
)</f>
        <v>120</v>
      </c>
      <c r="D113" s="203" cm="1">
        <f t="array" ref="D113">IF('Data Table'!D114="", "-",
   IF('Data Table'!D114="-", "-",
      IF(ISNUMBER('Data Table'!D114*1), 'Data Table'!D114,
         IF(ISNUMBER(SEARCH("hrs", 'Data Table'!D114)),
            IFERROR(
               ROUND(SUMPRODUCT(
                  VALUE(LEFT(_xlfn.TEXTSPLIT('Data Table'!D114, CHAR(10)), FIND("-", _xlfn.TEXTSPLIT('Data Table'!D114, CHAR(10)))-1)) *
                  (VALUE(MID(_xlfn.TEXTSPLIT('Data Table'!D114, CHAR(10)), FIND("-", _xlfn.TEXTSPLIT('Data Table'!D114, CHAR(10)))+2,
                  SEARCH("hrs", _xlfn.TEXTSPLIT('Data Table'!D114, CHAR(10)))-SEARCH("-", _xlfn.TEXTSPLIT('Data Table'!D114, CHAR(10)))-2))/12)
               ), 2),
               "-"
            )
         )
      )
   )
)</f>
        <v>25</v>
      </c>
      <c r="E113" s="203" cm="1">
        <f t="array" ref="E113">IF('Data Table'!E114="", "-",
   IF('Data Table'!E114="-", "-",
      IF(ISNUMBER('Data Table'!E114*1), 'Data Table'!E114,
         IF(ISNUMBER(SEARCH("hrs", 'Data Table'!E114)),
            IFERROR(
               ROUND(SUMPRODUCT(
                  VALUE(LEFT(_xlfn.TEXTSPLIT('Data Table'!E114, CHAR(10)), FIND("-", _xlfn.TEXTSPLIT('Data Table'!E114, CHAR(10)))-1)) *
                  (VALUE(MID(_xlfn.TEXTSPLIT('Data Table'!E114, CHAR(10)), FIND("-", _xlfn.TEXTSPLIT('Data Table'!E114, CHAR(10)))+2,
                  SEARCH("hrs", _xlfn.TEXTSPLIT('Data Table'!E114, CHAR(10)))-SEARCH("-", _xlfn.TEXTSPLIT('Data Table'!E114, CHAR(10)))-2))/12)
               ), 2),
               "-"
            )
         )
      )
   )
)</f>
        <v>26</v>
      </c>
      <c r="F113" s="203" cm="1">
        <f t="array" ref="F113">IF('Data Table'!F114="", "-",
   IF('Data Table'!F114="-", "-",
      IF(ISNUMBER('Data Table'!F114*1), 'Data Table'!F114,
         IF(ISNUMBER(SEARCH("hrs", 'Data Table'!F114)),
            IFERROR(
               ROUND(SUMPRODUCT(
                  VALUE(LEFT(_xlfn.TEXTSPLIT('Data Table'!F114, CHAR(10)), FIND("-", _xlfn.TEXTSPLIT('Data Table'!F114, CHAR(10)))-1)) *
                  (VALUE(MID(_xlfn.TEXTSPLIT('Data Table'!F114, CHAR(10)), FIND("-", _xlfn.TEXTSPLIT('Data Table'!F114, CHAR(10)))+2,
                  SEARCH("hrs", _xlfn.TEXTSPLIT('Data Table'!F114, CHAR(10)))-SEARCH("-", _xlfn.TEXTSPLIT('Data Table'!F114, CHAR(10)))-2))/12)
               ), 2),
               "-"
            )
         )
      )
   )
)</f>
        <v>10</v>
      </c>
      <c r="G113" s="203" cm="1">
        <f t="array" ref="G113">IF('Data Table'!G114="", "-",
   IF('Data Table'!G114="-", "-",
      IF(ISNUMBER('Data Table'!G114*1), 'Data Table'!G114,
         IF(ISNUMBER(SEARCH("hrs", 'Data Table'!G114)),
            IFERROR(
               ROUND(SUMPRODUCT(
                  VALUE(LEFT(_xlfn.TEXTSPLIT('Data Table'!G114, CHAR(10)), FIND("-", _xlfn.TEXTSPLIT('Data Table'!G114, CHAR(10)))-1)) *
                  (VALUE(MID(_xlfn.TEXTSPLIT('Data Table'!G114, CHAR(10)), FIND("-", _xlfn.TEXTSPLIT('Data Table'!G114, CHAR(10)))+2,
                  SEARCH("hrs", _xlfn.TEXTSPLIT('Data Table'!G114, CHAR(10)))-SEARCH("-", _xlfn.TEXTSPLIT('Data Table'!G114, CHAR(10)))-2))/12)
               ), 2),
               "-"
            )
         )
      )
   )
)</f>
        <v>9</v>
      </c>
      <c r="H113" s="203" cm="1">
        <f t="array" ref="H113">IF('Data Table'!H114="", "-",
   IF('Data Table'!H114="-", "-",
      IF(ISNUMBER('Data Table'!H114*1), 'Data Table'!H114,
         IF(ISNUMBER(SEARCH("hrs", 'Data Table'!H114)),
            IFERROR(
               ROUND(SUMPRODUCT(
                  VALUE(LEFT(_xlfn.TEXTSPLIT('Data Table'!H114, CHAR(10)), FIND("-", _xlfn.TEXTSPLIT('Data Table'!H114, CHAR(10)))-1)) *
                  (VALUE(MID(_xlfn.TEXTSPLIT('Data Table'!H114, CHAR(10)), FIND("-", _xlfn.TEXTSPLIT('Data Table'!H114, CHAR(10)))+2,
                  SEARCH("hrs", _xlfn.TEXTSPLIT('Data Table'!H114, CHAR(10)))-SEARCH("-", _xlfn.TEXTSPLIT('Data Table'!H114, CHAR(10)))-2))/12)
               ), 2),
               "-"
            )
         )
      )
   )
)</f>
        <v>7</v>
      </c>
      <c r="I113" s="203" cm="1">
        <f t="array" ref="I113">IF('Data Table'!I114="", "-",
   IF('Data Table'!I114="-", "-",
      IF(ISNUMBER('Data Table'!I114*1), 'Data Table'!I114,
         IF(ISNUMBER(SEARCH("hrs", 'Data Table'!I114)),
            IFERROR(
               ROUND(SUMPRODUCT(
                  VALUE(LEFT(_xlfn.TEXTSPLIT('Data Table'!I114, CHAR(10)), FIND("-", _xlfn.TEXTSPLIT('Data Table'!I114, CHAR(10)))-1)) *
                  (VALUE(MID(_xlfn.TEXTSPLIT('Data Table'!I114, CHAR(10)), FIND("-", _xlfn.TEXTSPLIT('Data Table'!I114, CHAR(10)))+2,
                  SEARCH("hrs", _xlfn.TEXTSPLIT('Data Table'!I114, CHAR(10)))-SEARCH("-", _xlfn.TEXTSPLIT('Data Table'!I114, CHAR(10)))-2))/12)
               ), 2),
               "-"
            )
         )
      )
   )
)</f>
        <v>7</v>
      </c>
      <c r="J113" s="203" cm="1">
        <f t="array" ref="J113">IF('Data Table'!J114="", "-",
   IF('Data Table'!J114="-", "-",
      IF(ISNUMBER('Data Table'!J114*1), 'Data Table'!J114,
         IF(ISNUMBER(SEARCH("hrs", 'Data Table'!J114)),
            IFERROR(
               ROUND(SUMPRODUCT(
                  VALUE(LEFT(_xlfn.TEXTSPLIT('Data Table'!J114, CHAR(10)), FIND("-", _xlfn.TEXTSPLIT('Data Table'!J114, CHAR(10)))-1)) *
                  (VALUE(MID(_xlfn.TEXTSPLIT('Data Table'!J114, CHAR(10)), FIND("-", _xlfn.TEXTSPLIT('Data Table'!J114, CHAR(10)))+2,
                  SEARCH("hrs", _xlfn.TEXTSPLIT('Data Table'!J114, CHAR(10)))-SEARCH("-", _xlfn.TEXTSPLIT('Data Table'!J114, CHAR(10)))-2))/12)
               ), 2),
               "-"
            )
         )
      )
   )
)</f>
        <v>3</v>
      </c>
      <c r="K113" s="203" cm="1">
        <f t="array" ref="K113">IF('Data Table'!K114="", "-",
   IF('Data Table'!K114="-", "-",
      IF(ISNUMBER('Data Table'!K114*1), 'Data Table'!K114,
         IF(ISNUMBER(SEARCH("hrs", 'Data Table'!K114)),
            IFERROR(
               ROUND(SUMPRODUCT(
                  VALUE(LEFT(_xlfn.TEXTSPLIT('Data Table'!K114, CHAR(10)), FIND("-", _xlfn.TEXTSPLIT('Data Table'!K114, CHAR(10)))-1)) *
                  (VALUE(MID(_xlfn.TEXTSPLIT('Data Table'!K114, CHAR(10)), FIND("-", _xlfn.TEXTSPLIT('Data Table'!K114, CHAR(10)))+2,
                  SEARCH("hrs", _xlfn.TEXTSPLIT('Data Table'!K114, CHAR(10)))-SEARCH("-", _xlfn.TEXTSPLIT('Data Table'!K114, CHAR(10)))-2))/12)
               ), 2),
               "-"
            )
         )
      )
   )
)</f>
        <v>2</v>
      </c>
      <c r="L113" s="203" cm="1">
        <f t="array" ref="L113">IF('Data Table'!N114="", "-",
   IF('Data Table'!N114="-", "-",
      IF(ISNUMBER('Data Table'!N114*1), 'Data Table'!N114,
         IF(ISNUMBER(SEARCH("hrs", 'Data Table'!N114)),
            IFERROR(
               ROUND(SUMPRODUCT(
                  VALUE(LEFT(_xlfn.TEXTSPLIT('Data Table'!N114, CHAR(10)), FIND("-", _xlfn.TEXTSPLIT('Data Table'!N114, CHAR(10)))-1)) *
                  (VALUE(MID(_xlfn.TEXTSPLIT('Data Table'!N114, CHAR(10)), FIND("-", _xlfn.TEXTSPLIT('Data Table'!N114, CHAR(10)))+2,
                  SEARCH("hrs", _xlfn.TEXTSPLIT('Data Table'!N114, CHAR(10)))-SEARCH("-", _xlfn.TEXTSPLIT('Data Table'!N114, CHAR(10)))-2))/12)
               ), 2),
               "-"
            )
         )
      )
   )
)</f>
        <v>2</v>
      </c>
      <c r="M113" s="203" cm="1">
        <f t="array" ref="M113">IF('Data Table'!O114="", "-",
   IF('Data Table'!O114="-", "-",
      IF(ISNUMBER('Data Table'!O114*1), 'Data Table'!O114,
         IF(ISNUMBER(SEARCH("hrs", 'Data Table'!O114)),
            IFERROR(
               ROUND(SUMPRODUCT(
                  VALUE(LEFT(_xlfn.TEXTSPLIT('Data Table'!O114, CHAR(10)), FIND("-", _xlfn.TEXTSPLIT('Data Table'!O114, CHAR(10)))-1)) *
                  (VALUE(MID(_xlfn.TEXTSPLIT('Data Table'!O114, CHAR(10)), FIND("-", _xlfn.TEXTSPLIT('Data Table'!O114, CHAR(10)))+2,
                  SEARCH("hrs", _xlfn.TEXTSPLIT('Data Table'!O114, CHAR(10)))-SEARCH("-", _xlfn.TEXTSPLIT('Data Table'!O114, CHAR(10)))-2))/12)
               ), 2),
               "-"
            )
         )
      )
   )
)</f>
        <v>2</v>
      </c>
      <c r="N113" s="203" cm="1">
        <f t="array" ref="N113">IF('Data Table'!P114="", "-",
   IF('Data Table'!P114="-", "-",
      IF(ISNUMBER('Data Table'!P114*1), 'Data Table'!P114,
         IF(ISNUMBER(SEARCH("hrs", 'Data Table'!P114)),
            IFERROR(
               ROUND(SUMPRODUCT(
                  VALUE(LEFT(_xlfn.TEXTSPLIT('Data Table'!P114, CHAR(10)), FIND("-", _xlfn.TEXTSPLIT('Data Table'!P114, CHAR(10)))-1)) *
                  (VALUE(MID(_xlfn.TEXTSPLIT('Data Table'!P114, CHAR(10)), FIND("-", _xlfn.TEXTSPLIT('Data Table'!P114, CHAR(10)))+2,
                  SEARCH("hrs", _xlfn.TEXTSPLIT('Data Table'!P114, CHAR(10)))-SEARCH("-", _xlfn.TEXTSPLIT('Data Table'!P114, CHAR(10)))-2))/12)
               ), 2),
               "-"
            )
         )
      )
   )
)</f>
        <v>4</v>
      </c>
      <c r="O113" s="203" cm="1">
        <f t="array" ref="O113">IF('Data Table'!Q114="", "-",
   IF('Data Table'!Q114="-", "-",
      IF(ISNUMBER('Data Table'!Q114*1), 'Data Table'!Q114,
         IF(ISNUMBER(SEARCH("hrs", 'Data Table'!Q114)),
            IFERROR(
               ROUND(SUMPRODUCT(
                  VALUE(LEFT(_xlfn.TEXTSPLIT('Data Table'!Q114, CHAR(10)), FIND("-", _xlfn.TEXTSPLIT('Data Table'!Q114, CHAR(10)))-1)) *
                  (VALUE(MID(_xlfn.TEXTSPLIT('Data Table'!Q114, CHAR(10)), FIND("-", _xlfn.TEXTSPLIT('Data Table'!Q114, CHAR(10)))+2,
                  SEARCH("hrs", _xlfn.TEXTSPLIT('Data Table'!Q114, CHAR(10)))-SEARCH("-", _xlfn.TEXTSPLIT('Data Table'!Q114, CHAR(10)))-2))/12)
               ), 2),
               "-"
            )
         )
      )
   )
)</f>
        <v>4</v>
      </c>
      <c r="P113" s="203" cm="1">
        <f t="array" ref="P113">IF('Data Table'!R114="", "-",
   IF('Data Table'!R114="-", "-",
      IF(ISNUMBER('Data Table'!R114*1), 'Data Table'!R114,
         IF(ISNUMBER(SEARCH("hrs", 'Data Table'!R114)),
            IFERROR(
               ROUND(SUMPRODUCT(
                  VALUE(LEFT(_xlfn.TEXTSPLIT('Data Table'!R114, CHAR(10)), FIND("-", _xlfn.TEXTSPLIT('Data Table'!R114, CHAR(10)))-1)) *
                  (VALUE(MID(_xlfn.TEXTSPLIT('Data Table'!R114, CHAR(10)), FIND("-", _xlfn.TEXTSPLIT('Data Table'!R114, CHAR(10)))+2,
                  SEARCH("hrs", _xlfn.TEXTSPLIT('Data Table'!R114, CHAR(10)))-SEARCH("-", _xlfn.TEXTSPLIT('Data Table'!R114, CHAR(10)))-2))/12)
               ), 2),
               "-"
            )
         )
      )
   )
)</f>
        <v>3</v>
      </c>
      <c r="Q113" s="203" cm="1">
        <f t="array" ref="Q113">IF('Data Table'!S114="", "-",
   IF('Data Table'!S114="-", "-",
      IF(ISNUMBER('Data Table'!S114*1), 'Data Table'!S114,
         IF(ISNUMBER(SEARCH("hrs", 'Data Table'!S114)),
            IFERROR(
               ROUND(SUMPRODUCT(
                  VALUE(LEFT(_xlfn.TEXTSPLIT('Data Table'!S114, CHAR(10)), FIND("-", _xlfn.TEXTSPLIT('Data Table'!S114, CHAR(10)))-1)) *
                  (VALUE(MID(_xlfn.TEXTSPLIT('Data Table'!S114, CHAR(10)), FIND("-", _xlfn.TEXTSPLIT('Data Table'!S114, CHAR(10)))+2,
                  SEARCH("hrs", _xlfn.TEXTSPLIT('Data Table'!S114, CHAR(10)))-SEARCH("-", _xlfn.TEXTSPLIT('Data Table'!S114, CHAR(10)))-2))/12)
               ), 2),
               "-"
            )
         )
      )
   )
)</f>
        <v>3</v>
      </c>
      <c r="R113" s="203" cm="1">
        <f t="array" ref="R113">IF('Data Table'!T114="", "-",
   IF('Data Table'!T114="-", "-",
      IF(ISNUMBER('Data Table'!T114*1), 'Data Table'!T114,
         IF(ISNUMBER(SEARCH("hrs", 'Data Table'!T114)),
            IFERROR(
               ROUND(SUMPRODUCT(
                  VALUE(LEFT(_xlfn.TEXTSPLIT('Data Table'!T114, CHAR(10)), FIND("-", _xlfn.TEXTSPLIT('Data Table'!T114, CHAR(10)))-1)) *
                  (VALUE(MID(_xlfn.TEXTSPLIT('Data Table'!T114, CHAR(10)), FIND("-", _xlfn.TEXTSPLIT('Data Table'!T114, CHAR(10)))+2,
                  SEARCH("hrs", _xlfn.TEXTSPLIT('Data Table'!T114, CHAR(10)))-SEARCH("-", _xlfn.TEXTSPLIT('Data Table'!T114, CHAR(10)))-2))/12)
               ), 2),
               "-"
            )
         )
      )
   )
)</f>
        <v>6</v>
      </c>
      <c r="S113" s="203" cm="1">
        <f t="array" ref="S113">IF('Data Table'!U114="", "-",
   IF('Data Table'!U114="-", "-",
      IF(ISNUMBER('Data Table'!U114*1), 'Data Table'!U114,
         IF(ISNUMBER(SEARCH("hrs", 'Data Table'!U114)),
            IFERROR(
               ROUND(SUMPRODUCT(
                  VALUE(LEFT(_xlfn.TEXTSPLIT('Data Table'!U114, CHAR(10)), FIND("-", _xlfn.TEXTSPLIT('Data Table'!U114, CHAR(10)))-1)) *
                  (VALUE(MID(_xlfn.TEXTSPLIT('Data Table'!U114, CHAR(10)), FIND("-", _xlfn.TEXTSPLIT('Data Table'!U114, CHAR(10)))+2,
                  SEARCH("hrs", _xlfn.TEXTSPLIT('Data Table'!U114, CHAR(10)))-SEARCH("-", _xlfn.TEXTSPLIT('Data Table'!U114, CHAR(10)))-2))/12)
               ), 2),
               "-"
            )
         )
      )
   )
)</f>
        <v>6</v>
      </c>
      <c r="T113" s="258">
        <v>25968.44</v>
      </c>
      <c r="U113" s="245">
        <v>67862</v>
      </c>
      <c r="V113" s="253">
        <v>939</v>
      </c>
      <c r="W113" s="208"/>
    </row>
    <row r="114" spans="1:23" s="3" customFormat="1" ht="20.25" customHeight="1">
      <c r="A114" s="205">
        <v>45424</v>
      </c>
      <c r="B114" s="203" cm="1">
        <f t="array" ref="B114">IF('Data Table'!B115="", "-",
   IF('Data Table'!B115="-", "-",
      IF(ISNUMBER('Data Table'!B115*1), 'Data Table'!B115,
         IF(ISNUMBER(SEARCH("hrs", 'Data Table'!B115)),
            IFERROR(
               ROUND(SUMPRODUCT(
                  VALUE(LEFT(_xlfn.TEXTSPLIT('Data Table'!B115, CHAR(10)), FIND("-", _xlfn.TEXTSPLIT('Data Table'!B115, CHAR(10)))-1)) *
                  (VALUE(MID(_xlfn.TEXTSPLIT('Data Table'!B115, CHAR(10)), FIND("-", _xlfn.TEXTSPLIT('Data Table'!B115, CHAR(10)))+2,
                  SEARCH("hrs", _xlfn.TEXTSPLIT('Data Table'!B115, CHAR(10)))-SEARCH("-", _xlfn.TEXTSPLIT('Data Table'!B115, CHAR(10)))-2))/12)
               ), 2),
               "-"
            )
         )
      )
   )
)</f>
        <v>118</v>
      </c>
      <c r="C114" s="203" cm="1">
        <f t="array" ref="C114">IF('Data Table'!C115="", "-",
   IF('Data Table'!C115="-", "-",
      IF(ISNUMBER('Data Table'!C115*1), 'Data Table'!C115,
         IF(ISNUMBER(SEARCH("hrs", 'Data Table'!C115)),
            IFERROR(
               ROUND(SUMPRODUCT(
                  VALUE(LEFT(_xlfn.TEXTSPLIT('Data Table'!C115, CHAR(10)), FIND("-", _xlfn.TEXTSPLIT('Data Table'!C115, CHAR(10)))-1)) *
                  (VALUE(MID(_xlfn.TEXTSPLIT('Data Table'!C115, CHAR(10)), FIND("-", _xlfn.TEXTSPLIT('Data Table'!C115, CHAR(10)))+2,
                  SEARCH("hrs", _xlfn.TEXTSPLIT('Data Table'!C115, CHAR(10)))-SEARCH("-", _xlfn.TEXTSPLIT('Data Table'!C115, CHAR(10)))-2))/12)
               ), 2),
               "-"
            )
         )
      )
   )
)</f>
        <v>121</v>
      </c>
      <c r="D114" s="203" cm="1">
        <f t="array" ref="D114">IF('Data Table'!D115="", "-",
   IF('Data Table'!D115="-", "-",
      IF(ISNUMBER('Data Table'!D115*1), 'Data Table'!D115,
         IF(ISNUMBER(SEARCH("hrs", 'Data Table'!D115)),
            IFERROR(
               ROUND(SUMPRODUCT(
                  VALUE(LEFT(_xlfn.TEXTSPLIT('Data Table'!D115, CHAR(10)), FIND("-", _xlfn.TEXTSPLIT('Data Table'!D115, CHAR(10)))-1)) *
                  (VALUE(MID(_xlfn.TEXTSPLIT('Data Table'!D115, CHAR(10)), FIND("-", _xlfn.TEXTSPLIT('Data Table'!D115, CHAR(10)))+2,
                  SEARCH("hrs", _xlfn.TEXTSPLIT('Data Table'!D115, CHAR(10)))-SEARCH("-", _xlfn.TEXTSPLIT('Data Table'!D115, CHAR(10)))-2))/12)
               ), 2),
               "-"
            )
         )
      )
   )
)</f>
        <v>23</v>
      </c>
      <c r="E114" s="203" cm="1">
        <f t="array" ref="E114">IF('Data Table'!E115="", "-",
   IF('Data Table'!E115="-", "-",
      IF(ISNUMBER('Data Table'!E115*1), 'Data Table'!E115,
         IF(ISNUMBER(SEARCH("hrs", 'Data Table'!E115)),
            IFERROR(
               ROUND(SUMPRODUCT(
                  VALUE(LEFT(_xlfn.TEXTSPLIT('Data Table'!E115, CHAR(10)), FIND("-", _xlfn.TEXTSPLIT('Data Table'!E115, CHAR(10)))-1)) *
                  (VALUE(MID(_xlfn.TEXTSPLIT('Data Table'!E115, CHAR(10)), FIND("-", _xlfn.TEXTSPLIT('Data Table'!E115, CHAR(10)))+2,
                  SEARCH("hrs", _xlfn.TEXTSPLIT('Data Table'!E115, CHAR(10)))-SEARCH("-", _xlfn.TEXTSPLIT('Data Table'!E115, CHAR(10)))-2))/12)
               ), 2),
               "-"
            )
         )
      )
   )
)</f>
        <v>24</v>
      </c>
      <c r="F114" s="203" cm="1">
        <f t="array" ref="F114">IF('Data Table'!F115="", "-",
   IF('Data Table'!F115="-", "-",
      IF(ISNUMBER('Data Table'!F115*1), 'Data Table'!F115,
         IF(ISNUMBER(SEARCH("hrs", 'Data Table'!F115)),
            IFERROR(
               ROUND(SUMPRODUCT(
                  VALUE(LEFT(_xlfn.TEXTSPLIT('Data Table'!F115, CHAR(10)), FIND("-", _xlfn.TEXTSPLIT('Data Table'!F115, CHAR(10)))-1)) *
                  (VALUE(MID(_xlfn.TEXTSPLIT('Data Table'!F115, CHAR(10)), FIND("-", _xlfn.TEXTSPLIT('Data Table'!F115, CHAR(10)))+2,
                  SEARCH("hrs", _xlfn.TEXTSPLIT('Data Table'!F115, CHAR(10)))-SEARCH("-", _xlfn.TEXTSPLIT('Data Table'!F115, CHAR(10)))-2))/12)
               ), 2),
               "-"
            )
         )
      )
   )
)</f>
        <v>10</v>
      </c>
      <c r="G114" s="203" cm="1">
        <f t="array" ref="G114">IF('Data Table'!G115="", "-",
   IF('Data Table'!G115="-", "-",
      IF(ISNUMBER('Data Table'!G115*1), 'Data Table'!G115,
         IF(ISNUMBER(SEARCH("hrs", 'Data Table'!G115)),
            IFERROR(
               ROUND(SUMPRODUCT(
                  VALUE(LEFT(_xlfn.TEXTSPLIT('Data Table'!G115, CHAR(10)), FIND("-", _xlfn.TEXTSPLIT('Data Table'!G115, CHAR(10)))-1)) *
                  (VALUE(MID(_xlfn.TEXTSPLIT('Data Table'!G115, CHAR(10)), FIND("-", _xlfn.TEXTSPLIT('Data Table'!G115, CHAR(10)))+2,
                  SEARCH("hrs", _xlfn.TEXTSPLIT('Data Table'!G115, CHAR(10)))-SEARCH("-", _xlfn.TEXTSPLIT('Data Table'!G115, CHAR(10)))-2))/12)
               ), 2),
               "-"
            )
         )
      )
   )
)</f>
        <v>10</v>
      </c>
      <c r="H114" s="203" cm="1">
        <f t="array" ref="H114">IF('Data Table'!H115="", "-",
   IF('Data Table'!H115="-", "-",
      IF(ISNUMBER('Data Table'!H115*1), 'Data Table'!H115,
         IF(ISNUMBER(SEARCH("hrs", 'Data Table'!H115)),
            IFERROR(
               ROUND(SUMPRODUCT(
                  VALUE(LEFT(_xlfn.TEXTSPLIT('Data Table'!H115, CHAR(10)), FIND("-", _xlfn.TEXTSPLIT('Data Table'!H115, CHAR(10)))-1)) *
                  (VALUE(MID(_xlfn.TEXTSPLIT('Data Table'!H115, CHAR(10)), FIND("-", _xlfn.TEXTSPLIT('Data Table'!H115, CHAR(10)))+2,
                  SEARCH("hrs", _xlfn.TEXTSPLIT('Data Table'!H115, CHAR(10)))-SEARCH("-", _xlfn.TEXTSPLIT('Data Table'!H115, CHAR(10)))-2))/12)
               ), 2),
               "-"
            )
         )
      )
   )
)</f>
        <v>8</v>
      </c>
      <c r="I114" s="203" cm="1">
        <f t="array" ref="I114">IF('Data Table'!I115="", "-",
   IF('Data Table'!I115="-", "-",
      IF(ISNUMBER('Data Table'!I115*1), 'Data Table'!I115,
         IF(ISNUMBER(SEARCH("hrs", 'Data Table'!I115)),
            IFERROR(
               ROUND(SUMPRODUCT(
                  VALUE(LEFT(_xlfn.TEXTSPLIT('Data Table'!I115, CHAR(10)), FIND("-", _xlfn.TEXTSPLIT('Data Table'!I115, CHAR(10)))-1)) *
                  (VALUE(MID(_xlfn.TEXTSPLIT('Data Table'!I115, CHAR(10)), FIND("-", _xlfn.TEXTSPLIT('Data Table'!I115, CHAR(10)))+2,
                  SEARCH("hrs", _xlfn.TEXTSPLIT('Data Table'!I115, CHAR(10)))-SEARCH("-", _xlfn.TEXTSPLIT('Data Table'!I115, CHAR(10)))-2))/12)
               ), 2),
               "-"
            )
         )
      )
   )
)</f>
        <v>8</v>
      </c>
      <c r="J114" s="203" cm="1">
        <f t="array" ref="J114">IF('Data Table'!J115="", "-",
   IF('Data Table'!J115="-", "-",
      IF(ISNUMBER('Data Table'!J115*1), 'Data Table'!J115,
         IF(ISNUMBER(SEARCH("hrs", 'Data Table'!J115)),
            IFERROR(
               ROUND(SUMPRODUCT(
                  VALUE(LEFT(_xlfn.TEXTSPLIT('Data Table'!J115, CHAR(10)), FIND("-", _xlfn.TEXTSPLIT('Data Table'!J115, CHAR(10)))-1)) *
                  (VALUE(MID(_xlfn.TEXTSPLIT('Data Table'!J115, CHAR(10)), FIND("-", _xlfn.TEXTSPLIT('Data Table'!J115, CHAR(10)))+2,
                  SEARCH("hrs", _xlfn.TEXTSPLIT('Data Table'!J115, CHAR(10)))-SEARCH("-", _xlfn.TEXTSPLIT('Data Table'!J115, CHAR(10)))-2))/12)
               ), 2),
               "-"
            )
         )
      )
   )
)</f>
        <v>2</v>
      </c>
      <c r="K114" s="203" cm="1">
        <f t="array" ref="K114">IF('Data Table'!K115="", "-",
   IF('Data Table'!K115="-", "-",
      IF(ISNUMBER('Data Table'!K115*1), 'Data Table'!K115,
         IF(ISNUMBER(SEARCH("hrs", 'Data Table'!K115)),
            IFERROR(
               ROUND(SUMPRODUCT(
                  VALUE(LEFT(_xlfn.TEXTSPLIT('Data Table'!K115, CHAR(10)), FIND("-", _xlfn.TEXTSPLIT('Data Table'!K115, CHAR(10)))-1)) *
                  (VALUE(MID(_xlfn.TEXTSPLIT('Data Table'!K115, CHAR(10)), FIND("-", _xlfn.TEXTSPLIT('Data Table'!K115, CHAR(10)))+2,
                  SEARCH("hrs", _xlfn.TEXTSPLIT('Data Table'!K115, CHAR(10)))-SEARCH("-", _xlfn.TEXTSPLIT('Data Table'!K115, CHAR(10)))-2))/12)
               ), 2),
               "-"
            )
         )
      )
   )
)</f>
        <v>2</v>
      </c>
      <c r="L114" s="203" cm="1">
        <f t="array" ref="L114">IF('Data Table'!N115="", "-",
   IF('Data Table'!N115="-", "-",
      IF(ISNUMBER('Data Table'!N115*1), 'Data Table'!N115,
         IF(ISNUMBER(SEARCH("hrs", 'Data Table'!N115)),
            IFERROR(
               ROUND(SUMPRODUCT(
                  VALUE(LEFT(_xlfn.TEXTSPLIT('Data Table'!N115, CHAR(10)), FIND("-", _xlfn.TEXTSPLIT('Data Table'!N115, CHAR(10)))-1)) *
                  (VALUE(MID(_xlfn.TEXTSPLIT('Data Table'!N115, CHAR(10)), FIND("-", _xlfn.TEXTSPLIT('Data Table'!N115, CHAR(10)))+2,
                  SEARCH("hrs", _xlfn.TEXTSPLIT('Data Table'!N115, CHAR(10)))-SEARCH("-", _xlfn.TEXTSPLIT('Data Table'!N115, CHAR(10)))-2))/12)
               ), 2),
               "-"
            )
         )
      )
   )
)</f>
        <v>1.5</v>
      </c>
      <c r="M114" s="203" cm="1">
        <f t="array" ref="M114">IF('Data Table'!O115="", "-",
   IF('Data Table'!O115="-", "-",
      IF(ISNUMBER('Data Table'!O115*1), 'Data Table'!O115,
         IF(ISNUMBER(SEARCH("hrs", 'Data Table'!O115)),
            IFERROR(
               ROUND(SUMPRODUCT(
                  VALUE(LEFT(_xlfn.TEXTSPLIT('Data Table'!O115, CHAR(10)), FIND("-", _xlfn.TEXTSPLIT('Data Table'!O115, CHAR(10)))-1)) *
                  (VALUE(MID(_xlfn.TEXTSPLIT('Data Table'!O115, CHAR(10)), FIND("-", _xlfn.TEXTSPLIT('Data Table'!O115, CHAR(10)))+2,
                  SEARCH("hrs", _xlfn.TEXTSPLIT('Data Table'!O115, CHAR(10)))-SEARCH("-", _xlfn.TEXTSPLIT('Data Table'!O115, CHAR(10)))-2))/12)
               ), 2),
               "-"
            )
         )
      )
   )
)</f>
        <v>2.5</v>
      </c>
      <c r="N114" s="203" cm="1">
        <f t="array" ref="N114">IF('Data Table'!P115="", "-",
   IF('Data Table'!P115="-", "-",
      IF(ISNUMBER('Data Table'!P115*1), 'Data Table'!P115,
         IF(ISNUMBER(SEARCH("hrs", 'Data Table'!P115)),
            IFERROR(
               ROUND(SUMPRODUCT(
                  VALUE(LEFT(_xlfn.TEXTSPLIT('Data Table'!P115, CHAR(10)), FIND("-", _xlfn.TEXTSPLIT('Data Table'!P115, CHAR(10)))-1)) *
                  (VALUE(MID(_xlfn.TEXTSPLIT('Data Table'!P115, CHAR(10)), FIND("-", _xlfn.TEXTSPLIT('Data Table'!P115, CHAR(10)))+2,
                  SEARCH("hrs", _xlfn.TEXTSPLIT('Data Table'!P115, CHAR(10)))-SEARCH("-", _xlfn.TEXTSPLIT('Data Table'!P115, CHAR(10)))-2))/12)
               ), 2),
               "-"
            )
         )
      )
   )
)</f>
        <v>4</v>
      </c>
      <c r="O114" s="203" cm="1">
        <f t="array" ref="O114">IF('Data Table'!Q115="", "-",
   IF('Data Table'!Q115="-", "-",
      IF(ISNUMBER('Data Table'!Q115*1), 'Data Table'!Q115,
         IF(ISNUMBER(SEARCH("hrs", 'Data Table'!Q115)),
            IFERROR(
               ROUND(SUMPRODUCT(
                  VALUE(LEFT(_xlfn.TEXTSPLIT('Data Table'!Q115, CHAR(10)), FIND("-", _xlfn.TEXTSPLIT('Data Table'!Q115, CHAR(10)))-1)) *
                  (VALUE(MID(_xlfn.TEXTSPLIT('Data Table'!Q115, CHAR(10)), FIND("-", _xlfn.TEXTSPLIT('Data Table'!Q115, CHAR(10)))+2,
                  SEARCH("hrs", _xlfn.TEXTSPLIT('Data Table'!Q115, CHAR(10)))-SEARCH("-", _xlfn.TEXTSPLIT('Data Table'!Q115, CHAR(10)))-2))/12)
               ), 2),
               "-"
            )
         )
      )
   )
)</f>
        <v>4</v>
      </c>
      <c r="P114" s="203" cm="1">
        <f t="array" ref="P114">IF('Data Table'!R115="", "-",
   IF('Data Table'!R115="-", "-",
      IF(ISNUMBER('Data Table'!R115*1), 'Data Table'!R115,
         IF(ISNUMBER(SEARCH("hrs", 'Data Table'!R115)),
            IFERROR(
               ROUND(SUMPRODUCT(
                  VALUE(LEFT(_xlfn.TEXTSPLIT('Data Table'!R115, CHAR(10)), FIND("-", _xlfn.TEXTSPLIT('Data Table'!R115, CHAR(10)))-1)) *
                  (VALUE(MID(_xlfn.TEXTSPLIT('Data Table'!R115, CHAR(10)), FIND("-", _xlfn.TEXTSPLIT('Data Table'!R115, CHAR(10)))+2,
                  SEARCH("hrs", _xlfn.TEXTSPLIT('Data Table'!R115, CHAR(10)))-SEARCH("-", _xlfn.TEXTSPLIT('Data Table'!R115, CHAR(10)))-2))/12)
               ), 2),
               "-"
            )
         )
      )
   )
)</f>
        <v>3</v>
      </c>
      <c r="Q114" s="203" cm="1">
        <f t="array" ref="Q114">IF('Data Table'!S115="", "-",
   IF('Data Table'!S115="-", "-",
      IF(ISNUMBER('Data Table'!S115*1), 'Data Table'!S115,
         IF(ISNUMBER(SEARCH("hrs", 'Data Table'!S115)),
            IFERROR(
               ROUND(SUMPRODUCT(
                  VALUE(LEFT(_xlfn.TEXTSPLIT('Data Table'!S115, CHAR(10)), FIND("-", _xlfn.TEXTSPLIT('Data Table'!S115, CHAR(10)))-1)) *
                  (VALUE(MID(_xlfn.TEXTSPLIT('Data Table'!S115, CHAR(10)), FIND("-", _xlfn.TEXTSPLIT('Data Table'!S115, CHAR(10)))+2,
                  SEARCH("hrs", _xlfn.TEXTSPLIT('Data Table'!S115, CHAR(10)))-SEARCH("-", _xlfn.TEXTSPLIT('Data Table'!S115, CHAR(10)))-2))/12)
               ), 2),
               "-"
            )
         )
      )
   )
)</f>
        <v>3</v>
      </c>
      <c r="R114" s="203" cm="1">
        <f t="array" ref="R114">IF('Data Table'!T115="", "-",
   IF('Data Table'!T115="-", "-",
      IF(ISNUMBER('Data Table'!T115*1), 'Data Table'!T115,
         IF(ISNUMBER(SEARCH("hrs", 'Data Table'!T115)),
            IFERROR(
               ROUND(SUMPRODUCT(
                  VALUE(LEFT(_xlfn.TEXTSPLIT('Data Table'!T115, CHAR(10)), FIND("-", _xlfn.TEXTSPLIT('Data Table'!T115, CHAR(10)))-1)) *
                  (VALUE(MID(_xlfn.TEXTSPLIT('Data Table'!T115, CHAR(10)), FIND("-", _xlfn.TEXTSPLIT('Data Table'!T115, CHAR(10)))+2,
                  SEARCH("hrs", _xlfn.TEXTSPLIT('Data Table'!T115, CHAR(10)))-SEARCH("-", _xlfn.TEXTSPLIT('Data Table'!T115, CHAR(10)))-2))/12)
               ), 2),
               "-"
            )
         )
      )
   )
)</f>
        <v>6</v>
      </c>
      <c r="S114" s="203" cm="1">
        <f t="array" ref="S114">IF('Data Table'!U115="", "-",
   IF('Data Table'!U115="-", "-",
      IF(ISNUMBER('Data Table'!U115*1), 'Data Table'!U115,
         IF(ISNUMBER(SEARCH("hrs", 'Data Table'!U115)),
            IFERROR(
               ROUND(SUMPRODUCT(
                  VALUE(LEFT(_xlfn.TEXTSPLIT('Data Table'!U115, CHAR(10)), FIND("-", _xlfn.TEXTSPLIT('Data Table'!U115, CHAR(10)))-1)) *
                  (VALUE(MID(_xlfn.TEXTSPLIT('Data Table'!U115, CHAR(10)), FIND("-", _xlfn.TEXTSPLIT('Data Table'!U115, CHAR(10)))+2,
                  SEARCH("hrs", _xlfn.TEXTSPLIT('Data Table'!U115, CHAR(10)))-SEARCH("-", _xlfn.TEXTSPLIT('Data Table'!U115, CHAR(10)))-2))/12)
               ), 2),
               "-"
            )
         )
      )
   )
)</f>
        <v>6</v>
      </c>
      <c r="T114" s="258">
        <v>25161.37</v>
      </c>
      <c r="U114" s="245">
        <v>67295</v>
      </c>
      <c r="V114" s="259">
        <v>869</v>
      </c>
      <c r="W114" s="208"/>
    </row>
    <row r="115" spans="1:23" s="3" customFormat="1" ht="20.25" customHeight="1">
      <c r="A115" s="205">
        <v>45425</v>
      </c>
      <c r="B115" s="203" cm="1">
        <f t="array" ref="B115">IF('Data Table'!B116="", "-",
   IF('Data Table'!B116="-", "-",
      IF(ISNUMBER('Data Table'!B116*1), 'Data Table'!B116,
         IF(ISNUMBER(SEARCH("hrs", 'Data Table'!B116)),
            IFERROR(
               ROUND(SUMPRODUCT(
                  VALUE(LEFT(_xlfn.TEXTSPLIT('Data Table'!B116, CHAR(10)), FIND("-", _xlfn.TEXTSPLIT('Data Table'!B116, CHAR(10)))-1)) *
                  (VALUE(MID(_xlfn.TEXTSPLIT('Data Table'!B116, CHAR(10)), FIND("-", _xlfn.TEXTSPLIT('Data Table'!B116, CHAR(10)))+2,
                  SEARCH("hrs", _xlfn.TEXTSPLIT('Data Table'!B116, CHAR(10)))-SEARCH("-", _xlfn.TEXTSPLIT('Data Table'!B116, CHAR(10)))-2))/12)
               ), 2),
               "-"
            )
         )
      )
   )
)</f>
        <v>118</v>
      </c>
      <c r="C115" s="203" cm="1">
        <f t="array" ref="C115">IF('Data Table'!C116="", "-",
   IF('Data Table'!C116="-", "-",
      IF(ISNUMBER('Data Table'!C116*1), 'Data Table'!C116,
         IF(ISNUMBER(SEARCH("hrs", 'Data Table'!C116)),
            IFERROR(
               ROUND(SUMPRODUCT(
                  VALUE(LEFT(_xlfn.TEXTSPLIT('Data Table'!C116, CHAR(10)), FIND("-", _xlfn.TEXTSPLIT('Data Table'!C116, CHAR(10)))-1)) *
                  (VALUE(MID(_xlfn.TEXTSPLIT('Data Table'!C116, CHAR(10)), FIND("-", _xlfn.TEXTSPLIT('Data Table'!C116, CHAR(10)))+2,
                  SEARCH("hrs", _xlfn.TEXTSPLIT('Data Table'!C116, CHAR(10)))-SEARCH("-", _xlfn.TEXTSPLIT('Data Table'!C116, CHAR(10)))-2))/12)
               ), 2),
               "-"
            )
         )
      )
   )
)</f>
        <v>120</v>
      </c>
      <c r="D115" s="203" cm="1">
        <f t="array" ref="D115">IF('Data Table'!D116="", "-",
   IF('Data Table'!D116="-", "-",
      IF(ISNUMBER('Data Table'!D116*1), 'Data Table'!D116,
         IF(ISNUMBER(SEARCH("hrs", 'Data Table'!D116)),
            IFERROR(
               ROUND(SUMPRODUCT(
                  VALUE(LEFT(_xlfn.TEXTSPLIT('Data Table'!D116, CHAR(10)), FIND("-", _xlfn.TEXTSPLIT('Data Table'!D116, CHAR(10)))-1)) *
                  (VALUE(MID(_xlfn.TEXTSPLIT('Data Table'!D116, CHAR(10)), FIND("-", _xlfn.TEXTSPLIT('Data Table'!D116, CHAR(10)))+2,
                  SEARCH("hrs", _xlfn.TEXTSPLIT('Data Table'!D116, CHAR(10)))-SEARCH("-", _xlfn.TEXTSPLIT('Data Table'!D116, CHAR(10)))-2))/12)
               ), 2),
               "-"
            )
         )
      )
   )
)</f>
        <v>24</v>
      </c>
      <c r="E115" s="203" cm="1">
        <f t="array" ref="E115">IF('Data Table'!E116="", "-",
   IF('Data Table'!E116="-", "-",
      IF(ISNUMBER('Data Table'!E116*1), 'Data Table'!E116,
         IF(ISNUMBER(SEARCH("hrs", 'Data Table'!E116)),
            IFERROR(
               ROUND(SUMPRODUCT(
                  VALUE(LEFT(_xlfn.TEXTSPLIT('Data Table'!E116, CHAR(10)), FIND("-", _xlfn.TEXTSPLIT('Data Table'!E116, CHAR(10)))-1)) *
                  (VALUE(MID(_xlfn.TEXTSPLIT('Data Table'!E116, CHAR(10)), FIND("-", _xlfn.TEXTSPLIT('Data Table'!E116, CHAR(10)))+2,
                  SEARCH("hrs", _xlfn.TEXTSPLIT('Data Table'!E116, CHAR(10)))-SEARCH("-", _xlfn.TEXTSPLIT('Data Table'!E116, CHAR(10)))-2))/12)
               ), 2),
               "-"
            )
         )
      )
   )
)</f>
        <v>25</v>
      </c>
      <c r="F115" s="203" cm="1">
        <f t="array" ref="F115">IF('Data Table'!F116="", "-",
   IF('Data Table'!F116="-", "-",
      IF(ISNUMBER('Data Table'!F116*1), 'Data Table'!F116,
         IF(ISNUMBER(SEARCH("hrs", 'Data Table'!F116)),
            IFERROR(
               ROUND(SUMPRODUCT(
                  VALUE(LEFT(_xlfn.TEXTSPLIT('Data Table'!F116, CHAR(10)), FIND("-", _xlfn.TEXTSPLIT('Data Table'!F116, CHAR(10)))-1)) *
                  (VALUE(MID(_xlfn.TEXTSPLIT('Data Table'!F116, CHAR(10)), FIND("-", _xlfn.TEXTSPLIT('Data Table'!F116, CHAR(10)))+2,
                  SEARCH("hrs", _xlfn.TEXTSPLIT('Data Table'!F116, CHAR(10)))-SEARCH("-", _xlfn.TEXTSPLIT('Data Table'!F116, CHAR(10)))-2))/12)
               ), 2),
               "-"
            )
         )
      )
   )
)</f>
        <v>10</v>
      </c>
      <c r="G115" s="203" cm="1">
        <f t="array" ref="G115">IF('Data Table'!G116="", "-",
   IF('Data Table'!G116="-", "-",
      IF(ISNUMBER('Data Table'!G116*1), 'Data Table'!G116,
         IF(ISNUMBER(SEARCH("hrs", 'Data Table'!G116)),
            IFERROR(
               ROUND(SUMPRODUCT(
                  VALUE(LEFT(_xlfn.TEXTSPLIT('Data Table'!G116, CHAR(10)), FIND("-", _xlfn.TEXTSPLIT('Data Table'!G116, CHAR(10)))-1)) *
                  (VALUE(MID(_xlfn.TEXTSPLIT('Data Table'!G116, CHAR(10)), FIND("-", _xlfn.TEXTSPLIT('Data Table'!G116, CHAR(10)))+2,
                  SEARCH("hrs", _xlfn.TEXTSPLIT('Data Table'!G116, CHAR(10)))-SEARCH("-", _xlfn.TEXTSPLIT('Data Table'!G116, CHAR(10)))-2))/12)
               ), 2),
               "-"
            )
         )
      )
   )
)</f>
        <v>10</v>
      </c>
      <c r="H115" s="203" cm="1">
        <f t="array" ref="H115">IF('Data Table'!H116="", "-",
   IF('Data Table'!H116="-", "-",
      IF(ISNUMBER('Data Table'!H116*1), 'Data Table'!H116,
         IF(ISNUMBER(SEARCH("hrs", 'Data Table'!H116)),
            IFERROR(
               ROUND(SUMPRODUCT(
                  VALUE(LEFT(_xlfn.TEXTSPLIT('Data Table'!H116, CHAR(10)), FIND("-", _xlfn.TEXTSPLIT('Data Table'!H116, CHAR(10)))-1)) *
                  (VALUE(MID(_xlfn.TEXTSPLIT('Data Table'!H116, CHAR(10)), FIND("-", _xlfn.TEXTSPLIT('Data Table'!H116, CHAR(10)))+2,
                  SEARCH("hrs", _xlfn.TEXTSPLIT('Data Table'!H116, CHAR(10)))-SEARCH("-", _xlfn.TEXTSPLIT('Data Table'!H116, CHAR(10)))-2))/12)
               ), 2),
               "-"
            )
         )
      )
   )
)</f>
        <v>8</v>
      </c>
      <c r="I115" s="203" cm="1">
        <f t="array" ref="I115">IF('Data Table'!I116="", "-",
   IF('Data Table'!I116="-", "-",
      IF(ISNUMBER('Data Table'!I116*1), 'Data Table'!I116,
         IF(ISNUMBER(SEARCH("hrs", 'Data Table'!I116)),
            IFERROR(
               ROUND(SUMPRODUCT(
                  VALUE(LEFT(_xlfn.TEXTSPLIT('Data Table'!I116, CHAR(10)), FIND("-", _xlfn.TEXTSPLIT('Data Table'!I116, CHAR(10)))-1)) *
                  (VALUE(MID(_xlfn.TEXTSPLIT('Data Table'!I116, CHAR(10)), FIND("-", _xlfn.TEXTSPLIT('Data Table'!I116, CHAR(10)))+2,
                  SEARCH("hrs", _xlfn.TEXTSPLIT('Data Table'!I116, CHAR(10)))-SEARCH("-", _xlfn.TEXTSPLIT('Data Table'!I116, CHAR(10)))-2))/12)
               ), 2),
               "-"
            )
         )
      )
   )
)</f>
        <v>8</v>
      </c>
      <c r="J115" s="203" cm="1">
        <f t="array" ref="J115">IF('Data Table'!J116="", "-",
   IF('Data Table'!J116="-", "-",
      IF(ISNUMBER('Data Table'!J116*1), 'Data Table'!J116,
         IF(ISNUMBER(SEARCH("hrs", 'Data Table'!J116)),
            IFERROR(
               ROUND(SUMPRODUCT(
                  VALUE(LEFT(_xlfn.TEXTSPLIT('Data Table'!J116, CHAR(10)), FIND("-", _xlfn.TEXTSPLIT('Data Table'!J116, CHAR(10)))-1)) *
                  (VALUE(MID(_xlfn.TEXTSPLIT('Data Table'!J116, CHAR(10)), FIND("-", _xlfn.TEXTSPLIT('Data Table'!J116, CHAR(10)))+2,
                  SEARCH("hrs", _xlfn.TEXTSPLIT('Data Table'!J116, CHAR(10)))-SEARCH("-", _xlfn.TEXTSPLIT('Data Table'!J116, CHAR(10)))-2))/12)
               ), 2),
               "-"
            )
         )
      )
   )
)</f>
        <v>2</v>
      </c>
      <c r="K115" s="203" cm="1">
        <f t="array" ref="K115">IF('Data Table'!K116="", "-",
   IF('Data Table'!K116="-", "-",
      IF(ISNUMBER('Data Table'!K116*1), 'Data Table'!K116,
         IF(ISNUMBER(SEARCH("hrs", 'Data Table'!K116)),
            IFERROR(
               ROUND(SUMPRODUCT(
                  VALUE(LEFT(_xlfn.TEXTSPLIT('Data Table'!K116, CHAR(10)), FIND("-", _xlfn.TEXTSPLIT('Data Table'!K116, CHAR(10)))-1)) *
                  (VALUE(MID(_xlfn.TEXTSPLIT('Data Table'!K116, CHAR(10)), FIND("-", _xlfn.TEXTSPLIT('Data Table'!K116, CHAR(10)))+2,
                  SEARCH("hrs", _xlfn.TEXTSPLIT('Data Table'!K116, CHAR(10)))-SEARCH("-", _xlfn.TEXTSPLIT('Data Table'!K116, CHAR(10)))-2))/12)
               ), 2),
               "-"
            )
         )
      )
   )
)</f>
        <v>2</v>
      </c>
      <c r="L115" s="203" cm="1">
        <f t="array" ref="L115">IF('Data Table'!N116="", "-",
   IF('Data Table'!N116="-", "-",
      IF(ISNUMBER('Data Table'!N116*1), 'Data Table'!N116,
         IF(ISNUMBER(SEARCH("hrs", 'Data Table'!N116)),
            IFERROR(
               ROUND(SUMPRODUCT(
                  VALUE(LEFT(_xlfn.TEXTSPLIT('Data Table'!N116, CHAR(10)), FIND("-", _xlfn.TEXTSPLIT('Data Table'!N116, CHAR(10)))-1)) *
                  (VALUE(MID(_xlfn.TEXTSPLIT('Data Table'!N116, CHAR(10)), FIND("-", _xlfn.TEXTSPLIT('Data Table'!N116, CHAR(10)))+2,
                  SEARCH("hrs", _xlfn.TEXTSPLIT('Data Table'!N116, CHAR(10)))-SEARCH("-", _xlfn.TEXTSPLIT('Data Table'!N116, CHAR(10)))-2))/12)
               ), 2),
               "-"
            )
         )
      )
   )
)</f>
        <v>3</v>
      </c>
      <c r="M115" s="203" cm="1">
        <f t="array" ref="M115">IF('Data Table'!O116="", "-",
   IF('Data Table'!O116="-", "-",
      IF(ISNUMBER('Data Table'!O116*1), 'Data Table'!O116,
         IF(ISNUMBER(SEARCH("hrs", 'Data Table'!O116)),
            IFERROR(
               ROUND(SUMPRODUCT(
                  VALUE(LEFT(_xlfn.TEXTSPLIT('Data Table'!O116, CHAR(10)), FIND("-", _xlfn.TEXTSPLIT('Data Table'!O116, CHAR(10)))-1)) *
                  (VALUE(MID(_xlfn.TEXTSPLIT('Data Table'!O116, CHAR(10)), FIND("-", _xlfn.TEXTSPLIT('Data Table'!O116, CHAR(10)))+2,
                  SEARCH("hrs", _xlfn.TEXTSPLIT('Data Table'!O116, CHAR(10)))-SEARCH("-", _xlfn.TEXTSPLIT('Data Table'!O116, CHAR(10)))-2))/12)
               ), 2),
               "-"
            )
         )
      )
   )
)</f>
        <v>2.58</v>
      </c>
      <c r="N115" s="203" cm="1">
        <f t="array" ref="N115">IF('Data Table'!P116="", "-",
   IF('Data Table'!P116="-", "-",
      IF(ISNUMBER('Data Table'!P116*1), 'Data Table'!P116,
         IF(ISNUMBER(SEARCH("hrs", 'Data Table'!P116)),
            IFERROR(
               ROUND(SUMPRODUCT(
                  VALUE(LEFT(_xlfn.TEXTSPLIT('Data Table'!P116, CHAR(10)), FIND("-", _xlfn.TEXTSPLIT('Data Table'!P116, CHAR(10)))-1)) *
                  (VALUE(MID(_xlfn.TEXTSPLIT('Data Table'!P116, CHAR(10)), FIND("-", _xlfn.TEXTSPLIT('Data Table'!P116, CHAR(10)))+2,
                  SEARCH("hrs", _xlfn.TEXTSPLIT('Data Table'!P116, CHAR(10)))-SEARCH("-", _xlfn.TEXTSPLIT('Data Table'!P116, CHAR(10)))-2))/12)
               ), 2),
               "-"
            )
         )
      )
   )
)</f>
        <v>5</v>
      </c>
      <c r="O115" s="203" cm="1">
        <f t="array" ref="O115">IF('Data Table'!Q116="", "-",
   IF('Data Table'!Q116="-", "-",
      IF(ISNUMBER('Data Table'!Q116*1), 'Data Table'!Q116,
         IF(ISNUMBER(SEARCH("hrs", 'Data Table'!Q116)),
            IFERROR(
               ROUND(SUMPRODUCT(
                  VALUE(LEFT(_xlfn.TEXTSPLIT('Data Table'!Q116, CHAR(10)), FIND("-", _xlfn.TEXTSPLIT('Data Table'!Q116, CHAR(10)))-1)) *
                  (VALUE(MID(_xlfn.TEXTSPLIT('Data Table'!Q116, CHAR(10)), FIND("-", _xlfn.TEXTSPLIT('Data Table'!Q116, CHAR(10)))+2,
                  SEARCH("hrs", _xlfn.TEXTSPLIT('Data Table'!Q116, CHAR(10)))-SEARCH("-", _xlfn.TEXTSPLIT('Data Table'!Q116, CHAR(10)))-2))/12)
               ), 2),
               "-"
            )
         )
      )
   )
)</f>
        <v>4</v>
      </c>
      <c r="P115" s="203" cm="1">
        <f t="array" ref="P115">IF('Data Table'!R116="", "-",
   IF('Data Table'!R116="-", "-",
      IF(ISNUMBER('Data Table'!R116*1), 'Data Table'!R116,
         IF(ISNUMBER(SEARCH("hrs", 'Data Table'!R116)),
            IFERROR(
               ROUND(SUMPRODUCT(
                  VALUE(LEFT(_xlfn.TEXTSPLIT('Data Table'!R116, CHAR(10)), FIND("-", _xlfn.TEXTSPLIT('Data Table'!R116, CHAR(10)))-1)) *
                  (VALUE(MID(_xlfn.TEXTSPLIT('Data Table'!R116, CHAR(10)), FIND("-", _xlfn.TEXTSPLIT('Data Table'!R116, CHAR(10)))+2,
                  SEARCH("hrs", _xlfn.TEXTSPLIT('Data Table'!R116, CHAR(10)))-SEARCH("-", _xlfn.TEXTSPLIT('Data Table'!R116, CHAR(10)))-2))/12)
               ), 2),
               "-"
            )
         )
      )
   )
)</f>
        <v>3</v>
      </c>
      <c r="Q115" s="203" cm="1">
        <f t="array" ref="Q115">IF('Data Table'!S116="", "-",
   IF('Data Table'!S116="-", "-",
      IF(ISNUMBER('Data Table'!S116*1), 'Data Table'!S116,
         IF(ISNUMBER(SEARCH("hrs", 'Data Table'!S116)),
            IFERROR(
               ROUND(SUMPRODUCT(
                  VALUE(LEFT(_xlfn.TEXTSPLIT('Data Table'!S116, CHAR(10)), FIND("-", _xlfn.TEXTSPLIT('Data Table'!S116, CHAR(10)))-1)) *
                  (VALUE(MID(_xlfn.TEXTSPLIT('Data Table'!S116, CHAR(10)), FIND("-", _xlfn.TEXTSPLIT('Data Table'!S116, CHAR(10)))+2,
                  SEARCH("hrs", _xlfn.TEXTSPLIT('Data Table'!S116, CHAR(10)))-SEARCH("-", _xlfn.TEXTSPLIT('Data Table'!S116, CHAR(10)))-2))/12)
               ), 2),
               "-"
            )
         )
      )
   )
)</f>
        <v>3</v>
      </c>
      <c r="R115" s="203" cm="1">
        <f t="array" ref="R115">IF('Data Table'!T116="", "-",
   IF('Data Table'!T116="-", "-",
      IF(ISNUMBER('Data Table'!T116*1), 'Data Table'!T116,
         IF(ISNUMBER(SEARCH("hrs", 'Data Table'!T116)),
            IFERROR(
               ROUND(SUMPRODUCT(
                  VALUE(LEFT(_xlfn.TEXTSPLIT('Data Table'!T116, CHAR(10)), FIND("-", _xlfn.TEXTSPLIT('Data Table'!T116, CHAR(10)))-1)) *
                  (VALUE(MID(_xlfn.TEXTSPLIT('Data Table'!T116, CHAR(10)), FIND("-", _xlfn.TEXTSPLIT('Data Table'!T116, CHAR(10)))+2,
                  SEARCH("hrs", _xlfn.TEXTSPLIT('Data Table'!T116, CHAR(10)))-SEARCH("-", _xlfn.TEXTSPLIT('Data Table'!T116, CHAR(10)))-2))/12)
               ), 2),
               "-"
            )
         )
      )
   )
)</f>
        <v>6</v>
      </c>
      <c r="S115" s="203" cm="1">
        <f t="array" ref="S115">IF('Data Table'!U116="", "-",
   IF('Data Table'!U116="-", "-",
      IF(ISNUMBER('Data Table'!U116*1), 'Data Table'!U116,
         IF(ISNUMBER(SEARCH("hrs", 'Data Table'!U116)),
            IFERROR(
               ROUND(SUMPRODUCT(
                  VALUE(LEFT(_xlfn.TEXTSPLIT('Data Table'!U116, CHAR(10)), FIND("-", _xlfn.TEXTSPLIT('Data Table'!U116, CHAR(10)))-1)) *
                  (VALUE(MID(_xlfn.TEXTSPLIT('Data Table'!U116, CHAR(10)), FIND("-", _xlfn.TEXTSPLIT('Data Table'!U116, CHAR(10)))+2,
                  SEARCH("hrs", _xlfn.TEXTSPLIT('Data Table'!U116, CHAR(10)))-SEARCH("-", _xlfn.TEXTSPLIT('Data Table'!U116, CHAR(10)))-2))/12)
               ), 2),
               "-"
            )
         )
      )
   )
)</f>
        <v>6</v>
      </c>
      <c r="T115" s="251">
        <v>26200</v>
      </c>
      <c r="U115" s="251">
        <v>59827</v>
      </c>
      <c r="V115" s="259">
        <v>824</v>
      </c>
      <c r="W115" s="208"/>
    </row>
    <row r="116" spans="1:23" s="3" customFormat="1" ht="20.25" customHeight="1">
      <c r="A116" s="205">
        <v>45426</v>
      </c>
      <c r="B116" s="203" cm="1">
        <f t="array" ref="B116">IF('Data Table'!B117="", "-",
   IF('Data Table'!B117="-", "-",
      IF(ISNUMBER('Data Table'!B117*1), 'Data Table'!B117,
         IF(ISNUMBER(SEARCH("hrs", 'Data Table'!B117)),
            IFERROR(
               ROUND(SUMPRODUCT(
                  VALUE(LEFT(_xlfn.TEXTSPLIT('Data Table'!B117, CHAR(10)), FIND("-", _xlfn.TEXTSPLIT('Data Table'!B117, CHAR(10)))-1)) *
                  (VALUE(MID(_xlfn.TEXTSPLIT('Data Table'!B117, CHAR(10)), FIND("-", _xlfn.TEXTSPLIT('Data Table'!B117, CHAR(10)))+2,
                  SEARCH("hrs", _xlfn.TEXTSPLIT('Data Table'!B117, CHAR(10)))-SEARCH("-", _xlfn.TEXTSPLIT('Data Table'!B117, CHAR(10)))-2))/12)
               ), 2),
               "-"
            )
         )
      )
   )
)</f>
        <v>106</v>
      </c>
      <c r="C116" s="203" cm="1">
        <f t="array" ref="C116">IF('Data Table'!C117="", "-",
   IF('Data Table'!C117="-", "-",
      IF(ISNUMBER('Data Table'!C117*1), 'Data Table'!C117,
         IF(ISNUMBER(SEARCH("hrs", 'Data Table'!C117)),
            IFERROR(
               ROUND(SUMPRODUCT(
                  VALUE(LEFT(_xlfn.TEXTSPLIT('Data Table'!C117, CHAR(10)), FIND("-", _xlfn.TEXTSPLIT('Data Table'!C117, CHAR(10)))-1)) *
                  (VALUE(MID(_xlfn.TEXTSPLIT('Data Table'!C117, CHAR(10)), FIND("-", _xlfn.TEXTSPLIT('Data Table'!C117, CHAR(10)))+2,
                  SEARCH("hrs", _xlfn.TEXTSPLIT('Data Table'!C117, CHAR(10)))-SEARCH("-", _xlfn.TEXTSPLIT('Data Table'!C117, CHAR(10)))-2))/12)
               ), 2),
               "-"
            )
         )
      )
   )
)</f>
        <v>116</v>
      </c>
      <c r="D116" s="203" cm="1">
        <f t="array" ref="D116">IF('Data Table'!D117="", "-",
   IF('Data Table'!D117="-", "-",
      IF(ISNUMBER('Data Table'!D117*1), 'Data Table'!D117,
         IF(ISNUMBER(SEARCH("hrs", 'Data Table'!D117)),
            IFERROR(
               ROUND(SUMPRODUCT(
                  VALUE(LEFT(_xlfn.TEXTSPLIT('Data Table'!D117, CHAR(10)), FIND("-", _xlfn.TEXTSPLIT('Data Table'!D117, CHAR(10)))-1)) *
                  (VALUE(MID(_xlfn.TEXTSPLIT('Data Table'!D117, CHAR(10)), FIND("-", _xlfn.TEXTSPLIT('Data Table'!D117, CHAR(10)))+2,
                  SEARCH("hrs", _xlfn.TEXTSPLIT('Data Table'!D117, CHAR(10)))-SEARCH("-", _xlfn.TEXTSPLIT('Data Table'!D117, CHAR(10)))-2))/12)
               ), 2),
               "-"
            )
         )
      )
   )
)</f>
        <v>26</v>
      </c>
      <c r="E116" s="203" cm="1">
        <f t="array" ref="E116">IF('Data Table'!E117="", "-",
   IF('Data Table'!E117="-", "-",
      IF(ISNUMBER('Data Table'!E117*1), 'Data Table'!E117,
         IF(ISNUMBER(SEARCH("hrs", 'Data Table'!E117)),
            IFERROR(
               ROUND(SUMPRODUCT(
                  VALUE(LEFT(_xlfn.TEXTSPLIT('Data Table'!E117, CHAR(10)), FIND("-", _xlfn.TEXTSPLIT('Data Table'!E117, CHAR(10)))-1)) *
                  (VALUE(MID(_xlfn.TEXTSPLIT('Data Table'!E117, CHAR(10)), FIND("-", _xlfn.TEXTSPLIT('Data Table'!E117, CHAR(10)))+2,
                  SEARCH("hrs", _xlfn.TEXTSPLIT('Data Table'!E117, CHAR(10)))-SEARCH("-", _xlfn.TEXTSPLIT('Data Table'!E117, CHAR(10)))-2))/12)
               ), 2),
               "-"
            )
         )
      )
   )
)</f>
        <v>26</v>
      </c>
      <c r="F116" s="203" cm="1">
        <f t="array" ref="F116">IF('Data Table'!F117="", "-",
   IF('Data Table'!F117="-", "-",
      IF(ISNUMBER('Data Table'!F117*1), 'Data Table'!F117,
         IF(ISNUMBER(SEARCH("hrs", 'Data Table'!F117)),
            IFERROR(
               ROUND(SUMPRODUCT(
                  VALUE(LEFT(_xlfn.TEXTSPLIT('Data Table'!F117, CHAR(10)), FIND("-", _xlfn.TEXTSPLIT('Data Table'!F117, CHAR(10)))-1)) *
                  (VALUE(MID(_xlfn.TEXTSPLIT('Data Table'!F117, CHAR(10)), FIND("-", _xlfn.TEXTSPLIT('Data Table'!F117, CHAR(10)))+2,
                  SEARCH("hrs", _xlfn.TEXTSPLIT('Data Table'!F117, CHAR(10)))-SEARCH("-", _xlfn.TEXTSPLIT('Data Table'!F117, CHAR(10)))-2))/12)
               ), 2),
               "-"
            )
         )
      )
   )
)</f>
        <v>9</v>
      </c>
      <c r="G116" s="203" cm="1">
        <f t="array" ref="G116">IF('Data Table'!G117="", "-",
   IF('Data Table'!G117="-", "-",
      IF(ISNUMBER('Data Table'!G117*1), 'Data Table'!G117,
         IF(ISNUMBER(SEARCH("hrs", 'Data Table'!G117)),
            IFERROR(
               ROUND(SUMPRODUCT(
                  VALUE(LEFT(_xlfn.TEXTSPLIT('Data Table'!G117, CHAR(10)), FIND("-", _xlfn.TEXTSPLIT('Data Table'!G117, CHAR(10)))-1)) *
                  (VALUE(MID(_xlfn.TEXTSPLIT('Data Table'!G117, CHAR(10)), FIND("-", _xlfn.TEXTSPLIT('Data Table'!G117, CHAR(10)))+2,
                  SEARCH("hrs", _xlfn.TEXTSPLIT('Data Table'!G117, CHAR(10)))-SEARCH("-", _xlfn.TEXTSPLIT('Data Table'!G117, CHAR(10)))-2))/12)
               ), 2),
               "-"
            )
         )
      )
   )
)</f>
        <v>10</v>
      </c>
      <c r="H116" s="203" cm="1">
        <f t="array" ref="H116">IF('Data Table'!H117="", "-",
   IF('Data Table'!H117="-", "-",
      IF(ISNUMBER('Data Table'!H117*1), 'Data Table'!H117,
         IF(ISNUMBER(SEARCH("hrs", 'Data Table'!H117)),
            IFERROR(
               ROUND(SUMPRODUCT(
                  VALUE(LEFT(_xlfn.TEXTSPLIT('Data Table'!H117, CHAR(10)), FIND("-", _xlfn.TEXTSPLIT('Data Table'!H117, CHAR(10)))-1)) *
                  (VALUE(MID(_xlfn.TEXTSPLIT('Data Table'!H117, CHAR(10)), FIND("-", _xlfn.TEXTSPLIT('Data Table'!H117, CHAR(10)))+2,
                  SEARCH("hrs", _xlfn.TEXTSPLIT('Data Table'!H117, CHAR(10)))-SEARCH("-", _xlfn.TEXTSPLIT('Data Table'!H117, CHAR(10)))-2))/12)
               ), 2),
               "-"
            )
         )
      )
   )
)</f>
        <v>7</v>
      </c>
      <c r="I116" s="203" cm="1">
        <f t="array" ref="I116">IF('Data Table'!I117="", "-",
   IF('Data Table'!I117="-", "-",
      IF(ISNUMBER('Data Table'!I117*1), 'Data Table'!I117,
         IF(ISNUMBER(SEARCH("hrs", 'Data Table'!I117)),
            IFERROR(
               ROUND(SUMPRODUCT(
                  VALUE(LEFT(_xlfn.TEXTSPLIT('Data Table'!I117, CHAR(10)), FIND("-", _xlfn.TEXTSPLIT('Data Table'!I117, CHAR(10)))-1)) *
                  (VALUE(MID(_xlfn.TEXTSPLIT('Data Table'!I117, CHAR(10)), FIND("-", _xlfn.TEXTSPLIT('Data Table'!I117, CHAR(10)))+2,
                  SEARCH("hrs", _xlfn.TEXTSPLIT('Data Table'!I117, CHAR(10)))-SEARCH("-", _xlfn.TEXTSPLIT('Data Table'!I117, CHAR(10)))-2))/12)
               ), 2),
               "-"
            )
         )
      )
   )
)</f>
        <v>10</v>
      </c>
      <c r="J116" s="203" cm="1">
        <f t="array" ref="J116">IF('Data Table'!J117="", "-",
   IF('Data Table'!J117="-", "-",
      IF(ISNUMBER('Data Table'!J117*1), 'Data Table'!J117,
         IF(ISNUMBER(SEARCH("hrs", 'Data Table'!J117)),
            IFERROR(
               ROUND(SUMPRODUCT(
                  VALUE(LEFT(_xlfn.TEXTSPLIT('Data Table'!J117, CHAR(10)), FIND("-", _xlfn.TEXTSPLIT('Data Table'!J117, CHAR(10)))-1)) *
                  (VALUE(MID(_xlfn.TEXTSPLIT('Data Table'!J117, CHAR(10)), FIND("-", _xlfn.TEXTSPLIT('Data Table'!J117, CHAR(10)))+2,
                  SEARCH("hrs", _xlfn.TEXTSPLIT('Data Table'!J117, CHAR(10)))-SEARCH("-", _xlfn.TEXTSPLIT('Data Table'!J117, CHAR(10)))-2))/12)
               ), 2),
               "-"
            )
         )
      )
   )
)</f>
        <v>2</v>
      </c>
      <c r="K116" s="203" cm="1">
        <f t="array" ref="K116">IF('Data Table'!K117="", "-",
   IF('Data Table'!K117="-", "-",
      IF(ISNUMBER('Data Table'!K117*1), 'Data Table'!K117,
         IF(ISNUMBER(SEARCH("hrs", 'Data Table'!K117)),
            IFERROR(
               ROUND(SUMPRODUCT(
                  VALUE(LEFT(_xlfn.TEXTSPLIT('Data Table'!K117, CHAR(10)), FIND("-", _xlfn.TEXTSPLIT('Data Table'!K117, CHAR(10)))-1)) *
                  (VALUE(MID(_xlfn.TEXTSPLIT('Data Table'!K117, CHAR(10)), FIND("-", _xlfn.TEXTSPLIT('Data Table'!K117, CHAR(10)))+2,
                  SEARCH("hrs", _xlfn.TEXTSPLIT('Data Table'!K117, CHAR(10)))-SEARCH("-", _xlfn.TEXTSPLIT('Data Table'!K117, CHAR(10)))-2))/12)
               ), 2),
               "-"
            )
         )
      )
   )
)</f>
        <v>3</v>
      </c>
      <c r="L116" s="203" cm="1">
        <f t="array" ref="L116">IF('Data Table'!N117="", "-",
   IF('Data Table'!N117="-", "-",
      IF(ISNUMBER('Data Table'!N117*1), 'Data Table'!N117,
         IF(ISNUMBER(SEARCH("hrs", 'Data Table'!N117)),
            IFERROR(
               ROUND(SUMPRODUCT(
                  VALUE(LEFT(_xlfn.TEXTSPLIT('Data Table'!N117, CHAR(10)), FIND("-", _xlfn.TEXTSPLIT('Data Table'!N117, CHAR(10)))-1)) *
                  (VALUE(MID(_xlfn.TEXTSPLIT('Data Table'!N117, CHAR(10)), FIND("-", _xlfn.TEXTSPLIT('Data Table'!N117, CHAR(10)))+2,
                  SEARCH("hrs", _xlfn.TEXTSPLIT('Data Table'!N117, CHAR(10)))-SEARCH("-", _xlfn.TEXTSPLIT('Data Table'!N117, CHAR(10)))-2))/12)
               ), 2),
               "-"
            )
         )
      )
   )
)</f>
        <v>3</v>
      </c>
      <c r="M116" s="203" cm="1">
        <f t="array" ref="M116">IF('Data Table'!O117="", "-",
   IF('Data Table'!O117="-", "-",
      IF(ISNUMBER('Data Table'!O117*1), 'Data Table'!O117,
         IF(ISNUMBER(SEARCH("hrs", 'Data Table'!O117)),
            IFERROR(
               ROUND(SUMPRODUCT(
                  VALUE(LEFT(_xlfn.TEXTSPLIT('Data Table'!O117, CHAR(10)), FIND("-", _xlfn.TEXTSPLIT('Data Table'!O117, CHAR(10)))-1)) *
                  (VALUE(MID(_xlfn.TEXTSPLIT('Data Table'!O117, CHAR(10)), FIND("-", _xlfn.TEXTSPLIT('Data Table'!O117, CHAR(10)))+2,
                  SEARCH("hrs", _xlfn.TEXTSPLIT('Data Table'!O117, CHAR(10)))-SEARCH("-", _xlfn.TEXTSPLIT('Data Table'!O117, CHAR(10)))-2))/12)
               ), 2),
               "-"
            )
         )
      )
   )
)</f>
        <v>1.5</v>
      </c>
      <c r="N116" s="203" cm="1">
        <f t="array" ref="N116">IF('Data Table'!P117="", "-",
   IF('Data Table'!P117="-", "-",
      IF(ISNUMBER('Data Table'!P117*1), 'Data Table'!P117,
         IF(ISNUMBER(SEARCH("hrs", 'Data Table'!P117)),
            IFERROR(
               ROUND(SUMPRODUCT(
                  VALUE(LEFT(_xlfn.TEXTSPLIT('Data Table'!P117, CHAR(10)), FIND("-", _xlfn.TEXTSPLIT('Data Table'!P117, CHAR(10)))-1)) *
                  (VALUE(MID(_xlfn.TEXTSPLIT('Data Table'!P117, CHAR(10)), FIND("-", _xlfn.TEXTSPLIT('Data Table'!P117, CHAR(10)))+2,
                  SEARCH("hrs", _xlfn.TEXTSPLIT('Data Table'!P117, CHAR(10)))-SEARCH("-", _xlfn.TEXTSPLIT('Data Table'!P117, CHAR(10)))-2))/12)
               ), 2),
               "-"
            )
         )
      )
   )
)</f>
        <v>5</v>
      </c>
      <c r="O116" s="203" cm="1">
        <f t="array" ref="O116">IF('Data Table'!Q117="", "-",
   IF('Data Table'!Q117="-", "-",
      IF(ISNUMBER('Data Table'!Q117*1), 'Data Table'!Q117,
         IF(ISNUMBER(SEARCH("hrs", 'Data Table'!Q117)),
            IFERROR(
               ROUND(SUMPRODUCT(
                  VALUE(LEFT(_xlfn.TEXTSPLIT('Data Table'!Q117, CHAR(10)), FIND("-", _xlfn.TEXTSPLIT('Data Table'!Q117, CHAR(10)))-1)) *
                  (VALUE(MID(_xlfn.TEXTSPLIT('Data Table'!Q117, CHAR(10)), FIND("-", _xlfn.TEXTSPLIT('Data Table'!Q117, CHAR(10)))+2,
                  SEARCH("hrs", _xlfn.TEXTSPLIT('Data Table'!Q117, CHAR(10)))-SEARCH("-", _xlfn.TEXTSPLIT('Data Table'!Q117, CHAR(10)))-2))/12)
               ), 2),
               "-"
            )
         )
      )
   )
)</f>
        <v>4</v>
      </c>
      <c r="P116" s="203" cm="1">
        <f t="array" ref="P116">IF('Data Table'!R117="", "-",
   IF('Data Table'!R117="-", "-",
      IF(ISNUMBER('Data Table'!R117*1), 'Data Table'!R117,
         IF(ISNUMBER(SEARCH("hrs", 'Data Table'!R117)),
            IFERROR(
               ROUND(SUMPRODUCT(
                  VALUE(LEFT(_xlfn.TEXTSPLIT('Data Table'!R117, CHAR(10)), FIND("-", _xlfn.TEXTSPLIT('Data Table'!R117, CHAR(10)))-1)) *
                  (VALUE(MID(_xlfn.TEXTSPLIT('Data Table'!R117, CHAR(10)), FIND("-", _xlfn.TEXTSPLIT('Data Table'!R117, CHAR(10)))+2,
                  SEARCH("hrs", _xlfn.TEXTSPLIT('Data Table'!R117, CHAR(10)))-SEARCH("-", _xlfn.TEXTSPLIT('Data Table'!R117, CHAR(10)))-2))/12)
               ), 2),
               "-"
            )
         )
      )
   )
)</f>
        <v>3</v>
      </c>
      <c r="Q116" s="203" cm="1">
        <f t="array" ref="Q116">IF('Data Table'!S117="", "-",
   IF('Data Table'!S117="-", "-",
      IF(ISNUMBER('Data Table'!S117*1), 'Data Table'!S117,
         IF(ISNUMBER(SEARCH("hrs", 'Data Table'!S117)),
            IFERROR(
               ROUND(SUMPRODUCT(
                  VALUE(LEFT(_xlfn.TEXTSPLIT('Data Table'!S117, CHAR(10)), FIND("-", _xlfn.TEXTSPLIT('Data Table'!S117, CHAR(10)))-1)) *
                  (VALUE(MID(_xlfn.TEXTSPLIT('Data Table'!S117, CHAR(10)), FIND("-", _xlfn.TEXTSPLIT('Data Table'!S117, CHAR(10)))+2,
                  SEARCH("hrs", _xlfn.TEXTSPLIT('Data Table'!S117, CHAR(10)))-SEARCH("-", _xlfn.TEXTSPLIT('Data Table'!S117, CHAR(10)))-2))/12)
               ), 2),
               "-"
            )
         )
      )
   )
)</f>
        <v>3</v>
      </c>
      <c r="R116" s="203" cm="1">
        <f t="array" ref="R116">IF('Data Table'!T117="", "-",
   IF('Data Table'!T117="-", "-",
      IF(ISNUMBER('Data Table'!T117*1), 'Data Table'!T117,
         IF(ISNUMBER(SEARCH("hrs", 'Data Table'!T117)),
            IFERROR(
               ROUND(SUMPRODUCT(
                  VALUE(LEFT(_xlfn.TEXTSPLIT('Data Table'!T117, CHAR(10)), FIND("-", _xlfn.TEXTSPLIT('Data Table'!T117, CHAR(10)))-1)) *
                  (VALUE(MID(_xlfn.TEXTSPLIT('Data Table'!T117, CHAR(10)), FIND("-", _xlfn.TEXTSPLIT('Data Table'!T117, CHAR(10)))+2,
                  SEARCH("hrs", _xlfn.TEXTSPLIT('Data Table'!T117, CHAR(10)))-SEARCH("-", _xlfn.TEXTSPLIT('Data Table'!T117, CHAR(10)))-2))/12)
               ), 2),
               "-"
            )
         )
      )
   )
)</f>
        <v>6</v>
      </c>
      <c r="S116" s="203" cm="1">
        <f t="array" ref="S116">IF('Data Table'!U117="", "-",
   IF('Data Table'!U117="-", "-",
      IF(ISNUMBER('Data Table'!U117*1), 'Data Table'!U117,
         IF(ISNUMBER(SEARCH("hrs", 'Data Table'!U117)),
            IFERROR(
               ROUND(SUMPRODUCT(
                  VALUE(LEFT(_xlfn.TEXTSPLIT('Data Table'!U117, CHAR(10)), FIND("-", _xlfn.TEXTSPLIT('Data Table'!U117, CHAR(10)))-1)) *
                  (VALUE(MID(_xlfn.TEXTSPLIT('Data Table'!U117, CHAR(10)), FIND("-", _xlfn.TEXTSPLIT('Data Table'!U117, CHAR(10)))+2,
                  SEARCH("hrs", _xlfn.TEXTSPLIT('Data Table'!U117, CHAR(10)))-SEARCH("-", _xlfn.TEXTSPLIT('Data Table'!U117, CHAR(10)))-2))/12)
               ), 2),
               "-"
            )
         )
      )
   )
)</f>
        <v>6</v>
      </c>
      <c r="T116" s="251">
        <v>25694</v>
      </c>
      <c r="U116" s="251">
        <v>63017</v>
      </c>
      <c r="V116" s="253">
        <v>811</v>
      </c>
      <c r="W116" s="208"/>
    </row>
    <row r="117" spans="1:23" s="3" customFormat="1" ht="20.25" customHeight="1">
      <c r="A117" s="205">
        <v>45427</v>
      </c>
      <c r="B117" s="203" cm="1">
        <f t="array" ref="B117">IF('Data Table'!B118="", "-",
   IF('Data Table'!B118="-", "-",
      IF(ISNUMBER('Data Table'!B118*1), 'Data Table'!B118,
         IF(ISNUMBER(SEARCH("hrs", 'Data Table'!B118)),
            IFERROR(
               ROUND(SUMPRODUCT(
                  VALUE(LEFT(_xlfn.TEXTSPLIT('Data Table'!B118, CHAR(10)), FIND("-", _xlfn.TEXTSPLIT('Data Table'!B118, CHAR(10)))-1)) *
                  (VALUE(MID(_xlfn.TEXTSPLIT('Data Table'!B118, CHAR(10)), FIND("-", _xlfn.TEXTSPLIT('Data Table'!B118, CHAR(10)))+2,
                  SEARCH("hrs", _xlfn.TEXTSPLIT('Data Table'!B118, CHAR(10)))-SEARCH("-", _xlfn.TEXTSPLIT('Data Table'!B118, CHAR(10)))-2))/12)
               ), 2),
               "-"
            )
         )
      )
   )
)</f>
        <v>109</v>
      </c>
      <c r="C117" s="203" cm="1">
        <f t="array" ref="C117">IF('Data Table'!C118="", "-",
   IF('Data Table'!C118="-", "-",
      IF(ISNUMBER('Data Table'!C118*1), 'Data Table'!C118,
         IF(ISNUMBER(SEARCH("hrs", 'Data Table'!C118)),
            IFERROR(
               ROUND(SUMPRODUCT(
                  VALUE(LEFT(_xlfn.TEXTSPLIT('Data Table'!C118, CHAR(10)), FIND("-", _xlfn.TEXTSPLIT('Data Table'!C118, CHAR(10)))-1)) *
                  (VALUE(MID(_xlfn.TEXTSPLIT('Data Table'!C118, CHAR(10)), FIND("-", _xlfn.TEXTSPLIT('Data Table'!C118, CHAR(10)))+2,
                  SEARCH("hrs", _xlfn.TEXTSPLIT('Data Table'!C118, CHAR(10)))-SEARCH("-", _xlfn.TEXTSPLIT('Data Table'!C118, CHAR(10)))-2))/12)
               ), 2),
               "-"
            )
         )
      )
   )
)</f>
        <v>104</v>
      </c>
      <c r="D117" s="203" cm="1">
        <f t="array" ref="D117">IF('Data Table'!D118="", "-",
   IF('Data Table'!D118="-", "-",
      IF(ISNUMBER('Data Table'!D118*1), 'Data Table'!D118,
         IF(ISNUMBER(SEARCH("hrs", 'Data Table'!D118)),
            IFERROR(
               ROUND(SUMPRODUCT(
                  VALUE(LEFT(_xlfn.TEXTSPLIT('Data Table'!D118, CHAR(10)), FIND("-", _xlfn.TEXTSPLIT('Data Table'!D118, CHAR(10)))-1)) *
                  (VALUE(MID(_xlfn.TEXTSPLIT('Data Table'!D118, CHAR(10)), FIND("-", _xlfn.TEXTSPLIT('Data Table'!D118, CHAR(10)))+2,
                  SEARCH("hrs", _xlfn.TEXTSPLIT('Data Table'!D118, CHAR(10)))-SEARCH("-", _xlfn.TEXTSPLIT('Data Table'!D118, CHAR(10)))-2))/12)
               ), 2),
               "-"
            )
         )
      )
   )
)</f>
        <v>25</v>
      </c>
      <c r="E117" s="203" cm="1">
        <f t="array" ref="E117">IF('Data Table'!E118="", "-",
   IF('Data Table'!E118="-", "-",
      IF(ISNUMBER('Data Table'!E118*1), 'Data Table'!E118,
         IF(ISNUMBER(SEARCH("hrs", 'Data Table'!E118)),
            IFERROR(
               ROUND(SUMPRODUCT(
                  VALUE(LEFT(_xlfn.TEXTSPLIT('Data Table'!E118, CHAR(10)), FIND("-", _xlfn.TEXTSPLIT('Data Table'!E118, CHAR(10)))-1)) *
                  (VALUE(MID(_xlfn.TEXTSPLIT('Data Table'!E118, CHAR(10)), FIND("-", _xlfn.TEXTSPLIT('Data Table'!E118, CHAR(10)))+2,
                  SEARCH("hrs", _xlfn.TEXTSPLIT('Data Table'!E118, CHAR(10)))-SEARCH("-", _xlfn.TEXTSPLIT('Data Table'!E118, CHAR(10)))-2))/12)
               ), 2),
               "-"
            )
         )
      )
   )
)</f>
        <v>26</v>
      </c>
      <c r="F117" s="203" cm="1">
        <f t="array" ref="F117">IF('Data Table'!F118="", "-",
   IF('Data Table'!F118="-", "-",
      IF(ISNUMBER('Data Table'!F118*1), 'Data Table'!F118,
         IF(ISNUMBER(SEARCH("hrs", 'Data Table'!F118)),
            IFERROR(
               ROUND(SUMPRODUCT(
                  VALUE(LEFT(_xlfn.TEXTSPLIT('Data Table'!F118, CHAR(10)), FIND("-", _xlfn.TEXTSPLIT('Data Table'!F118, CHAR(10)))-1)) *
                  (VALUE(MID(_xlfn.TEXTSPLIT('Data Table'!F118, CHAR(10)), FIND("-", _xlfn.TEXTSPLIT('Data Table'!F118, CHAR(10)))+2,
                  SEARCH("hrs", _xlfn.TEXTSPLIT('Data Table'!F118, CHAR(10)))-SEARCH("-", _xlfn.TEXTSPLIT('Data Table'!F118, CHAR(10)))-2))/12)
               ), 2),
               "-"
            )
         )
      )
   )
)</f>
        <v>9</v>
      </c>
      <c r="G117" s="203" cm="1">
        <f t="array" ref="G117">IF('Data Table'!G118="", "-",
   IF('Data Table'!G118="-", "-",
      IF(ISNUMBER('Data Table'!G118*1), 'Data Table'!G118,
         IF(ISNUMBER(SEARCH("hrs", 'Data Table'!G118)),
            IFERROR(
               ROUND(SUMPRODUCT(
                  VALUE(LEFT(_xlfn.TEXTSPLIT('Data Table'!G118, CHAR(10)), FIND("-", _xlfn.TEXTSPLIT('Data Table'!G118, CHAR(10)))-1)) *
                  (VALUE(MID(_xlfn.TEXTSPLIT('Data Table'!G118, CHAR(10)), FIND("-", _xlfn.TEXTSPLIT('Data Table'!G118, CHAR(10)))+2,
                  SEARCH("hrs", _xlfn.TEXTSPLIT('Data Table'!G118, CHAR(10)))-SEARCH("-", _xlfn.TEXTSPLIT('Data Table'!G118, CHAR(10)))-2))/12)
               ), 2),
               "-"
            )
         )
      )
   )
)</f>
        <v>9</v>
      </c>
      <c r="H117" s="203" cm="1">
        <f t="array" ref="H117">IF('Data Table'!H118="", "-",
   IF('Data Table'!H118="-", "-",
      IF(ISNUMBER('Data Table'!H118*1), 'Data Table'!H118,
         IF(ISNUMBER(SEARCH("hrs", 'Data Table'!H118)),
            IFERROR(
               ROUND(SUMPRODUCT(
                  VALUE(LEFT(_xlfn.TEXTSPLIT('Data Table'!H118, CHAR(10)), FIND("-", _xlfn.TEXTSPLIT('Data Table'!H118, CHAR(10)))-1)) *
                  (VALUE(MID(_xlfn.TEXTSPLIT('Data Table'!H118, CHAR(10)), FIND("-", _xlfn.TEXTSPLIT('Data Table'!H118, CHAR(10)))+2,
                  SEARCH("hrs", _xlfn.TEXTSPLIT('Data Table'!H118, CHAR(10)))-SEARCH("-", _xlfn.TEXTSPLIT('Data Table'!H118, CHAR(10)))-2))/12)
               ), 2),
               "-"
            )
         )
      )
   )
)</f>
        <v>5</v>
      </c>
      <c r="I117" s="203" cm="1">
        <f t="array" ref="I117">IF('Data Table'!I118="", "-",
   IF('Data Table'!I118="-", "-",
      IF(ISNUMBER('Data Table'!I118*1), 'Data Table'!I118,
         IF(ISNUMBER(SEARCH("hrs", 'Data Table'!I118)),
            IFERROR(
               ROUND(SUMPRODUCT(
                  VALUE(LEFT(_xlfn.TEXTSPLIT('Data Table'!I118, CHAR(10)), FIND("-", _xlfn.TEXTSPLIT('Data Table'!I118, CHAR(10)))-1)) *
                  (VALUE(MID(_xlfn.TEXTSPLIT('Data Table'!I118, CHAR(10)), FIND("-", _xlfn.TEXTSPLIT('Data Table'!I118, CHAR(10)))+2,
                  SEARCH("hrs", _xlfn.TEXTSPLIT('Data Table'!I118, CHAR(10)))-SEARCH("-", _xlfn.TEXTSPLIT('Data Table'!I118, CHAR(10)))-2))/12)
               ), 2),
               "-"
            )
         )
      )
   )
)</f>
        <v>8</v>
      </c>
      <c r="J117" s="203" cm="1">
        <f t="array" ref="J117">IF('Data Table'!J118="", "-",
   IF('Data Table'!J118="-", "-",
      IF(ISNUMBER('Data Table'!J118*1), 'Data Table'!J118,
         IF(ISNUMBER(SEARCH("hrs", 'Data Table'!J118)),
            IFERROR(
               ROUND(SUMPRODUCT(
                  VALUE(LEFT(_xlfn.TEXTSPLIT('Data Table'!J118, CHAR(10)), FIND("-", _xlfn.TEXTSPLIT('Data Table'!J118, CHAR(10)))-1)) *
                  (VALUE(MID(_xlfn.TEXTSPLIT('Data Table'!J118, CHAR(10)), FIND("-", _xlfn.TEXTSPLIT('Data Table'!J118, CHAR(10)))+2,
                  SEARCH("hrs", _xlfn.TEXTSPLIT('Data Table'!J118, CHAR(10)))-SEARCH("-", _xlfn.TEXTSPLIT('Data Table'!J118, CHAR(10)))-2))/12)
               ), 2),
               "-"
            )
         )
      )
   )
)</f>
        <v>3</v>
      </c>
      <c r="K117" s="203" cm="1">
        <f t="array" ref="K117">IF('Data Table'!K118="", "-",
   IF('Data Table'!K118="-", "-",
      IF(ISNUMBER('Data Table'!K118*1), 'Data Table'!K118,
         IF(ISNUMBER(SEARCH("hrs", 'Data Table'!K118)),
            IFERROR(
               ROUND(SUMPRODUCT(
                  VALUE(LEFT(_xlfn.TEXTSPLIT('Data Table'!K118, CHAR(10)), FIND("-", _xlfn.TEXTSPLIT('Data Table'!K118, CHAR(10)))-1)) *
                  (VALUE(MID(_xlfn.TEXTSPLIT('Data Table'!K118, CHAR(10)), FIND("-", _xlfn.TEXTSPLIT('Data Table'!K118, CHAR(10)))+2,
                  SEARCH("hrs", _xlfn.TEXTSPLIT('Data Table'!K118, CHAR(10)))-SEARCH("-", _xlfn.TEXTSPLIT('Data Table'!K118, CHAR(10)))-2))/12)
               ), 2),
               "-"
            )
         )
      )
   )
)</f>
        <v>3</v>
      </c>
      <c r="L117" s="203" cm="1">
        <f t="array" ref="L117">IF('Data Table'!N118="", "-",
   IF('Data Table'!N118="-", "-",
      IF(ISNUMBER('Data Table'!N118*1), 'Data Table'!N118,
         IF(ISNUMBER(SEARCH("hrs", 'Data Table'!N118)),
            IFERROR(
               ROUND(SUMPRODUCT(
                  VALUE(LEFT(_xlfn.TEXTSPLIT('Data Table'!N118, CHAR(10)), FIND("-", _xlfn.TEXTSPLIT('Data Table'!N118, CHAR(10)))-1)) *
                  (VALUE(MID(_xlfn.TEXTSPLIT('Data Table'!N118, CHAR(10)), FIND("-", _xlfn.TEXTSPLIT('Data Table'!N118, CHAR(10)))+2,
                  SEARCH("hrs", _xlfn.TEXTSPLIT('Data Table'!N118, CHAR(10)))-SEARCH("-", _xlfn.TEXTSPLIT('Data Table'!N118, CHAR(10)))-2))/12)
               ), 2),
               "-"
            )
         )
      )
   )
)</f>
        <v>3</v>
      </c>
      <c r="M117" s="203" cm="1">
        <f t="array" ref="M117">IF('Data Table'!O118="", "-",
   IF('Data Table'!O118="-", "-",
      IF(ISNUMBER('Data Table'!O118*1), 'Data Table'!O118,
         IF(ISNUMBER(SEARCH("hrs", 'Data Table'!O118)),
            IFERROR(
               ROUND(SUMPRODUCT(
                  VALUE(LEFT(_xlfn.TEXTSPLIT('Data Table'!O118, CHAR(10)), FIND("-", _xlfn.TEXTSPLIT('Data Table'!O118, CHAR(10)))-1)) *
                  (VALUE(MID(_xlfn.TEXTSPLIT('Data Table'!O118, CHAR(10)), FIND("-", _xlfn.TEXTSPLIT('Data Table'!O118, CHAR(10)))+2,
                  SEARCH("hrs", _xlfn.TEXTSPLIT('Data Table'!O118, CHAR(10)))-SEARCH("-", _xlfn.TEXTSPLIT('Data Table'!O118, CHAR(10)))-2))/12)
               ), 2),
               "-"
            )
         )
      )
   )
)</f>
        <v>2</v>
      </c>
      <c r="N117" s="203" cm="1">
        <f t="array" ref="N117">IF('Data Table'!P118="", "-",
   IF('Data Table'!P118="-", "-",
      IF(ISNUMBER('Data Table'!P118*1), 'Data Table'!P118,
         IF(ISNUMBER(SEARCH("hrs", 'Data Table'!P118)),
            IFERROR(
               ROUND(SUMPRODUCT(
                  VALUE(LEFT(_xlfn.TEXTSPLIT('Data Table'!P118, CHAR(10)), FIND("-", _xlfn.TEXTSPLIT('Data Table'!P118, CHAR(10)))-1)) *
                  (VALUE(MID(_xlfn.TEXTSPLIT('Data Table'!P118, CHAR(10)), FIND("-", _xlfn.TEXTSPLIT('Data Table'!P118, CHAR(10)))+2,
                  SEARCH("hrs", _xlfn.TEXTSPLIT('Data Table'!P118, CHAR(10)))-SEARCH("-", _xlfn.TEXTSPLIT('Data Table'!P118, CHAR(10)))-2))/12)
               ), 2),
               "-"
            )
         )
      )
   )
)</f>
        <v>5</v>
      </c>
      <c r="O117" s="203" cm="1">
        <f t="array" ref="O117">IF('Data Table'!Q118="", "-",
   IF('Data Table'!Q118="-", "-",
      IF(ISNUMBER('Data Table'!Q118*1), 'Data Table'!Q118,
         IF(ISNUMBER(SEARCH("hrs", 'Data Table'!Q118)),
            IFERROR(
               ROUND(SUMPRODUCT(
                  VALUE(LEFT(_xlfn.TEXTSPLIT('Data Table'!Q118, CHAR(10)), FIND("-", _xlfn.TEXTSPLIT('Data Table'!Q118, CHAR(10)))-1)) *
                  (VALUE(MID(_xlfn.TEXTSPLIT('Data Table'!Q118, CHAR(10)), FIND("-", _xlfn.TEXTSPLIT('Data Table'!Q118, CHAR(10)))+2,
                  SEARCH("hrs", _xlfn.TEXTSPLIT('Data Table'!Q118, CHAR(10)))-SEARCH("-", _xlfn.TEXTSPLIT('Data Table'!Q118, CHAR(10)))-2))/12)
               ), 2),
               "-"
            )
         )
      )
   )
)</f>
        <v>4</v>
      </c>
      <c r="P117" s="203" cm="1">
        <f t="array" ref="P117">IF('Data Table'!R118="", "-",
   IF('Data Table'!R118="-", "-",
      IF(ISNUMBER('Data Table'!R118*1), 'Data Table'!R118,
         IF(ISNUMBER(SEARCH("hrs", 'Data Table'!R118)),
            IFERROR(
               ROUND(SUMPRODUCT(
                  VALUE(LEFT(_xlfn.TEXTSPLIT('Data Table'!R118, CHAR(10)), FIND("-", _xlfn.TEXTSPLIT('Data Table'!R118, CHAR(10)))-1)) *
                  (VALUE(MID(_xlfn.TEXTSPLIT('Data Table'!R118, CHAR(10)), FIND("-", _xlfn.TEXTSPLIT('Data Table'!R118, CHAR(10)))+2,
                  SEARCH("hrs", _xlfn.TEXTSPLIT('Data Table'!R118, CHAR(10)))-SEARCH("-", _xlfn.TEXTSPLIT('Data Table'!R118, CHAR(10)))-2))/12)
               ), 2),
               "-"
            )
         )
      )
   )
)</f>
        <v>3</v>
      </c>
      <c r="Q117" s="203" cm="1">
        <f t="array" ref="Q117">IF('Data Table'!S118="", "-",
   IF('Data Table'!S118="-", "-",
      IF(ISNUMBER('Data Table'!S118*1), 'Data Table'!S118,
         IF(ISNUMBER(SEARCH("hrs", 'Data Table'!S118)),
            IFERROR(
               ROUND(SUMPRODUCT(
                  VALUE(LEFT(_xlfn.TEXTSPLIT('Data Table'!S118, CHAR(10)), FIND("-", _xlfn.TEXTSPLIT('Data Table'!S118, CHAR(10)))-1)) *
                  (VALUE(MID(_xlfn.TEXTSPLIT('Data Table'!S118, CHAR(10)), FIND("-", _xlfn.TEXTSPLIT('Data Table'!S118, CHAR(10)))+2,
                  SEARCH("hrs", _xlfn.TEXTSPLIT('Data Table'!S118, CHAR(10)))-SEARCH("-", _xlfn.TEXTSPLIT('Data Table'!S118, CHAR(10)))-2))/12)
               ), 2),
               "-"
            )
         )
      )
   )
)</f>
        <v>3</v>
      </c>
      <c r="R117" s="203" cm="1">
        <f t="array" ref="R117">IF('Data Table'!T118="", "-",
   IF('Data Table'!T118="-", "-",
      IF(ISNUMBER('Data Table'!T118*1), 'Data Table'!T118,
         IF(ISNUMBER(SEARCH("hrs", 'Data Table'!T118)),
            IFERROR(
               ROUND(SUMPRODUCT(
                  VALUE(LEFT(_xlfn.TEXTSPLIT('Data Table'!T118, CHAR(10)), FIND("-", _xlfn.TEXTSPLIT('Data Table'!T118, CHAR(10)))-1)) *
                  (VALUE(MID(_xlfn.TEXTSPLIT('Data Table'!T118, CHAR(10)), FIND("-", _xlfn.TEXTSPLIT('Data Table'!T118, CHAR(10)))+2,
                  SEARCH("hrs", _xlfn.TEXTSPLIT('Data Table'!T118, CHAR(10)))-SEARCH("-", _xlfn.TEXTSPLIT('Data Table'!T118, CHAR(10)))-2))/12)
               ), 2),
               "-"
            )
         )
      )
   )
)</f>
        <v>6</v>
      </c>
      <c r="S117" s="203" cm="1">
        <f t="array" ref="S117">IF('Data Table'!U118="", "-",
   IF('Data Table'!U118="-", "-",
      IF(ISNUMBER('Data Table'!U118*1), 'Data Table'!U118,
         IF(ISNUMBER(SEARCH("hrs", 'Data Table'!U118)),
            IFERROR(
               ROUND(SUMPRODUCT(
                  VALUE(LEFT(_xlfn.TEXTSPLIT('Data Table'!U118, CHAR(10)), FIND("-", _xlfn.TEXTSPLIT('Data Table'!U118, CHAR(10)))-1)) *
                  (VALUE(MID(_xlfn.TEXTSPLIT('Data Table'!U118, CHAR(10)), FIND("-", _xlfn.TEXTSPLIT('Data Table'!U118, CHAR(10)))+2,
                  SEARCH("hrs", _xlfn.TEXTSPLIT('Data Table'!U118, CHAR(10)))-SEARCH("-", _xlfn.TEXTSPLIT('Data Table'!U118, CHAR(10)))-2))/12)
               ), 2),
               "-"
            )
         )
      )
   )
)</f>
        <v>6</v>
      </c>
      <c r="T117" s="245">
        <v>25435</v>
      </c>
      <c r="U117" s="245">
        <v>64658</v>
      </c>
      <c r="V117" s="253">
        <v>848</v>
      </c>
      <c r="W117" s="208"/>
    </row>
    <row r="118" spans="1:23" s="3" customFormat="1" ht="20.25" customHeight="1">
      <c r="A118" s="205">
        <v>45428</v>
      </c>
      <c r="B118" s="203" cm="1">
        <f t="array" ref="B118">IF('Data Table'!B119="", "-",
   IF('Data Table'!B119="-", "-",
      IF(ISNUMBER('Data Table'!B119*1), 'Data Table'!B119,
         IF(ISNUMBER(SEARCH("hrs", 'Data Table'!B119)),
            IFERROR(
               ROUND(SUMPRODUCT(
                  VALUE(LEFT(_xlfn.TEXTSPLIT('Data Table'!B119, CHAR(10)), FIND("-", _xlfn.TEXTSPLIT('Data Table'!B119, CHAR(10)))-1)) *
                  (VALUE(MID(_xlfn.TEXTSPLIT('Data Table'!B119, CHAR(10)), FIND("-", _xlfn.TEXTSPLIT('Data Table'!B119, CHAR(10)))+2,
                  SEARCH("hrs", _xlfn.TEXTSPLIT('Data Table'!B119, CHAR(10)))-SEARCH("-", _xlfn.TEXTSPLIT('Data Table'!B119, CHAR(10)))-2))/12)
               ), 2),
               "-"
            )
         )
      )
   )
)</f>
        <v>3.67</v>
      </c>
      <c r="C118" s="203" cm="1">
        <f t="array" ref="C118">IF('Data Table'!C119="", "-",
   IF('Data Table'!C119="-", "-",
      IF(ISNUMBER('Data Table'!C119*1), 'Data Table'!C119,
         IF(ISNUMBER(SEARCH("hrs", 'Data Table'!C119)),
            IFERROR(
               ROUND(SUMPRODUCT(
                  VALUE(LEFT(_xlfn.TEXTSPLIT('Data Table'!C119, CHAR(10)), FIND("-", _xlfn.TEXTSPLIT('Data Table'!C119, CHAR(10)))-1)) *
                  (VALUE(MID(_xlfn.TEXTSPLIT('Data Table'!C119, CHAR(10)), FIND("-", _xlfn.TEXTSPLIT('Data Table'!C119, CHAR(10)))+2,
                  SEARCH("hrs", _xlfn.TEXTSPLIT('Data Table'!C119, CHAR(10)))-SEARCH("-", _xlfn.TEXTSPLIT('Data Table'!C119, CHAR(10)))-2))/12)
               ), 2),
               "-"
            )
         )
      )
   )
)</f>
        <v>5.58</v>
      </c>
      <c r="D118" s="203" cm="1">
        <f t="array" ref="D118">IF('Data Table'!D119="", "-",
   IF('Data Table'!D119="-", "-",
      IF(ISNUMBER('Data Table'!D119*1), 'Data Table'!D119,
         IF(ISNUMBER(SEARCH("hrs", 'Data Table'!D119)),
            IFERROR(
               ROUND(SUMPRODUCT(
                  VALUE(LEFT(_xlfn.TEXTSPLIT('Data Table'!D119, CHAR(10)), FIND("-", _xlfn.TEXTSPLIT('Data Table'!D119, CHAR(10)))-1)) *
                  (VALUE(MID(_xlfn.TEXTSPLIT('Data Table'!D119, CHAR(10)), FIND("-", _xlfn.TEXTSPLIT('Data Table'!D119, CHAR(10)))+2,
                  SEARCH("hrs", _xlfn.TEXTSPLIT('Data Table'!D119, CHAR(10)))-SEARCH("-", _xlfn.TEXTSPLIT('Data Table'!D119, CHAR(10)))-2))/12)
               ), 2),
               "-"
            )
         )
      )
   )
)</f>
        <v>23</v>
      </c>
      <c r="E118" s="203" cm="1">
        <f t="array" ref="E118">IF('Data Table'!E119="", "-",
   IF('Data Table'!E119="-", "-",
      IF(ISNUMBER('Data Table'!E119*1), 'Data Table'!E119,
         IF(ISNUMBER(SEARCH("hrs", 'Data Table'!E119)),
            IFERROR(
               ROUND(SUMPRODUCT(
                  VALUE(LEFT(_xlfn.TEXTSPLIT('Data Table'!E119, CHAR(10)), FIND("-", _xlfn.TEXTSPLIT('Data Table'!E119, CHAR(10)))-1)) *
                  (VALUE(MID(_xlfn.TEXTSPLIT('Data Table'!E119, CHAR(10)), FIND("-", _xlfn.TEXTSPLIT('Data Table'!E119, CHAR(10)))+2,
                  SEARCH("hrs", _xlfn.TEXTSPLIT('Data Table'!E119, CHAR(10)))-SEARCH("-", _xlfn.TEXTSPLIT('Data Table'!E119, CHAR(10)))-2))/12)
               ), 2),
               "-"
            )
         )
      )
   )
)</f>
        <v>16</v>
      </c>
      <c r="F118" s="203" cm="1">
        <f t="array" ref="F118">IF('Data Table'!F119="", "-",
   IF('Data Table'!F119="-", "-",
      IF(ISNUMBER('Data Table'!F119*1), 'Data Table'!F119,
         IF(ISNUMBER(SEARCH("hrs", 'Data Table'!F119)),
            IFERROR(
               ROUND(SUMPRODUCT(
                  VALUE(LEFT(_xlfn.TEXTSPLIT('Data Table'!F119, CHAR(10)), FIND("-", _xlfn.TEXTSPLIT('Data Table'!F119, CHAR(10)))-1)) *
                  (VALUE(MID(_xlfn.TEXTSPLIT('Data Table'!F119, CHAR(10)), FIND("-", _xlfn.TEXTSPLIT('Data Table'!F119, CHAR(10)))+2,
                  SEARCH("hrs", _xlfn.TEXTSPLIT('Data Table'!F119, CHAR(10)))-SEARCH("-", _xlfn.TEXTSPLIT('Data Table'!F119, CHAR(10)))-2))/12)
               ), 2),
               "-"
            )
         )
      )
   )
)</f>
        <v>10</v>
      </c>
      <c r="G118" s="203" cm="1">
        <f t="array" ref="G118">IF('Data Table'!G119="", "-",
   IF('Data Table'!G119="-", "-",
      IF(ISNUMBER('Data Table'!G119*1), 'Data Table'!G119,
         IF(ISNUMBER(SEARCH("hrs", 'Data Table'!G119)),
            IFERROR(
               ROUND(SUMPRODUCT(
                  VALUE(LEFT(_xlfn.TEXTSPLIT('Data Table'!G119, CHAR(10)), FIND("-", _xlfn.TEXTSPLIT('Data Table'!G119, CHAR(10)))-1)) *
                  (VALUE(MID(_xlfn.TEXTSPLIT('Data Table'!G119, CHAR(10)), FIND("-", _xlfn.TEXTSPLIT('Data Table'!G119, CHAR(10)))+2,
                  SEARCH("hrs", _xlfn.TEXTSPLIT('Data Table'!G119, CHAR(10)))-SEARCH("-", _xlfn.TEXTSPLIT('Data Table'!G119, CHAR(10)))-2))/12)
               ), 2),
               "-"
            )
         )
      )
   )
)</f>
        <v>9</v>
      </c>
      <c r="H118" s="203" cm="1">
        <f t="array" ref="H118">IF('Data Table'!H119="", "-",
   IF('Data Table'!H119="-", "-",
      IF(ISNUMBER('Data Table'!H119*1), 'Data Table'!H119,
         IF(ISNUMBER(SEARCH("hrs", 'Data Table'!H119)),
            IFERROR(
               ROUND(SUMPRODUCT(
                  VALUE(LEFT(_xlfn.TEXTSPLIT('Data Table'!H119, CHAR(10)), FIND("-", _xlfn.TEXTSPLIT('Data Table'!H119, CHAR(10)))-1)) *
                  (VALUE(MID(_xlfn.TEXTSPLIT('Data Table'!H119, CHAR(10)), FIND("-", _xlfn.TEXTSPLIT('Data Table'!H119, CHAR(10)))+2,
                  SEARCH("hrs", _xlfn.TEXTSPLIT('Data Table'!H119, CHAR(10)))-SEARCH("-", _xlfn.TEXTSPLIT('Data Table'!H119, CHAR(10)))-2))/12)
               ), 2),
               "-"
            )
         )
      )
   )
)</f>
        <v>8</v>
      </c>
      <c r="I118" s="203" cm="1">
        <f t="array" ref="I118">IF('Data Table'!I119="", "-",
   IF('Data Table'!I119="-", "-",
      IF(ISNUMBER('Data Table'!I119*1), 'Data Table'!I119,
         IF(ISNUMBER(SEARCH("hrs", 'Data Table'!I119)),
            IFERROR(
               ROUND(SUMPRODUCT(
                  VALUE(LEFT(_xlfn.TEXTSPLIT('Data Table'!I119, CHAR(10)), FIND("-", _xlfn.TEXTSPLIT('Data Table'!I119, CHAR(10)))-1)) *
                  (VALUE(MID(_xlfn.TEXTSPLIT('Data Table'!I119, CHAR(10)), FIND("-", _xlfn.TEXTSPLIT('Data Table'!I119, CHAR(10)))+2,
                  SEARCH("hrs", _xlfn.TEXTSPLIT('Data Table'!I119, CHAR(10)))-SEARCH("-", _xlfn.TEXTSPLIT('Data Table'!I119, CHAR(10)))-2))/12)
               ), 2),
               "-"
            )
         )
      )
   )
)</f>
        <v>9</v>
      </c>
      <c r="J118" s="203" cm="1">
        <f t="array" ref="J118">IF('Data Table'!J119="", "-",
   IF('Data Table'!J119="-", "-",
      IF(ISNUMBER('Data Table'!J119*1), 'Data Table'!J119,
         IF(ISNUMBER(SEARCH("hrs", 'Data Table'!J119)),
            IFERROR(
               ROUND(SUMPRODUCT(
                  VALUE(LEFT(_xlfn.TEXTSPLIT('Data Table'!J119, CHAR(10)), FIND("-", _xlfn.TEXTSPLIT('Data Table'!J119, CHAR(10)))-1)) *
                  (VALUE(MID(_xlfn.TEXTSPLIT('Data Table'!J119, CHAR(10)), FIND("-", _xlfn.TEXTSPLIT('Data Table'!J119, CHAR(10)))+2,
                  SEARCH("hrs", _xlfn.TEXTSPLIT('Data Table'!J119, CHAR(10)))-SEARCH("-", _xlfn.TEXTSPLIT('Data Table'!J119, CHAR(10)))-2))/12)
               ), 2),
               "-"
            )
         )
      )
   )
)</f>
        <v>2</v>
      </c>
      <c r="K118" s="203" cm="1">
        <f t="array" ref="K118">IF('Data Table'!K119="", "-",
   IF('Data Table'!K119="-", "-",
      IF(ISNUMBER('Data Table'!K119*1), 'Data Table'!K119,
         IF(ISNUMBER(SEARCH("hrs", 'Data Table'!K119)),
            IFERROR(
               ROUND(SUMPRODUCT(
                  VALUE(LEFT(_xlfn.TEXTSPLIT('Data Table'!K119, CHAR(10)), FIND("-", _xlfn.TEXTSPLIT('Data Table'!K119, CHAR(10)))-1)) *
                  (VALUE(MID(_xlfn.TEXTSPLIT('Data Table'!K119, CHAR(10)), FIND("-", _xlfn.TEXTSPLIT('Data Table'!K119, CHAR(10)))+2,
                  SEARCH("hrs", _xlfn.TEXTSPLIT('Data Table'!K119, CHAR(10)))-SEARCH("-", _xlfn.TEXTSPLIT('Data Table'!K119, CHAR(10)))-2))/12)
               ), 2),
               "-"
            )
         )
      )
   )
)</f>
        <v>3</v>
      </c>
      <c r="L118" s="203" cm="1">
        <f t="array" ref="L118">IF('Data Table'!N119="", "-",
   IF('Data Table'!N119="-", "-",
      IF(ISNUMBER('Data Table'!N119*1), 'Data Table'!N119,
         IF(ISNUMBER(SEARCH("hrs", 'Data Table'!N119)),
            IFERROR(
               ROUND(SUMPRODUCT(
                  VALUE(LEFT(_xlfn.TEXTSPLIT('Data Table'!N119, CHAR(10)), FIND("-", _xlfn.TEXTSPLIT('Data Table'!N119, CHAR(10)))-1)) *
                  (VALUE(MID(_xlfn.TEXTSPLIT('Data Table'!N119, CHAR(10)), FIND("-", _xlfn.TEXTSPLIT('Data Table'!N119, CHAR(10)))+2,
                  SEARCH("hrs", _xlfn.TEXTSPLIT('Data Table'!N119, CHAR(10)))-SEARCH("-", _xlfn.TEXTSPLIT('Data Table'!N119, CHAR(10)))-2))/12)
               ), 2),
               "-"
            )
         )
      )
   )
)</f>
        <v>2</v>
      </c>
      <c r="M118" s="203" cm="1">
        <f t="array" ref="M118">IF('Data Table'!O119="", "-",
   IF('Data Table'!O119="-", "-",
      IF(ISNUMBER('Data Table'!O119*1), 'Data Table'!O119,
         IF(ISNUMBER(SEARCH("hrs", 'Data Table'!O119)),
            IFERROR(
               ROUND(SUMPRODUCT(
                  VALUE(LEFT(_xlfn.TEXTSPLIT('Data Table'!O119, CHAR(10)), FIND("-", _xlfn.TEXTSPLIT('Data Table'!O119, CHAR(10)))-1)) *
                  (VALUE(MID(_xlfn.TEXTSPLIT('Data Table'!O119, CHAR(10)), FIND("-", _xlfn.TEXTSPLIT('Data Table'!O119, CHAR(10)))+2,
                  SEARCH("hrs", _xlfn.TEXTSPLIT('Data Table'!O119, CHAR(10)))-SEARCH("-", _xlfn.TEXTSPLIT('Data Table'!O119, CHAR(10)))-2))/12)
               ), 2),
               "-"
            )
         )
      )
   )
)</f>
        <v>1</v>
      </c>
      <c r="N118" s="203" cm="1">
        <f t="array" ref="N118">IF('Data Table'!P119="", "-",
   IF('Data Table'!P119="-", "-",
      IF(ISNUMBER('Data Table'!P119*1), 'Data Table'!P119,
         IF(ISNUMBER(SEARCH("hrs", 'Data Table'!P119)),
            IFERROR(
               ROUND(SUMPRODUCT(
                  VALUE(LEFT(_xlfn.TEXTSPLIT('Data Table'!P119, CHAR(10)), FIND("-", _xlfn.TEXTSPLIT('Data Table'!P119, CHAR(10)))-1)) *
                  (VALUE(MID(_xlfn.TEXTSPLIT('Data Table'!P119, CHAR(10)), FIND("-", _xlfn.TEXTSPLIT('Data Table'!P119, CHAR(10)))+2,
                  SEARCH("hrs", _xlfn.TEXTSPLIT('Data Table'!P119, CHAR(10)))-SEARCH("-", _xlfn.TEXTSPLIT('Data Table'!P119, CHAR(10)))-2))/12)
               ), 2),
               "-"
            )
         )
      )
   )
)</f>
        <v>3</v>
      </c>
      <c r="O118" s="203" cm="1">
        <f t="array" ref="O118">IF('Data Table'!Q119="", "-",
   IF('Data Table'!Q119="-", "-",
      IF(ISNUMBER('Data Table'!Q119*1), 'Data Table'!Q119,
         IF(ISNUMBER(SEARCH("hrs", 'Data Table'!Q119)),
            IFERROR(
               ROUND(SUMPRODUCT(
                  VALUE(LEFT(_xlfn.TEXTSPLIT('Data Table'!Q119, CHAR(10)), FIND("-", _xlfn.TEXTSPLIT('Data Table'!Q119, CHAR(10)))-1)) *
                  (VALUE(MID(_xlfn.TEXTSPLIT('Data Table'!Q119, CHAR(10)), FIND("-", _xlfn.TEXTSPLIT('Data Table'!Q119, CHAR(10)))+2,
                  SEARCH("hrs", _xlfn.TEXTSPLIT('Data Table'!Q119, CHAR(10)))-SEARCH("-", _xlfn.TEXTSPLIT('Data Table'!Q119, CHAR(10)))-2))/12)
               ), 2),
               "-"
            )
         )
      )
   )
)</f>
        <v>2</v>
      </c>
      <c r="P118" s="203" cm="1">
        <f t="array" ref="P118">IF('Data Table'!R119="", "-",
   IF('Data Table'!R119="-", "-",
      IF(ISNUMBER('Data Table'!R119*1), 'Data Table'!R119,
         IF(ISNUMBER(SEARCH("hrs", 'Data Table'!R119)),
            IFERROR(
               ROUND(SUMPRODUCT(
                  VALUE(LEFT(_xlfn.TEXTSPLIT('Data Table'!R119, CHAR(10)), FIND("-", _xlfn.TEXTSPLIT('Data Table'!R119, CHAR(10)))-1)) *
                  (VALUE(MID(_xlfn.TEXTSPLIT('Data Table'!R119, CHAR(10)), FIND("-", _xlfn.TEXTSPLIT('Data Table'!R119, CHAR(10)))+2,
                  SEARCH("hrs", _xlfn.TEXTSPLIT('Data Table'!R119, CHAR(10)))-SEARCH("-", _xlfn.TEXTSPLIT('Data Table'!R119, CHAR(10)))-2))/12)
               ), 2),
               "-"
            )
         )
      )
   )
)</f>
        <v>1</v>
      </c>
      <c r="Q118" s="203" cm="1">
        <f t="array" ref="Q118">IF('Data Table'!S119="", "-",
   IF('Data Table'!S119="-", "-",
      IF(ISNUMBER('Data Table'!S119*1), 'Data Table'!S119,
         IF(ISNUMBER(SEARCH("hrs", 'Data Table'!S119)),
            IFERROR(
               ROUND(SUMPRODUCT(
                  VALUE(LEFT(_xlfn.TEXTSPLIT('Data Table'!S119, CHAR(10)), FIND("-", _xlfn.TEXTSPLIT('Data Table'!S119, CHAR(10)))-1)) *
                  (VALUE(MID(_xlfn.TEXTSPLIT('Data Table'!S119, CHAR(10)), FIND("-", _xlfn.TEXTSPLIT('Data Table'!S119, CHAR(10)))+2,
                  SEARCH("hrs", _xlfn.TEXTSPLIT('Data Table'!S119, CHAR(10)))-SEARCH("-", _xlfn.TEXTSPLIT('Data Table'!S119, CHAR(10)))-2))/12)
               ), 2),
               "-"
            )
         )
      )
   )
)</f>
        <v>1</v>
      </c>
      <c r="R118" s="203" cm="1">
        <f t="array" ref="R118">IF('Data Table'!T119="", "-",
   IF('Data Table'!T119="-", "-",
      IF(ISNUMBER('Data Table'!T119*1), 'Data Table'!T119,
         IF(ISNUMBER(SEARCH("hrs", 'Data Table'!T119)),
            IFERROR(
               ROUND(SUMPRODUCT(
                  VALUE(LEFT(_xlfn.TEXTSPLIT('Data Table'!T119, CHAR(10)), FIND("-", _xlfn.TEXTSPLIT('Data Table'!T119, CHAR(10)))-1)) *
                  (VALUE(MID(_xlfn.TEXTSPLIT('Data Table'!T119, CHAR(10)), FIND("-", _xlfn.TEXTSPLIT('Data Table'!T119, CHAR(10)))+2,
                  SEARCH("hrs", _xlfn.TEXTSPLIT('Data Table'!T119, CHAR(10)))-SEARCH("-", _xlfn.TEXTSPLIT('Data Table'!T119, CHAR(10)))-2))/12)
               ), 2),
               "-"
            )
         )
      )
   )
)</f>
        <v>2</v>
      </c>
      <c r="S118" s="203" cm="1">
        <f t="array" ref="S118">IF('Data Table'!U119="", "-",
   IF('Data Table'!U119="-", "-",
      IF(ISNUMBER('Data Table'!U119*1), 'Data Table'!U119,
         IF(ISNUMBER(SEARCH("hrs", 'Data Table'!U119)),
            IFERROR(
               ROUND(SUMPRODUCT(
                  VALUE(LEFT(_xlfn.TEXTSPLIT('Data Table'!U119, CHAR(10)), FIND("-", _xlfn.TEXTSPLIT('Data Table'!U119, CHAR(10)))-1)) *
                  (VALUE(MID(_xlfn.TEXTSPLIT('Data Table'!U119, CHAR(10)), FIND("-", _xlfn.TEXTSPLIT('Data Table'!U119, CHAR(10)))+2,
                  SEARCH("hrs", _xlfn.TEXTSPLIT('Data Table'!U119, CHAR(10)))-SEARCH("-", _xlfn.TEXTSPLIT('Data Table'!U119, CHAR(10)))-2))/12)
               ), 2),
               "-"
            )
         )
      )
   )
)</f>
        <v>2.92</v>
      </c>
      <c r="T118" s="256">
        <v>12259</v>
      </c>
      <c r="U118" s="245">
        <v>58060</v>
      </c>
      <c r="V118" s="253">
        <v>801</v>
      </c>
      <c r="W118" s="208"/>
    </row>
    <row r="119" spans="1:23" s="3" customFormat="1" ht="20.25" customHeight="1">
      <c r="A119" s="205">
        <v>45429</v>
      </c>
      <c r="B119" s="203" cm="1">
        <f t="array" ref="B119">IF('Data Table'!B120="", "-",
   IF('Data Table'!B120="-", "-",
      IF(ISNUMBER('Data Table'!B120*1), 'Data Table'!B120,
         IF(ISNUMBER(SEARCH("hrs", 'Data Table'!B120)),
            IFERROR(
               ROUND(SUMPRODUCT(
                  VALUE(LEFT(_xlfn.TEXTSPLIT('Data Table'!B120, CHAR(10)), FIND("-", _xlfn.TEXTSPLIT('Data Table'!B120, CHAR(10)))-1)) *
                  (VALUE(MID(_xlfn.TEXTSPLIT('Data Table'!B120, CHAR(10)), FIND("-", _xlfn.TEXTSPLIT('Data Table'!B120, CHAR(10)))+2,
                  SEARCH("hrs", _xlfn.TEXTSPLIT('Data Table'!B120, CHAR(10)))-SEARCH("-", _xlfn.TEXTSPLIT('Data Table'!B120, CHAR(10)))-2))/12)
               ), 2),
               "-"
            )
         )
      )
   )
)</f>
        <v>0.25</v>
      </c>
      <c r="C119" s="203" cm="1">
        <f t="array" ref="C119">IF('Data Table'!C120="", "-",
   IF('Data Table'!C120="-", "-",
      IF(ISNUMBER('Data Table'!C120*1), 'Data Table'!C120,
         IF(ISNUMBER(SEARCH("hrs", 'Data Table'!C120)),
            IFERROR(
               ROUND(SUMPRODUCT(
                  VALUE(LEFT(_xlfn.TEXTSPLIT('Data Table'!C120, CHAR(10)), FIND("-", _xlfn.TEXTSPLIT('Data Table'!C120, CHAR(10)))-1)) *
                  (VALUE(MID(_xlfn.TEXTSPLIT('Data Table'!C120, CHAR(10)), FIND("-", _xlfn.TEXTSPLIT('Data Table'!C120, CHAR(10)))+2,
                  SEARCH("hrs", _xlfn.TEXTSPLIT('Data Table'!C120, CHAR(10)))-SEARCH("-", _xlfn.TEXTSPLIT('Data Table'!C120, CHAR(10)))-2))/12)
               ), 2),
               "-"
            )
         )
      )
   )
)</f>
        <v>0</v>
      </c>
      <c r="D119" s="203" cm="1">
        <f t="array" ref="D119">IF('Data Table'!D120="", "-",
   IF('Data Table'!D120="-", "-",
      IF(ISNUMBER('Data Table'!D120*1), 'Data Table'!D120,
         IF(ISNUMBER(SEARCH("hrs", 'Data Table'!D120)),
            IFERROR(
               ROUND(SUMPRODUCT(
                  VALUE(LEFT(_xlfn.TEXTSPLIT('Data Table'!D120, CHAR(10)), FIND("-", _xlfn.TEXTSPLIT('Data Table'!D120, CHAR(10)))-1)) *
                  (VALUE(MID(_xlfn.TEXTSPLIT('Data Table'!D120, CHAR(10)), FIND("-", _xlfn.TEXTSPLIT('Data Table'!D120, CHAR(10)))+2,
                  SEARCH("hrs", _xlfn.TEXTSPLIT('Data Table'!D120, CHAR(10)))-SEARCH("-", _xlfn.TEXTSPLIT('Data Table'!D120, CHAR(10)))-2))/12)
               ), 2),
               "-"
            )
         )
      )
   )
)</f>
        <v>6</v>
      </c>
      <c r="E119" s="203" cm="1">
        <f t="array" ref="E119">IF('Data Table'!E120="", "-",
   IF('Data Table'!E120="-", "-",
      IF(ISNUMBER('Data Table'!E120*1), 'Data Table'!E120,
         IF(ISNUMBER(SEARCH("hrs", 'Data Table'!E120)),
            IFERROR(
               ROUND(SUMPRODUCT(
                  VALUE(LEFT(_xlfn.TEXTSPLIT('Data Table'!E120, CHAR(10)), FIND("-", _xlfn.TEXTSPLIT('Data Table'!E120, CHAR(10)))-1)) *
                  (VALUE(MID(_xlfn.TEXTSPLIT('Data Table'!E120, CHAR(10)), FIND("-", _xlfn.TEXTSPLIT('Data Table'!E120, CHAR(10)))+2,
                  SEARCH("hrs", _xlfn.TEXTSPLIT('Data Table'!E120, CHAR(10)))-SEARCH("-", _xlfn.TEXTSPLIT('Data Table'!E120, CHAR(10)))-2))/12)
               ), 2),
               "-"
            )
         )
      )
   )
)</f>
        <v>6</v>
      </c>
      <c r="F119" s="203" cm="1">
        <f t="array" ref="F119">IF('Data Table'!F120="", "-",
   IF('Data Table'!F120="-", "-",
      IF(ISNUMBER('Data Table'!F120*1), 'Data Table'!F120,
         IF(ISNUMBER(SEARCH("hrs", 'Data Table'!F120)),
            IFERROR(
               ROUND(SUMPRODUCT(
                  VALUE(LEFT(_xlfn.TEXTSPLIT('Data Table'!F120, CHAR(10)), FIND("-", _xlfn.TEXTSPLIT('Data Table'!F120, CHAR(10)))-1)) *
                  (VALUE(MID(_xlfn.TEXTSPLIT('Data Table'!F120, CHAR(10)), FIND("-", _xlfn.TEXTSPLIT('Data Table'!F120, CHAR(10)))+2,
                  SEARCH("hrs", _xlfn.TEXTSPLIT('Data Table'!F120, CHAR(10)))-SEARCH("-", _xlfn.TEXTSPLIT('Data Table'!F120, CHAR(10)))-2))/12)
               ), 2),
               "-"
            )
         )
      )
   )
)</f>
        <v>8</v>
      </c>
      <c r="G119" s="203" cm="1">
        <f t="array" ref="G119">IF('Data Table'!G120="", "-",
   IF('Data Table'!G120="-", "-",
      IF(ISNUMBER('Data Table'!G120*1), 'Data Table'!G120,
         IF(ISNUMBER(SEARCH("hrs", 'Data Table'!G120)),
            IFERROR(
               ROUND(SUMPRODUCT(
                  VALUE(LEFT(_xlfn.TEXTSPLIT('Data Table'!G120, CHAR(10)), FIND("-", _xlfn.TEXTSPLIT('Data Table'!G120, CHAR(10)))-1)) *
                  (VALUE(MID(_xlfn.TEXTSPLIT('Data Table'!G120, CHAR(10)), FIND("-", _xlfn.TEXTSPLIT('Data Table'!G120, CHAR(10)))+2,
                  SEARCH("hrs", _xlfn.TEXTSPLIT('Data Table'!G120, CHAR(10)))-SEARCH("-", _xlfn.TEXTSPLIT('Data Table'!G120, CHAR(10)))-2))/12)
               ), 2),
               "-"
            )
         )
      )
   )
)</f>
        <v>6</v>
      </c>
      <c r="H119" s="203" cm="1">
        <f t="array" ref="H119">IF('Data Table'!H120="", "-",
   IF('Data Table'!H120="-", "-",
      IF(ISNUMBER('Data Table'!H120*1), 'Data Table'!H120,
         IF(ISNUMBER(SEARCH("hrs", 'Data Table'!H120)),
            IFERROR(
               ROUND(SUMPRODUCT(
                  VALUE(LEFT(_xlfn.TEXTSPLIT('Data Table'!H120, CHAR(10)), FIND("-", _xlfn.TEXTSPLIT('Data Table'!H120, CHAR(10)))-1)) *
                  (VALUE(MID(_xlfn.TEXTSPLIT('Data Table'!H120, CHAR(10)), FIND("-", _xlfn.TEXTSPLIT('Data Table'!H120, CHAR(10)))+2,
                  SEARCH("hrs", _xlfn.TEXTSPLIT('Data Table'!H120, CHAR(10)))-SEARCH("-", _xlfn.TEXTSPLIT('Data Table'!H120, CHAR(10)))-2))/12)
               ), 2),
               "-"
            )
         )
      )
   )
)</f>
        <v>5</v>
      </c>
      <c r="I119" s="203" cm="1">
        <f t="array" ref="I119">IF('Data Table'!I120="", "-",
   IF('Data Table'!I120="-", "-",
      IF(ISNUMBER('Data Table'!I120*1), 'Data Table'!I120,
         IF(ISNUMBER(SEARCH("hrs", 'Data Table'!I120)),
            IFERROR(
               ROUND(SUMPRODUCT(
                  VALUE(LEFT(_xlfn.TEXTSPLIT('Data Table'!I120, CHAR(10)), FIND("-", _xlfn.TEXTSPLIT('Data Table'!I120, CHAR(10)))-1)) *
                  (VALUE(MID(_xlfn.TEXTSPLIT('Data Table'!I120, CHAR(10)), FIND("-", _xlfn.TEXTSPLIT('Data Table'!I120, CHAR(10)))+2,
                  SEARCH("hrs", _xlfn.TEXTSPLIT('Data Table'!I120, CHAR(10)))-SEARCH("-", _xlfn.TEXTSPLIT('Data Table'!I120, CHAR(10)))-2))/12)
               ), 2),
               "-"
            )
         )
      )
   )
)</f>
        <v>3</v>
      </c>
      <c r="J119" s="203" cm="1">
        <f t="array" ref="J119">IF('Data Table'!J120="", "-",
   IF('Data Table'!J120="-", "-",
      IF(ISNUMBER('Data Table'!J120*1), 'Data Table'!J120,
         IF(ISNUMBER(SEARCH("hrs", 'Data Table'!J120)),
            IFERROR(
               ROUND(SUMPRODUCT(
                  VALUE(LEFT(_xlfn.TEXTSPLIT('Data Table'!J120, CHAR(10)), FIND("-", _xlfn.TEXTSPLIT('Data Table'!J120, CHAR(10)))-1)) *
                  (VALUE(MID(_xlfn.TEXTSPLIT('Data Table'!J120, CHAR(10)), FIND("-", _xlfn.TEXTSPLIT('Data Table'!J120, CHAR(10)))+2,
                  SEARCH("hrs", _xlfn.TEXTSPLIT('Data Table'!J120, CHAR(10)))-SEARCH("-", _xlfn.TEXTSPLIT('Data Table'!J120, CHAR(10)))-2))/12)
               ), 2),
               "-"
            )
         )
      )
   )
)</f>
        <v>0</v>
      </c>
      <c r="K119" s="203" cm="1">
        <f t="array" ref="K119">IF('Data Table'!K120="", "-",
   IF('Data Table'!K120="-", "-",
      IF(ISNUMBER('Data Table'!K120*1), 'Data Table'!K120,
         IF(ISNUMBER(SEARCH("hrs", 'Data Table'!K120)),
            IFERROR(
               ROUND(SUMPRODUCT(
                  VALUE(LEFT(_xlfn.TEXTSPLIT('Data Table'!K120, CHAR(10)), FIND("-", _xlfn.TEXTSPLIT('Data Table'!K120, CHAR(10)))-1)) *
                  (VALUE(MID(_xlfn.TEXTSPLIT('Data Table'!K120, CHAR(10)), FIND("-", _xlfn.TEXTSPLIT('Data Table'!K120, CHAR(10)))+2,
                  SEARCH("hrs", _xlfn.TEXTSPLIT('Data Table'!K120, CHAR(10)))-SEARCH("-", _xlfn.TEXTSPLIT('Data Table'!K120, CHAR(10)))-2))/12)
               ), 2),
               "-"
            )
         )
      )
   )
)</f>
        <v>0</v>
      </c>
      <c r="L119" s="203" cm="1">
        <f t="array" ref="L119">IF('Data Table'!N120="", "-",
   IF('Data Table'!N120="-", "-",
      IF(ISNUMBER('Data Table'!N120*1), 'Data Table'!N120,
         IF(ISNUMBER(SEARCH("hrs", 'Data Table'!N120)),
            IFERROR(
               ROUND(SUMPRODUCT(
                  VALUE(LEFT(_xlfn.TEXTSPLIT('Data Table'!N120, CHAR(10)), FIND("-", _xlfn.TEXTSPLIT('Data Table'!N120, CHAR(10)))-1)) *
                  (VALUE(MID(_xlfn.TEXTSPLIT('Data Table'!N120, CHAR(10)), FIND("-", _xlfn.TEXTSPLIT('Data Table'!N120, CHAR(10)))+2,
                  SEARCH("hrs", _xlfn.TEXTSPLIT('Data Table'!N120, CHAR(10)))-SEARCH("-", _xlfn.TEXTSPLIT('Data Table'!N120, CHAR(10)))-2))/12)
               ), 2),
               "-"
            )
         )
      )
   )
)</f>
        <v>1</v>
      </c>
      <c r="M119" s="203" cm="1">
        <f t="array" ref="M119">IF('Data Table'!O120="", "-",
   IF('Data Table'!O120="-", "-",
      IF(ISNUMBER('Data Table'!O120*1), 'Data Table'!O120,
         IF(ISNUMBER(SEARCH("hrs", 'Data Table'!O120)),
            IFERROR(
               ROUND(SUMPRODUCT(
                  VALUE(LEFT(_xlfn.TEXTSPLIT('Data Table'!O120, CHAR(10)), FIND("-", _xlfn.TEXTSPLIT('Data Table'!O120, CHAR(10)))-1)) *
                  (VALUE(MID(_xlfn.TEXTSPLIT('Data Table'!O120, CHAR(10)), FIND("-", _xlfn.TEXTSPLIT('Data Table'!O120, CHAR(10)))+2,
                  SEARCH("hrs", _xlfn.TEXTSPLIT('Data Table'!O120, CHAR(10)))-SEARCH("-", _xlfn.TEXTSPLIT('Data Table'!O120, CHAR(10)))-2))/12)
               ), 2),
               "-"
            )
         )
      )
   )
)</f>
        <v>1</v>
      </c>
      <c r="N119" s="203" cm="1">
        <f t="array" ref="N119">IF('Data Table'!P120="", "-",
   IF('Data Table'!P120="-", "-",
      IF(ISNUMBER('Data Table'!P120*1), 'Data Table'!P120,
         IF(ISNUMBER(SEARCH("hrs", 'Data Table'!P120)),
            IFERROR(
               ROUND(SUMPRODUCT(
                  VALUE(LEFT(_xlfn.TEXTSPLIT('Data Table'!P120, CHAR(10)), FIND("-", _xlfn.TEXTSPLIT('Data Table'!P120, CHAR(10)))-1)) *
                  (VALUE(MID(_xlfn.TEXTSPLIT('Data Table'!P120, CHAR(10)), FIND("-", _xlfn.TEXTSPLIT('Data Table'!P120, CHAR(10)))+2,
                  SEARCH("hrs", _xlfn.TEXTSPLIT('Data Table'!P120, CHAR(10)))-SEARCH("-", _xlfn.TEXTSPLIT('Data Table'!P120, CHAR(10)))-2))/12)
               ), 2),
               "-"
            )
         )
      )
   )
)</f>
        <v>2</v>
      </c>
      <c r="O119" s="203" cm="1">
        <f t="array" ref="O119">IF('Data Table'!Q120="", "-",
   IF('Data Table'!Q120="-", "-",
      IF(ISNUMBER('Data Table'!Q120*1), 'Data Table'!Q120,
         IF(ISNUMBER(SEARCH("hrs", 'Data Table'!Q120)),
            IFERROR(
               ROUND(SUMPRODUCT(
                  VALUE(LEFT(_xlfn.TEXTSPLIT('Data Table'!Q120, CHAR(10)), FIND("-", _xlfn.TEXTSPLIT('Data Table'!Q120, CHAR(10)))-1)) *
                  (VALUE(MID(_xlfn.TEXTSPLIT('Data Table'!Q120, CHAR(10)), FIND("-", _xlfn.TEXTSPLIT('Data Table'!Q120, CHAR(10)))+2,
                  SEARCH("hrs", _xlfn.TEXTSPLIT('Data Table'!Q120, CHAR(10)))-SEARCH("-", _xlfn.TEXTSPLIT('Data Table'!Q120, CHAR(10)))-2))/12)
               ), 2),
               "-"
            )
         )
      )
   )
)</f>
        <v>3</v>
      </c>
      <c r="P119" s="203" cm="1">
        <f t="array" ref="P119">IF('Data Table'!R120="", "-",
   IF('Data Table'!R120="-", "-",
      IF(ISNUMBER('Data Table'!R120*1), 'Data Table'!R120,
         IF(ISNUMBER(SEARCH("hrs", 'Data Table'!R120)),
            IFERROR(
               ROUND(SUMPRODUCT(
                  VALUE(LEFT(_xlfn.TEXTSPLIT('Data Table'!R120, CHAR(10)), FIND("-", _xlfn.TEXTSPLIT('Data Table'!R120, CHAR(10)))-1)) *
                  (VALUE(MID(_xlfn.TEXTSPLIT('Data Table'!R120, CHAR(10)), FIND("-", _xlfn.TEXTSPLIT('Data Table'!R120, CHAR(10)))+2,
                  SEARCH("hrs", _xlfn.TEXTSPLIT('Data Table'!R120, CHAR(10)))-SEARCH("-", _xlfn.TEXTSPLIT('Data Table'!R120, CHAR(10)))-2))/12)
               ), 2),
               "-"
            )
         )
      )
   )
)</f>
        <v>1</v>
      </c>
      <c r="Q119" s="203" cm="1">
        <f t="array" ref="Q119">IF('Data Table'!S120="", "-",
   IF('Data Table'!S120="-", "-",
      IF(ISNUMBER('Data Table'!S120*1), 'Data Table'!S120,
         IF(ISNUMBER(SEARCH("hrs", 'Data Table'!S120)),
            IFERROR(
               ROUND(SUMPRODUCT(
                  VALUE(LEFT(_xlfn.TEXTSPLIT('Data Table'!S120, CHAR(10)), FIND("-", _xlfn.TEXTSPLIT('Data Table'!S120, CHAR(10)))-1)) *
                  (VALUE(MID(_xlfn.TEXTSPLIT('Data Table'!S120, CHAR(10)), FIND("-", _xlfn.TEXTSPLIT('Data Table'!S120, CHAR(10)))+2,
                  SEARCH("hrs", _xlfn.TEXTSPLIT('Data Table'!S120, CHAR(10)))-SEARCH("-", _xlfn.TEXTSPLIT('Data Table'!S120, CHAR(10)))-2))/12)
               ), 2),
               "-"
            )
         )
      )
   )
)</f>
        <v>1.33</v>
      </c>
      <c r="R119" s="203" cm="1">
        <f t="array" ref="R119">IF('Data Table'!T120="", "-",
   IF('Data Table'!T120="-", "-",
      IF(ISNUMBER('Data Table'!T120*1), 'Data Table'!T120,
         IF(ISNUMBER(SEARCH("hrs", 'Data Table'!T120)),
            IFERROR(
               ROUND(SUMPRODUCT(
                  VALUE(LEFT(_xlfn.TEXTSPLIT('Data Table'!T120, CHAR(10)), FIND("-", _xlfn.TEXTSPLIT('Data Table'!T120, CHAR(10)))-1)) *
                  (VALUE(MID(_xlfn.TEXTSPLIT('Data Table'!T120, CHAR(10)), FIND("-", _xlfn.TEXTSPLIT('Data Table'!T120, CHAR(10)))+2,
                  SEARCH("hrs", _xlfn.TEXTSPLIT('Data Table'!T120, CHAR(10)))-SEARCH("-", _xlfn.TEXTSPLIT('Data Table'!T120, CHAR(10)))-2))/12)
               ), 2),
               "-"
            )
         )
      )
   )
)</f>
        <v>0.92</v>
      </c>
      <c r="S119" s="203" cm="1">
        <f t="array" ref="S119">IF('Data Table'!U120="", "-",
   IF('Data Table'!U120="-", "-",
      IF(ISNUMBER('Data Table'!U120*1), 'Data Table'!U120,
         IF(ISNUMBER(SEARCH("hrs", 'Data Table'!U120)),
            IFERROR(
               ROUND(SUMPRODUCT(
                  VALUE(LEFT(_xlfn.TEXTSPLIT('Data Table'!U120, CHAR(10)), FIND("-", _xlfn.TEXTSPLIT('Data Table'!U120, CHAR(10)))-1)) *
                  (VALUE(MID(_xlfn.TEXTSPLIT('Data Table'!U120, CHAR(10)), FIND("-", _xlfn.TEXTSPLIT('Data Table'!U120, CHAR(10)))+2,
                  SEARCH("hrs", _xlfn.TEXTSPLIT('Data Table'!U120, CHAR(10)))-SEARCH("-", _xlfn.TEXTSPLIT('Data Table'!U120, CHAR(10)))-2))/12)
               ), 2),
               "-"
            )
         )
      )
   )
)</f>
        <v>0</v>
      </c>
      <c r="T119" s="258">
        <v>8003.83</v>
      </c>
      <c r="U119" s="245">
        <v>27914</v>
      </c>
      <c r="V119" s="253">
        <v>243</v>
      </c>
      <c r="W119" s="208"/>
    </row>
    <row r="120" spans="1:23" s="3" customFormat="1" ht="20.25" customHeight="1">
      <c r="A120" s="205">
        <v>45430</v>
      </c>
      <c r="B120" s="203" cm="1">
        <f t="array" ref="B120">IF('Data Table'!B121="", "-",
   IF('Data Table'!B121="-", "-",
      IF(ISNUMBER('Data Table'!B121*1), 'Data Table'!B121,
         IF(ISNUMBER(SEARCH("hrs", 'Data Table'!B121)),
            IFERROR(
               ROUND(SUMPRODUCT(
                  VALUE(LEFT(_xlfn.TEXTSPLIT('Data Table'!B121, CHAR(10)), FIND("-", _xlfn.TEXTSPLIT('Data Table'!B121, CHAR(10)))-1)) *
                  (VALUE(MID(_xlfn.TEXTSPLIT('Data Table'!B121, CHAR(10)), FIND("-", _xlfn.TEXTSPLIT('Data Table'!B121, CHAR(10)))+2,
                  SEARCH("hrs", _xlfn.TEXTSPLIT('Data Table'!B121, CHAR(10)))-SEARCH("-", _xlfn.TEXTSPLIT('Data Table'!B121, CHAR(10)))-2))/12)
               ), 2),
               "-"
            )
         )
      )
   )
)</f>
        <v>0</v>
      </c>
      <c r="C120" s="203" cm="1">
        <f t="array" ref="C120">IF('Data Table'!C121="", "-",
   IF('Data Table'!C121="-", "-",
      IF(ISNUMBER('Data Table'!C121*1), 'Data Table'!C121,
         IF(ISNUMBER(SEARCH("hrs", 'Data Table'!C121)),
            IFERROR(
               ROUND(SUMPRODUCT(
                  VALUE(LEFT(_xlfn.TEXTSPLIT('Data Table'!C121, CHAR(10)), FIND("-", _xlfn.TEXTSPLIT('Data Table'!C121, CHAR(10)))-1)) *
                  (VALUE(MID(_xlfn.TEXTSPLIT('Data Table'!C121, CHAR(10)), FIND("-", _xlfn.TEXTSPLIT('Data Table'!C121, CHAR(10)))+2,
                  SEARCH("hrs", _xlfn.TEXTSPLIT('Data Table'!C121, CHAR(10)))-SEARCH("-", _xlfn.TEXTSPLIT('Data Table'!C121, CHAR(10)))-2))/12)
               ), 2),
               "-"
            )
         )
      )
   )
)</f>
        <v>0</v>
      </c>
      <c r="D120" s="203" cm="1">
        <f t="array" ref="D120">IF('Data Table'!D121="", "-",
   IF('Data Table'!D121="-", "-",
      IF(ISNUMBER('Data Table'!D121*1), 'Data Table'!D121,
         IF(ISNUMBER(SEARCH("hrs", 'Data Table'!D121)),
            IFERROR(
               ROUND(SUMPRODUCT(
                  VALUE(LEFT(_xlfn.TEXTSPLIT('Data Table'!D121, CHAR(10)), FIND("-", _xlfn.TEXTSPLIT('Data Table'!D121, CHAR(10)))-1)) *
                  (VALUE(MID(_xlfn.TEXTSPLIT('Data Table'!D121, CHAR(10)), FIND("-", _xlfn.TEXTSPLIT('Data Table'!D121, CHAR(10)))+2,
                  SEARCH("hrs", _xlfn.TEXTSPLIT('Data Table'!D121, CHAR(10)))-SEARCH("-", _xlfn.TEXTSPLIT('Data Table'!D121, CHAR(10)))-2))/12)
               ), 2),
               "-"
            )
         )
      )
   )
)</f>
        <v>6</v>
      </c>
      <c r="E120" s="203" cm="1">
        <f t="array" ref="E120">IF('Data Table'!E121="", "-",
   IF('Data Table'!E121="-", "-",
      IF(ISNUMBER('Data Table'!E121*1), 'Data Table'!E121,
         IF(ISNUMBER(SEARCH("hrs", 'Data Table'!E121)),
            IFERROR(
               ROUND(SUMPRODUCT(
                  VALUE(LEFT(_xlfn.TEXTSPLIT('Data Table'!E121, CHAR(10)), FIND("-", _xlfn.TEXTSPLIT('Data Table'!E121, CHAR(10)))-1)) *
                  (VALUE(MID(_xlfn.TEXTSPLIT('Data Table'!E121, CHAR(10)), FIND("-", _xlfn.TEXTSPLIT('Data Table'!E121, CHAR(10)))+2,
                  SEARCH("hrs", _xlfn.TEXTSPLIT('Data Table'!E121, CHAR(10)))-SEARCH("-", _xlfn.TEXTSPLIT('Data Table'!E121, CHAR(10)))-2))/12)
               ), 2),
               "-"
            )
         )
      )
   )
)</f>
        <v>0</v>
      </c>
      <c r="F120" s="203" cm="1">
        <f t="array" ref="F120">IF('Data Table'!F121="", "-",
   IF('Data Table'!F121="-", "-",
      IF(ISNUMBER('Data Table'!F121*1), 'Data Table'!F121,
         IF(ISNUMBER(SEARCH("hrs", 'Data Table'!F121)),
            IFERROR(
               ROUND(SUMPRODUCT(
                  VALUE(LEFT(_xlfn.TEXTSPLIT('Data Table'!F121, CHAR(10)), FIND("-", _xlfn.TEXTSPLIT('Data Table'!F121, CHAR(10)))-1)) *
                  (VALUE(MID(_xlfn.TEXTSPLIT('Data Table'!F121, CHAR(10)), FIND("-", _xlfn.TEXTSPLIT('Data Table'!F121, CHAR(10)))+2,
                  SEARCH("hrs", _xlfn.TEXTSPLIT('Data Table'!F121, CHAR(10)))-SEARCH("-", _xlfn.TEXTSPLIT('Data Table'!F121, CHAR(10)))-2))/12)
               ), 2),
               "-"
            )
         )
      )
   )
)</f>
        <v>5</v>
      </c>
      <c r="G120" s="203" cm="1">
        <f t="array" ref="G120">IF('Data Table'!G121="", "-",
   IF('Data Table'!G121="-", "-",
      IF(ISNUMBER('Data Table'!G121*1), 'Data Table'!G121,
         IF(ISNUMBER(SEARCH("hrs", 'Data Table'!G121)),
            IFERROR(
               ROUND(SUMPRODUCT(
                  VALUE(LEFT(_xlfn.TEXTSPLIT('Data Table'!G121, CHAR(10)), FIND("-", _xlfn.TEXTSPLIT('Data Table'!G121, CHAR(10)))-1)) *
                  (VALUE(MID(_xlfn.TEXTSPLIT('Data Table'!G121, CHAR(10)), FIND("-", _xlfn.TEXTSPLIT('Data Table'!G121, CHAR(10)))+2,
                  SEARCH("hrs", _xlfn.TEXTSPLIT('Data Table'!G121, CHAR(10)))-SEARCH("-", _xlfn.TEXTSPLIT('Data Table'!G121, CHAR(10)))-2))/12)
               ), 2),
               "-"
            )
         )
      )
   )
)</f>
        <v>0</v>
      </c>
      <c r="H120" s="203" cm="1">
        <f t="array" ref="H120">IF('Data Table'!H121="", "-",
   IF('Data Table'!H121="-", "-",
      IF(ISNUMBER('Data Table'!H121*1), 'Data Table'!H121,
         IF(ISNUMBER(SEARCH("hrs", 'Data Table'!H121)),
            IFERROR(
               ROUND(SUMPRODUCT(
                  VALUE(LEFT(_xlfn.TEXTSPLIT('Data Table'!H121, CHAR(10)), FIND("-", _xlfn.TEXTSPLIT('Data Table'!H121, CHAR(10)))-1)) *
                  (VALUE(MID(_xlfn.TEXTSPLIT('Data Table'!H121, CHAR(10)), FIND("-", _xlfn.TEXTSPLIT('Data Table'!H121, CHAR(10)))+2,
                  SEARCH("hrs", _xlfn.TEXTSPLIT('Data Table'!H121, CHAR(10)))-SEARCH("-", _xlfn.TEXTSPLIT('Data Table'!H121, CHAR(10)))-2))/12)
               ), 2),
               "-"
            )
         )
      )
   )
)</f>
        <v>2</v>
      </c>
      <c r="I120" s="203" cm="1">
        <f t="array" ref="I120">IF('Data Table'!I121="", "-",
   IF('Data Table'!I121="-", "-",
      IF(ISNUMBER('Data Table'!I121*1), 'Data Table'!I121,
         IF(ISNUMBER(SEARCH("hrs", 'Data Table'!I121)),
            IFERROR(
               ROUND(SUMPRODUCT(
                  VALUE(LEFT(_xlfn.TEXTSPLIT('Data Table'!I121, CHAR(10)), FIND("-", _xlfn.TEXTSPLIT('Data Table'!I121, CHAR(10)))-1)) *
                  (VALUE(MID(_xlfn.TEXTSPLIT('Data Table'!I121, CHAR(10)), FIND("-", _xlfn.TEXTSPLIT('Data Table'!I121, CHAR(10)))+2,
                  SEARCH("hrs", _xlfn.TEXTSPLIT('Data Table'!I121, CHAR(10)))-SEARCH("-", _xlfn.TEXTSPLIT('Data Table'!I121, CHAR(10)))-2))/12)
               ), 2),
               "-"
            )
         )
      )
   )
)</f>
        <v>0</v>
      </c>
      <c r="J120" s="203" cm="1">
        <f t="array" ref="J120">IF('Data Table'!J121="", "-",
   IF('Data Table'!J121="-", "-",
      IF(ISNUMBER('Data Table'!J121*1), 'Data Table'!J121,
         IF(ISNUMBER(SEARCH("hrs", 'Data Table'!J121)),
            IFERROR(
               ROUND(SUMPRODUCT(
                  VALUE(LEFT(_xlfn.TEXTSPLIT('Data Table'!J121, CHAR(10)), FIND("-", _xlfn.TEXTSPLIT('Data Table'!J121, CHAR(10)))-1)) *
                  (VALUE(MID(_xlfn.TEXTSPLIT('Data Table'!J121, CHAR(10)), FIND("-", _xlfn.TEXTSPLIT('Data Table'!J121, CHAR(10)))+2,
                  SEARCH("hrs", _xlfn.TEXTSPLIT('Data Table'!J121, CHAR(10)))-SEARCH("-", _xlfn.TEXTSPLIT('Data Table'!J121, CHAR(10)))-2))/12)
               ), 2),
               "-"
            )
         )
      )
   )
)</f>
        <v>1</v>
      </c>
      <c r="K120" s="203" cm="1">
        <f t="array" ref="K120">IF('Data Table'!K121="", "-",
   IF('Data Table'!K121="-", "-",
      IF(ISNUMBER('Data Table'!K121*1), 'Data Table'!K121,
         IF(ISNUMBER(SEARCH("hrs", 'Data Table'!K121)),
            IFERROR(
               ROUND(SUMPRODUCT(
                  VALUE(LEFT(_xlfn.TEXTSPLIT('Data Table'!K121, CHAR(10)), FIND("-", _xlfn.TEXTSPLIT('Data Table'!K121, CHAR(10)))-1)) *
                  (VALUE(MID(_xlfn.TEXTSPLIT('Data Table'!K121, CHAR(10)), FIND("-", _xlfn.TEXTSPLIT('Data Table'!K121, CHAR(10)))+2,
                  SEARCH("hrs", _xlfn.TEXTSPLIT('Data Table'!K121, CHAR(10)))-SEARCH("-", _xlfn.TEXTSPLIT('Data Table'!K121, CHAR(10)))-2))/12)
               ), 2),
               "-"
            )
         )
      )
   )
)</f>
        <v>0</v>
      </c>
      <c r="L120" s="203" cm="1">
        <f t="array" ref="L120">IF('Data Table'!N121="", "-",
   IF('Data Table'!N121="-", "-",
      IF(ISNUMBER('Data Table'!N121*1), 'Data Table'!N121,
         IF(ISNUMBER(SEARCH("hrs", 'Data Table'!N121)),
            IFERROR(
               ROUND(SUMPRODUCT(
                  VALUE(LEFT(_xlfn.TEXTSPLIT('Data Table'!N121, CHAR(10)), FIND("-", _xlfn.TEXTSPLIT('Data Table'!N121, CHAR(10)))-1)) *
                  (VALUE(MID(_xlfn.TEXTSPLIT('Data Table'!N121, CHAR(10)), FIND("-", _xlfn.TEXTSPLIT('Data Table'!N121, CHAR(10)))+2,
                  SEARCH("hrs", _xlfn.TEXTSPLIT('Data Table'!N121, CHAR(10)))-SEARCH("-", _xlfn.TEXTSPLIT('Data Table'!N121, CHAR(10)))-2))/12)
               ), 2),
               "-"
            )
         )
      )
   )
)</f>
        <v>1</v>
      </c>
      <c r="M120" s="203" cm="1">
        <f t="array" ref="M120">IF('Data Table'!O121="", "-",
   IF('Data Table'!O121="-", "-",
      IF(ISNUMBER('Data Table'!O121*1), 'Data Table'!O121,
         IF(ISNUMBER(SEARCH("hrs", 'Data Table'!O121)),
            IFERROR(
               ROUND(SUMPRODUCT(
                  VALUE(LEFT(_xlfn.TEXTSPLIT('Data Table'!O121, CHAR(10)), FIND("-", _xlfn.TEXTSPLIT('Data Table'!O121, CHAR(10)))-1)) *
                  (VALUE(MID(_xlfn.TEXTSPLIT('Data Table'!O121, CHAR(10)), FIND("-", _xlfn.TEXTSPLIT('Data Table'!O121, CHAR(10)))+2,
                  SEARCH("hrs", _xlfn.TEXTSPLIT('Data Table'!O121, CHAR(10)))-SEARCH("-", _xlfn.TEXTSPLIT('Data Table'!O121, CHAR(10)))-2))/12)
               ), 2),
               "-"
            )
         )
      )
   )
)</f>
        <v>0</v>
      </c>
      <c r="N120" s="203" cm="1">
        <f t="array" ref="N120">IF('Data Table'!P121="", "-",
   IF('Data Table'!P121="-", "-",
      IF(ISNUMBER('Data Table'!P121*1), 'Data Table'!P121,
         IF(ISNUMBER(SEARCH("hrs", 'Data Table'!P121)),
            IFERROR(
               ROUND(SUMPRODUCT(
                  VALUE(LEFT(_xlfn.TEXTSPLIT('Data Table'!P121, CHAR(10)), FIND("-", _xlfn.TEXTSPLIT('Data Table'!P121, CHAR(10)))-1)) *
                  (VALUE(MID(_xlfn.TEXTSPLIT('Data Table'!P121, CHAR(10)), FIND("-", _xlfn.TEXTSPLIT('Data Table'!P121, CHAR(10)))+2,
                  SEARCH("hrs", _xlfn.TEXTSPLIT('Data Table'!P121, CHAR(10)))-SEARCH("-", _xlfn.TEXTSPLIT('Data Table'!P121, CHAR(10)))-2))/12)
               ), 2),
               "-"
            )
         )
      )
   )
)</f>
        <v>0</v>
      </c>
      <c r="O120" s="203" cm="1">
        <f t="array" ref="O120">IF('Data Table'!Q121="", "-",
   IF('Data Table'!Q121="-", "-",
      IF(ISNUMBER('Data Table'!Q121*1), 'Data Table'!Q121,
         IF(ISNUMBER(SEARCH("hrs", 'Data Table'!Q121)),
            IFERROR(
               ROUND(SUMPRODUCT(
                  VALUE(LEFT(_xlfn.TEXTSPLIT('Data Table'!Q121, CHAR(10)), FIND("-", _xlfn.TEXTSPLIT('Data Table'!Q121, CHAR(10)))-1)) *
                  (VALUE(MID(_xlfn.TEXTSPLIT('Data Table'!Q121, CHAR(10)), FIND("-", _xlfn.TEXTSPLIT('Data Table'!Q121, CHAR(10)))+2,
                  SEARCH("hrs", _xlfn.TEXTSPLIT('Data Table'!Q121, CHAR(10)))-SEARCH("-", _xlfn.TEXTSPLIT('Data Table'!Q121, CHAR(10)))-2))/12)
               ), 2),
               "-"
            )
         )
      )
   )
)</f>
        <v>0</v>
      </c>
      <c r="P120" s="203" cm="1">
        <f t="array" ref="P120">IF('Data Table'!R121="", "-",
   IF('Data Table'!R121="-", "-",
      IF(ISNUMBER('Data Table'!R121*1), 'Data Table'!R121,
         IF(ISNUMBER(SEARCH("hrs", 'Data Table'!R121)),
            IFERROR(
               ROUND(SUMPRODUCT(
                  VALUE(LEFT(_xlfn.TEXTSPLIT('Data Table'!R121, CHAR(10)), FIND("-", _xlfn.TEXTSPLIT('Data Table'!R121, CHAR(10)))-1)) *
                  (VALUE(MID(_xlfn.TEXTSPLIT('Data Table'!R121, CHAR(10)), FIND("-", _xlfn.TEXTSPLIT('Data Table'!R121, CHAR(10)))+2,
                  SEARCH("hrs", _xlfn.TEXTSPLIT('Data Table'!R121, CHAR(10)))-SEARCH("-", _xlfn.TEXTSPLIT('Data Table'!R121, CHAR(10)))-2))/12)
               ), 2),
               "-"
            )
         )
      )
   )
)</f>
        <v>1</v>
      </c>
      <c r="Q120" s="203" cm="1">
        <f t="array" ref="Q120">IF('Data Table'!S121="", "-",
   IF('Data Table'!S121="-", "-",
      IF(ISNUMBER('Data Table'!S121*1), 'Data Table'!S121,
         IF(ISNUMBER(SEARCH("hrs", 'Data Table'!S121)),
            IFERROR(
               ROUND(SUMPRODUCT(
                  VALUE(LEFT(_xlfn.TEXTSPLIT('Data Table'!S121, CHAR(10)), FIND("-", _xlfn.TEXTSPLIT('Data Table'!S121, CHAR(10)))-1)) *
                  (VALUE(MID(_xlfn.TEXTSPLIT('Data Table'!S121, CHAR(10)), FIND("-", _xlfn.TEXTSPLIT('Data Table'!S121, CHAR(10)))+2,
                  SEARCH("hrs", _xlfn.TEXTSPLIT('Data Table'!S121, CHAR(10)))-SEARCH("-", _xlfn.TEXTSPLIT('Data Table'!S121, CHAR(10)))-2))/12)
               ), 2),
               "-"
            )
         )
      )
   )
)</f>
        <v>0</v>
      </c>
      <c r="R120" s="203" cm="1">
        <f t="array" ref="R120">IF('Data Table'!T121="", "-",
   IF('Data Table'!T121="-", "-",
      IF(ISNUMBER('Data Table'!T121*1), 'Data Table'!T121,
         IF(ISNUMBER(SEARCH("hrs", 'Data Table'!T121)),
            IFERROR(
               ROUND(SUMPRODUCT(
                  VALUE(LEFT(_xlfn.TEXTSPLIT('Data Table'!T121, CHAR(10)), FIND("-", _xlfn.TEXTSPLIT('Data Table'!T121, CHAR(10)))-1)) *
                  (VALUE(MID(_xlfn.TEXTSPLIT('Data Table'!T121, CHAR(10)), FIND("-", _xlfn.TEXTSPLIT('Data Table'!T121, CHAR(10)))+2,
                  SEARCH("hrs", _xlfn.TEXTSPLIT('Data Table'!T121, CHAR(10)))-SEARCH("-", _xlfn.TEXTSPLIT('Data Table'!T121, CHAR(10)))-2))/12)
               ), 2),
               "-"
            )
         )
      )
   )
)</f>
        <v>0</v>
      </c>
      <c r="S120" s="203" cm="1">
        <f t="array" ref="S120">IF('Data Table'!U121="", "-",
   IF('Data Table'!U121="-", "-",
      IF(ISNUMBER('Data Table'!U121*1), 'Data Table'!U121,
         IF(ISNUMBER(SEARCH("hrs", 'Data Table'!U121)),
            IFERROR(
               ROUND(SUMPRODUCT(
                  VALUE(LEFT(_xlfn.TEXTSPLIT('Data Table'!U121, CHAR(10)), FIND("-", _xlfn.TEXTSPLIT('Data Table'!U121, CHAR(10)))-1)) *
                  (VALUE(MID(_xlfn.TEXTSPLIT('Data Table'!U121, CHAR(10)), FIND("-", _xlfn.TEXTSPLIT('Data Table'!U121, CHAR(10)))+2,
                  SEARCH("hrs", _xlfn.TEXTSPLIT('Data Table'!U121, CHAR(10)))-SEARCH("-", _xlfn.TEXTSPLIT('Data Table'!U121, CHAR(10)))-2))/12)
               ), 2),
               "-"
            )
         )
      )
   )
)</f>
        <v>0</v>
      </c>
      <c r="T120" s="258">
        <v>4321.76</v>
      </c>
      <c r="U120" s="245">
        <v>20602</v>
      </c>
      <c r="V120" s="253">
        <v>157</v>
      </c>
      <c r="W120" s="208"/>
    </row>
    <row r="121" spans="1:23" s="3" customFormat="1" ht="20.25" customHeight="1">
      <c r="A121" s="205">
        <v>45431</v>
      </c>
      <c r="B121" s="203" t="str" cm="1">
        <f t="array" ref="B121">IF('Data Table'!B122="", "-",
   IF('Data Table'!B122="-", "-",
      IF(ISNUMBER('Data Table'!B122*1), 'Data Table'!B122,
         IF(ISNUMBER(SEARCH("hrs", 'Data Table'!B122)),
            IFERROR(
               ROUND(SUMPRODUCT(
                  VALUE(LEFT(_xlfn.TEXTSPLIT('Data Table'!B122, CHAR(10)), FIND("-", _xlfn.TEXTSPLIT('Data Table'!B122, CHAR(10)))-1)) *
                  (VALUE(MID(_xlfn.TEXTSPLIT('Data Table'!B122, CHAR(10)), FIND("-", _xlfn.TEXTSPLIT('Data Table'!B122, CHAR(10)))+2,
                  SEARCH("hrs", _xlfn.TEXTSPLIT('Data Table'!B122, CHAR(10)))-SEARCH("-", _xlfn.TEXTSPLIT('Data Table'!B122, CHAR(10)))-2))/12)
               ), 2),
               "-"
            )
         )
      )
   )
)</f>
        <v>-</v>
      </c>
      <c r="C121" s="203" t="str" cm="1">
        <f t="array" ref="C121">IF('Data Table'!C122="", "-",
   IF('Data Table'!C122="-", "-",
      IF(ISNUMBER('Data Table'!C122*1), 'Data Table'!C122,
         IF(ISNUMBER(SEARCH("hrs", 'Data Table'!C122)),
            IFERROR(
               ROUND(SUMPRODUCT(
                  VALUE(LEFT(_xlfn.TEXTSPLIT('Data Table'!C122, CHAR(10)), FIND("-", _xlfn.TEXTSPLIT('Data Table'!C122, CHAR(10)))-1)) *
                  (VALUE(MID(_xlfn.TEXTSPLIT('Data Table'!C122, CHAR(10)), FIND("-", _xlfn.TEXTSPLIT('Data Table'!C122, CHAR(10)))+2,
                  SEARCH("hrs", _xlfn.TEXTSPLIT('Data Table'!C122, CHAR(10)))-SEARCH("-", _xlfn.TEXTSPLIT('Data Table'!C122, CHAR(10)))-2))/12)
               ), 2),
               "-"
            )
         )
      )
   )
)</f>
        <v>-</v>
      </c>
      <c r="D121" s="203" t="str" cm="1">
        <f t="array" ref="D121">IF('Data Table'!D122="", "-",
   IF('Data Table'!D122="-", "-",
      IF(ISNUMBER('Data Table'!D122*1), 'Data Table'!D122,
         IF(ISNUMBER(SEARCH("hrs", 'Data Table'!D122)),
            IFERROR(
               ROUND(SUMPRODUCT(
                  VALUE(LEFT(_xlfn.TEXTSPLIT('Data Table'!D122, CHAR(10)), FIND("-", _xlfn.TEXTSPLIT('Data Table'!D122, CHAR(10)))-1)) *
                  (VALUE(MID(_xlfn.TEXTSPLIT('Data Table'!D122, CHAR(10)), FIND("-", _xlfn.TEXTSPLIT('Data Table'!D122, CHAR(10)))+2,
                  SEARCH("hrs", _xlfn.TEXTSPLIT('Data Table'!D122, CHAR(10)))-SEARCH("-", _xlfn.TEXTSPLIT('Data Table'!D122, CHAR(10)))-2))/12)
               ), 2),
               "-"
            )
         )
      )
   )
)</f>
        <v>-</v>
      </c>
      <c r="E121" s="203" t="str" cm="1">
        <f t="array" ref="E121">IF('Data Table'!E122="", "-",
   IF('Data Table'!E122="-", "-",
      IF(ISNUMBER('Data Table'!E122*1), 'Data Table'!E122,
         IF(ISNUMBER(SEARCH("hrs", 'Data Table'!E122)),
            IFERROR(
               ROUND(SUMPRODUCT(
                  VALUE(LEFT(_xlfn.TEXTSPLIT('Data Table'!E122, CHAR(10)), FIND("-", _xlfn.TEXTSPLIT('Data Table'!E122, CHAR(10)))-1)) *
                  (VALUE(MID(_xlfn.TEXTSPLIT('Data Table'!E122, CHAR(10)), FIND("-", _xlfn.TEXTSPLIT('Data Table'!E122, CHAR(10)))+2,
                  SEARCH("hrs", _xlfn.TEXTSPLIT('Data Table'!E122, CHAR(10)))-SEARCH("-", _xlfn.TEXTSPLIT('Data Table'!E122, CHAR(10)))-2))/12)
               ), 2),
               "-"
            )
         )
      )
   )
)</f>
        <v>-</v>
      </c>
      <c r="F121" s="203" t="str" cm="1">
        <f t="array" ref="F121">IF('Data Table'!F122="", "-",
   IF('Data Table'!F122="-", "-",
      IF(ISNUMBER('Data Table'!F122*1), 'Data Table'!F122,
         IF(ISNUMBER(SEARCH("hrs", 'Data Table'!F122)),
            IFERROR(
               ROUND(SUMPRODUCT(
                  VALUE(LEFT(_xlfn.TEXTSPLIT('Data Table'!F122, CHAR(10)), FIND("-", _xlfn.TEXTSPLIT('Data Table'!F122, CHAR(10)))-1)) *
                  (VALUE(MID(_xlfn.TEXTSPLIT('Data Table'!F122, CHAR(10)), FIND("-", _xlfn.TEXTSPLIT('Data Table'!F122, CHAR(10)))+2,
                  SEARCH("hrs", _xlfn.TEXTSPLIT('Data Table'!F122, CHAR(10)))-SEARCH("-", _xlfn.TEXTSPLIT('Data Table'!F122, CHAR(10)))-2))/12)
               ), 2),
               "-"
            )
         )
      )
   )
)</f>
        <v>-</v>
      </c>
      <c r="G121" s="203" t="str" cm="1">
        <f t="array" ref="G121">IF('Data Table'!G122="", "-",
   IF('Data Table'!G122="-", "-",
      IF(ISNUMBER('Data Table'!G122*1), 'Data Table'!G122,
         IF(ISNUMBER(SEARCH("hrs", 'Data Table'!G122)),
            IFERROR(
               ROUND(SUMPRODUCT(
                  VALUE(LEFT(_xlfn.TEXTSPLIT('Data Table'!G122, CHAR(10)), FIND("-", _xlfn.TEXTSPLIT('Data Table'!G122, CHAR(10)))-1)) *
                  (VALUE(MID(_xlfn.TEXTSPLIT('Data Table'!G122, CHAR(10)), FIND("-", _xlfn.TEXTSPLIT('Data Table'!G122, CHAR(10)))+2,
                  SEARCH("hrs", _xlfn.TEXTSPLIT('Data Table'!G122, CHAR(10)))-SEARCH("-", _xlfn.TEXTSPLIT('Data Table'!G122, CHAR(10)))-2))/12)
               ), 2),
               "-"
            )
         )
      )
   )
)</f>
        <v>-</v>
      </c>
      <c r="H121" s="203" t="str" cm="1">
        <f t="array" ref="H121">IF('Data Table'!H122="", "-",
   IF('Data Table'!H122="-", "-",
      IF(ISNUMBER('Data Table'!H122*1), 'Data Table'!H122,
         IF(ISNUMBER(SEARCH("hrs", 'Data Table'!H122)),
            IFERROR(
               ROUND(SUMPRODUCT(
                  VALUE(LEFT(_xlfn.TEXTSPLIT('Data Table'!H122, CHAR(10)), FIND("-", _xlfn.TEXTSPLIT('Data Table'!H122, CHAR(10)))-1)) *
                  (VALUE(MID(_xlfn.TEXTSPLIT('Data Table'!H122, CHAR(10)), FIND("-", _xlfn.TEXTSPLIT('Data Table'!H122, CHAR(10)))+2,
                  SEARCH("hrs", _xlfn.TEXTSPLIT('Data Table'!H122, CHAR(10)))-SEARCH("-", _xlfn.TEXTSPLIT('Data Table'!H122, CHAR(10)))-2))/12)
               ), 2),
               "-"
            )
         )
      )
   )
)</f>
        <v>-</v>
      </c>
      <c r="I121" s="203" t="str" cm="1">
        <f t="array" ref="I121">IF('Data Table'!I122="", "-",
   IF('Data Table'!I122="-", "-",
      IF(ISNUMBER('Data Table'!I122*1), 'Data Table'!I122,
         IF(ISNUMBER(SEARCH("hrs", 'Data Table'!I122)),
            IFERROR(
               ROUND(SUMPRODUCT(
                  VALUE(LEFT(_xlfn.TEXTSPLIT('Data Table'!I122, CHAR(10)), FIND("-", _xlfn.TEXTSPLIT('Data Table'!I122, CHAR(10)))-1)) *
                  (VALUE(MID(_xlfn.TEXTSPLIT('Data Table'!I122, CHAR(10)), FIND("-", _xlfn.TEXTSPLIT('Data Table'!I122, CHAR(10)))+2,
                  SEARCH("hrs", _xlfn.TEXTSPLIT('Data Table'!I122, CHAR(10)))-SEARCH("-", _xlfn.TEXTSPLIT('Data Table'!I122, CHAR(10)))-2))/12)
               ), 2),
               "-"
            )
         )
      )
   )
)</f>
        <v>-</v>
      </c>
      <c r="J121" s="203" t="str" cm="1">
        <f t="array" ref="J121">IF('Data Table'!J122="", "-",
   IF('Data Table'!J122="-", "-",
      IF(ISNUMBER('Data Table'!J122*1), 'Data Table'!J122,
         IF(ISNUMBER(SEARCH("hrs", 'Data Table'!J122)),
            IFERROR(
               ROUND(SUMPRODUCT(
                  VALUE(LEFT(_xlfn.TEXTSPLIT('Data Table'!J122, CHAR(10)), FIND("-", _xlfn.TEXTSPLIT('Data Table'!J122, CHAR(10)))-1)) *
                  (VALUE(MID(_xlfn.TEXTSPLIT('Data Table'!J122, CHAR(10)), FIND("-", _xlfn.TEXTSPLIT('Data Table'!J122, CHAR(10)))+2,
                  SEARCH("hrs", _xlfn.TEXTSPLIT('Data Table'!J122, CHAR(10)))-SEARCH("-", _xlfn.TEXTSPLIT('Data Table'!J122, CHAR(10)))-2))/12)
               ), 2),
               "-"
            )
         )
      )
   )
)</f>
        <v>-</v>
      </c>
      <c r="K121" s="203" t="str" cm="1">
        <f t="array" ref="K121">IF('Data Table'!K122="", "-",
   IF('Data Table'!K122="-", "-",
      IF(ISNUMBER('Data Table'!K122*1), 'Data Table'!K122,
         IF(ISNUMBER(SEARCH("hrs", 'Data Table'!K122)),
            IFERROR(
               ROUND(SUMPRODUCT(
                  VALUE(LEFT(_xlfn.TEXTSPLIT('Data Table'!K122, CHAR(10)), FIND("-", _xlfn.TEXTSPLIT('Data Table'!K122, CHAR(10)))-1)) *
                  (VALUE(MID(_xlfn.TEXTSPLIT('Data Table'!K122, CHAR(10)), FIND("-", _xlfn.TEXTSPLIT('Data Table'!K122, CHAR(10)))+2,
                  SEARCH("hrs", _xlfn.TEXTSPLIT('Data Table'!K122, CHAR(10)))-SEARCH("-", _xlfn.TEXTSPLIT('Data Table'!K122, CHAR(10)))-2))/12)
               ), 2),
               "-"
            )
         )
      )
   )
)</f>
        <v>-</v>
      </c>
      <c r="L121" s="203" t="str" cm="1">
        <f t="array" ref="L121">IF('Data Table'!N122="", "-",
   IF('Data Table'!N122="-", "-",
      IF(ISNUMBER('Data Table'!N122*1), 'Data Table'!N122,
         IF(ISNUMBER(SEARCH("hrs", 'Data Table'!N122)),
            IFERROR(
               ROUND(SUMPRODUCT(
                  VALUE(LEFT(_xlfn.TEXTSPLIT('Data Table'!N122, CHAR(10)), FIND("-", _xlfn.TEXTSPLIT('Data Table'!N122, CHAR(10)))-1)) *
                  (VALUE(MID(_xlfn.TEXTSPLIT('Data Table'!N122, CHAR(10)), FIND("-", _xlfn.TEXTSPLIT('Data Table'!N122, CHAR(10)))+2,
                  SEARCH("hrs", _xlfn.TEXTSPLIT('Data Table'!N122, CHAR(10)))-SEARCH("-", _xlfn.TEXTSPLIT('Data Table'!N122, CHAR(10)))-2))/12)
               ), 2),
               "-"
            )
         )
      )
   )
)</f>
        <v>-</v>
      </c>
      <c r="M121" s="203" t="str" cm="1">
        <f t="array" ref="M121">IF('Data Table'!O122="", "-",
   IF('Data Table'!O122="-", "-",
      IF(ISNUMBER('Data Table'!O122*1), 'Data Table'!O122,
         IF(ISNUMBER(SEARCH("hrs", 'Data Table'!O122)),
            IFERROR(
               ROUND(SUMPRODUCT(
                  VALUE(LEFT(_xlfn.TEXTSPLIT('Data Table'!O122, CHAR(10)), FIND("-", _xlfn.TEXTSPLIT('Data Table'!O122, CHAR(10)))-1)) *
                  (VALUE(MID(_xlfn.TEXTSPLIT('Data Table'!O122, CHAR(10)), FIND("-", _xlfn.TEXTSPLIT('Data Table'!O122, CHAR(10)))+2,
                  SEARCH("hrs", _xlfn.TEXTSPLIT('Data Table'!O122, CHAR(10)))-SEARCH("-", _xlfn.TEXTSPLIT('Data Table'!O122, CHAR(10)))-2))/12)
               ), 2),
               "-"
            )
         )
      )
   )
)</f>
        <v>-</v>
      </c>
      <c r="N121" s="203" t="str" cm="1">
        <f t="array" ref="N121">IF('Data Table'!P122="", "-",
   IF('Data Table'!P122="-", "-",
      IF(ISNUMBER('Data Table'!P122*1), 'Data Table'!P122,
         IF(ISNUMBER(SEARCH("hrs", 'Data Table'!P122)),
            IFERROR(
               ROUND(SUMPRODUCT(
                  VALUE(LEFT(_xlfn.TEXTSPLIT('Data Table'!P122, CHAR(10)), FIND("-", _xlfn.TEXTSPLIT('Data Table'!P122, CHAR(10)))-1)) *
                  (VALUE(MID(_xlfn.TEXTSPLIT('Data Table'!P122, CHAR(10)), FIND("-", _xlfn.TEXTSPLIT('Data Table'!P122, CHAR(10)))+2,
                  SEARCH("hrs", _xlfn.TEXTSPLIT('Data Table'!P122, CHAR(10)))-SEARCH("-", _xlfn.TEXTSPLIT('Data Table'!P122, CHAR(10)))-2))/12)
               ), 2),
               "-"
            )
         )
      )
   )
)</f>
        <v>-</v>
      </c>
      <c r="O121" s="203" t="str" cm="1">
        <f t="array" ref="O121">IF('Data Table'!Q122="", "-",
   IF('Data Table'!Q122="-", "-",
      IF(ISNUMBER('Data Table'!Q122*1), 'Data Table'!Q122,
         IF(ISNUMBER(SEARCH("hrs", 'Data Table'!Q122)),
            IFERROR(
               ROUND(SUMPRODUCT(
                  VALUE(LEFT(_xlfn.TEXTSPLIT('Data Table'!Q122, CHAR(10)), FIND("-", _xlfn.TEXTSPLIT('Data Table'!Q122, CHAR(10)))-1)) *
                  (VALUE(MID(_xlfn.TEXTSPLIT('Data Table'!Q122, CHAR(10)), FIND("-", _xlfn.TEXTSPLIT('Data Table'!Q122, CHAR(10)))+2,
                  SEARCH("hrs", _xlfn.TEXTSPLIT('Data Table'!Q122, CHAR(10)))-SEARCH("-", _xlfn.TEXTSPLIT('Data Table'!Q122, CHAR(10)))-2))/12)
               ), 2),
               "-"
            )
         )
      )
   )
)</f>
        <v>-</v>
      </c>
      <c r="P121" s="203" t="str" cm="1">
        <f t="array" ref="P121">IF('Data Table'!R122="", "-",
   IF('Data Table'!R122="-", "-",
      IF(ISNUMBER('Data Table'!R122*1), 'Data Table'!R122,
         IF(ISNUMBER(SEARCH("hrs", 'Data Table'!R122)),
            IFERROR(
               ROUND(SUMPRODUCT(
                  VALUE(LEFT(_xlfn.TEXTSPLIT('Data Table'!R122, CHAR(10)), FIND("-", _xlfn.TEXTSPLIT('Data Table'!R122, CHAR(10)))-1)) *
                  (VALUE(MID(_xlfn.TEXTSPLIT('Data Table'!R122, CHAR(10)), FIND("-", _xlfn.TEXTSPLIT('Data Table'!R122, CHAR(10)))+2,
                  SEARCH("hrs", _xlfn.TEXTSPLIT('Data Table'!R122, CHAR(10)))-SEARCH("-", _xlfn.TEXTSPLIT('Data Table'!R122, CHAR(10)))-2))/12)
               ), 2),
               "-"
            )
         )
      )
   )
)</f>
        <v>-</v>
      </c>
      <c r="Q121" s="203" t="str" cm="1">
        <f t="array" ref="Q121">IF('Data Table'!S122="", "-",
   IF('Data Table'!S122="-", "-",
      IF(ISNUMBER('Data Table'!S122*1), 'Data Table'!S122,
         IF(ISNUMBER(SEARCH("hrs", 'Data Table'!S122)),
            IFERROR(
               ROUND(SUMPRODUCT(
                  VALUE(LEFT(_xlfn.TEXTSPLIT('Data Table'!S122, CHAR(10)), FIND("-", _xlfn.TEXTSPLIT('Data Table'!S122, CHAR(10)))-1)) *
                  (VALUE(MID(_xlfn.TEXTSPLIT('Data Table'!S122, CHAR(10)), FIND("-", _xlfn.TEXTSPLIT('Data Table'!S122, CHAR(10)))+2,
                  SEARCH("hrs", _xlfn.TEXTSPLIT('Data Table'!S122, CHAR(10)))-SEARCH("-", _xlfn.TEXTSPLIT('Data Table'!S122, CHAR(10)))-2))/12)
               ), 2),
               "-"
            )
         )
      )
   )
)</f>
        <v>-</v>
      </c>
      <c r="R121" s="203" t="str" cm="1">
        <f t="array" ref="R121">IF('Data Table'!T122="", "-",
   IF('Data Table'!T122="-", "-",
      IF(ISNUMBER('Data Table'!T122*1), 'Data Table'!T122,
         IF(ISNUMBER(SEARCH("hrs", 'Data Table'!T122)),
            IFERROR(
               ROUND(SUMPRODUCT(
                  VALUE(LEFT(_xlfn.TEXTSPLIT('Data Table'!T122, CHAR(10)), FIND("-", _xlfn.TEXTSPLIT('Data Table'!T122, CHAR(10)))-1)) *
                  (VALUE(MID(_xlfn.TEXTSPLIT('Data Table'!T122, CHAR(10)), FIND("-", _xlfn.TEXTSPLIT('Data Table'!T122, CHAR(10)))+2,
                  SEARCH("hrs", _xlfn.TEXTSPLIT('Data Table'!T122, CHAR(10)))-SEARCH("-", _xlfn.TEXTSPLIT('Data Table'!T122, CHAR(10)))-2))/12)
               ), 2),
               "-"
            )
         )
      )
   )
)</f>
        <v>-</v>
      </c>
      <c r="S121" s="203" t="str" cm="1">
        <f t="array" ref="S121">IF('Data Table'!U122="", "-",
   IF('Data Table'!U122="-", "-",
      IF(ISNUMBER('Data Table'!U122*1), 'Data Table'!U122,
         IF(ISNUMBER(SEARCH("hrs", 'Data Table'!U122)),
            IFERROR(
               ROUND(SUMPRODUCT(
                  VALUE(LEFT(_xlfn.TEXTSPLIT('Data Table'!U122, CHAR(10)), FIND("-", _xlfn.TEXTSPLIT('Data Table'!U122, CHAR(10)))-1)) *
                  (VALUE(MID(_xlfn.TEXTSPLIT('Data Table'!U122, CHAR(10)), FIND("-", _xlfn.TEXTSPLIT('Data Table'!U122, CHAR(10)))+2,
                  SEARCH("hrs", _xlfn.TEXTSPLIT('Data Table'!U122, CHAR(10)))-SEARCH("-", _xlfn.TEXTSPLIT('Data Table'!U122, CHAR(10)))-2))/12)
               ), 2),
               "-"
            )
         )
      )
   )
)</f>
        <v>-</v>
      </c>
      <c r="T121" s="253">
        <v>873.10400000000004</v>
      </c>
      <c r="U121" s="253">
        <v>650</v>
      </c>
      <c r="V121" s="253">
        <v>4</v>
      </c>
      <c r="W121" s="297"/>
    </row>
    <row r="122" spans="1:23" s="3" customFormat="1" ht="20.25" customHeight="1">
      <c r="A122" s="205">
        <v>45432</v>
      </c>
      <c r="B122" s="203" cm="1">
        <f t="array" ref="B122">IF('Data Table'!B123="", "-",
   IF('Data Table'!B123="-", "-",
      IF(ISNUMBER('Data Table'!B123*1), 'Data Table'!B123,
         IF(ISNUMBER(SEARCH("hrs", 'Data Table'!B123)),
            IFERROR(
               ROUND(SUMPRODUCT(
                  VALUE(LEFT(_xlfn.TEXTSPLIT('Data Table'!B123, CHAR(10)), FIND("-", _xlfn.TEXTSPLIT('Data Table'!B123, CHAR(10)))-1)) *
                  (VALUE(MID(_xlfn.TEXTSPLIT('Data Table'!B123, CHAR(10)), FIND("-", _xlfn.TEXTSPLIT('Data Table'!B123, CHAR(10)))+2,
                  SEARCH("hrs", _xlfn.TEXTSPLIT('Data Table'!B123, CHAR(10)))-SEARCH("-", _xlfn.TEXTSPLIT('Data Table'!B123, CHAR(10)))-2))/12)
               ), 2),
               "-"
            )
         )
      )
   )
)</f>
        <v>0</v>
      </c>
      <c r="C122" s="203" cm="1">
        <f t="array" ref="C122">IF('Data Table'!C123="", "-",
   IF('Data Table'!C123="-", "-",
      IF(ISNUMBER('Data Table'!C123*1), 'Data Table'!C123,
         IF(ISNUMBER(SEARCH("hrs", 'Data Table'!C123)),
            IFERROR(
               ROUND(SUMPRODUCT(
                  VALUE(LEFT(_xlfn.TEXTSPLIT('Data Table'!C123, CHAR(10)), FIND("-", _xlfn.TEXTSPLIT('Data Table'!C123, CHAR(10)))-1)) *
                  (VALUE(MID(_xlfn.TEXTSPLIT('Data Table'!C123, CHAR(10)), FIND("-", _xlfn.TEXTSPLIT('Data Table'!C123, CHAR(10)))+2,
                  SEARCH("hrs", _xlfn.TEXTSPLIT('Data Table'!C123, CHAR(10)))-SEARCH("-", _xlfn.TEXTSPLIT('Data Table'!C123, CHAR(10)))-2))/12)
               ), 2),
               "-"
            )
         )
      )
   )
)</f>
        <v>0</v>
      </c>
      <c r="D122" s="203" cm="1">
        <f t="array" ref="D122">IF('Data Table'!D123="", "-",
   IF('Data Table'!D123="-", "-",
      IF(ISNUMBER('Data Table'!D123*1), 'Data Table'!D123,
         IF(ISNUMBER(SEARCH("hrs", 'Data Table'!D123)),
            IFERROR(
               ROUND(SUMPRODUCT(
                  VALUE(LEFT(_xlfn.TEXTSPLIT('Data Table'!D123, CHAR(10)), FIND("-", _xlfn.TEXTSPLIT('Data Table'!D123, CHAR(10)))-1)) *
                  (VALUE(MID(_xlfn.TEXTSPLIT('Data Table'!D123, CHAR(10)), FIND("-", _xlfn.TEXTSPLIT('Data Table'!D123, CHAR(10)))+2,
                  SEARCH("hrs", _xlfn.TEXTSPLIT('Data Table'!D123, CHAR(10)))-SEARCH("-", _xlfn.TEXTSPLIT('Data Table'!D123, CHAR(10)))-2))/12)
               ), 2),
               "-"
            )
         )
      )
   )
)</f>
        <v>1.33</v>
      </c>
      <c r="E122" s="203" cm="1">
        <f t="array" ref="E122">IF('Data Table'!E123="", "-",
   IF('Data Table'!E123="-", "-",
      IF(ISNUMBER('Data Table'!E123*1), 'Data Table'!E123,
         IF(ISNUMBER(SEARCH("hrs", 'Data Table'!E123)),
            IFERROR(
               ROUND(SUMPRODUCT(
                  VALUE(LEFT(_xlfn.TEXTSPLIT('Data Table'!E123, CHAR(10)), FIND("-", _xlfn.TEXTSPLIT('Data Table'!E123, CHAR(10)))-1)) *
                  (VALUE(MID(_xlfn.TEXTSPLIT('Data Table'!E123, CHAR(10)), FIND("-", _xlfn.TEXTSPLIT('Data Table'!E123, CHAR(10)))+2,
                  SEARCH("hrs", _xlfn.TEXTSPLIT('Data Table'!E123, CHAR(10)))-SEARCH("-", _xlfn.TEXTSPLIT('Data Table'!E123, CHAR(10)))-2))/12)
               ), 2),
               "-"
            )
         )
      )
   )
)</f>
        <v>0.25</v>
      </c>
      <c r="F122" s="203" cm="1">
        <f t="array" ref="F122">IF('Data Table'!F123="", "-",
   IF('Data Table'!F123="-", "-",
      IF(ISNUMBER('Data Table'!F123*1), 'Data Table'!F123,
         IF(ISNUMBER(SEARCH("hrs", 'Data Table'!F123)),
            IFERROR(
               ROUND(SUMPRODUCT(
                  VALUE(LEFT(_xlfn.TEXTSPLIT('Data Table'!F123, CHAR(10)), FIND("-", _xlfn.TEXTSPLIT('Data Table'!F123, CHAR(10)))-1)) *
                  (VALUE(MID(_xlfn.TEXTSPLIT('Data Table'!F123, CHAR(10)), FIND("-", _xlfn.TEXTSPLIT('Data Table'!F123, CHAR(10)))+2,
                  SEARCH("hrs", _xlfn.TEXTSPLIT('Data Table'!F123, CHAR(10)))-SEARCH("-", _xlfn.TEXTSPLIT('Data Table'!F123, CHAR(10)))-2))/12)
               ), 2),
               "-"
            )
         )
      )
   )
)</f>
        <v>2</v>
      </c>
      <c r="G122" s="203" cm="1">
        <f t="array" ref="G122">IF('Data Table'!G123="", "-",
   IF('Data Table'!G123="-", "-",
      IF(ISNUMBER('Data Table'!G123*1), 'Data Table'!G123,
         IF(ISNUMBER(SEARCH("hrs", 'Data Table'!G123)),
            IFERROR(
               ROUND(SUMPRODUCT(
                  VALUE(LEFT(_xlfn.TEXTSPLIT('Data Table'!G123, CHAR(10)), FIND("-", _xlfn.TEXTSPLIT('Data Table'!G123, CHAR(10)))-1)) *
                  (VALUE(MID(_xlfn.TEXTSPLIT('Data Table'!G123, CHAR(10)), FIND("-", _xlfn.TEXTSPLIT('Data Table'!G123, CHAR(10)))+2,
                  SEARCH("hrs", _xlfn.TEXTSPLIT('Data Table'!G123, CHAR(10)))-SEARCH("-", _xlfn.TEXTSPLIT('Data Table'!G123, CHAR(10)))-2))/12)
               ), 2),
               "-"
            )
         )
      )
   )
)</f>
        <v>1</v>
      </c>
      <c r="H122" s="203" cm="1">
        <f t="array" ref="H122">IF('Data Table'!H123="", "-",
   IF('Data Table'!H123="-", "-",
      IF(ISNUMBER('Data Table'!H123*1), 'Data Table'!H123,
         IF(ISNUMBER(SEARCH("hrs", 'Data Table'!H123)),
            IFERROR(
               ROUND(SUMPRODUCT(
                  VALUE(LEFT(_xlfn.TEXTSPLIT('Data Table'!H123, CHAR(10)), FIND("-", _xlfn.TEXTSPLIT('Data Table'!H123, CHAR(10)))-1)) *
                  (VALUE(MID(_xlfn.TEXTSPLIT('Data Table'!H123, CHAR(10)), FIND("-", _xlfn.TEXTSPLIT('Data Table'!H123, CHAR(10)))+2,
                  SEARCH("hrs", _xlfn.TEXTSPLIT('Data Table'!H123, CHAR(10)))-SEARCH("-", _xlfn.TEXTSPLIT('Data Table'!H123, CHAR(10)))-2))/12)
               ), 2),
               "-"
            )
         )
      )
   )
)</f>
        <v>0</v>
      </c>
      <c r="I122" s="203" cm="1">
        <f t="array" ref="I122">IF('Data Table'!I123="", "-",
   IF('Data Table'!I123="-", "-",
      IF(ISNUMBER('Data Table'!I123*1), 'Data Table'!I123,
         IF(ISNUMBER(SEARCH("hrs", 'Data Table'!I123)),
            IFERROR(
               ROUND(SUMPRODUCT(
                  VALUE(LEFT(_xlfn.TEXTSPLIT('Data Table'!I123, CHAR(10)), FIND("-", _xlfn.TEXTSPLIT('Data Table'!I123, CHAR(10)))-1)) *
                  (VALUE(MID(_xlfn.TEXTSPLIT('Data Table'!I123, CHAR(10)), FIND("-", _xlfn.TEXTSPLIT('Data Table'!I123, CHAR(10)))+2,
                  SEARCH("hrs", _xlfn.TEXTSPLIT('Data Table'!I123, CHAR(10)))-SEARCH("-", _xlfn.TEXTSPLIT('Data Table'!I123, CHAR(10)))-2))/12)
               ), 2),
               "-"
            )
         )
      )
   )
)</f>
        <v>0</v>
      </c>
      <c r="J122" s="203" cm="1">
        <f t="array" ref="J122">IF('Data Table'!J123="", "-",
   IF('Data Table'!J123="-", "-",
      IF(ISNUMBER('Data Table'!J123*1), 'Data Table'!J123,
         IF(ISNUMBER(SEARCH("hrs", 'Data Table'!J123)),
            IFERROR(
               ROUND(SUMPRODUCT(
                  VALUE(LEFT(_xlfn.TEXTSPLIT('Data Table'!J123, CHAR(10)), FIND("-", _xlfn.TEXTSPLIT('Data Table'!J123, CHAR(10)))-1)) *
                  (VALUE(MID(_xlfn.TEXTSPLIT('Data Table'!J123, CHAR(10)), FIND("-", _xlfn.TEXTSPLIT('Data Table'!J123, CHAR(10)))+2,
                  SEARCH("hrs", _xlfn.TEXTSPLIT('Data Table'!J123, CHAR(10)))-SEARCH("-", _xlfn.TEXTSPLIT('Data Table'!J123, CHAR(10)))-2))/12)
               ), 2),
               "-"
            )
         )
      )
   )
)</f>
        <v>0</v>
      </c>
      <c r="K122" s="203" cm="1">
        <f t="array" ref="K122">IF('Data Table'!K123="", "-",
   IF('Data Table'!K123="-", "-",
      IF(ISNUMBER('Data Table'!K123*1), 'Data Table'!K123,
         IF(ISNUMBER(SEARCH("hrs", 'Data Table'!K123)),
            IFERROR(
               ROUND(SUMPRODUCT(
                  VALUE(LEFT(_xlfn.TEXTSPLIT('Data Table'!K123, CHAR(10)), FIND("-", _xlfn.TEXTSPLIT('Data Table'!K123, CHAR(10)))-1)) *
                  (VALUE(MID(_xlfn.TEXTSPLIT('Data Table'!K123, CHAR(10)), FIND("-", _xlfn.TEXTSPLIT('Data Table'!K123, CHAR(10)))+2,
                  SEARCH("hrs", _xlfn.TEXTSPLIT('Data Table'!K123, CHAR(10)))-SEARCH("-", _xlfn.TEXTSPLIT('Data Table'!K123, CHAR(10)))-2))/12)
               ), 2),
               "-"
            )
         )
      )
   )
)</f>
        <v>0</v>
      </c>
      <c r="L122" s="203" cm="1">
        <f t="array" ref="L122">IF('Data Table'!N123="", "-",
   IF('Data Table'!N123="-", "-",
      IF(ISNUMBER('Data Table'!N123*1), 'Data Table'!N123,
         IF(ISNUMBER(SEARCH("hrs", 'Data Table'!N123)),
            IFERROR(
               ROUND(SUMPRODUCT(
                  VALUE(LEFT(_xlfn.TEXTSPLIT('Data Table'!N123, CHAR(10)), FIND("-", _xlfn.TEXTSPLIT('Data Table'!N123, CHAR(10)))-1)) *
                  (VALUE(MID(_xlfn.TEXTSPLIT('Data Table'!N123, CHAR(10)), FIND("-", _xlfn.TEXTSPLIT('Data Table'!N123, CHAR(10)))+2,
                  SEARCH("hrs", _xlfn.TEXTSPLIT('Data Table'!N123, CHAR(10)))-SEARCH("-", _xlfn.TEXTSPLIT('Data Table'!N123, CHAR(10)))-2))/12)
               ), 2),
               "-"
            )
         )
      )
   )
)</f>
        <v>1</v>
      </c>
      <c r="M122" s="203" cm="1">
        <f t="array" ref="M122">IF('Data Table'!O123="", "-",
   IF('Data Table'!O123="-", "-",
      IF(ISNUMBER('Data Table'!O123*1), 'Data Table'!O123,
         IF(ISNUMBER(SEARCH("hrs", 'Data Table'!O123)),
            IFERROR(
               ROUND(SUMPRODUCT(
                  VALUE(LEFT(_xlfn.TEXTSPLIT('Data Table'!O123, CHAR(10)), FIND("-", _xlfn.TEXTSPLIT('Data Table'!O123, CHAR(10)))-1)) *
                  (VALUE(MID(_xlfn.TEXTSPLIT('Data Table'!O123, CHAR(10)), FIND("-", _xlfn.TEXTSPLIT('Data Table'!O123, CHAR(10)))+2,
                  SEARCH("hrs", _xlfn.TEXTSPLIT('Data Table'!O123, CHAR(10)))-SEARCH("-", _xlfn.TEXTSPLIT('Data Table'!O123, CHAR(10)))-2))/12)
               ), 2),
               "-"
            )
         )
      )
   )
)</f>
        <v>0.25</v>
      </c>
      <c r="N122" s="203" cm="1">
        <f t="array" ref="N122">IF('Data Table'!P123="", "-",
   IF('Data Table'!P123="-", "-",
      IF(ISNUMBER('Data Table'!P123*1), 'Data Table'!P123,
         IF(ISNUMBER(SEARCH("hrs", 'Data Table'!P123)),
            IFERROR(
               ROUND(SUMPRODUCT(
                  VALUE(LEFT(_xlfn.TEXTSPLIT('Data Table'!P123, CHAR(10)), FIND("-", _xlfn.TEXTSPLIT('Data Table'!P123, CHAR(10)))-1)) *
                  (VALUE(MID(_xlfn.TEXTSPLIT('Data Table'!P123, CHAR(10)), FIND("-", _xlfn.TEXTSPLIT('Data Table'!P123, CHAR(10)))+2,
                  SEARCH("hrs", _xlfn.TEXTSPLIT('Data Table'!P123, CHAR(10)))-SEARCH("-", _xlfn.TEXTSPLIT('Data Table'!P123, CHAR(10)))-2))/12)
               ), 2),
               "-"
            )
         )
      )
   )
)</f>
        <v>1.25</v>
      </c>
      <c r="O122" s="203" cm="1">
        <f t="array" ref="O122">IF('Data Table'!Q123="", "-",
   IF('Data Table'!Q123="-", "-",
      IF(ISNUMBER('Data Table'!Q123*1), 'Data Table'!Q123,
         IF(ISNUMBER(SEARCH("hrs", 'Data Table'!Q123)),
            IFERROR(
               ROUND(SUMPRODUCT(
                  VALUE(LEFT(_xlfn.TEXTSPLIT('Data Table'!Q123, CHAR(10)), FIND("-", _xlfn.TEXTSPLIT('Data Table'!Q123, CHAR(10)))-1)) *
                  (VALUE(MID(_xlfn.TEXTSPLIT('Data Table'!Q123, CHAR(10)), FIND("-", _xlfn.TEXTSPLIT('Data Table'!Q123, CHAR(10)))+2,
                  SEARCH("hrs", _xlfn.TEXTSPLIT('Data Table'!Q123, CHAR(10)))-SEARCH("-", _xlfn.TEXTSPLIT('Data Table'!Q123, CHAR(10)))-2))/12)
               ), 2),
               "-"
            )
         )
      )
   )
)</f>
        <v>0</v>
      </c>
      <c r="P122" s="203" cm="1">
        <f t="array" ref="P122">IF('Data Table'!R123="", "-",
   IF('Data Table'!R123="-", "-",
      IF(ISNUMBER('Data Table'!R123*1), 'Data Table'!R123,
         IF(ISNUMBER(SEARCH("hrs", 'Data Table'!R123)),
            IFERROR(
               ROUND(SUMPRODUCT(
                  VALUE(LEFT(_xlfn.TEXTSPLIT('Data Table'!R123, CHAR(10)), FIND("-", _xlfn.TEXTSPLIT('Data Table'!R123, CHAR(10)))-1)) *
                  (VALUE(MID(_xlfn.TEXTSPLIT('Data Table'!R123, CHAR(10)), FIND("-", _xlfn.TEXTSPLIT('Data Table'!R123, CHAR(10)))+2,
                  SEARCH("hrs", _xlfn.TEXTSPLIT('Data Table'!R123, CHAR(10)))-SEARCH("-", _xlfn.TEXTSPLIT('Data Table'!R123, CHAR(10)))-2))/12)
               ), 2),
               "-"
            )
         )
      )
   )
)</f>
        <v>1.33</v>
      </c>
      <c r="Q122" s="203" cm="1">
        <f t="array" ref="Q122">IF('Data Table'!S123="", "-",
   IF('Data Table'!S123="-", "-",
      IF(ISNUMBER('Data Table'!S123*1), 'Data Table'!S123,
         IF(ISNUMBER(SEARCH("hrs", 'Data Table'!S123)),
            IFERROR(
               ROUND(SUMPRODUCT(
                  VALUE(LEFT(_xlfn.TEXTSPLIT('Data Table'!S123, CHAR(10)), FIND("-", _xlfn.TEXTSPLIT('Data Table'!S123, CHAR(10)))-1)) *
                  (VALUE(MID(_xlfn.TEXTSPLIT('Data Table'!S123, CHAR(10)), FIND("-", _xlfn.TEXTSPLIT('Data Table'!S123, CHAR(10)))+2,
                  SEARCH("hrs", _xlfn.TEXTSPLIT('Data Table'!S123, CHAR(10)))-SEARCH("-", _xlfn.TEXTSPLIT('Data Table'!S123, CHAR(10)))-2))/12)
               ), 2),
               "-"
            )
         )
      )
   )
)</f>
        <v>0.25</v>
      </c>
      <c r="R122" s="203" cm="1">
        <f t="array" ref="R122">IF('Data Table'!T123="", "-",
   IF('Data Table'!T123="-", "-",
      IF(ISNUMBER('Data Table'!T123*1), 'Data Table'!T123,
         IF(ISNUMBER(SEARCH("hrs", 'Data Table'!T123)),
            IFERROR(
               ROUND(SUMPRODUCT(
                  VALUE(LEFT(_xlfn.TEXTSPLIT('Data Table'!T123, CHAR(10)), FIND("-", _xlfn.TEXTSPLIT('Data Table'!T123, CHAR(10)))-1)) *
                  (VALUE(MID(_xlfn.TEXTSPLIT('Data Table'!T123, CHAR(10)), FIND("-", _xlfn.TEXTSPLIT('Data Table'!T123, CHAR(10)))+2,
                  SEARCH("hrs", _xlfn.TEXTSPLIT('Data Table'!T123, CHAR(10)))-SEARCH("-", _xlfn.TEXTSPLIT('Data Table'!T123, CHAR(10)))-2))/12)
               ), 2),
               "-"
            )
         )
      )
   )
)</f>
        <v>0</v>
      </c>
      <c r="S122" s="203" cm="1">
        <f t="array" ref="S122">IF('Data Table'!U123="", "-",
   IF('Data Table'!U123="-", "-",
      IF(ISNUMBER('Data Table'!U123*1), 'Data Table'!U123,
         IF(ISNUMBER(SEARCH("hrs", 'Data Table'!U123)),
            IFERROR(
               ROUND(SUMPRODUCT(
                  VALUE(LEFT(_xlfn.TEXTSPLIT('Data Table'!U123, CHAR(10)), FIND("-", _xlfn.TEXTSPLIT('Data Table'!U123, CHAR(10)))-1)) *
                  (VALUE(MID(_xlfn.TEXTSPLIT('Data Table'!U123, CHAR(10)), FIND("-", _xlfn.TEXTSPLIT('Data Table'!U123, CHAR(10)))+2,
                  SEARCH("hrs", _xlfn.TEXTSPLIT('Data Table'!U123, CHAR(10)))-SEARCH("-", _xlfn.TEXTSPLIT('Data Table'!U123, CHAR(10)))-2))/12)
               ), 2),
               "-"
            )
         )
      )
   )
)</f>
        <v>0</v>
      </c>
      <c r="T122" s="245">
        <v>3790</v>
      </c>
      <c r="U122" s="245">
        <v>24546</v>
      </c>
      <c r="V122" s="245">
        <v>103</v>
      </c>
      <c r="W122" s="296"/>
    </row>
    <row r="123" spans="1:23" s="3" customFormat="1" ht="20.25" customHeight="1">
      <c r="A123" s="205">
        <v>45433</v>
      </c>
      <c r="B123" s="203" cm="1">
        <f t="array" ref="B123">IF('Data Table'!B124="", "-",
   IF('Data Table'!B124="-", "-",
      IF(ISNUMBER('Data Table'!B124*1), 'Data Table'!B124,
         IF(ISNUMBER(SEARCH("hrs", 'Data Table'!B124)),
            IFERROR(
               ROUND(SUMPRODUCT(
                  VALUE(LEFT(_xlfn.TEXTSPLIT('Data Table'!B124, CHAR(10)), FIND("-", _xlfn.TEXTSPLIT('Data Table'!B124, CHAR(10)))-1)) *
                  (VALUE(MID(_xlfn.TEXTSPLIT('Data Table'!B124, CHAR(10)), FIND("-", _xlfn.TEXTSPLIT('Data Table'!B124, CHAR(10)))+2,
                  SEARCH("hrs", _xlfn.TEXTSPLIT('Data Table'!B124, CHAR(10)))-SEARCH("-", _xlfn.TEXTSPLIT('Data Table'!B124, CHAR(10)))-2))/12)
               ), 2),
               "-"
            )
         )
      )
   )
)</f>
        <v>3</v>
      </c>
      <c r="C123" s="203" cm="1">
        <f t="array" ref="C123">IF('Data Table'!C124="", "-",
   IF('Data Table'!C124="-", "-",
      IF(ISNUMBER('Data Table'!C124*1), 'Data Table'!C124,
         IF(ISNUMBER(SEARCH("hrs", 'Data Table'!C124)),
            IFERROR(
               ROUND(SUMPRODUCT(
                  VALUE(LEFT(_xlfn.TEXTSPLIT('Data Table'!C124, CHAR(10)), FIND("-", _xlfn.TEXTSPLIT('Data Table'!C124, CHAR(10)))-1)) *
                  (VALUE(MID(_xlfn.TEXTSPLIT('Data Table'!C124, CHAR(10)), FIND("-", _xlfn.TEXTSPLIT('Data Table'!C124, CHAR(10)))+2,
                  SEARCH("hrs", _xlfn.TEXTSPLIT('Data Table'!C124, CHAR(10)))-SEARCH("-", _xlfn.TEXTSPLIT('Data Table'!C124, CHAR(10)))-2))/12)
               ), 2),
               "-"
            )
         )
      )
   )
)</f>
        <v>8</v>
      </c>
      <c r="D123" s="203" cm="1">
        <f t="array" ref="D123">IF('Data Table'!D124="", "-",
   IF('Data Table'!D124="-", "-",
      IF(ISNUMBER('Data Table'!D124*1), 'Data Table'!D124,
         IF(ISNUMBER(SEARCH("hrs", 'Data Table'!D124)),
            IFERROR(
               ROUND(SUMPRODUCT(
                  VALUE(LEFT(_xlfn.TEXTSPLIT('Data Table'!D124, CHAR(10)), FIND("-", _xlfn.TEXTSPLIT('Data Table'!D124, CHAR(10)))-1)) *
                  (VALUE(MID(_xlfn.TEXTSPLIT('Data Table'!D124, CHAR(10)), FIND("-", _xlfn.TEXTSPLIT('Data Table'!D124, CHAR(10)))+2,
                  SEARCH("hrs", _xlfn.TEXTSPLIT('Data Table'!D124, CHAR(10)))-SEARCH("-", _xlfn.TEXTSPLIT('Data Table'!D124, CHAR(10)))-2))/12)
               ), 2),
               "-"
            )
         )
      )
   )
)</f>
        <v>2</v>
      </c>
      <c r="E123" s="203" cm="1">
        <f t="array" ref="E123">IF('Data Table'!E124="", "-",
   IF('Data Table'!E124="-", "-",
      IF(ISNUMBER('Data Table'!E124*1), 'Data Table'!E124,
         IF(ISNUMBER(SEARCH("hrs", 'Data Table'!E124)),
            IFERROR(
               ROUND(SUMPRODUCT(
                  VALUE(LEFT(_xlfn.TEXTSPLIT('Data Table'!E124, CHAR(10)), FIND("-", _xlfn.TEXTSPLIT('Data Table'!E124, CHAR(10)))-1)) *
                  (VALUE(MID(_xlfn.TEXTSPLIT('Data Table'!E124, CHAR(10)), FIND("-", _xlfn.TEXTSPLIT('Data Table'!E124, CHAR(10)))+2,
                  SEARCH("hrs", _xlfn.TEXTSPLIT('Data Table'!E124, CHAR(10)))-SEARCH("-", _xlfn.TEXTSPLIT('Data Table'!E124, CHAR(10)))-2))/12)
               ), 2),
               "-"
            )
         )
      )
   )
)</f>
        <v>2</v>
      </c>
      <c r="F123" s="203" cm="1">
        <f t="array" ref="F123">IF('Data Table'!F124="", "-",
   IF('Data Table'!F124="-", "-",
      IF(ISNUMBER('Data Table'!F124*1), 'Data Table'!F124,
         IF(ISNUMBER(SEARCH("hrs", 'Data Table'!F124)),
            IFERROR(
               ROUND(SUMPRODUCT(
                  VALUE(LEFT(_xlfn.TEXTSPLIT('Data Table'!F124, CHAR(10)), FIND("-", _xlfn.TEXTSPLIT('Data Table'!F124, CHAR(10)))-1)) *
                  (VALUE(MID(_xlfn.TEXTSPLIT('Data Table'!F124, CHAR(10)), FIND("-", _xlfn.TEXTSPLIT('Data Table'!F124, CHAR(10)))+2,
                  SEARCH("hrs", _xlfn.TEXTSPLIT('Data Table'!F124, CHAR(10)))-SEARCH("-", _xlfn.TEXTSPLIT('Data Table'!F124, CHAR(10)))-2))/12)
               ), 2),
               "-"
            )
         )
      )
   )
)</f>
        <v>4</v>
      </c>
      <c r="G123" s="203" cm="1">
        <f t="array" ref="G123">IF('Data Table'!G124="", "-",
   IF('Data Table'!G124="-", "-",
      IF(ISNUMBER('Data Table'!G124*1), 'Data Table'!G124,
         IF(ISNUMBER(SEARCH("hrs", 'Data Table'!G124)),
            IFERROR(
               ROUND(SUMPRODUCT(
                  VALUE(LEFT(_xlfn.TEXTSPLIT('Data Table'!G124, CHAR(10)), FIND("-", _xlfn.TEXTSPLIT('Data Table'!G124, CHAR(10)))-1)) *
                  (VALUE(MID(_xlfn.TEXTSPLIT('Data Table'!G124, CHAR(10)), FIND("-", _xlfn.TEXTSPLIT('Data Table'!G124, CHAR(10)))+2,
                  SEARCH("hrs", _xlfn.TEXTSPLIT('Data Table'!G124, CHAR(10)))-SEARCH("-", _xlfn.TEXTSPLIT('Data Table'!G124, CHAR(10)))-2))/12)
               ), 2),
               "-"
            )
         )
      )
   )
)</f>
        <v>4</v>
      </c>
      <c r="H123" s="203" cm="1">
        <f t="array" ref="H123">IF('Data Table'!H124="", "-",
   IF('Data Table'!H124="-", "-",
      IF(ISNUMBER('Data Table'!H124*1), 'Data Table'!H124,
         IF(ISNUMBER(SEARCH("hrs", 'Data Table'!H124)),
            IFERROR(
               ROUND(SUMPRODUCT(
                  VALUE(LEFT(_xlfn.TEXTSPLIT('Data Table'!H124, CHAR(10)), FIND("-", _xlfn.TEXTSPLIT('Data Table'!H124, CHAR(10)))-1)) *
                  (VALUE(MID(_xlfn.TEXTSPLIT('Data Table'!H124, CHAR(10)), FIND("-", _xlfn.TEXTSPLIT('Data Table'!H124, CHAR(10)))+2,
                  SEARCH("hrs", _xlfn.TEXTSPLIT('Data Table'!H124, CHAR(10)))-SEARCH("-", _xlfn.TEXTSPLIT('Data Table'!H124, CHAR(10)))-2))/12)
               ), 2),
               "-"
            )
         )
      )
   )
)</f>
        <v>1</v>
      </c>
      <c r="I123" s="203" cm="1">
        <f t="array" ref="I123">IF('Data Table'!I124="", "-",
   IF('Data Table'!I124="-", "-",
      IF(ISNUMBER('Data Table'!I124*1), 'Data Table'!I124,
         IF(ISNUMBER(SEARCH("hrs", 'Data Table'!I124)),
            IFERROR(
               ROUND(SUMPRODUCT(
                  VALUE(LEFT(_xlfn.TEXTSPLIT('Data Table'!I124, CHAR(10)), FIND("-", _xlfn.TEXTSPLIT('Data Table'!I124, CHAR(10)))-1)) *
                  (VALUE(MID(_xlfn.TEXTSPLIT('Data Table'!I124, CHAR(10)), FIND("-", _xlfn.TEXTSPLIT('Data Table'!I124, CHAR(10)))+2,
                  SEARCH("hrs", _xlfn.TEXTSPLIT('Data Table'!I124, CHAR(10)))-SEARCH("-", _xlfn.TEXTSPLIT('Data Table'!I124, CHAR(10)))-2))/12)
               ), 2),
               "-"
            )
         )
      )
   )
)</f>
        <v>1</v>
      </c>
      <c r="J123" s="203" cm="1">
        <f t="array" ref="J123">IF('Data Table'!J124="", "-",
   IF('Data Table'!J124="-", "-",
      IF(ISNUMBER('Data Table'!J124*1), 'Data Table'!J124,
         IF(ISNUMBER(SEARCH("hrs", 'Data Table'!J124)),
            IFERROR(
               ROUND(SUMPRODUCT(
                  VALUE(LEFT(_xlfn.TEXTSPLIT('Data Table'!J124, CHAR(10)), FIND("-", _xlfn.TEXTSPLIT('Data Table'!J124, CHAR(10)))-1)) *
                  (VALUE(MID(_xlfn.TEXTSPLIT('Data Table'!J124, CHAR(10)), FIND("-", _xlfn.TEXTSPLIT('Data Table'!J124, CHAR(10)))+2,
                  SEARCH("hrs", _xlfn.TEXTSPLIT('Data Table'!J124, CHAR(10)))-SEARCH("-", _xlfn.TEXTSPLIT('Data Table'!J124, CHAR(10)))-2))/12)
               ), 2),
               "-"
            )
         )
      )
   )
)</f>
        <v>0</v>
      </c>
      <c r="K123" s="203" cm="1">
        <f t="array" ref="K123">IF('Data Table'!K124="", "-",
   IF('Data Table'!K124="-", "-",
      IF(ISNUMBER('Data Table'!K124*1), 'Data Table'!K124,
         IF(ISNUMBER(SEARCH("hrs", 'Data Table'!K124)),
            IFERROR(
               ROUND(SUMPRODUCT(
                  VALUE(LEFT(_xlfn.TEXTSPLIT('Data Table'!K124, CHAR(10)), FIND("-", _xlfn.TEXTSPLIT('Data Table'!K124, CHAR(10)))-1)) *
                  (VALUE(MID(_xlfn.TEXTSPLIT('Data Table'!K124, CHAR(10)), FIND("-", _xlfn.TEXTSPLIT('Data Table'!K124, CHAR(10)))+2,
                  SEARCH("hrs", _xlfn.TEXTSPLIT('Data Table'!K124, CHAR(10)))-SEARCH("-", _xlfn.TEXTSPLIT('Data Table'!K124, CHAR(10)))-2))/12)
               ), 2),
               "-"
            )
         )
      )
   )
)</f>
        <v>0</v>
      </c>
      <c r="L123" s="203" cm="1">
        <f t="array" ref="L123">IF('Data Table'!N124="", "-",
   IF('Data Table'!N124="-", "-",
      IF(ISNUMBER('Data Table'!N124*1), 'Data Table'!N124,
         IF(ISNUMBER(SEARCH("hrs", 'Data Table'!N124)),
            IFERROR(
               ROUND(SUMPRODUCT(
                  VALUE(LEFT(_xlfn.TEXTSPLIT('Data Table'!N124, CHAR(10)), FIND("-", _xlfn.TEXTSPLIT('Data Table'!N124, CHAR(10)))-1)) *
                  (VALUE(MID(_xlfn.TEXTSPLIT('Data Table'!N124, CHAR(10)), FIND("-", _xlfn.TEXTSPLIT('Data Table'!N124, CHAR(10)))+2,
                  SEARCH("hrs", _xlfn.TEXTSPLIT('Data Table'!N124, CHAR(10)))-SEARCH("-", _xlfn.TEXTSPLIT('Data Table'!N124, CHAR(10)))-2))/12)
               ), 2),
               "-"
            )
         )
      )
   )
)</f>
        <v>2</v>
      </c>
      <c r="M123" s="203" cm="1">
        <f t="array" ref="M123">IF('Data Table'!O124="", "-",
   IF('Data Table'!O124="-", "-",
      IF(ISNUMBER('Data Table'!O124*1), 'Data Table'!O124,
         IF(ISNUMBER(SEARCH("hrs", 'Data Table'!O124)),
            IFERROR(
               ROUND(SUMPRODUCT(
                  VALUE(LEFT(_xlfn.TEXTSPLIT('Data Table'!O124, CHAR(10)), FIND("-", _xlfn.TEXTSPLIT('Data Table'!O124, CHAR(10)))-1)) *
                  (VALUE(MID(_xlfn.TEXTSPLIT('Data Table'!O124, CHAR(10)), FIND("-", _xlfn.TEXTSPLIT('Data Table'!O124, CHAR(10)))+2,
                  SEARCH("hrs", _xlfn.TEXTSPLIT('Data Table'!O124, CHAR(10)))-SEARCH("-", _xlfn.TEXTSPLIT('Data Table'!O124, CHAR(10)))-2))/12)
               ), 2),
               "-"
            )
         )
      )
   )
)</f>
        <v>1</v>
      </c>
      <c r="N123" s="203" cm="1">
        <f t="array" ref="N123">IF('Data Table'!P124="", "-",
   IF('Data Table'!P124="-", "-",
      IF(ISNUMBER('Data Table'!P124*1), 'Data Table'!P124,
         IF(ISNUMBER(SEARCH("hrs", 'Data Table'!P124)),
            IFERROR(
               ROUND(SUMPRODUCT(
                  VALUE(LEFT(_xlfn.TEXTSPLIT('Data Table'!P124, CHAR(10)), FIND("-", _xlfn.TEXTSPLIT('Data Table'!P124, CHAR(10)))-1)) *
                  (VALUE(MID(_xlfn.TEXTSPLIT('Data Table'!P124, CHAR(10)), FIND("-", _xlfn.TEXTSPLIT('Data Table'!P124, CHAR(10)))+2,
                  SEARCH("hrs", _xlfn.TEXTSPLIT('Data Table'!P124, CHAR(10)))-SEARCH("-", _xlfn.TEXTSPLIT('Data Table'!P124, CHAR(10)))-2))/12)
               ), 2),
               "-"
            )
         )
      )
   )
)</f>
        <v>2</v>
      </c>
      <c r="O123" s="203" cm="1">
        <f t="array" ref="O123">IF('Data Table'!Q124="", "-",
   IF('Data Table'!Q124="-", "-",
      IF(ISNUMBER('Data Table'!Q124*1), 'Data Table'!Q124,
         IF(ISNUMBER(SEARCH("hrs", 'Data Table'!Q124)),
            IFERROR(
               ROUND(SUMPRODUCT(
                  VALUE(LEFT(_xlfn.TEXTSPLIT('Data Table'!Q124, CHAR(10)), FIND("-", _xlfn.TEXTSPLIT('Data Table'!Q124, CHAR(10)))-1)) *
                  (VALUE(MID(_xlfn.TEXTSPLIT('Data Table'!Q124, CHAR(10)), FIND("-", _xlfn.TEXTSPLIT('Data Table'!Q124, CHAR(10)))+2,
                  SEARCH("hrs", _xlfn.TEXTSPLIT('Data Table'!Q124, CHAR(10)))-SEARCH("-", _xlfn.TEXTSPLIT('Data Table'!Q124, CHAR(10)))-2))/12)
               ), 2),
               "-"
            )
         )
      )
   )
)</f>
        <v>2</v>
      </c>
      <c r="P123" s="203" cm="1">
        <f t="array" ref="P123">IF('Data Table'!R124="", "-",
   IF('Data Table'!R124="-", "-",
      IF(ISNUMBER('Data Table'!R124*1), 'Data Table'!R124,
         IF(ISNUMBER(SEARCH("hrs", 'Data Table'!R124)),
            IFERROR(
               ROUND(SUMPRODUCT(
                  VALUE(LEFT(_xlfn.TEXTSPLIT('Data Table'!R124, CHAR(10)), FIND("-", _xlfn.TEXTSPLIT('Data Table'!R124, CHAR(10)))-1)) *
                  (VALUE(MID(_xlfn.TEXTSPLIT('Data Table'!R124, CHAR(10)), FIND("-", _xlfn.TEXTSPLIT('Data Table'!R124, CHAR(10)))+2,
                  SEARCH("hrs", _xlfn.TEXTSPLIT('Data Table'!R124, CHAR(10)))-SEARCH("-", _xlfn.TEXTSPLIT('Data Table'!R124, CHAR(10)))-2))/12)
               ), 2),
               "-"
            )
         )
      )
   )
)</f>
        <v>1</v>
      </c>
      <c r="Q123" s="203" cm="1">
        <f t="array" ref="Q123">IF('Data Table'!S124="", "-",
   IF('Data Table'!S124="-", "-",
      IF(ISNUMBER('Data Table'!S124*1), 'Data Table'!S124,
         IF(ISNUMBER(SEARCH("hrs", 'Data Table'!S124)),
            IFERROR(
               ROUND(SUMPRODUCT(
                  VALUE(LEFT(_xlfn.TEXTSPLIT('Data Table'!S124, CHAR(10)), FIND("-", _xlfn.TEXTSPLIT('Data Table'!S124, CHAR(10)))-1)) *
                  (VALUE(MID(_xlfn.TEXTSPLIT('Data Table'!S124, CHAR(10)), FIND("-", _xlfn.TEXTSPLIT('Data Table'!S124, CHAR(10)))+2,
                  SEARCH("hrs", _xlfn.TEXTSPLIT('Data Table'!S124, CHAR(10)))-SEARCH("-", _xlfn.TEXTSPLIT('Data Table'!S124, CHAR(10)))-2))/12)
               ), 2),
               "-"
            )
         )
      )
   )
)</f>
        <v>1</v>
      </c>
      <c r="R123" s="203" cm="1">
        <f t="array" ref="R123">IF('Data Table'!T124="", "-",
   IF('Data Table'!T124="-", "-",
      IF(ISNUMBER('Data Table'!T124*1), 'Data Table'!T124,
         IF(ISNUMBER(SEARCH("hrs", 'Data Table'!T124)),
            IFERROR(
               ROUND(SUMPRODUCT(
                  VALUE(LEFT(_xlfn.TEXTSPLIT('Data Table'!T124, CHAR(10)), FIND("-", _xlfn.TEXTSPLIT('Data Table'!T124, CHAR(10)))-1)) *
                  (VALUE(MID(_xlfn.TEXTSPLIT('Data Table'!T124, CHAR(10)), FIND("-", _xlfn.TEXTSPLIT('Data Table'!T124, CHAR(10)))+2,
                  SEARCH("hrs", _xlfn.TEXTSPLIT('Data Table'!T124, CHAR(10)))-SEARCH("-", _xlfn.TEXTSPLIT('Data Table'!T124, CHAR(10)))-2))/12)
               ), 2),
               "-"
            )
         )
      )
   )
)</f>
        <v>1</v>
      </c>
      <c r="S123" s="203" cm="1">
        <f t="array" ref="S123">IF('Data Table'!U124="", "-",
   IF('Data Table'!U124="-", "-",
      IF(ISNUMBER('Data Table'!U124*1), 'Data Table'!U124,
         IF(ISNUMBER(SEARCH("hrs", 'Data Table'!U124)),
            IFERROR(
               ROUND(SUMPRODUCT(
                  VALUE(LEFT(_xlfn.TEXTSPLIT('Data Table'!U124, CHAR(10)), FIND("-", _xlfn.TEXTSPLIT('Data Table'!U124, CHAR(10)))-1)) *
                  (VALUE(MID(_xlfn.TEXTSPLIT('Data Table'!U124, CHAR(10)), FIND("-", _xlfn.TEXTSPLIT('Data Table'!U124, CHAR(10)))+2,
                  SEARCH("hrs", _xlfn.TEXTSPLIT('Data Table'!U124, CHAR(10)))-SEARCH("-", _xlfn.TEXTSPLIT('Data Table'!U124, CHAR(10)))-2))/12)
               ), 2),
               "-"
            )
         )
      )
   )
)</f>
        <v>1</v>
      </c>
      <c r="T123" s="245">
        <v>5606</v>
      </c>
      <c r="U123" s="245">
        <v>19631</v>
      </c>
      <c r="V123" s="245">
        <v>131</v>
      </c>
      <c r="W123" s="296"/>
    </row>
    <row r="124" spans="1:23" s="3" customFormat="1" ht="20.25" customHeight="1">
      <c r="A124" s="205">
        <v>45434</v>
      </c>
      <c r="B124" s="203" cm="1">
        <f t="array" ref="B124">IF('Data Table'!B125="", "-",
   IF('Data Table'!B125="-", "-",
      IF(ISNUMBER('Data Table'!B125*1), 'Data Table'!B125,
         IF(ISNUMBER(SEARCH("hrs", 'Data Table'!B125)),
            IFERROR(
               ROUND(SUMPRODUCT(
                  VALUE(LEFT(_xlfn.TEXTSPLIT('Data Table'!B125, CHAR(10)), FIND("-", _xlfn.TEXTSPLIT('Data Table'!B125, CHAR(10)))-1)) *
                  (VALUE(MID(_xlfn.TEXTSPLIT('Data Table'!B125, CHAR(10)), FIND("-", _xlfn.TEXTSPLIT('Data Table'!B125, CHAR(10)))+2,
                  SEARCH("hrs", _xlfn.TEXTSPLIT('Data Table'!B125, CHAR(10)))-SEARCH("-", _xlfn.TEXTSPLIT('Data Table'!B125, CHAR(10)))-2))/12)
               ), 2),
               "-"
            )
         )
      )
   )
)</f>
        <v>20</v>
      </c>
      <c r="C124" s="203" cm="1">
        <f t="array" ref="C124">IF('Data Table'!C125="", "-",
   IF('Data Table'!C125="-", "-",
      IF(ISNUMBER('Data Table'!C125*1), 'Data Table'!C125,
         IF(ISNUMBER(SEARCH("hrs", 'Data Table'!C125)),
            IFERROR(
               ROUND(SUMPRODUCT(
                  VALUE(LEFT(_xlfn.TEXTSPLIT('Data Table'!C125, CHAR(10)), FIND("-", _xlfn.TEXTSPLIT('Data Table'!C125, CHAR(10)))-1)) *
                  (VALUE(MID(_xlfn.TEXTSPLIT('Data Table'!C125, CHAR(10)), FIND("-", _xlfn.TEXTSPLIT('Data Table'!C125, CHAR(10)))+2,
                  SEARCH("hrs", _xlfn.TEXTSPLIT('Data Table'!C125, CHAR(10)))-SEARCH("-", _xlfn.TEXTSPLIT('Data Table'!C125, CHAR(10)))-2))/12)
               ), 2),
               "-"
            )
         )
      )
   )
)</f>
        <v>12</v>
      </c>
      <c r="D124" s="203" cm="1">
        <f t="array" ref="D124">IF('Data Table'!D125="", "-",
   IF('Data Table'!D125="-", "-",
      IF(ISNUMBER('Data Table'!D125*1), 'Data Table'!D125,
         IF(ISNUMBER(SEARCH("hrs", 'Data Table'!D125)),
            IFERROR(
               ROUND(SUMPRODUCT(
                  VALUE(LEFT(_xlfn.TEXTSPLIT('Data Table'!D125, CHAR(10)), FIND("-", _xlfn.TEXTSPLIT('Data Table'!D125, CHAR(10)))-1)) *
                  (VALUE(MID(_xlfn.TEXTSPLIT('Data Table'!D125, CHAR(10)), FIND("-", _xlfn.TEXTSPLIT('Data Table'!D125, CHAR(10)))+2,
                  SEARCH("hrs", _xlfn.TEXTSPLIT('Data Table'!D125, CHAR(10)))-SEARCH("-", _xlfn.TEXTSPLIT('Data Table'!D125, CHAR(10)))-2))/12)
               ), 2),
               "-"
            )
         )
      )
   )
)</f>
        <v>2</v>
      </c>
      <c r="E124" s="203" cm="1">
        <f t="array" ref="E124">IF('Data Table'!E125="", "-",
   IF('Data Table'!E125="-", "-",
      IF(ISNUMBER('Data Table'!E125*1), 'Data Table'!E125,
         IF(ISNUMBER(SEARCH("hrs", 'Data Table'!E125)),
            IFERROR(
               ROUND(SUMPRODUCT(
                  VALUE(LEFT(_xlfn.TEXTSPLIT('Data Table'!E125, CHAR(10)), FIND("-", _xlfn.TEXTSPLIT('Data Table'!E125, CHAR(10)))-1)) *
                  (VALUE(MID(_xlfn.TEXTSPLIT('Data Table'!E125, CHAR(10)), FIND("-", _xlfn.TEXTSPLIT('Data Table'!E125, CHAR(10)))+2,
                  SEARCH("hrs", _xlfn.TEXTSPLIT('Data Table'!E125, CHAR(10)))-SEARCH("-", _xlfn.TEXTSPLIT('Data Table'!E125, CHAR(10)))-2))/12)
               ), 2),
               "-"
            )
         )
      )
   )
)</f>
        <v>1</v>
      </c>
      <c r="F124" s="203" cm="1">
        <f t="array" ref="F124">IF('Data Table'!F125="", "-",
   IF('Data Table'!F125="-", "-",
      IF(ISNUMBER('Data Table'!F125*1), 'Data Table'!F125,
         IF(ISNUMBER(SEARCH("hrs", 'Data Table'!F125)),
            IFERROR(
               ROUND(SUMPRODUCT(
                  VALUE(LEFT(_xlfn.TEXTSPLIT('Data Table'!F125, CHAR(10)), FIND("-", _xlfn.TEXTSPLIT('Data Table'!F125, CHAR(10)))-1)) *
                  (VALUE(MID(_xlfn.TEXTSPLIT('Data Table'!F125, CHAR(10)), FIND("-", _xlfn.TEXTSPLIT('Data Table'!F125, CHAR(10)))+2,
                  SEARCH("hrs", _xlfn.TEXTSPLIT('Data Table'!F125, CHAR(10)))-SEARCH("-", _xlfn.TEXTSPLIT('Data Table'!F125, CHAR(10)))-2))/12)
               ), 2),
               "-"
            )
         )
      )
   )
)</f>
        <v>4</v>
      </c>
      <c r="G124" s="203" cm="1">
        <f t="array" ref="G124">IF('Data Table'!G125="", "-",
   IF('Data Table'!G125="-", "-",
      IF(ISNUMBER('Data Table'!G125*1), 'Data Table'!G125,
         IF(ISNUMBER(SEARCH("hrs", 'Data Table'!G125)),
            IFERROR(
               ROUND(SUMPRODUCT(
                  VALUE(LEFT(_xlfn.TEXTSPLIT('Data Table'!G125, CHAR(10)), FIND("-", _xlfn.TEXTSPLIT('Data Table'!G125, CHAR(10)))-1)) *
                  (VALUE(MID(_xlfn.TEXTSPLIT('Data Table'!G125, CHAR(10)), FIND("-", _xlfn.TEXTSPLIT('Data Table'!G125, CHAR(10)))+2,
                  SEARCH("hrs", _xlfn.TEXTSPLIT('Data Table'!G125, CHAR(10)))-SEARCH("-", _xlfn.TEXTSPLIT('Data Table'!G125, CHAR(10)))-2))/12)
               ), 2),
               "-"
            )
         )
      )
   )
)</f>
        <v>3</v>
      </c>
      <c r="H124" s="203" cm="1">
        <f t="array" ref="H124">IF('Data Table'!H125="", "-",
   IF('Data Table'!H125="-", "-",
      IF(ISNUMBER('Data Table'!H125*1), 'Data Table'!H125,
         IF(ISNUMBER(SEARCH("hrs", 'Data Table'!H125)),
            IFERROR(
               ROUND(SUMPRODUCT(
                  VALUE(LEFT(_xlfn.TEXTSPLIT('Data Table'!H125, CHAR(10)), FIND("-", _xlfn.TEXTSPLIT('Data Table'!H125, CHAR(10)))-1)) *
                  (VALUE(MID(_xlfn.TEXTSPLIT('Data Table'!H125, CHAR(10)), FIND("-", _xlfn.TEXTSPLIT('Data Table'!H125, CHAR(10)))+2,
                  SEARCH("hrs", _xlfn.TEXTSPLIT('Data Table'!H125, CHAR(10)))-SEARCH("-", _xlfn.TEXTSPLIT('Data Table'!H125, CHAR(10)))-2))/12)
               ), 2),
               "-"
            )
         )
      )
   )
)</f>
        <v>0</v>
      </c>
      <c r="I124" s="203" cm="1">
        <f t="array" ref="I124">IF('Data Table'!I125="", "-",
   IF('Data Table'!I125="-", "-",
      IF(ISNUMBER('Data Table'!I125*1), 'Data Table'!I125,
         IF(ISNUMBER(SEARCH("hrs", 'Data Table'!I125)),
            IFERROR(
               ROUND(SUMPRODUCT(
                  VALUE(LEFT(_xlfn.TEXTSPLIT('Data Table'!I125, CHAR(10)), FIND("-", _xlfn.TEXTSPLIT('Data Table'!I125, CHAR(10)))-1)) *
                  (VALUE(MID(_xlfn.TEXTSPLIT('Data Table'!I125, CHAR(10)), FIND("-", _xlfn.TEXTSPLIT('Data Table'!I125, CHAR(10)))+2,
                  SEARCH("hrs", _xlfn.TEXTSPLIT('Data Table'!I125, CHAR(10)))-SEARCH("-", _xlfn.TEXTSPLIT('Data Table'!I125, CHAR(10)))-2))/12)
               ), 2),
               "-"
            )
         )
      )
   )
)</f>
        <v>1</v>
      </c>
      <c r="J124" s="203" cm="1">
        <f t="array" ref="J124">IF('Data Table'!J125="", "-",
   IF('Data Table'!J125="-", "-",
      IF(ISNUMBER('Data Table'!J125*1), 'Data Table'!J125,
         IF(ISNUMBER(SEARCH("hrs", 'Data Table'!J125)),
            IFERROR(
               ROUND(SUMPRODUCT(
                  VALUE(LEFT(_xlfn.TEXTSPLIT('Data Table'!J125, CHAR(10)), FIND("-", _xlfn.TEXTSPLIT('Data Table'!J125, CHAR(10)))-1)) *
                  (VALUE(MID(_xlfn.TEXTSPLIT('Data Table'!J125, CHAR(10)), FIND("-", _xlfn.TEXTSPLIT('Data Table'!J125, CHAR(10)))+2,
                  SEARCH("hrs", _xlfn.TEXTSPLIT('Data Table'!J125, CHAR(10)))-SEARCH("-", _xlfn.TEXTSPLIT('Data Table'!J125, CHAR(10)))-2))/12)
               ), 2),
               "-"
            )
         )
      )
   )
)</f>
        <v>0</v>
      </c>
      <c r="K124" s="203" cm="1">
        <f t="array" ref="K124">IF('Data Table'!K125="", "-",
   IF('Data Table'!K125="-", "-",
      IF(ISNUMBER('Data Table'!K125*1), 'Data Table'!K125,
         IF(ISNUMBER(SEARCH("hrs", 'Data Table'!K125)),
            IFERROR(
               ROUND(SUMPRODUCT(
                  VALUE(LEFT(_xlfn.TEXTSPLIT('Data Table'!K125, CHAR(10)), FIND("-", _xlfn.TEXTSPLIT('Data Table'!K125, CHAR(10)))-1)) *
                  (VALUE(MID(_xlfn.TEXTSPLIT('Data Table'!K125, CHAR(10)), FIND("-", _xlfn.TEXTSPLIT('Data Table'!K125, CHAR(10)))+2,
                  SEARCH("hrs", _xlfn.TEXTSPLIT('Data Table'!K125, CHAR(10)))-SEARCH("-", _xlfn.TEXTSPLIT('Data Table'!K125, CHAR(10)))-2))/12)
               ), 2),
               "-"
            )
         )
      )
   )
)</f>
        <v>0</v>
      </c>
      <c r="L124" s="203" cm="1">
        <f t="array" ref="L124">IF('Data Table'!N125="", "-",
   IF('Data Table'!N125="-", "-",
      IF(ISNUMBER('Data Table'!N125*1), 'Data Table'!N125,
         IF(ISNUMBER(SEARCH("hrs", 'Data Table'!N125)),
            IFERROR(
               ROUND(SUMPRODUCT(
                  VALUE(LEFT(_xlfn.TEXTSPLIT('Data Table'!N125, CHAR(10)), FIND("-", _xlfn.TEXTSPLIT('Data Table'!N125, CHAR(10)))-1)) *
                  (VALUE(MID(_xlfn.TEXTSPLIT('Data Table'!N125, CHAR(10)), FIND("-", _xlfn.TEXTSPLIT('Data Table'!N125, CHAR(10)))+2,
                  SEARCH("hrs", _xlfn.TEXTSPLIT('Data Table'!N125, CHAR(10)))-SEARCH("-", _xlfn.TEXTSPLIT('Data Table'!N125, CHAR(10)))-2))/12)
               ), 2),
               "-"
            )
         )
      )
   )
)</f>
        <v>2</v>
      </c>
      <c r="M124" s="203" cm="1">
        <f t="array" ref="M124">IF('Data Table'!O125="", "-",
   IF('Data Table'!O125="-", "-",
      IF(ISNUMBER('Data Table'!O125*1), 'Data Table'!O125,
         IF(ISNUMBER(SEARCH("hrs", 'Data Table'!O125)),
            IFERROR(
               ROUND(SUMPRODUCT(
                  VALUE(LEFT(_xlfn.TEXTSPLIT('Data Table'!O125, CHAR(10)), FIND("-", _xlfn.TEXTSPLIT('Data Table'!O125, CHAR(10)))-1)) *
                  (VALUE(MID(_xlfn.TEXTSPLIT('Data Table'!O125, CHAR(10)), FIND("-", _xlfn.TEXTSPLIT('Data Table'!O125, CHAR(10)))+2,
                  SEARCH("hrs", _xlfn.TEXTSPLIT('Data Table'!O125, CHAR(10)))-SEARCH("-", _xlfn.TEXTSPLIT('Data Table'!O125, CHAR(10)))-2))/12)
               ), 2),
               "-"
            )
         )
      )
   )
)</f>
        <v>1</v>
      </c>
      <c r="N124" s="203" cm="1">
        <f t="array" ref="N124">IF('Data Table'!P125="", "-",
   IF('Data Table'!P125="-", "-",
      IF(ISNUMBER('Data Table'!P125*1), 'Data Table'!P125,
         IF(ISNUMBER(SEARCH("hrs", 'Data Table'!P125)),
            IFERROR(
               ROUND(SUMPRODUCT(
                  VALUE(LEFT(_xlfn.TEXTSPLIT('Data Table'!P125, CHAR(10)), FIND("-", _xlfn.TEXTSPLIT('Data Table'!P125, CHAR(10)))-1)) *
                  (VALUE(MID(_xlfn.TEXTSPLIT('Data Table'!P125, CHAR(10)), FIND("-", _xlfn.TEXTSPLIT('Data Table'!P125, CHAR(10)))+2,
                  SEARCH("hrs", _xlfn.TEXTSPLIT('Data Table'!P125, CHAR(10)))-SEARCH("-", _xlfn.TEXTSPLIT('Data Table'!P125, CHAR(10)))-2))/12)
               ), 2),
               "-"
            )
         )
      )
   )
)</f>
        <v>4</v>
      </c>
      <c r="O124" s="203" cm="1">
        <f t="array" ref="O124">IF('Data Table'!Q125="", "-",
   IF('Data Table'!Q125="-", "-",
      IF(ISNUMBER('Data Table'!Q125*1), 'Data Table'!Q125,
         IF(ISNUMBER(SEARCH("hrs", 'Data Table'!Q125)),
            IFERROR(
               ROUND(SUMPRODUCT(
                  VALUE(LEFT(_xlfn.TEXTSPLIT('Data Table'!Q125, CHAR(10)), FIND("-", _xlfn.TEXTSPLIT('Data Table'!Q125, CHAR(10)))-1)) *
                  (VALUE(MID(_xlfn.TEXTSPLIT('Data Table'!Q125, CHAR(10)), FIND("-", _xlfn.TEXTSPLIT('Data Table'!Q125, CHAR(10)))+2,
                  SEARCH("hrs", _xlfn.TEXTSPLIT('Data Table'!Q125, CHAR(10)))-SEARCH("-", _xlfn.TEXTSPLIT('Data Table'!Q125, CHAR(10)))-2))/12)
               ), 2),
               "-"
            )
         )
      )
   )
)</f>
        <v>2</v>
      </c>
      <c r="P124" s="203" cm="1">
        <f t="array" ref="P124">IF('Data Table'!R125="", "-",
   IF('Data Table'!R125="-", "-",
      IF(ISNUMBER('Data Table'!R125*1), 'Data Table'!R125,
         IF(ISNUMBER(SEARCH("hrs", 'Data Table'!R125)),
            IFERROR(
               ROUND(SUMPRODUCT(
                  VALUE(LEFT(_xlfn.TEXTSPLIT('Data Table'!R125, CHAR(10)), FIND("-", _xlfn.TEXTSPLIT('Data Table'!R125, CHAR(10)))-1)) *
                  (VALUE(MID(_xlfn.TEXTSPLIT('Data Table'!R125, CHAR(10)), FIND("-", _xlfn.TEXTSPLIT('Data Table'!R125, CHAR(10)))+2,
                  SEARCH("hrs", _xlfn.TEXTSPLIT('Data Table'!R125, CHAR(10)))-SEARCH("-", _xlfn.TEXTSPLIT('Data Table'!R125, CHAR(10)))-2))/12)
               ), 2),
               "-"
            )
         )
      )
   )
)</f>
        <v>1.42</v>
      </c>
      <c r="Q124" s="203" cm="1">
        <f t="array" ref="Q124">IF('Data Table'!S125="", "-",
   IF('Data Table'!S125="-", "-",
      IF(ISNUMBER('Data Table'!S125*1), 'Data Table'!S125,
         IF(ISNUMBER(SEARCH("hrs", 'Data Table'!S125)),
            IFERROR(
               ROUND(SUMPRODUCT(
                  VALUE(LEFT(_xlfn.TEXTSPLIT('Data Table'!S125, CHAR(10)), FIND("-", _xlfn.TEXTSPLIT('Data Table'!S125, CHAR(10)))-1)) *
                  (VALUE(MID(_xlfn.TEXTSPLIT('Data Table'!S125, CHAR(10)), FIND("-", _xlfn.TEXTSPLIT('Data Table'!S125, CHAR(10)))+2,
                  SEARCH("hrs", _xlfn.TEXTSPLIT('Data Table'!S125, CHAR(10)))-SEARCH("-", _xlfn.TEXTSPLIT('Data Table'!S125, CHAR(10)))-2))/12)
               ), 2),
               "-"
            )
         )
      )
   )
)</f>
        <v>1</v>
      </c>
      <c r="R124" s="203" cm="1">
        <f t="array" ref="R124">IF('Data Table'!T125="", "-",
   IF('Data Table'!T125="-", "-",
      IF(ISNUMBER('Data Table'!T125*1), 'Data Table'!T125,
         IF(ISNUMBER(SEARCH("hrs", 'Data Table'!T125)),
            IFERROR(
               ROUND(SUMPRODUCT(
                  VALUE(LEFT(_xlfn.TEXTSPLIT('Data Table'!T125, CHAR(10)), FIND("-", _xlfn.TEXTSPLIT('Data Table'!T125, CHAR(10)))-1)) *
                  (VALUE(MID(_xlfn.TEXTSPLIT('Data Table'!T125, CHAR(10)), FIND("-", _xlfn.TEXTSPLIT('Data Table'!T125, CHAR(10)))+2,
                  SEARCH("hrs", _xlfn.TEXTSPLIT('Data Table'!T125, CHAR(10)))-SEARCH("-", _xlfn.TEXTSPLIT('Data Table'!T125, CHAR(10)))-2))/12)
               ), 2),
               "-"
            )
         )
      )
   )
)</f>
        <v>1.83</v>
      </c>
      <c r="S124" s="203" cm="1">
        <f t="array" ref="S124">IF('Data Table'!U125="", "-",
   IF('Data Table'!U125="-", "-",
      IF(ISNUMBER('Data Table'!U125*1), 'Data Table'!U125,
         IF(ISNUMBER(SEARCH("hrs", 'Data Table'!U125)),
            IFERROR(
               ROUND(SUMPRODUCT(
                  VALUE(LEFT(_xlfn.TEXTSPLIT('Data Table'!U125, CHAR(10)), FIND("-", _xlfn.TEXTSPLIT('Data Table'!U125, CHAR(10)))-1)) *
                  (VALUE(MID(_xlfn.TEXTSPLIT('Data Table'!U125, CHAR(10)), FIND("-", _xlfn.TEXTSPLIT('Data Table'!U125, CHAR(10)))+2,
                  SEARCH("hrs", _xlfn.TEXTSPLIT('Data Table'!U125, CHAR(10)))-SEARCH("-", _xlfn.TEXTSPLIT('Data Table'!U125, CHAR(10)))-2))/12)
               ), 2),
               "-"
            )
         )
      )
   )
)</f>
        <v>1.71</v>
      </c>
      <c r="T124" s="245">
        <v>9346</v>
      </c>
      <c r="U124" s="245">
        <v>20654</v>
      </c>
      <c r="V124" s="245">
        <v>120</v>
      </c>
      <c r="W124" s="296"/>
    </row>
    <row r="125" spans="1:23" s="3" customFormat="1" ht="20.25" customHeight="1">
      <c r="A125" s="205">
        <v>45435</v>
      </c>
      <c r="B125" s="203" t="str" cm="1">
        <f t="array" ref="B125">IF('Data Table'!B126="", "-",
   IF('Data Table'!B126="-", "-",
      IF(ISNUMBER('Data Table'!B126*1), 'Data Table'!B126,
         IF(ISNUMBER(SEARCH("hrs", 'Data Table'!B126)),
            IFERROR(
               ROUND(SUMPRODUCT(
                  VALUE(LEFT(_xlfn.TEXTSPLIT('Data Table'!B126, CHAR(10)), FIND("-", _xlfn.TEXTSPLIT('Data Table'!B126, CHAR(10)))-1)) *
                  (VALUE(MID(_xlfn.TEXTSPLIT('Data Table'!B126, CHAR(10)), FIND("-", _xlfn.TEXTSPLIT('Data Table'!B126, CHAR(10)))+2,
                  SEARCH("hrs", _xlfn.TEXTSPLIT('Data Table'!B126, CHAR(10)))-SEARCH("-", _xlfn.TEXTSPLIT('Data Table'!B126, CHAR(10)))-2))/12)
               ), 2),
               "-"
            )
         )
      )
   )
)</f>
        <v>-</v>
      </c>
      <c r="C125" s="203" t="str" cm="1">
        <f t="array" ref="C125">IF('Data Table'!C126="", "-",
   IF('Data Table'!C126="-", "-",
      IF(ISNUMBER('Data Table'!C126*1), 'Data Table'!C126,
         IF(ISNUMBER(SEARCH("hrs", 'Data Table'!C126)),
            IFERROR(
               ROUND(SUMPRODUCT(
                  VALUE(LEFT(_xlfn.TEXTSPLIT('Data Table'!C126, CHAR(10)), FIND("-", _xlfn.TEXTSPLIT('Data Table'!C126, CHAR(10)))-1)) *
                  (VALUE(MID(_xlfn.TEXTSPLIT('Data Table'!C126, CHAR(10)), FIND("-", _xlfn.TEXTSPLIT('Data Table'!C126, CHAR(10)))+2,
                  SEARCH("hrs", _xlfn.TEXTSPLIT('Data Table'!C126, CHAR(10)))-SEARCH("-", _xlfn.TEXTSPLIT('Data Table'!C126, CHAR(10)))-2))/12)
               ), 2),
               "-"
            )
         )
      )
   )
)</f>
        <v>-</v>
      </c>
      <c r="D125" s="203" t="str" cm="1">
        <f t="array" ref="D125">IF('Data Table'!D126="", "-",
   IF('Data Table'!D126="-", "-",
      IF(ISNUMBER('Data Table'!D126*1), 'Data Table'!D126,
         IF(ISNUMBER(SEARCH("hrs", 'Data Table'!D126)),
            IFERROR(
               ROUND(SUMPRODUCT(
                  VALUE(LEFT(_xlfn.TEXTSPLIT('Data Table'!D126, CHAR(10)), FIND("-", _xlfn.TEXTSPLIT('Data Table'!D126, CHAR(10)))-1)) *
                  (VALUE(MID(_xlfn.TEXTSPLIT('Data Table'!D126, CHAR(10)), FIND("-", _xlfn.TEXTSPLIT('Data Table'!D126, CHAR(10)))+2,
                  SEARCH("hrs", _xlfn.TEXTSPLIT('Data Table'!D126, CHAR(10)))-SEARCH("-", _xlfn.TEXTSPLIT('Data Table'!D126, CHAR(10)))-2))/12)
               ), 2),
               "-"
            )
         )
      )
   )
)</f>
        <v>-</v>
      </c>
      <c r="E125" s="203" t="str" cm="1">
        <f t="array" ref="E125">IF('Data Table'!E126="", "-",
   IF('Data Table'!E126="-", "-",
      IF(ISNUMBER('Data Table'!E126*1), 'Data Table'!E126,
         IF(ISNUMBER(SEARCH("hrs", 'Data Table'!E126)),
            IFERROR(
               ROUND(SUMPRODUCT(
                  VALUE(LEFT(_xlfn.TEXTSPLIT('Data Table'!E126, CHAR(10)), FIND("-", _xlfn.TEXTSPLIT('Data Table'!E126, CHAR(10)))-1)) *
                  (VALUE(MID(_xlfn.TEXTSPLIT('Data Table'!E126, CHAR(10)), FIND("-", _xlfn.TEXTSPLIT('Data Table'!E126, CHAR(10)))+2,
                  SEARCH("hrs", _xlfn.TEXTSPLIT('Data Table'!E126, CHAR(10)))-SEARCH("-", _xlfn.TEXTSPLIT('Data Table'!E126, CHAR(10)))-2))/12)
               ), 2),
               "-"
            )
         )
      )
   )
)</f>
        <v>-</v>
      </c>
      <c r="F125" s="203" t="str" cm="1">
        <f t="array" ref="F125">IF('Data Table'!F126="", "-",
   IF('Data Table'!F126="-", "-",
      IF(ISNUMBER('Data Table'!F126*1), 'Data Table'!F126,
         IF(ISNUMBER(SEARCH("hrs", 'Data Table'!F126)),
            IFERROR(
               ROUND(SUMPRODUCT(
                  VALUE(LEFT(_xlfn.TEXTSPLIT('Data Table'!F126, CHAR(10)), FIND("-", _xlfn.TEXTSPLIT('Data Table'!F126, CHAR(10)))-1)) *
                  (VALUE(MID(_xlfn.TEXTSPLIT('Data Table'!F126, CHAR(10)), FIND("-", _xlfn.TEXTSPLIT('Data Table'!F126, CHAR(10)))+2,
                  SEARCH("hrs", _xlfn.TEXTSPLIT('Data Table'!F126, CHAR(10)))-SEARCH("-", _xlfn.TEXTSPLIT('Data Table'!F126, CHAR(10)))-2))/12)
               ), 2),
               "-"
            )
         )
      )
   )
)</f>
        <v>-</v>
      </c>
      <c r="G125" s="203" t="str" cm="1">
        <f t="array" ref="G125">IF('Data Table'!G126="", "-",
   IF('Data Table'!G126="-", "-",
      IF(ISNUMBER('Data Table'!G126*1), 'Data Table'!G126,
         IF(ISNUMBER(SEARCH("hrs", 'Data Table'!G126)),
            IFERROR(
               ROUND(SUMPRODUCT(
                  VALUE(LEFT(_xlfn.TEXTSPLIT('Data Table'!G126, CHAR(10)), FIND("-", _xlfn.TEXTSPLIT('Data Table'!G126, CHAR(10)))-1)) *
                  (VALUE(MID(_xlfn.TEXTSPLIT('Data Table'!G126, CHAR(10)), FIND("-", _xlfn.TEXTSPLIT('Data Table'!G126, CHAR(10)))+2,
                  SEARCH("hrs", _xlfn.TEXTSPLIT('Data Table'!G126, CHAR(10)))-SEARCH("-", _xlfn.TEXTSPLIT('Data Table'!G126, CHAR(10)))-2))/12)
               ), 2),
               "-"
            )
         )
      )
   )
)</f>
        <v>-</v>
      </c>
      <c r="H125" s="203" t="str" cm="1">
        <f t="array" ref="H125">IF('Data Table'!H126="", "-",
   IF('Data Table'!H126="-", "-",
      IF(ISNUMBER('Data Table'!H126*1), 'Data Table'!H126,
         IF(ISNUMBER(SEARCH("hrs", 'Data Table'!H126)),
            IFERROR(
               ROUND(SUMPRODUCT(
                  VALUE(LEFT(_xlfn.TEXTSPLIT('Data Table'!H126, CHAR(10)), FIND("-", _xlfn.TEXTSPLIT('Data Table'!H126, CHAR(10)))-1)) *
                  (VALUE(MID(_xlfn.TEXTSPLIT('Data Table'!H126, CHAR(10)), FIND("-", _xlfn.TEXTSPLIT('Data Table'!H126, CHAR(10)))+2,
                  SEARCH("hrs", _xlfn.TEXTSPLIT('Data Table'!H126, CHAR(10)))-SEARCH("-", _xlfn.TEXTSPLIT('Data Table'!H126, CHAR(10)))-2))/12)
               ), 2),
               "-"
            )
         )
      )
   )
)</f>
        <v>-</v>
      </c>
      <c r="I125" s="203" t="str" cm="1">
        <f t="array" ref="I125">IF('Data Table'!I126="", "-",
   IF('Data Table'!I126="-", "-",
      IF(ISNUMBER('Data Table'!I126*1), 'Data Table'!I126,
         IF(ISNUMBER(SEARCH("hrs", 'Data Table'!I126)),
            IFERROR(
               ROUND(SUMPRODUCT(
                  VALUE(LEFT(_xlfn.TEXTSPLIT('Data Table'!I126, CHAR(10)), FIND("-", _xlfn.TEXTSPLIT('Data Table'!I126, CHAR(10)))-1)) *
                  (VALUE(MID(_xlfn.TEXTSPLIT('Data Table'!I126, CHAR(10)), FIND("-", _xlfn.TEXTSPLIT('Data Table'!I126, CHAR(10)))+2,
                  SEARCH("hrs", _xlfn.TEXTSPLIT('Data Table'!I126, CHAR(10)))-SEARCH("-", _xlfn.TEXTSPLIT('Data Table'!I126, CHAR(10)))-2))/12)
               ), 2),
               "-"
            )
         )
      )
   )
)</f>
        <v>-</v>
      </c>
      <c r="J125" s="203" t="str" cm="1">
        <f t="array" ref="J125">IF('Data Table'!J126="", "-",
   IF('Data Table'!J126="-", "-",
      IF(ISNUMBER('Data Table'!J126*1), 'Data Table'!J126,
         IF(ISNUMBER(SEARCH("hrs", 'Data Table'!J126)),
            IFERROR(
               ROUND(SUMPRODUCT(
                  VALUE(LEFT(_xlfn.TEXTSPLIT('Data Table'!J126, CHAR(10)), FIND("-", _xlfn.TEXTSPLIT('Data Table'!J126, CHAR(10)))-1)) *
                  (VALUE(MID(_xlfn.TEXTSPLIT('Data Table'!J126, CHAR(10)), FIND("-", _xlfn.TEXTSPLIT('Data Table'!J126, CHAR(10)))+2,
                  SEARCH("hrs", _xlfn.TEXTSPLIT('Data Table'!J126, CHAR(10)))-SEARCH("-", _xlfn.TEXTSPLIT('Data Table'!J126, CHAR(10)))-2))/12)
               ), 2),
               "-"
            )
         )
      )
   )
)</f>
        <v>-</v>
      </c>
      <c r="K125" s="203" t="str" cm="1">
        <f t="array" ref="K125">IF('Data Table'!K126="", "-",
   IF('Data Table'!K126="-", "-",
      IF(ISNUMBER('Data Table'!K126*1), 'Data Table'!K126,
         IF(ISNUMBER(SEARCH("hrs", 'Data Table'!K126)),
            IFERROR(
               ROUND(SUMPRODUCT(
                  VALUE(LEFT(_xlfn.TEXTSPLIT('Data Table'!K126, CHAR(10)), FIND("-", _xlfn.TEXTSPLIT('Data Table'!K126, CHAR(10)))-1)) *
                  (VALUE(MID(_xlfn.TEXTSPLIT('Data Table'!K126, CHAR(10)), FIND("-", _xlfn.TEXTSPLIT('Data Table'!K126, CHAR(10)))+2,
                  SEARCH("hrs", _xlfn.TEXTSPLIT('Data Table'!K126, CHAR(10)))-SEARCH("-", _xlfn.TEXTSPLIT('Data Table'!K126, CHAR(10)))-2))/12)
               ), 2),
               "-"
            )
         )
      )
   )
)</f>
        <v>-</v>
      </c>
      <c r="L125" s="203" t="str" cm="1">
        <f t="array" ref="L125">IF('Data Table'!N126="", "-",
   IF('Data Table'!N126="-", "-",
      IF(ISNUMBER('Data Table'!N126*1), 'Data Table'!N126,
         IF(ISNUMBER(SEARCH("hrs", 'Data Table'!N126)),
            IFERROR(
               ROUND(SUMPRODUCT(
                  VALUE(LEFT(_xlfn.TEXTSPLIT('Data Table'!N126, CHAR(10)), FIND("-", _xlfn.TEXTSPLIT('Data Table'!N126, CHAR(10)))-1)) *
                  (VALUE(MID(_xlfn.TEXTSPLIT('Data Table'!N126, CHAR(10)), FIND("-", _xlfn.TEXTSPLIT('Data Table'!N126, CHAR(10)))+2,
                  SEARCH("hrs", _xlfn.TEXTSPLIT('Data Table'!N126, CHAR(10)))-SEARCH("-", _xlfn.TEXTSPLIT('Data Table'!N126, CHAR(10)))-2))/12)
               ), 2),
               "-"
            )
         )
      )
   )
)</f>
        <v>-</v>
      </c>
      <c r="M125" s="203" t="str" cm="1">
        <f t="array" ref="M125">IF('Data Table'!O126="", "-",
   IF('Data Table'!O126="-", "-",
      IF(ISNUMBER('Data Table'!O126*1), 'Data Table'!O126,
         IF(ISNUMBER(SEARCH("hrs", 'Data Table'!O126)),
            IFERROR(
               ROUND(SUMPRODUCT(
                  VALUE(LEFT(_xlfn.TEXTSPLIT('Data Table'!O126, CHAR(10)), FIND("-", _xlfn.TEXTSPLIT('Data Table'!O126, CHAR(10)))-1)) *
                  (VALUE(MID(_xlfn.TEXTSPLIT('Data Table'!O126, CHAR(10)), FIND("-", _xlfn.TEXTSPLIT('Data Table'!O126, CHAR(10)))+2,
                  SEARCH("hrs", _xlfn.TEXTSPLIT('Data Table'!O126, CHAR(10)))-SEARCH("-", _xlfn.TEXTSPLIT('Data Table'!O126, CHAR(10)))-2))/12)
               ), 2),
               "-"
            )
         )
      )
   )
)</f>
        <v>-</v>
      </c>
      <c r="N125" s="203" t="str" cm="1">
        <f t="array" ref="N125">IF('Data Table'!P126="", "-",
   IF('Data Table'!P126="-", "-",
      IF(ISNUMBER('Data Table'!P126*1), 'Data Table'!P126,
         IF(ISNUMBER(SEARCH("hrs", 'Data Table'!P126)),
            IFERROR(
               ROUND(SUMPRODUCT(
                  VALUE(LEFT(_xlfn.TEXTSPLIT('Data Table'!P126, CHAR(10)), FIND("-", _xlfn.TEXTSPLIT('Data Table'!P126, CHAR(10)))-1)) *
                  (VALUE(MID(_xlfn.TEXTSPLIT('Data Table'!P126, CHAR(10)), FIND("-", _xlfn.TEXTSPLIT('Data Table'!P126, CHAR(10)))+2,
                  SEARCH("hrs", _xlfn.TEXTSPLIT('Data Table'!P126, CHAR(10)))-SEARCH("-", _xlfn.TEXTSPLIT('Data Table'!P126, CHAR(10)))-2))/12)
               ), 2),
               "-"
            )
         )
      )
   )
)</f>
        <v>-</v>
      </c>
      <c r="O125" s="203" t="str" cm="1">
        <f t="array" ref="O125">IF('Data Table'!Q126="", "-",
   IF('Data Table'!Q126="-", "-",
      IF(ISNUMBER('Data Table'!Q126*1), 'Data Table'!Q126,
         IF(ISNUMBER(SEARCH("hrs", 'Data Table'!Q126)),
            IFERROR(
               ROUND(SUMPRODUCT(
                  VALUE(LEFT(_xlfn.TEXTSPLIT('Data Table'!Q126, CHAR(10)), FIND("-", _xlfn.TEXTSPLIT('Data Table'!Q126, CHAR(10)))-1)) *
                  (VALUE(MID(_xlfn.TEXTSPLIT('Data Table'!Q126, CHAR(10)), FIND("-", _xlfn.TEXTSPLIT('Data Table'!Q126, CHAR(10)))+2,
                  SEARCH("hrs", _xlfn.TEXTSPLIT('Data Table'!Q126, CHAR(10)))-SEARCH("-", _xlfn.TEXTSPLIT('Data Table'!Q126, CHAR(10)))-2))/12)
               ), 2),
               "-"
            )
         )
      )
   )
)</f>
        <v>-</v>
      </c>
      <c r="P125" s="203" t="str" cm="1">
        <f t="array" ref="P125">IF('Data Table'!R126="", "-",
   IF('Data Table'!R126="-", "-",
      IF(ISNUMBER('Data Table'!R126*1), 'Data Table'!R126,
         IF(ISNUMBER(SEARCH("hrs", 'Data Table'!R126)),
            IFERROR(
               ROUND(SUMPRODUCT(
                  VALUE(LEFT(_xlfn.TEXTSPLIT('Data Table'!R126, CHAR(10)), FIND("-", _xlfn.TEXTSPLIT('Data Table'!R126, CHAR(10)))-1)) *
                  (VALUE(MID(_xlfn.TEXTSPLIT('Data Table'!R126, CHAR(10)), FIND("-", _xlfn.TEXTSPLIT('Data Table'!R126, CHAR(10)))+2,
                  SEARCH("hrs", _xlfn.TEXTSPLIT('Data Table'!R126, CHAR(10)))-SEARCH("-", _xlfn.TEXTSPLIT('Data Table'!R126, CHAR(10)))-2))/12)
               ), 2),
               "-"
            )
         )
      )
   )
)</f>
        <v>-</v>
      </c>
      <c r="Q125" s="203" t="str" cm="1">
        <f t="array" ref="Q125">IF('Data Table'!S126="", "-",
   IF('Data Table'!S126="-", "-",
      IF(ISNUMBER('Data Table'!S126*1), 'Data Table'!S126,
         IF(ISNUMBER(SEARCH("hrs", 'Data Table'!S126)),
            IFERROR(
               ROUND(SUMPRODUCT(
                  VALUE(LEFT(_xlfn.TEXTSPLIT('Data Table'!S126, CHAR(10)), FIND("-", _xlfn.TEXTSPLIT('Data Table'!S126, CHAR(10)))-1)) *
                  (VALUE(MID(_xlfn.TEXTSPLIT('Data Table'!S126, CHAR(10)), FIND("-", _xlfn.TEXTSPLIT('Data Table'!S126, CHAR(10)))+2,
                  SEARCH("hrs", _xlfn.TEXTSPLIT('Data Table'!S126, CHAR(10)))-SEARCH("-", _xlfn.TEXTSPLIT('Data Table'!S126, CHAR(10)))-2))/12)
               ), 2),
               "-"
            )
         )
      )
   )
)</f>
        <v>-</v>
      </c>
      <c r="R125" s="203" t="str" cm="1">
        <f t="array" ref="R125">IF('Data Table'!T126="", "-",
   IF('Data Table'!T126="-", "-",
      IF(ISNUMBER('Data Table'!T126*1), 'Data Table'!T126,
         IF(ISNUMBER(SEARCH("hrs", 'Data Table'!T126)),
            IFERROR(
               ROUND(SUMPRODUCT(
                  VALUE(LEFT(_xlfn.TEXTSPLIT('Data Table'!T126, CHAR(10)), FIND("-", _xlfn.TEXTSPLIT('Data Table'!T126, CHAR(10)))-1)) *
                  (VALUE(MID(_xlfn.TEXTSPLIT('Data Table'!T126, CHAR(10)), FIND("-", _xlfn.TEXTSPLIT('Data Table'!T126, CHAR(10)))+2,
                  SEARCH("hrs", _xlfn.TEXTSPLIT('Data Table'!T126, CHAR(10)))-SEARCH("-", _xlfn.TEXTSPLIT('Data Table'!T126, CHAR(10)))-2))/12)
               ), 2),
               "-"
            )
         )
      )
   )
)</f>
        <v>-</v>
      </c>
      <c r="S125" s="203" t="str" cm="1">
        <f t="array" ref="S125">IF('Data Table'!U126="", "-",
   IF('Data Table'!U126="-", "-",
      IF(ISNUMBER('Data Table'!U126*1), 'Data Table'!U126,
         IF(ISNUMBER(SEARCH("hrs", 'Data Table'!U126)),
            IFERROR(
               ROUND(SUMPRODUCT(
                  VALUE(LEFT(_xlfn.TEXTSPLIT('Data Table'!U126, CHAR(10)), FIND("-", _xlfn.TEXTSPLIT('Data Table'!U126, CHAR(10)))-1)) *
                  (VALUE(MID(_xlfn.TEXTSPLIT('Data Table'!U126, CHAR(10)), FIND("-", _xlfn.TEXTSPLIT('Data Table'!U126, CHAR(10)))+2,
                  SEARCH("hrs", _xlfn.TEXTSPLIT('Data Table'!U126, CHAR(10)))-SEARCH("-", _xlfn.TEXTSPLIT('Data Table'!U126, CHAR(10)))-2))/12)
               ), 2),
               "-"
            )
         )
      )
   )
)</f>
        <v>-</v>
      </c>
      <c r="T125" s="245">
        <v>1106</v>
      </c>
      <c r="U125" s="245" t="s">
        <v>54</v>
      </c>
      <c r="V125" s="245">
        <v>2</v>
      </c>
      <c r="W125" s="298"/>
    </row>
    <row r="126" spans="1:23" s="3" customFormat="1" ht="20.25" customHeight="1">
      <c r="A126" s="205">
        <v>45436</v>
      </c>
      <c r="B126" s="203" t="str" cm="1">
        <f t="array" ref="B126">IF('Data Table'!B127="", "-",
   IF('Data Table'!B127="-", "-",
      IF(ISNUMBER('Data Table'!B127*1), 'Data Table'!B127,
         IF(ISNUMBER(SEARCH("hrs", 'Data Table'!B127)),
            IFERROR(
               ROUND(SUMPRODUCT(
                  VALUE(LEFT(_xlfn.TEXTSPLIT('Data Table'!B127, CHAR(10)), FIND("-", _xlfn.TEXTSPLIT('Data Table'!B127, CHAR(10)))-1)) *
                  (VALUE(MID(_xlfn.TEXTSPLIT('Data Table'!B127, CHAR(10)), FIND("-", _xlfn.TEXTSPLIT('Data Table'!B127, CHAR(10)))+2,
                  SEARCH("hrs", _xlfn.TEXTSPLIT('Data Table'!B127, CHAR(10)))-SEARCH("-", _xlfn.TEXTSPLIT('Data Table'!B127, CHAR(10)))-2))/12)
               ), 2),
               "-"
            )
         )
      )
   )
)</f>
        <v>-</v>
      </c>
      <c r="C126" s="203" t="str" cm="1">
        <f t="array" ref="C126">IF('Data Table'!C127="", "-",
   IF('Data Table'!C127="-", "-",
      IF(ISNUMBER('Data Table'!C127*1), 'Data Table'!C127,
         IF(ISNUMBER(SEARCH("hrs", 'Data Table'!C127)),
            IFERROR(
               ROUND(SUMPRODUCT(
                  VALUE(LEFT(_xlfn.TEXTSPLIT('Data Table'!C127, CHAR(10)), FIND("-", _xlfn.TEXTSPLIT('Data Table'!C127, CHAR(10)))-1)) *
                  (VALUE(MID(_xlfn.TEXTSPLIT('Data Table'!C127, CHAR(10)), FIND("-", _xlfn.TEXTSPLIT('Data Table'!C127, CHAR(10)))+2,
                  SEARCH("hrs", _xlfn.TEXTSPLIT('Data Table'!C127, CHAR(10)))-SEARCH("-", _xlfn.TEXTSPLIT('Data Table'!C127, CHAR(10)))-2))/12)
               ), 2),
               "-"
            )
         )
      )
   )
)</f>
        <v>-</v>
      </c>
      <c r="D126" s="203" t="str" cm="1">
        <f t="array" ref="D126">IF('Data Table'!D127="", "-",
   IF('Data Table'!D127="-", "-",
      IF(ISNUMBER('Data Table'!D127*1), 'Data Table'!D127,
         IF(ISNUMBER(SEARCH("hrs", 'Data Table'!D127)),
            IFERROR(
               ROUND(SUMPRODUCT(
                  VALUE(LEFT(_xlfn.TEXTSPLIT('Data Table'!D127, CHAR(10)), FIND("-", _xlfn.TEXTSPLIT('Data Table'!D127, CHAR(10)))-1)) *
                  (VALUE(MID(_xlfn.TEXTSPLIT('Data Table'!D127, CHAR(10)), FIND("-", _xlfn.TEXTSPLIT('Data Table'!D127, CHAR(10)))+2,
                  SEARCH("hrs", _xlfn.TEXTSPLIT('Data Table'!D127, CHAR(10)))-SEARCH("-", _xlfn.TEXTSPLIT('Data Table'!D127, CHAR(10)))-2))/12)
               ), 2),
               "-"
            )
         )
      )
   )
)</f>
        <v>-</v>
      </c>
      <c r="E126" s="203" t="str" cm="1">
        <f t="array" ref="E126">IF('Data Table'!E127="", "-",
   IF('Data Table'!E127="-", "-",
      IF(ISNUMBER('Data Table'!E127*1), 'Data Table'!E127,
         IF(ISNUMBER(SEARCH("hrs", 'Data Table'!E127)),
            IFERROR(
               ROUND(SUMPRODUCT(
                  VALUE(LEFT(_xlfn.TEXTSPLIT('Data Table'!E127, CHAR(10)), FIND("-", _xlfn.TEXTSPLIT('Data Table'!E127, CHAR(10)))-1)) *
                  (VALUE(MID(_xlfn.TEXTSPLIT('Data Table'!E127, CHAR(10)), FIND("-", _xlfn.TEXTSPLIT('Data Table'!E127, CHAR(10)))+2,
                  SEARCH("hrs", _xlfn.TEXTSPLIT('Data Table'!E127, CHAR(10)))-SEARCH("-", _xlfn.TEXTSPLIT('Data Table'!E127, CHAR(10)))-2))/12)
               ), 2),
               "-"
            )
         )
      )
   )
)</f>
        <v>-</v>
      </c>
      <c r="F126" s="203" t="str" cm="1">
        <f t="array" ref="F126">IF('Data Table'!F127="", "-",
   IF('Data Table'!F127="-", "-",
      IF(ISNUMBER('Data Table'!F127*1), 'Data Table'!F127,
         IF(ISNUMBER(SEARCH("hrs", 'Data Table'!F127)),
            IFERROR(
               ROUND(SUMPRODUCT(
                  VALUE(LEFT(_xlfn.TEXTSPLIT('Data Table'!F127, CHAR(10)), FIND("-", _xlfn.TEXTSPLIT('Data Table'!F127, CHAR(10)))-1)) *
                  (VALUE(MID(_xlfn.TEXTSPLIT('Data Table'!F127, CHAR(10)), FIND("-", _xlfn.TEXTSPLIT('Data Table'!F127, CHAR(10)))+2,
                  SEARCH("hrs", _xlfn.TEXTSPLIT('Data Table'!F127, CHAR(10)))-SEARCH("-", _xlfn.TEXTSPLIT('Data Table'!F127, CHAR(10)))-2))/12)
               ), 2),
               "-"
            )
         )
      )
   )
)</f>
        <v>-</v>
      </c>
      <c r="G126" s="203" t="str" cm="1">
        <f t="array" ref="G126">IF('Data Table'!G127="", "-",
   IF('Data Table'!G127="-", "-",
      IF(ISNUMBER('Data Table'!G127*1), 'Data Table'!G127,
         IF(ISNUMBER(SEARCH("hrs", 'Data Table'!G127)),
            IFERROR(
               ROUND(SUMPRODUCT(
                  VALUE(LEFT(_xlfn.TEXTSPLIT('Data Table'!G127, CHAR(10)), FIND("-", _xlfn.TEXTSPLIT('Data Table'!G127, CHAR(10)))-1)) *
                  (VALUE(MID(_xlfn.TEXTSPLIT('Data Table'!G127, CHAR(10)), FIND("-", _xlfn.TEXTSPLIT('Data Table'!G127, CHAR(10)))+2,
                  SEARCH("hrs", _xlfn.TEXTSPLIT('Data Table'!G127, CHAR(10)))-SEARCH("-", _xlfn.TEXTSPLIT('Data Table'!G127, CHAR(10)))-2))/12)
               ), 2),
               "-"
            )
         )
      )
   )
)</f>
        <v>-</v>
      </c>
      <c r="H126" s="203" t="str" cm="1">
        <f t="array" ref="H126">IF('Data Table'!H127="", "-",
   IF('Data Table'!H127="-", "-",
      IF(ISNUMBER('Data Table'!H127*1), 'Data Table'!H127,
         IF(ISNUMBER(SEARCH("hrs", 'Data Table'!H127)),
            IFERROR(
               ROUND(SUMPRODUCT(
                  VALUE(LEFT(_xlfn.TEXTSPLIT('Data Table'!H127, CHAR(10)), FIND("-", _xlfn.TEXTSPLIT('Data Table'!H127, CHAR(10)))-1)) *
                  (VALUE(MID(_xlfn.TEXTSPLIT('Data Table'!H127, CHAR(10)), FIND("-", _xlfn.TEXTSPLIT('Data Table'!H127, CHAR(10)))+2,
                  SEARCH("hrs", _xlfn.TEXTSPLIT('Data Table'!H127, CHAR(10)))-SEARCH("-", _xlfn.TEXTSPLIT('Data Table'!H127, CHAR(10)))-2))/12)
               ), 2),
               "-"
            )
         )
      )
   )
)</f>
        <v>-</v>
      </c>
      <c r="I126" s="203" t="str" cm="1">
        <f t="array" ref="I126">IF('Data Table'!I127="", "-",
   IF('Data Table'!I127="-", "-",
      IF(ISNUMBER('Data Table'!I127*1), 'Data Table'!I127,
         IF(ISNUMBER(SEARCH("hrs", 'Data Table'!I127)),
            IFERROR(
               ROUND(SUMPRODUCT(
                  VALUE(LEFT(_xlfn.TEXTSPLIT('Data Table'!I127, CHAR(10)), FIND("-", _xlfn.TEXTSPLIT('Data Table'!I127, CHAR(10)))-1)) *
                  (VALUE(MID(_xlfn.TEXTSPLIT('Data Table'!I127, CHAR(10)), FIND("-", _xlfn.TEXTSPLIT('Data Table'!I127, CHAR(10)))+2,
                  SEARCH("hrs", _xlfn.TEXTSPLIT('Data Table'!I127, CHAR(10)))-SEARCH("-", _xlfn.TEXTSPLIT('Data Table'!I127, CHAR(10)))-2))/12)
               ), 2),
               "-"
            )
         )
      )
   )
)</f>
        <v>-</v>
      </c>
      <c r="J126" s="203" t="str" cm="1">
        <f t="array" ref="J126">IF('Data Table'!J127="", "-",
   IF('Data Table'!J127="-", "-",
      IF(ISNUMBER('Data Table'!J127*1), 'Data Table'!J127,
         IF(ISNUMBER(SEARCH("hrs", 'Data Table'!J127)),
            IFERROR(
               ROUND(SUMPRODUCT(
                  VALUE(LEFT(_xlfn.TEXTSPLIT('Data Table'!J127, CHAR(10)), FIND("-", _xlfn.TEXTSPLIT('Data Table'!J127, CHAR(10)))-1)) *
                  (VALUE(MID(_xlfn.TEXTSPLIT('Data Table'!J127, CHAR(10)), FIND("-", _xlfn.TEXTSPLIT('Data Table'!J127, CHAR(10)))+2,
                  SEARCH("hrs", _xlfn.TEXTSPLIT('Data Table'!J127, CHAR(10)))-SEARCH("-", _xlfn.TEXTSPLIT('Data Table'!J127, CHAR(10)))-2))/12)
               ), 2),
               "-"
            )
         )
      )
   )
)</f>
        <v>-</v>
      </c>
      <c r="K126" s="203" t="str" cm="1">
        <f t="array" ref="K126">IF('Data Table'!K127="", "-",
   IF('Data Table'!K127="-", "-",
      IF(ISNUMBER('Data Table'!K127*1), 'Data Table'!K127,
         IF(ISNUMBER(SEARCH("hrs", 'Data Table'!K127)),
            IFERROR(
               ROUND(SUMPRODUCT(
                  VALUE(LEFT(_xlfn.TEXTSPLIT('Data Table'!K127, CHAR(10)), FIND("-", _xlfn.TEXTSPLIT('Data Table'!K127, CHAR(10)))-1)) *
                  (VALUE(MID(_xlfn.TEXTSPLIT('Data Table'!K127, CHAR(10)), FIND("-", _xlfn.TEXTSPLIT('Data Table'!K127, CHAR(10)))+2,
                  SEARCH("hrs", _xlfn.TEXTSPLIT('Data Table'!K127, CHAR(10)))-SEARCH("-", _xlfn.TEXTSPLIT('Data Table'!K127, CHAR(10)))-2))/12)
               ), 2),
               "-"
            )
         )
      )
   )
)</f>
        <v>-</v>
      </c>
      <c r="L126" s="203" t="str" cm="1">
        <f t="array" ref="L126">IF('Data Table'!N127="", "-",
   IF('Data Table'!N127="-", "-",
      IF(ISNUMBER('Data Table'!N127*1), 'Data Table'!N127,
         IF(ISNUMBER(SEARCH("hrs", 'Data Table'!N127)),
            IFERROR(
               ROUND(SUMPRODUCT(
                  VALUE(LEFT(_xlfn.TEXTSPLIT('Data Table'!N127, CHAR(10)), FIND("-", _xlfn.TEXTSPLIT('Data Table'!N127, CHAR(10)))-1)) *
                  (VALUE(MID(_xlfn.TEXTSPLIT('Data Table'!N127, CHAR(10)), FIND("-", _xlfn.TEXTSPLIT('Data Table'!N127, CHAR(10)))+2,
                  SEARCH("hrs", _xlfn.TEXTSPLIT('Data Table'!N127, CHAR(10)))-SEARCH("-", _xlfn.TEXTSPLIT('Data Table'!N127, CHAR(10)))-2))/12)
               ), 2),
               "-"
            )
         )
      )
   )
)</f>
        <v>-</v>
      </c>
      <c r="M126" s="203" t="str" cm="1">
        <f t="array" ref="M126">IF('Data Table'!O127="", "-",
   IF('Data Table'!O127="-", "-",
      IF(ISNUMBER('Data Table'!O127*1), 'Data Table'!O127,
         IF(ISNUMBER(SEARCH("hrs", 'Data Table'!O127)),
            IFERROR(
               ROUND(SUMPRODUCT(
                  VALUE(LEFT(_xlfn.TEXTSPLIT('Data Table'!O127, CHAR(10)), FIND("-", _xlfn.TEXTSPLIT('Data Table'!O127, CHAR(10)))-1)) *
                  (VALUE(MID(_xlfn.TEXTSPLIT('Data Table'!O127, CHAR(10)), FIND("-", _xlfn.TEXTSPLIT('Data Table'!O127, CHAR(10)))+2,
                  SEARCH("hrs", _xlfn.TEXTSPLIT('Data Table'!O127, CHAR(10)))-SEARCH("-", _xlfn.TEXTSPLIT('Data Table'!O127, CHAR(10)))-2))/12)
               ), 2),
               "-"
            )
         )
      )
   )
)</f>
        <v>-</v>
      </c>
      <c r="N126" s="203" t="str" cm="1">
        <f t="array" ref="N126">IF('Data Table'!P127="", "-",
   IF('Data Table'!P127="-", "-",
      IF(ISNUMBER('Data Table'!P127*1), 'Data Table'!P127,
         IF(ISNUMBER(SEARCH("hrs", 'Data Table'!P127)),
            IFERROR(
               ROUND(SUMPRODUCT(
                  VALUE(LEFT(_xlfn.TEXTSPLIT('Data Table'!P127, CHAR(10)), FIND("-", _xlfn.TEXTSPLIT('Data Table'!P127, CHAR(10)))-1)) *
                  (VALUE(MID(_xlfn.TEXTSPLIT('Data Table'!P127, CHAR(10)), FIND("-", _xlfn.TEXTSPLIT('Data Table'!P127, CHAR(10)))+2,
                  SEARCH("hrs", _xlfn.TEXTSPLIT('Data Table'!P127, CHAR(10)))-SEARCH("-", _xlfn.TEXTSPLIT('Data Table'!P127, CHAR(10)))-2))/12)
               ), 2),
               "-"
            )
         )
      )
   )
)</f>
        <v>-</v>
      </c>
      <c r="O126" s="203" t="str" cm="1">
        <f t="array" ref="O126">IF('Data Table'!Q127="", "-",
   IF('Data Table'!Q127="-", "-",
      IF(ISNUMBER('Data Table'!Q127*1), 'Data Table'!Q127,
         IF(ISNUMBER(SEARCH("hrs", 'Data Table'!Q127)),
            IFERROR(
               ROUND(SUMPRODUCT(
                  VALUE(LEFT(_xlfn.TEXTSPLIT('Data Table'!Q127, CHAR(10)), FIND("-", _xlfn.TEXTSPLIT('Data Table'!Q127, CHAR(10)))-1)) *
                  (VALUE(MID(_xlfn.TEXTSPLIT('Data Table'!Q127, CHAR(10)), FIND("-", _xlfn.TEXTSPLIT('Data Table'!Q127, CHAR(10)))+2,
                  SEARCH("hrs", _xlfn.TEXTSPLIT('Data Table'!Q127, CHAR(10)))-SEARCH("-", _xlfn.TEXTSPLIT('Data Table'!Q127, CHAR(10)))-2))/12)
               ), 2),
               "-"
            )
         )
      )
   )
)</f>
        <v>-</v>
      </c>
      <c r="P126" s="203" t="str" cm="1">
        <f t="array" ref="P126">IF('Data Table'!R127="", "-",
   IF('Data Table'!R127="-", "-",
      IF(ISNUMBER('Data Table'!R127*1), 'Data Table'!R127,
         IF(ISNUMBER(SEARCH("hrs", 'Data Table'!R127)),
            IFERROR(
               ROUND(SUMPRODUCT(
                  VALUE(LEFT(_xlfn.TEXTSPLIT('Data Table'!R127, CHAR(10)), FIND("-", _xlfn.TEXTSPLIT('Data Table'!R127, CHAR(10)))-1)) *
                  (VALUE(MID(_xlfn.TEXTSPLIT('Data Table'!R127, CHAR(10)), FIND("-", _xlfn.TEXTSPLIT('Data Table'!R127, CHAR(10)))+2,
                  SEARCH("hrs", _xlfn.TEXTSPLIT('Data Table'!R127, CHAR(10)))-SEARCH("-", _xlfn.TEXTSPLIT('Data Table'!R127, CHAR(10)))-2))/12)
               ), 2),
               "-"
            )
         )
      )
   )
)</f>
        <v>-</v>
      </c>
      <c r="Q126" s="203" t="str" cm="1">
        <f t="array" ref="Q126">IF('Data Table'!S127="", "-",
   IF('Data Table'!S127="-", "-",
      IF(ISNUMBER('Data Table'!S127*1), 'Data Table'!S127,
         IF(ISNUMBER(SEARCH("hrs", 'Data Table'!S127)),
            IFERROR(
               ROUND(SUMPRODUCT(
                  VALUE(LEFT(_xlfn.TEXTSPLIT('Data Table'!S127, CHAR(10)), FIND("-", _xlfn.TEXTSPLIT('Data Table'!S127, CHAR(10)))-1)) *
                  (VALUE(MID(_xlfn.TEXTSPLIT('Data Table'!S127, CHAR(10)), FIND("-", _xlfn.TEXTSPLIT('Data Table'!S127, CHAR(10)))+2,
                  SEARCH("hrs", _xlfn.TEXTSPLIT('Data Table'!S127, CHAR(10)))-SEARCH("-", _xlfn.TEXTSPLIT('Data Table'!S127, CHAR(10)))-2))/12)
               ), 2),
               "-"
            )
         )
      )
   )
)</f>
        <v>-</v>
      </c>
      <c r="R126" s="203" t="str" cm="1">
        <f t="array" ref="R126">IF('Data Table'!T127="", "-",
   IF('Data Table'!T127="-", "-",
      IF(ISNUMBER('Data Table'!T127*1), 'Data Table'!T127,
         IF(ISNUMBER(SEARCH("hrs", 'Data Table'!T127)),
            IFERROR(
               ROUND(SUMPRODUCT(
                  VALUE(LEFT(_xlfn.TEXTSPLIT('Data Table'!T127, CHAR(10)), FIND("-", _xlfn.TEXTSPLIT('Data Table'!T127, CHAR(10)))-1)) *
                  (VALUE(MID(_xlfn.TEXTSPLIT('Data Table'!T127, CHAR(10)), FIND("-", _xlfn.TEXTSPLIT('Data Table'!T127, CHAR(10)))+2,
                  SEARCH("hrs", _xlfn.TEXTSPLIT('Data Table'!T127, CHAR(10)))-SEARCH("-", _xlfn.TEXTSPLIT('Data Table'!T127, CHAR(10)))-2))/12)
               ), 2),
               "-"
            )
         )
      )
   )
)</f>
        <v>-</v>
      </c>
      <c r="S126" s="203" t="str" cm="1">
        <f t="array" ref="S126">IF('Data Table'!U127="", "-",
   IF('Data Table'!U127="-", "-",
      IF(ISNUMBER('Data Table'!U127*1), 'Data Table'!U127,
         IF(ISNUMBER(SEARCH("hrs", 'Data Table'!U127)),
            IFERROR(
               ROUND(SUMPRODUCT(
                  VALUE(LEFT(_xlfn.TEXTSPLIT('Data Table'!U127, CHAR(10)), FIND("-", _xlfn.TEXTSPLIT('Data Table'!U127, CHAR(10)))-1)) *
                  (VALUE(MID(_xlfn.TEXTSPLIT('Data Table'!U127, CHAR(10)), FIND("-", _xlfn.TEXTSPLIT('Data Table'!U127, CHAR(10)))+2,
                  SEARCH("hrs", _xlfn.TEXTSPLIT('Data Table'!U127, CHAR(10)))-SEARCH("-", _xlfn.TEXTSPLIT('Data Table'!U127, CHAR(10)))-2))/12)
               ), 2),
               "-"
            )
         )
      )
   )
)</f>
        <v>-</v>
      </c>
      <c r="T126" s="245" t="s">
        <v>54</v>
      </c>
      <c r="U126" s="245" t="s">
        <v>54</v>
      </c>
      <c r="V126" s="245" t="s">
        <v>54</v>
      </c>
      <c r="W126" s="298"/>
    </row>
    <row r="127" spans="1:23" s="3" customFormat="1" ht="20.25" customHeight="1">
      <c r="A127" s="205">
        <v>45437</v>
      </c>
      <c r="B127" s="203" cm="1">
        <f t="array" ref="B127">IF('Data Table'!B128="", "-",
   IF('Data Table'!B128="-", "-",
      IF(ISNUMBER('Data Table'!B128*1), 'Data Table'!B128,
         IF(ISNUMBER(SEARCH("hrs", 'Data Table'!B128)),
            IFERROR(
               ROUND(SUMPRODUCT(
                  VALUE(LEFT(_xlfn.TEXTSPLIT('Data Table'!B128, CHAR(10)), FIND("-", _xlfn.TEXTSPLIT('Data Table'!B128, CHAR(10)))-1)) *
                  (VALUE(MID(_xlfn.TEXTSPLIT('Data Table'!B128, CHAR(10)), FIND("-", _xlfn.TEXTSPLIT('Data Table'!B128, CHAR(10)))+2,
                  SEARCH("hrs", _xlfn.TEXTSPLIT('Data Table'!B128, CHAR(10)))-SEARCH("-", _xlfn.TEXTSPLIT('Data Table'!B128, CHAR(10)))-2))/12)
               ), 2),
               "-"
            )
         )
      )
   )
)</f>
        <v>104</v>
      </c>
      <c r="C127" s="203" cm="1">
        <f t="array" ref="C127">IF('Data Table'!C128="", "-",
   IF('Data Table'!C128="-", "-",
      IF(ISNUMBER('Data Table'!C128*1), 'Data Table'!C128,
         IF(ISNUMBER(SEARCH("hrs", 'Data Table'!C128)),
            IFERROR(
               ROUND(SUMPRODUCT(
                  VALUE(LEFT(_xlfn.TEXTSPLIT('Data Table'!C128, CHAR(10)), FIND("-", _xlfn.TEXTSPLIT('Data Table'!C128, CHAR(10)))-1)) *
                  (VALUE(MID(_xlfn.TEXTSPLIT('Data Table'!C128, CHAR(10)), FIND("-", _xlfn.TEXTSPLIT('Data Table'!C128, CHAR(10)))+2,
                  SEARCH("hrs", _xlfn.TEXTSPLIT('Data Table'!C128, CHAR(10)))-SEARCH("-", _xlfn.TEXTSPLIT('Data Table'!C128, CHAR(10)))-2))/12)
               ), 2),
               "-"
            )
         )
      )
   )
)</f>
        <v>116</v>
      </c>
      <c r="D127" s="203" cm="1">
        <f t="array" ref="D127">IF('Data Table'!D128="", "-",
   IF('Data Table'!D128="-", "-",
      IF(ISNUMBER('Data Table'!D128*1), 'Data Table'!D128,
         IF(ISNUMBER(SEARCH("hrs", 'Data Table'!D128)),
            IFERROR(
               ROUND(SUMPRODUCT(
                  VALUE(LEFT(_xlfn.TEXTSPLIT('Data Table'!D128, CHAR(10)), FIND("-", _xlfn.TEXTSPLIT('Data Table'!D128, CHAR(10)))-1)) *
                  (VALUE(MID(_xlfn.TEXTSPLIT('Data Table'!D128, CHAR(10)), FIND("-", _xlfn.TEXTSPLIT('Data Table'!D128, CHAR(10)))+2,
                  SEARCH("hrs", _xlfn.TEXTSPLIT('Data Table'!D128, CHAR(10)))-SEARCH("-", _xlfn.TEXTSPLIT('Data Table'!D128, CHAR(10)))-2))/12)
               ), 2),
               "-"
            )
         )
      )
   )
)</f>
        <v>21</v>
      </c>
      <c r="E127" s="203" cm="1">
        <f t="array" ref="E127">IF('Data Table'!E128="", "-",
   IF('Data Table'!E128="-", "-",
      IF(ISNUMBER('Data Table'!E128*1), 'Data Table'!E128,
         IF(ISNUMBER(SEARCH("hrs", 'Data Table'!E128)),
            IFERROR(
               ROUND(SUMPRODUCT(
                  VALUE(LEFT(_xlfn.TEXTSPLIT('Data Table'!E128, CHAR(10)), FIND("-", _xlfn.TEXTSPLIT('Data Table'!E128, CHAR(10)))-1)) *
                  (VALUE(MID(_xlfn.TEXTSPLIT('Data Table'!E128, CHAR(10)), FIND("-", _xlfn.TEXTSPLIT('Data Table'!E128, CHAR(10)))+2,
                  SEARCH("hrs", _xlfn.TEXTSPLIT('Data Table'!E128, CHAR(10)))-SEARCH("-", _xlfn.TEXTSPLIT('Data Table'!E128, CHAR(10)))-2))/12)
               ), 2),
               "-"
            )
         )
      )
   )
)</f>
        <v>22</v>
      </c>
      <c r="F127" s="203" cm="1">
        <f t="array" ref="F127">IF('Data Table'!F128="", "-",
   IF('Data Table'!F128="-", "-",
      IF(ISNUMBER('Data Table'!F128*1), 'Data Table'!F128,
         IF(ISNUMBER(SEARCH("hrs", 'Data Table'!F128)),
            IFERROR(
               ROUND(SUMPRODUCT(
                  VALUE(LEFT(_xlfn.TEXTSPLIT('Data Table'!F128, CHAR(10)), FIND("-", _xlfn.TEXTSPLIT('Data Table'!F128, CHAR(10)))-1)) *
                  (VALUE(MID(_xlfn.TEXTSPLIT('Data Table'!F128, CHAR(10)), FIND("-", _xlfn.TEXTSPLIT('Data Table'!F128, CHAR(10)))+2,
                  SEARCH("hrs", _xlfn.TEXTSPLIT('Data Table'!F128, CHAR(10)))-SEARCH("-", _xlfn.TEXTSPLIT('Data Table'!F128, CHAR(10)))-2))/12)
               ), 2),
               "-"
            )
         )
      )
   )
)</f>
        <v>9</v>
      </c>
      <c r="G127" s="203" cm="1">
        <f t="array" ref="G127">IF('Data Table'!G128="", "-",
   IF('Data Table'!G128="-", "-",
      IF(ISNUMBER('Data Table'!G128*1), 'Data Table'!G128,
         IF(ISNUMBER(SEARCH("hrs", 'Data Table'!G128)),
            IFERROR(
               ROUND(SUMPRODUCT(
                  VALUE(LEFT(_xlfn.TEXTSPLIT('Data Table'!G128, CHAR(10)), FIND("-", _xlfn.TEXTSPLIT('Data Table'!G128, CHAR(10)))-1)) *
                  (VALUE(MID(_xlfn.TEXTSPLIT('Data Table'!G128, CHAR(10)), FIND("-", _xlfn.TEXTSPLIT('Data Table'!G128, CHAR(10)))+2,
                  SEARCH("hrs", _xlfn.TEXTSPLIT('Data Table'!G128, CHAR(10)))-SEARCH("-", _xlfn.TEXTSPLIT('Data Table'!G128, CHAR(10)))-2))/12)
               ), 2),
               "-"
            )
         )
      )
   )
)</f>
        <v>7</v>
      </c>
      <c r="H127" s="203" cm="1">
        <f t="array" ref="H127">IF('Data Table'!H128="", "-",
   IF('Data Table'!H128="-", "-",
      IF(ISNUMBER('Data Table'!H128*1), 'Data Table'!H128,
         IF(ISNUMBER(SEARCH("hrs", 'Data Table'!H128)),
            IFERROR(
               ROUND(SUMPRODUCT(
                  VALUE(LEFT(_xlfn.TEXTSPLIT('Data Table'!H128, CHAR(10)), FIND("-", _xlfn.TEXTSPLIT('Data Table'!H128, CHAR(10)))-1)) *
                  (VALUE(MID(_xlfn.TEXTSPLIT('Data Table'!H128, CHAR(10)), FIND("-", _xlfn.TEXTSPLIT('Data Table'!H128, CHAR(10)))+2,
                  SEARCH("hrs", _xlfn.TEXTSPLIT('Data Table'!H128, CHAR(10)))-SEARCH("-", _xlfn.TEXTSPLIT('Data Table'!H128, CHAR(10)))-2))/12)
               ), 2),
               "-"
            )
         )
      )
   )
)</f>
        <v>1</v>
      </c>
      <c r="I127" s="203" cm="1">
        <f t="array" ref="I127">IF('Data Table'!I128="", "-",
   IF('Data Table'!I128="-", "-",
      IF(ISNUMBER('Data Table'!I128*1), 'Data Table'!I128,
         IF(ISNUMBER(SEARCH("hrs", 'Data Table'!I128)),
            IFERROR(
               ROUND(SUMPRODUCT(
                  VALUE(LEFT(_xlfn.TEXTSPLIT('Data Table'!I128, CHAR(10)), FIND("-", _xlfn.TEXTSPLIT('Data Table'!I128, CHAR(10)))-1)) *
                  (VALUE(MID(_xlfn.TEXTSPLIT('Data Table'!I128, CHAR(10)), FIND("-", _xlfn.TEXTSPLIT('Data Table'!I128, CHAR(10)))+2,
                  SEARCH("hrs", _xlfn.TEXTSPLIT('Data Table'!I128, CHAR(10)))-SEARCH("-", _xlfn.TEXTSPLIT('Data Table'!I128, CHAR(10)))-2))/12)
               ), 2),
               "-"
            )
         )
      )
   )
)</f>
        <v>8</v>
      </c>
      <c r="J127" s="203" cm="1">
        <f t="array" ref="J127">IF('Data Table'!J128="", "-",
   IF('Data Table'!J128="-", "-",
      IF(ISNUMBER('Data Table'!J128*1), 'Data Table'!J128,
         IF(ISNUMBER(SEARCH("hrs", 'Data Table'!J128)),
            IFERROR(
               ROUND(SUMPRODUCT(
                  VALUE(LEFT(_xlfn.TEXTSPLIT('Data Table'!J128, CHAR(10)), FIND("-", _xlfn.TEXTSPLIT('Data Table'!J128, CHAR(10)))-1)) *
                  (VALUE(MID(_xlfn.TEXTSPLIT('Data Table'!J128, CHAR(10)), FIND("-", _xlfn.TEXTSPLIT('Data Table'!J128, CHAR(10)))+2,
                  SEARCH("hrs", _xlfn.TEXTSPLIT('Data Table'!J128, CHAR(10)))-SEARCH("-", _xlfn.TEXTSPLIT('Data Table'!J128, CHAR(10)))-2))/12)
               ), 2),
               "-"
            )
         )
      )
   )
)</f>
        <v>2</v>
      </c>
      <c r="K127" s="203" cm="1">
        <f t="array" ref="K127">IF('Data Table'!K128="", "-",
   IF('Data Table'!K128="-", "-",
      IF(ISNUMBER('Data Table'!K128*1), 'Data Table'!K128,
         IF(ISNUMBER(SEARCH("hrs", 'Data Table'!K128)),
            IFERROR(
               ROUND(SUMPRODUCT(
                  VALUE(LEFT(_xlfn.TEXTSPLIT('Data Table'!K128, CHAR(10)), FIND("-", _xlfn.TEXTSPLIT('Data Table'!K128, CHAR(10)))-1)) *
                  (VALUE(MID(_xlfn.TEXTSPLIT('Data Table'!K128, CHAR(10)), FIND("-", _xlfn.TEXTSPLIT('Data Table'!K128, CHAR(10)))+2,
                  SEARCH("hrs", _xlfn.TEXTSPLIT('Data Table'!K128, CHAR(10)))-SEARCH("-", _xlfn.TEXTSPLIT('Data Table'!K128, CHAR(10)))-2))/12)
               ), 2),
               "-"
            )
         )
      )
   )
)</f>
        <v>1</v>
      </c>
      <c r="L127" s="203" cm="1">
        <f t="array" ref="L127">IF('Data Table'!N128="", "-",
   IF('Data Table'!N128="-", "-",
      IF(ISNUMBER('Data Table'!N128*1), 'Data Table'!N128,
         IF(ISNUMBER(SEARCH("hrs", 'Data Table'!N128)),
            IFERROR(
               ROUND(SUMPRODUCT(
                  VALUE(LEFT(_xlfn.TEXTSPLIT('Data Table'!N128, CHAR(10)), FIND("-", _xlfn.TEXTSPLIT('Data Table'!N128, CHAR(10)))-1)) *
                  (VALUE(MID(_xlfn.TEXTSPLIT('Data Table'!N128, CHAR(10)), FIND("-", _xlfn.TEXTSPLIT('Data Table'!N128, CHAR(10)))+2,
                  SEARCH("hrs", _xlfn.TEXTSPLIT('Data Table'!N128, CHAR(10)))-SEARCH("-", _xlfn.TEXTSPLIT('Data Table'!N128, CHAR(10)))-2))/12)
               ), 2),
               "-"
            )
         )
      )
   )
)</f>
        <v>2</v>
      </c>
      <c r="M127" s="203" cm="1">
        <f t="array" ref="M127">IF('Data Table'!O128="", "-",
   IF('Data Table'!O128="-", "-",
      IF(ISNUMBER('Data Table'!O128*1), 'Data Table'!O128,
         IF(ISNUMBER(SEARCH("hrs", 'Data Table'!O128)),
            IFERROR(
               ROUND(SUMPRODUCT(
                  VALUE(LEFT(_xlfn.TEXTSPLIT('Data Table'!O128, CHAR(10)), FIND("-", _xlfn.TEXTSPLIT('Data Table'!O128, CHAR(10)))-1)) *
                  (VALUE(MID(_xlfn.TEXTSPLIT('Data Table'!O128, CHAR(10)), FIND("-", _xlfn.TEXTSPLIT('Data Table'!O128, CHAR(10)))+2,
                  SEARCH("hrs", _xlfn.TEXTSPLIT('Data Table'!O128, CHAR(10)))-SEARCH("-", _xlfn.TEXTSPLIT('Data Table'!O128, CHAR(10)))-2))/12)
               ), 2),
               "-"
            )
         )
      )
   )
)</f>
        <v>2</v>
      </c>
      <c r="N127" s="203" cm="1">
        <f t="array" ref="N127">IF('Data Table'!P128="", "-",
   IF('Data Table'!P128="-", "-",
      IF(ISNUMBER('Data Table'!P128*1), 'Data Table'!P128,
         IF(ISNUMBER(SEARCH("hrs", 'Data Table'!P128)),
            IFERROR(
               ROUND(SUMPRODUCT(
                  VALUE(LEFT(_xlfn.TEXTSPLIT('Data Table'!P128, CHAR(10)), FIND("-", _xlfn.TEXTSPLIT('Data Table'!P128, CHAR(10)))-1)) *
                  (VALUE(MID(_xlfn.TEXTSPLIT('Data Table'!P128, CHAR(10)), FIND("-", _xlfn.TEXTSPLIT('Data Table'!P128, CHAR(10)))+2,
                  SEARCH("hrs", _xlfn.TEXTSPLIT('Data Table'!P128, CHAR(10)))-SEARCH("-", _xlfn.TEXTSPLIT('Data Table'!P128, CHAR(10)))-2))/12)
               ), 2),
               "-"
            )
         )
      )
   )
)</f>
        <v>4</v>
      </c>
      <c r="O127" s="203" cm="1">
        <f t="array" ref="O127">IF('Data Table'!Q128="", "-",
   IF('Data Table'!Q128="-", "-",
      IF(ISNUMBER('Data Table'!Q128*1), 'Data Table'!Q128,
         IF(ISNUMBER(SEARCH("hrs", 'Data Table'!Q128)),
            IFERROR(
               ROUND(SUMPRODUCT(
                  VALUE(LEFT(_xlfn.TEXTSPLIT('Data Table'!Q128, CHAR(10)), FIND("-", _xlfn.TEXTSPLIT('Data Table'!Q128, CHAR(10)))-1)) *
                  (VALUE(MID(_xlfn.TEXTSPLIT('Data Table'!Q128, CHAR(10)), FIND("-", _xlfn.TEXTSPLIT('Data Table'!Q128, CHAR(10)))+2,
                  SEARCH("hrs", _xlfn.TEXTSPLIT('Data Table'!Q128, CHAR(10)))-SEARCH("-", _xlfn.TEXTSPLIT('Data Table'!Q128, CHAR(10)))-2))/12)
               ), 2),
               "-"
            )
         )
      )
   )
)</f>
        <v>4</v>
      </c>
      <c r="P127" s="203" cm="1">
        <f t="array" ref="P127">IF('Data Table'!R128="", "-",
   IF('Data Table'!R128="-", "-",
      IF(ISNUMBER('Data Table'!R128*1), 'Data Table'!R128,
         IF(ISNUMBER(SEARCH("hrs", 'Data Table'!R128)),
            IFERROR(
               ROUND(SUMPRODUCT(
                  VALUE(LEFT(_xlfn.TEXTSPLIT('Data Table'!R128, CHAR(10)), FIND("-", _xlfn.TEXTSPLIT('Data Table'!R128, CHAR(10)))-1)) *
                  (VALUE(MID(_xlfn.TEXTSPLIT('Data Table'!R128, CHAR(10)), FIND("-", _xlfn.TEXTSPLIT('Data Table'!R128, CHAR(10)))+2,
                  SEARCH("hrs", _xlfn.TEXTSPLIT('Data Table'!R128, CHAR(10)))-SEARCH("-", _xlfn.TEXTSPLIT('Data Table'!R128, CHAR(10)))-2))/12)
               ), 2),
               "-"
            )
         )
      )
   )
)</f>
        <v>2</v>
      </c>
      <c r="Q127" s="203" cm="1">
        <f t="array" ref="Q127">IF('Data Table'!S128="", "-",
   IF('Data Table'!S128="-", "-",
      IF(ISNUMBER('Data Table'!S128*1), 'Data Table'!S128,
         IF(ISNUMBER(SEARCH("hrs", 'Data Table'!S128)),
            IFERROR(
               ROUND(SUMPRODUCT(
                  VALUE(LEFT(_xlfn.TEXTSPLIT('Data Table'!S128, CHAR(10)), FIND("-", _xlfn.TEXTSPLIT('Data Table'!S128, CHAR(10)))-1)) *
                  (VALUE(MID(_xlfn.TEXTSPLIT('Data Table'!S128, CHAR(10)), FIND("-", _xlfn.TEXTSPLIT('Data Table'!S128, CHAR(10)))+2,
                  SEARCH("hrs", _xlfn.TEXTSPLIT('Data Table'!S128, CHAR(10)))-SEARCH("-", _xlfn.TEXTSPLIT('Data Table'!S128, CHAR(10)))-2))/12)
               ), 2),
               "-"
            )
         )
      )
   )
)</f>
        <v>2</v>
      </c>
      <c r="R127" s="203" cm="1">
        <f t="array" ref="R127">IF('Data Table'!T128="", "-",
   IF('Data Table'!T128="-", "-",
      IF(ISNUMBER('Data Table'!T128*1), 'Data Table'!T128,
         IF(ISNUMBER(SEARCH("hrs", 'Data Table'!T128)),
            IFERROR(
               ROUND(SUMPRODUCT(
                  VALUE(LEFT(_xlfn.TEXTSPLIT('Data Table'!T128, CHAR(10)), FIND("-", _xlfn.TEXTSPLIT('Data Table'!T128, CHAR(10)))-1)) *
                  (VALUE(MID(_xlfn.TEXTSPLIT('Data Table'!T128, CHAR(10)), FIND("-", _xlfn.TEXTSPLIT('Data Table'!T128, CHAR(10)))+2,
                  SEARCH("hrs", _xlfn.TEXTSPLIT('Data Table'!T128, CHAR(10)))-SEARCH("-", _xlfn.TEXTSPLIT('Data Table'!T128, CHAR(10)))-2))/12)
               ), 2),
               "-"
            )
         )
      )
   )
)</f>
        <v>6</v>
      </c>
      <c r="S127" s="203" cm="1">
        <f t="array" ref="S127">IF('Data Table'!U128="", "-",
   IF('Data Table'!U128="-", "-",
      IF(ISNUMBER('Data Table'!U128*1), 'Data Table'!U128,
         IF(ISNUMBER(SEARCH("hrs", 'Data Table'!U128)),
            IFERROR(
               ROUND(SUMPRODUCT(
                  VALUE(LEFT(_xlfn.TEXTSPLIT('Data Table'!U128, CHAR(10)), FIND("-", _xlfn.TEXTSPLIT('Data Table'!U128, CHAR(10)))-1)) *
                  (VALUE(MID(_xlfn.TEXTSPLIT('Data Table'!U128, CHAR(10)), FIND("-", _xlfn.TEXTSPLIT('Data Table'!U128, CHAR(10)))+2,
                  SEARCH("hrs", _xlfn.TEXTSPLIT('Data Table'!U128, CHAR(10)))-SEARCH("-", _xlfn.TEXTSPLIT('Data Table'!U128, CHAR(10)))-2))/12)
               ), 2),
               "-"
            )
         )
      )
   )
)</f>
        <v>6</v>
      </c>
      <c r="T127" s="245">
        <v>19680</v>
      </c>
      <c r="U127" s="245">
        <v>53458</v>
      </c>
      <c r="V127" s="245">
        <v>729</v>
      </c>
      <c r="W127" s="296"/>
    </row>
    <row r="128" spans="1:23" s="3" customFormat="1" ht="20.25" customHeight="1">
      <c r="A128" s="205">
        <v>45438</v>
      </c>
      <c r="B128" s="203" cm="1">
        <f t="array" ref="B128">IF('Data Table'!B129="", "-",
   IF('Data Table'!B129="-", "-",
      IF(ISNUMBER('Data Table'!B129*1), 'Data Table'!B129,
         IF(ISNUMBER(SEARCH("hrs", 'Data Table'!B129)),
            IFERROR(
               ROUND(SUMPRODUCT(
                  VALUE(LEFT(_xlfn.TEXTSPLIT('Data Table'!B129, CHAR(10)), FIND("-", _xlfn.TEXTSPLIT('Data Table'!B129, CHAR(10)))-1)) *
                  (VALUE(MID(_xlfn.TEXTSPLIT('Data Table'!B129, CHAR(10)), FIND("-", _xlfn.TEXTSPLIT('Data Table'!B129, CHAR(10)))+2,
                  SEARCH("hrs", _xlfn.TEXTSPLIT('Data Table'!B129, CHAR(10)))-SEARCH("-", _xlfn.TEXTSPLIT('Data Table'!B129, CHAR(10)))-2))/12)
               ), 2),
               "-"
            )
         )
      )
   )
)</f>
        <v>92</v>
      </c>
      <c r="C128" s="203" cm="1">
        <f t="array" ref="C128">IF('Data Table'!C129="", "-",
   IF('Data Table'!C129="-", "-",
      IF(ISNUMBER('Data Table'!C129*1), 'Data Table'!C129,
         IF(ISNUMBER(SEARCH("hrs", 'Data Table'!C129)),
            IFERROR(
               ROUND(SUMPRODUCT(
                  VALUE(LEFT(_xlfn.TEXTSPLIT('Data Table'!C129, CHAR(10)), FIND("-", _xlfn.TEXTSPLIT('Data Table'!C129, CHAR(10)))-1)) *
                  (VALUE(MID(_xlfn.TEXTSPLIT('Data Table'!C129, CHAR(10)), FIND("-", _xlfn.TEXTSPLIT('Data Table'!C129, CHAR(10)))+2,
                  SEARCH("hrs", _xlfn.TEXTSPLIT('Data Table'!C129, CHAR(10)))-SEARCH("-", _xlfn.TEXTSPLIT('Data Table'!C129, CHAR(10)))-2))/12)
               ), 2),
               "-"
            )
         )
      )
   )
)</f>
        <v>120</v>
      </c>
      <c r="D128" s="203" cm="1">
        <f t="array" ref="D128">IF('Data Table'!D129="", "-",
   IF('Data Table'!D129="-", "-",
      IF(ISNUMBER('Data Table'!D129*1), 'Data Table'!D129,
         IF(ISNUMBER(SEARCH("hrs", 'Data Table'!D129)),
            IFERROR(
               ROUND(SUMPRODUCT(
                  VALUE(LEFT(_xlfn.TEXTSPLIT('Data Table'!D129, CHAR(10)), FIND("-", _xlfn.TEXTSPLIT('Data Table'!D129, CHAR(10)))-1)) *
                  (VALUE(MID(_xlfn.TEXTSPLIT('Data Table'!D129, CHAR(10)), FIND("-", _xlfn.TEXTSPLIT('Data Table'!D129, CHAR(10)))+2,
                  SEARCH("hrs", _xlfn.TEXTSPLIT('Data Table'!D129, CHAR(10)))-SEARCH("-", _xlfn.TEXTSPLIT('Data Table'!D129, CHAR(10)))-2))/12)
               ), 2),
               "-"
            )
         )
      )
   )
)</f>
        <v>22</v>
      </c>
      <c r="E128" s="203" cm="1">
        <f t="array" ref="E128">IF('Data Table'!E129="", "-",
   IF('Data Table'!E129="-", "-",
      IF(ISNUMBER('Data Table'!E129*1), 'Data Table'!E129,
         IF(ISNUMBER(SEARCH("hrs", 'Data Table'!E129)),
            IFERROR(
               ROUND(SUMPRODUCT(
                  VALUE(LEFT(_xlfn.TEXTSPLIT('Data Table'!E129, CHAR(10)), FIND("-", _xlfn.TEXTSPLIT('Data Table'!E129, CHAR(10)))-1)) *
                  (VALUE(MID(_xlfn.TEXTSPLIT('Data Table'!E129, CHAR(10)), FIND("-", _xlfn.TEXTSPLIT('Data Table'!E129, CHAR(10)))+2,
                  SEARCH("hrs", _xlfn.TEXTSPLIT('Data Table'!E129, CHAR(10)))-SEARCH("-", _xlfn.TEXTSPLIT('Data Table'!E129, CHAR(10)))-2))/12)
               ), 2),
               "-"
            )
         )
      )
   )
)</f>
        <v>24</v>
      </c>
      <c r="F128" s="203" cm="1">
        <f t="array" ref="F128">IF('Data Table'!F129="", "-",
   IF('Data Table'!F129="-", "-",
      IF(ISNUMBER('Data Table'!F129*1), 'Data Table'!F129,
         IF(ISNUMBER(SEARCH("hrs", 'Data Table'!F129)),
            IFERROR(
               ROUND(SUMPRODUCT(
                  VALUE(LEFT(_xlfn.TEXTSPLIT('Data Table'!F129, CHAR(10)), FIND("-", _xlfn.TEXTSPLIT('Data Table'!F129, CHAR(10)))-1)) *
                  (VALUE(MID(_xlfn.TEXTSPLIT('Data Table'!F129, CHAR(10)), FIND("-", _xlfn.TEXTSPLIT('Data Table'!F129, CHAR(10)))+2,
                  SEARCH("hrs", _xlfn.TEXTSPLIT('Data Table'!F129, CHAR(10)))-SEARCH("-", _xlfn.TEXTSPLIT('Data Table'!F129, CHAR(10)))-2))/12)
               ), 2),
               "-"
            )
         )
      )
   )
)</f>
        <v>9</v>
      </c>
      <c r="G128" s="203" cm="1">
        <f t="array" ref="G128">IF('Data Table'!G129="", "-",
   IF('Data Table'!G129="-", "-",
      IF(ISNUMBER('Data Table'!G129*1), 'Data Table'!G129,
         IF(ISNUMBER(SEARCH("hrs", 'Data Table'!G129)),
            IFERROR(
               ROUND(SUMPRODUCT(
                  VALUE(LEFT(_xlfn.TEXTSPLIT('Data Table'!G129, CHAR(10)), FIND("-", _xlfn.TEXTSPLIT('Data Table'!G129, CHAR(10)))-1)) *
                  (VALUE(MID(_xlfn.TEXTSPLIT('Data Table'!G129, CHAR(10)), FIND("-", _xlfn.TEXTSPLIT('Data Table'!G129, CHAR(10)))+2,
                  SEARCH("hrs", _xlfn.TEXTSPLIT('Data Table'!G129, CHAR(10)))-SEARCH("-", _xlfn.TEXTSPLIT('Data Table'!G129, CHAR(10)))-2))/12)
               ), 2),
               "-"
            )
         )
      )
   )
)</f>
        <v>7</v>
      </c>
      <c r="H128" s="203" cm="1">
        <f t="array" ref="H128">IF('Data Table'!H129="", "-",
   IF('Data Table'!H129="-", "-",
      IF(ISNUMBER('Data Table'!H129*1), 'Data Table'!H129,
         IF(ISNUMBER(SEARCH("hrs", 'Data Table'!H129)),
            IFERROR(
               ROUND(SUMPRODUCT(
                  VALUE(LEFT(_xlfn.TEXTSPLIT('Data Table'!H129, CHAR(10)), FIND("-", _xlfn.TEXTSPLIT('Data Table'!H129, CHAR(10)))-1)) *
                  (VALUE(MID(_xlfn.TEXTSPLIT('Data Table'!H129, CHAR(10)), FIND("-", _xlfn.TEXTSPLIT('Data Table'!H129, CHAR(10)))+2,
                  SEARCH("hrs", _xlfn.TEXTSPLIT('Data Table'!H129, CHAR(10)))-SEARCH("-", _xlfn.TEXTSPLIT('Data Table'!H129, CHAR(10)))-2))/12)
               ), 2),
               "-"
            )
         )
      )
   )
)</f>
        <v>5</v>
      </c>
      <c r="I128" s="203" cm="1">
        <f t="array" ref="I128">IF('Data Table'!I129="", "-",
   IF('Data Table'!I129="-", "-",
      IF(ISNUMBER('Data Table'!I129*1), 'Data Table'!I129,
         IF(ISNUMBER(SEARCH("hrs", 'Data Table'!I129)),
            IFERROR(
               ROUND(SUMPRODUCT(
                  VALUE(LEFT(_xlfn.TEXTSPLIT('Data Table'!I129, CHAR(10)), FIND("-", _xlfn.TEXTSPLIT('Data Table'!I129, CHAR(10)))-1)) *
                  (VALUE(MID(_xlfn.TEXTSPLIT('Data Table'!I129, CHAR(10)), FIND("-", _xlfn.TEXTSPLIT('Data Table'!I129, CHAR(10)))+2,
                  SEARCH("hrs", _xlfn.TEXTSPLIT('Data Table'!I129, CHAR(10)))-SEARCH("-", _xlfn.TEXTSPLIT('Data Table'!I129, CHAR(10)))-2))/12)
               ), 2),
               "-"
            )
         )
      )
   )
)</f>
        <v>6</v>
      </c>
      <c r="J128" s="203" cm="1">
        <f t="array" ref="J128">IF('Data Table'!J129="", "-",
   IF('Data Table'!J129="-", "-",
      IF(ISNUMBER('Data Table'!J129*1), 'Data Table'!J129,
         IF(ISNUMBER(SEARCH("hrs", 'Data Table'!J129)),
            IFERROR(
               ROUND(SUMPRODUCT(
                  VALUE(LEFT(_xlfn.TEXTSPLIT('Data Table'!J129, CHAR(10)), FIND("-", _xlfn.TEXTSPLIT('Data Table'!J129, CHAR(10)))-1)) *
                  (VALUE(MID(_xlfn.TEXTSPLIT('Data Table'!J129, CHAR(10)), FIND("-", _xlfn.TEXTSPLIT('Data Table'!J129, CHAR(10)))+2,
                  SEARCH("hrs", _xlfn.TEXTSPLIT('Data Table'!J129, CHAR(10)))-SEARCH("-", _xlfn.TEXTSPLIT('Data Table'!J129, CHAR(10)))-2))/12)
               ), 2),
               "-"
            )
         )
      )
   )
)</f>
        <v>2</v>
      </c>
      <c r="K128" s="203" cm="1">
        <f t="array" ref="K128">IF('Data Table'!K129="", "-",
   IF('Data Table'!K129="-", "-",
      IF(ISNUMBER('Data Table'!K129*1), 'Data Table'!K129,
         IF(ISNUMBER(SEARCH("hrs", 'Data Table'!K129)),
            IFERROR(
               ROUND(SUMPRODUCT(
                  VALUE(LEFT(_xlfn.TEXTSPLIT('Data Table'!K129, CHAR(10)), FIND("-", _xlfn.TEXTSPLIT('Data Table'!K129, CHAR(10)))-1)) *
                  (VALUE(MID(_xlfn.TEXTSPLIT('Data Table'!K129, CHAR(10)), FIND("-", _xlfn.TEXTSPLIT('Data Table'!K129, CHAR(10)))+2,
                  SEARCH("hrs", _xlfn.TEXTSPLIT('Data Table'!K129, CHAR(10)))-SEARCH("-", _xlfn.TEXTSPLIT('Data Table'!K129, CHAR(10)))-2))/12)
               ), 2),
               "-"
            )
         )
      )
   )
)</f>
        <v>2</v>
      </c>
      <c r="L128" s="203" cm="1">
        <f t="array" ref="L128">IF('Data Table'!N129="", "-",
   IF('Data Table'!N129="-", "-",
      IF(ISNUMBER('Data Table'!N129*1), 'Data Table'!N129,
         IF(ISNUMBER(SEARCH("hrs", 'Data Table'!N129)),
            IFERROR(
               ROUND(SUMPRODUCT(
                  VALUE(LEFT(_xlfn.TEXTSPLIT('Data Table'!N129, CHAR(10)), FIND("-", _xlfn.TEXTSPLIT('Data Table'!N129, CHAR(10)))-1)) *
                  (VALUE(MID(_xlfn.TEXTSPLIT('Data Table'!N129, CHAR(10)), FIND("-", _xlfn.TEXTSPLIT('Data Table'!N129, CHAR(10)))+2,
                  SEARCH("hrs", _xlfn.TEXTSPLIT('Data Table'!N129, CHAR(10)))-SEARCH("-", _xlfn.TEXTSPLIT('Data Table'!N129, CHAR(10)))-2))/12)
               ), 2),
               "-"
            )
         )
      )
   )
)</f>
        <v>2</v>
      </c>
      <c r="M128" s="203" cm="1">
        <f t="array" ref="M128">IF('Data Table'!O129="", "-",
   IF('Data Table'!O129="-", "-",
      IF(ISNUMBER('Data Table'!O129*1), 'Data Table'!O129,
         IF(ISNUMBER(SEARCH("hrs", 'Data Table'!O129)),
            IFERROR(
               ROUND(SUMPRODUCT(
                  VALUE(LEFT(_xlfn.TEXTSPLIT('Data Table'!O129, CHAR(10)), FIND("-", _xlfn.TEXTSPLIT('Data Table'!O129, CHAR(10)))-1)) *
                  (VALUE(MID(_xlfn.TEXTSPLIT('Data Table'!O129, CHAR(10)), FIND("-", _xlfn.TEXTSPLIT('Data Table'!O129, CHAR(10)))+2,
                  SEARCH("hrs", _xlfn.TEXTSPLIT('Data Table'!O129, CHAR(10)))-SEARCH("-", _xlfn.TEXTSPLIT('Data Table'!O129, CHAR(10)))-2))/12)
               ), 2),
               "-"
            )
         )
      )
   )
)</f>
        <v>2</v>
      </c>
      <c r="N128" s="203" cm="1">
        <f t="array" ref="N128">IF('Data Table'!P129="", "-",
   IF('Data Table'!P129="-", "-",
      IF(ISNUMBER('Data Table'!P129*1), 'Data Table'!P129,
         IF(ISNUMBER(SEARCH("hrs", 'Data Table'!P129)),
            IFERROR(
               ROUND(SUMPRODUCT(
                  VALUE(LEFT(_xlfn.TEXTSPLIT('Data Table'!P129, CHAR(10)), FIND("-", _xlfn.TEXTSPLIT('Data Table'!P129, CHAR(10)))-1)) *
                  (VALUE(MID(_xlfn.TEXTSPLIT('Data Table'!P129, CHAR(10)), FIND("-", _xlfn.TEXTSPLIT('Data Table'!P129, CHAR(10)))+2,
                  SEARCH("hrs", _xlfn.TEXTSPLIT('Data Table'!P129, CHAR(10)))-SEARCH("-", _xlfn.TEXTSPLIT('Data Table'!P129, CHAR(10)))-2))/12)
               ), 2),
               "-"
            )
         )
      )
   )
)</f>
        <v>4</v>
      </c>
      <c r="O128" s="203" cm="1">
        <f t="array" ref="O128">IF('Data Table'!Q129="", "-",
   IF('Data Table'!Q129="-", "-",
      IF(ISNUMBER('Data Table'!Q129*1), 'Data Table'!Q129,
         IF(ISNUMBER(SEARCH("hrs", 'Data Table'!Q129)),
            IFERROR(
               ROUND(SUMPRODUCT(
                  VALUE(LEFT(_xlfn.TEXTSPLIT('Data Table'!Q129, CHAR(10)), FIND("-", _xlfn.TEXTSPLIT('Data Table'!Q129, CHAR(10)))-1)) *
                  (VALUE(MID(_xlfn.TEXTSPLIT('Data Table'!Q129, CHAR(10)), FIND("-", _xlfn.TEXTSPLIT('Data Table'!Q129, CHAR(10)))+2,
                  SEARCH("hrs", _xlfn.TEXTSPLIT('Data Table'!Q129, CHAR(10)))-SEARCH("-", _xlfn.TEXTSPLIT('Data Table'!Q129, CHAR(10)))-2))/12)
               ), 2),
               "-"
            )
         )
      )
   )
)</f>
        <v>4</v>
      </c>
      <c r="P128" s="203" cm="1">
        <f t="array" ref="P128">IF('Data Table'!R129="", "-",
   IF('Data Table'!R129="-", "-",
      IF(ISNUMBER('Data Table'!R129*1), 'Data Table'!R129,
         IF(ISNUMBER(SEARCH("hrs", 'Data Table'!R129)),
            IFERROR(
               ROUND(SUMPRODUCT(
                  VALUE(LEFT(_xlfn.TEXTSPLIT('Data Table'!R129, CHAR(10)), FIND("-", _xlfn.TEXTSPLIT('Data Table'!R129, CHAR(10)))-1)) *
                  (VALUE(MID(_xlfn.TEXTSPLIT('Data Table'!R129, CHAR(10)), FIND("-", _xlfn.TEXTSPLIT('Data Table'!R129, CHAR(10)))+2,
                  SEARCH("hrs", _xlfn.TEXTSPLIT('Data Table'!R129, CHAR(10)))-SEARCH("-", _xlfn.TEXTSPLIT('Data Table'!R129, CHAR(10)))-2))/12)
               ), 2),
               "-"
            )
         )
      )
   )
)</f>
        <v>2</v>
      </c>
      <c r="Q128" s="203" cm="1">
        <f t="array" ref="Q128">IF('Data Table'!S129="", "-",
   IF('Data Table'!S129="-", "-",
      IF(ISNUMBER('Data Table'!S129*1), 'Data Table'!S129,
         IF(ISNUMBER(SEARCH("hrs", 'Data Table'!S129)),
            IFERROR(
               ROUND(SUMPRODUCT(
                  VALUE(LEFT(_xlfn.TEXTSPLIT('Data Table'!S129, CHAR(10)), FIND("-", _xlfn.TEXTSPLIT('Data Table'!S129, CHAR(10)))-1)) *
                  (VALUE(MID(_xlfn.TEXTSPLIT('Data Table'!S129, CHAR(10)), FIND("-", _xlfn.TEXTSPLIT('Data Table'!S129, CHAR(10)))+2,
                  SEARCH("hrs", _xlfn.TEXTSPLIT('Data Table'!S129, CHAR(10)))-SEARCH("-", _xlfn.TEXTSPLIT('Data Table'!S129, CHAR(10)))-2))/12)
               ), 2),
               "-"
            )
         )
      )
   )
)</f>
        <v>2</v>
      </c>
      <c r="R128" s="203" cm="1">
        <f t="array" ref="R128">IF('Data Table'!T129="", "-",
   IF('Data Table'!T129="-", "-",
      IF(ISNUMBER('Data Table'!T129*1), 'Data Table'!T129,
         IF(ISNUMBER(SEARCH("hrs", 'Data Table'!T129)),
            IFERROR(
               ROUND(SUMPRODUCT(
                  VALUE(LEFT(_xlfn.TEXTSPLIT('Data Table'!T129, CHAR(10)), FIND("-", _xlfn.TEXTSPLIT('Data Table'!T129, CHAR(10)))-1)) *
                  (VALUE(MID(_xlfn.TEXTSPLIT('Data Table'!T129, CHAR(10)), FIND("-", _xlfn.TEXTSPLIT('Data Table'!T129, CHAR(10)))+2,
                  SEARCH("hrs", _xlfn.TEXTSPLIT('Data Table'!T129, CHAR(10)))-SEARCH("-", _xlfn.TEXTSPLIT('Data Table'!T129, CHAR(10)))-2))/12)
               ), 2),
               "-"
            )
         )
      )
   )
)</f>
        <v>6</v>
      </c>
      <c r="S128" s="203" cm="1">
        <f t="array" ref="S128">IF('Data Table'!U129="", "-",
   IF('Data Table'!U129="-", "-",
      IF(ISNUMBER('Data Table'!U129*1), 'Data Table'!U129,
         IF(ISNUMBER(SEARCH("hrs", 'Data Table'!U129)),
            IFERROR(
               ROUND(SUMPRODUCT(
                  VALUE(LEFT(_xlfn.TEXTSPLIT('Data Table'!U129, CHAR(10)), FIND("-", _xlfn.TEXTSPLIT('Data Table'!U129, CHAR(10)))-1)) *
                  (VALUE(MID(_xlfn.TEXTSPLIT('Data Table'!U129, CHAR(10)), FIND("-", _xlfn.TEXTSPLIT('Data Table'!U129, CHAR(10)))+2,
                  SEARCH("hrs", _xlfn.TEXTSPLIT('Data Table'!U129, CHAR(10)))-SEARCH("-", _xlfn.TEXTSPLIT('Data Table'!U129, CHAR(10)))-2))/12)
               ), 2),
               "-"
            )
         )
      )
   )
)</f>
        <v>6</v>
      </c>
      <c r="T128" s="245">
        <v>24950</v>
      </c>
      <c r="U128" s="245">
        <v>62437</v>
      </c>
      <c r="V128" s="245">
        <v>823</v>
      </c>
      <c r="W128" s="296"/>
    </row>
    <row r="129" spans="1:23" s="3" customFormat="1" ht="20.25" customHeight="1">
      <c r="A129" s="205">
        <v>45439</v>
      </c>
      <c r="B129" s="203" cm="1">
        <f t="array" ref="B129">IF('Data Table'!B130="", "-",
   IF('Data Table'!B130="-", "-",
      IF(ISNUMBER('Data Table'!B130*1), 'Data Table'!B130,
         IF(ISNUMBER(SEARCH("hrs", 'Data Table'!B130)),
            IFERROR(
               ROUND(SUMPRODUCT(
                  VALUE(LEFT(_xlfn.TEXTSPLIT('Data Table'!B130, CHAR(10)), FIND("-", _xlfn.TEXTSPLIT('Data Table'!B130, CHAR(10)))-1)) *
                  (VALUE(MID(_xlfn.TEXTSPLIT('Data Table'!B130, CHAR(10)), FIND("-", _xlfn.TEXTSPLIT('Data Table'!B130, CHAR(10)))+2,
                  SEARCH("hrs", _xlfn.TEXTSPLIT('Data Table'!B130, CHAR(10)))-SEARCH("-", _xlfn.TEXTSPLIT('Data Table'!B130, CHAR(10)))-2))/12)
               ), 2),
               "-"
            )
         )
      )
   )
)</f>
        <v>106</v>
      </c>
      <c r="C129" s="203" cm="1">
        <f t="array" ref="C129">IF('Data Table'!C130="", "-",
   IF('Data Table'!C130="-", "-",
      IF(ISNUMBER('Data Table'!C130*1), 'Data Table'!C130,
         IF(ISNUMBER(SEARCH("hrs", 'Data Table'!C130)),
            IFERROR(
               ROUND(SUMPRODUCT(
                  VALUE(LEFT(_xlfn.TEXTSPLIT('Data Table'!C130, CHAR(10)), FIND("-", _xlfn.TEXTSPLIT('Data Table'!C130, CHAR(10)))-1)) *
                  (VALUE(MID(_xlfn.TEXTSPLIT('Data Table'!C130, CHAR(10)), FIND("-", _xlfn.TEXTSPLIT('Data Table'!C130, CHAR(10)))+2,
                  SEARCH("hrs", _xlfn.TEXTSPLIT('Data Table'!C130, CHAR(10)))-SEARCH("-", _xlfn.TEXTSPLIT('Data Table'!C130, CHAR(10)))-2))/12)
               ), 2),
               "-"
            )
         )
      )
   )
)</f>
        <v>114</v>
      </c>
      <c r="D129" s="203" cm="1">
        <f t="array" ref="D129">IF('Data Table'!D130="", "-",
   IF('Data Table'!D130="-", "-",
      IF(ISNUMBER('Data Table'!D130*1), 'Data Table'!D130,
         IF(ISNUMBER(SEARCH("hrs", 'Data Table'!D130)),
            IFERROR(
               ROUND(SUMPRODUCT(
                  VALUE(LEFT(_xlfn.TEXTSPLIT('Data Table'!D130, CHAR(10)), FIND("-", _xlfn.TEXTSPLIT('Data Table'!D130, CHAR(10)))-1)) *
                  (VALUE(MID(_xlfn.TEXTSPLIT('Data Table'!D130, CHAR(10)), FIND("-", _xlfn.TEXTSPLIT('Data Table'!D130, CHAR(10)))+2,
                  SEARCH("hrs", _xlfn.TEXTSPLIT('Data Table'!D130, CHAR(10)))-SEARCH("-", _xlfn.TEXTSPLIT('Data Table'!D130, CHAR(10)))-2))/12)
               ), 2),
               "-"
            )
         )
      )
   )
)</f>
        <v>23</v>
      </c>
      <c r="E129" s="203" cm="1">
        <f t="array" ref="E129">IF('Data Table'!E130="", "-",
   IF('Data Table'!E130="-", "-",
      IF(ISNUMBER('Data Table'!E130*1), 'Data Table'!E130,
         IF(ISNUMBER(SEARCH("hrs", 'Data Table'!E130)),
            IFERROR(
               ROUND(SUMPRODUCT(
                  VALUE(LEFT(_xlfn.TEXTSPLIT('Data Table'!E130, CHAR(10)), FIND("-", _xlfn.TEXTSPLIT('Data Table'!E130, CHAR(10)))-1)) *
                  (VALUE(MID(_xlfn.TEXTSPLIT('Data Table'!E130, CHAR(10)), FIND("-", _xlfn.TEXTSPLIT('Data Table'!E130, CHAR(10)))+2,
                  SEARCH("hrs", _xlfn.TEXTSPLIT('Data Table'!E130, CHAR(10)))-SEARCH("-", _xlfn.TEXTSPLIT('Data Table'!E130, CHAR(10)))-2))/12)
               ), 2),
               "-"
            )
         )
      )
   )
)</f>
        <v>23</v>
      </c>
      <c r="F129" s="203" cm="1">
        <f t="array" ref="F129">IF('Data Table'!F130="", "-",
   IF('Data Table'!F130="-", "-",
      IF(ISNUMBER('Data Table'!F130*1), 'Data Table'!F130,
         IF(ISNUMBER(SEARCH("hrs", 'Data Table'!F130)),
            IFERROR(
               ROUND(SUMPRODUCT(
                  VALUE(LEFT(_xlfn.TEXTSPLIT('Data Table'!F130, CHAR(10)), FIND("-", _xlfn.TEXTSPLIT('Data Table'!F130, CHAR(10)))-1)) *
                  (VALUE(MID(_xlfn.TEXTSPLIT('Data Table'!F130, CHAR(10)), FIND("-", _xlfn.TEXTSPLIT('Data Table'!F130, CHAR(10)))+2,
                  SEARCH("hrs", _xlfn.TEXTSPLIT('Data Table'!F130, CHAR(10)))-SEARCH("-", _xlfn.TEXTSPLIT('Data Table'!F130, CHAR(10)))-2))/12)
               ), 2),
               "-"
            )
         )
      )
   )
)</f>
        <v>7</v>
      </c>
      <c r="G129" s="203" cm="1">
        <f t="array" ref="G129">IF('Data Table'!G130="", "-",
   IF('Data Table'!G130="-", "-",
      IF(ISNUMBER('Data Table'!G130*1), 'Data Table'!G130,
         IF(ISNUMBER(SEARCH("hrs", 'Data Table'!G130)),
            IFERROR(
               ROUND(SUMPRODUCT(
                  VALUE(LEFT(_xlfn.TEXTSPLIT('Data Table'!G130, CHAR(10)), FIND("-", _xlfn.TEXTSPLIT('Data Table'!G130, CHAR(10)))-1)) *
                  (VALUE(MID(_xlfn.TEXTSPLIT('Data Table'!G130, CHAR(10)), FIND("-", _xlfn.TEXTSPLIT('Data Table'!G130, CHAR(10)))+2,
                  SEARCH("hrs", _xlfn.TEXTSPLIT('Data Table'!G130, CHAR(10)))-SEARCH("-", _xlfn.TEXTSPLIT('Data Table'!G130, CHAR(10)))-2))/12)
               ), 2),
               "-"
            )
         )
      )
   )
)</f>
        <v>9</v>
      </c>
      <c r="H129" s="203" cm="1">
        <f t="array" ref="H129">IF('Data Table'!H130="", "-",
   IF('Data Table'!H130="-", "-",
      IF(ISNUMBER('Data Table'!H130*1), 'Data Table'!H130,
         IF(ISNUMBER(SEARCH("hrs", 'Data Table'!H130)),
            IFERROR(
               ROUND(SUMPRODUCT(
                  VALUE(LEFT(_xlfn.TEXTSPLIT('Data Table'!H130, CHAR(10)), FIND("-", _xlfn.TEXTSPLIT('Data Table'!H130, CHAR(10)))-1)) *
                  (VALUE(MID(_xlfn.TEXTSPLIT('Data Table'!H130, CHAR(10)), FIND("-", _xlfn.TEXTSPLIT('Data Table'!H130, CHAR(10)))+2,
                  SEARCH("hrs", _xlfn.TEXTSPLIT('Data Table'!H130, CHAR(10)))-SEARCH("-", _xlfn.TEXTSPLIT('Data Table'!H130, CHAR(10)))-2))/12)
               ), 2),
               "-"
            )
         )
      )
   )
)</f>
        <v>12</v>
      </c>
      <c r="I129" s="203" cm="1">
        <f t="array" ref="I129">IF('Data Table'!I130="", "-",
   IF('Data Table'!I130="-", "-",
      IF(ISNUMBER('Data Table'!I130*1), 'Data Table'!I130,
         IF(ISNUMBER(SEARCH("hrs", 'Data Table'!I130)),
            IFERROR(
               ROUND(SUMPRODUCT(
                  VALUE(LEFT(_xlfn.TEXTSPLIT('Data Table'!I130, CHAR(10)), FIND("-", _xlfn.TEXTSPLIT('Data Table'!I130, CHAR(10)))-1)) *
                  (VALUE(MID(_xlfn.TEXTSPLIT('Data Table'!I130, CHAR(10)), FIND("-", _xlfn.TEXTSPLIT('Data Table'!I130, CHAR(10)))+2,
                  SEARCH("hrs", _xlfn.TEXTSPLIT('Data Table'!I130, CHAR(10)))-SEARCH("-", _xlfn.TEXTSPLIT('Data Table'!I130, CHAR(10)))-2))/12)
               ), 2),
               "-"
            )
         )
      )
   )
)</f>
        <v>12</v>
      </c>
      <c r="J129" s="203" cm="1">
        <f t="array" ref="J129">IF('Data Table'!J130="", "-",
   IF('Data Table'!J130="-", "-",
      IF(ISNUMBER('Data Table'!J130*1), 'Data Table'!J130,
         IF(ISNUMBER(SEARCH("hrs", 'Data Table'!J130)),
            IFERROR(
               ROUND(SUMPRODUCT(
                  VALUE(LEFT(_xlfn.TEXTSPLIT('Data Table'!J130, CHAR(10)), FIND("-", _xlfn.TEXTSPLIT('Data Table'!J130, CHAR(10)))-1)) *
                  (VALUE(MID(_xlfn.TEXTSPLIT('Data Table'!J130, CHAR(10)), FIND("-", _xlfn.TEXTSPLIT('Data Table'!J130, CHAR(10)))+2,
                  SEARCH("hrs", _xlfn.TEXTSPLIT('Data Table'!J130, CHAR(10)))-SEARCH("-", _xlfn.TEXTSPLIT('Data Table'!J130, CHAR(10)))-2))/12)
               ), 2),
               "-"
            )
         )
      )
   )
)</f>
        <v>3</v>
      </c>
      <c r="K129" s="203" cm="1">
        <f t="array" ref="K129">IF('Data Table'!K130="", "-",
   IF('Data Table'!K130="-", "-",
      IF(ISNUMBER('Data Table'!K130*1), 'Data Table'!K130,
         IF(ISNUMBER(SEARCH("hrs", 'Data Table'!K130)),
            IFERROR(
               ROUND(SUMPRODUCT(
                  VALUE(LEFT(_xlfn.TEXTSPLIT('Data Table'!K130, CHAR(10)), FIND("-", _xlfn.TEXTSPLIT('Data Table'!K130, CHAR(10)))-1)) *
                  (VALUE(MID(_xlfn.TEXTSPLIT('Data Table'!K130, CHAR(10)), FIND("-", _xlfn.TEXTSPLIT('Data Table'!K130, CHAR(10)))+2,
                  SEARCH("hrs", _xlfn.TEXTSPLIT('Data Table'!K130, CHAR(10)))-SEARCH("-", _xlfn.TEXTSPLIT('Data Table'!K130, CHAR(10)))-2))/12)
               ), 2),
               "-"
            )
         )
      )
   )
)</f>
        <v>3</v>
      </c>
      <c r="L129" s="203" cm="1">
        <f t="array" ref="L129">IF('Data Table'!N130="", "-",
   IF('Data Table'!N130="-", "-",
      IF(ISNUMBER('Data Table'!N130*1), 'Data Table'!N130,
         IF(ISNUMBER(SEARCH("hrs", 'Data Table'!N130)),
            IFERROR(
               ROUND(SUMPRODUCT(
                  VALUE(LEFT(_xlfn.TEXTSPLIT('Data Table'!N130, CHAR(10)), FIND("-", _xlfn.TEXTSPLIT('Data Table'!N130, CHAR(10)))-1)) *
                  (VALUE(MID(_xlfn.TEXTSPLIT('Data Table'!N130, CHAR(10)), FIND("-", _xlfn.TEXTSPLIT('Data Table'!N130, CHAR(10)))+2,
                  SEARCH("hrs", _xlfn.TEXTSPLIT('Data Table'!N130, CHAR(10)))-SEARCH("-", _xlfn.TEXTSPLIT('Data Table'!N130, CHAR(10)))-2))/12)
               ), 2),
               "-"
            )
         )
      )
   )
)</f>
        <v>3</v>
      </c>
      <c r="M129" s="203" cm="1">
        <f t="array" ref="M129">IF('Data Table'!O130="", "-",
   IF('Data Table'!O130="-", "-",
      IF(ISNUMBER('Data Table'!O130*1), 'Data Table'!O130,
         IF(ISNUMBER(SEARCH("hrs", 'Data Table'!O130)),
            IFERROR(
               ROUND(SUMPRODUCT(
                  VALUE(LEFT(_xlfn.TEXTSPLIT('Data Table'!O130, CHAR(10)), FIND("-", _xlfn.TEXTSPLIT('Data Table'!O130, CHAR(10)))-1)) *
                  (VALUE(MID(_xlfn.TEXTSPLIT('Data Table'!O130, CHAR(10)), FIND("-", _xlfn.TEXTSPLIT('Data Table'!O130, CHAR(10)))+2,
                  SEARCH("hrs", _xlfn.TEXTSPLIT('Data Table'!O130, CHAR(10)))-SEARCH("-", _xlfn.TEXTSPLIT('Data Table'!O130, CHAR(10)))-2))/12)
               ), 2),
               "-"
            )
         )
      )
   )
)</f>
        <v>2</v>
      </c>
      <c r="N129" s="203" cm="1">
        <f t="array" ref="N129">IF('Data Table'!P130="", "-",
   IF('Data Table'!P130="-", "-",
      IF(ISNUMBER('Data Table'!P130*1), 'Data Table'!P130,
         IF(ISNUMBER(SEARCH("hrs", 'Data Table'!P130)),
            IFERROR(
               ROUND(SUMPRODUCT(
                  VALUE(LEFT(_xlfn.TEXTSPLIT('Data Table'!P130, CHAR(10)), FIND("-", _xlfn.TEXTSPLIT('Data Table'!P130, CHAR(10)))-1)) *
                  (VALUE(MID(_xlfn.TEXTSPLIT('Data Table'!P130, CHAR(10)), FIND("-", _xlfn.TEXTSPLIT('Data Table'!P130, CHAR(10)))+2,
                  SEARCH("hrs", _xlfn.TEXTSPLIT('Data Table'!P130, CHAR(10)))-SEARCH("-", _xlfn.TEXTSPLIT('Data Table'!P130, CHAR(10)))-2))/12)
               ), 2),
               "-"
            )
         )
      )
   )
)</f>
        <v>5</v>
      </c>
      <c r="O129" s="203" cm="1">
        <f t="array" ref="O129">IF('Data Table'!Q130="", "-",
   IF('Data Table'!Q130="-", "-",
      IF(ISNUMBER('Data Table'!Q130*1), 'Data Table'!Q130,
         IF(ISNUMBER(SEARCH("hrs", 'Data Table'!Q130)),
            IFERROR(
               ROUND(SUMPRODUCT(
                  VALUE(LEFT(_xlfn.TEXTSPLIT('Data Table'!Q130, CHAR(10)), FIND("-", _xlfn.TEXTSPLIT('Data Table'!Q130, CHAR(10)))-1)) *
                  (VALUE(MID(_xlfn.TEXTSPLIT('Data Table'!Q130, CHAR(10)), FIND("-", _xlfn.TEXTSPLIT('Data Table'!Q130, CHAR(10)))+2,
                  SEARCH("hrs", _xlfn.TEXTSPLIT('Data Table'!Q130, CHAR(10)))-SEARCH("-", _xlfn.TEXTSPLIT('Data Table'!Q130, CHAR(10)))-2))/12)
               ), 2),
               "-"
            )
         )
      )
   )
)</f>
        <v>4</v>
      </c>
      <c r="P129" s="203" cm="1">
        <f t="array" ref="P129">IF('Data Table'!R130="", "-",
   IF('Data Table'!R130="-", "-",
      IF(ISNUMBER('Data Table'!R130*1), 'Data Table'!R130,
         IF(ISNUMBER(SEARCH("hrs", 'Data Table'!R130)),
            IFERROR(
               ROUND(SUMPRODUCT(
                  VALUE(LEFT(_xlfn.TEXTSPLIT('Data Table'!R130, CHAR(10)), FIND("-", _xlfn.TEXTSPLIT('Data Table'!R130, CHAR(10)))-1)) *
                  (VALUE(MID(_xlfn.TEXTSPLIT('Data Table'!R130, CHAR(10)), FIND("-", _xlfn.TEXTSPLIT('Data Table'!R130, CHAR(10)))+2,
                  SEARCH("hrs", _xlfn.TEXTSPLIT('Data Table'!R130, CHAR(10)))-SEARCH("-", _xlfn.TEXTSPLIT('Data Table'!R130, CHAR(10)))-2))/12)
               ), 2),
               "-"
            )
         )
      )
   )
)</f>
        <v>2</v>
      </c>
      <c r="Q129" s="203" cm="1">
        <f t="array" ref="Q129">IF('Data Table'!S130="", "-",
   IF('Data Table'!S130="-", "-",
      IF(ISNUMBER('Data Table'!S130*1), 'Data Table'!S130,
         IF(ISNUMBER(SEARCH("hrs", 'Data Table'!S130)),
            IFERROR(
               ROUND(SUMPRODUCT(
                  VALUE(LEFT(_xlfn.TEXTSPLIT('Data Table'!S130, CHAR(10)), FIND("-", _xlfn.TEXTSPLIT('Data Table'!S130, CHAR(10)))-1)) *
                  (VALUE(MID(_xlfn.TEXTSPLIT('Data Table'!S130, CHAR(10)), FIND("-", _xlfn.TEXTSPLIT('Data Table'!S130, CHAR(10)))+2,
                  SEARCH("hrs", _xlfn.TEXTSPLIT('Data Table'!S130, CHAR(10)))-SEARCH("-", _xlfn.TEXTSPLIT('Data Table'!S130, CHAR(10)))-2))/12)
               ), 2),
               "-"
            )
         )
      )
   )
)</f>
        <v>2</v>
      </c>
      <c r="R129" s="203" cm="1">
        <f t="array" ref="R129">IF('Data Table'!T130="", "-",
   IF('Data Table'!T130="-", "-",
      IF(ISNUMBER('Data Table'!T130*1), 'Data Table'!T130,
         IF(ISNUMBER(SEARCH("hrs", 'Data Table'!T130)),
            IFERROR(
               ROUND(SUMPRODUCT(
                  VALUE(LEFT(_xlfn.TEXTSPLIT('Data Table'!T130, CHAR(10)), FIND("-", _xlfn.TEXTSPLIT('Data Table'!T130, CHAR(10)))-1)) *
                  (VALUE(MID(_xlfn.TEXTSPLIT('Data Table'!T130, CHAR(10)), FIND("-", _xlfn.TEXTSPLIT('Data Table'!T130, CHAR(10)))+2,
                  SEARCH("hrs", _xlfn.TEXTSPLIT('Data Table'!T130, CHAR(10)))-SEARCH("-", _xlfn.TEXTSPLIT('Data Table'!T130, CHAR(10)))-2))/12)
               ), 2),
               "-"
            )
         )
      )
   )
)</f>
        <v>6</v>
      </c>
      <c r="S129" s="203" cm="1">
        <f t="array" ref="S129">IF('Data Table'!U130="", "-",
   IF('Data Table'!U130="-", "-",
      IF(ISNUMBER('Data Table'!U130*1), 'Data Table'!U130,
         IF(ISNUMBER(SEARCH("hrs", 'Data Table'!U130)),
            IFERROR(
               ROUND(SUMPRODUCT(
                  VALUE(LEFT(_xlfn.TEXTSPLIT('Data Table'!U130, CHAR(10)), FIND("-", _xlfn.TEXTSPLIT('Data Table'!U130, CHAR(10)))-1)) *
                  (VALUE(MID(_xlfn.TEXTSPLIT('Data Table'!U130, CHAR(10)), FIND("-", _xlfn.TEXTSPLIT('Data Table'!U130, CHAR(10)))+2,
                  SEARCH("hrs", _xlfn.TEXTSPLIT('Data Table'!U130, CHAR(10)))-SEARCH("-", _xlfn.TEXTSPLIT('Data Table'!U130, CHAR(10)))-2))/12)
               ), 2),
               "-"
            )
         )
      )
   )
)</f>
        <v>6</v>
      </c>
      <c r="T129" s="245">
        <v>25389</v>
      </c>
      <c r="U129" s="245">
        <v>59301</v>
      </c>
      <c r="V129" s="245">
        <v>763</v>
      </c>
      <c r="W129" s="296"/>
    </row>
    <row r="130" spans="1:23" s="3" customFormat="1" ht="20.25" customHeight="1">
      <c r="A130" s="205">
        <v>45440</v>
      </c>
      <c r="B130" s="203" cm="1">
        <f t="array" ref="B130">IF('Data Table'!B131="", "-",
   IF('Data Table'!B131="-", "-",
      IF(ISNUMBER('Data Table'!B131*1), 'Data Table'!B131,
         IF(ISNUMBER(SEARCH("hrs", 'Data Table'!B131)),
            IFERROR(
               ROUND(SUMPRODUCT(
                  VALUE(LEFT(_xlfn.TEXTSPLIT('Data Table'!B131, CHAR(10)), FIND("-", _xlfn.TEXTSPLIT('Data Table'!B131, CHAR(10)))-1)) *
                  (VALUE(MID(_xlfn.TEXTSPLIT('Data Table'!B131, CHAR(10)), FIND("-", _xlfn.TEXTSPLIT('Data Table'!B131, CHAR(10)))+2,
                  SEARCH("hrs", _xlfn.TEXTSPLIT('Data Table'!B131, CHAR(10)))-SEARCH("-", _xlfn.TEXTSPLIT('Data Table'!B131, CHAR(10)))-2))/12)
               ), 2),
               "-"
            )
         )
      )
   )
)</f>
        <v>110</v>
      </c>
      <c r="C130" s="203" cm="1">
        <f t="array" ref="C130">IF('Data Table'!C131="", "-",
   IF('Data Table'!C131="-", "-",
      IF(ISNUMBER('Data Table'!C131*1), 'Data Table'!C131,
         IF(ISNUMBER(SEARCH("hrs", 'Data Table'!C131)),
            IFERROR(
               ROUND(SUMPRODUCT(
                  VALUE(LEFT(_xlfn.TEXTSPLIT('Data Table'!C131, CHAR(10)), FIND("-", _xlfn.TEXTSPLIT('Data Table'!C131, CHAR(10)))-1)) *
                  (VALUE(MID(_xlfn.TEXTSPLIT('Data Table'!C131, CHAR(10)), FIND("-", _xlfn.TEXTSPLIT('Data Table'!C131, CHAR(10)))+2,
                  SEARCH("hrs", _xlfn.TEXTSPLIT('Data Table'!C131, CHAR(10)))-SEARCH("-", _xlfn.TEXTSPLIT('Data Table'!C131, CHAR(10)))-2))/12)
               ), 2),
               "-"
            )
         )
      )
   )
)</f>
        <v>104</v>
      </c>
      <c r="D130" s="203" cm="1">
        <f t="array" ref="D130">IF('Data Table'!D131="", "-",
   IF('Data Table'!D131="-", "-",
      IF(ISNUMBER('Data Table'!D131*1), 'Data Table'!D131,
         IF(ISNUMBER(SEARCH("hrs", 'Data Table'!D131)),
            IFERROR(
               ROUND(SUMPRODUCT(
                  VALUE(LEFT(_xlfn.TEXTSPLIT('Data Table'!D131, CHAR(10)), FIND("-", _xlfn.TEXTSPLIT('Data Table'!D131, CHAR(10)))-1)) *
                  (VALUE(MID(_xlfn.TEXTSPLIT('Data Table'!D131, CHAR(10)), FIND("-", _xlfn.TEXTSPLIT('Data Table'!D131, CHAR(10)))+2,
                  SEARCH("hrs", _xlfn.TEXTSPLIT('Data Table'!D131, CHAR(10)))-SEARCH("-", _xlfn.TEXTSPLIT('Data Table'!D131, CHAR(10)))-2))/12)
               ), 2),
               "-"
            )
         )
      )
   )
)</f>
        <v>23</v>
      </c>
      <c r="E130" s="203" cm="1">
        <f t="array" ref="E130">IF('Data Table'!E131="", "-",
   IF('Data Table'!E131="-", "-",
      IF(ISNUMBER('Data Table'!E131*1), 'Data Table'!E131,
         IF(ISNUMBER(SEARCH("hrs", 'Data Table'!E131)),
            IFERROR(
               ROUND(SUMPRODUCT(
                  VALUE(LEFT(_xlfn.TEXTSPLIT('Data Table'!E131, CHAR(10)), FIND("-", _xlfn.TEXTSPLIT('Data Table'!E131, CHAR(10)))-1)) *
                  (VALUE(MID(_xlfn.TEXTSPLIT('Data Table'!E131, CHAR(10)), FIND("-", _xlfn.TEXTSPLIT('Data Table'!E131, CHAR(10)))+2,
                  SEARCH("hrs", _xlfn.TEXTSPLIT('Data Table'!E131, CHAR(10)))-SEARCH("-", _xlfn.TEXTSPLIT('Data Table'!E131, CHAR(10)))-2))/12)
               ), 2),
               "-"
            )
         )
      )
   )
)</f>
        <v>25</v>
      </c>
      <c r="F130" s="203" cm="1">
        <f t="array" ref="F130">IF('Data Table'!F131="", "-",
   IF('Data Table'!F131="-", "-",
      IF(ISNUMBER('Data Table'!F131*1), 'Data Table'!F131,
         IF(ISNUMBER(SEARCH("hrs", 'Data Table'!F131)),
            IFERROR(
               ROUND(SUMPRODUCT(
                  VALUE(LEFT(_xlfn.TEXTSPLIT('Data Table'!F131, CHAR(10)), FIND("-", _xlfn.TEXTSPLIT('Data Table'!F131, CHAR(10)))-1)) *
                  (VALUE(MID(_xlfn.TEXTSPLIT('Data Table'!F131, CHAR(10)), FIND("-", _xlfn.TEXTSPLIT('Data Table'!F131, CHAR(10)))+2,
                  SEARCH("hrs", _xlfn.TEXTSPLIT('Data Table'!F131, CHAR(10)))-SEARCH("-", _xlfn.TEXTSPLIT('Data Table'!F131, CHAR(10)))-2))/12)
               ), 2),
               "-"
            )
         )
      )
   )
)</f>
        <v>8</v>
      </c>
      <c r="G130" s="203" cm="1">
        <f t="array" ref="G130">IF('Data Table'!G131="", "-",
   IF('Data Table'!G131="-", "-",
      IF(ISNUMBER('Data Table'!G131*1), 'Data Table'!G131,
         IF(ISNUMBER(SEARCH("hrs", 'Data Table'!G131)),
            IFERROR(
               ROUND(SUMPRODUCT(
                  VALUE(LEFT(_xlfn.TEXTSPLIT('Data Table'!G131, CHAR(10)), FIND("-", _xlfn.TEXTSPLIT('Data Table'!G131, CHAR(10)))-1)) *
                  (VALUE(MID(_xlfn.TEXTSPLIT('Data Table'!G131, CHAR(10)), FIND("-", _xlfn.TEXTSPLIT('Data Table'!G131, CHAR(10)))+2,
                  SEARCH("hrs", _xlfn.TEXTSPLIT('Data Table'!G131, CHAR(10)))-SEARCH("-", _xlfn.TEXTSPLIT('Data Table'!G131, CHAR(10)))-2))/12)
               ), 2),
               "-"
            )
         )
      )
   )
)</f>
        <v>8</v>
      </c>
      <c r="H130" s="203" cm="1">
        <f t="array" ref="H130">IF('Data Table'!H131="", "-",
   IF('Data Table'!H131="-", "-",
      IF(ISNUMBER('Data Table'!H131*1), 'Data Table'!H131,
         IF(ISNUMBER(SEARCH("hrs", 'Data Table'!H131)),
            IFERROR(
               ROUND(SUMPRODUCT(
                  VALUE(LEFT(_xlfn.TEXTSPLIT('Data Table'!H131, CHAR(10)), FIND("-", _xlfn.TEXTSPLIT('Data Table'!H131, CHAR(10)))-1)) *
                  (VALUE(MID(_xlfn.TEXTSPLIT('Data Table'!H131, CHAR(10)), FIND("-", _xlfn.TEXTSPLIT('Data Table'!H131, CHAR(10)))+2,
                  SEARCH("hrs", _xlfn.TEXTSPLIT('Data Table'!H131, CHAR(10)))-SEARCH("-", _xlfn.TEXTSPLIT('Data Table'!H131, CHAR(10)))-2))/12)
               ), 2),
               "-"
            )
         )
      )
   )
)</f>
        <v>8</v>
      </c>
      <c r="I130" s="203" cm="1">
        <f t="array" ref="I130">IF('Data Table'!I131="", "-",
   IF('Data Table'!I131="-", "-",
      IF(ISNUMBER('Data Table'!I131*1), 'Data Table'!I131,
         IF(ISNUMBER(SEARCH("hrs", 'Data Table'!I131)),
            IFERROR(
               ROUND(SUMPRODUCT(
                  VALUE(LEFT(_xlfn.TEXTSPLIT('Data Table'!I131, CHAR(10)), FIND("-", _xlfn.TEXTSPLIT('Data Table'!I131, CHAR(10)))-1)) *
                  (VALUE(MID(_xlfn.TEXTSPLIT('Data Table'!I131, CHAR(10)), FIND("-", _xlfn.TEXTSPLIT('Data Table'!I131, CHAR(10)))+2,
                  SEARCH("hrs", _xlfn.TEXTSPLIT('Data Table'!I131, CHAR(10)))-SEARCH("-", _xlfn.TEXTSPLIT('Data Table'!I131, CHAR(10)))-2))/12)
               ), 2),
               "-"
            )
         )
      )
   )
)</f>
        <v>5</v>
      </c>
      <c r="J130" s="203" cm="1">
        <f t="array" ref="J130">IF('Data Table'!J131="", "-",
   IF('Data Table'!J131="-", "-",
      IF(ISNUMBER('Data Table'!J131*1), 'Data Table'!J131,
         IF(ISNUMBER(SEARCH("hrs", 'Data Table'!J131)),
            IFERROR(
               ROUND(SUMPRODUCT(
                  VALUE(LEFT(_xlfn.TEXTSPLIT('Data Table'!J131, CHAR(10)), FIND("-", _xlfn.TEXTSPLIT('Data Table'!J131, CHAR(10)))-1)) *
                  (VALUE(MID(_xlfn.TEXTSPLIT('Data Table'!J131, CHAR(10)), FIND("-", _xlfn.TEXTSPLIT('Data Table'!J131, CHAR(10)))+2,
                  SEARCH("hrs", _xlfn.TEXTSPLIT('Data Table'!J131, CHAR(10)))-SEARCH("-", _xlfn.TEXTSPLIT('Data Table'!J131, CHAR(10)))-2))/12)
               ), 2),
               "-"
            )
         )
      )
   )
)</f>
        <v>3</v>
      </c>
      <c r="K130" s="203" cm="1">
        <f t="array" ref="K130">IF('Data Table'!K131="", "-",
   IF('Data Table'!K131="-", "-",
      IF(ISNUMBER('Data Table'!K131*1), 'Data Table'!K131,
         IF(ISNUMBER(SEARCH("hrs", 'Data Table'!K131)),
            IFERROR(
               ROUND(SUMPRODUCT(
                  VALUE(LEFT(_xlfn.TEXTSPLIT('Data Table'!K131, CHAR(10)), FIND("-", _xlfn.TEXTSPLIT('Data Table'!K131, CHAR(10)))-1)) *
                  (VALUE(MID(_xlfn.TEXTSPLIT('Data Table'!K131, CHAR(10)), FIND("-", _xlfn.TEXTSPLIT('Data Table'!K131, CHAR(10)))+2,
                  SEARCH("hrs", _xlfn.TEXTSPLIT('Data Table'!K131, CHAR(10)))-SEARCH("-", _xlfn.TEXTSPLIT('Data Table'!K131, CHAR(10)))-2))/12)
               ), 2),
               "-"
            )
         )
      )
   )
)</f>
        <v>3</v>
      </c>
      <c r="L130" s="203" cm="1">
        <f t="array" ref="L130">IF('Data Table'!N131="", "-",
   IF('Data Table'!N131="-", "-",
      IF(ISNUMBER('Data Table'!N131*1), 'Data Table'!N131,
         IF(ISNUMBER(SEARCH("hrs", 'Data Table'!N131)),
            IFERROR(
               ROUND(SUMPRODUCT(
                  VALUE(LEFT(_xlfn.TEXTSPLIT('Data Table'!N131, CHAR(10)), FIND("-", _xlfn.TEXTSPLIT('Data Table'!N131, CHAR(10)))-1)) *
                  (VALUE(MID(_xlfn.TEXTSPLIT('Data Table'!N131, CHAR(10)), FIND("-", _xlfn.TEXTSPLIT('Data Table'!N131, CHAR(10)))+2,
                  SEARCH("hrs", _xlfn.TEXTSPLIT('Data Table'!N131, CHAR(10)))-SEARCH("-", _xlfn.TEXTSPLIT('Data Table'!N131, CHAR(10)))-2))/12)
               ), 2),
               "-"
            )
         )
      )
   )
)</f>
        <v>3</v>
      </c>
      <c r="M130" s="203" cm="1">
        <f t="array" ref="M130">IF('Data Table'!O131="", "-",
   IF('Data Table'!O131="-", "-",
      IF(ISNUMBER('Data Table'!O131*1), 'Data Table'!O131,
         IF(ISNUMBER(SEARCH("hrs", 'Data Table'!O131)),
            IFERROR(
               ROUND(SUMPRODUCT(
                  VALUE(LEFT(_xlfn.TEXTSPLIT('Data Table'!O131, CHAR(10)), FIND("-", _xlfn.TEXTSPLIT('Data Table'!O131, CHAR(10)))-1)) *
                  (VALUE(MID(_xlfn.TEXTSPLIT('Data Table'!O131, CHAR(10)), FIND("-", _xlfn.TEXTSPLIT('Data Table'!O131, CHAR(10)))+2,
                  SEARCH("hrs", _xlfn.TEXTSPLIT('Data Table'!O131, CHAR(10)))-SEARCH("-", _xlfn.TEXTSPLIT('Data Table'!O131, CHAR(10)))-2))/12)
               ), 2),
               "-"
            )
         )
      )
   )
)</f>
        <v>2</v>
      </c>
      <c r="N130" s="203" cm="1">
        <f t="array" ref="N130">IF('Data Table'!P131="", "-",
   IF('Data Table'!P131="-", "-",
      IF(ISNUMBER('Data Table'!P131*1), 'Data Table'!P131,
         IF(ISNUMBER(SEARCH("hrs", 'Data Table'!P131)),
            IFERROR(
               ROUND(SUMPRODUCT(
                  VALUE(LEFT(_xlfn.TEXTSPLIT('Data Table'!P131, CHAR(10)), FIND("-", _xlfn.TEXTSPLIT('Data Table'!P131, CHAR(10)))-1)) *
                  (VALUE(MID(_xlfn.TEXTSPLIT('Data Table'!P131, CHAR(10)), FIND("-", _xlfn.TEXTSPLIT('Data Table'!P131, CHAR(10)))+2,
                  SEARCH("hrs", _xlfn.TEXTSPLIT('Data Table'!P131, CHAR(10)))-SEARCH("-", _xlfn.TEXTSPLIT('Data Table'!P131, CHAR(10)))-2))/12)
               ), 2),
               "-"
            )
         )
      )
   )
)</f>
        <v>6</v>
      </c>
      <c r="O130" s="203" cm="1">
        <f t="array" ref="O130">IF('Data Table'!Q131="", "-",
   IF('Data Table'!Q131="-", "-",
      IF(ISNUMBER('Data Table'!Q131*1), 'Data Table'!Q131,
         IF(ISNUMBER(SEARCH("hrs", 'Data Table'!Q131)),
            IFERROR(
               ROUND(SUMPRODUCT(
                  VALUE(LEFT(_xlfn.TEXTSPLIT('Data Table'!Q131, CHAR(10)), FIND("-", _xlfn.TEXTSPLIT('Data Table'!Q131, CHAR(10)))-1)) *
                  (VALUE(MID(_xlfn.TEXTSPLIT('Data Table'!Q131, CHAR(10)), FIND("-", _xlfn.TEXTSPLIT('Data Table'!Q131, CHAR(10)))+2,
                  SEARCH("hrs", _xlfn.TEXTSPLIT('Data Table'!Q131, CHAR(10)))-SEARCH("-", _xlfn.TEXTSPLIT('Data Table'!Q131, CHAR(10)))-2))/12)
               ), 2),
               "-"
            )
         )
      )
   )
)</f>
        <v>4</v>
      </c>
      <c r="P130" s="203" cm="1">
        <f t="array" ref="P130">IF('Data Table'!R131="", "-",
   IF('Data Table'!R131="-", "-",
      IF(ISNUMBER('Data Table'!R131*1), 'Data Table'!R131,
         IF(ISNUMBER(SEARCH("hrs", 'Data Table'!R131)),
            IFERROR(
               ROUND(SUMPRODUCT(
                  VALUE(LEFT(_xlfn.TEXTSPLIT('Data Table'!R131, CHAR(10)), FIND("-", _xlfn.TEXTSPLIT('Data Table'!R131, CHAR(10)))-1)) *
                  (VALUE(MID(_xlfn.TEXTSPLIT('Data Table'!R131, CHAR(10)), FIND("-", _xlfn.TEXTSPLIT('Data Table'!R131, CHAR(10)))+2,
                  SEARCH("hrs", _xlfn.TEXTSPLIT('Data Table'!R131, CHAR(10)))-SEARCH("-", _xlfn.TEXTSPLIT('Data Table'!R131, CHAR(10)))-2))/12)
               ), 2),
               "-"
            )
         )
      )
   )
)</f>
        <v>2</v>
      </c>
      <c r="Q130" s="203" cm="1">
        <f t="array" ref="Q130">IF('Data Table'!S131="", "-",
   IF('Data Table'!S131="-", "-",
      IF(ISNUMBER('Data Table'!S131*1), 'Data Table'!S131,
         IF(ISNUMBER(SEARCH("hrs", 'Data Table'!S131)),
            IFERROR(
               ROUND(SUMPRODUCT(
                  VALUE(LEFT(_xlfn.TEXTSPLIT('Data Table'!S131, CHAR(10)), FIND("-", _xlfn.TEXTSPLIT('Data Table'!S131, CHAR(10)))-1)) *
                  (VALUE(MID(_xlfn.TEXTSPLIT('Data Table'!S131, CHAR(10)), FIND("-", _xlfn.TEXTSPLIT('Data Table'!S131, CHAR(10)))+2,
                  SEARCH("hrs", _xlfn.TEXTSPLIT('Data Table'!S131, CHAR(10)))-SEARCH("-", _xlfn.TEXTSPLIT('Data Table'!S131, CHAR(10)))-2))/12)
               ), 2),
               "-"
            )
         )
      )
   )
)</f>
        <v>2</v>
      </c>
      <c r="R130" s="203" cm="1">
        <f t="array" ref="R130">IF('Data Table'!T131="", "-",
   IF('Data Table'!T131="-", "-",
      IF(ISNUMBER('Data Table'!T131*1), 'Data Table'!T131,
         IF(ISNUMBER(SEARCH("hrs", 'Data Table'!T131)),
            IFERROR(
               ROUND(SUMPRODUCT(
                  VALUE(LEFT(_xlfn.TEXTSPLIT('Data Table'!T131, CHAR(10)), FIND("-", _xlfn.TEXTSPLIT('Data Table'!T131, CHAR(10)))-1)) *
                  (VALUE(MID(_xlfn.TEXTSPLIT('Data Table'!T131, CHAR(10)), FIND("-", _xlfn.TEXTSPLIT('Data Table'!T131, CHAR(10)))+2,
                  SEARCH("hrs", _xlfn.TEXTSPLIT('Data Table'!T131, CHAR(10)))-SEARCH("-", _xlfn.TEXTSPLIT('Data Table'!T131, CHAR(10)))-2))/12)
               ), 2),
               "-"
            )
         )
      )
   )
)</f>
        <v>6</v>
      </c>
      <c r="S130" s="203" cm="1">
        <f t="array" ref="S130">IF('Data Table'!U131="", "-",
   IF('Data Table'!U131="-", "-",
      IF(ISNUMBER('Data Table'!U131*1), 'Data Table'!U131,
         IF(ISNUMBER(SEARCH("hrs", 'Data Table'!U131)),
            IFERROR(
               ROUND(SUMPRODUCT(
                  VALUE(LEFT(_xlfn.TEXTSPLIT('Data Table'!U131, CHAR(10)), FIND("-", _xlfn.TEXTSPLIT('Data Table'!U131, CHAR(10)))-1)) *
                  (VALUE(MID(_xlfn.TEXTSPLIT('Data Table'!U131, CHAR(10)), FIND("-", _xlfn.TEXTSPLIT('Data Table'!U131, CHAR(10)))+2,
                  SEARCH("hrs", _xlfn.TEXTSPLIT('Data Table'!U131, CHAR(10)))-SEARCH("-", _xlfn.TEXTSPLIT('Data Table'!U131, CHAR(10)))-2))/12)
               ), 2),
               "-"
            )
         )
      )
   )
)</f>
        <v>6</v>
      </c>
      <c r="T130" s="245">
        <v>26216</v>
      </c>
      <c r="U130" s="245">
        <v>66751</v>
      </c>
      <c r="V130" s="245">
        <v>844</v>
      </c>
      <c r="W130" s="296"/>
    </row>
    <row r="131" spans="1:23" s="3" customFormat="1" ht="20.25" customHeight="1">
      <c r="A131" s="205">
        <v>45441</v>
      </c>
      <c r="B131" s="203" cm="1">
        <f t="array" ref="B131">IF('Data Table'!B132="", "-",
   IF('Data Table'!B132="-", "-",
      IF(ISNUMBER('Data Table'!B132*1), 'Data Table'!B132,
         IF(ISNUMBER(SEARCH("hrs", 'Data Table'!B132)),
            IFERROR(
               ROUND(SUMPRODUCT(
                  VALUE(LEFT(_xlfn.TEXTSPLIT('Data Table'!B132, CHAR(10)), FIND("-", _xlfn.TEXTSPLIT('Data Table'!B132, CHAR(10)))-1)) *
                  (VALUE(MID(_xlfn.TEXTSPLIT('Data Table'!B132, CHAR(10)), FIND("-", _xlfn.TEXTSPLIT('Data Table'!B132, CHAR(10)))+2,
                  SEARCH("hrs", _xlfn.TEXTSPLIT('Data Table'!B132, CHAR(10)))-SEARCH("-", _xlfn.TEXTSPLIT('Data Table'!B132, CHAR(10)))-2))/12)
               ), 2),
               "-"
            )
         )
      )
   )
)</f>
        <v>114</v>
      </c>
      <c r="C131" s="203" cm="1">
        <f t="array" ref="C131">IF('Data Table'!C132="", "-",
   IF('Data Table'!C132="-", "-",
      IF(ISNUMBER('Data Table'!C132*1), 'Data Table'!C132,
         IF(ISNUMBER(SEARCH("hrs", 'Data Table'!C132)),
            IFERROR(
               ROUND(SUMPRODUCT(
                  VALUE(LEFT(_xlfn.TEXTSPLIT('Data Table'!C132, CHAR(10)), FIND("-", _xlfn.TEXTSPLIT('Data Table'!C132, CHAR(10)))-1)) *
                  (VALUE(MID(_xlfn.TEXTSPLIT('Data Table'!C132, CHAR(10)), FIND("-", _xlfn.TEXTSPLIT('Data Table'!C132, CHAR(10)))+2,
                  SEARCH("hrs", _xlfn.TEXTSPLIT('Data Table'!C132, CHAR(10)))-SEARCH("-", _xlfn.TEXTSPLIT('Data Table'!C132, CHAR(10)))-2))/12)
               ), 2),
               "-"
            )
         )
      )
   )
)</f>
        <v>100</v>
      </c>
      <c r="D131" s="203" cm="1">
        <f t="array" ref="D131">IF('Data Table'!D132="", "-",
   IF('Data Table'!D132="-", "-",
      IF(ISNUMBER('Data Table'!D132*1), 'Data Table'!D132,
         IF(ISNUMBER(SEARCH("hrs", 'Data Table'!D132)),
            IFERROR(
               ROUND(SUMPRODUCT(
                  VALUE(LEFT(_xlfn.TEXTSPLIT('Data Table'!D132, CHAR(10)), FIND("-", _xlfn.TEXTSPLIT('Data Table'!D132, CHAR(10)))-1)) *
                  (VALUE(MID(_xlfn.TEXTSPLIT('Data Table'!D132, CHAR(10)), FIND("-", _xlfn.TEXTSPLIT('Data Table'!D132, CHAR(10)))+2,
                  SEARCH("hrs", _xlfn.TEXTSPLIT('Data Table'!D132, CHAR(10)))-SEARCH("-", _xlfn.TEXTSPLIT('Data Table'!D132, CHAR(10)))-2))/12)
               ), 2),
               "-"
            )
         )
      )
   )
)</f>
        <v>25</v>
      </c>
      <c r="E131" s="203" cm="1">
        <f t="array" ref="E131">IF('Data Table'!E132="", "-",
   IF('Data Table'!E132="-", "-",
      IF(ISNUMBER('Data Table'!E132*1), 'Data Table'!E132,
         IF(ISNUMBER(SEARCH("hrs", 'Data Table'!E132)),
            IFERROR(
               ROUND(SUMPRODUCT(
                  VALUE(LEFT(_xlfn.TEXTSPLIT('Data Table'!E132, CHAR(10)), FIND("-", _xlfn.TEXTSPLIT('Data Table'!E132, CHAR(10)))-1)) *
                  (VALUE(MID(_xlfn.TEXTSPLIT('Data Table'!E132, CHAR(10)), FIND("-", _xlfn.TEXTSPLIT('Data Table'!E132, CHAR(10)))+2,
                  SEARCH("hrs", _xlfn.TEXTSPLIT('Data Table'!E132, CHAR(10)))-SEARCH("-", _xlfn.TEXTSPLIT('Data Table'!E132, CHAR(10)))-2))/12)
               ), 2),
               "-"
            )
         )
      )
   )
)</f>
        <v>23</v>
      </c>
      <c r="F131" s="203" cm="1">
        <f t="array" ref="F131">IF('Data Table'!F132="", "-",
   IF('Data Table'!F132="-", "-",
      IF(ISNUMBER('Data Table'!F132*1), 'Data Table'!F132,
         IF(ISNUMBER(SEARCH("hrs", 'Data Table'!F132)),
            IFERROR(
               ROUND(SUMPRODUCT(
                  VALUE(LEFT(_xlfn.TEXTSPLIT('Data Table'!F132, CHAR(10)), FIND("-", _xlfn.TEXTSPLIT('Data Table'!F132, CHAR(10)))-1)) *
                  (VALUE(MID(_xlfn.TEXTSPLIT('Data Table'!F132, CHAR(10)), FIND("-", _xlfn.TEXTSPLIT('Data Table'!F132, CHAR(10)))+2,
                  SEARCH("hrs", _xlfn.TEXTSPLIT('Data Table'!F132, CHAR(10)))-SEARCH("-", _xlfn.TEXTSPLIT('Data Table'!F132, CHAR(10)))-2))/12)
               ), 2),
               "-"
            )
         )
      )
   )
)</f>
        <v>8</v>
      </c>
      <c r="G131" s="203" cm="1">
        <f t="array" ref="G131">IF('Data Table'!G132="", "-",
   IF('Data Table'!G132="-", "-",
      IF(ISNUMBER('Data Table'!G132*1), 'Data Table'!G132,
         IF(ISNUMBER(SEARCH("hrs", 'Data Table'!G132)),
            IFERROR(
               ROUND(SUMPRODUCT(
                  VALUE(LEFT(_xlfn.TEXTSPLIT('Data Table'!G132, CHAR(10)), FIND("-", _xlfn.TEXTSPLIT('Data Table'!G132, CHAR(10)))-1)) *
                  (VALUE(MID(_xlfn.TEXTSPLIT('Data Table'!G132, CHAR(10)), FIND("-", _xlfn.TEXTSPLIT('Data Table'!G132, CHAR(10)))+2,
                  SEARCH("hrs", _xlfn.TEXTSPLIT('Data Table'!G132, CHAR(10)))-SEARCH("-", _xlfn.TEXTSPLIT('Data Table'!G132, CHAR(10)))-2))/12)
               ), 2),
               "-"
            )
         )
      )
   )
)</f>
        <v>10</v>
      </c>
      <c r="H131" s="203" cm="1">
        <f t="array" ref="H131">IF('Data Table'!H132="", "-",
   IF('Data Table'!H132="-", "-",
      IF(ISNUMBER('Data Table'!H132*1), 'Data Table'!H132,
         IF(ISNUMBER(SEARCH("hrs", 'Data Table'!H132)),
            IFERROR(
               ROUND(SUMPRODUCT(
                  VALUE(LEFT(_xlfn.TEXTSPLIT('Data Table'!H132, CHAR(10)), FIND("-", _xlfn.TEXTSPLIT('Data Table'!H132, CHAR(10)))-1)) *
                  (VALUE(MID(_xlfn.TEXTSPLIT('Data Table'!H132, CHAR(10)), FIND("-", _xlfn.TEXTSPLIT('Data Table'!H132, CHAR(10)))+2,
                  SEARCH("hrs", _xlfn.TEXTSPLIT('Data Table'!H132, CHAR(10)))-SEARCH("-", _xlfn.TEXTSPLIT('Data Table'!H132, CHAR(10)))-2))/12)
               ), 2),
               "-"
            )
         )
      )
   )
)</f>
        <v>8</v>
      </c>
      <c r="I131" s="203" cm="1">
        <f t="array" ref="I131">IF('Data Table'!I132="", "-",
   IF('Data Table'!I132="-", "-",
      IF(ISNUMBER('Data Table'!I132*1), 'Data Table'!I132,
         IF(ISNUMBER(SEARCH("hrs", 'Data Table'!I132)),
            IFERROR(
               ROUND(SUMPRODUCT(
                  VALUE(LEFT(_xlfn.TEXTSPLIT('Data Table'!I132, CHAR(10)), FIND("-", _xlfn.TEXTSPLIT('Data Table'!I132, CHAR(10)))-1)) *
                  (VALUE(MID(_xlfn.TEXTSPLIT('Data Table'!I132, CHAR(10)), FIND("-", _xlfn.TEXTSPLIT('Data Table'!I132, CHAR(10)))+2,
                  SEARCH("hrs", _xlfn.TEXTSPLIT('Data Table'!I132, CHAR(10)))-SEARCH("-", _xlfn.TEXTSPLIT('Data Table'!I132, CHAR(10)))-2))/12)
               ), 2),
               "-"
            )
         )
      )
   )
)</f>
        <v>9</v>
      </c>
      <c r="J131" s="203" cm="1">
        <f t="array" ref="J131">IF('Data Table'!J132="", "-",
   IF('Data Table'!J132="-", "-",
      IF(ISNUMBER('Data Table'!J132*1), 'Data Table'!J132,
         IF(ISNUMBER(SEARCH("hrs", 'Data Table'!J132)),
            IFERROR(
               ROUND(SUMPRODUCT(
                  VALUE(LEFT(_xlfn.TEXTSPLIT('Data Table'!J132, CHAR(10)), FIND("-", _xlfn.TEXTSPLIT('Data Table'!J132, CHAR(10)))-1)) *
                  (VALUE(MID(_xlfn.TEXTSPLIT('Data Table'!J132, CHAR(10)), FIND("-", _xlfn.TEXTSPLIT('Data Table'!J132, CHAR(10)))+2,
                  SEARCH("hrs", _xlfn.TEXTSPLIT('Data Table'!J132, CHAR(10)))-SEARCH("-", _xlfn.TEXTSPLIT('Data Table'!J132, CHAR(10)))-2))/12)
               ), 2),
               "-"
            )
         )
      )
   )
)</f>
        <v>3</v>
      </c>
      <c r="K131" s="203" cm="1">
        <f t="array" ref="K131">IF('Data Table'!K132="", "-",
   IF('Data Table'!K132="-", "-",
      IF(ISNUMBER('Data Table'!K132*1), 'Data Table'!K132,
         IF(ISNUMBER(SEARCH("hrs", 'Data Table'!K132)),
            IFERROR(
               ROUND(SUMPRODUCT(
                  VALUE(LEFT(_xlfn.TEXTSPLIT('Data Table'!K132, CHAR(10)), FIND("-", _xlfn.TEXTSPLIT('Data Table'!K132, CHAR(10)))-1)) *
                  (VALUE(MID(_xlfn.TEXTSPLIT('Data Table'!K132, CHAR(10)), FIND("-", _xlfn.TEXTSPLIT('Data Table'!K132, CHAR(10)))+2,
                  SEARCH("hrs", _xlfn.TEXTSPLIT('Data Table'!K132, CHAR(10)))-SEARCH("-", _xlfn.TEXTSPLIT('Data Table'!K132, CHAR(10)))-2))/12)
               ), 2),
               "-"
            )
         )
      )
   )
)</f>
        <v>4</v>
      </c>
      <c r="L131" s="203" cm="1">
        <f t="array" ref="L131">IF('Data Table'!N132="", "-",
   IF('Data Table'!N132="-", "-",
      IF(ISNUMBER('Data Table'!N132*1), 'Data Table'!N132,
         IF(ISNUMBER(SEARCH("hrs", 'Data Table'!N132)),
            IFERROR(
               ROUND(SUMPRODUCT(
                  VALUE(LEFT(_xlfn.TEXTSPLIT('Data Table'!N132, CHAR(10)), FIND("-", _xlfn.TEXTSPLIT('Data Table'!N132, CHAR(10)))-1)) *
                  (VALUE(MID(_xlfn.TEXTSPLIT('Data Table'!N132, CHAR(10)), FIND("-", _xlfn.TEXTSPLIT('Data Table'!N132, CHAR(10)))+2,
                  SEARCH("hrs", _xlfn.TEXTSPLIT('Data Table'!N132, CHAR(10)))-SEARCH("-", _xlfn.TEXTSPLIT('Data Table'!N132, CHAR(10)))-2))/12)
               ), 2),
               "-"
            )
         )
      )
   )
)</f>
        <v>3</v>
      </c>
      <c r="M131" s="203" cm="1">
        <f t="array" ref="M131">IF('Data Table'!O132="", "-",
   IF('Data Table'!O132="-", "-",
      IF(ISNUMBER('Data Table'!O132*1), 'Data Table'!O132,
         IF(ISNUMBER(SEARCH("hrs", 'Data Table'!O132)),
            IFERROR(
               ROUND(SUMPRODUCT(
                  VALUE(LEFT(_xlfn.TEXTSPLIT('Data Table'!O132, CHAR(10)), FIND("-", _xlfn.TEXTSPLIT('Data Table'!O132, CHAR(10)))-1)) *
                  (VALUE(MID(_xlfn.TEXTSPLIT('Data Table'!O132, CHAR(10)), FIND("-", _xlfn.TEXTSPLIT('Data Table'!O132, CHAR(10)))+2,
                  SEARCH("hrs", _xlfn.TEXTSPLIT('Data Table'!O132, CHAR(10)))-SEARCH("-", _xlfn.TEXTSPLIT('Data Table'!O132, CHAR(10)))-2))/12)
               ), 2),
               "-"
            )
         )
      )
   )
)</f>
        <v>2</v>
      </c>
      <c r="N131" s="203" cm="1">
        <f t="array" ref="N131">IF('Data Table'!P132="", "-",
   IF('Data Table'!P132="-", "-",
      IF(ISNUMBER('Data Table'!P132*1), 'Data Table'!P132,
         IF(ISNUMBER(SEARCH("hrs", 'Data Table'!P132)),
            IFERROR(
               ROUND(SUMPRODUCT(
                  VALUE(LEFT(_xlfn.TEXTSPLIT('Data Table'!P132, CHAR(10)), FIND("-", _xlfn.TEXTSPLIT('Data Table'!P132, CHAR(10)))-1)) *
                  (VALUE(MID(_xlfn.TEXTSPLIT('Data Table'!P132, CHAR(10)), FIND("-", _xlfn.TEXTSPLIT('Data Table'!P132, CHAR(10)))+2,
                  SEARCH("hrs", _xlfn.TEXTSPLIT('Data Table'!P132, CHAR(10)))-SEARCH("-", _xlfn.TEXTSPLIT('Data Table'!P132, CHAR(10)))-2))/12)
               ), 2),
               "-"
            )
         )
      )
   )
)</f>
        <v>5</v>
      </c>
      <c r="O131" s="203" cm="1">
        <f t="array" ref="O131">IF('Data Table'!Q132="", "-",
   IF('Data Table'!Q132="-", "-",
      IF(ISNUMBER('Data Table'!Q132*1), 'Data Table'!Q132,
         IF(ISNUMBER(SEARCH("hrs", 'Data Table'!Q132)),
            IFERROR(
               ROUND(SUMPRODUCT(
                  VALUE(LEFT(_xlfn.TEXTSPLIT('Data Table'!Q132, CHAR(10)), FIND("-", _xlfn.TEXTSPLIT('Data Table'!Q132, CHAR(10)))-1)) *
                  (VALUE(MID(_xlfn.TEXTSPLIT('Data Table'!Q132, CHAR(10)), FIND("-", _xlfn.TEXTSPLIT('Data Table'!Q132, CHAR(10)))+2,
                  SEARCH("hrs", _xlfn.TEXTSPLIT('Data Table'!Q132, CHAR(10)))-SEARCH("-", _xlfn.TEXTSPLIT('Data Table'!Q132, CHAR(10)))-2))/12)
               ), 2),
               "-"
            )
         )
      )
   )
)</f>
        <v>4</v>
      </c>
      <c r="P131" s="203" cm="1">
        <f t="array" ref="P131">IF('Data Table'!R132="", "-",
   IF('Data Table'!R132="-", "-",
      IF(ISNUMBER('Data Table'!R132*1), 'Data Table'!R132,
         IF(ISNUMBER(SEARCH("hrs", 'Data Table'!R132)),
            IFERROR(
               ROUND(SUMPRODUCT(
                  VALUE(LEFT(_xlfn.TEXTSPLIT('Data Table'!R132, CHAR(10)), FIND("-", _xlfn.TEXTSPLIT('Data Table'!R132, CHAR(10)))-1)) *
                  (VALUE(MID(_xlfn.TEXTSPLIT('Data Table'!R132, CHAR(10)), FIND("-", _xlfn.TEXTSPLIT('Data Table'!R132, CHAR(10)))+2,
                  SEARCH("hrs", _xlfn.TEXTSPLIT('Data Table'!R132, CHAR(10)))-SEARCH("-", _xlfn.TEXTSPLIT('Data Table'!R132, CHAR(10)))-2))/12)
               ), 2),
               "-"
            )
         )
      )
   )
)</f>
        <v>3</v>
      </c>
      <c r="Q131" s="203" cm="1">
        <f t="array" ref="Q131">IF('Data Table'!S132="", "-",
   IF('Data Table'!S132="-", "-",
      IF(ISNUMBER('Data Table'!S132*1), 'Data Table'!S132,
         IF(ISNUMBER(SEARCH("hrs", 'Data Table'!S132)),
            IFERROR(
               ROUND(SUMPRODUCT(
                  VALUE(LEFT(_xlfn.TEXTSPLIT('Data Table'!S132, CHAR(10)), FIND("-", _xlfn.TEXTSPLIT('Data Table'!S132, CHAR(10)))-1)) *
                  (VALUE(MID(_xlfn.TEXTSPLIT('Data Table'!S132, CHAR(10)), FIND("-", _xlfn.TEXTSPLIT('Data Table'!S132, CHAR(10)))+2,
                  SEARCH("hrs", _xlfn.TEXTSPLIT('Data Table'!S132, CHAR(10)))-SEARCH("-", _xlfn.TEXTSPLIT('Data Table'!S132, CHAR(10)))-2))/12)
               ), 2),
               "-"
            )
         )
      )
   )
)</f>
        <v>3</v>
      </c>
      <c r="R131" s="203" cm="1">
        <f t="array" ref="R131">IF('Data Table'!T132="", "-",
   IF('Data Table'!T132="-", "-",
      IF(ISNUMBER('Data Table'!T132*1), 'Data Table'!T132,
         IF(ISNUMBER(SEARCH("hrs", 'Data Table'!T132)),
            IFERROR(
               ROUND(SUMPRODUCT(
                  VALUE(LEFT(_xlfn.TEXTSPLIT('Data Table'!T132, CHAR(10)), FIND("-", _xlfn.TEXTSPLIT('Data Table'!T132, CHAR(10)))-1)) *
                  (VALUE(MID(_xlfn.TEXTSPLIT('Data Table'!T132, CHAR(10)), FIND("-", _xlfn.TEXTSPLIT('Data Table'!T132, CHAR(10)))+2,
                  SEARCH("hrs", _xlfn.TEXTSPLIT('Data Table'!T132, CHAR(10)))-SEARCH("-", _xlfn.TEXTSPLIT('Data Table'!T132, CHAR(10)))-2))/12)
               ), 2),
               "-"
            )
         )
      )
   )
)</f>
        <v>6</v>
      </c>
      <c r="S131" s="203" cm="1">
        <f t="array" ref="S131">IF('Data Table'!U132="", "-",
   IF('Data Table'!U132="-", "-",
      IF(ISNUMBER('Data Table'!U132*1), 'Data Table'!U132,
         IF(ISNUMBER(SEARCH("hrs", 'Data Table'!U132)),
            IFERROR(
               ROUND(SUMPRODUCT(
                  VALUE(LEFT(_xlfn.TEXTSPLIT('Data Table'!U132, CHAR(10)), FIND("-", _xlfn.TEXTSPLIT('Data Table'!U132, CHAR(10)))-1)) *
                  (VALUE(MID(_xlfn.TEXTSPLIT('Data Table'!U132, CHAR(10)), FIND("-", _xlfn.TEXTSPLIT('Data Table'!U132, CHAR(10)))+2,
                  SEARCH("hrs", _xlfn.TEXTSPLIT('Data Table'!U132, CHAR(10)))-SEARCH("-", _xlfn.TEXTSPLIT('Data Table'!U132, CHAR(10)))-2))/12)
               ), 2),
               "-"
            )
         )
      )
   )
)</f>
        <v>6</v>
      </c>
      <c r="T131" s="245">
        <v>26564</v>
      </c>
      <c r="U131" s="245">
        <v>69801</v>
      </c>
      <c r="V131" s="245">
        <v>877</v>
      </c>
      <c r="W131" s="298"/>
    </row>
    <row r="132" spans="1:23" s="3" customFormat="1" ht="20.25" customHeight="1">
      <c r="A132" s="205">
        <v>45442</v>
      </c>
      <c r="B132" s="203" cm="1">
        <f t="array" ref="B132">IF('Data Table'!B133="", "-",
   IF('Data Table'!B133="-", "-",
      IF(ISNUMBER('Data Table'!B133*1), 'Data Table'!B133,
         IF(ISNUMBER(SEARCH("hrs", 'Data Table'!B133)),
            IFERROR(
               ROUND(SUMPRODUCT(
                  VALUE(LEFT(_xlfn.TEXTSPLIT('Data Table'!B133, CHAR(10)), FIND("-", _xlfn.TEXTSPLIT('Data Table'!B133, CHAR(10)))-1)) *
                  (VALUE(MID(_xlfn.TEXTSPLIT('Data Table'!B133, CHAR(10)), FIND("-", _xlfn.TEXTSPLIT('Data Table'!B133, CHAR(10)))+2,
                  SEARCH("hrs", _xlfn.TEXTSPLIT('Data Table'!B133, CHAR(10)))-SEARCH("-", _xlfn.TEXTSPLIT('Data Table'!B133, CHAR(10)))-2))/12)
               ), 2),
               "-"
            )
         )
      )
   )
)</f>
        <v>114</v>
      </c>
      <c r="C132" s="203" cm="1">
        <f t="array" ref="C132">IF('Data Table'!C133="", "-",
   IF('Data Table'!C133="-", "-",
      IF(ISNUMBER('Data Table'!C133*1), 'Data Table'!C133,
         IF(ISNUMBER(SEARCH("hrs", 'Data Table'!C133)),
            IFERROR(
               ROUND(SUMPRODUCT(
                  VALUE(LEFT(_xlfn.TEXTSPLIT('Data Table'!C133, CHAR(10)), FIND("-", _xlfn.TEXTSPLIT('Data Table'!C133, CHAR(10)))-1)) *
                  (VALUE(MID(_xlfn.TEXTSPLIT('Data Table'!C133, CHAR(10)), FIND("-", _xlfn.TEXTSPLIT('Data Table'!C133, CHAR(10)))+2,
                  SEARCH("hrs", _xlfn.TEXTSPLIT('Data Table'!C133, CHAR(10)))-SEARCH("-", _xlfn.TEXTSPLIT('Data Table'!C133, CHAR(10)))-2))/12)
               ), 2),
               "-"
            )
         )
      )
   )
)</f>
        <v>127</v>
      </c>
      <c r="D132" s="203" cm="1">
        <f t="array" ref="D132">IF('Data Table'!D133="", "-",
   IF('Data Table'!D133="-", "-",
      IF(ISNUMBER('Data Table'!D133*1), 'Data Table'!D133,
         IF(ISNUMBER(SEARCH("hrs", 'Data Table'!D133)),
            IFERROR(
               ROUND(SUMPRODUCT(
                  VALUE(LEFT(_xlfn.TEXTSPLIT('Data Table'!D133, CHAR(10)), FIND("-", _xlfn.TEXTSPLIT('Data Table'!D133, CHAR(10)))-1)) *
                  (VALUE(MID(_xlfn.TEXTSPLIT('Data Table'!D133, CHAR(10)), FIND("-", _xlfn.TEXTSPLIT('Data Table'!D133, CHAR(10)))+2,
                  SEARCH("hrs", _xlfn.TEXTSPLIT('Data Table'!D133, CHAR(10)))-SEARCH("-", _xlfn.TEXTSPLIT('Data Table'!D133, CHAR(10)))-2))/12)
               ), 2),
               "-"
            )
         )
      )
   )
)</f>
        <v>23</v>
      </c>
      <c r="E132" s="203" cm="1">
        <f t="array" ref="E132">IF('Data Table'!E133="", "-",
   IF('Data Table'!E133="-", "-",
      IF(ISNUMBER('Data Table'!E133*1), 'Data Table'!E133,
         IF(ISNUMBER(SEARCH("hrs", 'Data Table'!E133)),
            IFERROR(
               ROUND(SUMPRODUCT(
                  VALUE(LEFT(_xlfn.TEXTSPLIT('Data Table'!E133, CHAR(10)), FIND("-", _xlfn.TEXTSPLIT('Data Table'!E133, CHAR(10)))-1)) *
                  (VALUE(MID(_xlfn.TEXTSPLIT('Data Table'!E133, CHAR(10)), FIND("-", _xlfn.TEXTSPLIT('Data Table'!E133, CHAR(10)))+2,
                  SEARCH("hrs", _xlfn.TEXTSPLIT('Data Table'!E133, CHAR(10)))-SEARCH("-", _xlfn.TEXTSPLIT('Data Table'!E133, CHAR(10)))-2))/12)
               ), 2),
               "-"
            )
         )
      )
   )
)</f>
        <v>25</v>
      </c>
      <c r="F132" s="203" cm="1">
        <f t="array" ref="F132">IF('Data Table'!F133="", "-",
   IF('Data Table'!F133="-", "-",
      IF(ISNUMBER('Data Table'!F133*1), 'Data Table'!F133,
         IF(ISNUMBER(SEARCH("hrs", 'Data Table'!F133)),
            IFERROR(
               ROUND(SUMPRODUCT(
                  VALUE(LEFT(_xlfn.TEXTSPLIT('Data Table'!F133, CHAR(10)), FIND("-", _xlfn.TEXTSPLIT('Data Table'!F133, CHAR(10)))-1)) *
                  (VALUE(MID(_xlfn.TEXTSPLIT('Data Table'!F133, CHAR(10)), FIND("-", _xlfn.TEXTSPLIT('Data Table'!F133, CHAR(10)))+2,
                  SEARCH("hrs", _xlfn.TEXTSPLIT('Data Table'!F133, CHAR(10)))-SEARCH("-", _xlfn.TEXTSPLIT('Data Table'!F133, CHAR(10)))-2))/12)
               ), 2),
               "-"
            )
         )
      )
   )
)</f>
        <v>8</v>
      </c>
      <c r="G132" s="203" cm="1">
        <f t="array" ref="G132">IF('Data Table'!G133="", "-",
   IF('Data Table'!G133="-", "-",
      IF(ISNUMBER('Data Table'!G133*1), 'Data Table'!G133,
         IF(ISNUMBER(SEARCH("hrs", 'Data Table'!G133)),
            IFERROR(
               ROUND(SUMPRODUCT(
                  VALUE(LEFT(_xlfn.TEXTSPLIT('Data Table'!G133, CHAR(10)), FIND("-", _xlfn.TEXTSPLIT('Data Table'!G133, CHAR(10)))-1)) *
                  (VALUE(MID(_xlfn.TEXTSPLIT('Data Table'!G133, CHAR(10)), FIND("-", _xlfn.TEXTSPLIT('Data Table'!G133, CHAR(10)))+2,
                  SEARCH("hrs", _xlfn.TEXTSPLIT('Data Table'!G133, CHAR(10)))-SEARCH("-", _xlfn.TEXTSPLIT('Data Table'!G133, CHAR(10)))-2))/12)
               ), 2),
               "-"
            )
         )
      )
   )
)</f>
        <v>9</v>
      </c>
      <c r="H132" s="203" cm="1">
        <f t="array" ref="H132">IF('Data Table'!H133="", "-",
   IF('Data Table'!H133="-", "-",
      IF(ISNUMBER('Data Table'!H133*1), 'Data Table'!H133,
         IF(ISNUMBER(SEARCH("hrs", 'Data Table'!H133)),
            IFERROR(
               ROUND(SUMPRODUCT(
                  VALUE(LEFT(_xlfn.TEXTSPLIT('Data Table'!H133, CHAR(10)), FIND("-", _xlfn.TEXTSPLIT('Data Table'!H133, CHAR(10)))-1)) *
                  (VALUE(MID(_xlfn.TEXTSPLIT('Data Table'!H133, CHAR(10)), FIND("-", _xlfn.TEXTSPLIT('Data Table'!H133, CHAR(10)))+2,
                  SEARCH("hrs", _xlfn.TEXTSPLIT('Data Table'!H133, CHAR(10)))-SEARCH("-", _xlfn.TEXTSPLIT('Data Table'!H133, CHAR(10)))-2))/12)
               ), 2),
               "-"
            )
         )
      )
   )
)</f>
        <v>8</v>
      </c>
      <c r="I132" s="203" cm="1">
        <f t="array" ref="I132">IF('Data Table'!I133="", "-",
   IF('Data Table'!I133="-", "-",
      IF(ISNUMBER('Data Table'!I133*1), 'Data Table'!I133,
         IF(ISNUMBER(SEARCH("hrs", 'Data Table'!I133)),
            IFERROR(
               ROUND(SUMPRODUCT(
                  VALUE(LEFT(_xlfn.TEXTSPLIT('Data Table'!I133, CHAR(10)), FIND("-", _xlfn.TEXTSPLIT('Data Table'!I133, CHAR(10)))-1)) *
                  (VALUE(MID(_xlfn.TEXTSPLIT('Data Table'!I133, CHAR(10)), FIND("-", _xlfn.TEXTSPLIT('Data Table'!I133, CHAR(10)))+2,
                  SEARCH("hrs", _xlfn.TEXTSPLIT('Data Table'!I133, CHAR(10)))-SEARCH("-", _xlfn.TEXTSPLIT('Data Table'!I133, CHAR(10)))-2))/12)
               ), 2),
               "-"
            )
         )
      )
   )
)</f>
        <v>12</v>
      </c>
      <c r="J132" s="203" cm="1">
        <f t="array" ref="J132">IF('Data Table'!J133="", "-",
   IF('Data Table'!J133="-", "-",
      IF(ISNUMBER('Data Table'!J133*1), 'Data Table'!J133,
         IF(ISNUMBER(SEARCH("hrs", 'Data Table'!J133)),
            IFERROR(
               ROUND(SUMPRODUCT(
                  VALUE(LEFT(_xlfn.TEXTSPLIT('Data Table'!J133, CHAR(10)), FIND("-", _xlfn.TEXTSPLIT('Data Table'!J133, CHAR(10)))-1)) *
                  (VALUE(MID(_xlfn.TEXTSPLIT('Data Table'!J133, CHAR(10)), FIND("-", _xlfn.TEXTSPLIT('Data Table'!J133, CHAR(10)))+2,
                  SEARCH("hrs", _xlfn.TEXTSPLIT('Data Table'!J133, CHAR(10)))-SEARCH("-", _xlfn.TEXTSPLIT('Data Table'!J133, CHAR(10)))-2))/12)
               ), 2),
               "-"
            )
         )
      )
   )
)</f>
        <v>3</v>
      </c>
      <c r="K132" s="203" cm="1">
        <f t="array" ref="K132">IF('Data Table'!K133="", "-",
   IF('Data Table'!K133="-", "-",
      IF(ISNUMBER('Data Table'!K133*1), 'Data Table'!K133,
         IF(ISNUMBER(SEARCH("hrs", 'Data Table'!K133)),
            IFERROR(
               ROUND(SUMPRODUCT(
                  VALUE(LEFT(_xlfn.TEXTSPLIT('Data Table'!K133, CHAR(10)), FIND("-", _xlfn.TEXTSPLIT('Data Table'!K133, CHAR(10)))-1)) *
                  (VALUE(MID(_xlfn.TEXTSPLIT('Data Table'!K133, CHAR(10)), FIND("-", _xlfn.TEXTSPLIT('Data Table'!K133, CHAR(10)))+2,
                  SEARCH("hrs", _xlfn.TEXTSPLIT('Data Table'!K133, CHAR(10)))-SEARCH("-", _xlfn.TEXTSPLIT('Data Table'!K133, CHAR(10)))-2))/12)
               ), 2),
               "-"
            )
         )
      )
   )
)</f>
        <v>2</v>
      </c>
      <c r="L132" s="203" cm="1">
        <f t="array" ref="L132">IF('Data Table'!N133="", "-",
   IF('Data Table'!N133="-", "-",
      IF(ISNUMBER('Data Table'!N133*1), 'Data Table'!N133,
         IF(ISNUMBER(SEARCH("hrs", 'Data Table'!N133)),
            IFERROR(
               ROUND(SUMPRODUCT(
                  VALUE(LEFT(_xlfn.TEXTSPLIT('Data Table'!N133, CHAR(10)), FIND("-", _xlfn.TEXTSPLIT('Data Table'!N133, CHAR(10)))-1)) *
                  (VALUE(MID(_xlfn.TEXTSPLIT('Data Table'!N133, CHAR(10)), FIND("-", _xlfn.TEXTSPLIT('Data Table'!N133, CHAR(10)))+2,
                  SEARCH("hrs", _xlfn.TEXTSPLIT('Data Table'!N133, CHAR(10)))-SEARCH("-", _xlfn.TEXTSPLIT('Data Table'!N133, CHAR(10)))-2))/12)
               ), 2),
               "-"
            )
         )
      )
   )
)</f>
        <v>3</v>
      </c>
      <c r="M132" s="203" cm="1">
        <f t="array" ref="M132">IF('Data Table'!O133="", "-",
   IF('Data Table'!O133="-", "-",
      IF(ISNUMBER('Data Table'!O133*1), 'Data Table'!O133,
         IF(ISNUMBER(SEARCH("hrs", 'Data Table'!O133)),
            IFERROR(
               ROUND(SUMPRODUCT(
                  VALUE(LEFT(_xlfn.TEXTSPLIT('Data Table'!O133, CHAR(10)), FIND("-", _xlfn.TEXTSPLIT('Data Table'!O133, CHAR(10)))-1)) *
                  (VALUE(MID(_xlfn.TEXTSPLIT('Data Table'!O133, CHAR(10)), FIND("-", _xlfn.TEXTSPLIT('Data Table'!O133, CHAR(10)))+2,
                  SEARCH("hrs", _xlfn.TEXTSPLIT('Data Table'!O133, CHAR(10)))-SEARCH("-", _xlfn.TEXTSPLIT('Data Table'!O133, CHAR(10)))-2))/12)
               ), 2),
               "-"
            )
         )
      )
   )
)</f>
        <v>2</v>
      </c>
      <c r="N132" s="203" cm="1">
        <f t="array" ref="N132">IF('Data Table'!P133="", "-",
   IF('Data Table'!P133="-", "-",
      IF(ISNUMBER('Data Table'!P133*1), 'Data Table'!P133,
         IF(ISNUMBER(SEARCH("hrs", 'Data Table'!P133)),
            IFERROR(
               ROUND(SUMPRODUCT(
                  VALUE(LEFT(_xlfn.TEXTSPLIT('Data Table'!P133, CHAR(10)), FIND("-", _xlfn.TEXTSPLIT('Data Table'!P133, CHAR(10)))-1)) *
                  (VALUE(MID(_xlfn.TEXTSPLIT('Data Table'!P133, CHAR(10)), FIND("-", _xlfn.TEXTSPLIT('Data Table'!P133, CHAR(10)))+2,
                  SEARCH("hrs", _xlfn.TEXTSPLIT('Data Table'!P133, CHAR(10)))-SEARCH("-", _xlfn.TEXTSPLIT('Data Table'!P133, CHAR(10)))-2))/12)
               ), 2),
               "-"
            )
         )
      )
   )
)</f>
        <v>5</v>
      </c>
      <c r="O132" s="203" cm="1">
        <f t="array" ref="O132">IF('Data Table'!Q133="", "-",
   IF('Data Table'!Q133="-", "-",
      IF(ISNUMBER('Data Table'!Q133*1), 'Data Table'!Q133,
         IF(ISNUMBER(SEARCH("hrs", 'Data Table'!Q133)),
            IFERROR(
               ROUND(SUMPRODUCT(
                  VALUE(LEFT(_xlfn.TEXTSPLIT('Data Table'!Q133, CHAR(10)), FIND("-", _xlfn.TEXTSPLIT('Data Table'!Q133, CHAR(10)))-1)) *
                  (VALUE(MID(_xlfn.TEXTSPLIT('Data Table'!Q133, CHAR(10)), FIND("-", _xlfn.TEXTSPLIT('Data Table'!Q133, CHAR(10)))+2,
                  SEARCH("hrs", _xlfn.TEXTSPLIT('Data Table'!Q133, CHAR(10)))-SEARCH("-", _xlfn.TEXTSPLIT('Data Table'!Q133, CHAR(10)))-2))/12)
               ), 2),
               "-"
            )
         )
      )
   )
)</f>
        <v>4</v>
      </c>
      <c r="P132" s="203" cm="1">
        <f t="array" ref="P132">IF('Data Table'!R133="", "-",
   IF('Data Table'!R133="-", "-",
      IF(ISNUMBER('Data Table'!R133*1), 'Data Table'!R133,
         IF(ISNUMBER(SEARCH("hrs", 'Data Table'!R133)),
            IFERROR(
               ROUND(SUMPRODUCT(
                  VALUE(LEFT(_xlfn.TEXTSPLIT('Data Table'!R133, CHAR(10)), FIND("-", _xlfn.TEXTSPLIT('Data Table'!R133, CHAR(10)))-1)) *
                  (VALUE(MID(_xlfn.TEXTSPLIT('Data Table'!R133, CHAR(10)), FIND("-", _xlfn.TEXTSPLIT('Data Table'!R133, CHAR(10)))+2,
                  SEARCH("hrs", _xlfn.TEXTSPLIT('Data Table'!R133, CHAR(10)))-SEARCH("-", _xlfn.TEXTSPLIT('Data Table'!R133, CHAR(10)))-2))/12)
               ), 2),
               "-"
            )
         )
      )
   )
)</f>
        <v>3</v>
      </c>
      <c r="Q132" s="203" cm="1">
        <f t="array" ref="Q132">IF('Data Table'!S133="", "-",
   IF('Data Table'!S133="-", "-",
      IF(ISNUMBER('Data Table'!S133*1), 'Data Table'!S133,
         IF(ISNUMBER(SEARCH("hrs", 'Data Table'!S133)),
            IFERROR(
               ROUND(SUMPRODUCT(
                  VALUE(LEFT(_xlfn.TEXTSPLIT('Data Table'!S133, CHAR(10)), FIND("-", _xlfn.TEXTSPLIT('Data Table'!S133, CHAR(10)))-1)) *
                  (VALUE(MID(_xlfn.TEXTSPLIT('Data Table'!S133, CHAR(10)), FIND("-", _xlfn.TEXTSPLIT('Data Table'!S133, CHAR(10)))+2,
                  SEARCH("hrs", _xlfn.TEXTSPLIT('Data Table'!S133, CHAR(10)))-SEARCH("-", _xlfn.TEXTSPLIT('Data Table'!S133, CHAR(10)))-2))/12)
               ), 2),
               "-"
            )
         )
      )
   )
)</f>
        <v>3</v>
      </c>
      <c r="R132" s="203" cm="1">
        <f t="array" ref="R132">IF('Data Table'!T133="", "-",
   IF('Data Table'!T133="-", "-",
      IF(ISNUMBER('Data Table'!T133*1), 'Data Table'!T133,
         IF(ISNUMBER(SEARCH("hrs", 'Data Table'!T133)),
            IFERROR(
               ROUND(SUMPRODUCT(
                  VALUE(LEFT(_xlfn.TEXTSPLIT('Data Table'!T133, CHAR(10)), FIND("-", _xlfn.TEXTSPLIT('Data Table'!T133, CHAR(10)))-1)) *
                  (VALUE(MID(_xlfn.TEXTSPLIT('Data Table'!T133, CHAR(10)), FIND("-", _xlfn.TEXTSPLIT('Data Table'!T133, CHAR(10)))+2,
                  SEARCH("hrs", _xlfn.TEXTSPLIT('Data Table'!T133, CHAR(10)))-SEARCH("-", _xlfn.TEXTSPLIT('Data Table'!T133, CHAR(10)))-2))/12)
               ), 2),
               "-"
            )
         )
      )
   )
)</f>
        <v>6</v>
      </c>
      <c r="S132" s="203" cm="1">
        <f t="array" ref="S132">IF('Data Table'!U133="", "-",
   IF('Data Table'!U133="-", "-",
      IF(ISNUMBER('Data Table'!U133*1), 'Data Table'!U133,
         IF(ISNUMBER(SEARCH("hrs", 'Data Table'!U133)),
            IFERROR(
               ROUND(SUMPRODUCT(
                  VALUE(LEFT(_xlfn.TEXTSPLIT('Data Table'!U133, CHAR(10)), FIND("-", _xlfn.TEXTSPLIT('Data Table'!U133, CHAR(10)))-1)) *
                  (VALUE(MID(_xlfn.TEXTSPLIT('Data Table'!U133, CHAR(10)), FIND("-", _xlfn.TEXTSPLIT('Data Table'!U133, CHAR(10)))+2,
                  SEARCH("hrs", _xlfn.TEXTSPLIT('Data Table'!U133, CHAR(10)))-SEARCH("-", _xlfn.TEXTSPLIT('Data Table'!U133, CHAR(10)))-2))/12)
               ), 2),
               "-"
            )
         )
      )
   )
)</f>
        <v>6</v>
      </c>
      <c r="T132" s="245">
        <v>26644</v>
      </c>
      <c r="U132" s="245">
        <v>67422</v>
      </c>
      <c r="V132" s="245">
        <v>847</v>
      </c>
      <c r="W132" s="298"/>
    </row>
    <row r="133" spans="1:23" s="3" customFormat="1" ht="20.25" customHeight="1">
      <c r="A133" s="205">
        <v>45443</v>
      </c>
      <c r="B133" s="203" cm="1">
        <f t="array" ref="B133">IF('Data Table'!B134="", "-",
   IF('Data Table'!B134="-", "-",
      IF(ISNUMBER('Data Table'!B134*1), 'Data Table'!B134,
         IF(ISNUMBER(SEARCH("hrs", 'Data Table'!B134)),
            IFERROR(
               ROUND(SUMPRODUCT(
                  VALUE(LEFT(_xlfn.TEXTSPLIT('Data Table'!B134, CHAR(10)), FIND("-", _xlfn.TEXTSPLIT('Data Table'!B134, CHAR(10)))-1)) *
                  (VALUE(MID(_xlfn.TEXTSPLIT('Data Table'!B134, CHAR(10)), FIND("-", _xlfn.TEXTSPLIT('Data Table'!B134, CHAR(10)))+2,
                  SEARCH("hrs", _xlfn.TEXTSPLIT('Data Table'!B134, CHAR(10)))-SEARCH("-", _xlfn.TEXTSPLIT('Data Table'!B134, CHAR(10)))-2))/12)
               ), 2),
               "-"
            )
         )
      )
   )
)</f>
        <v>135</v>
      </c>
      <c r="C133" s="203" cm="1">
        <f t="array" ref="C133">IF('Data Table'!C134="", "-",
   IF('Data Table'!C134="-", "-",
      IF(ISNUMBER('Data Table'!C134*1), 'Data Table'!C134,
         IF(ISNUMBER(SEARCH("hrs", 'Data Table'!C134)),
            IFERROR(
               ROUND(SUMPRODUCT(
                  VALUE(LEFT(_xlfn.TEXTSPLIT('Data Table'!C134, CHAR(10)), FIND("-", _xlfn.TEXTSPLIT('Data Table'!C134, CHAR(10)))-1)) *
                  (VALUE(MID(_xlfn.TEXTSPLIT('Data Table'!C134, CHAR(10)), FIND("-", _xlfn.TEXTSPLIT('Data Table'!C134, CHAR(10)))+2,
                  SEARCH("hrs", _xlfn.TEXTSPLIT('Data Table'!C134, CHAR(10)))-SEARCH("-", _xlfn.TEXTSPLIT('Data Table'!C134, CHAR(10)))-2))/12)
               ), 2),
               "-"
            )
         )
      )
   )
)</f>
        <v>135</v>
      </c>
      <c r="D133" s="203" cm="1">
        <f t="array" ref="D133">IF('Data Table'!D134="", "-",
   IF('Data Table'!D134="-", "-",
      IF(ISNUMBER('Data Table'!D134*1), 'Data Table'!D134,
         IF(ISNUMBER(SEARCH("hrs", 'Data Table'!D134)),
            IFERROR(
               ROUND(SUMPRODUCT(
                  VALUE(LEFT(_xlfn.TEXTSPLIT('Data Table'!D134, CHAR(10)), FIND("-", _xlfn.TEXTSPLIT('Data Table'!D134, CHAR(10)))-1)) *
                  (VALUE(MID(_xlfn.TEXTSPLIT('Data Table'!D134, CHAR(10)), FIND("-", _xlfn.TEXTSPLIT('Data Table'!D134, CHAR(10)))+2,
                  SEARCH("hrs", _xlfn.TEXTSPLIT('Data Table'!D134, CHAR(10)))-SEARCH("-", _xlfn.TEXTSPLIT('Data Table'!D134, CHAR(10)))-2))/12)
               ), 2),
               "-"
            )
         )
      )
   )
)</f>
        <v>23</v>
      </c>
      <c r="E133" s="203" cm="1">
        <f t="array" ref="E133">IF('Data Table'!E134="", "-",
   IF('Data Table'!E134="-", "-",
      IF(ISNUMBER('Data Table'!E134*1), 'Data Table'!E134,
         IF(ISNUMBER(SEARCH("hrs", 'Data Table'!E134)),
            IFERROR(
               ROUND(SUMPRODUCT(
                  VALUE(LEFT(_xlfn.TEXTSPLIT('Data Table'!E134, CHAR(10)), FIND("-", _xlfn.TEXTSPLIT('Data Table'!E134, CHAR(10)))-1)) *
                  (VALUE(MID(_xlfn.TEXTSPLIT('Data Table'!E134, CHAR(10)), FIND("-", _xlfn.TEXTSPLIT('Data Table'!E134, CHAR(10)))+2,
                  SEARCH("hrs", _xlfn.TEXTSPLIT('Data Table'!E134, CHAR(10)))-SEARCH("-", _xlfn.TEXTSPLIT('Data Table'!E134, CHAR(10)))-2))/12)
               ), 2),
               "-"
            )
         )
      )
   )
)</f>
        <v>25</v>
      </c>
      <c r="F133" s="203" cm="1">
        <f t="array" ref="F133">IF('Data Table'!F134="", "-",
   IF('Data Table'!F134="-", "-",
      IF(ISNUMBER('Data Table'!F134*1), 'Data Table'!F134,
         IF(ISNUMBER(SEARCH("hrs", 'Data Table'!F134)),
            IFERROR(
               ROUND(SUMPRODUCT(
                  VALUE(LEFT(_xlfn.TEXTSPLIT('Data Table'!F134, CHAR(10)), FIND("-", _xlfn.TEXTSPLIT('Data Table'!F134, CHAR(10)))-1)) *
                  (VALUE(MID(_xlfn.TEXTSPLIT('Data Table'!F134, CHAR(10)), FIND("-", _xlfn.TEXTSPLIT('Data Table'!F134, CHAR(10)))+2,
                  SEARCH("hrs", _xlfn.TEXTSPLIT('Data Table'!F134, CHAR(10)))-SEARCH("-", _xlfn.TEXTSPLIT('Data Table'!F134, CHAR(10)))-2))/12)
               ), 2),
               "-"
            )
         )
      )
   )
)</f>
        <v>10</v>
      </c>
      <c r="G133" s="203" cm="1">
        <f t="array" ref="G133">IF('Data Table'!G134="", "-",
   IF('Data Table'!G134="-", "-",
      IF(ISNUMBER('Data Table'!G134*1), 'Data Table'!G134,
         IF(ISNUMBER(SEARCH("hrs", 'Data Table'!G134)),
            IFERROR(
               ROUND(SUMPRODUCT(
                  VALUE(LEFT(_xlfn.TEXTSPLIT('Data Table'!G134, CHAR(10)), FIND("-", _xlfn.TEXTSPLIT('Data Table'!G134, CHAR(10)))-1)) *
                  (VALUE(MID(_xlfn.TEXTSPLIT('Data Table'!G134, CHAR(10)), FIND("-", _xlfn.TEXTSPLIT('Data Table'!G134, CHAR(10)))+2,
                  SEARCH("hrs", _xlfn.TEXTSPLIT('Data Table'!G134, CHAR(10)))-SEARCH("-", _xlfn.TEXTSPLIT('Data Table'!G134, CHAR(10)))-2))/12)
               ), 2),
               "-"
            )
         )
      )
   )
)</f>
        <v>9</v>
      </c>
      <c r="H133" s="203" cm="1">
        <f t="array" ref="H133">IF('Data Table'!H134="", "-",
   IF('Data Table'!H134="-", "-",
      IF(ISNUMBER('Data Table'!H134*1), 'Data Table'!H134,
         IF(ISNUMBER(SEARCH("hrs", 'Data Table'!H134)),
            IFERROR(
               ROUND(SUMPRODUCT(
                  VALUE(LEFT(_xlfn.TEXTSPLIT('Data Table'!H134, CHAR(10)), FIND("-", _xlfn.TEXTSPLIT('Data Table'!H134, CHAR(10)))-1)) *
                  (VALUE(MID(_xlfn.TEXTSPLIT('Data Table'!H134, CHAR(10)), FIND("-", _xlfn.TEXTSPLIT('Data Table'!H134, CHAR(10)))+2,
                  SEARCH("hrs", _xlfn.TEXTSPLIT('Data Table'!H134, CHAR(10)))-SEARCH("-", _xlfn.TEXTSPLIT('Data Table'!H134, CHAR(10)))-2))/12)
               ), 2),
               "-"
            )
         )
      )
   )
)</f>
        <v>8</v>
      </c>
      <c r="I133" s="203" cm="1">
        <f t="array" ref="I133">IF('Data Table'!I134="", "-",
   IF('Data Table'!I134="-", "-",
      IF(ISNUMBER('Data Table'!I134*1), 'Data Table'!I134,
         IF(ISNUMBER(SEARCH("hrs", 'Data Table'!I134)),
            IFERROR(
               ROUND(SUMPRODUCT(
                  VALUE(LEFT(_xlfn.TEXTSPLIT('Data Table'!I134, CHAR(10)), FIND("-", _xlfn.TEXTSPLIT('Data Table'!I134, CHAR(10)))-1)) *
                  (VALUE(MID(_xlfn.TEXTSPLIT('Data Table'!I134, CHAR(10)), FIND("-", _xlfn.TEXTSPLIT('Data Table'!I134, CHAR(10)))+2,
                  SEARCH("hrs", _xlfn.TEXTSPLIT('Data Table'!I134, CHAR(10)))-SEARCH("-", _xlfn.TEXTSPLIT('Data Table'!I134, CHAR(10)))-2))/12)
               ), 2),
               "-"
            )
         )
      )
   )
)</f>
        <v>10</v>
      </c>
      <c r="J133" s="203" cm="1">
        <f t="array" ref="J133">IF('Data Table'!J134="", "-",
   IF('Data Table'!J134="-", "-",
      IF(ISNUMBER('Data Table'!J134*1), 'Data Table'!J134,
         IF(ISNUMBER(SEARCH("hrs", 'Data Table'!J134)),
            IFERROR(
               ROUND(SUMPRODUCT(
                  VALUE(LEFT(_xlfn.TEXTSPLIT('Data Table'!J134, CHAR(10)), FIND("-", _xlfn.TEXTSPLIT('Data Table'!J134, CHAR(10)))-1)) *
                  (VALUE(MID(_xlfn.TEXTSPLIT('Data Table'!J134, CHAR(10)), FIND("-", _xlfn.TEXTSPLIT('Data Table'!J134, CHAR(10)))+2,
                  SEARCH("hrs", _xlfn.TEXTSPLIT('Data Table'!J134, CHAR(10)))-SEARCH("-", _xlfn.TEXTSPLIT('Data Table'!J134, CHAR(10)))-2))/12)
               ), 2),
               "-"
            )
         )
      )
   )
)</f>
        <v>2</v>
      </c>
      <c r="K133" s="203" cm="1">
        <f t="array" ref="K133">IF('Data Table'!K134="", "-",
   IF('Data Table'!K134="-", "-",
      IF(ISNUMBER('Data Table'!K134*1), 'Data Table'!K134,
         IF(ISNUMBER(SEARCH("hrs", 'Data Table'!K134)),
            IFERROR(
               ROUND(SUMPRODUCT(
                  VALUE(LEFT(_xlfn.TEXTSPLIT('Data Table'!K134, CHAR(10)), FIND("-", _xlfn.TEXTSPLIT('Data Table'!K134, CHAR(10)))-1)) *
                  (VALUE(MID(_xlfn.TEXTSPLIT('Data Table'!K134, CHAR(10)), FIND("-", _xlfn.TEXTSPLIT('Data Table'!K134, CHAR(10)))+2,
                  SEARCH("hrs", _xlfn.TEXTSPLIT('Data Table'!K134, CHAR(10)))-SEARCH("-", _xlfn.TEXTSPLIT('Data Table'!K134, CHAR(10)))-2))/12)
               ), 2),
               "-"
            )
         )
      )
   )
)</f>
        <v>3</v>
      </c>
      <c r="L133" s="203" cm="1">
        <f t="array" ref="L133">IF('Data Table'!N134="", "-",
   IF('Data Table'!N134="-", "-",
      IF(ISNUMBER('Data Table'!N134*1), 'Data Table'!N134,
         IF(ISNUMBER(SEARCH("hrs", 'Data Table'!N134)),
            IFERROR(
               ROUND(SUMPRODUCT(
                  VALUE(LEFT(_xlfn.TEXTSPLIT('Data Table'!N134, CHAR(10)), FIND("-", _xlfn.TEXTSPLIT('Data Table'!N134, CHAR(10)))-1)) *
                  (VALUE(MID(_xlfn.TEXTSPLIT('Data Table'!N134, CHAR(10)), FIND("-", _xlfn.TEXTSPLIT('Data Table'!N134, CHAR(10)))+2,
                  SEARCH("hrs", _xlfn.TEXTSPLIT('Data Table'!N134, CHAR(10)))-SEARCH("-", _xlfn.TEXTSPLIT('Data Table'!N134, CHAR(10)))-2))/12)
               ), 2),
               "-"
            )
         )
      )
   )
)</f>
        <v>3</v>
      </c>
      <c r="M133" s="203" cm="1">
        <f t="array" ref="M133">IF('Data Table'!O134="", "-",
   IF('Data Table'!O134="-", "-",
      IF(ISNUMBER('Data Table'!O134*1), 'Data Table'!O134,
         IF(ISNUMBER(SEARCH("hrs", 'Data Table'!O134)),
            IFERROR(
               ROUND(SUMPRODUCT(
                  VALUE(LEFT(_xlfn.TEXTSPLIT('Data Table'!O134, CHAR(10)), FIND("-", _xlfn.TEXTSPLIT('Data Table'!O134, CHAR(10)))-1)) *
                  (VALUE(MID(_xlfn.TEXTSPLIT('Data Table'!O134, CHAR(10)), FIND("-", _xlfn.TEXTSPLIT('Data Table'!O134, CHAR(10)))+2,
                  SEARCH("hrs", _xlfn.TEXTSPLIT('Data Table'!O134, CHAR(10)))-SEARCH("-", _xlfn.TEXTSPLIT('Data Table'!O134, CHAR(10)))-2))/12)
               ), 2),
               "-"
            )
         )
      )
   )
)</f>
        <v>2</v>
      </c>
      <c r="N133" s="203" cm="1">
        <f t="array" ref="N133">IF('Data Table'!P134="", "-",
   IF('Data Table'!P134="-", "-",
      IF(ISNUMBER('Data Table'!P134*1), 'Data Table'!P134,
         IF(ISNUMBER(SEARCH("hrs", 'Data Table'!P134)),
            IFERROR(
               ROUND(SUMPRODUCT(
                  VALUE(LEFT(_xlfn.TEXTSPLIT('Data Table'!P134, CHAR(10)), FIND("-", _xlfn.TEXTSPLIT('Data Table'!P134, CHAR(10)))-1)) *
                  (VALUE(MID(_xlfn.TEXTSPLIT('Data Table'!P134, CHAR(10)), FIND("-", _xlfn.TEXTSPLIT('Data Table'!P134, CHAR(10)))+2,
                  SEARCH("hrs", _xlfn.TEXTSPLIT('Data Table'!P134, CHAR(10)))-SEARCH("-", _xlfn.TEXTSPLIT('Data Table'!P134, CHAR(10)))-2))/12)
               ), 2),
               "-"
            )
         )
      )
   )
)</f>
        <v>5</v>
      </c>
      <c r="O133" s="203" cm="1">
        <f t="array" ref="O133">IF('Data Table'!Q134="", "-",
   IF('Data Table'!Q134="-", "-",
      IF(ISNUMBER('Data Table'!Q134*1), 'Data Table'!Q134,
         IF(ISNUMBER(SEARCH("hrs", 'Data Table'!Q134)),
            IFERROR(
               ROUND(SUMPRODUCT(
                  VALUE(LEFT(_xlfn.TEXTSPLIT('Data Table'!Q134, CHAR(10)), FIND("-", _xlfn.TEXTSPLIT('Data Table'!Q134, CHAR(10)))-1)) *
                  (VALUE(MID(_xlfn.TEXTSPLIT('Data Table'!Q134, CHAR(10)), FIND("-", _xlfn.TEXTSPLIT('Data Table'!Q134, CHAR(10)))+2,
                  SEARCH("hrs", _xlfn.TEXTSPLIT('Data Table'!Q134, CHAR(10)))-SEARCH("-", _xlfn.TEXTSPLIT('Data Table'!Q134, CHAR(10)))-2))/12)
               ), 2),
               "-"
            )
         )
      )
   )
)</f>
        <v>3</v>
      </c>
      <c r="P133" s="203" cm="1">
        <f t="array" ref="P133">IF('Data Table'!R134="", "-",
   IF('Data Table'!R134="-", "-",
      IF(ISNUMBER('Data Table'!R134*1), 'Data Table'!R134,
         IF(ISNUMBER(SEARCH("hrs", 'Data Table'!R134)),
            IFERROR(
               ROUND(SUMPRODUCT(
                  VALUE(LEFT(_xlfn.TEXTSPLIT('Data Table'!R134, CHAR(10)), FIND("-", _xlfn.TEXTSPLIT('Data Table'!R134, CHAR(10)))-1)) *
                  (VALUE(MID(_xlfn.TEXTSPLIT('Data Table'!R134, CHAR(10)), FIND("-", _xlfn.TEXTSPLIT('Data Table'!R134, CHAR(10)))+2,
                  SEARCH("hrs", _xlfn.TEXTSPLIT('Data Table'!R134, CHAR(10)))-SEARCH("-", _xlfn.TEXTSPLIT('Data Table'!R134, CHAR(10)))-2))/12)
               ), 2),
               "-"
            )
         )
      )
   )
)</f>
        <v>3</v>
      </c>
      <c r="Q133" s="203" cm="1">
        <f t="array" ref="Q133">IF('Data Table'!S134="", "-",
   IF('Data Table'!S134="-", "-",
      IF(ISNUMBER('Data Table'!S134*1), 'Data Table'!S134,
         IF(ISNUMBER(SEARCH("hrs", 'Data Table'!S134)),
            IFERROR(
               ROUND(SUMPRODUCT(
                  VALUE(LEFT(_xlfn.TEXTSPLIT('Data Table'!S134, CHAR(10)), FIND("-", _xlfn.TEXTSPLIT('Data Table'!S134, CHAR(10)))-1)) *
                  (VALUE(MID(_xlfn.TEXTSPLIT('Data Table'!S134, CHAR(10)), FIND("-", _xlfn.TEXTSPLIT('Data Table'!S134, CHAR(10)))+2,
                  SEARCH("hrs", _xlfn.TEXTSPLIT('Data Table'!S134, CHAR(10)))-SEARCH("-", _xlfn.TEXTSPLIT('Data Table'!S134, CHAR(10)))-2))/12)
               ), 2),
               "-"
            )
         )
      )
   )
)</f>
        <v>3</v>
      </c>
      <c r="R133" s="203" cm="1">
        <f t="array" ref="R133">IF('Data Table'!T134="", "-",
   IF('Data Table'!T134="-", "-",
      IF(ISNUMBER('Data Table'!T134*1), 'Data Table'!T134,
         IF(ISNUMBER(SEARCH("hrs", 'Data Table'!T134)),
            IFERROR(
               ROUND(SUMPRODUCT(
                  VALUE(LEFT(_xlfn.TEXTSPLIT('Data Table'!T134, CHAR(10)), FIND("-", _xlfn.TEXTSPLIT('Data Table'!T134, CHAR(10)))-1)) *
                  (VALUE(MID(_xlfn.TEXTSPLIT('Data Table'!T134, CHAR(10)), FIND("-", _xlfn.TEXTSPLIT('Data Table'!T134, CHAR(10)))+2,
                  SEARCH("hrs", _xlfn.TEXTSPLIT('Data Table'!T134, CHAR(10)))-SEARCH("-", _xlfn.TEXTSPLIT('Data Table'!T134, CHAR(10)))-2))/12)
               ), 2),
               "-"
            )
         )
      )
   )
)</f>
        <v>6</v>
      </c>
      <c r="S133" s="203" cm="1">
        <f t="array" ref="S133">IF('Data Table'!U134="", "-",
   IF('Data Table'!U134="-", "-",
      IF(ISNUMBER('Data Table'!U134*1), 'Data Table'!U134,
         IF(ISNUMBER(SEARCH("hrs", 'Data Table'!U134)),
            IFERROR(
               ROUND(SUMPRODUCT(
                  VALUE(LEFT(_xlfn.TEXTSPLIT('Data Table'!U134, CHAR(10)), FIND("-", _xlfn.TEXTSPLIT('Data Table'!U134, CHAR(10)))-1)) *
                  (VALUE(MID(_xlfn.TEXTSPLIT('Data Table'!U134, CHAR(10)), FIND("-", _xlfn.TEXTSPLIT('Data Table'!U134, CHAR(10)))+2,
                  SEARCH("hrs", _xlfn.TEXTSPLIT('Data Table'!U134, CHAR(10)))-SEARCH("-", _xlfn.TEXTSPLIT('Data Table'!U134, CHAR(10)))-2))/12)
               ), 2),
               "-"
            )
         )
      )
   )
)</f>
        <v>6</v>
      </c>
      <c r="T133" s="245">
        <v>26782</v>
      </c>
      <c r="U133" s="245">
        <v>62840</v>
      </c>
      <c r="V133" s="245">
        <v>822</v>
      </c>
      <c r="W133" s="296"/>
    </row>
    <row r="134" spans="1:23" s="3" customFormat="1" ht="20.25" customHeight="1">
      <c r="A134" s="205">
        <v>45444</v>
      </c>
      <c r="B134" s="203" cm="1">
        <f t="array" ref="B134">IF('Data Table'!B135="", "-",
   IF('Data Table'!B135="-", "-",
      IF(ISNUMBER('Data Table'!B135*1), 'Data Table'!B135,
         IF(ISNUMBER(SEARCH("hrs", 'Data Table'!B135)),
            IFERROR(
               ROUND(SUMPRODUCT(
                  VALUE(LEFT(_xlfn.TEXTSPLIT('Data Table'!B135, CHAR(10)), FIND("-", _xlfn.TEXTSPLIT('Data Table'!B135, CHAR(10)))-1)) *
                  (VALUE(MID(_xlfn.TEXTSPLIT('Data Table'!B135, CHAR(10)), FIND("-", _xlfn.TEXTSPLIT('Data Table'!B135, CHAR(10)))+2,
                  SEARCH("hrs", _xlfn.TEXTSPLIT('Data Table'!B135, CHAR(10)))-SEARCH("-", _xlfn.TEXTSPLIT('Data Table'!B135, CHAR(10)))-2))/12)
               ), 2),
               "-"
            )
         )
      )
   )
)</f>
        <v>133</v>
      </c>
      <c r="C134" s="203" cm="1">
        <f t="array" ref="C134">IF('Data Table'!C135="", "-",
   IF('Data Table'!C135="-", "-",
      IF(ISNUMBER('Data Table'!C135*1), 'Data Table'!C135,
         IF(ISNUMBER(SEARCH("hrs", 'Data Table'!C135)),
            IFERROR(
               ROUND(SUMPRODUCT(
                  VALUE(LEFT(_xlfn.TEXTSPLIT('Data Table'!C135, CHAR(10)), FIND("-", _xlfn.TEXTSPLIT('Data Table'!C135, CHAR(10)))-1)) *
                  (VALUE(MID(_xlfn.TEXTSPLIT('Data Table'!C135, CHAR(10)), FIND("-", _xlfn.TEXTSPLIT('Data Table'!C135, CHAR(10)))+2,
                  SEARCH("hrs", _xlfn.TEXTSPLIT('Data Table'!C135, CHAR(10)))-SEARCH("-", _xlfn.TEXTSPLIT('Data Table'!C135, CHAR(10)))-2))/12)
               ), 2),
               "-"
            )
         )
      )
   )
)</f>
        <v>134</v>
      </c>
      <c r="D134" s="203" cm="1">
        <f t="array" ref="D134">IF('Data Table'!D135="", "-",
   IF('Data Table'!D135="-", "-",
      IF(ISNUMBER('Data Table'!D135*1), 'Data Table'!D135,
         IF(ISNUMBER(SEARCH("hrs", 'Data Table'!D135)),
            IFERROR(
               ROUND(SUMPRODUCT(
                  VALUE(LEFT(_xlfn.TEXTSPLIT('Data Table'!D135, CHAR(10)), FIND("-", _xlfn.TEXTSPLIT('Data Table'!D135, CHAR(10)))-1)) *
                  (VALUE(MID(_xlfn.TEXTSPLIT('Data Table'!D135, CHAR(10)), FIND("-", _xlfn.TEXTSPLIT('Data Table'!D135, CHAR(10)))+2,
                  SEARCH("hrs", _xlfn.TEXTSPLIT('Data Table'!D135, CHAR(10)))-SEARCH("-", _xlfn.TEXTSPLIT('Data Table'!D135, CHAR(10)))-2))/12)
               ), 2),
               "-"
            )
         )
      )
   )
)</f>
        <v>24</v>
      </c>
      <c r="E134" s="203" cm="1">
        <f t="array" ref="E134">IF('Data Table'!E135="", "-",
   IF('Data Table'!E135="-", "-",
      IF(ISNUMBER('Data Table'!E135*1), 'Data Table'!E135,
         IF(ISNUMBER(SEARCH("hrs", 'Data Table'!E135)),
            IFERROR(
               ROUND(SUMPRODUCT(
                  VALUE(LEFT(_xlfn.TEXTSPLIT('Data Table'!E135, CHAR(10)), FIND("-", _xlfn.TEXTSPLIT('Data Table'!E135, CHAR(10)))-1)) *
                  (VALUE(MID(_xlfn.TEXTSPLIT('Data Table'!E135, CHAR(10)), FIND("-", _xlfn.TEXTSPLIT('Data Table'!E135, CHAR(10)))+2,
                  SEARCH("hrs", _xlfn.TEXTSPLIT('Data Table'!E135, CHAR(10)))-SEARCH("-", _xlfn.TEXTSPLIT('Data Table'!E135, CHAR(10)))-2))/12)
               ), 2),
               "-"
            )
         )
      )
   )
)</f>
        <v>27</v>
      </c>
      <c r="F134" s="203" cm="1">
        <f t="array" ref="F134">IF('Data Table'!F135="", "-",
   IF('Data Table'!F135="-", "-",
      IF(ISNUMBER('Data Table'!F135*1), 'Data Table'!F135,
         IF(ISNUMBER(SEARCH("hrs", 'Data Table'!F135)),
            IFERROR(
               ROUND(SUMPRODUCT(
                  VALUE(LEFT(_xlfn.TEXTSPLIT('Data Table'!F135, CHAR(10)), FIND("-", _xlfn.TEXTSPLIT('Data Table'!F135, CHAR(10)))-1)) *
                  (VALUE(MID(_xlfn.TEXTSPLIT('Data Table'!F135, CHAR(10)), FIND("-", _xlfn.TEXTSPLIT('Data Table'!F135, CHAR(10)))+2,
                  SEARCH("hrs", _xlfn.TEXTSPLIT('Data Table'!F135, CHAR(10)))-SEARCH("-", _xlfn.TEXTSPLIT('Data Table'!F135, CHAR(10)))-2))/12)
               ), 2),
               "-"
            )
         )
      )
   )
)</f>
        <v>10</v>
      </c>
      <c r="G134" s="203" cm="1">
        <f t="array" ref="G134">IF('Data Table'!G135="", "-",
   IF('Data Table'!G135="-", "-",
      IF(ISNUMBER('Data Table'!G135*1), 'Data Table'!G135,
         IF(ISNUMBER(SEARCH("hrs", 'Data Table'!G135)),
            IFERROR(
               ROUND(SUMPRODUCT(
                  VALUE(LEFT(_xlfn.TEXTSPLIT('Data Table'!G135, CHAR(10)), FIND("-", _xlfn.TEXTSPLIT('Data Table'!G135, CHAR(10)))-1)) *
                  (VALUE(MID(_xlfn.TEXTSPLIT('Data Table'!G135, CHAR(10)), FIND("-", _xlfn.TEXTSPLIT('Data Table'!G135, CHAR(10)))+2,
                  SEARCH("hrs", _xlfn.TEXTSPLIT('Data Table'!G135, CHAR(10)))-SEARCH("-", _xlfn.TEXTSPLIT('Data Table'!G135, CHAR(10)))-2))/12)
               ), 2),
               "-"
            )
         )
      )
   )
)</f>
        <v>9</v>
      </c>
      <c r="H134" s="203" cm="1">
        <f t="array" ref="H134">IF('Data Table'!H135="", "-",
   IF('Data Table'!H135="-", "-",
      IF(ISNUMBER('Data Table'!H135*1), 'Data Table'!H135,
         IF(ISNUMBER(SEARCH("hrs", 'Data Table'!H135)),
            IFERROR(
               ROUND(SUMPRODUCT(
                  VALUE(LEFT(_xlfn.TEXTSPLIT('Data Table'!H135, CHAR(10)), FIND("-", _xlfn.TEXTSPLIT('Data Table'!H135, CHAR(10)))-1)) *
                  (VALUE(MID(_xlfn.TEXTSPLIT('Data Table'!H135, CHAR(10)), FIND("-", _xlfn.TEXTSPLIT('Data Table'!H135, CHAR(10)))+2,
                  SEARCH("hrs", _xlfn.TEXTSPLIT('Data Table'!H135, CHAR(10)))-SEARCH("-", _xlfn.TEXTSPLIT('Data Table'!H135, CHAR(10)))-2))/12)
               ), 2),
               "-"
            )
         )
      )
   )
)</f>
        <v>6</v>
      </c>
      <c r="I134" s="203" cm="1">
        <f t="array" ref="I134">IF('Data Table'!I135="", "-",
   IF('Data Table'!I135="-", "-",
      IF(ISNUMBER('Data Table'!I135*1), 'Data Table'!I135,
         IF(ISNUMBER(SEARCH("hrs", 'Data Table'!I135)),
            IFERROR(
               ROUND(SUMPRODUCT(
                  VALUE(LEFT(_xlfn.TEXTSPLIT('Data Table'!I135, CHAR(10)), FIND("-", _xlfn.TEXTSPLIT('Data Table'!I135, CHAR(10)))-1)) *
                  (VALUE(MID(_xlfn.TEXTSPLIT('Data Table'!I135, CHAR(10)), FIND("-", _xlfn.TEXTSPLIT('Data Table'!I135, CHAR(10)))+2,
                  SEARCH("hrs", _xlfn.TEXTSPLIT('Data Table'!I135, CHAR(10)))-SEARCH("-", _xlfn.TEXTSPLIT('Data Table'!I135, CHAR(10)))-2))/12)
               ), 2),
               "-"
            )
         )
      )
   )
)</f>
        <v>7</v>
      </c>
      <c r="J134" s="203" cm="1">
        <f t="array" ref="J134">IF('Data Table'!J135="", "-",
   IF('Data Table'!J135="-", "-",
      IF(ISNUMBER('Data Table'!J135*1), 'Data Table'!J135,
         IF(ISNUMBER(SEARCH("hrs", 'Data Table'!J135)),
            IFERROR(
               ROUND(SUMPRODUCT(
                  VALUE(LEFT(_xlfn.TEXTSPLIT('Data Table'!J135, CHAR(10)), FIND("-", _xlfn.TEXTSPLIT('Data Table'!J135, CHAR(10)))-1)) *
                  (VALUE(MID(_xlfn.TEXTSPLIT('Data Table'!J135, CHAR(10)), FIND("-", _xlfn.TEXTSPLIT('Data Table'!J135, CHAR(10)))+2,
                  SEARCH("hrs", _xlfn.TEXTSPLIT('Data Table'!J135, CHAR(10)))-SEARCH("-", _xlfn.TEXTSPLIT('Data Table'!J135, CHAR(10)))-2))/12)
               ), 2),
               "-"
            )
         )
      )
   )
)</f>
        <v>3</v>
      </c>
      <c r="K134" s="203" cm="1">
        <f t="array" ref="K134">IF('Data Table'!K135="", "-",
   IF('Data Table'!K135="-", "-",
      IF(ISNUMBER('Data Table'!K135*1), 'Data Table'!K135,
         IF(ISNUMBER(SEARCH("hrs", 'Data Table'!K135)),
            IFERROR(
               ROUND(SUMPRODUCT(
                  VALUE(LEFT(_xlfn.TEXTSPLIT('Data Table'!K135, CHAR(10)), FIND("-", _xlfn.TEXTSPLIT('Data Table'!K135, CHAR(10)))-1)) *
                  (VALUE(MID(_xlfn.TEXTSPLIT('Data Table'!K135, CHAR(10)), FIND("-", _xlfn.TEXTSPLIT('Data Table'!K135, CHAR(10)))+2,
                  SEARCH("hrs", _xlfn.TEXTSPLIT('Data Table'!K135, CHAR(10)))-SEARCH("-", _xlfn.TEXTSPLIT('Data Table'!K135, CHAR(10)))-2))/12)
               ), 2),
               "-"
            )
         )
      )
   )
)</f>
        <v>3</v>
      </c>
      <c r="L134" s="203" cm="1">
        <f t="array" ref="L134">IF('Data Table'!N135="", "-",
   IF('Data Table'!N135="-", "-",
      IF(ISNUMBER('Data Table'!N135*1), 'Data Table'!N135,
         IF(ISNUMBER(SEARCH("hrs", 'Data Table'!N135)),
            IFERROR(
               ROUND(SUMPRODUCT(
                  VALUE(LEFT(_xlfn.TEXTSPLIT('Data Table'!N135, CHAR(10)), FIND("-", _xlfn.TEXTSPLIT('Data Table'!N135, CHAR(10)))-1)) *
                  (VALUE(MID(_xlfn.TEXTSPLIT('Data Table'!N135, CHAR(10)), FIND("-", _xlfn.TEXTSPLIT('Data Table'!N135, CHAR(10)))+2,
                  SEARCH("hrs", _xlfn.TEXTSPLIT('Data Table'!N135, CHAR(10)))-SEARCH("-", _xlfn.TEXTSPLIT('Data Table'!N135, CHAR(10)))-2))/12)
               ), 2),
               "-"
            )
         )
      )
   )
)</f>
        <v>2</v>
      </c>
      <c r="M134" s="203" cm="1">
        <f t="array" ref="M134">IF('Data Table'!O135="", "-",
   IF('Data Table'!O135="-", "-",
      IF(ISNUMBER('Data Table'!O135*1), 'Data Table'!O135,
         IF(ISNUMBER(SEARCH("hrs", 'Data Table'!O135)),
            IFERROR(
               ROUND(SUMPRODUCT(
                  VALUE(LEFT(_xlfn.TEXTSPLIT('Data Table'!O135, CHAR(10)), FIND("-", _xlfn.TEXTSPLIT('Data Table'!O135, CHAR(10)))-1)) *
                  (VALUE(MID(_xlfn.TEXTSPLIT('Data Table'!O135, CHAR(10)), FIND("-", _xlfn.TEXTSPLIT('Data Table'!O135, CHAR(10)))+2,
                  SEARCH("hrs", _xlfn.TEXTSPLIT('Data Table'!O135, CHAR(10)))-SEARCH("-", _xlfn.TEXTSPLIT('Data Table'!O135, CHAR(10)))-2))/12)
               ), 2),
               "-"
            )
         )
      )
   )
)</f>
        <v>2</v>
      </c>
      <c r="N134" s="203" cm="1">
        <f t="array" ref="N134">IF('Data Table'!P135="", "-",
   IF('Data Table'!P135="-", "-",
      IF(ISNUMBER('Data Table'!P135*1), 'Data Table'!P135,
         IF(ISNUMBER(SEARCH("hrs", 'Data Table'!P135)),
            IFERROR(
               ROUND(SUMPRODUCT(
                  VALUE(LEFT(_xlfn.TEXTSPLIT('Data Table'!P135, CHAR(10)), FIND("-", _xlfn.TEXTSPLIT('Data Table'!P135, CHAR(10)))-1)) *
                  (VALUE(MID(_xlfn.TEXTSPLIT('Data Table'!P135, CHAR(10)), FIND("-", _xlfn.TEXTSPLIT('Data Table'!P135, CHAR(10)))+2,
                  SEARCH("hrs", _xlfn.TEXTSPLIT('Data Table'!P135, CHAR(10)))-SEARCH("-", _xlfn.TEXTSPLIT('Data Table'!P135, CHAR(10)))-2))/12)
               ), 2),
               "-"
            )
         )
      )
   )
)</f>
        <v>4</v>
      </c>
      <c r="O134" s="203" cm="1">
        <f t="array" ref="O134">IF('Data Table'!Q135="", "-",
   IF('Data Table'!Q135="-", "-",
      IF(ISNUMBER('Data Table'!Q135*1), 'Data Table'!Q135,
         IF(ISNUMBER(SEARCH("hrs", 'Data Table'!Q135)),
            IFERROR(
               ROUND(SUMPRODUCT(
                  VALUE(LEFT(_xlfn.TEXTSPLIT('Data Table'!Q135, CHAR(10)), FIND("-", _xlfn.TEXTSPLIT('Data Table'!Q135, CHAR(10)))-1)) *
                  (VALUE(MID(_xlfn.TEXTSPLIT('Data Table'!Q135, CHAR(10)), FIND("-", _xlfn.TEXTSPLIT('Data Table'!Q135, CHAR(10)))+2,
                  SEARCH("hrs", _xlfn.TEXTSPLIT('Data Table'!Q135, CHAR(10)))-SEARCH("-", _xlfn.TEXTSPLIT('Data Table'!Q135, CHAR(10)))-2))/12)
               ), 2),
               "-"
            )
         )
      )
   )
)</f>
        <v>4</v>
      </c>
      <c r="P134" s="203" cm="1">
        <f t="array" ref="P134">IF('Data Table'!R135="", "-",
   IF('Data Table'!R135="-", "-",
      IF(ISNUMBER('Data Table'!R135*1), 'Data Table'!R135,
         IF(ISNUMBER(SEARCH("hrs", 'Data Table'!R135)),
            IFERROR(
               ROUND(SUMPRODUCT(
                  VALUE(LEFT(_xlfn.TEXTSPLIT('Data Table'!R135, CHAR(10)), FIND("-", _xlfn.TEXTSPLIT('Data Table'!R135, CHAR(10)))-1)) *
                  (VALUE(MID(_xlfn.TEXTSPLIT('Data Table'!R135, CHAR(10)), FIND("-", _xlfn.TEXTSPLIT('Data Table'!R135, CHAR(10)))+2,
                  SEARCH("hrs", _xlfn.TEXTSPLIT('Data Table'!R135, CHAR(10)))-SEARCH("-", _xlfn.TEXTSPLIT('Data Table'!R135, CHAR(10)))-2))/12)
               ), 2),
               "-"
            )
         )
      )
   )
)</f>
        <v>3</v>
      </c>
      <c r="Q134" s="203" cm="1">
        <f t="array" ref="Q134">IF('Data Table'!S135="", "-",
   IF('Data Table'!S135="-", "-",
      IF(ISNUMBER('Data Table'!S135*1), 'Data Table'!S135,
         IF(ISNUMBER(SEARCH("hrs", 'Data Table'!S135)),
            IFERROR(
               ROUND(SUMPRODUCT(
                  VALUE(LEFT(_xlfn.TEXTSPLIT('Data Table'!S135, CHAR(10)), FIND("-", _xlfn.TEXTSPLIT('Data Table'!S135, CHAR(10)))-1)) *
                  (VALUE(MID(_xlfn.TEXTSPLIT('Data Table'!S135, CHAR(10)), FIND("-", _xlfn.TEXTSPLIT('Data Table'!S135, CHAR(10)))+2,
                  SEARCH("hrs", _xlfn.TEXTSPLIT('Data Table'!S135, CHAR(10)))-SEARCH("-", _xlfn.TEXTSPLIT('Data Table'!S135, CHAR(10)))-2))/12)
               ), 2),
               "-"
            )
         )
      )
   )
)</f>
        <v>3</v>
      </c>
      <c r="R134" s="203" cm="1">
        <f t="array" ref="R134">IF('Data Table'!T135="", "-",
   IF('Data Table'!T135="-", "-",
      IF(ISNUMBER('Data Table'!T135*1), 'Data Table'!T135,
         IF(ISNUMBER(SEARCH("hrs", 'Data Table'!T135)),
            IFERROR(
               ROUND(SUMPRODUCT(
                  VALUE(LEFT(_xlfn.TEXTSPLIT('Data Table'!T135, CHAR(10)), FIND("-", _xlfn.TEXTSPLIT('Data Table'!T135, CHAR(10)))-1)) *
                  (VALUE(MID(_xlfn.TEXTSPLIT('Data Table'!T135, CHAR(10)), FIND("-", _xlfn.TEXTSPLIT('Data Table'!T135, CHAR(10)))+2,
                  SEARCH("hrs", _xlfn.TEXTSPLIT('Data Table'!T135, CHAR(10)))-SEARCH("-", _xlfn.TEXTSPLIT('Data Table'!T135, CHAR(10)))-2))/12)
               ), 2),
               "-"
            )
         )
      )
   )
)</f>
        <v>6</v>
      </c>
      <c r="S134" s="203" cm="1">
        <f t="array" ref="S134">IF('Data Table'!U135="", "-",
   IF('Data Table'!U135="-", "-",
      IF(ISNUMBER('Data Table'!U135*1), 'Data Table'!U135,
         IF(ISNUMBER(SEARCH("hrs", 'Data Table'!U135)),
            IFERROR(
               ROUND(SUMPRODUCT(
                  VALUE(LEFT(_xlfn.TEXTSPLIT('Data Table'!U135, CHAR(10)), FIND("-", _xlfn.TEXTSPLIT('Data Table'!U135, CHAR(10)))-1)) *
                  (VALUE(MID(_xlfn.TEXTSPLIT('Data Table'!U135, CHAR(10)), FIND("-", _xlfn.TEXTSPLIT('Data Table'!U135, CHAR(10)))+2,
                  SEARCH("hrs", _xlfn.TEXTSPLIT('Data Table'!U135, CHAR(10)))-SEARCH("-", _xlfn.TEXTSPLIT('Data Table'!U135, CHAR(10)))-2))/12)
               ), 2),
               "-"
            )
         )
      )
   )
)</f>
        <v>6</v>
      </c>
      <c r="T134" s="245">
        <v>25771</v>
      </c>
      <c r="U134" s="245">
        <v>61136</v>
      </c>
      <c r="V134" s="245">
        <v>802</v>
      </c>
      <c r="W134" s="296"/>
    </row>
    <row r="135" spans="1:23" s="3" customFormat="1" ht="20.25" customHeight="1">
      <c r="A135" s="205">
        <v>45445</v>
      </c>
      <c r="B135" s="203" cm="1">
        <f t="array" ref="B135">IF('Data Table'!B136="", "-",
   IF('Data Table'!B136="-", "-",
      IF(ISNUMBER('Data Table'!B136*1), 'Data Table'!B136,
         IF(ISNUMBER(SEARCH("hrs", 'Data Table'!B136)),
            IFERROR(
               ROUND(SUMPRODUCT(
                  VALUE(LEFT(_xlfn.TEXTSPLIT('Data Table'!B136, CHAR(10)), FIND("-", _xlfn.TEXTSPLIT('Data Table'!B136, CHAR(10)))-1)) *
                  (VALUE(MID(_xlfn.TEXTSPLIT('Data Table'!B136, CHAR(10)), FIND("-", _xlfn.TEXTSPLIT('Data Table'!B136, CHAR(10)))+2,
                  SEARCH("hrs", _xlfn.TEXTSPLIT('Data Table'!B136, CHAR(10)))-SEARCH("-", _xlfn.TEXTSPLIT('Data Table'!B136, CHAR(10)))-2))/12)
               ), 2),
               "-"
            )
         )
      )
   )
)</f>
        <v>130</v>
      </c>
      <c r="C135" s="203" cm="1">
        <f t="array" ref="C135">IF('Data Table'!C136="", "-",
   IF('Data Table'!C136="-", "-",
      IF(ISNUMBER('Data Table'!C136*1), 'Data Table'!C136,
         IF(ISNUMBER(SEARCH("hrs", 'Data Table'!C136)),
            IFERROR(
               ROUND(SUMPRODUCT(
                  VALUE(LEFT(_xlfn.TEXTSPLIT('Data Table'!C136, CHAR(10)), FIND("-", _xlfn.TEXTSPLIT('Data Table'!C136, CHAR(10)))-1)) *
                  (VALUE(MID(_xlfn.TEXTSPLIT('Data Table'!C136, CHAR(10)), FIND("-", _xlfn.TEXTSPLIT('Data Table'!C136, CHAR(10)))+2,
                  SEARCH("hrs", _xlfn.TEXTSPLIT('Data Table'!C136, CHAR(10)))-SEARCH("-", _xlfn.TEXTSPLIT('Data Table'!C136, CHAR(10)))-2))/12)
               ), 2),
               "-"
            )
         )
      )
   )
)</f>
        <v>115</v>
      </c>
      <c r="D135" s="203" cm="1">
        <f t="array" ref="D135">IF('Data Table'!D136="", "-",
   IF('Data Table'!D136="-", "-",
      IF(ISNUMBER('Data Table'!D136*1), 'Data Table'!D136,
         IF(ISNUMBER(SEARCH("hrs", 'Data Table'!D136)),
            IFERROR(
               ROUND(SUMPRODUCT(
                  VALUE(LEFT(_xlfn.TEXTSPLIT('Data Table'!D136, CHAR(10)), FIND("-", _xlfn.TEXTSPLIT('Data Table'!D136, CHAR(10)))-1)) *
                  (VALUE(MID(_xlfn.TEXTSPLIT('Data Table'!D136, CHAR(10)), FIND("-", _xlfn.TEXTSPLIT('Data Table'!D136, CHAR(10)))+2,
                  SEARCH("hrs", _xlfn.TEXTSPLIT('Data Table'!D136, CHAR(10)))-SEARCH("-", _xlfn.TEXTSPLIT('Data Table'!D136, CHAR(10)))-2))/12)
               ), 2),
               "-"
            )
         )
      )
   )
)</f>
        <v>28</v>
      </c>
      <c r="E135" s="203" cm="1">
        <f t="array" ref="E135">IF('Data Table'!E136="", "-",
   IF('Data Table'!E136="-", "-",
      IF(ISNUMBER('Data Table'!E136*1), 'Data Table'!E136,
         IF(ISNUMBER(SEARCH("hrs", 'Data Table'!E136)),
            IFERROR(
               ROUND(SUMPRODUCT(
                  VALUE(LEFT(_xlfn.TEXTSPLIT('Data Table'!E136, CHAR(10)), FIND("-", _xlfn.TEXTSPLIT('Data Table'!E136, CHAR(10)))-1)) *
                  (VALUE(MID(_xlfn.TEXTSPLIT('Data Table'!E136, CHAR(10)), FIND("-", _xlfn.TEXTSPLIT('Data Table'!E136, CHAR(10)))+2,
                  SEARCH("hrs", _xlfn.TEXTSPLIT('Data Table'!E136, CHAR(10)))-SEARCH("-", _xlfn.TEXTSPLIT('Data Table'!E136, CHAR(10)))-2))/12)
               ), 2),
               "-"
            )
         )
      )
   )
)</f>
        <v>25</v>
      </c>
      <c r="F135" s="203" cm="1">
        <f t="array" ref="F135">IF('Data Table'!F136="", "-",
   IF('Data Table'!F136="-", "-",
      IF(ISNUMBER('Data Table'!F136*1), 'Data Table'!F136,
         IF(ISNUMBER(SEARCH("hrs", 'Data Table'!F136)),
            IFERROR(
               ROUND(SUMPRODUCT(
                  VALUE(LEFT(_xlfn.TEXTSPLIT('Data Table'!F136, CHAR(10)), FIND("-", _xlfn.TEXTSPLIT('Data Table'!F136, CHAR(10)))-1)) *
                  (VALUE(MID(_xlfn.TEXTSPLIT('Data Table'!F136, CHAR(10)), FIND("-", _xlfn.TEXTSPLIT('Data Table'!F136, CHAR(10)))+2,
                  SEARCH("hrs", _xlfn.TEXTSPLIT('Data Table'!F136, CHAR(10)))-SEARCH("-", _xlfn.TEXTSPLIT('Data Table'!F136, CHAR(10)))-2))/12)
               ), 2),
               "-"
            )
         )
      )
   )
)</f>
        <v>10</v>
      </c>
      <c r="G135" s="203" cm="1">
        <f t="array" ref="G135">IF('Data Table'!G136="", "-",
   IF('Data Table'!G136="-", "-",
      IF(ISNUMBER('Data Table'!G136*1), 'Data Table'!G136,
         IF(ISNUMBER(SEARCH("hrs", 'Data Table'!G136)),
            IFERROR(
               ROUND(SUMPRODUCT(
                  VALUE(LEFT(_xlfn.TEXTSPLIT('Data Table'!G136, CHAR(10)), FIND("-", _xlfn.TEXTSPLIT('Data Table'!G136, CHAR(10)))-1)) *
                  (VALUE(MID(_xlfn.TEXTSPLIT('Data Table'!G136, CHAR(10)), FIND("-", _xlfn.TEXTSPLIT('Data Table'!G136, CHAR(10)))+2,
                  SEARCH("hrs", _xlfn.TEXTSPLIT('Data Table'!G136, CHAR(10)))-SEARCH("-", _xlfn.TEXTSPLIT('Data Table'!G136, CHAR(10)))-2))/12)
               ), 2),
               "-"
            )
         )
      )
   )
)</f>
        <v>8</v>
      </c>
      <c r="H135" s="203" cm="1">
        <f t="array" ref="H135">IF('Data Table'!H136="", "-",
   IF('Data Table'!H136="-", "-",
      IF(ISNUMBER('Data Table'!H136*1), 'Data Table'!H136,
         IF(ISNUMBER(SEARCH("hrs", 'Data Table'!H136)),
            IFERROR(
               ROUND(SUMPRODUCT(
                  VALUE(LEFT(_xlfn.TEXTSPLIT('Data Table'!H136, CHAR(10)), FIND("-", _xlfn.TEXTSPLIT('Data Table'!H136, CHAR(10)))-1)) *
                  (VALUE(MID(_xlfn.TEXTSPLIT('Data Table'!H136, CHAR(10)), FIND("-", _xlfn.TEXTSPLIT('Data Table'!H136, CHAR(10)))+2,
                  SEARCH("hrs", _xlfn.TEXTSPLIT('Data Table'!H136, CHAR(10)))-SEARCH("-", _xlfn.TEXTSPLIT('Data Table'!H136, CHAR(10)))-2))/12)
               ), 2),
               "-"
            )
         )
      )
   )
)</f>
        <v>7</v>
      </c>
      <c r="I135" s="203" cm="1">
        <f t="array" ref="I135">IF('Data Table'!I136="", "-",
   IF('Data Table'!I136="-", "-",
      IF(ISNUMBER('Data Table'!I136*1), 'Data Table'!I136,
         IF(ISNUMBER(SEARCH("hrs", 'Data Table'!I136)),
            IFERROR(
               ROUND(SUMPRODUCT(
                  VALUE(LEFT(_xlfn.TEXTSPLIT('Data Table'!I136, CHAR(10)), FIND("-", _xlfn.TEXTSPLIT('Data Table'!I136, CHAR(10)))-1)) *
                  (VALUE(MID(_xlfn.TEXTSPLIT('Data Table'!I136, CHAR(10)), FIND("-", _xlfn.TEXTSPLIT('Data Table'!I136, CHAR(10)))+2,
                  SEARCH("hrs", _xlfn.TEXTSPLIT('Data Table'!I136, CHAR(10)))-SEARCH("-", _xlfn.TEXTSPLIT('Data Table'!I136, CHAR(10)))-2))/12)
               ), 2),
               "-"
            )
         )
      )
   )
)</f>
        <v>8</v>
      </c>
      <c r="J135" s="203" cm="1">
        <f t="array" ref="J135">IF('Data Table'!J136="", "-",
   IF('Data Table'!J136="-", "-",
      IF(ISNUMBER('Data Table'!J136*1), 'Data Table'!J136,
         IF(ISNUMBER(SEARCH("hrs", 'Data Table'!J136)),
            IFERROR(
               ROUND(SUMPRODUCT(
                  VALUE(LEFT(_xlfn.TEXTSPLIT('Data Table'!J136, CHAR(10)), FIND("-", _xlfn.TEXTSPLIT('Data Table'!J136, CHAR(10)))-1)) *
                  (VALUE(MID(_xlfn.TEXTSPLIT('Data Table'!J136, CHAR(10)), FIND("-", _xlfn.TEXTSPLIT('Data Table'!J136, CHAR(10)))+2,
                  SEARCH("hrs", _xlfn.TEXTSPLIT('Data Table'!J136, CHAR(10)))-SEARCH("-", _xlfn.TEXTSPLIT('Data Table'!J136, CHAR(10)))-2))/12)
               ), 2),
               "-"
            )
         )
      )
   )
)</f>
        <v>3</v>
      </c>
      <c r="K135" s="203" cm="1">
        <f t="array" ref="K135">IF('Data Table'!K136="", "-",
   IF('Data Table'!K136="-", "-",
      IF(ISNUMBER('Data Table'!K136*1), 'Data Table'!K136,
         IF(ISNUMBER(SEARCH("hrs", 'Data Table'!K136)),
            IFERROR(
               ROUND(SUMPRODUCT(
                  VALUE(LEFT(_xlfn.TEXTSPLIT('Data Table'!K136, CHAR(10)), FIND("-", _xlfn.TEXTSPLIT('Data Table'!K136, CHAR(10)))-1)) *
                  (VALUE(MID(_xlfn.TEXTSPLIT('Data Table'!K136, CHAR(10)), FIND("-", _xlfn.TEXTSPLIT('Data Table'!K136, CHAR(10)))+2,
                  SEARCH("hrs", _xlfn.TEXTSPLIT('Data Table'!K136, CHAR(10)))-SEARCH("-", _xlfn.TEXTSPLIT('Data Table'!K136, CHAR(10)))-2))/12)
               ), 2),
               "-"
            )
         )
      )
   )
)</f>
        <v>3</v>
      </c>
      <c r="L135" s="203" cm="1">
        <f t="array" ref="L135">IF('Data Table'!N136="", "-",
   IF('Data Table'!N136="-", "-",
      IF(ISNUMBER('Data Table'!N136*1), 'Data Table'!N136,
         IF(ISNUMBER(SEARCH("hrs", 'Data Table'!N136)),
            IFERROR(
               ROUND(SUMPRODUCT(
                  VALUE(LEFT(_xlfn.TEXTSPLIT('Data Table'!N136, CHAR(10)), FIND("-", _xlfn.TEXTSPLIT('Data Table'!N136, CHAR(10)))-1)) *
                  (VALUE(MID(_xlfn.TEXTSPLIT('Data Table'!N136, CHAR(10)), FIND("-", _xlfn.TEXTSPLIT('Data Table'!N136, CHAR(10)))+2,
                  SEARCH("hrs", _xlfn.TEXTSPLIT('Data Table'!N136, CHAR(10)))-SEARCH("-", _xlfn.TEXTSPLIT('Data Table'!N136, CHAR(10)))-2))/12)
               ), 2),
               "-"
            )
         )
      )
   )
)</f>
        <v>2</v>
      </c>
      <c r="M135" s="203" cm="1">
        <f t="array" ref="M135">IF('Data Table'!O136="", "-",
   IF('Data Table'!O136="-", "-",
      IF(ISNUMBER('Data Table'!O136*1), 'Data Table'!O136,
         IF(ISNUMBER(SEARCH("hrs", 'Data Table'!O136)),
            IFERROR(
               ROUND(SUMPRODUCT(
                  VALUE(LEFT(_xlfn.TEXTSPLIT('Data Table'!O136, CHAR(10)), FIND("-", _xlfn.TEXTSPLIT('Data Table'!O136, CHAR(10)))-1)) *
                  (VALUE(MID(_xlfn.TEXTSPLIT('Data Table'!O136, CHAR(10)), FIND("-", _xlfn.TEXTSPLIT('Data Table'!O136, CHAR(10)))+2,
                  SEARCH("hrs", _xlfn.TEXTSPLIT('Data Table'!O136, CHAR(10)))-SEARCH("-", _xlfn.TEXTSPLIT('Data Table'!O136, CHAR(10)))-2))/12)
               ), 2),
               "-"
            )
         )
      )
   )
)</f>
        <v>2</v>
      </c>
      <c r="N135" s="203" cm="1">
        <f t="array" ref="N135">IF('Data Table'!P136="", "-",
   IF('Data Table'!P136="-", "-",
      IF(ISNUMBER('Data Table'!P136*1), 'Data Table'!P136,
         IF(ISNUMBER(SEARCH("hrs", 'Data Table'!P136)),
            IFERROR(
               ROUND(SUMPRODUCT(
                  VALUE(LEFT(_xlfn.TEXTSPLIT('Data Table'!P136, CHAR(10)), FIND("-", _xlfn.TEXTSPLIT('Data Table'!P136, CHAR(10)))-1)) *
                  (VALUE(MID(_xlfn.TEXTSPLIT('Data Table'!P136, CHAR(10)), FIND("-", _xlfn.TEXTSPLIT('Data Table'!P136, CHAR(10)))+2,
                  SEARCH("hrs", _xlfn.TEXTSPLIT('Data Table'!P136, CHAR(10)))-SEARCH("-", _xlfn.TEXTSPLIT('Data Table'!P136, CHAR(10)))-2))/12)
               ), 2),
               "-"
            )
         )
      )
   )
)</f>
        <v>4</v>
      </c>
      <c r="O135" s="203" cm="1">
        <f t="array" ref="O135">IF('Data Table'!Q136="", "-",
   IF('Data Table'!Q136="-", "-",
      IF(ISNUMBER('Data Table'!Q136*1), 'Data Table'!Q136,
         IF(ISNUMBER(SEARCH("hrs", 'Data Table'!Q136)),
            IFERROR(
               ROUND(SUMPRODUCT(
                  VALUE(LEFT(_xlfn.TEXTSPLIT('Data Table'!Q136, CHAR(10)), FIND("-", _xlfn.TEXTSPLIT('Data Table'!Q136, CHAR(10)))-1)) *
                  (VALUE(MID(_xlfn.TEXTSPLIT('Data Table'!Q136, CHAR(10)), FIND("-", _xlfn.TEXTSPLIT('Data Table'!Q136, CHAR(10)))+2,
                  SEARCH("hrs", _xlfn.TEXTSPLIT('Data Table'!Q136, CHAR(10)))-SEARCH("-", _xlfn.TEXTSPLIT('Data Table'!Q136, CHAR(10)))-2))/12)
               ), 2),
               "-"
            )
         )
      )
   )
)</f>
        <v>4</v>
      </c>
      <c r="P135" s="203" cm="1">
        <f t="array" ref="P135">IF('Data Table'!R136="", "-",
   IF('Data Table'!R136="-", "-",
      IF(ISNUMBER('Data Table'!R136*1), 'Data Table'!R136,
         IF(ISNUMBER(SEARCH("hrs", 'Data Table'!R136)),
            IFERROR(
               ROUND(SUMPRODUCT(
                  VALUE(LEFT(_xlfn.TEXTSPLIT('Data Table'!R136, CHAR(10)), FIND("-", _xlfn.TEXTSPLIT('Data Table'!R136, CHAR(10)))-1)) *
                  (VALUE(MID(_xlfn.TEXTSPLIT('Data Table'!R136, CHAR(10)), FIND("-", _xlfn.TEXTSPLIT('Data Table'!R136, CHAR(10)))+2,
                  SEARCH("hrs", _xlfn.TEXTSPLIT('Data Table'!R136, CHAR(10)))-SEARCH("-", _xlfn.TEXTSPLIT('Data Table'!R136, CHAR(10)))-2))/12)
               ), 2),
               "-"
            )
         )
      )
   )
)</f>
        <v>3</v>
      </c>
      <c r="Q135" s="203" cm="1">
        <f t="array" ref="Q135">IF('Data Table'!S136="", "-",
   IF('Data Table'!S136="-", "-",
      IF(ISNUMBER('Data Table'!S136*1), 'Data Table'!S136,
         IF(ISNUMBER(SEARCH("hrs", 'Data Table'!S136)),
            IFERROR(
               ROUND(SUMPRODUCT(
                  VALUE(LEFT(_xlfn.TEXTSPLIT('Data Table'!S136, CHAR(10)), FIND("-", _xlfn.TEXTSPLIT('Data Table'!S136, CHAR(10)))-1)) *
                  (VALUE(MID(_xlfn.TEXTSPLIT('Data Table'!S136, CHAR(10)), FIND("-", _xlfn.TEXTSPLIT('Data Table'!S136, CHAR(10)))+2,
                  SEARCH("hrs", _xlfn.TEXTSPLIT('Data Table'!S136, CHAR(10)))-SEARCH("-", _xlfn.TEXTSPLIT('Data Table'!S136, CHAR(10)))-2))/12)
               ), 2),
               "-"
            )
         )
      )
   )
)</f>
        <v>3</v>
      </c>
      <c r="R135" s="203" cm="1">
        <f t="array" ref="R135">IF('Data Table'!T136="", "-",
   IF('Data Table'!T136="-", "-",
      IF(ISNUMBER('Data Table'!T136*1), 'Data Table'!T136,
         IF(ISNUMBER(SEARCH("hrs", 'Data Table'!T136)),
            IFERROR(
               ROUND(SUMPRODUCT(
                  VALUE(LEFT(_xlfn.TEXTSPLIT('Data Table'!T136, CHAR(10)), FIND("-", _xlfn.TEXTSPLIT('Data Table'!T136, CHAR(10)))-1)) *
                  (VALUE(MID(_xlfn.TEXTSPLIT('Data Table'!T136, CHAR(10)), FIND("-", _xlfn.TEXTSPLIT('Data Table'!T136, CHAR(10)))+2,
                  SEARCH("hrs", _xlfn.TEXTSPLIT('Data Table'!T136, CHAR(10)))-SEARCH("-", _xlfn.TEXTSPLIT('Data Table'!T136, CHAR(10)))-2))/12)
               ), 2),
               "-"
            )
         )
      )
   )
)</f>
        <v>6</v>
      </c>
      <c r="S135" s="203" cm="1">
        <f t="array" ref="S135">IF('Data Table'!U136="", "-",
   IF('Data Table'!U136="-", "-",
      IF(ISNUMBER('Data Table'!U136*1), 'Data Table'!U136,
         IF(ISNUMBER(SEARCH("hrs", 'Data Table'!U136)),
            IFERROR(
               ROUND(SUMPRODUCT(
                  VALUE(LEFT(_xlfn.TEXTSPLIT('Data Table'!U136, CHAR(10)), FIND("-", _xlfn.TEXTSPLIT('Data Table'!U136, CHAR(10)))-1)) *
                  (VALUE(MID(_xlfn.TEXTSPLIT('Data Table'!U136, CHAR(10)), FIND("-", _xlfn.TEXTSPLIT('Data Table'!U136, CHAR(10)))+2,
                  SEARCH("hrs", _xlfn.TEXTSPLIT('Data Table'!U136, CHAR(10)))-SEARCH("-", _xlfn.TEXTSPLIT('Data Table'!U136, CHAR(10)))-2))/12)
               ), 2),
               "-"
            )
         )
      )
   )
)</f>
        <v>6</v>
      </c>
      <c r="T135" s="245">
        <v>23056</v>
      </c>
      <c r="U135" s="245">
        <v>58085</v>
      </c>
      <c r="V135" s="245">
        <v>756</v>
      </c>
      <c r="W135" s="296"/>
    </row>
    <row r="136" spans="1:23" s="3" customFormat="1" ht="20.25" customHeight="1">
      <c r="A136" s="205">
        <v>45446</v>
      </c>
      <c r="B136" s="203" cm="1">
        <f t="array" ref="B136">IF('Data Table'!B137="", "-",
   IF('Data Table'!B137="-", "-",
      IF(ISNUMBER('Data Table'!B137*1), 'Data Table'!B137,
         IF(ISNUMBER(SEARCH("hrs", 'Data Table'!B137)),
            IFERROR(
               ROUND(SUMPRODUCT(
                  VALUE(LEFT(_xlfn.TEXTSPLIT('Data Table'!B137, CHAR(10)), FIND("-", _xlfn.TEXTSPLIT('Data Table'!B137, CHAR(10)))-1)) *
                  (VALUE(MID(_xlfn.TEXTSPLIT('Data Table'!B137, CHAR(10)), FIND("-", _xlfn.TEXTSPLIT('Data Table'!B137, CHAR(10)))+2,
                  SEARCH("hrs", _xlfn.TEXTSPLIT('Data Table'!B137, CHAR(10)))-SEARCH("-", _xlfn.TEXTSPLIT('Data Table'!B137, CHAR(10)))-2))/12)
               ), 2),
               "-"
            )
         )
      )
   )
)</f>
        <v>88</v>
      </c>
      <c r="C136" s="203" cm="1">
        <f t="array" ref="C136">IF('Data Table'!C137="", "-",
   IF('Data Table'!C137="-", "-",
      IF(ISNUMBER('Data Table'!C137*1), 'Data Table'!C137,
         IF(ISNUMBER(SEARCH("hrs", 'Data Table'!C137)),
            IFERROR(
               ROUND(SUMPRODUCT(
                  VALUE(LEFT(_xlfn.TEXTSPLIT('Data Table'!C137, CHAR(10)), FIND("-", _xlfn.TEXTSPLIT('Data Table'!C137, CHAR(10)))-1)) *
                  (VALUE(MID(_xlfn.TEXTSPLIT('Data Table'!C137, CHAR(10)), FIND("-", _xlfn.TEXTSPLIT('Data Table'!C137, CHAR(10)))+2,
                  SEARCH("hrs", _xlfn.TEXTSPLIT('Data Table'!C137, CHAR(10)))-SEARCH("-", _xlfn.TEXTSPLIT('Data Table'!C137, CHAR(10)))-2))/12)
               ), 2),
               "-"
            )
         )
      )
   )
)</f>
        <v>97</v>
      </c>
      <c r="D136" s="203" cm="1">
        <f t="array" ref="D136">IF('Data Table'!D137="", "-",
   IF('Data Table'!D137="-", "-",
      IF(ISNUMBER('Data Table'!D137*1), 'Data Table'!D137,
         IF(ISNUMBER(SEARCH("hrs", 'Data Table'!D137)),
            IFERROR(
               ROUND(SUMPRODUCT(
                  VALUE(LEFT(_xlfn.TEXTSPLIT('Data Table'!D137, CHAR(10)), FIND("-", _xlfn.TEXTSPLIT('Data Table'!D137, CHAR(10)))-1)) *
                  (VALUE(MID(_xlfn.TEXTSPLIT('Data Table'!D137, CHAR(10)), FIND("-", _xlfn.TEXTSPLIT('Data Table'!D137, CHAR(10)))+2,
                  SEARCH("hrs", _xlfn.TEXTSPLIT('Data Table'!D137, CHAR(10)))-SEARCH("-", _xlfn.TEXTSPLIT('Data Table'!D137, CHAR(10)))-2))/12)
               ), 2),
               "-"
            )
         )
      )
   )
)</f>
        <v>26</v>
      </c>
      <c r="E136" s="203" cm="1">
        <f t="array" ref="E136">IF('Data Table'!E137="", "-",
   IF('Data Table'!E137="-", "-",
      IF(ISNUMBER('Data Table'!E137*1), 'Data Table'!E137,
         IF(ISNUMBER(SEARCH("hrs", 'Data Table'!E137)),
            IFERROR(
               ROUND(SUMPRODUCT(
                  VALUE(LEFT(_xlfn.TEXTSPLIT('Data Table'!E137, CHAR(10)), FIND("-", _xlfn.TEXTSPLIT('Data Table'!E137, CHAR(10)))-1)) *
                  (VALUE(MID(_xlfn.TEXTSPLIT('Data Table'!E137, CHAR(10)), FIND("-", _xlfn.TEXTSPLIT('Data Table'!E137, CHAR(10)))+2,
                  SEARCH("hrs", _xlfn.TEXTSPLIT('Data Table'!E137, CHAR(10)))-SEARCH("-", _xlfn.TEXTSPLIT('Data Table'!E137, CHAR(10)))-2))/12)
               ), 2),
               "-"
            )
         )
      )
   )
)</f>
        <v>23</v>
      </c>
      <c r="F136" s="203" cm="1">
        <f t="array" ref="F136">IF('Data Table'!F137="", "-",
   IF('Data Table'!F137="-", "-",
      IF(ISNUMBER('Data Table'!F137*1), 'Data Table'!F137,
         IF(ISNUMBER(SEARCH("hrs", 'Data Table'!F137)),
            IFERROR(
               ROUND(SUMPRODUCT(
                  VALUE(LEFT(_xlfn.TEXTSPLIT('Data Table'!F137, CHAR(10)), FIND("-", _xlfn.TEXTSPLIT('Data Table'!F137, CHAR(10)))-1)) *
                  (VALUE(MID(_xlfn.TEXTSPLIT('Data Table'!F137, CHAR(10)), FIND("-", _xlfn.TEXTSPLIT('Data Table'!F137, CHAR(10)))+2,
                  SEARCH("hrs", _xlfn.TEXTSPLIT('Data Table'!F137, CHAR(10)))-SEARCH("-", _xlfn.TEXTSPLIT('Data Table'!F137, CHAR(10)))-2))/12)
               ), 2),
               "-"
            )
         )
      )
   )
)</f>
        <v>8</v>
      </c>
      <c r="G136" s="203" cm="1">
        <f t="array" ref="G136">IF('Data Table'!G137="", "-",
   IF('Data Table'!G137="-", "-",
      IF(ISNUMBER('Data Table'!G137*1), 'Data Table'!G137,
         IF(ISNUMBER(SEARCH("hrs", 'Data Table'!G137)),
            IFERROR(
               ROUND(SUMPRODUCT(
                  VALUE(LEFT(_xlfn.TEXTSPLIT('Data Table'!G137, CHAR(10)), FIND("-", _xlfn.TEXTSPLIT('Data Table'!G137, CHAR(10)))-1)) *
                  (VALUE(MID(_xlfn.TEXTSPLIT('Data Table'!G137, CHAR(10)), FIND("-", _xlfn.TEXTSPLIT('Data Table'!G137, CHAR(10)))+2,
                  SEARCH("hrs", _xlfn.TEXTSPLIT('Data Table'!G137, CHAR(10)))-SEARCH("-", _xlfn.TEXTSPLIT('Data Table'!G137, CHAR(10)))-2))/12)
               ), 2),
               "-"
            )
         )
      )
   )
)</f>
        <v>9</v>
      </c>
      <c r="H136" s="203" cm="1">
        <f t="array" ref="H136">IF('Data Table'!H137="", "-",
   IF('Data Table'!H137="-", "-",
      IF(ISNUMBER('Data Table'!H137*1), 'Data Table'!H137,
         IF(ISNUMBER(SEARCH("hrs", 'Data Table'!H137)),
            IFERROR(
               ROUND(SUMPRODUCT(
                  VALUE(LEFT(_xlfn.TEXTSPLIT('Data Table'!H137, CHAR(10)), FIND("-", _xlfn.TEXTSPLIT('Data Table'!H137, CHAR(10)))-1)) *
                  (VALUE(MID(_xlfn.TEXTSPLIT('Data Table'!H137, CHAR(10)), FIND("-", _xlfn.TEXTSPLIT('Data Table'!H137, CHAR(10)))+2,
                  SEARCH("hrs", _xlfn.TEXTSPLIT('Data Table'!H137, CHAR(10)))-SEARCH("-", _xlfn.TEXTSPLIT('Data Table'!H137, CHAR(10)))-2))/12)
               ), 2),
               "-"
            )
         )
      )
   )
)</f>
        <v>8</v>
      </c>
      <c r="I136" s="203" cm="1">
        <f t="array" ref="I136">IF('Data Table'!I137="", "-",
   IF('Data Table'!I137="-", "-",
      IF(ISNUMBER('Data Table'!I137*1), 'Data Table'!I137,
         IF(ISNUMBER(SEARCH("hrs", 'Data Table'!I137)),
            IFERROR(
               ROUND(SUMPRODUCT(
                  VALUE(LEFT(_xlfn.TEXTSPLIT('Data Table'!I137, CHAR(10)), FIND("-", _xlfn.TEXTSPLIT('Data Table'!I137, CHAR(10)))-1)) *
                  (VALUE(MID(_xlfn.TEXTSPLIT('Data Table'!I137, CHAR(10)), FIND("-", _xlfn.TEXTSPLIT('Data Table'!I137, CHAR(10)))+2,
                  SEARCH("hrs", _xlfn.TEXTSPLIT('Data Table'!I137, CHAR(10)))-SEARCH("-", _xlfn.TEXTSPLIT('Data Table'!I137, CHAR(10)))-2))/12)
               ), 2),
               "-"
            )
         )
      )
   )
)</f>
        <v>8</v>
      </c>
      <c r="J136" s="203" cm="1">
        <f t="array" ref="J136">IF('Data Table'!J137="", "-",
   IF('Data Table'!J137="-", "-",
      IF(ISNUMBER('Data Table'!J137*1), 'Data Table'!J137,
         IF(ISNUMBER(SEARCH("hrs", 'Data Table'!J137)),
            IFERROR(
               ROUND(SUMPRODUCT(
                  VALUE(LEFT(_xlfn.TEXTSPLIT('Data Table'!J137, CHAR(10)), FIND("-", _xlfn.TEXTSPLIT('Data Table'!J137, CHAR(10)))-1)) *
                  (VALUE(MID(_xlfn.TEXTSPLIT('Data Table'!J137, CHAR(10)), FIND("-", _xlfn.TEXTSPLIT('Data Table'!J137, CHAR(10)))+2,
                  SEARCH("hrs", _xlfn.TEXTSPLIT('Data Table'!J137, CHAR(10)))-SEARCH("-", _xlfn.TEXTSPLIT('Data Table'!J137, CHAR(10)))-2))/12)
               ), 2),
               "-"
            )
         )
      )
   )
)</f>
        <v>3</v>
      </c>
      <c r="K136" s="203" cm="1">
        <f t="array" ref="K136">IF('Data Table'!K137="", "-",
   IF('Data Table'!K137="-", "-",
      IF(ISNUMBER('Data Table'!K137*1), 'Data Table'!K137,
         IF(ISNUMBER(SEARCH("hrs", 'Data Table'!K137)),
            IFERROR(
               ROUND(SUMPRODUCT(
                  VALUE(LEFT(_xlfn.TEXTSPLIT('Data Table'!K137, CHAR(10)), FIND("-", _xlfn.TEXTSPLIT('Data Table'!K137, CHAR(10)))-1)) *
                  (VALUE(MID(_xlfn.TEXTSPLIT('Data Table'!K137, CHAR(10)), FIND("-", _xlfn.TEXTSPLIT('Data Table'!K137, CHAR(10)))+2,
                  SEARCH("hrs", _xlfn.TEXTSPLIT('Data Table'!K137, CHAR(10)))-SEARCH("-", _xlfn.TEXTSPLIT('Data Table'!K137, CHAR(10)))-2))/12)
               ), 2),
               "-"
            )
         )
      )
   )
)</f>
        <v>3</v>
      </c>
      <c r="L136" s="203" cm="1">
        <f t="array" ref="L136">IF('Data Table'!N137="", "-",
   IF('Data Table'!N137="-", "-",
      IF(ISNUMBER('Data Table'!N137*1), 'Data Table'!N137,
         IF(ISNUMBER(SEARCH("hrs", 'Data Table'!N137)),
            IFERROR(
               ROUND(SUMPRODUCT(
                  VALUE(LEFT(_xlfn.TEXTSPLIT('Data Table'!N137, CHAR(10)), FIND("-", _xlfn.TEXTSPLIT('Data Table'!N137, CHAR(10)))-1)) *
                  (VALUE(MID(_xlfn.TEXTSPLIT('Data Table'!N137, CHAR(10)), FIND("-", _xlfn.TEXTSPLIT('Data Table'!N137, CHAR(10)))+2,
                  SEARCH("hrs", _xlfn.TEXTSPLIT('Data Table'!N137, CHAR(10)))-SEARCH("-", _xlfn.TEXTSPLIT('Data Table'!N137, CHAR(10)))-2))/12)
               ), 2),
               "-"
            )
         )
      )
   )
)</f>
        <v>3</v>
      </c>
      <c r="M136" s="203" cm="1">
        <f t="array" ref="M136">IF('Data Table'!O137="", "-",
   IF('Data Table'!O137="-", "-",
      IF(ISNUMBER('Data Table'!O137*1), 'Data Table'!O137,
         IF(ISNUMBER(SEARCH("hrs", 'Data Table'!O137)),
            IFERROR(
               ROUND(SUMPRODUCT(
                  VALUE(LEFT(_xlfn.TEXTSPLIT('Data Table'!O137, CHAR(10)), FIND("-", _xlfn.TEXTSPLIT('Data Table'!O137, CHAR(10)))-1)) *
                  (VALUE(MID(_xlfn.TEXTSPLIT('Data Table'!O137, CHAR(10)), FIND("-", _xlfn.TEXTSPLIT('Data Table'!O137, CHAR(10)))+2,
                  SEARCH("hrs", _xlfn.TEXTSPLIT('Data Table'!O137, CHAR(10)))-SEARCH("-", _xlfn.TEXTSPLIT('Data Table'!O137, CHAR(10)))-2))/12)
               ), 2),
               "-"
            )
         )
      )
   )
)</f>
        <v>2</v>
      </c>
      <c r="N136" s="203" cm="1">
        <f t="array" ref="N136">IF('Data Table'!P137="", "-",
   IF('Data Table'!P137="-", "-",
      IF(ISNUMBER('Data Table'!P137*1), 'Data Table'!P137,
         IF(ISNUMBER(SEARCH("hrs", 'Data Table'!P137)),
            IFERROR(
               ROUND(SUMPRODUCT(
                  VALUE(LEFT(_xlfn.TEXTSPLIT('Data Table'!P137, CHAR(10)), FIND("-", _xlfn.TEXTSPLIT('Data Table'!P137, CHAR(10)))-1)) *
                  (VALUE(MID(_xlfn.TEXTSPLIT('Data Table'!P137, CHAR(10)), FIND("-", _xlfn.TEXTSPLIT('Data Table'!P137, CHAR(10)))+2,
                  SEARCH("hrs", _xlfn.TEXTSPLIT('Data Table'!P137, CHAR(10)))-SEARCH("-", _xlfn.TEXTSPLIT('Data Table'!P137, CHAR(10)))-2))/12)
               ), 2),
               "-"
            )
         )
      )
   )
)</f>
        <v>6</v>
      </c>
      <c r="O136" s="203" cm="1">
        <f t="array" ref="O136">IF('Data Table'!Q137="", "-",
   IF('Data Table'!Q137="-", "-",
      IF(ISNUMBER('Data Table'!Q137*1), 'Data Table'!Q137,
         IF(ISNUMBER(SEARCH("hrs", 'Data Table'!Q137)),
            IFERROR(
               ROUND(SUMPRODUCT(
                  VALUE(LEFT(_xlfn.TEXTSPLIT('Data Table'!Q137, CHAR(10)), FIND("-", _xlfn.TEXTSPLIT('Data Table'!Q137, CHAR(10)))-1)) *
                  (VALUE(MID(_xlfn.TEXTSPLIT('Data Table'!Q137, CHAR(10)), FIND("-", _xlfn.TEXTSPLIT('Data Table'!Q137, CHAR(10)))+2,
                  SEARCH("hrs", _xlfn.TEXTSPLIT('Data Table'!Q137, CHAR(10)))-SEARCH("-", _xlfn.TEXTSPLIT('Data Table'!Q137, CHAR(10)))-2))/12)
               ), 2),
               "-"
            )
         )
      )
   )
)</f>
        <v>4</v>
      </c>
      <c r="P136" s="203" cm="1">
        <f t="array" ref="P136">IF('Data Table'!R137="", "-",
   IF('Data Table'!R137="-", "-",
      IF(ISNUMBER('Data Table'!R137*1), 'Data Table'!R137,
         IF(ISNUMBER(SEARCH("hrs", 'Data Table'!R137)),
            IFERROR(
               ROUND(SUMPRODUCT(
                  VALUE(LEFT(_xlfn.TEXTSPLIT('Data Table'!R137, CHAR(10)), FIND("-", _xlfn.TEXTSPLIT('Data Table'!R137, CHAR(10)))-1)) *
                  (VALUE(MID(_xlfn.TEXTSPLIT('Data Table'!R137, CHAR(10)), FIND("-", _xlfn.TEXTSPLIT('Data Table'!R137, CHAR(10)))+2,
                  SEARCH("hrs", _xlfn.TEXTSPLIT('Data Table'!R137, CHAR(10)))-SEARCH("-", _xlfn.TEXTSPLIT('Data Table'!R137, CHAR(10)))-2))/12)
               ), 2),
               "-"
            )
         )
      )
   )
)</f>
        <v>3</v>
      </c>
      <c r="Q136" s="203" cm="1">
        <f t="array" ref="Q136">IF('Data Table'!S137="", "-",
   IF('Data Table'!S137="-", "-",
      IF(ISNUMBER('Data Table'!S137*1), 'Data Table'!S137,
         IF(ISNUMBER(SEARCH("hrs", 'Data Table'!S137)),
            IFERROR(
               ROUND(SUMPRODUCT(
                  VALUE(LEFT(_xlfn.TEXTSPLIT('Data Table'!S137, CHAR(10)), FIND("-", _xlfn.TEXTSPLIT('Data Table'!S137, CHAR(10)))-1)) *
                  (VALUE(MID(_xlfn.TEXTSPLIT('Data Table'!S137, CHAR(10)), FIND("-", _xlfn.TEXTSPLIT('Data Table'!S137, CHAR(10)))+2,
                  SEARCH("hrs", _xlfn.TEXTSPLIT('Data Table'!S137, CHAR(10)))-SEARCH("-", _xlfn.TEXTSPLIT('Data Table'!S137, CHAR(10)))-2))/12)
               ), 2),
               "-"
            )
         )
      )
   )
)</f>
        <v>3</v>
      </c>
      <c r="R136" s="203" cm="1">
        <f t="array" ref="R136">IF('Data Table'!T137="", "-",
   IF('Data Table'!T137="-", "-",
      IF(ISNUMBER('Data Table'!T137*1), 'Data Table'!T137,
         IF(ISNUMBER(SEARCH("hrs", 'Data Table'!T137)),
            IFERROR(
               ROUND(SUMPRODUCT(
                  VALUE(LEFT(_xlfn.TEXTSPLIT('Data Table'!T137, CHAR(10)), FIND("-", _xlfn.TEXTSPLIT('Data Table'!T137, CHAR(10)))-1)) *
                  (VALUE(MID(_xlfn.TEXTSPLIT('Data Table'!T137, CHAR(10)), FIND("-", _xlfn.TEXTSPLIT('Data Table'!T137, CHAR(10)))+2,
                  SEARCH("hrs", _xlfn.TEXTSPLIT('Data Table'!T137, CHAR(10)))-SEARCH("-", _xlfn.TEXTSPLIT('Data Table'!T137, CHAR(10)))-2))/12)
               ), 2),
               "-"
            )
         )
      )
   )
)</f>
        <v>6</v>
      </c>
      <c r="S136" s="203" cm="1">
        <f t="array" ref="S136">IF('Data Table'!U137="", "-",
   IF('Data Table'!U137="-", "-",
      IF(ISNUMBER('Data Table'!U137*1), 'Data Table'!U137,
         IF(ISNUMBER(SEARCH("hrs", 'Data Table'!U137)),
            IFERROR(
               ROUND(SUMPRODUCT(
                  VALUE(LEFT(_xlfn.TEXTSPLIT('Data Table'!U137, CHAR(10)), FIND("-", _xlfn.TEXTSPLIT('Data Table'!U137, CHAR(10)))-1)) *
                  (VALUE(MID(_xlfn.TEXTSPLIT('Data Table'!U137, CHAR(10)), FIND("-", _xlfn.TEXTSPLIT('Data Table'!U137, CHAR(10)))+2,
                  SEARCH("hrs", _xlfn.TEXTSPLIT('Data Table'!U137, CHAR(10)))-SEARCH("-", _xlfn.TEXTSPLIT('Data Table'!U137, CHAR(10)))-2))/12)
               ), 2),
               "-"
            )
         )
      )
   )
)</f>
        <v>6</v>
      </c>
      <c r="T136" s="245">
        <v>24960</v>
      </c>
      <c r="U136" s="245">
        <v>60931</v>
      </c>
      <c r="V136" s="245">
        <v>815</v>
      </c>
      <c r="W136" s="296"/>
    </row>
    <row r="137" spans="1:23" s="3" customFormat="1" ht="20.25" customHeight="1">
      <c r="A137" s="205">
        <v>45447</v>
      </c>
      <c r="B137" s="203" cm="1">
        <f t="array" ref="B137">IF('Data Table'!B138="", "-",
   IF('Data Table'!B138="-", "-",
      IF(ISNUMBER('Data Table'!B138*1), 'Data Table'!B138,
         IF(ISNUMBER(SEARCH("hrs", 'Data Table'!B138)),
            IFERROR(
               ROUND(SUMPRODUCT(
                  VALUE(LEFT(_xlfn.TEXTSPLIT('Data Table'!B138, CHAR(10)), FIND("-", _xlfn.TEXTSPLIT('Data Table'!B138, CHAR(10)))-1)) *
                  (VALUE(MID(_xlfn.TEXTSPLIT('Data Table'!B138, CHAR(10)), FIND("-", _xlfn.TEXTSPLIT('Data Table'!B138, CHAR(10)))+2,
                  SEARCH("hrs", _xlfn.TEXTSPLIT('Data Table'!B138, CHAR(10)))-SEARCH("-", _xlfn.TEXTSPLIT('Data Table'!B138, CHAR(10)))-2))/12)
               ), 2),
               "-"
            )
         )
      )
   )
)</f>
        <v>85</v>
      </c>
      <c r="C137" s="203" cm="1">
        <f t="array" ref="C137">IF('Data Table'!C138="", "-",
   IF('Data Table'!C138="-", "-",
      IF(ISNUMBER('Data Table'!C138*1), 'Data Table'!C138,
         IF(ISNUMBER(SEARCH("hrs", 'Data Table'!C138)),
            IFERROR(
               ROUND(SUMPRODUCT(
                  VALUE(LEFT(_xlfn.TEXTSPLIT('Data Table'!C138, CHAR(10)), FIND("-", _xlfn.TEXTSPLIT('Data Table'!C138, CHAR(10)))-1)) *
                  (VALUE(MID(_xlfn.TEXTSPLIT('Data Table'!C138, CHAR(10)), FIND("-", _xlfn.TEXTSPLIT('Data Table'!C138, CHAR(10)))+2,
                  SEARCH("hrs", _xlfn.TEXTSPLIT('Data Table'!C138, CHAR(10)))-SEARCH("-", _xlfn.TEXTSPLIT('Data Table'!C138, CHAR(10)))-2))/12)
               ), 2),
               "-"
            )
         )
      )
   )
)</f>
        <v>83</v>
      </c>
      <c r="D137" s="203" cm="1">
        <f t="array" ref="D137">IF('Data Table'!D138="", "-",
   IF('Data Table'!D138="-", "-",
      IF(ISNUMBER('Data Table'!D138*1), 'Data Table'!D138,
         IF(ISNUMBER(SEARCH("hrs", 'Data Table'!D138)),
            IFERROR(
               ROUND(SUMPRODUCT(
                  VALUE(LEFT(_xlfn.TEXTSPLIT('Data Table'!D138, CHAR(10)), FIND("-", _xlfn.TEXTSPLIT('Data Table'!D138, CHAR(10)))-1)) *
                  (VALUE(MID(_xlfn.TEXTSPLIT('Data Table'!D138, CHAR(10)), FIND("-", _xlfn.TEXTSPLIT('Data Table'!D138, CHAR(10)))+2,
                  SEARCH("hrs", _xlfn.TEXTSPLIT('Data Table'!D138, CHAR(10)))-SEARCH("-", _xlfn.TEXTSPLIT('Data Table'!D138, CHAR(10)))-2))/12)
               ), 2),
               "-"
            )
         )
      )
   )
)</f>
        <v>26</v>
      </c>
      <c r="E137" s="203" cm="1">
        <f t="array" ref="E137">IF('Data Table'!E138="", "-",
   IF('Data Table'!E138="-", "-",
      IF(ISNUMBER('Data Table'!E138*1), 'Data Table'!E138,
         IF(ISNUMBER(SEARCH("hrs", 'Data Table'!E138)),
            IFERROR(
               ROUND(SUMPRODUCT(
                  VALUE(LEFT(_xlfn.TEXTSPLIT('Data Table'!E138, CHAR(10)), FIND("-", _xlfn.TEXTSPLIT('Data Table'!E138, CHAR(10)))-1)) *
                  (VALUE(MID(_xlfn.TEXTSPLIT('Data Table'!E138, CHAR(10)), FIND("-", _xlfn.TEXTSPLIT('Data Table'!E138, CHAR(10)))+2,
                  SEARCH("hrs", _xlfn.TEXTSPLIT('Data Table'!E138, CHAR(10)))-SEARCH("-", _xlfn.TEXTSPLIT('Data Table'!E138, CHAR(10)))-2))/12)
               ), 2),
               "-"
            )
         )
      )
   )
)</f>
        <v>26</v>
      </c>
      <c r="F137" s="203" cm="1">
        <f t="array" ref="F137">IF('Data Table'!F138="", "-",
   IF('Data Table'!F138="-", "-",
      IF(ISNUMBER('Data Table'!F138*1), 'Data Table'!F138,
         IF(ISNUMBER(SEARCH("hrs", 'Data Table'!F138)),
            IFERROR(
               ROUND(SUMPRODUCT(
                  VALUE(LEFT(_xlfn.TEXTSPLIT('Data Table'!F138, CHAR(10)), FIND("-", _xlfn.TEXTSPLIT('Data Table'!F138, CHAR(10)))-1)) *
                  (VALUE(MID(_xlfn.TEXTSPLIT('Data Table'!F138, CHAR(10)), FIND("-", _xlfn.TEXTSPLIT('Data Table'!F138, CHAR(10)))+2,
                  SEARCH("hrs", _xlfn.TEXTSPLIT('Data Table'!F138, CHAR(10)))-SEARCH("-", _xlfn.TEXTSPLIT('Data Table'!F138, CHAR(10)))-2))/12)
               ), 2),
               "-"
            )
         )
      )
   )
)</f>
        <v>9</v>
      </c>
      <c r="G137" s="203" cm="1">
        <f t="array" ref="G137">IF('Data Table'!G138="", "-",
   IF('Data Table'!G138="-", "-",
      IF(ISNUMBER('Data Table'!G138*1), 'Data Table'!G138,
         IF(ISNUMBER(SEARCH("hrs", 'Data Table'!G138)),
            IFERROR(
               ROUND(SUMPRODUCT(
                  VALUE(LEFT(_xlfn.TEXTSPLIT('Data Table'!G138, CHAR(10)), FIND("-", _xlfn.TEXTSPLIT('Data Table'!G138, CHAR(10)))-1)) *
                  (VALUE(MID(_xlfn.TEXTSPLIT('Data Table'!G138, CHAR(10)), FIND("-", _xlfn.TEXTSPLIT('Data Table'!G138, CHAR(10)))+2,
                  SEARCH("hrs", _xlfn.TEXTSPLIT('Data Table'!G138, CHAR(10)))-SEARCH("-", _xlfn.TEXTSPLIT('Data Table'!G138, CHAR(10)))-2))/12)
               ), 2),
               "-"
            )
         )
      )
   )
)</f>
        <v>9</v>
      </c>
      <c r="H137" s="203" cm="1">
        <f t="array" ref="H137">IF('Data Table'!H138="", "-",
   IF('Data Table'!H138="-", "-",
      IF(ISNUMBER('Data Table'!H138*1), 'Data Table'!H138,
         IF(ISNUMBER(SEARCH("hrs", 'Data Table'!H138)),
            IFERROR(
               ROUND(SUMPRODUCT(
                  VALUE(LEFT(_xlfn.TEXTSPLIT('Data Table'!H138, CHAR(10)), FIND("-", _xlfn.TEXTSPLIT('Data Table'!H138, CHAR(10)))-1)) *
                  (VALUE(MID(_xlfn.TEXTSPLIT('Data Table'!H138, CHAR(10)), FIND("-", _xlfn.TEXTSPLIT('Data Table'!H138, CHAR(10)))+2,
                  SEARCH("hrs", _xlfn.TEXTSPLIT('Data Table'!H138, CHAR(10)))-SEARCH("-", _xlfn.TEXTSPLIT('Data Table'!H138, CHAR(10)))-2))/12)
               ), 2),
               "-"
            )
         )
      )
   )
)</f>
        <v>10</v>
      </c>
      <c r="I137" s="203" cm="1">
        <f t="array" ref="I137">IF('Data Table'!I138="", "-",
   IF('Data Table'!I138="-", "-",
      IF(ISNUMBER('Data Table'!I138*1), 'Data Table'!I138,
         IF(ISNUMBER(SEARCH("hrs", 'Data Table'!I138)),
            IFERROR(
               ROUND(SUMPRODUCT(
                  VALUE(LEFT(_xlfn.TEXTSPLIT('Data Table'!I138, CHAR(10)), FIND("-", _xlfn.TEXTSPLIT('Data Table'!I138, CHAR(10)))-1)) *
                  (VALUE(MID(_xlfn.TEXTSPLIT('Data Table'!I138, CHAR(10)), FIND("-", _xlfn.TEXTSPLIT('Data Table'!I138, CHAR(10)))+2,
                  SEARCH("hrs", _xlfn.TEXTSPLIT('Data Table'!I138, CHAR(10)))-SEARCH("-", _xlfn.TEXTSPLIT('Data Table'!I138, CHAR(10)))-2))/12)
               ), 2),
               "-"
            )
         )
      )
   )
)</f>
        <v>8</v>
      </c>
      <c r="J137" s="203" cm="1">
        <f t="array" ref="J137">IF('Data Table'!J138="", "-",
   IF('Data Table'!J138="-", "-",
      IF(ISNUMBER('Data Table'!J138*1), 'Data Table'!J138,
         IF(ISNUMBER(SEARCH("hrs", 'Data Table'!J138)),
            IFERROR(
               ROUND(SUMPRODUCT(
                  VALUE(LEFT(_xlfn.TEXTSPLIT('Data Table'!J138, CHAR(10)), FIND("-", _xlfn.TEXTSPLIT('Data Table'!J138, CHAR(10)))-1)) *
                  (VALUE(MID(_xlfn.TEXTSPLIT('Data Table'!J138, CHAR(10)), FIND("-", _xlfn.TEXTSPLIT('Data Table'!J138, CHAR(10)))+2,
                  SEARCH("hrs", _xlfn.TEXTSPLIT('Data Table'!J138, CHAR(10)))-SEARCH("-", _xlfn.TEXTSPLIT('Data Table'!J138, CHAR(10)))-2))/12)
               ), 2),
               "-"
            )
         )
      )
   )
)</f>
        <v>3</v>
      </c>
      <c r="K137" s="203" cm="1">
        <f t="array" ref="K137">IF('Data Table'!K138="", "-",
   IF('Data Table'!K138="-", "-",
      IF(ISNUMBER('Data Table'!K138*1), 'Data Table'!K138,
         IF(ISNUMBER(SEARCH("hrs", 'Data Table'!K138)),
            IFERROR(
               ROUND(SUMPRODUCT(
                  VALUE(LEFT(_xlfn.TEXTSPLIT('Data Table'!K138, CHAR(10)), FIND("-", _xlfn.TEXTSPLIT('Data Table'!K138, CHAR(10)))-1)) *
                  (VALUE(MID(_xlfn.TEXTSPLIT('Data Table'!K138, CHAR(10)), FIND("-", _xlfn.TEXTSPLIT('Data Table'!K138, CHAR(10)))+2,
                  SEARCH("hrs", _xlfn.TEXTSPLIT('Data Table'!K138, CHAR(10)))-SEARCH("-", _xlfn.TEXTSPLIT('Data Table'!K138, CHAR(10)))-2))/12)
               ), 2),
               "-"
            )
         )
      )
   )
)</f>
        <v>3</v>
      </c>
      <c r="L137" s="203" cm="1">
        <f t="array" ref="L137">IF('Data Table'!N138="", "-",
   IF('Data Table'!N138="-", "-",
      IF(ISNUMBER('Data Table'!N138*1), 'Data Table'!N138,
         IF(ISNUMBER(SEARCH("hrs", 'Data Table'!N138)),
            IFERROR(
               ROUND(SUMPRODUCT(
                  VALUE(LEFT(_xlfn.TEXTSPLIT('Data Table'!N138, CHAR(10)), FIND("-", _xlfn.TEXTSPLIT('Data Table'!N138, CHAR(10)))-1)) *
                  (VALUE(MID(_xlfn.TEXTSPLIT('Data Table'!N138, CHAR(10)), FIND("-", _xlfn.TEXTSPLIT('Data Table'!N138, CHAR(10)))+2,
                  SEARCH("hrs", _xlfn.TEXTSPLIT('Data Table'!N138, CHAR(10)))-SEARCH("-", _xlfn.TEXTSPLIT('Data Table'!N138, CHAR(10)))-2))/12)
               ), 2),
               "-"
            )
         )
      )
   )
)</f>
        <v>2</v>
      </c>
      <c r="M137" s="203" cm="1">
        <f t="array" ref="M137">IF('Data Table'!O138="", "-",
   IF('Data Table'!O138="-", "-",
      IF(ISNUMBER('Data Table'!O138*1), 'Data Table'!O138,
         IF(ISNUMBER(SEARCH("hrs", 'Data Table'!O138)),
            IFERROR(
               ROUND(SUMPRODUCT(
                  VALUE(LEFT(_xlfn.TEXTSPLIT('Data Table'!O138, CHAR(10)), FIND("-", _xlfn.TEXTSPLIT('Data Table'!O138, CHAR(10)))-1)) *
                  (VALUE(MID(_xlfn.TEXTSPLIT('Data Table'!O138, CHAR(10)), FIND("-", _xlfn.TEXTSPLIT('Data Table'!O138, CHAR(10)))+2,
                  SEARCH("hrs", _xlfn.TEXTSPLIT('Data Table'!O138, CHAR(10)))-SEARCH("-", _xlfn.TEXTSPLIT('Data Table'!O138, CHAR(10)))-2))/12)
               ), 2),
               "-"
            )
         )
      )
   )
)</f>
        <v>2</v>
      </c>
      <c r="N137" s="203" cm="1">
        <f t="array" ref="N137">IF('Data Table'!P138="", "-",
   IF('Data Table'!P138="-", "-",
      IF(ISNUMBER('Data Table'!P138*1), 'Data Table'!P138,
         IF(ISNUMBER(SEARCH("hrs", 'Data Table'!P138)),
            IFERROR(
               ROUND(SUMPRODUCT(
                  VALUE(LEFT(_xlfn.TEXTSPLIT('Data Table'!P138, CHAR(10)), FIND("-", _xlfn.TEXTSPLIT('Data Table'!P138, CHAR(10)))-1)) *
                  (VALUE(MID(_xlfn.TEXTSPLIT('Data Table'!P138, CHAR(10)), FIND("-", _xlfn.TEXTSPLIT('Data Table'!P138, CHAR(10)))+2,
                  SEARCH("hrs", _xlfn.TEXTSPLIT('Data Table'!P138, CHAR(10)))-SEARCH("-", _xlfn.TEXTSPLIT('Data Table'!P138, CHAR(10)))-2))/12)
               ), 2),
               "-"
            )
         )
      )
   )
)</f>
        <v>5</v>
      </c>
      <c r="O137" s="203" cm="1">
        <f t="array" ref="O137">IF('Data Table'!Q138="", "-",
   IF('Data Table'!Q138="-", "-",
      IF(ISNUMBER('Data Table'!Q138*1), 'Data Table'!Q138,
         IF(ISNUMBER(SEARCH("hrs", 'Data Table'!Q138)),
            IFERROR(
               ROUND(SUMPRODUCT(
                  VALUE(LEFT(_xlfn.TEXTSPLIT('Data Table'!Q138, CHAR(10)), FIND("-", _xlfn.TEXTSPLIT('Data Table'!Q138, CHAR(10)))-1)) *
                  (VALUE(MID(_xlfn.TEXTSPLIT('Data Table'!Q138, CHAR(10)), FIND("-", _xlfn.TEXTSPLIT('Data Table'!Q138, CHAR(10)))+2,
                  SEARCH("hrs", _xlfn.TEXTSPLIT('Data Table'!Q138, CHAR(10)))-SEARCH("-", _xlfn.TEXTSPLIT('Data Table'!Q138, CHAR(10)))-2))/12)
               ), 2),
               "-"
            )
         )
      )
   )
)</f>
        <v>3</v>
      </c>
      <c r="P137" s="203" cm="1">
        <f t="array" ref="P137">IF('Data Table'!R138="", "-",
   IF('Data Table'!R138="-", "-",
      IF(ISNUMBER('Data Table'!R138*1), 'Data Table'!R138,
         IF(ISNUMBER(SEARCH("hrs", 'Data Table'!R138)),
            IFERROR(
               ROUND(SUMPRODUCT(
                  VALUE(LEFT(_xlfn.TEXTSPLIT('Data Table'!R138, CHAR(10)), FIND("-", _xlfn.TEXTSPLIT('Data Table'!R138, CHAR(10)))-1)) *
                  (VALUE(MID(_xlfn.TEXTSPLIT('Data Table'!R138, CHAR(10)), FIND("-", _xlfn.TEXTSPLIT('Data Table'!R138, CHAR(10)))+2,
                  SEARCH("hrs", _xlfn.TEXTSPLIT('Data Table'!R138, CHAR(10)))-SEARCH("-", _xlfn.TEXTSPLIT('Data Table'!R138, CHAR(10)))-2))/12)
               ), 2),
               "-"
            )
         )
      )
   )
)</f>
        <v>3</v>
      </c>
      <c r="Q137" s="203" cm="1">
        <f t="array" ref="Q137">IF('Data Table'!S138="", "-",
   IF('Data Table'!S138="-", "-",
      IF(ISNUMBER('Data Table'!S138*1), 'Data Table'!S138,
         IF(ISNUMBER(SEARCH("hrs", 'Data Table'!S138)),
            IFERROR(
               ROUND(SUMPRODUCT(
                  VALUE(LEFT(_xlfn.TEXTSPLIT('Data Table'!S138, CHAR(10)), FIND("-", _xlfn.TEXTSPLIT('Data Table'!S138, CHAR(10)))-1)) *
                  (VALUE(MID(_xlfn.TEXTSPLIT('Data Table'!S138, CHAR(10)), FIND("-", _xlfn.TEXTSPLIT('Data Table'!S138, CHAR(10)))+2,
                  SEARCH("hrs", _xlfn.TEXTSPLIT('Data Table'!S138, CHAR(10)))-SEARCH("-", _xlfn.TEXTSPLIT('Data Table'!S138, CHAR(10)))-2))/12)
               ), 2),
               "-"
            )
         )
      )
   )
)</f>
        <v>3</v>
      </c>
      <c r="R137" s="203" cm="1">
        <f t="array" ref="R137">IF('Data Table'!T138="", "-",
   IF('Data Table'!T138="-", "-",
      IF(ISNUMBER('Data Table'!T138*1), 'Data Table'!T138,
         IF(ISNUMBER(SEARCH("hrs", 'Data Table'!T138)),
            IFERROR(
               ROUND(SUMPRODUCT(
                  VALUE(LEFT(_xlfn.TEXTSPLIT('Data Table'!T138, CHAR(10)), FIND("-", _xlfn.TEXTSPLIT('Data Table'!T138, CHAR(10)))-1)) *
                  (VALUE(MID(_xlfn.TEXTSPLIT('Data Table'!T138, CHAR(10)), FIND("-", _xlfn.TEXTSPLIT('Data Table'!T138, CHAR(10)))+2,
                  SEARCH("hrs", _xlfn.TEXTSPLIT('Data Table'!T138, CHAR(10)))-SEARCH("-", _xlfn.TEXTSPLIT('Data Table'!T138, CHAR(10)))-2))/12)
               ), 2),
               "-"
            )
         )
      )
   )
)</f>
        <v>6</v>
      </c>
      <c r="S137" s="203" cm="1">
        <f t="array" ref="S137">IF('Data Table'!U138="", "-",
   IF('Data Table'!U138="-", "-",
      IF(ISNUMBER('Data Table'!U138*1), 'Data Table'!U138,
         IF(ISNUMBER(SEARCH("hrs", 'Data Table'!U138)),
            IFERROR(
               ROUND(SUMPRODUCT(
                  VALUE(LEFT(_xlfn.TEXTSPLIT('Data Table'!U138, CHAR(10)), FIND("-", _xlfn.TEXTSPLIT('Data Table'!U138, CHAR(10)))-1)) *
                  (VALUE(MID(_xlfn.TEXTSPLIT('Data Table'!U138, CHAR(10)), FIND("-", _xlfn.TEXTSPLIT('Data Table'!U138, CHAR(10)))+2,
                  SEARCH("hrs", _xlfn.TEXTSPLIT('Data Table'!U138, CHAR(10)))-SEARCH("-", _xlfn.TEXTSPLIT('Data Table'!U138, CHAR(10)))-2))/12)
               ), 2),
               "-"
            )
         )
      )
   )
)</f>
        <v>6</v>
      </c>
      <c r="T137" s="245">
        <v>24424</v>
      </c>
      <c r="U137" s="245">
        <v>56571</v>
      </c>
      <c r="V137" s="245">
        <v>695</v>
      </c>
      <c r="W137" s="296"/>
    </row>
    <row r="138" spans="1:23" s="3" customFormat="1" ht="20.25" customHeight="1">
      <c r="A138" s="205">
        <v>45448</v>
      </c>
      <c r="B138" s="203" cm="1">
        <f t="array" ref="B138">IF('Data Table'!B139="", "-",
   IF('Data Table'!B139="-", "-",
      IF(ISNUMBER('Data Table'!B139*1), 'Data Table'!B139,
         IF(ISNUMBER(SEARCH("hrs", 'Data Table'!B139)),
            IFERROR(
               ROUND(SUMPRODUCT(
                  VALUE(LEFT(_xlfn.TEXTSPLIT('Data Table'!B139, CHAR(10)), FIND("-", _xlfn.TEXTSPLIT('Data Table'!B139, CHAR(10)))-1)) *
                  (VALUE(MID(_xlfn.TEXTSPLIT('Data Table'!B139, CHAR(10)), FIND("-", _xlfn.TEXTSPLIT('Data Table'!B139, CHAR(10)))+2,
                  SEARCH("hrs", _xlfn.TEXTSPLIT('Data Table'!B139, CHAR(10)))-SEARCH("-", _xlfn.TEXTSPLIT('Data Table'!B139, CHAR(10)))-2))/12)
               ), 2),
               "-"
            )
         )
      )
   )
)</f>
        <v>98</v>
      </c>
      <c r="C138" s="203" cm="1">
        <f t="array" ref="C138">IF('Data Table'!C139="", "-",
   IF('Data Table'!C139="-", "-",
      IF(ISNUMBER('Data Table'!C139*1), 'Data Table'!C139,
         IF(ISNUMBER(SEARCH("hrs", 'Data Table'!C139)),
            IFERROR(
               ROUND(SUMPRODUCT(
                  VALUE(LEFT(_xlfn.TEXTSPLIT('Data Table'!C139, CHAR(10)), FIND("-", _xlfn.TEXTSPLIT('Data Table'!C139, CHAR(10)))-1)) *
                  (VALUE(MID(_xlfn.TEXTSPLIT('Data Table'!C139, CHAR(10)), FIND("-", _xlfn.TEXTSPLIT('Data Table'!C139, CHAR(10)))+2,
                  SEARCH("hrs", _xlfn.TEXTSPLIT('Data Table'!C139, CHAR(10)))-SEARCH("-", _xlfn.TEXTSPLIT('Data Table'!C139, CHAR(10)))-2))/12)
               ), 2),
               "-"
            )
         )
      )
   )
)</f>
        <v>94</v>
      </c>
      <c r="D138" s="203" cm="1">
        <f t="array" ref="D138">IF('Data Table'!D139="", "-",
   IF('Data Table'!D139="-", "-",
      IF(ISNUMBER('Data Table'!D139*1), 'Data Table'!D139,
         IF(ISNUMBER(SEARCH("hrs", 'Data Table'!D139)),
            IFERROR(
               ROUND(SUMPRODUCT(
                  VALUE(LEFT(_xlfn.TEXTSPLIT('Data Table'!D139, CHAR(10)), FIND("-", _xlfn.TEXTSPLIT('Data Table'!D139, CHAR(10)))-1)) *
                  (VALUE(MID(_xlfn.TEXTSPLIT('Data Table'!D139, CHAR(10)), FIND("-", _xlfn.TEXTSPLIT('Data Table'!D139, CHAR(10)))+2,
                  SEARCH("hrs", _xlfn.TEXTSPLIT('Data Table'!D139, CHAR(10)))-SEARCH("-", _xlfn.TEXTSPLIT('Data Table'!D139, CHAR(10)))-2))/12)
               ), 2),
               "-"
            )
         )
      )
   )
)</f>
        <v>24</v>
      </c>
      <c r="E138" s="203" cm="1">
        <f t="array" ref="E138">IF('Data Table'!E139="", "-",
   IF('Data Table'!E139="-", "-",
      IF(ISNUMBER('Data Table'!E139*1), 'Data Table'!E139,
         IF(ISNUMBER(SEARCH("hrs", 'Data Table'!E139)),
            IFERROR(
               ROUND(SUMPRODUCT(
                  VALUE(LEFT(_xlfn.TEXTSPLIT('Data Table'!E139, CHAR(10)), FIND("-", _xlfn.TEXTSPLIT('Data Table'!E139, CHAR(10)))-1)) *
                  (VALUE(MID(_xlfn.TEXTSPLIT('Data Table'!E139, CHAR(10)), FIND("-", _xlfn.TEXTSPLIT('Data Table'!E139, CHAR(10)))+2,
                  SEARCH("hrs", _xlfn.TEXTSPLIT('Data Table'!E139, CHAR(10)))-SEARCH("-", _xlfn.TEXTSPLIT('Data Table'!E139, CHAR(10)))-2))/12)
               ), 2),
               "-"
            )
         )
      )
   )
)</f>
        <v>24</v>
      </c>
      <c r="F138" s="203" cm="1">
        <f t="array" ref="F138">IF('Data Table'!F139="", "-",
   IF('Data Table'!F139="-", "-",
      IF(ISNUMBER('Data Table'!F139*1), 'Data Table'!F139,
         IF(ISNUMBER(SEARCH("hrs", 'Data Table'!F139)),
            IFERROR(
               ROUND(SUMPRODUCT(
                  VALUE(LEFT(_xlfn.TEXTSPLIT('Data Table'!F139, CHAR(10)), FIND("-", _xlfn.TEXTSPLIT('Data Table'!F139, CHAR(10)))-1)) *
                  (VALUE(MID(_xlfn.TEXTSPLIT('Data Table'!F139, CHAR(10)), FIND("-", _xlfn.TEXTSPLIT('Data Table'!F139, CHAR(10)))+2,
                  SEARCH("hrs", _xlfn.TEXTSPLIT('Data Table'!F139, CHAR(10)))-SEARCH("-", _xlfn.TEXTSPLIT('Data Table'!F139, CHAR(10)))-2))/12)
               ), 2),
               "-"
            )
         )
      )
   )
)</f>
        <v>9</v>
      </c>
      <c r="G138" s="203" cm="1">
        <f t="array" ref="G138">IF('Data Table'!G139="", "-",
   IF('Data Table'!G139="-", "-",
      IF(ISNUMBER('Data Table'!G139*1), 'Data Table'!G139,
         IF(ISNUMBER(SEARCH("hrs", 'Data Table'!G139)),
            IFERROR(
               ROUND(SUMPRODUCT(
                  VALUE(LEFT(_xlfn.TEXTSPLIT('Data Table'!G139, CHAR(10)), FIND("-", _xlfn.TEXTSPLIT('Data Table'!G139, CHAR(10)))-1)) *
                  (VALUE(MID(_xlfn.TEXTSPLIT('Data Table'!G139, CHAR(10)), FIND("-", _xlfn.TEXTSPLIT('Data Table'!G139, CHAR(10)))+2,
                  SEARCH("hrs", _xlfn.TEXTSPLIT('Data Table'!G139, CHAR(10)))-SEARCH("-", _xlfn.TEXTSPLIT('Data Table'!G139, CHAR(10)))-2))/12)
               ), 2),
               "-"
            )
         )
      )
   )
)</f>
        <v>9</v>
      </c>
      <c r="H138" s="203" cm="1">
        <f t="array" ref="H138">IF('Data Table'!H139="", "-",
   IF('Data Table'!H139="-", "-",
      IF(ISNUMBER('Data Table'!H139*1), 'Data Table'!H139,
         IF(ISNUMBER(SEARCH("hrs", 'Data Table'!H139)),
            IFERROR(
               ROUND(SUMPRODUCT(
                  VALUE(LEFT(_xlfn.TEXTSPLIT('Data Table'!H139, CHAR(10)), FIND("-", _xlfn.TEXTSPLIT('Data Table'!H139, CHAR(10)))-1)) *
                  (VALUE(MID(_xlfn.TEXTSPLIT('Data Table'!H139, CHAR(10)), FIND("-", _xlfn.TEXTSPLIT('Data Table'!H139, CHAR(10)))+2,
                  SEARCH("hrs", _xlfn.TEXTSPLIT('Data Table'!H139, CHAR(10)))-SEARCH("-", _xlfn.TEXTSPLIT('Data Table'!H139, CHAR(10)))-2))/12)
               ), 2),
               "-"
            )
         )
      )
   )
)</f>
        <v>10</v>
      </c>
      <c r="I138" s="203" cm="1">
        <f t="array" ref="I138">IF('Data Table'!I139="", "-",
   IF('Data Table'!I139="-", "-",
      IF(ISNUMBER('Data Table'!I139*1), 'Data Table'!I139,
         IF(ISNUMBER(SEARCH("hrs", 'Data Table'!I139)),
            IFERROR(
               ROUND(SUMPRODUCT(
                  VALUE(LEFT(_xlfn.TEXTSPLIT('Data Table'!I139, CHAR(10)), FIND("-", _xlfn.TEXTSPLIT('Data Table'!I139, CHAR(10)))-1)) *
                  (VALUE(MID(_xlfn.TEXTSPLIT('Data Table'!I139, CHAR(10)), FIND("-", _xlfn.TEXTSPLIT('Data Table'!I139, CHAR(10)))+2,
                  SEARCH("hrs", _xlfn.TEXTSPLIT('Data Table'!I139, CHAR(10)))-SEARCH("-", _xlfn.TEXTSPLIT('Data Table'!I139, CHAR(10)))-2))/12)
               ), 2),
               "-"
            )
         )
      )
   )
)</f>
        <v>10</v>
      </c>
      <c r="J138" s="203" cm="1">
        <f t="array" ref="J138">IF('Data Table'!J139="", "-",
   IF('Data Table'!J139="-", "-",
      IF(ISNUMBER('Data Table'!J139*1), 'Data Table'!J139,
         IF(ISNUMBER(SEARCH("hrs", 'Data Table'!J139)),
            IFERROR(
               ROUND(SUMPRODUCT(
                  VALUE(LEFT(_xlfn.TEXTSPLIT('Data Table'!J139, CHAR(10)), FIND("-", _xlfn.TEXTSPLIT('Data Table'!J139, CHAR(10)))-1)) *
                  (VALUE(MID(_xlfn.TEXTSPLIT('Data Table'!J139, CHAR(10)), FIND("-", _xlfn.TEXTSPLIT('Data Table'!J139, CHAR(10)))+2,
                  SEARCH("hrs", _xlfn.TEXTSPLIT('Data Table'!J139, CHAR(10)))-SEARCH("-", _xlfn.TEXTSPLIT('Data Table'!J139, CHAR(10)))-2))/12)
               ), 2),
               "-"
            )
         )
      )
   )
)</f>
        <v>3</v>
      </c>
      <c r="K138" s="203" cm="1">
        <f t="array" ref="K138">IF('Data Table'!K139="", "-",
   IF('Data Table'!K139="-", "-",
      IF(ISNUMBER('Data Table'!K139*1), 'Data Table'!K139,
         IF(ISNUMBER(SEARCH("hrs", 'Data Table'!K139)),
            IFERROR(
               ROUND(SUMPRODUCT(
                  VALUE(LEFT(_xlfn.TEXTSPLIT('Data Table'!K139, CHAR(10)), FIND("-", _xlfn.TEXTSPLIT('Data Table'!K139, CHAR(10)))-1)) *
                  (VALUE(MID(_xlfn.TEXTSPLIT('Data Table'!K139, CHAR(10)), FIND("-", _xlfn.TEXTSPLIT('Data Table'!K139, CHAR(10)))+2,
                  SEARCH("hrs", _xlfn.TEXTSPLIT('Data Table'!K139, CHAR(10)))-SEARCH("-", _xlfn.TEXTSPLIT('Data Table'!K139, CHAR(10)))-2))/12)
               ), 2),
               "-"
            )
         )
      )
   )
)</f>
        <v>3</v>
      </c>
      <c r="L138" s="203" cm="1">
        <f t="array" ref="L138">IF('Data Table'!N139="", "-",
   IF('Data Table'!N139="-", "-",
      IF(ISNUMBER('Data Table'!N139*1), 'Data Table'!N139,
         IF(ISNUMBER(SEARCH("hrs", 'Data Table'!N139)),
            IFERROR(
               ROUND(SUMPRODUCT(
                  VALUE(LEFT(_xlfn.TEXTSPLIT('Data Table'!N139, CHAR(10)), FIND("-", _xlfn.TEXTSPLIT('Data Table'!N139, CHAR(10)))-1)) *
                  (VALUE(MID(_xlfn.TEXTSPLIT('Data Table'!N139, CHAR(10)), FIND("-", _xlfn.TEXTSPLIT('Data Table'!N139, CHAR(10)))+2,
                  SEARCH("hrs", _xlfn.TEXTSPLIT('Data Table'!N139, CHAR(10)))-SEARCH("-", _xlfn.TEXTSPLIT('Data Table'!N139, CHAR(10)))-2))/12)
               ), 2),
               "-"
            )
         )
      )
   )
)</f>
        <v>3</v>
      </c>
      <c r="M138" s="203" cm="1">
        <f t="array" ref="M138">IF('Data Table'!O139="", "-",
   IF('Data Table'!O139="-", "-",
      IF(ISNUMBER('Data Table'!O139*1), 'Data Table'!O139,
         IF(ISNUMBER(SEARCH("hrs", 'Data Table'!O139)),
            IFERROR(
               ROUND(SUMPRODUCT(
                  VALUE(LEFT(_xlfn.TEXTSPLIT('Data Table'!O139, CHAR(10)), FIND("-", _xlfn.TEXTSPLIT('Data Table'!O139, CHAR(10)))-1)) *
                  (VALUE(MID(_xlfn.TEXTSPLIT('Data Table'!O139, CHAR(10)), FIND("-", _xlfn.TEXTSPLIT('Data Table'!O139, CHAR(10)))+2,
                  SEARCH("hrs", _xlfn.TEXTSPLIT('Data Table'!O139, CHAR(10)))-SEARCH("-", _xlfn.TEXTSPLIT('Data Table'!O139, CHAR(10)))-2))/12)
               ), 2),
               "-"
            )
         )
      )
   )
)</f>
        <v>2</v>
      </c>
      <c r="N138" s="203" cm="1">
        <f t="array" ref="N138">IF('Data Table'!P139="", "-",
   IF('Data Table'!P139="-", "-",
      IF(ISNUMBER('Data Table'!P139*1), 'Data Table'!P139,
         IF(ISNUMBER(SEARCH("hrs", 'Data Table'!P139)),
            IFERROR(
               ROUND(SUMPRODUCT(
                  VALUE(LEFT(_xlfn.TEXTSPLIT('Data Table'!P139, CHAR(10)), FIND("-", _xlfn.TEXTSPLIT('Data Table'!P139, CHAR(10)))-1)) *
                  (VALUE(MID(_xlfn.TEXTSPLIT('Data Table'!P139, CHAR(10)), FIND("-", _xlfn.TEXTSPLIT('Data Table'!P139, CHAR(10)))+2,
                  SEARCH("hrs", _xlfn.TEXTSPLIT('Data Table'!P139, CHAR(10)))-SEARCH("-", _xlfn.TEXTSPLIT('Data Table'!P139, CHAR(10)))-2))/12)
               ), 2),
               "-"
            )
         )
      )
   )
)</f>
        <v>5</v>
      </c>
      <c r="O138" s="203" cm="1">
        <f t="array" ref="O138">IF('Data Table'!Q139="", "-",
   IF('Data Table'!Q139="-", "-",
      IF(ISNUMBER('Data Table'!Q139*1), 'Data Table'!Q139,
         IF(ISNUMBER(SEARCH("hrs", 'Data Table'!Q139)),
            IFERROR(
               ROUND(SUMPRODUCT(
                  VALUE(LEFT(_xlfn.TEXTSPLIT('Data Table'!Q139, CHAR(10)), FIND("-", _xlfn.TEXTSPLIT('Data Table'!Q139, CHAR(10)))-1)) *
                  (VALUE(MID(_xlfn.TEXTSPLIT('Data Table'!Q139, CHAR(10)), FIND("-", _xlfn.TEXTSPLIT('Data Table'!Q139, CHAR(10)))+2,
                  SEARCH("hrs", _xlfn.TEXTSPLIT('Data Table'!Q139, CHAR(10)))-SEARCH("-", _xlfn.TEXTSPLIT('Data Table'!Q139, CHAR(10)))-2))/12)
               ), 2),
               "-"
            )
         )
      )
   )
)</f>
        <v>4</v>
      </c>
      <c r="P138" s="203" cm="1">
        <f t="array" ref="P138">IF('Data Table'!R139="", "-",
   IF('Data Table'!R139="-", "-",
      IF(ISNUMBER('Data Table'!R139*1), 'Data Table'!R139,
         IF(ISNUMBER(SEARCH("hrs", 'Data Table'!R139)),
            IFERROR(
               ROUND(SUMPRODUCT(
                  VALUE(LEFT(_xlfn.TEXTSPLIT('Data Table'!R139, CHAR(10)), FIND("-", _xlfn.TEXTSPLIT('Data Table'!R139, CHAR(10)))-1)) *
                  (VALUE(MID(_xlfn.TEXTSPLIT('Data Table'!R139, CHAR(10)), FIND("-", _xlfn.TEXTSPLIT('Data Table'!R139, CHAR(10)))+2,
                  SEARCH("hrs", _xlfn.TEXTSPLIT('Data Table'!R139, CHAR(10)))-SEARCH("-", _xlfn.TEXTSPLIT('Data Table'!R139, CHAR(10)))-2))/12)
               ), 2),
               "-"
            )
         )
      )
   )
)</f>
        <v>3</v>
      </c>
      <c r="Q138" s="203" cm="1">
        <f t="array" ref="Q138">IF('Data Table'!S139="", "-",
   IF('Data Table'!S139="-", "-",
      IF(ISNUMBER('Data Table'!S139*1), 'Data Table'!S139,
         IF(ISNUMBER(SEARCH("hrs", 'Data Table'!S139)),
            IFERROR(
               ROUND(SUMPRODUCT(
                  VALUE(LEFT(_xlfn.TEXTSPLIT('Data Table'!S139, CHAR(10)), FIND("-", _xlfn.TEXTSPLIT('Data Table'!S139, CHAR(10)))-1)) *
                  (VALUE(MID(_xlfn.TEXTSPLIT('Data Table'!S139, CHAR(10)), FIND("-", _xlfn.TEXTSPLIT('Data Table'!S139, CHAR(10)))+2,
                  SEARCH("hrs", _xlfn.TEXTSPLIT('Data Table'!S139, CHAR(10)))-SEARCH("-", _xlfn.TEXTSPLIT('Data Table'!S139, CHAR(10)))-2))/12)
               ), 2),
               "-"
            )
         )
      )
   )
)</f>
        <v>3</v>
      </c>
      <c r="R138" s="203" cm="1">
        <f t="array" ref="R138">IF('Data Table'!T139="", "-",
   IF('Data Table'!T139="-", "-",
      IF(ISNUMBER('Data Table'!T139*1), 'Data Table'!T139,
         IF(ISNUMBER(SEARCH("hrs", 'Data Table'!T139)),
            IFERROR(
               ROUND(SUMPRODUCT(
                  VALUE(LEFT(_xlfn.TEXTSPLIT('Data Table'!T139, CHAR(10)), FIND("-", _xlfn.TEXTSPLIT('Data Table'!T139, CHAR(10)))-1)) *
                  (VALUE(MID(_xlfn.TEXTSPLIT('Data Table'!T139, CHAR(10)), FIND("-", _xlfn.TEXTSPLIT('Data Table'!T139, CHAR(10)))+2,
                  SEARCH("hrs", _xlfn.TEXTSPLIT('Data Table'!T139, CHAR(10)))-SEARCH("-", _xlfn.TEXTSPLIT('Data Table'!T139, CHAR(10)))-2))/12)
               ), 2),
               "-"
            )
         )
      )
   )
)</f>
        <v>6</v>
      </c>
      <c r="S138" s="203" cm="1">
        <f t="array" ref="S138">IF('Data Table'!U139="", "-",
   IF('Data Table'!U139="-", "-",
      IF(ISNUMBER('Data Table'!U139*1), 'Data Table'!U139,
         IF(ISNUMBER(SEARCH("hrs", 'Data Table'!U139)),
            IFERROR(
               ROUND(SUMPRODUCT(
                  VALUE(LEFT(_xlfn.TEXTSPLIT('Data Table'!U139, CHAR(10)), FIND("-", _xlfn.TEXTSPLIT('Data Table'!U139, CHAR(10)))-1)) *
                  (VALUE(MID(_xlfn.TEXTSPLIT('Data Table'!U139, CHAR(10)), FIND("-", _xlfn.TEXTSPLIT('Data Table'!U139, CHAR(10)))+2,
                  SEARCH("hrs", _xlfn.TEXTSPLIT('Data Table'!U139, CHAR(10)))-SEARCH("-", _xlfn.TEXTSPLIT('Data Table'!U139, CHAR(10)))-2))/12)
               ), 2),
               "-"
            )
         )
      )
   )
)</f>
        <v>6</v>
      </c>
      <c r="T138" s="245">
        <v>24655</v>
      </c>
      <c r="U138" s="245">
        <v>59878</v>
      </c>
      <c r="V138" s="245">
        <v>780</v>
      </c>
      <c r="W138" s="296"/>
    </row>
    <row r="139" spans="1:23" s="3" customFormat="1" ht="20.25" customHeight="1">
      <c r="A139" s="205">
        <v>45449</v>
      </c>
      <c r="B139" s="203" cm="1">
        <f t="array" ref="B139">IF('Data Table'!B140="", "-",
   IF('Data Table'!B140="-", "-",
      IF(ISNUMBER('Data Table'!B140*1), 'Data Table'!B140,
         IF(ISNUMBER(SEARCH("hrs", 'Data Table'!B140)),
            IFERROR(
               ROUND(SUMPRODUCT(
                  VALUE(LEFT(_xlfn.TEXTSPLIT('Data Table'!B140, CHAR(10)), FIND("-", _xlfn.TEXTSPLIT('Data Table'!B140, CHAR(10)))-1)) *
                  (VALUE(MID(_xlfn.TEXTSPLIT('Data Table'!B140, CHAR(10)), FIND("-", _xlfn.TEXTSPLIT('Data Table'!B140, CHAR(10)))+2,
                  SEARCH("hrs", _xlfn.TEXTSPLIT('Data Table'!B140, CHAR(10)))-SEARCH("-", _xlfn.TEXTSPLIT('Data Table'!B140, CHAR(10)))-2))/12)
               ), 2),
               "-"
            )
         )
      )
   )
)</f>
        <v>105</v>
      </c>
      <c r="C139" s="203" cm="1">
        <f t="array" ref="C139">IF('Data Table'!C140="", "-",
   IF('Data Table'!C140="-", "-",
      IF(ISNUMBER('Data Table'!C140*1), 'Data Table'!C140,
         IF(ISNUMBER(SEARCH("hrs", 'Data Table'!C140)),
            IFERROR(
               ROUND(SUMPRODUCT(
                  VALUE(LEFT(_xlfn.TEXTSPLIT('Data Table'!C140, CHAR(10)), FIND("-", _xlfn.TEXTSPLIT('Data Table'!C140, CHAR(10)))-1)) *
                  (VALUE(MID(_xlfn.TEXTSPLIT('Data Table'!C140, CHAR(10)), FIND("-", _xlfn.TEXTSPLIT('Data Table'!C140, CHAR(10)))+2,
                  SEARCH("hrs", _xlfn.TEXTSPLIT('Data Table'!C140, CHAR(10)))-SEARCH("-", _xlfn.TEXTSPLIT('Data Table'!C140, CHAR(10)))-2))/12)
               ), 2),
               "-"
            )
         )
      )
   )
)</f>
        <v>105</v>
      </c>
      <c r="D139" s="203" cm="1">
        <f t="array" ref="D139">IF('Data Table'!D140="", "-",
   IF('Data Table'!D140="-", "-",
      IF(ISNUMBER('Data Table'!D140*1), 'Data Table'!D140,
         IF(ISNUMBER(SEARCH("hrs", 'Data Table'!D140)),
            IFERROR(
               ROUND(SUMPRODUCT(
                  VALUE(LEFT(_xlfn.TEXTSPLIT('Data Table'!D140, CHAR(10)), FIND("-", _xlfn.TEXTSPLIT('Data Table'!D140, CHAR(10)))-1)) *
                  (VALUE(MID(_xlfn.TEXTSPLIT('Data Table'!D140, CHAR(10)), FIND("-", _xlfn.TEXTSPLIT('Data Table'!D140, CHAR(10)))+2,
                  SEARCH("hrs", _xlfn.TEXTSPLIT('Data Table'!D140, CHAR(10)))-SEARCH("-", _xlfn.TEXTSPLIT('Data Table'!D140, CHAR(10)))-2))/12)
               ), 2),
               "-"
            )
         )
      )
   )
)</f>
        <v>25</v>
      </c>
      <c r="E139" s="203" cm="1">
        <f t="array" ref="E139">IF('Data Table'!E140="", "-",
   IF('Data Table'!E140="-", "-",
      IF(ISNUMBER('Data Table'!E140*1), 'Data Table'!E140,
         IF(ISNUMBER(SEARCH("hrs", 'Data Table'!E140)),
            IFERROR(
               ROUND(SUMPRODUCT(
                  VALUE(LEFT(_xlfn.TEXTSPLIT('Data Table'!E140, CHAR(10)), FIND("-", _xlfn.TEXTSPLIT('Data Table'!E140, CHAR(10)))-1)) *
                  (VALUE(MID(_xlfn.TEXTSPLIT('Data Table'!E140, CHAR(10)), FIND("-", _xlfn.TEXTSPLIT('Data Table'!E140, CHAR(10)))+2,
                  SEARCH("hrs", _xlfn.TEXTSPLIT('Data Table'!E140, CHAR(10)))-SEARCH("-", _xlfn.TEXTSPLIT('Data Table'!E140, CHAR(10)))-2))/12)
               ), 2),
               "-"
            )
         )
      )
   )
)</f>
        <v>27</v>
      </c>
      <c r="F139" s="203" cm="1">
        <f t="array" ref="F139">IF('Data Table'!F140="", "-",
   IF('Data Table'!F140="-", "-",
      IF(ISNUMBER('Data Table'!F140*1), 'Data Table'!F140,
         IF(ISNUMBER(SEARCH("hrs", 'Data Table'!F140)),
            IFERROR(
               ROUND(SUMPRODUCT(
                  VALUE(LEFT(_xlfn.TEXTSPLIT('Data Table'!F140, CHAR(10)), FIND("-", _xlfn.TEXTSPLIT('Data Table'!F140, CHAR(10)))-1)) *
                  (VALUE(MID(_xlfn.TEXTSPLIT('Data Table'!F140, CHAR(10)), FIND("-", _xlfn.TEXTSPLIT('Data Table'!F140, CHAR(10)))+2,
                  SEARCH("hrs", _xlfn.TEXTSPLIT('Data Table'!F140, CHAR(10)))-SEARCH("-", _xlfn.TEXTSPLIT('Data Table'!F140, CHAR(10)))-2))/12)
               ), 2),
               "-"
            )
         )
      )
   )
)</f>
        <v>10</v>
      </c>
      <c r="G139" s="203" cm="1">
        <f t="array" ref="G139">IF('Data Table'!G140="", "-",
   IF('Data Table'!G140="-", "-",
      IF(ISNUMBER('Data Table'!G140*1), 'Data Table'!G140,
         IF(ISNUMBER(SEARCH("hrs", 'Data Table'!G140)),
            IFERROR(
               ROUND(SUMPRODUCT(
                  VALUE(LEFT(_xlfn.TEXTSPLIT('Data Table'!G140, CHAR(10)), FIND("-", _xlfn.TEXTSPLIT('Data Table'!G140, CHAR(10)))-1)) *
                  (VALUE(MID(_xlfn.TEXTSPLIT('Data Table'!G140, CHAR(10)), FIND("-", _xlfn.TEXTSPLIT('Data Table'!G140, CHAR(10)))+2,
                  SEARCH("hrs", _xlfn.TEXTSPLIT('Data Table'!G140, CHAR(10)))-SEARCH("-", _xlfn.TEXTSPLIT('Data Table'!G140, CHAR(10)))-2))/12)
               ), 2),
               "-"
            )
         )
      )
   )
)</f>
        <v>9</v>
      </c>
      <c r="H139" s="203" cm="1">
        <f t="array" ref="H139">IF('Data Table'!H140="", "-",
   IF('Data Table'!H140="-", "-",
      IF(ISNUMBER('Data Table'!H140*1), 'Data Table'!H140,
         IF(ISNUMBER(SEARCH("hrs", 'Data Table'!H140)),
            IFERROR(
               ROUND(SUMPRODUCT(
                  VALUE(LEFT(_xlfn.TEXTSPLIT('Data Table'!H140, CHAR(10)), FIND("-", _xlfn.TEXTSPLIT('Data Table'!H140, CHAR(10)))-1)) *
                  (VALUE(MID(_xlfn.TEXTSPLIT('Data Table'!H140, CHAR(10)), FIND("-", _xlfn.TEXTSPLIT('Data Table'!H140, CHAR(10)))+2,
                  SEARCH("hrs", _xlfn.TEXTSPLIT('Data Table'!H140, CHAR(10)))-SEARCH("-", _xlfn.TEXTSPLIT('Data Table'!H140, CHAR(10)))-2))/12)
               ), 2),
               "-"
            )
         )
      )
   )
)</f>
        <v>7</v>
      </c>
      <c r="I139" s="203" cm="1">
        <f t="array" ref="I139">IF('Data Table'!I140="", "-",
   IF('Data Table'!I140="-", "-",
      IF(ISNUMBER('Data Table'!I140*1), 'Data Table'!I140,
         IF(ISNUMBER(SEARCH("hrs", 'Data Table'!I140)),
            IFERROR(
               ROUND(SUMPRODUCT(
                  VALUE(LEFT(_xlfn.TEXTSPLIT('Data Table'!I140, CHAR(10)), FIND("-", _xlfn.TEXTSPLIT('Data Table'!I140, CHAR(10)))-1)) *
                  (VALUE(MID(_xlfn.TEXTSPLIT('Data Table'!I140, CHAR(10)), FIND("-", _xlfn.TEXTSPLIT('Data Table'!I140, CHAR(10)))+2,
                  SEARCH("hrs", _xlfn.TEXTSPLIT('Data Table'!I140, CHAR(10)))-SEARCH("-", _xlfn.TEXTSPLIT('Data Table'!I140, CHAR(10)))-2))/12)
               ), 2),
               "-"
            )
         )
      )
   )
)</f>
        <v>9</v>
      </c>
      <c r="J139" s="203" cm="1">
        <f t="array" ref="J139">IF('Data Table'!J140="", "-",
   IF('Data Table'!J140="-", "-",
      IF(ISNUMBER('Data Table'!J140*1), 'Data Table'!J140,
         IF(ISNUMBER(SEARCH("hrs", 'Data Table'!J140)),
            IFERROR(
               ROUND(SUMPRODUCT(
                  VALUE(LEFT(_xlfn.TEXTSPLIT('Data Table'!J140, CHAR(10)), FIND("-", _xlfn.TEXTSPLIT('Data Table'!J140, CHAR(10)))-1)) *
                  (VALUE(MID(_xlfn.TEXTSPLIT('Data Table'!J140, CHAR(10)), FIND("-", _xlfn.TEXTSPLIT('Data Table'!J140, CHAR(10)))+2,
                  SEARCH("hrs", _xlfn.TEXTSPLIT('Data Table'!J140, CHAR(10)))-SEARCH("-", _xlfn.TEXTSPLIT('Data Table'!J140, CHAR(10)))-2))/12)
               ), 2),
               "-"
            )
         )
      )
   )
)</f>
        <v>2</v>
      </c>
      <c r="K139" s="203" cm="1">
        <f t="array" ref="K139">IF('Data Table'!K140="", "-",
   IF('Data Table'!K140="-", "-",
      IF(ISNUMBER('Data Table'!K140*1), 'Data Table'!K140,
         IF(ISNUMBER(SEARCH("hrs", 'Data Table'!K140)),
            IFERROR(
               ROUND(SUMPRODUCT(
                  VALUE(LEFT(_xlfn.TEXTSPLIT('Data Table'!K140, CHAR(10)), FIND("-", _xlfn.TEXTSPLIT('Data Table'!K140, CHAR(10)))-1)) *
                  (VALUE(MID(_xlfn.TEXTSPLIT('Data Table'!K140, CHAR(10)), FIND("-", _xlfn.TEXTSPLIT('Data Table'!K140, CHAR(10)))+2,
                  SEARCH("hrs", _xlfn.TEXTSPLIT('Data Table'!K140, CHAR(10)))-SEARCH("-", _xlfn.TEXTSPLIT('Data Table'!K140, CHAR(10)))-2))/12)
               ), 2),
               "-"
            )
         )
      )
   )
)</f>
        <v>3</v>
      </c>
      <c r="L139" s="203" cm="1">
        <f t="array" ref="L139">IF('Data Table'!N140="", "-",
   IF('Data Table'!N140="-", "-",
      IF(ISNUMBER('Data Table'!N140*1), 'Data Table'!N140,
         IF(ISNUMBER(SEARCH("hrs", 'Data Table'!N140)),
            IFERROR(
               ROUND(SUMPRODUCT(
                  VALUE(LEFT(_xlfn.TEXTSPLIT('Data Table'!N140, CHAR(10)), FIND("-", _xlfn.TEXTSPLIT('Data Table'!N140, CHAR(10)))-1)) *
                  (VALUE(MID(_xlfn.TEXTSPLIT('Data Table'!N140, CHAR(10)), FIND("-", _xlfn.TEXTSPLIT('Data Table'!N140, CHAR(10)))+2,
                  SEARCH("hrs", _xlfn.TEXTSPLIT('Data Table'!N140, CHAR(10)))-SEARCH("-", _xlfn.TEXTSPLIT('Data Table'!N140, CHAR(10)))-2))/12)
               ), 2),
               "-"
            )
         )
      )
   )
)</f>
        <v>3</v>
      </c>
      <c r="M139" s="203" cm="1">
        <f t="array" ref="M139">IF('Data Table'!O140="", "-",
   IF('Data Table'!O140="-", "-",
      IF(ISNUMBER('Data Table'!O140*1), 'Data Table'!O140,
         IF(ISNUMBER(SEARCH("hrs", 'Data Table'!O140)),
            IFERROR(
               ROUND(SUMPRODUCT(
                  VALUE(LEFT(_xlfn.TEXTSPLIT('Data Table'!O140, CHAR(10)), FIND("-", _xlfn.TEXTSPLIT('Data Table'!O140, CHAR(10)))-1)) *
                  (VALUE(MID(_xlfn.TEXTSPLIT('Data Table'!O140, CHAR(10)), FIND("-", _xlfn.TEXTSPLIT('Data Table'!O140, CHAR(10)))+2,
                  SEARCH("hrs", _xlfn.TEXTSPLIT('Data Table'!O140, CHAR(10)))-SEARCH("-", _xlfn.TEXTSPLIT('Data Table'!O140, CHAR(10)))-2))/12)
               ), 2),
               "-"
            )
         )
      )
   )
)</f>
        <v>2.5</v>
      </c>
      <c r="N139" s="203" cm="1">
        <f t="array" ref="N139">IF('Data Table'!P140="", "-",
   IF('Data Table'!P140="-", "-",
      IF(ISNUMBER('Data Table'!P140*1), 'Data Table'!P140,
         IF(ISNUMBER(SEARCH("hrs", 'Data Table'!P140)),
            IFERROR(
               ROUND(SUMPRODUCT(
                  VALUE(LEFT(_xlfn.TEXTSPLIT('Data Table'!P140, CHAR(10)), FIND("-", _xlfn.TEXTSPLIT('Data Table'!P140, CHAR(10)))-1)) *
                  (VALUE(MID(_xlfn.TEXTSPLIT('Data Table'!P140, CHAR(10)), FIND("-", _xlfn.TEXTSPLIT('Data Table'!P140, CHAR(10)))+2,
                  SEARCH("hrs", _xlfn.TEXTSPLIT('Data Table'!P140, CHAR(10)))-SEARCH("-", _xlfn.TEXTSPLIT('Data Table'!P140, CHAR(10)))-2))/12)
               ), 2),
               "-"
            )
         )
      )
   )
)</f>
        <v>5</v>
      </c>
      <c r="O139" s="203" cm="1">
        <f t="array" ref="O139">IF('Data Table'!Q140="", "-",
   IF('Data Table'!Q140="-", "-",
      IF(ISNUMBER('Data Table'!Q140*1), 'Data Table'!Q140,
         IF(ISNUMBER(SEARCH("hrs", 'Data Table'!Q140)),
            IFERROR(
               ROUND(SUMPRODUCT(
                  VALUE(LEFT(_xlfn.TEXTSPLIT('Data Table'!Q140, CHAR(10)), FIND("-", _xlfn.TEXTSPLIT('Data Table'!Q140, CHAR(10)))-1)) *
                  (VALUE(MID(_xlfn.TEXTSPLIT('Data Table'!Q140, CHAR(10)), FIND("-", _xlfn.TEXTSPLIT('Data Table'!Q140, CHAR(10)))+2,
                  SEARCH("hrs", _xlfn.TEXTSPLIT('Data Table'!Q140, CHAR(10)))-SEARCH("-", _xlfn.TEXTSPLIT('Data Table'!Q140, CHAR(10)))-2))/12)
               ), 2),
               "-"
            )
         )
      )
   )
)</f>
        <v>3</v>
      </c>
      <c r="P139" s="203" cm="1">
        <f t="array" ref="P139">IF('Data Table'!R140="", "-",
   IF('Data Table'!R140="-", "-",
      IF(ISNUMBER('Data Table'!R140*1), 'Data Table'!R140,
         IF(ISNUMBER(SEARCH("hrs", 'Data Table'!R140)),
            IFERROR(
               ROUND(SUMPRODUCT(
                  VALUE(LEFT(_xlfn.TEXTSPLIT('Data Table'!R140, CHAR(10)), FIND("-", _xlfn.TEXTSPLIT('Data Table'!R140, CHAR(10)))-1)) *
                  (VALUE(MID(_xlfn.TEXTSPLIT('Data Table'!R140, CHAR(10)), FIND("-", _xlfn.TEXTSPLIT('Data Table'!R140, CHAR(10)))+2,
                  SEARCH("hrs", _xlfn.TEXTSPLIT('Data Table'!R140, CHAR(10)))-SEARCH("-", _xlfn.TEXTSPLIT('Data Table'!R140, CHAR(10)))-2))/12)
               ), 2),
               "-"
            )
         )
      )
   )
)</f>
        <v>3</v>
      </c>
      <c r="Q139" s="203" cm="1">
        <f t="array" ref="Q139">IF('Data Table'!S140="", "-",
   IF('Data Table'!S140="-", "-",
      IF(ISNUMBER('Data Table'!S140*1), 'Data Table'!S140,
         IF(ISNUMBER(SEARCH("hrs", 'Data Table'!S140)),
            IFERROR(
               ROUND(SUMPRODUCT(
                  VALUE(LEFT(_xlfn.TEXTSPLIT('Data Table'!S140, CHAR(10)), FIND("-", _xlfn.TEXTSPLIT('Data Table'!S140, CHAR(10)))-1)) *
                  (VALUE(MID(_xlfn.TEXTSPLIT('Data Table'!S140, CHAR(10)), FIND("-", _xlfn.TEXTSPLIT('Data Table'!S140, CHAR(10)))+2,
                  SEARCH("hrs", _xlfn.TEXTSPLIT('Data Table'!S140, CHAR(10)))-SEARCH("-", _xlfn.TEXTSPLIT('Data Table'!S140, CHAR(10)))-2))/12)
               ), 2),
               "-"
            )
         )
      )
   )
)</f>
        <v>3</v>
      </c>
      <c r="R139" s="203" cm="1">
        <f t="array" ref="R139">IF('Data Table'!T140="", "-",
   IF('Data Table'!T140="-", "-",
      IF(ISNUMBER('Data Table'!T140*1), 'Data Table'!T140,
         IF(ISNUMBER(SEARCH("hrs", 'Data Table'!T140)),
            IFERROR(
               ROUND(SUMPRODUCT(
                  VALUE(LEFT(_xlfn.TEXTSPLIT('Data Table'!T140, CHAR(10)), FIND("-", _xlfn.TEXTSPLIT('Data Table'!T140, CHAR(10)))-1)) *
                  (VALUE(MID(_xlfn.TEXTSPLIT('Data Table'!T140, CHAR(10)), FIND("-", _xlfn.TEXTSPLIT('Data Table'!T140, CHAR(10)))+2,
                  SEARCH("hrs", _xlfn.TEXTSPLIT('Data Table'!T140, CHAR(10)))-SEARCH("-", _xlfn.TEXTSPLIT('Data Table'!T140, CHAR(10)))-2))/12)
               ), 2),
               "-"
            )
         )
      )
   )
)</f>
        <v>6</v>
      </c>
      <c r="S139" s="203" cm="1">
        <f t="array" ref="S139">IF('Data Table'!U140="", "-",
   IF('Data Table'!U140="-", "-",
      IF(ISNUMBER('Data Table'!U140*1), 'Data Table'!U140,
         IF(ISNUMBER(SEARCH("hrs", 'Data Table'!U140)),
            IFERROR(
               ROUND(SUMPRODUCT(
                  VALUE(LEFT(_xlfn.TEXTSPLIT('Data Table'!U140, CHAR(10)), FIND("-", _xlfn.TEXTSPLIT('Data Table'!U140, CHAR(10)))-1)) *
                  (VALUE(MID(_xlfn.TEXTSPLIT('Data Table'!U140, CHAR(10)), FIND("-", _xlfn.TEXTSPLIT('Data Table'!U140, CHAR(10)))+2,
                  SEARCH("hrs", _xlfn.TEXTSPLIT('Data Table'!U140, CHAR(10)))-SEARCH("-", _xlfn.TEXTSPLIT('Data Table'!U140, CHAR(10)))-2))/12)
               ), 2),
               "-"
            )
         )
      )
   )
)</f>
        <v>6</v>
      </c>
      <c r="T139" s="245">
        <v>25878</v>
      </c>
      <c r="U139" s="245">
        <v>61860</v>
      </c>
      <c r="V139" s="245">
        <v>827</v>
      </c>
      <c r="W139" s="296"/>
    </row>
    <row r="140" spans="1:23" s="3" customFormat="1" ht="20.25" customHeight="1">
      <c r="A140" s="205">
        <v>45450</v>
      </c>
      <c r="B140" s="203" cm="1">
        <f t="array" ref="B140">IF('Data Table'!B141="", "-",
   IF('Data Table'!B141="-", "-",
      IF(ISNUMBER('Data Table'!B141*1), 'Data Table'!B141,
         IF(ISNUMBER(SEARCH("hrs", 'Data Table'!B141)),
            IFERROR(
               ROUND(SUMPRODUCT(
                  VALUE(LEFT(_xlfn.TEXTSPLIT('Data Table'!B141, CHAR(10)), FIND("-", _xlfn.TEXTSPLIT('Data Table'!B141, CHAR(10)))-1)) *
                  (VALUE(MID(_xlfn.TEXTSPLIT('Data Table'!B141, CHAR(10)), FIND("-", _xlfn.TEXTSPLIT('Data Table'!B141, CHAR(10)))+2,
                  SEARCH("hrs", _xlfn.TEXTSPLIT('Data Table'!B141, CHAR(10)))-SEARCH("-", _xlfn.TEXTSPLIT('Data Table'!B141, CHAR(10)))-2))/12)
               ), 2),
               "-"
            )
         )
      )
   )
)</f>
        <v>105</v>
      </c>
      <c r="C140" s="203" cm="1">
        <f t="array" ref="C140">IF('Data Table'!C141="", "-",
   IF('Data Table'!C141="-", "-",
      IF(ISNUMBER('Data Table'!C141*1), 'Data Table'!C141,
         IF(ISNUMBER(SEARCH("hrs", 'Data Table'!C141)),
            IFERROR(
               ROUND(SUMPRODUCT(
                  VALUE(LEFT(_xlfn.TEXTSPLIT('Data Table'!C141, CHAR(10)), FIND("-", _xlfn.TEXTSPLIT('Data Table'!C141, CHAR(10)))-1)) *
                  (VALUE(MID(_xlfn.TEXTSPLIT('Data Table'!C141, CHAR(10)), FIND("-", _xlfn.TEXTSPLIT('Data Table'!C141, CHAR(10)))+2,
                  SEARCH("hrs", _xlfn.TEXTSPLIT('Data Table'!C141, CHAR(10)))-SEARCH("-", _xlfn.TEXTSPLIT('Data Table'!C141, CHAR(10)))-2))/12)
               ), 2),
               "-"
            )
         )
      )
   )
)</f>
        <v>97</v>
      </c>
      <c r="D140" s="203" cm="1">
        <f t="array" ref="D140">IF('Data Table'!D141="", "-",
   IF('Data Table'!D141="-", "-",
      IF(ISNUMBER('Data Table'!D141*1), 'Data Table'!D141,
         IF(ISNUMBER(SEARCH("hrs", 'Data Table'!D141)),
            IFERROR(
               ROUND(SUMPRODUCT(
                  VALUE(LEFT(_xlfn.TEXTSPLIT('Data Table'!D141, CHAR(10)), FIND("-", _xlfn.TEXTSPLIT('Data Table'!D141, CHAR(10)))-1)) *
                  (VALUE(MID(_xlfn.TEXTSPLIT('Data Table'!D141, CHAR(10)), FIND("-", _xlfn.TEXTSPLIT('Data Table'!D141, CHAR(10)))+2,
                  SEARCH("hrs", _xlfn.TEXTSPLIT('Data Table'!D141, CHAR(10)))-SEARCH("-", _xlfn.TEXTSPLIT('Data Table'!D141, CHAR(10)))-2))/12)
               ), 2),
               "-"
            )
         )
      )
   )
)</f>
        <v>24</v>
      </c>
      <c r="E140" s="203" cm="1">
        <f t="array" ref="E140">IF('Data Table'!E141="", "-",
   IF('Data Table'!E141="-", "-",
      IF(ISNUMBER('Data Table'!E141*1), 'Data Table'!E141,
         IF(ISNUMBER(SEARCH("hrs", 'Data Table'!E141)),
            IFERROR(
               ROUND(SUMPRODUCT(
                  VALUE(LEFT(_xlfn.TEXTSPLIT('Data Table'!E141, CHAR(10)), FIND("-", _xlfn.TEXTSPLIT('Data Table'!E141, CHAR(10)))-1)) *
                  (VALUE(MID(_xlfn.TEXTSPLIT('Data Table'!E141, CHAR(10)), FIND("-", _xlfn.TEXTSPLIT('Data Table'!E141, CHAR(10)))+2,
                  SEARCH("hrs", _xlfn.TEXTSPLIT('Data Table'!E141, CHAR(10)))-SEARCH("-", _xlfn.TEXTSPLIT('Data Table'!E141, CHAR(10)))-2))/12)
               ), 2),
               "-"
            )
         )
      )
   )
)</f>
        <v>24</v>
      </c>
      <c r="F140" s="203" cm="1">
        <f t="array" ref="F140">IF('Data Table'!F141="", "-",
   IF('Data Table'!F141="-", "-",
      IF(ISNUMBER('Data Table'!F141*1), 'Data Table'!F141,
         IF(ISNUMBER(SEARCH("hrs", 'Data Table'!F141)),
            IFERROR(
               ROUND(SUMPRODUCT(
                  VALUE(LEFT(_xlfn.TEXTSPLIT('Data Table'!F141, CHAR(10)), FIND("-", _xlfn.TEXTSPLIT('Data Table'!F141, CHAR(10)))-1)) *
                  (VALUE(MID(_xlfn.TEXTSPLIT('Data Table'!F141, CHAR(10)), FIND("-", _xlfn.TEXTSPLIT('Data Table'!F141, CHAR(10)))+2,
                  SEARCH("hrs", _xlfn.TEXTSPLIT('Data Table'!F141, CHAR(10)))-SEARCH("-", _xlfn.TEXTSPLIT('Data Table'!F141, CHAR(10)))-2))/12)
               ), 2),
               "-"
            )
         )
      )
   )
)</f>
        <v>10</v>
      </c>
      <c r="G140" s="203" cm="1">
        <f t="array" ref="G140">IF('Data Table'!G141="", "-",
   IF('Data Table'!G141="-", "-",
      IF(ISNUMBER('Data Table'!G141*1), 'Data Table'!G141,
         IF(ISNUMBER(SEARCH("hrs", 'Data Table'!G141)),
            IFERROR(
               ROUND(SUMPRODUCT(
                  VALUE(LEFT(_xlfn.TEXTSPLIT('Data Table'!G141, CHAR(10)), FIND("-", _xlfn.TEXTSPLIT('Data Table'!G141, CHAR(10)))-1)) *
                  (VALUE(MID(_xlfn.TEXTSPLIT('Data Table'!G141, CHAR(10)), FIND("-", _xlfn.TEXTSPLIT('Data Table'!G141, CHAR(10)))+2,
                  SEARCH("hrs", _xlfn.TEXTSPLIT('Data Table'!G141, CHAR(10)))-SEARCH("-", _xlfn.TEXTSPLIT('Data Table'!G141, CHAR(10)))-2))/12)
               ), 2),
               "-"
            )
         )
      )
   )
)</f>
        <v>10</v>
      </c>
      <c r="H140" s="203" cm="1">
        <f t="array" ref="H140">IF('Data Table'!H141="", "-",
   IF('Data Table'!H141="-", "-",
      IF(ISNUMBER('Data Table'!H141*1), 'Data Table'!H141,
         IF(ISNUMBER(SEARCH("hrs", 'Data Table'!H141)),
            IFERROR(
               ROUND(SUMPRODUCT(
                  VALUE(LEFT(_xlfn.TEXTSPLIT('Data Table'!H141, CHAR(10)), FIND("-", _xlfn.TEXTSPLIT('Data Table'!H141, CHAR(10)))-1)) *
                  (VALUE(MID(_xlfn.TEXTSPLIT('Data Table'!H141, CHAR(10)), FIND("-", _xlfn.TEXTSPLIT('Data Table'!H141, CHAR(10)))+2,
                  SEARCH("hrs", _xlfn.TEXTSPLIT('Data Table'!H141, CHAR(10)))-SEARCH("-", _xlfn.TEXTSPLIT('Data Table'!H141, CHAR(10)))-2))/12)
               ), 2),
               "-"
            )
         )
      )
   )
)</f>
        <v>7</v>
      </c>
      <c r="I140" s="203" cm="1">
        <f t="array" ref="I140">IF('Data Table'!I141="", "-",
   IF('Data Table'!I141="-", "-",
      IF(ISNUMBER('Data Table'!I141*1), 'Data Table'!I141,
         IF(ISNUMBER(SEARCH("hrs", 'Data Table'!I141)),
            IFERROR(
               ROUND(SUMPRODUCT(
                  VALUE(LEFT(_xlfn.TEXTSPLIT('Data Table'!I141, CHAR(10)), FIND("-", _xlfn.TEXTSPLIT('Data Table'!I141, CHAR(10)))-1)) *
                  (VALUE(MID(_xlfn.TEXTSPLIT('Data Table'!I141, CHAR(10)), FIND("-", _xlfn.TEXTSPLIT('Data Table'!I141, CHAR(10)))+2,
                  SEARCH("hrs", _xlfn.TEXTSPLIT('Data Table'!I141, CHAR(10)))-SEARCH("-", _xlfn.TEXTSPLIT('Data Table'!I141, CHAR(10)))-2))/12)
               ), 2),
               "-"
            )
         )
      )
   )
)</f>
        <v>9</v>
      </c>
      <c r="J140" s="203" cm="1">
        <f t="array" ref="J140">IF('Data Table'!J141="", "-",
   IF('Data Table'!J141="-", "-",
      IF(ISNUMBER('Data Table'!J141*1), 'Data Table'!J141,
         IF(ISNUMBER(SEARCH("hrs", 'Data Table'!J141)),
            IFERROR(
               ROUND(SUMPRODUCT(
                  VALUE(LEFT(_xlfn.TEXTSPLIT('Data Table'!J141, CHAR(10)), FIND("-", _xlfn.TEXTSPLIT('Data Table'!J141, CHAR(10)))-1)) *
                  (VALUE(MID(_xlfn.TEXTSPLIT('Data Table'!J141, CHAR(10)), FIND("-", _xlfn.TEXTSPLIT('Data Table'!J141, CHAR(10)))+2,
                  SEARCH("hrs", _xlfn.TEXTSPLIT('Data Table'!J141, CHAR(10)))-SEARCH("-", _xlfn.TEXTSPLIT('Data Table'!J141, CHAR(10)))-2))/12)
               ), 2),
               "-"
            )
         )
      )
   )
)</f>
        <v>2</v>
      </c>
      <c r="K140" s="203" cm="1">
        <f t="array" ref="K140">IF('Data Table'!K141="", "-",
   IF('Data Table'!K141="-", "-",
      IF(ISNUMBER('Data Table'!K141*1), 'Data Table'!K141,
         IF(ISNUMBER(SEARCH("hrs", 'Data Table'!K141)),
            IFERROR(
               ROUND(SUMPRODUCT(
                  VALUE(LEFT(_xlfn.TEXTSPLIT('Data Table'!K141, CHAR(10)), FIND("-", _xlfn.TEXTSPLIT('Data Table'!K141, CHAR(10)))-1)) *
                  (VALUE(MID(_xlfn.TEXTSPLIT('Data Table'!K141, CHAR(10)), FIND("-", _xlfn.TEXTSPLIT('Data Table'!K141, CHAR(10)))+2,
                  SEARCH("hrs", _xlfn.TEXTSPLIT('Data Table'!K141, CHAR(10)))-SEARCH("-", _xlfn.TEXTSPLIT('Data Table'!K141, CHAR(10)))-2))/12)
               ), 2),
               "-"
            )
         )
      )
   )
)</f>
        <v>3</v>
      </c>
      <c r="L140" s="203" cm="1">
        <f t="array" ref="L140">IF('Data Table'!N141="", "-",
   IF('Data Table'!N141="-", "-",
      IF(ISNUMBER('Data Table'!N141*1), 'Data Table'!N141,
         IF(ISNUMBER(SEARCH("hrs", 'Data Table'!N141)),
            IFERROR(
               ROUND(SUMPRODUCT(
                  VALUE(LEFT(_xlfn.TEXTSPLIT('Data Table'!N141, CHAR(10)), FIND("-", _xlfn.TEXTSPLIT('Data Table'!N141, CHAR(10)))-1)) *
                  (VALUE(MID(_xlfn.TEXTSPLIT('Data Table'!N141, CHAR(10)), FIND("-", _xlfn.TEXTSPLIT('Data Table'!N141, CHAR(10)))+2,
                  SEARCH("hrs", _xlfn.TEXTSPLIT('Data Table'!N141, CHAR(10)))-SEARCH("-", _xlfn.TEXTSPLIT('Data Table'!N141, CHAR(10)))-2))/12)
               ), 2),
               "-"
            )
         )
      )
   )
)</f>
        <v>2</v>
      </c>
      <c r="M140" s="203" cm="1">
        <f t="array" ref="M140">IF('Data Table'!O141="", "-",
   IF('Data Table'!O141="-", "-",
      IF(ISNUMBER('Data Table'!O141*1), 'Data Table'!O141,
         IF(ISNUMBER(SEARCH("hrs", 'Data Table'!O141)),
            IFERROR(
               ROUND(SUMPRODUCT(
                  VALUE(LEFT(_xlfn.TEXTSPLIT('Data Table'!O141, CHAR(10)), FIND("-", _xlfn.TEXTSPLIT('Data Table'!O141, CHAR(10)))-1)) *
                  (VALUE(MID(_xlfn.TEXTSPLIT('Data Table'!O141, CHAR(10)), FIND("-", _xlfn.TEXTSPLIT('Data Table'!O141, CHAR(10)))+2,
                  SEARCH("hrs", _xlfn.TEXTSPLIT('Data Table'!O141, CHAR(10)))-SEARCH("-", _xlfn.TEXTSPLIT('Data Table'!O141, CHAR(10)))-2))/12)
               ), 2),
               "-"
            )
         )
      )
   )
)</f>
        <v>1</v>
      </c>
      <c r="N140" s="203" cm="1">
        <f t="array" ref="N140">IF('Data Table'!P141="", "-",
   IF('Data Table'!P141="-", "-",
      IF(ISNUMBER('Data Table'!P141*1), 'Data Table'!P141,
         IF(ISNUMBER(SEARCH("hrs", 'Data Table'!P141)),
            IFERROR(
               ROUND(SUMPRODUCT(
                  VALUE(LEFT(_xlfn.TEXTSPLIT('Data Table'!P141, CHAR(10)), FIND("-", _xlfn.TEXTSPLIT('Data Table'!P141, CHAR(10)))-1)) *
                  (VALUE(MID(_xlfn.TEXTSPLIT('Data Table'!P141, CHAR(10)), FIND("-", _xlfn.TEXTSPLIT('Data Table'!P141, CHAR(10)))+2,
                  SEARCH("hrs", _xlfn.TEXTSPLIT('Data Table'!P141, CHAR(10)))-SEARCH("-", _xlfn.TEXTSPLIT('Data Table'!P141, CHAR(10)))-2))/12)
               ), 2),
               "-"
            )
         )
      )
   )
)</f>
        <v>5</v>
      </c>
      <c r="O140" s="203" cm="1">
        <f t="array" ref="O140">IF('Data Table'!Q141="", "-",
   IF('Data Table'!Q141="-", "-",
      IF(ISNUMBER('Data Table'!Q141*1), 'Data Table'!Q141,
         IF(ISNUMBER(SEARCH("hrs", 'Data Table'!Q141)),
            IFERROR(
               ROUND(SUMPRODUCT(
                  VALUE(LEFT(_xlfn.TEXTSPLIT('Data Table'!Q141, CHAR(10)), FIND("-", _xlfn.TEXTSPLIT('Data Table'!Q141, CHAR(10)))-1)) *
                  (VALUE(MID(_xlfn.TEXTSPLIT('Data Table'!Q141, CHAR(10)), FIND("-", _xlfn.TEXTSPLIT('Data Table'!Q141, CHAR(10)))+2,
                  SEARCH("hrs", _xlfn.TEXTSPLIT('Data Table'!Q141, CHAR(10)))-SEARCH("-", _xlfn.TEXTSPLIT('Data Table'!Q141, CHAR(10)))-2))/12)
               ), 2),
               "-"
            )
         )
      )
   )
)</f>
        <v>3</v>
      </c>
      <c r="P140" s="203" cm="1">
        <f t="array" ref="P140">IF('Data Table'!R141="", "-",
   IF('Data Table'!R141="-", "-",
      IF(ISNUMBER('Data Table'!R141*1), 'Data Table'!R141,
         IF(ISNUMBER(SEARCH("hrs", 'Data Table'!R141)),
            IFERROR(
               ROUND(SUMPRODUCT(
                  VALUE(LEFT(_xlfn.TEXTSPLIT('Data Table'!R141, CHAR(10)), FIND("-", _xlfn.TEXTSPLIT('Data Table'!R141, CHAR(10)))-1)) *
                  (VALUE(MID(_xlfn.TEXTSPLIT('Data Table'!R141, CHAR(10)), FIND("-", _xlfn.TEXTSPLIT('Data Table'!R141, CHAR(10)))+2,
                  SEARCH("hrs", _xlfn.TEXTSPLIT('Data Table'!R141, CHAR(10)))-SEARCH("-", _xlfn.TEXTSPLIT('Data Table'!R141, CHAR(10)))-2))/12)
               ), 2),
               "-"
            )
         )
      )
   )
)</f>
        <v>3</v>
      </c>
      <c r="Q140" s="203" cm="1">
        <f t="array" ref="Q140">IF('Data Table'!S141="", "-",
   IF('Data Table'!S141="-", "-",
      IF(ISNUMBER('Data Table'!S141*1), 'Data Table'!S141,
         IF(ISNUMBER(SEARCH("hrs", 'Data Table'!S141)),
            IFERROR(
               ROUND(SUMPRODUCT(
                  VALUE(LEFT(_xlfn.TEXTSPLIT('Data Table'!S141, CHAR(10)), FIND("-", _xlfn.TEXTSPLIT('Data Table'!S141, CHAR(10)))-1)) *
                  (VALUE(MID(_xlfn.TEXTSPLIT('Data Table'!S141, CHAR(10)), FIND("-", _xlfn.TEXTSPLIT('Data Table'!S141, CHAR(10)))+2,
                  SEARCH("hrs", _xlfn.TEXTSPLIT('Data Table'!S141, CHAR(10)))-SEARCH("-", _xlfn.TEXTSPLIT('Data Table'!S141, CHAR(10)))-2))/12)
               ), 2),
               "-"
            )
         )
      )
   )
)</f>
        <v>3</v>
      </c>
      <c r="R140" s="203" cm="1">
        <f t="array" ref="R140">IF('Data Table'!T141="", "-",
   IF('Data Table'!T141="-", "-",
      IF(ISNUMBER('Data Table'!T141*1), 'Data Table'!T141,
         IF(ISNUMBER(SEARCH("hrs", 'Data Table'!T141)),
            IFERROR(
               ROUND(SUMPRODUCT(
                  VALUE(LEFT(_xlfn.TEXTSPLIT('Data Table'!T141, CHAR(10)), FIND("-", _xlfn.TEXTSPLIT('Data Table'!T141, CHAR(10)))-1)) *
                  (VALUE(MID(_xlfn.TEXTSPLIT('Data Table'!T141, CHAR(10)), FIND("-", _xlfn.TEXTSPLIT('Data Table'!T141, CHAR(10)))+2,
                  SEARCH("hrs", _xlfn.TEXTSPLIT('Data Table'!T141, CHAR(10)))-SEARCH("-", _xlfn.TEXTSPLIT('Data Table'!T141, CHAR(10)))-2))/12)
               ), 2),
               "-"
            )
         )
      )
   )
)</f>
        <v>6</v>
      </c>
      <c r="S140" s="203" cm="1">
        <f t="array" ref="S140">IF('Data Table'!U141="", "-",
   IF('Data Table'!U141="-", "-",
      IF(ISNUMBER('Data Table'!U141*1), 'Data Table'!U141,
         IF(ISNUMBER(SEARCH("hrs", 'Data Table'!U141)),
            IFERROR(
               ROUND(SUMPRODUCT(
                  VALUE(LEFT(_xlfn.TEXTSPLIT('Data Table'!U141, CHAR(10)), FIND("-", _xlfn.TEXTSPLIT('Data Table'!U141, CHAR(10)))-1)) *
                  (VALUE(MID(_xlfn.TEXTSPLIT('Data Table'!U141, CHAR(10)), FIND("-", _xlfn.TEXTSPLIT('Data Table'!U141, CHAR(10)))+2,
                  SEARCH("hrs", _xlfn.TEXTSPLIT('Data Table'!U141, CHAR(10)))-SEARCH("-", _xlfn.TEXTSPLIT('Data Table'!U141, CHAR(10)))-2))/12)
               ), 2),
               "-"
            )
         )
      )
   )
)</f>
        <v>6</v>
      </c>
      <c r="T140" s="245">
        <v>25659</v>
      </c>
      <c r="U140" s="245">
        <v>65954</v>
      </c>
      <c r="V140" s="245">
        <v>805</v>
      </c>
      <c r="W140" s="296"/>
    </row>
    <row r="141" spans="1:23" s="3" customFormat="1" ht="20.25" customHeight="1">
      <c r="A141" s="205">
        <v>45451</v>
      </c>
      <c r="B141" s="203" cm="1">
        <f t="array" ref="B141">IF('Data Table'!B142="", "-",
   IF('Data Table'!B142="-", "-",
      IF(ISNUMBER('Data Table'!B142*1), 'Data Table'!B142,
         IF(ISNUMBER(SEARCH("hrs", 'Data Table'!B142)),
            IFERROR(
               ROUND(SUMPRODUCT(
                  VALUE(LEFT(_xlfn.TEXTSPLIT('Data Table'!B142, CHAR(10)), FIND("-", _xlfn.TEXTSPLIT('Data Table'!B142, CHAR(10)))-1)) *
                  (VALUE(MID(_xlfn.TEXTSPLIT('Data Table'!B142, CHAR(10)), FIND("-", _xlfn.TEXTSPLIT('Data Table'!B142, CHAR(10)))+2,
                  SEARCH("hrs", _xlfn.TEXTSPLIT('Data Table'!B142, CHAR(10)))-SEARCH("-", _xlfn.TEXTSPLIT('Data Table'!B142, CHAR(10)))-2))/12)
               ), 2),
               "-"
            )
         )
      )
   )
)</f>
        <v>102</v>
      </c>
      <c r="C141" s="203" cm="1">
        <f t="array" ref="C141">IF('Data Table'!C142="", "-",
   IF('Data Table'!C142="-", "-",
      IF(ISNUMBER('Data Table'!C142*1), 'Data Table'!C142,
         IF(ISNUMBER(SEARCH("hrs", 'Data Table'!C142)),
            IFERROR(
               ROUND(SUMPRODUCT(
                  VALUE(LEFT(_xlfn.TEXTSPLIT('Data Table'!C142, CHAR(10)), FIND("-", _xlfn.TEXTSPLIT('Data Table'!C142, CHAR(10)))-1)) *
                  (VALUE(MID(_xlfn.TEXTSPLIT('Data Table'!C142, CHAR(10)), FIND("-", _xlfn.TEXTSPLIT('Data Table'!C142, CHAR(10)))+2,
                  SEARCH("hrs", _xlfn.TEXTSPLIT('Data Table'!C142, CHAR(10)))-SEARCH("-", _xlfn.TEXTSPLIT('Data Table'!C142, CHAR(10)))-2))/12)
               ), 2),
               "-"
            )
         )
      )
   )
)</f>
        <v>122</v>
      </c>
      <c r="D141" s="203" cm="1">
        <f t="array" ref="D141">IF('Data Table'!D142="", "-",
   IF('Data Table'!D142="-", "-",
      IF(ISNUMBER('Data Table'!D142*1), 'Data Table'!D142,
         IF(ISNUMBER(SEARCH("hrs", 'Data Table'!D142)),
            IFERROR(
               ROUND(SUMPRODUCT(
                  VALUE(LEFT(_xlfn.TEXTSPLIT('Data Table'!D142, CHAR(10)), FIND("-", _xlfn.TEXTSPLIT('Data Table'!D142, CHAR(10)))-1)) *
                  (VALUE(MID(_xlfn.TEXTSPLIT('Data Table'!D142, CHAR(10)), FIND("-", _xlfn.TEXTSPLIT('Data Table'!D142, CHAR(10)))+2,
                  SEARCH("hrs", _xlfn.TEXTSPLIT('Data Table'!D142, CHAR(10)))-SEARCH("-", _xlfn.TEXTSPLIT('Data Table'!D142, CHAR(10)))-2))/12)
               ), 2),
               "-"
            )
         )
      )
   )
)</f>
        <v>24</v>
      </c>
      <c r="E141" s="203" cm="1">
        <f t="array" ref="E141">IF('Data Table'!E142="", "-",
   IF('Data Table'!E142="-", "-",
      IF(ISNUMBER('Data Table'!E142*1), 'Data Table'!E142,
         IF(ISNUMBER(SEARCH("hrs", 'Data Table'!E142)),
            IFERROR(
               ROUND(SUMPRODUCT(
                  VALUE(LEFT(_xlfn.TEXTSPLIT('Data Table'!E142, CHAR(10)), FIND("-", _xlfn.TEXTSPLIT('Data Table'!E142, CHAR(10)))-1)) *
                  (VALUE(MID(_xlfn.TEXTSPLIT('Data Table'!E142, CHAR(10)), FIND("-", _xlfn.TEXTSPLIT('Data Table'!E142, CHAR(10)))+2,
                  SEARCH("hrs", _xlfn.TEXTSPLIT('Data Table'!E142, CHAR(10)))-SEARCH("-", _xlfn.TEXTSPLIT('Data Table'!E142, CHAR(10)))-2))/12)
               ), 2),
               "-"
            )
         )
      )
   )
)</f>
        <v>22</v>
      </c>
      <c r="F141" s="203" cm="1">
        <f t="array" ref="F141">IF('Data Table'!F142="", "-",
   IF('Data Table'!F142="-", "-",
      IF(ISNUMBER('Data Table'!F142*1), 'Data Table'!F142,
         IF(ISNUMBER(SEARCH("hrs", 'Data Table'!F142)),
            IFERROR(
               ROUND(SUMPRODUCT(
                  VALUE(LEFT(_xlfn.TEXTSPLIT('Data Table'!F142, CHAR(10)), FIND("-", _xlfn.TEXTSPLIT('Data Table'!F142, CHAR(10)))-1)) *
                  (VALUE(MID(_xlfn.TEXTSPLIT('Data Table'!F142, CHAR(10)), FIND("-", _xlfn.TEXTSPLIT('Data Table'!F142, CHAR(10)))+2,
                  SEARCH("hrs", _xlfn.TEXTSPLIT('Data Table'!F142, CHAR(10)))-SEARCH("-", _xlfn.TEXTSPLIT('Data Table'!F142, CHAR(10)))-2))/12)
               ), 2),
               "-"
            )
         )
      )
   )
)</f>
        <v>10</v>
      </c>
      <c r="G141" s="203" cm="1">
        <f t="array" ref="G141">IF('Data Table'!G142="", "-",
   IF('Data Table'!G142="-", "-",
      IF(ISNUMBER('Data Table'!G142*1), 'Data Table'!G142,
         IF(ISNUMBER(SEARCH("hrs", 'Data Table'!G142)),
            IFERROR(
               ROUND(SUMPRODUCT(
                  VALUE(LEFT(_xlfn.TEXTSPLIT('Data Table'!G142, CHAR(10)), FIND("-", _xlfn.TEXTSPLIT('Data Table'!G142, CHAR(10)))-1)) *
                  (VALUE(MID(_xlfn.TEXTSPLIT('Data Table'!G142, CHAR(10)), FIND("-", _xlfn.TEXTSPLIT('Data Table'!G142, CHAR(10)))+2,
                  SEARCH("hrs", _xlfn.TEXTSPLIT('Data Table'!G142, CHAR(10)))-SEARCH("-", _xlfn.TEXTSPLIT('Data Table'!G142, CHAR(10)))-2))/12)
               ), 2),
               "-"
            )
         )
      )
   )
)</f>
        <v>8</v>
      </c>
      <c r="H141" s="203" cm="1">
        <f t="array" ref="H141">IF('Data Table'!H142="", "-",
   IF('Data Table'!H142="-", "-",
      IF(ISNUMBER('Data Table'!H142*1), 'Data Table'!H142,
         IF(ISNUMBER(SEARCH("hrs", 'Data Table'!H142)),
            IFERROR(
               ROUND(SUMPRODUCT(
                  VALUE(LEFT(_xlfn.TEXTSPLIT('Data Table'!H142, CHAR(10)), FIND("-", _xlfn.TEXTSPLIT('Data Table'!H142, CHAR(10)))-1)) *
                  (VALUE(MID(_xlfn.TEXTSPLIT('Data Table'!H142, CHAR(10)), FIND("-", _xlfn.TEXTSPLIT('Data Table'!H142, CHAR(10)))+2,
                  SEARCH("hrs", _xlfn.TEXTSPLIT('Data Table'!H142, CHAR(10)))-SEARCH("-", _xlfn.TEXTSPLIT('Data Table'!H142, CHAR(10)))-2))/12)
               ), 2),
               "-"
            )
         )
      )
   )
)</f>
        <v>9</v>
      </c>
      <c r="I141" s="203" cm="1">
        <f t="array" ref="I141">IF('Data Table'!I142="", "-",
   IF('Data Table'!I142="-", "-",
      IF(ISNUMBER('Data Table'!I142*1), 'Data Table'!I142,
         IF(ISNUMBER(SEARCH("hrs", 'Data Table'!I142)),
            IFERROR(
               ROUND(SUMPRODUCT(
                  VALUE(LEFT(_xlfn.TEXTSPLIT('Data Table'!I142, CHAR(10)), FIND("-", _xlfn.TEXTSPLIT('Data Table'!I142, CHAR(10)))-1)) *
                  (VALUE(MID(_xlfn.TEXTSPLIT('Data Table'!I142, CHAR(10)), FIND("-", _xlfn.TEXTSPLIT('Data Table'!I142, CHAR(10)))+2,
                  SEARCH("hrs", _xlfn.TEXTSPLIT('Data Table'!I142, CHAR(10)))-SEARCH("-", _xlfn.TEXTSPLIT('Data Table'!I142, CHAR(10)))-2))/12)
               ), 2),
               "-"
            )
         )
      )
   )
)</f>
        <v>7</v>
      </c>
      <c r="J141" s="203" cm="1">
        <f t="array" ref="J141">IF('Data Table'!J142="", "-",
   IF('Data Table'!J142="-", "-",
      IF(ISNUMBER('Data Table'!J142*1), 'Data Table'!J142,
         IF(ISNUMBER(SEARCH("hrs", 'Data Table'!J142)),
            IFERROR(
               ROUND(SUMPRODUCT(
                  VALUE(LEFT(_xlfn.TEXTSPLIT('Data Table'!J142, CHAR(10)), FIND("-", _xlfn.TEXTSPLIT('Data Table'!J142, CHAR(10)))-1)) *
                  (VALUE(MID(_xlfn.TEXTSPLIT('Data Table'!J142, CHAR(10)), FIND("-", _xlfn.TEXTSPLIT('Data Table'!J142, CHAR(10)))+2,
                  SEARCH("hrs", _xlfn.TEXTSPLIT('Data Table'!J142, CHAR(10)))-SEARCH("-", _xlfn.TEXTSPLIT('Data Table'!J142, CHAR(10)))-2))/12)
               ), 2),
               "-"
            )
         )
      )
   )
)</f>
        <v>3</v>
      </c>
      <c r="K141" s="203" cm="1">
        <f t="array" ref="K141">IF('Data Table'!K142="", "-",
   IF('Data Table'!K142="-", "-",
      IF(ISNUMBER('Data Table'!K142*1), 'Data Table'!K142,
         IF(ISNUMBER(SEARCH("hrs", 'Data Table'!K142)),
            IFERROR(
               ROUND(SUMPRODUCT(
                  VALUE(LEFT(_xlfn.TEXTSPLIT('Data Table'!K142, CHAR(10)), FIND("-", _xlfn.TEXTSPLIT('Data Table'!K142, CHAR(10)))-1)) *
                  (VALUE(MID(_xlfn.TEXTSPLIT('Data Table'!K142, CHAR(10)), FIND("-", _xlfn.TEXTSPLIT('Data Table'!K142, CHAR(10)))+2,
                  SEARCH("hrs", _xlfn.TEXTSPLIT('Data Table'!K142, CHAR(10)))-SEARCH("-", _xlfn.TEXTSPLIT('Data Table'!K142, CHAR(10)))-2))/12)
               ), 2),
               "-"
            )
         )
      )
   )
)</f>
        <v>2</v>
      </c>
      <c r="L141" s="203" cm="1">
        <f t="array" ref="L141">IF('Data Table'!N142="", "-",
   IF('Data Table'!N142="-", "-",
      IF(ISNUMBER('Data Table'!N142*1), 'Data Table'!N142,
         IF(ISNUMBER(SEARCH("hrs", 'Data Table'!N142)),
            IFERROR(
               ROUND(SUMPRODUCT(
                  VALUE(LEFT(_xlfn.TEXTSPLIT('Data Table'!N142, CHAR(10)), FIND("-", _xlfn.TEXTSPLIT('Data Table'!N142, CHAR(10)))-1)) *
                  (VALUE(MID(_xlfn.TEXTSPLIT('Data Table'!N142, CHAR(10)), FIND("-", _xlfn.TEXTSPLIT('Data Table'!N142, CHAR(10)))+2,
                  SEARCH("hrs", _xlfn.TEXTSPLIT('Data Table'!N142, CHAR(10)))-SEARCH("-", _xlfn.TEXTSPLIT('Data Table'!N142, CHAR(10)))-2))/12)
               ), 2),
               "-"
            )
         )
      )
   )
)</f>
        <v>2</v>
      </c>
      <c r="M141" s="203" cm="1">
        <f t="array" ref="M141">IF('Data Table'!O142="", "-",
   IF('Data Table'!O142="-", "-",
      IF(ISNUMBER('Data Table'!O142*1), 'Data Table'!O142,
         IF(ISNUMBER(SEARCH("hrs", 'Data Table'!O142)),
            IFERROR(
               ROUND(SUMPRODUCT(
                  VALUE(LEFT(_xlfn.TEXTSPLIT('Data Table'!O142, CHAR(10)), FIND("-", _xlfn.TEXTSPLIT('Data Table'!O142, CHAR(10)))-1)) *
                  (VALUE(MID(_xlfn.TEXTSPLIT('Data Table'!O142, CHAR(10)), FIND("-", _xlfn.TEXTSPLIT('Data Table'!O142, CHAR(10)))+2,
                  SEARCH("hrs", _xlfn.TEXTSPLIT('Data Table'!O142, CHAR(10)))-SEARCH("-", _xlfn.TEXTSPLIT('Data Table'!O142, CHAR(10)))-2))/12)
               ), 2),
               "-"
            )
         )
      )
   )
)</f>
        <v>1.5</v>
      </c>
      <c r="N141" s="203" cm="1">
        <f t="array" ref="N141">IF('Data Table'!P142="", "-",
   IF('Data Table'!P142="-", "-",
      IF(ISNUMBER('Data Table'!P142*1), 'Data Table'!P142,
         IF(ISNUMBER(SEARCH("hrs", 'Data Table'!P142)),
            IFERROR(
               ROUND(SUMPRODUCT(
                  VALUE(LEFT(_xlfn.TEXTSPLIT('Data Table'!P142, CHAR(10)), FIND("-", _xlfn.TEXTSPLIT('Data Table'!P142, CHAR(10)))-1)) *
                  (VALUE(MID(_xlfn.TEXTSPLIT('Data Table'!P142, CHAR(10)), FIND("-", _xlfn.TEXTSPLIT('Data Table'!P142, CHAR(10)))+2,
                  SEARCH("hrs", _xlfn.TEXTSPLIT('Data Table'!P142, CHAR(10)))-SEARCH("-", _xlfn.TEXTSPLIT('Data Table'!P142, CHAR(10)))-2))/12)
               ), 2),
               "-"
            )
         )
      )
   )
)</f>
        <v>4</v>
      </c>
      <c r="O141" s="203" cm="1">
        <f t="array" ref="O141">IF('Data Table'!Q142="", "-",
   IF('Data Table'!Q142="-", "-",
      IF(ISNUMBER('Data Table'!Q142*1), 'Data Table'!Q142,
         IF(ISNUMBER(SEARCH("hrs", 'Data Table'!Q142)),
            IFERROR(
               ROUND(SUMPRODUCT(
                  VALUE(LEFT(_xlfn.TEXTSPLIT('Data Table'!Q142, CHAR(10)), FIND("-", _xlfn.TEXTSPLIT('Data Table'!Q142, CHAR(10)))-1)) *
                  (VALUE(MID(_xlfn.TEXTSPLIT('Data Table'!Q142, CHAR(10)), FIND("-", _xlfn.TEXTSPLIT('Data Table'!Q142, CHAR(10)))+2,
                  SEARCH("hrs", _xlfn.TEXTSPLIT('Data Table'!Q142, CHAR(10)))-SEARCH("-", _xlfn.TEXTSPLIT('Data Table'!Q142, CHAR(10)))-2))/12)
               ), 2),
               "-"
            )
         )
      )
   )
)</f>
        <v>4</v>
      </c>
      <c r="P141" s="203" cm="1">
        <f t="array" ref="P141">IF('Data Table'!R142="", "-",
   IF('Data Table'!R142="-", "-",
      IF(ISNUMBER('Data Table'!R142*1), 'Data Table'!R142,
         IF(ISNUMBER(SEARCH("hrs", 'Data Table'!R142)),
            IFERROR(
               ROUND(SUMPRODUCT(
                  VALUE(LEFT(_xlfn.TEXTSPLIT('Data Table'!R142, CHAR(10)), FIND("-", _xlfn.TEXTSPLIT('Data Table'!R142, CHAR(10)))-1)) *
                  (VALUE(MID(_xlfn.TEXTSPLIT('Data Table'!R142, CHAR(10)), FIND("-", _xlfn.TEXTSPLIT('Data Table'!R142, CHAR(10)))+2,
                  SEARCH("hrs", _xlfn.TEXTSPLIT('Data Table'!R142, CHAR(10)))-SEARCH("-", _xlfn.TEXTSPLIT('Data Table'!R142, CHAR(10)))-2))/12)
               ), 2),
               "-"
            )
         )
      )
   )
)</f>
        <v>3</v>
      </c>
      <c r="Q141" s="203" cm="1">
        <f t="array" ref="Q141">IF('Data Table'!S142="", "-",
   IF('Data Table'!S142="-", "-",
      IF(ISNUMBER('Data Table'!S142*1), 'Data Table'!S142,
         IF(ISNUMBER(SEARCH("hrs", 'Data Table'!S142)),
            IFERROR(
               ROUND(SUMPRODUCT(
                  VALUE(LEFT(_xlfn.TEXTSPLIT('Data Table'!S142, CHAR(10)), FIND("-", _xlfn.TEXTSPLIT('Data Table'!S142, CHAR(10)))-1)) *
                  (VALUE(MID(_xlfn.TEXTSPLIT('Data Table'!S142, CHAR(10)), FIND("-", _xlfn.TEXTSPLIT('Data Table'!S142, CHAR(10)))+2,
                  SEARCH("hrs", _xlfn.TEXTSPLIT('Data Table'!S142, CHAR(10)))-SEARCH("-", _xlfn.TEXTSPLIT('Data Table'!S142, CHAR(10)))-2))/12)
               ), 2),
               "-"
            )
         )
      )
   )
)</f>
        <v>3</v>
      </c>
      <c r="R141" s="203" cm="1">
        <f t="array" ref="R141">IF('Data Table'!T142="", "-",
   IF('Data Table'!T142="-", "-",
      IF(ISNUMBER('Data Table'!T142*1), 'Data Table'!T142,
         IF(ISNUMBER(SEARCH("hrs", 'Data Table'!T142)),
            IFERROR(
               ROUND(SUMPRODUCT(
                  VALUE(LEFT(_xlfn.TEXTSPLIT('Data Table'!T142, CHAR(10)), FIND("-", _xlfn.TEXTSPLIT('Data Table'!T142, CHAR(10)))-1)) *
                  (VALUE(MID(_xlfn.TEXTSPLIT('Data Table'!T142, CHAR(10)), FIND("-", _xlfn.TEXTSPLIT('Data Table'!T142, CHAR(10)))+2,
                  SEARCH("hrs", _xlfn.TEXTSPLIT('Data Table'!T142, CHAR(10)))-SEARCH("-", _xlfn.TEXTSPLIT('Data Table'!T142, CHAR(10)))-2))/12)
               ), 2),
               "-"
            )
         )
      )
   )
)</f>
        <v>6</v>
      </c>
      <c r="S141" s="203" cm="1">
        <f t="array" ref="S141">IF('Data Table'!U142="", "-",
   IF('Data Table'!U142="-", "-",
      IF(ISNUMBER('Data Table'!U142*1), 'Data Table'!U142,
         IF(ISNUMBER(SEARCH("hrs", 'Data Table'!U142)),
            IFERROR(
               ROUND(SUMPRODUCT(
                  VALUE(LEFT(_xlfn.TEXTSPLIT('Data Table'!U142, CHAR(10)), FIND("-", _xlfn.TEXTSPLIT('Data Table'!U142, CHAR(10)))-1)) *
                  (VALUE(MID(_xlfn.TEXTSPLIT('Data Table'!U142, CHAR(10)), FIND("-", _xlfn.TEXTSPLIT('Data Table'!U142, CHAR(10)))+2,
                  SEARCH("hrs", _xlfn.TEXTSPLIT('Data Table'!U142, CHAR(10)))-SEARCH("-", _xlfn.TEXTSPLIT('Data Table'!U142, CHAR(10)))-2))/12)
               ), 2),
               "-"
            )
         )
      )
   )
)</f>
        <v>6</v>
      </c>
      <c r="T141" s="245">
        <v>24855</v>
      </c>
      <c r="U141" s="245">
        <v>58227</v>
      </c>
      <c r="V141" s="245">
        <v>718</v>
      </c>
      <c r="W141" s="296"/>
    </row>
    <row r="142" spans="1:23" s="3" customFormat="1" ht="20.25" customHeight="1">
      <c r="A142" s="205">
        <v>45452</v>
      </c>
      <c r="B142" s="203" cm="1">
        <f t="array" ref="B142">IF('Data Table'!B143="", "-",
   IF('Data Table'!B143="-", "-",
      IF(ISNUMBER('Data Table'!B143*1), 'Data Table'!B143,
         IF(ISNUMBER(SEARCH("hrs", 'Data Table'!B143)),
            IFERROR(
               ROUND(SUMPRODUCT(
                  VALUE(LEFT(_xlfn.TEXTSPLIT('Data Table'!B143, CHAR(10)), FIND("-", _xlfn.TEXTSPLIT('Data Table'!B143, CHAR(10)))-1)) *
                  (VALUE(MID(_xlfn.TEXTSPLIT('Data Table'!B143, CHAR(10)), FIND("-", _xlfn.TEXTSPLIT('Data Table'!B143, CHAR(10)))+2,
                  SEARCH("hrs", _xlfn.TEXTSPLIT('Data Table'!B143, CHAR(10)))-SEARCH("-", _xlfn.TEXTSPLIT('Data Table'!B143, CHAR(10)))-2))/12)
               ), 2),
               "-"
            )
         )
      )
   )
)</f>
        <v>120</v>
      </c>
      <c r="C142" s="203" cm="1">
        <f t="array" ref="C142">IF('Data Table'!C143="", "-",
   IF('Data Table'!C143="-", "-",
      IF(ISNUMBER('Data Table'!C143*1), 'Data Table'!C143,
         IF(ISNUMBER(SEARCH("hrs", 'Data Table'!C143)),
            IFERROR(
               ROUND(SUMPRODUCT(
                  VALUE(LEFT(_xlfn.TEXTSPLIT('Data Table'!C143, CHAR(10)), FIND("-", _xlfn.TEXTSPLIT('Data Table'!C143, CHAR(10)))-1)) *
                  (VALUE(MID(_xlfn.TEXTSPLIT('Data Table'!C143, CHAR(10)), FIND("-", _xlfn.TEXTSPLIT('Data Table'!C143, CHAR(10)))+2,
                  SEARCH("hrs", _xlfn.TEXTSPLIT('Data Table'!C143, CHAR(10)))-SEARCH("-", _xlfn.TEXTSPLIT('Data Table'!C143, CHAR(10)))-2))/12)
               ), 2),
               "-"
            )
         )
      )
   )
)</f>
        <v>111</v>
      </c>
      <c r="D142" s="203" cm="1">
        <f t="array" ref="D142">IF('Data Table'!D143="", "-",
   IF('Data Table'!D143="-", "-",
      IF(ISNUMBER('Data Table'!D143*1), 'Data Table'!D143,
         IF(ISNUMBER(SEARCH("hrs", 'Data Table'!D143)),
            IFERROR(
               ROUND(SUMPRODUCT(
                  VALUE(LEFT(_xlfn.TEXTSPLIT('Data Table'!D143, CHAR(10)), FIND("-", _xlfn.TEXTSPLIT('Data Table'!D143, CHAR(10)))-1)) *
                  (VALUE(MID(_xlfn.TEXTSPLIT('Data Table'!D143, CHAR(10)), FIND("-", _xlfn.TEXTSPLIT('Data Table'!D143, CHAR(10)))+2,
                  SEARCH("hrs", _xlfn.TEXTSPLIT('Data Table'!D143, CHAR(10)))-SEARCH("-", _xlfn.TEXTSPLIT('Data Table'!D143, CHAR(10)))-2))/12)
               ), 2),
               "-"
            )
         )
      )
   )
)</f>
        <v>24</v>
      </c>
      <c r="E142" s="203" cm="1">
        <f t="array" ref="E142">IF('Data Table'!E143="", "-",
   IF('Data Table'!E143="-", "-",
      IF(ISNUMBER('Data Table'!E143*1), 'Data Table'!E143,
         IF(ISNUMBER(SEARCH("hrs", 'Data Table'!E143)),
            IFERROR(
               ROUND(SUMPRODUCT(
                  VALUE(LEFT(_xlfn.TEXTSPLIT('Data Table'!E143, CHAR(10)), FIND("-", _xlfn.TEXTSPLIT('Data Table'!E143, CHAR(10)))-1)) *
                  (VALUE(MID(_xlfn.TEXTSPLIT('Data Table'!E143, CHAR(10)), FIND("-", _xlfn.TEXTSPLIT('Data Table'!E143, CHAR(10)))+2,
                  SEARCH("hrs", _xlfn.TEXTSPLIT('Data Table'!E143, CHAR(10)))-SEARCH("-", _xlfn.TEXTSPLIT('Data Table'!E143, CHAR(10)))-2))/12)
               ), 2),
               "-"
            )
         )
      )
   )
)</f>
        <v>23</v>
      </c>
      <c r="F142" s="203" cm="1">
        <f t="array" ref="F142">IF('Data Table'!F143="", "-",
   IF('Data Table'!F143="-", "-",
      IF(ISNUMBER('Data Table'!F143*1), 'Data Table'!F143,
         IF(ISNUMBER(SEARCH("hrs", 'Data Table'!F143)),
            IFERROR(
               ROUND(SUMPRODUCT(
                  VALUE(LEFT(_xlfn.TEXTSPLIT('Data Table'!F143, CHAR(10)), FIND("-", _xlfn.TEXTSPLIT('Data Table'!F143, CHAR(10)))-1)) *
                  (VALUE(MID(_xlfn.TEXTSPLIT('Data Table'!F143, CHAR(10)), FIND("-", _xlfn.TEXTSPLIT('Data Table'!F143, CHAR(10)))+2,
                  SEARCH("hrs", _xlfn.TEXTSPLIT('Data Table'!F143, CHAR(10)))-SEARCH("-", _xlfn.TEXTSPLIT('Data Table'!F143, CHAR(10)))-2))/12)
               ), 2),
               "-"
            )
         )
      )
   )
)</f>
        <v>9</v>
      </c>
      <c r="G142" s="203" cm="1">
        <f t="array" ref="G142">IF('Data Table'!G143="", "-",
   IF('Data Table'!G143="-", "-",
      IF(ISNUMBER('Data Table'!G143*1), 'Data Table'!G143,
         IF(ISNUMBER(SEARCH("hrs", 'Data Table'!G143)),
            IFERROR(
               ROUND(SUMPRODUCT(
                  VALUE(LEFT(_xlfn.TEXTSPLIT('Data Table'!G143, CHAR(10)), FIND("-", _xlfn.TEXTSPLIT('Data Table'!G143, CHAR(10)))-1)) *
                  (VALUE(MID(_xlfn.TEXTSPLIT('Data Table'!G143, CHAR(10)), FIND("-", _xlfn.TEXTSPLIT('Data Table'!G143, CHAR(10)))+2,
                  SEARCH("hrs", _xlfn.TEXTSPLIT('Data Table'!G143, CHAR(10)))-SEARCH("-", _xlfn.TEXTSPLIT('Data Table'!G143, CHAR(10)))-2))/12)
               ), 2),
               "-"
            )
         )
      )
   )
)</f>
        <v>9</v>
      </c>
      <c r="H142" s="203" cm="1">
        <f t="array" ref="H142">IF('Data Table'!H143="", "-",
   IF('Data Table'!H143="-", "-",
      IF(ISNUMBER('Data Table'!H143*1), 'Data Table'!H143,
         IF(ISNUMBER(SEARCH("hrs", 'Data Table'!H143)),
            IFERROR(
               ROUND(SUMPRODUCT(
                  VALUE(LEFT(_xlfn.TEXTSPLIT('Data Table'!H143, CHAR(10)), FIND("-", _xlfn.TEXTSPLIT('Data Table'!H143, CHAR(10)))-1)) *
                  (VALUE(MID(_xlfn.TEXTSPLIT('Data Table'!H143, CHAR(10)), FIND("-", _xlfn.TEXTSPLIT('Data Table'!H143, CHAR(10)))+2,
                  SEARCH("hrs", _xlfn.TEXTSPLIT('Data Table'!H143, CHAR(10)))-SEARCH("-", _xlfn.TEXTSPLIT('Data Table'!H143, CHAR(10)))-2))/12)
               ), 2),
               "-"
            )
         )
      )
   )
)</f>
        <v>8</v>
      </c>
      <c r="I142" s="203" cm="1">
        <f t="array" ref="I142">IF('Data Table'!I143="", "-",
   IF('Data Table'!I143="-", "-",
      IF(ISNUMBER('Data Table'!I143*1), 'Data Table'!I143,
         IF(ISNUMBER(SEARCH("hrs", 'Data Table'!I143)),
            IFERROR(
               ROUND(SUMPRODUCT(
                  VALUE(LEFT(_xlfn.TEXTSPLIT('Data Table'!I143, CHAR(10)), FIND("-", _xlfn.TEXTSPLIT('Data Table'!I143, CHAR(10)))-1)) *
                  (VALUE(MID(_xlfn.TEXTSPLIT('Data Table'!I143, CHAR(10)), FIND("-", _xlfn.TEXTSPLIT('Data Table'!I143, CHAR(10)))+2,
                  SEARCH("hrs", _xlfn.TEXTSPLIT('Data Table'!I143, CHAR(10)))-SEARCH("-", _xlfn.TEXTSPLIT('Data Table'!I143, CHAR(10)))-2))/12)
               ), 2),
               "-"
            )
         )
      )
   )
)</f>
        <v>7</v>
      </c>
      <c r="J142" s="203" cm="1">
        <f t="array" ref="J142">IF('Data Table'!J143="", "-",
   IF('Data Table'!J143="-", "-",
      IF(ISNUMBER('Data Table'!J143*1), 'Data Table'!J143,
         IF(ISNUMBER(SEARCH("hrs", 'Data Table'!J143)),
            IFERROR(
               ROUND(SUMPRODUCT(
                  VALUE(LEFT(_xlfn.TEXTSPLIT('Data Table'!J143, CHAR(10)), FIND("-", _xlfn.TEXTSPLIT('Data Table'!J143, CHAR(10)))-1)) *
                  (VALUE(MID(_xlfn.TEXTSPLIT('Data Table'!J143, CHAR(10)), FIND("-", _xlfn.TEXTSPLIT('Data Table'!J143, CHAR(10)))+2,
                  SEARCH("hrs", _xlfn.TEXTSPLIT('Data Table'!J143, CHAR(10)))-SEARCH("-", _xlfn.TEXTSPLIT('Data Table'!J143, CHAR(10)))-2))/12)
               ), 2),
               "-"
            )
         )
      )
   )
)</f>
        <v>3</v>
      </c>
      <c r="K142" s="203" cm="1">
        <f t="array" ref="K142">IF('Data Table'!K143="", "-",
   IF('Data Table'!K143="-", "-",
      IF(ISNUMBER('Data Table'!K143*1), 'Data Table'!K143,
         IF(ISNUMBER(SEARCH("hrs", 'Data Table'!K143)),
            IFERROR(
               ROUND(SUMPRODUCT(
                  VALUE(LEFT(_xlfn.TEXTSPLIT('Data Table'!K143, CHAR(10)), FIND("-", _xlfn.TEXTSPLIT('Data Table'!K143, CHAR(10)))-1)) *
                  (VALUE(MID(_xlfn.TEXTSPLIT('Data Table'!K143, CHAR(10)), FIND("-", _xlfn.TEXTSPLIT('Data Table'!K143, CHAR(10)))+2,
                  SEARCH("hrs", _xlfn.TEXTSPLIT('Data Table'!K143, CHAR(10)))-SEARCH("-", _xlfn.TEXTSPLIT('Data Table'!K143, CHAR(10)))-2))/12)
               ), 2),
               "-"
            )
         )
      )
   )
)</f>
        <v>2</v>
      </c>
      <c r="L142" s="203" cm="1">
        <f t="array" ref="L142">IF('Data Table'!N143="", "-",
   IF('Data Table'!N143="-", "-",
      IF(ISNUMBER('Data Table'!N143*1), 'Data Table'!N143,
         IF(ISNUMBER(SEARCH("hrs", 'Data Table'!N143)),
            IFERROR(
               ROUND(SUMPRODUCT(
                  VALUE(LEFT(_xlfn.TEXTSPLIT('Data Table'!N143, CHAR(10)), FIND("-", _xlfn.TEXTSPLIT('Data Table'!N143, CHAR(10)))-1)) *
                  (VALUE(MID(_xlfn.TEXTSPLIT('Data Table'!N143, CHAR(10)), FIND("-", _xlfn.TEXTSPLIT('Data Table'!N143, CHAR(10)))+2,
                  SEARCH("hrs", _xlfn.TEXTSPLIT('Data Table'!N143, CHAR(10)))-SEARCH("-", _xlfn.TEXTSPLIT('Data Table'!N143, CHAR(10)))-2))/12)
               ), 2),
               "-"
            )
         )
      )
   )
)</f>
        <v>2</v>
      </c>
      <c r="M142" s="203" cm="1">
        <f t="array" ref="M142">IF('Data Table'!O143="", "-",
   IF('Data Table'!O143="-", "-",
      IF(ISNUMBER('Data Table'!O143*1), 'Data Table'!O143,
         IF(ISNUMBER(SEARCH("hrs", 'Data Table'!O143)),
            IFERROR(
               ROUND(SUMPRODUCT(
                  VALUE(LEFT(_xlfn.TEXTSPLIT('Data Table'!O143, CHAR(10)), FIND("-", _xlfn.TEXTSPLIT('Data Table'!O143, CHAR(10)))-1)) *
                  (VALUE(MID(_xlfn.TEXTSPLIT('Data Table'!O143, CHAR(10)), FIND("-", _xlfn.TEXTSPLIT('Data Table'!O143, CHAR(10)))+2,
                  SEARCH("hrs", _xlfn.TEXTSPLIT('Data Table'!O143, CHAR(10)))-SEARCH("-", _xlfn.TEXTSPLIT('Data Table'!O143, CHAR(10)))-2))/12)
               ), 2),
               "-"
            )
         )
      )
   )
)</f>
        <v>2</v>
      </c>
      <c r="N142" s="203" cm="1">
        <f t="array" ref="N142">IF('Data Table'!P143="", "-",
   IF('Data Table'!P143="-", "-",
      IF(ISNUMBER('Data Table'!P143*1), 'Data Table'!P143,
         IF(ISNUMBER(SEARCH("hrs", 'Data Table'!P143)),
            IFERROR(
               ROUND(SUMPRODUCT(
                  VALUE(LEFT(_xlfn.TEXTSPLIT('Data Table'!P143, CHAR(10)), FIND("-", _xlfn.TEXTSPLIT('Data Table'!P143, CHAR(10)))-1)) *
                  (VALUE(MID(_xlfn.TEXTSPLIT('Data Table'!P143, CHAR(10)), FIND("-", _xlfn.TEXTSPLIT('Data Table'!P143, CHAR(10)))+2,
                  SEARCH("hrs", _xlfn.TEXTSPLIT('Data Table'!P143, CHAR(10)))-SEARCH("-", _xlfn.TEXTSPLIT('Data Table'!P143, CHAR(10)))-2))/12)
               ), 2),
               "-"
            )
         )
      )
   )
)</f>
        <v>4</v>
      </c>
      <c r="O142" s="203" cm="1">
        <f t="array" ref="O142">IF('Data Table'!Q143="", "-",
   IF('Data Table'!Q143="-", "-",
      IF(ISNUMBER('Data Table'!Q143*1), 'Data Table'!Q143,
         IF(ISNUMBER(SEARCH("hrs", 'Data Table'!Q143)),
            IFERROR(
               ROUND(SUMPRODUCT(
                  VALUE(LEFT(_xlfn.TEXTSPLIT('Data Table'!Q143, CHAR(10)), FIND("-", _xlfn.TEXTSPLIT('Data Table'!Q143, CHAR(10)))-1)) *
                  (VALUE(MID(_xlfn.TEXTSPLIT('Data Table'!Q143, CHAR(10)), FIND("-", _xlfn.TEXTSPLIT('Data Table'!Q143, CHAR(10)))+2,
                  SEARCH("hrs", _xlfn.TEXTSPLIT('Data Table'!Q143, CHAR(10)))-SEARCH("-", _xlfn.TEXTSPLIT('Data Table'!Q143, CHAR(10)))-2))/12)
               ), 2),
               "-"
            )
         )
      )
   )
)</f>
        <v>4</v>
      </c>
      <c r="P142" s="203" cm="1">
        <f t="array" ref="P142">IF('Data Table'!R143="", "-",
   IF('Data Table'!R143="-", "-",
      IF(ISNUMBER('Data Table'!R143*1), 'Data Table'!R143,
         IF(ISNUMBER(SEARCH("hrs", 'Data Table'!R143)),
            IFERROR(
               ROUND(SUMPRODUCT(
                  VALUE(LEFT(_xlfn.TEXTSPLIT('Data Table'!R143, CHAR(10)), FIND("-", _xlfn.TEXTSPLIT('Data Table'!R143, CHAR(10)))-1)) *
                  (VALUE(MID(_xlfn.TEXTSPLIT('Data Table'!R143, CHAR(10)), FIND("-", _xlfn.TEXTSPLIT('Data Table'!R143, CHAR(10)))+2,
                  SEARCH("hrs", _xlfn.TEXTSPLIT('Data Table'!R143, CHAR(10)))-SEARCH("-", _xlfn.TEXTSPLIT('Data Table'!R143, CHAR(10)))-2))/12)
               ), 2),
               "-"
            )
         )
      )
   )
)</f>
        <v>3</v>
      </c>
      <c r="Q142" s="203" cm="1">
        <f t="array" ref="Q142">IF('Data Table'!S143="", "-",
   IF('Data Table'!S143="-", "-",
      IF(ISNUMBER('Data Table'!S143*1), 'Data Table'!S143,
         IF(ISNUMBER(SEARCH("hrs", 'Data Table'!S143)),
            IFERROR(
               ROUND(SUMPRODUCT(
                  VALUE(LEFT(_xlfn.TEXTSPLIT('Data Table'!S143, CHAR(10)), FIND("-", _xlfn.TEXTSPLIT('Data Table'!S143, CHAR(10)))-1)) *
                  (VALUE(MID(_xlfn.TEXTSPLIT('Data Table'!S143, CHAR(10)), FIND("-", _xlfn.TEXTSPLIT('Data Table'!S143, CHAR(10)))+2,
                  SEARCH("hrs", _xlfn.TEXTSPLIT('Data Table'!S143, CHAR(10)))-SEARCH("-", _xlfn.TEXTSPLIT('Data Table'!S143, CHAR(10)))-2))/12)
               ), 2),
               "-"
            )
         )
      )
   )
)</f>
        <v>3</v>
      </c>
      <c r="R142" s="203" cm="1">
        <f t="array" ref="R142">IF('Data Table'!T143="", "-",
   IF('Data Table'!T143="-", "-",
      IF(ISNUMBER('Data Table'!T143*1), 'Data Table'!T143,
         IF(ISNUMBER(SEARCH("hrs", 'Data Table'!T143)),
            IFERROR(
               ROUND(SUMPRODUCT(
                  VALUE(LEFT(_xlfn.TEXTSPLIT('Data Table'!T143, CHAR(10)), FIND("-", _xlfn.TEXTSPLIT('Data Table'!T143, CHAR(10)))-1)) *
                  (VALUE(MID(_xlfn.TEXTSPLIT('Data Table'!T143, CHAR(10)), FIND("-", _xlfn.TEXTSPLIT('Data Table'!T143, CHAR(10)))+2,
                  SEARCH("hrs", _xlfn.TEXTSPLIT('Data Table'!T143, CHAR(10)))-SEARCH("-", _xlfn.TEXTSPLIT('Data Table'!T143, CHAR(10)))-2))/12)
               ), 2),
               "-"
            )
         )
      )
   )
)</f>
        <v>6</v>
      </c>
      <c r="S142" s="203" cm="1">
        <f t="array" ref="S142">IF('Data Table'!U143="", "-",
   IF('Data Table'!U143="-", "-",
      IF(ISNUMBER('Data Table'!U143*1), 'Data Table'!U143,
         IF(ISNUMBER(SEARCH("hrs", 'Data Table'!U143)),
            IFERROR(
               ROUND(SUMPRODUCT(
                  VALUE(LEFT(_xlfn.TEXTSPLIT('Data Table'!U143, CHAR(10)), FIND("-", _xlfn.TEXTSPLIT('Data Table'!U143, CHAR(10)))-1)) *
                  (VALUE(MID(_xlfn.TEXTSPLIT('Data Table'!U143, CHAR(10)), FIND("-", _xlfn.TEXTSPLIT('Data Table'!U143, CHAR(10)))+2,
                  SEARCH("hrs", _xlfn.TEXTSPLIT('Data Table'!U143, CHAR(10)))-SEARCH("-", _xlfn.TEXTSPLIT('Data Table'!U143, CHAR(10)))-2))/12)
               ), 2),
               "-"
            )
         )
      )
   )
)</f>
        <v>6</v>
      </c>
      <c r="T142" s="245">
        <v>25230</v>
      </c>
      <c r="U142" s="245">
        <v>65864</v>
      </c>
      <c r="V142" s="245">
        <v>924</v>
      </c>
      <c r="W142" s="296"/>
    </row>
    <row r="143" spans="1:23" s="3" customFormat="1" ht="20.25" customHeight="1">
      <c r="A143" s="205">
        <v>45453</v>
      </c>
      <c r="B143" s="203" cm="1">
        <f t="array" ref="B143">IF('Data Table'!B144="", "-",
   IF('Data Table'!B144="-", "-",
      IF(ISNUMBER('Data Table'!B144*1), 'Data Table'!B144,
         IF(ISNUMBER(SEARCH("hrs", 'Data Table'!B144)),
            IFERROR(
               ROUND(SUMPRODUCT(
                  VALUE(LEFT(_xlfn.TEXTSPLIT('Data Table'!B144, CHAR(10)), FIND("-", _xlfn.TEXTSPLIT('Data Table'!B144, CHAR(10)))-1)) *
                  (VALUE(MID(_xlfn.TEXTSPLIT('Data Table'!B144, CHAR(10)), FIND("-", _xlfn.TEXTSPLIT('Data Table'!B144, CHAR(10)))+2,
                  SEARCH("hrs", _xlfn.TEXTSPLIT('Data Table'!B144, CHAR(10)))-SEARCH("-", _xlfn.TEXTSPLIT('Data Table'!B144, CHAR(10)))-2))/12)
               ), 2),
               "-"
            )
         )
      )
   )
)</f>
        <v>115</v>
      </c>
      <c r="C143" s="203" cm="1">
        <f t="array" ref="C143">IF('Data Table'!C144="", "-",
   IF('Data Table'!C144="-", "-",
      IF(ISNUMBER('Data Table'!C144*1), 'Data Table'!C144,
         IF(ISNUMBER(SEARCH("hrs", 'Data Table'!C144)),
            IFERROR(
               ROUND(SUMPRODUCT(
                  VALUE(LEFT(_xlfn.TEXTSPLIT('Data Table'!C144, CHAR(10)), FIND("-", _xlfn.TEXTSPLIT('Data Table'!C144, CHAR(10)))-1)) *
                  (VALUE(MID(_xlfn.TEXTSPLIT('Data Table'!C144, CHAR(10)), FIND("-", _xlfn.TEXTSPLIT('Data Table'!C144, CHAR(10)))+2,
                  SEARCH("hrs", _xlfn.TEXTSPLIT('Data Table'!C144, CHAR(10)))-SEARCH("-", _xlfn.TEXTSPLIT('Data Table'!C144, CHAR(10)))-2))/12)
               ), 2),
               "-"
            )
         )
      )
   )
)</f>
        <v>92</v>
      </c>
      <c r="D143" s="203" cm="1">
        <f t="array" ref="D143">IF('Data Table'!D144="", "-",
   IF('Data Table'!D144="-", "-",
      IF(ISNUMBER('Data Table'!D144*1), 'Data Table'!D144,
         IF(ISNUMBER(SEARCH("hrs", 'Data Table'!D144)),
            IFERROR(
               ROUND(SUMPRODUCT(
                  VALUE(LEFT(_xlfn.TEXTSPLIT('Data Table'!D144, CHAR(10)), FIND("-", _xlfn.TEXTSPLIT('Data Table'!D144, CHAR(10)))-1)) *
                  (VALUE(MID(_xlfn.TEXTSPLIT('Data Table'!D144, CHAR(10)), FIND("-", _xlfn.TEXTSPLIT('Data Table'!D144, CHAR(10)))+2,
                  SEARCH("hrs", _xlfn.TEXTSPLIT('Data Table'!D144, CHAR(10)))-SEARCH("-", _xlfn.TEXTSPLIT('Data Table'!D144, CHAR(10)))-2))/12)
               ), 2),
               "-"
            )
         )
      )
   )
)</f>
        <v>23</v>
      </c>
      <c r="E143" s="203" cm="1">
        <f t="array" ref="E143">IF('Data Table'!E144="", "-",
   IF('Data Table'!E144="-", "-",
      IF(ISNUMBER('Data Table'!E144*1), 'Data Table'!E144,
         IF(ISNUMBER(SEARCH("hrs", 'Data Table'!E144)),
            IFERROR(
               ROUND(SUMPRODUCT(
                  VALUE(LEFT(_xlfn.TEXTSPLIT('Data Table'!E144, CHAR(10)), FIND("-", _xlfn.TEXTSPLIT('Data Table'!E144, CHAR(10)))-1)) *
                  (VALUE(MID(_xlfn.TEXTSPLIT('Data Table'!E144, CHAR(10)), FIND("-", _xlfn.TEXTSPLIT('Data Table'!E144, CHAR(10)))+2,
                  SEARCH("hrs", _xlfn.TEXTSPLIT('Data Table'!E144, CHAR(10)))-SEARCH("-", _xlfn.TEXTSPLIT('Data Table'!E144, CHAR(10)))-2))/12)
               ), 2),
               "-"
            )
         )
      )
   )
)</f>
        <v>24</v>
      </c>
      <c r="F143" s="203" cm="1">
        <f t="array" ref="F143">IF('Data Table'!F144="", "-",
   IF('Data Table'!F144="-", "-",
      IF(ISNUMBER('Data Table'!F144*1), 'Data Table'!F144,
         IF(ISNUMBER(SEARCH("hrs", 'Data Table'!F144)),
            IFERROR(
               ROUND(SUMPRODUCT(
                  VALUE(LEFT(_xlfn.TEXTSPLIT('Data Table'!F144, CHAR(10)), FIND("-", _xlfn.TEXTSPLIT('Data Table'!F144, CHAR(10)))-1)) *
                  (VALUE(MID(_xlfn.TEXTSPLIT('Data Table'!F144, CHAR(10)), FIND("-", _xlfn.TEXTSPLIT('Data Table'!F144, CHAR(10)))+2,
                  SEARCH("hrs", _xlfn.TEXTSPLIT('Data Table'!F144, CHAR(10)))-SEARCH("-", _xlfn.TEXTSPLIT('Data Table'!F144, CHAR(10)))-2))/12)
               ), 2),
               "-"
            )
         )
      )
   )
)</f>
        <v>9</v>
      </c>
      <c r="G143" s="203" cm="1">
        <f t="array" ref="G143">IF('Data Table'!G144="", "-",
   IF('Data Table'!G144="-", "-",
      IF(ISNUMBER('Data Table'!G144*1), 'Data Table'!G144,
         IF(ISNUMBER(SEARCH("hrs", 'Data Table'!G144)),
            IFERROR(
               ROUND(SUMPRODUCT(
                  VALUE(LEFT(_xlfn.TEXTSPLIT('Data Table'!G144, CHAR(10)), FIND("-", _xlfn.TEXTSPLIT('Data Table'!G144, CHAR(10)))-1)) *
                  (VALUE(MID(_xlfn.TEXTSPLIT('Data Table'!G144, CHAR(10)), FIND("-", _xlfn.TEXTSPLIT('Data Table'!G144, CHAR(10)))+2,
                  SEARCH("hrs", _xlfn.TEXTSPLIT('Data Table'!G144, CHAR(10)))-SEARCH("-", _xlfn.TEXTSPLIT('Data Table'!G144, CHAR(10)))-2))/12)
               ), 2),
               "-"
            )
         )
      )
   )
)</f>
        <v>10</v>
      </c>
      <c r="H143" s="203" cm="1">
        <f t="array" ref="H143">IF('Data Table'!H144="", "-",
   IF('Data Table'!H144="-", "-",
      IF(ISNUMBER('Data Table'!H144*1), 'Data Table'!H144,
         IF(ISNUMBER(SEARCH("hrs", 'Data Table'!H144)),
            IFERROR(
               ROUND(SUMPRODUCT(
                  VALUE(LEFT(_xlfn.TEXTSPLIT('Data Table'!H144, CHAR(10)), FIND("-", _xlfn.TEXTSPLIT('Data Table'!H144, CHAR(10)))-1)) *
                  (VALUE(MID(_xlfn.TEXTSPLIT('Data Table'!H144, CHAR(10)), FIND("-", _xlfn.TEXTSPLIT('Data Table'!H144, CHAR(10)))+2,
                  SEARCH("hrs", _xlfn.TEXTSPLIT('Data Table'!H144, CHAR(10)))-SEARCH("-", _xlfn.TEXTSPLIT('Data Table'!H144, CHAR(10)))-2))/12)
               ), 2),
               "-"
            )
         )
      )
   )
)</f>
        <v>8</v>
      </c>
      <c r="I143" s="203" cm="1">
        <f t="array" ref="I143">IF('Data Table'!I144="", "-",
   IF('Data Table'!I144="-", "-",
      IF(ISNUMBER('Data Table'!I144*1), 'Data Table'!I144,
         IF(ISNUMBER(SEARCH("hrs", 'Data Table'!I144)),
            IFERROR(
               ROUND(SUMPRODUCT(
                  VALUE(LEFT(_xlfn.TEXTSPLIT('Data Table'!I144, CHAR(10)), FIND("-", _xlfn.TEXTSPLIT('Data Table'!I144, CHAR(10)))-1)) *
                  (VALUE(MID(_xlfn.TEXTSPLIT('Data Table'!I144, CHAR(10)), FIND("-", _xlfn.TEXTSPLIT('Data Table'!I144, CHAR(10)))+2,
                  SEARCH("hrs", _xlfn.TEXTSPLIT('Data Table'!I144, CHAR(10)))-SEARCH("-", _xlfn.TEXTSPLIT('Data Table'!I144, CHAR(10)))-2))/12)
               ), 2),
               "-"
            )
         )
      )
   )
)</f>
        <v>8</v>
      </c>
      <c r="J143" s="203" cm="1">
        <f t="array" ref="J143">IF('Data Table'!J144="", "-",
   IF('Data Table'!J144="-", "-",
      IF(ISNUMBER('Data Table'!J144*1), 'Data Table'!J144,
         IF(ISNUMBER(SEARCH("hrs", 'Data Table'!J144)),
            IFERROR(
               ROUND(SUMPRODUCT(
                  VALUE(LEFT(_xlfn.TEXTSPLIT('Data Table'!J144, CHAR(10)), FIND("-", _xlfn.TEXTSPLIT('Data Table'!J144, CHAR(10)))-1)) *
                  (VALUE(MID(_xlfn.TEXTSPLIT('Data Table'!J144, CHAR(10)), FIND("-", _xlfn.TEXTSPLIT('Data Table'!J144, CHAR(10)))+2,
                  SEARCH("hrs", _xlfn.TEXTSPLIT('Data Table'!J144, CHAR(10)))-SEARCH("-", _xlfn.TEXTSPLIT('Data Table'!J144, CHAR(10)))-2))/12)
               ), 2),
               "-"
            )
         )
      )
   )
)</f>
        <v>3</v>
      </c>
      <c r="K143" s="203" cm="1">
        <f t="array" ref="K143">IF('Data Table'!K144="", "-",
   IF('Data Table'!K144="-", "-",
      IF(ISNUMBER('Data Table'!K144*1), 'Data Table'!K144,
         IF(ISNUMBER(SEARCH("hrs", 'Data Table'!K144)),
            IFERROR(
               ROUND(SUMPRODUCT(
                  VALUE(LEFT(_xlfn.TEXTSPLIT('Data Table'!K144, CHAR(10)), FIND("-", _xlfn.TEXTSPLIT('Data Table'!K144, CHAR(10)))-1)) *
                  (VALUE(MID(_xlfn.TEXTSPLIT('Data Table'!K144, CHAR(10)), FIND("-", _xlfn.TEXTSPLIT('Data Table'!K144, CHAR(10)))+2,
                  SEARCH("hrs", _xlfn.TEXTSPLIT('Data Table'!K144, CHAR(10)))-SEARCH("-", _xlfn.TEXTSPLIT('Data Table'!K144, CHAR(10)))-2))/12)
               ), 2),
               "-"
            )
         )
      )
   )
)</f>
        <v>2</v>
      </c>
      <c r="L143" s="203" cm="1">
        <f t="array" ref="L143">IF('Data Table'!N144="", "-",
   IF('Data Table'!N144="-", "-",
      IF(ISNUMBER('Data Table'!N144*1), 'Data Table'!N144,
         IF(ISNUMBER(SEARCH("hrs", 'Data Table'!N144)),
            IFERROR(
               ROUND(SUMPRODUCT(
                  VALUE(LEFT(_xlfn.TEXTSPLIT('Data Table'!N144, CHAR(10)), FIND("-", _xlfn.TEXTSPLIT('Data Table'!N144, CHAR(10)))-1)) *
                  (VALUE(MID(_xlfn.TEXTSPLIT('Data Table'!N144, CHAR(10)), FIND("-", _xlfn.TEXTSPLIT('Data Table'!N144, CHAR(10)))+2,
                  SEARCH("hrs", _xlfn.TEXTSPLIT('Data Table'!N144, CHAR(10)))-SEARCH("-", _xlfn.TEXTSPLIT('Data Table'!N144, CHAR(10)))-2))/12)
               ), 2),
               "-"
            )
         )
      )
   )
)</f>
        <v>3</v>
      </c>
      <c r="M143" s="203" cm="1">
        <f t="array" ref="M143">IF('Data Table'!O144="", "-",
   IF('Data Table'!O144="-", "-",
      IF(ISNUMBER('Data Table'!O144*1), 'Data Table'!O144,
         IF(ISNUMBER(SEARCH("hrs", 'Data Table'!O144)),
            IFERROR(
               ROUND(SUMPRODUCT(
                  VALUE(LEFT(_xlfn.TEXTSPLIT('Data Table'!O144, CHAR(10)), FIND("-", _xlfn.TEXTSPLIT('Data Table'!O144, CHAR(10)))-1)) *
                  (VALUE(MID(_xlfn.TEXTSPLIT('Data Table'!O144, CHAR(10)), FIND("-", _xlfn.TEXTSPLIT('Data Table'!O144, CHAR(10)))+2,
                  SEARCH("hrs", _xlfn.TEXTSPLIT('Data Table'!O144, CHAR(10)))-SEARCH("-", _xlfn.TEXTSPLIT('Data Table'!O144, CHAR(10)))-2))/12)
               ), 2),
               "-"
            )
         )
      )
   )
)</f>
        <v>2</v>
      </c>
      <c r="N143" s="203" cm="1">
        <f t="array" ref="N143">IF('Data Table'!P144="", "-",
   IF('Data Table'!P144="-", "-",
      IF(ISNUMBER('Data Table'!P144*1), 'Data Table'!P144,
         IF(ISNUMBER(SEARCH("hrs", 'Data Table'!P144)),
            IFERROR(
               ROUND(SUMPRODUCT(
                  VALUE(LEFT(_xlfn.TEXTSPLIT('Data Table'!P144, CHAR(10)), FIND("-", _xlfn.TEXTSPLIT('Data Table'!P144, CHAR(10)))-1)) *
                  (VALUE(MID(_xlfn.TEXTSPLIT('Data Table'!P144, CHAR(10)), FIND("-", _xlfn.TEXTSPLIT('Data Table'!P144, CHAR(10)))+2,
                  SEARCH("hrs", _xlfn.TEXTSPLIT('Data Table'!P144, CHAR(10)))-SEARCH("-", _xlfn.TEXTSPLIT('Data Table'!P144, CHAR(10)))-2))/12)
               ), 2),
               "-"
            )
         )
      )
   )
)</f>
        <v>5</v>
      </c>
      <c r="O143" s="203" cm="1">
        <f t="array" ref="O143">IF('Data Table'!Q144="", "-",
   IF('Data Table'!Q144="-", "-",
      IF(ISNUMBER('Data Table'!Q144*1), 'Data Table'!Q144,
         IF(ISNUMBER(SEARCH("hrs", 'Data Table'!Q144)),
            IFERROR(
               ROUND(SUMPRODUCT(
                  VALUE(LEFT(_xlfn.TEXTSPLIT('Data Table'!Q144, CHAR(10)), FIND("-", _xlfn.TEXTSPLIT('Data Table'!Q144, CHAR(10)))-1)) *
                  (VALUE(MID(_xlfn.TEXTSPLIT('Data Table'!Q144, CHAR(10)), FIND("-", _xlfn.TEXTSPLIT('Data Table'!Q144, CHAR(10)))+2,
                  SEARCH("hrs", _xlfn.TEXTSPLIT('Data Table'!Q144, CHAR(10)))-SEARCH("-", _xlfn.TEXTSPLIT('Data Table'!Q144, CHAR(10)))-2))/12)
               ), 2),
               "-"
            )
         )
      )
   )
)</f>
        <v>4</v>
      </c>
      <c r="P143" s="203" cm="1">
        <f t="array" ref="P143">IF('Data Table'!R144="", "-",
   IF('Data Table'!R144="-", "-",
      IF(ISNUMBER('Data Table'!R144*1), 'Data Table'!R144,
         IF(ISNUMBER(SEARCH("hrs", 'Data Table'!R144)),
            IFERROR(
               ROUND(SUMPRODUCT(
                  VALUE(LEFT(_xlfn.TEXTSPLIT('Data Table'!R144, CHAR(10)), FIND("-", _xlfn.TEXTSPLIT('Data Table'!R144, CHAR(10)))-1)) *
                  (VALUE(MID(_xlfn.TEXTSPLIT('Data Table'!R144, CHAR(10)), FIND("-", _xlfn.TEXTSPLIT('Data Table'!R144, CHAR(10)))+2,
                  SEARCH("hrs", _xlfn.TEXTSPLIT('Data Table'!R144, CHAR(10)))-SEARCH("-", _xlfn.TEXTSPLIT('Data Table'!R144, CHAR(10)))-2))/12)
               ), 2),
               "-"
            )
         )
      )
   )
)</f>
        <v>3</v>
      </c>
      <c r="Q143" s="203" cm="1">
        <f t="array" ref="Q143">IF('Data Table'!S144="", "-",
   IF('Data Table'!S144="-", "-",
      IF(ISNUMBER('Data Table'!S144*1), 'Data Table'!S144,
         IF(ISNUMBER(SEARCH("hrs", 'Data Table'!S144)),
            IFERROR(
               ROUND(SUMPRODUCT(
                  VALUE(LEFT(_xlfn.TEXTSPLIT('Data Table'!S144, CHAR(10)), FIND("-", _xlfn.TEXTSPLIT('Data Table'!S144, CHAR(10)))-1)) *
                  (VALUE(MID(_xlfn.TEXTSPLIT('Data Table'!S144, CHAR(10)), FIND("-", _xlfn.TEXTSPLIT('Data Table'!S144, CHAR(10)))+2,
                  SEARCH("hrs", _xlfn.TEXTSPLIT('Data Table'!S144, CHAR(10)))-SEARCH("-", _xlfn.TEXTSPLIT('Data Table'!S144, CHAR(10)))-2))/12)
               ), 2),
               "-"
            )
         )
      )
   )
)</f>
        <v>3</v>
      </c>
      <c r="R143" s="203" cm="1">
        <f t="array" ref="R143">IF('Data Table'!T144="", "-",
   IF('Data Table'!T144="-", "-",
      IF(ISNUMBER('Data Table'!T144*1), 'Data Table'!T144,
         IF(ISNUMBER(SEARCH("hrs", 'Data Table'!T144)),
            IFERROR(
               ROUND(SUMPRODUCT(
                  VALUE(LEFT(_xlfn.TEXTSPLIT('Data Table'!T144, CHAR(10)), FIND("-", _xlfn.TEXTSPLIT('Data Table'!T144, CHAR(10)))-1)) *
                  (VALUE(MID(_xlfn.TEXTSPLIT('Data Table'!T144, CHAR(10)), FIND("-", _xlfn.TEXTSPLIT('Data Table'!T144, CHAR(10)))+2,
                  SEARCH("hrs", _xlfn.TEXTSPLIT('Data Table'!T144, CHAR(10)))-SEARCH("-", _xlfn.TEXTSPLIT('Data Table'!T144, CHAR(10)))-2))/12)
               ), 2),
               "-"
            )
         )
      )
   )
)</f>
        <v>6</v>
      </c>
      <c r="S143" s="203" cm="1">
        <f t="array" ref="S143">IF('Data Table'!U144="", "-",
   IF('Data Table'!U144="-", "-",
      IF(ISNUMBER('Data Table'!U144*1), 'Data Table'!U144,
         IF(ISNUMBER(SEARCH("hrs", 'Data Table'!U144)),
            IFERROR(
               ROUND(SUMPRODUCT(
                  VALUE(LEFT(_xlfn.TEXTSPLIT('Data Table'!U144, CHAR(10)), FIND("-", _xlfn.TEXTSPLIT('Data Table'!U144, CHAR(10)))-1)) *
                  (VALUE(MID(_xlfn.TEXTSPLIT('Data Table'!U144, CHAR(10)), FIND("-", _xlfn.TEXTSPLIT('Data Table'!U144, CHAR(10)))+2,
                  SEARCH("hrs", _xlfn.TEXTSPLIT('Data Table'!U144, CHAR(10)))-SEARCH("-", _xlfn.TEXTSPLIT('Data Table'!U144, CHAR(10)))-2))/12)
               ), 2),
               "-"
            )
         )
      )
   )
)</f>
        <v>6</v>
      </c>
      <c r="T143" s="245">
        <v>25443</v>
      </c>
      <c r="U143" s="245">
        <v>58562</v>
      </c>
      <c r="V143" s="245">
        <v>712</v>
      </c>
      <c r="W143" s="296"/>
    </row>
    <row r="144" spans="1:23" s="3" customFormat="1" ht="20.25" customHeight="1">
      <c r="A144" s="205">
        <v>45454</v>
      </c>
      <c r="B144" s="203" cm="1">
        <f t="array" ref="B144">IF('Data Table'!B145="", "-",
   IF('Data Table'!B145="-", "-",
      IF(ISNUMBER('Data Table'!B145*1), 'Data Table'!B145,
         IF(ISNUMBER(SEARCH("hrs", 'Data Table'!B145)),
            IFERROR(
               ROUND(SUMPRODUCT(
                  VALUE(LEFT(_xlfn.TEXTSPLIT('Data Table'!B145, CHAR(10)), FIND("-", _xlfn.TEXTSPLIT('Data Table'!B145, CHAR(10)))-1)) *
                  (VALUE(MID(_xlfn.TEXTSPLIT('Data Table'!B145, CHAR(10)), FIND("-", _xlfn.TEXTSPLIT('Data Table'!B145, CHAR(10)))+2,
                  SEARCH("hrs", _xlfn.TEXTSPLIT('Data Table'!B145, CHAR(10)))-SEARCH("-", _xlfn.TEXTSPLIT('Data Table'!B145, CHAR(10)))-2))/12)
               ), 2),
               "-"
            )
         )
      )
   )
)</f>
        <v>108</v>
      </c>
      <c r="C144" s="203" cm="1">
        <f t="array" ref="C144">IF('Data Table'!C145="", "-",
   IF('Data Table'!C145="-", "-",
      IF(ISNUMBER('Data Table'!C145*1), 'Data Table'!C145,
         IF(ISNUMBER(SEARCH("hrs", 'Data Table'!C145)),
            IFERROR(
               ROUND(SUMPRODUCT(
                  VALUE(LEFT(_xlfn.TEXTSPLIT('Data Table'!C145, CHAR(10)), FIND("-", _xlfn.TEXTSPLIT('Data Table'!C145, CHAR(10)))-1)) *
                  (VALUE(MID(_xlfn.TEXTSPLIT('Data Table'!C145, CHAR(10)), FIND("-", _xlfn.TEXTSPLIT('Data Table'!C145, CHAR(10)))+2,
                  SEARCH("hrs", _xlfn.TEXTSPLIT('Data Table'!C145, CHAR(10)))-SEARCH("-", _xlfn.TEXTSPLIT('Data Table'!C145, CHAR(10)))-2))/12)
               ), 2),
               "-"
            )
         )
      )
   )
)</f>
        <v>102</v>
      </c>
      <c r="D144" s="203" cm="1">
        <f t="array" ref="D144">IF('Data Table'!D145="", "-",
   IF('Data Table'!D145="-", "-",
      IF(ISNUMBER('Data Table'!D145*1), 'Data Table'!D145,
         IF(ISNUMBER(SEARCH("hrs", 'Data Table'!D145)),
            IFERROR(
               ROUND(SUMPRODUCT(
                  VALUE(LEFT(_xlfn.TEXTSPLIT('Data Table'!D145, CHAR(10)), FIND("-", _xlfn.TEXTSPLIT('Data Table'!D145, CHAR(10)))-1)) *
                  (VALUE(MID(_xlfn.TEXTSPLIT('Data Table'!D145, CHAR(10)), FIND("-", _xlfn.TEXTSPLIT('Data Table'!D145, CHAR(10)))+2,
                  SEARCH("hrs", _xlfn.TEXTSPLIT('Data Table'!D145, CHAR(10)))-SEARCH("-", _xlfn.TEXTSPLIT('Data Table'!D145, CHAR(10)))-2))/12)
               ), 2),
               "-"
            )
         )
      )
   )
)</f>
        <v>23</v>
      </c>
      <c r="E144" s="203" cm="1">
        <f t="array" ref="E144">IF('Data Table'!E145="", "-",
   IF('Data Table'!E145="-", "-",
      IF(ISNUMBER('Data Table'!E145*1), 'Data Table'!E145,
         IF(ISNUMBER(SEARCH("hrs", 'Data Table'!E145)),
            IFERROR(
               ROUND(SUMPRODUCT(
                  VALUE(LEFT(_xlfn.TEXTSPLIT('Data Table'!E145, CHAR(10)), FIND("-", _xlfn.TEXTSPLIT('Data Table'!E145, CHAR(10)))-1)) *
                  (VALUE(MID(_xlfn.TEXTSPLIT('Data Table'!E145, CHAR(10)), FIND("-", _xlfn.TEXTSPLIT('Data Table'!E145, CHAR(10)))+2,
                  SEARCH("hrs", _xlfn.TEXTSPLIT('Data Table'!E145, CHAR(10)))-SEARCH("-", _xlfn.TEXTSPLIT('Data Table'!E145, CHAR(10)))-2))/12)
               ), 2),
               "-"
            )
         )
      )
   )
)</f>
        <v>24</v>
      </c>
      <c r="F144" s="203" cm="1">
        <f t="array" ref="F144">IF('Data Table'!F145="", "-",
   IF('Data Table'!F145="-", "-",
      IF(ISNUMBER('Data Table'!F145*1), 'Data Table'!F145,
         IF(ISNUMBER(SEARCH("hrs", 'Data Table'!F145)),
            IFERROR(
               ROUND(SUMPRODUCT(
                  VALUE(LEFT(_xlfn.TEXTSPLIT('Data Table'!F145, CHAR(10)), FIND("-", _xlfn.TEXTSPLIT('Data Table'!F145, CHAR(10)))-1)) *
                  (VALUE(MID(_xlfn.TEXTSPLIT('Data Table'!F145, CHAR(10)), FIND("-", _xlfn.TEXTSPLIT('Data Table'!F145, CHAR(10)))+2,
                  SEARCH("hrs", _xlfn.TEXTSPLIT('Data Table'!F145, CHAR(10)))-SEARCH("-", _xlfn.TEXTSPLIT('Data Table'!F145, CHAR(10)))-2))/12)
               ), 2),
               "-"
            )
         )
      )
   )
)</f>
        <v>10</v>
      </c>
      <c r="G144" s="203" cm="1">
        <f t="array" ref="G144">IF('Data Table'!G145="", "-",
   IF('Data Table'!G145="-", "-",
      IF(ISNUMBER('Data Table'!G145*1), 'Data Table'!G145,
         IF(ISNUMBER(SEARCH("hrs", 'Data Table'!G145)),
            IFERROR(
               ROUND(SUMPRODUCT(
                  VALUE(LEFT(_xlfn.TEXTSPLIT('Data Table'!G145, CHAR(10)), FIND("-", _xlfn.TEXTSPLIT('Data Table'!G145, CHAR(10)))-1)) *
                  (VALUE(MID(_xlfn.TEXTSPLIT('Data Table'!G145, CHAR(10)), FIND("-", _xlfn.TEXTSPLIT('Data Table'!G145, CHAR(10)))+2,
                  SEARCH("hrs", _xlfn.TEXTSPLIT('Data Table'!G145, CHAR(10)))-SEARCH("-", _xlfn.TEXTSPLIT('Data Table'!G145, CHAR(10)))-2))/12)
               ), 2),
               "-"
            )
         )
      )
   )
)</f>
        <v>10</v>
      </c>
      <c r="H144" s="203" cm="1">
        <f t="array" ref="H144">IF('Data Table'!H145="", "-",
   IF('Data Table'!H145="-", "-",
      IF(ISNUMBER('Data Table'!H145*1), 'Data Table'!H145,
         IF(ISNUMBER(SEARCH("hrs", 'Data Table'!H145)),
            IFERROR(
               ROUND(SUMPRODUCT(
                  VALUE(LEFT(_xlfn.TEXTSPLIT('Data Table'!H145, CHAR(10)), FIND("-", _xlfn.TEXTSPLIT('Data Table'!H145, CHAR(10)))-1)) *
                  (VALUE(MID(_xlfn.TEXTSPLIT('Data Table'!H145, CHAR(10)), FIND("-", _xlfn.TEXTSPLIT('Data Table'!H145, CHAR(10)))+2,
                  SEARCH("hrs", _xlfn.TEXTSPLIT('Data Table'!H145, CHAR(10)))-SEARCH("-", _xlfn.TEXTSPLIT('Data Table'!H145, CHAR(10)))-2))/12)
               ), 2),
               "-"
            )
         )
      )
   )
)</f>
        <v>11</v>
      </c>
      <c r="I144" s="203" cm="1">
        <f t="array" ref="I144">IF('Data Table'!I145="", "-",
   IF('Data Table'!I145="-", "-",
      IF(ISNUMBER('Data Table'!I145*1), 'Data Table'!I145,
         IF(ISNUMBER(SEARCH("hrs", 'Data Table'!I145)),
            IFERROR(
               ROUND(SUMPRODUCT(
                  VALUE(LEFT(_xlfn.TEXTSPLIT('Data Table'!I145, CHAR(10)), FIND("-", _xlfn.TEXTSPLIT('Data Table'!I145, CHAR(10)))-1)) *
                  (VALUE(MID(_xlfn.TEXTSPLIT('Data Table'!I145, CHAR(10)), FIND("-", _xlfn.TEXTSPLIT('Data Table'!I145, CHAR(10)))+2,
                  SEARCH("hrs", _xlfn.TEXTSPLIT('Data Table'!I145, CHAR(10)))-SEARCH("-", _xlfn.TEXTSPLIT('Data Table'!I145, CHAR(10)))-2))/12)
               ), 2),
               "-"
            )
         )
      )
   )
)</f>
        <v>9</v>
      </c>
      <c r="J144" s="203" cm="1">
        <f t="array" ref="J144">IF('Data Table'!J145="", "-",
   IF('Data Table'!J145="-", "-",
      IF(ISNUMBER('Data Table'!J145*1), 'Data Table'!J145,
         IF(ISNUMBER(SEARCH("hrs", 'Data Table'!J145)),
            IFERROR(
               ROUND(SUMPRODUCT(
                  VALUE(LEFT(_xlfn.TEXTSPLIT('Data Table'!J145, CHAR(10)), FIND("-", _xlfn.TEXTSPLIT('Data Table'!J145, CHAR(10)))-1)) *
                  (VALUE(MID(_xlfn.TEXTSPLIT('Data Table'!J145, CHAR(10)), FIND("-", _xlfn.TEXTSPLIT('Data Table'!J145, CHAR(10)))+2,
                  SEARCH("hrs", _xlfn.TEXTSPLIT('Data Table'!J145, CHAR(10)))-SEARCH("-", _xlfn.TEXTSPLIT('Data Table'!J145, CHAR(10)))-2))/12)
               ), 2),
               "-"
            )
         )
      )
   )
)</f>
        <v>4</v>
      </c>
      <c r="K144" s="203" cm="1">
        <f t="array" ref="K144">IF('Data Table'!K145="", "-",
   IF('Data Table'!K145="-", "-",
      IF(ISNUMBER('Data Table'!K145*1), 'Data Table'!K145,
         IF(ISNUMBER(SEARCH("hrs", 'Data Table'!K145)),
            IFERROR(
               ROUND(SUMPRODUCT(
                  VALUE(LEFT(_xlfn.TEXTSPLIT('Data Table'!K145, CHAR(10)), FIND("-", _xlfn.TEXTSPLIT('Data Table'!K145, CHAR(10)))-1)) *
                  (VALUE(MID(_xlfn.TEXTSPLIT('Data Table'!K145, CHAR(10)), FIND("-", _xlfn.TEXTSPLIT('Data Table'!K145, CHAR(10)))+2,
                  SEARCH("hrs", _xlfn.TEXTSPLIT('Data Table'!K145, CHAR(10)))-SEARCH("-", _xlfn.TEXTSPLIT('Data Table'!K145, CHAR(10)))-2))/12)
               ), 2),
               "-"
            )
         )
      )
   )
)</f>
        <v>3</v>
      </c>
      <c r="L144" s="203" cm="1">
        <f t="array" ref="L144">IF('Data Table'!N145="", "-",
   IF('Data Table'!N145="-", "-",
      IF(ISNUMBER('Data Table'!N145*1), 'Data Table'!N145,
         IF(ISNUMBER(SEARCH("hrs", 'Data Table'!N145)),
            IFERROR(
               ROUND(SUMPRODUCT(
                  VALUE(LEFT(_xlfn.TEXTSPLIT('Data Table'!N145, CHAR(10)), FIND("-", _xlfn.TEXTSPLIT('Data Table'!N145, CHAR(10)))-1)) *
                  (VALUE(MID(_xlfn.TEXTSPLIT('Data Table'!N145, CHAR(10)), FIND("-", _xlfn.TEXTSPLIT('Data Table'!N145, CHAR(10)))+2,
                  SEARCH("hrs", _xlfn.TEXTSPLIT('Data Table'!N145, CHAR(10)))-SEARCH("-", _xlfn.TEXTSPLIT('Data Table'!N145, CHAR(10)))-2))/12)
               ), 2),
               "-"
            )
         )
      )
   )
)</f>
        <v>3</v>
      </c>
      <c r="M144" s="203" cm="1">
        <f t="array" ref="M144">IF('Data Table'!O145="", "-",
   IF('Data Table'!O145="-", "-",
      IF(ISNUMBER('Data Table'!O145*1), 'Data Table'!O145,
         IF(ISNUMBER(SEARCH("hrs", 'Data Table'!O145)),
            IFERROR(
               ROUND(SUMPRODUCT(
                  VALUE(LEFT(_xlfn.TEXTSPLIT('Data Table'!O145, CHAR(10)), FIND("-", _xlfn.TEXTSPLIT('Data Table'!O145, CHAR(10)))-1)) *
                  (VALUE(MID(_xlfn.TEXTSPLIT('Data Table'!O145, CHAR(10)), FIND("-", _xlfn.TEXTSPLIT('Data Table'!O145, CHAR(10)))+2,
                  SEARCH("hrs", _xlfn.TEXTSPLIT('Data Table'!O145, CHAR(10)))-SEARCH("-", _xlfn.TEXTSPLIT('Data Table'!O145, CHAR(10)))-2))/12)
               ), 2),
               "-"
            )
         )
      )
   )
)</f>
        <v>2</v>
      </c>
      <c r="N144" s="203" cm="1">
        <f t="array" ref="N144">IF('Data Table'!P145="", "-",
   IF('Data Table'!P145="-", "-",
      IF(ISNUMBER('Data Table'!P145*1), 'Data Table'!P145,
         IF(ISNUMBER(SEARCH("hrs", 'Data Table'!P145)),
            IFERROR(
               ROUND(SUMPRODUCT(
                  VALUE(LEFT(_xlfn.TEXTSPLIT('Data Table'!P145, CHAR(10)), FIND("-", _xlfn.TEXTSPLIT('Data Table'!P145, CHAR(10)))-1)) *
                  (VALUE(MID(_xlfn.TEXTSPLIT('Data Table'!P145, CHAR(10)), FIND("-", _xlfn.TEXTSPLIT('Data Table'!P145, CHAR(10)))+2,
                  SEARCH("hrs", _xlfn.TEXTSPLIT('Data Table'!P145, CHAR(10)))-SEARCH("-", _xlfn.TEXTSPLIT('Data Table'!P145, CHAR(10)))-2))/12)
               ), 2),
               "-"
            )
         )
      )
   )
)</f>
        <v>5</v>
      </c>
      <c r="O144" s="203" cm="1">
        <f t="array" ref="O144">IF('Data Table'!Q145="", "-",
   IF('Data Table'!Q145="-", "-",
      IF(ISNUMBER('Data Table'!Q145*1), 'Data Table'!Q145,
         IF(ISNUMBER(SEARCH("hrs", 'Data Table'!Q145)),
            IFERROR(
               ROUND(SUMPRODUCT(
                  VALUE(LEFT(_xlfn.TEXTSPLIT('Data Table'!Q145, CHAR(10)), FIND("-", _xlfn.TEXTSPLIT('Data Table'!Q145, CHAR(10)))-1)) *
                  (VALUE(MID(_xlfn.TEXTSPLIT('Data Table'!Q145, CHAR(10)), FIND("-", _xlfn.TEXTSPLIT('Data Table'!Q145, CHAR(10)))+2,
                  SEARCH("hrs", _xlfn.TEXTSPLIT('Data Table'!Q145, CHAR(10)))-SEARCH("-", _xlfn.TEXTSPLIT('Data Table'!Q145, CHAR(10)))-2))/12)
               ), 2),
               "-"
            )
         )
      )
   )
)</f>
        <v>4</v>
      </c>
      <c r="P144" s="203" cm="1">
        <f t="array" ref="P144">IF('Data Table'!R145="", "-",
   IF('Data Table'!R145="-", "-",
      IF(ISNUMBER('Data Table'!R145*1), 'Data Table'!R145,
         IF(ISNUMBER(SEARCH("hrs", 'Data Table'!R145)),
            IFERROR(
               ROUND(SUMPRODUCT(
                  VALUE(LEFT(_xlfn.TEXTSPLIT('Data Table'!R145, CHAR(10)), FIND("-", _xlfn.TEXTSPLIT('Data Table'!R145, CHAR(10)))-1)) *
                  (VALUE(MID(_xlfn.TEXTSPLIT('Data Table'!R145, CHAR(10)), FIND("-", _xlfn.TEXTSPLIT('Data Table'!R145, CHAR(10)))+2,
                  SEARCH("hrs", _xlfn.TEXTSPLIT('Data Table'!R145, CHAR(10)))-SEARCH("-", _xlfn.TEXTSPLIT('Data Table'!R145, CHAR(10)))-2))/12)
               ), 2),
               "-"
            )
         )
      )
   )
)</f>
        <v>3</v>
      </c>
      <c r="Q144" s="203" cm="1">
        <f t="array" ref="Q144">IF('Data Table'!S145="", "-",
   IF('Data Table'!S145="-", "-",
      IF(ISNUMBER('Data Table'!S145*1), 'Data Table'!S145,
         IF(ISNUMBER(SEARCH("hrs", 'Data Table'!S145)),
            IFERROR(
               ROUND(SUMPRODUCT(
                  VALUE(LEFT(_xlfn.TEXTSPLIT('Data Table'!S145, CHAR(10)), FIND("-", _xlfn.TEXTSPLIT('Data Table'!S145, CHAR(10)))-1)) *
                  (VALUE(MID(_xlfn.TEXTSPLIT('Data Table'!S145, CHAR(10)), FIND("-", _xlfn.TEXTSPLIT('Data Table'!S145, CHAR(10)))+2,
                  SEARCH("hrs", _xlfn.TEXTSPLIT('Data Table'!S145, CHAR(10)))-SEARCH("-", _xlfn.TEXTSPLIT('Data Table'!S145, CHAR(10)))-2))/12)
               ), 2),
               "-"
            )
         )
      )
   )
)</f>
        <v>3</v>
      </c>
      <c r="R144" s="203" cm="1">
        <f t="array" ref="R144">IF('Data Table'!T145="", "-",
   IF('Data Table'!T145="-", "-",
      IF(ISNUMBER('Data Table'!T145*1), 'Data Table'!T145,
         IF(ISNUMBER(SEARCH("hrs", 'Data Table'!T145)),
            IFERROR(
               ROUND(SUMPRODUCT(
                  VALUE(LEFT(_xlfn.TEXTSPLIT('Data Table'!T145, CHAR(10)), FIND("-", _xlfn.TEXTSPLIT('Data Table'!T145, CHAR(10)))-1)) *
                  (VALUE(MID(_xlfn.TEXTSPLIT('Data Table'!T145, CHAR(10)), FIND("-", _xlfn.TEXTSPLIT('Data Table'!T145, CHAR(10)))+2,
                  SEARCH("hrs", _xlfn.TEXTSPLIT('Data Table'!T145, CHAR(10)))-SEARCH("-", _xlfn.TEXTSPLIT('Data Table'!T145, CHAR(10)))-2))/12)
               ), 2),
               "-"
            )
         )
      )
   )
)</f>
        <v>6</v>
      </c>
      <c r="S144" s="203" cm="1">
        <f t="array" ref="S144">IF('Data Table'!U145="", "-",
   IF('Data Table'!U145="-", "-",
      IF(ISNUMBER('Data Table'!U145*1), 'Data Table'!U145,
         IF(ISNUMBER(SEARCH("hrs", 'Data Table'!U145)),
            IFERROR(
               ROUND(SUMPRODUCT(
                  VALUE(LEFT(_xlfn.TEXTSPLIT('Data Table'!U145, CHAR(10)), FIND("-", _xlfn.TEXTSPLIT('Data Table'!U145, CHAR(10)))-1)) *
                  (VALUE(MID(_xlfn.TEXTSPLIT('Data Table'!U145, CHAR(10)), FIND("-", _xlfn.TEXTSPLIT('Data Table'!U145, CHAR(10)))+2,
                  SEARCH("hrs", _xlfn.TEXTSPLIT('Data Table'!U145, CHAR(10)))-SEARCH("-", _xlfn.TEXTSPLIT('Data Table'!U145, CHAR(10)))-2))/12)
               ), 2),
               "-"
            )
         )
      )
   )
)</f>
        <v>6</v>
      </c>
      <c r="T144" s="245">
        <v>25421</v>
      </c>
      <c r="U144" s="245">
        <v>65063</v>
      </c>
      <c r="V144" s="245">
        <v>844</v>
      </c>
      <c r="W144" s="296"/>
    </row>
    <row r="145" spans="1:23" s="3" customFormat="1" ht="20.25" customHeight="1">
      <c r="A145" s="205">
        <v>45455</v>
      </c>
      <c r="B145" s="203" cm="1">
        <f t="array" ref="B145">IF('Data Table'!B146="", "-",
   IF('Data Table'!B146="-", "-",
      IF(ISNUMBER('Data Table'!B146*1), 'Data Table'!B146,
         IF(ISNUMBER(SEARCH("hrs", 'Data Table'!B146)),
            IFERROR(
               ROUND(SUMPRODUCT(
                  VALUE(LEFT(_xlfn.TEXTSPLIT('Data Table'!B146, CHAR(10)), FIND("-", _xlfn.TEXTSPLIT('Data Table'!B146, CHAR(10)))-1)) *
                  (VALUE(MID(_xlfn.TEXTSPLIT('Data Table'!B146, CHAR(10)), FIND("-", _xlfn.TEXTSPLIT('Data Table'!B146, CHAR(10)))+2,
                  SEARCH("hrs", _xlfn.TEXTSPLIT('Data Table'!B146, CHAR(10)))-SEARCH("-", _xlfn.TEXTSPLIT('Data Table'!B146, CHAR(10)))-2))/12)
               ), 2),
               "-"
            )
         )
      )
   )
)</f>
        <v>118</v>
      </c>
      <c r="C145" s="203" cm="1">
        <f t="array" ref="C145">IF('Data Table'!C146="", "-",
   IF('Data Table'!C146="-", "-",
      IF(ISNUMBER('Data Table'!C146*1), 'Data Table'!C146,
         IF(ISNUMBER(SEARCH("hrs", 'Data Table'!C146)),
            IFERROR(
               ROUND(SUMPRODUCT(
                  VALUE(LEFT(_xlfn.TEXTSPLIT('Data Table'!C146, CHAR(10)), FIND("-", _xlfn.TEXTSPLIT('Data Table'!C146, CHAR(10)))-1)) *
                  (VALUE(MID(_xlfn.TEXTSPLIT('Data Table'!C146, CHAR(10)), FIND("-", _xlfn.TEXTSPLIT('Data Table'!C146, CHAR(10)))+2,
                  SEARCH("hrs", _xlfn.TEXTSPLIT('Data Table'!C146, CHAR(10)))-SEARCH("-", _xlfn.TEXTSPLIT('Data Table'!C146, CHAR(10)))-2))/12)
               ), 2),
               "-"
            )
         )
      )
   )
)</f>
        <v>102</v>
      </c>
      <c r="D145" s="203" cm="1">
        <f t="array" ref="D145">IF('Data Table'!D146="", "-",
   IF('Data Table'!D146="-", "-",
      IF(ISNUMBER('Data Table'!D146*1), 'Data Table'!D146,
         IF(ISNUMBER(SEARCH("hrs", 'Data Table'!D146)),
            IFERROR(
               ROUND(SUMPRODUCT(
                  VALUE(LEFT(_xlfn.TEXTSPLIT('Data Table'!D146, CHAR(10)), FIND("-", _xlfn.TEXTSPLIT('Data Table'!D146, CHAR(10)))-1)) *
                  (VALUE(MID(_xlfn.TEXTSPLIT('Data Table'!D146, CHAR(10)), FIND("-", _xlfn.TEXTSPLIT('Data Table'!D146, CHAR(10)))+2,
                  SEARCH("hrs", _xlfn.TEXTSPLIT('Data Table'!D146, CHAR(10)))-SEARCH("-", _xlfn.TEXTSPLIT('Data Table'!D146, CHAR(10)))-2))/12)
               ), 2),
               "-"
            )
         )
      )
   )
)</f>
        <v>22</v>
      </c>
      <c r="E145" s="203" cm="1">
        <f t="array" ref="E145">IF('Data Table'!E146="", "-",
   IF('Data Table'!E146="-", "-",
      IF(ISNUMBER('Data Table'!E146*1), 'Data Table'!E146,
         IF(ISNUMBER(SEARCH("hrs", 'Data Table'!E146)),
            IFERROR(
               ROUND(SUMPRODUCT(
                  VALUE(LEFT(_xlfn.TEXTSPLIT('Data Table'!E146, CHAR(10)), FIND("-", _xlfn.TEXTSPLIT('Data Table'!E146, CHAR(10)))-1)) *
                  (VALUE(MID(_xlfn.TEXTSPLIT('Data Table'!E146, CHAR(10)), FIND("-", _xlfn.TEXTSPLIT('Data Table'!E146, CHAR(10)))+2,
                  SEARCH("hrs", _xlfn.TEXTSPLIT('Data Table'!E146, CHAR(10)))-SEARCH("-", _xlfn.TEXTSPLIT('Data Table'!E146, CHAR(10)))-2))/12)
               ), 2),
               "-"
            )
         )
      )
   )
)</f>
        <v>26</v>
      </c>
      <c r="F145" s="203" cm="1">
        <f t="array" ref="F145">IF('Data Table'!F146="", "-",
   IF('Data Table'!F146="-", "-",
      IF(ISNUMBER('Data Table'!F146*1), 'Data Table'!F146,
         IF(ISNUMBER(SEARCH("hrs", 'Data Table'!F146)),
            IFERROR(
               ROUND(SUMPRODUCT(
                  VALUE(LEFT(_xlfn.TEXTSPLIT('Data Table'!F146, CHAR(10)), FIND("-", _xlfn.TEXTSPLIT('Data Table'!F146, CHAR(10)))-1)) *
                  (VALUE(MID(_xlfn.TEXTSPLIT('Data Table'!F146, CHAR(10)), FIND("-", _xlfn.TEXTSPLIT('Data Table'!F146, CHAR(10)))+2,
                  SEARCH("hrs", _xlfn.TEXTSPLIT('Data Table'!F146, CHAR(10)))-SEARCH("-", _xlfn.TEXTSPLIT('Data Table'!F146, CHAR(10)))-2))/12)
               ), 2),
               "-"
            )
         )
      )
   )
)</f>
        <v>8</v>
      </c>
      <c r="G145" s="203" cm="1">
        <f t="array" ref="G145">IF('Data Table'!G146="", "-",
   IF('Data Table'!G146="-", "-",
      IF(ISNUMBER('Data Table'!G146*1), 'Data Table'!G146,
         IF(ISNUMBER(SEARCH("hrs", 'Data Table'!G146)),
            IFERROR(
               ROUND(SUMPRODUCT(
                  VALUE(LEFT(_xlfn.TEXTSPLIT('Data Table'!G146, CHAR(10)), FIND("-", _xlfn.TEXTSPLIT('Data Table'!G146, CHAR(10)))-1)) *
                  (VALUE(MID(_xlfn.TEXTSPLIT('Data Table'!G146, CHAR(10)), FIND("-", _xlfn.TEXTSPLIT('Data Table'!G146, CHAR(10)))+2,
                  SEARCH("hrs", _xlfn.TEXTSPLIT('Data Table'!G146, CHAR(10)))-SEARCH("-", _xlfn.TEXTSPLIT('Data Table'!G146, CHAR(10)))-2))/12)
               ), 2),
               "-"
            )
         )
      )
   )
)</f>
        <v>9</v>
      </c>
      <c r="H145" s="203" cm="1">
        <f t="array" ref="H145">IF('Data Table'!H146="", "-",
   IF('Data Table'!H146="-", "-",
      IF(ISNUMBER('Data Table'!H146*1), 'Data Table'!H146,
         IF(ISNUMBER(SEARCH("hrs", 'Data Table'!H146)),
            IFERROR(
               ROUND(SUMPRODUCT(
                  VALUE(LEFT(_xlfn.TEXTSPLIT('Data Table'!H146, CHAR(10)), FIND("-", _xlfn.TEXTSPLIT('Data Table'!H146, CHAR(10)))-1)) *
                  (VALUE(MID(_xlfn.TEXTSPLIT('Data Table'!H146, CHAR(10)), FIND("-", _xlfn.TEXTSPLIT('Data Table'!H146, CHAR(10)))+2,
                  SEARCH("hrs", _xlfn.TEXTSPLIT('Data Table'!H146, CHAR(10)))-SEARCH("-", _xlfn.TEXTSPLIT('Data Table'!H146, CHAR(10)))-2))/12)
               ), 2),
               "-"
            )
         )
      )
   )
)</f>
        <v>8</v>
      </c>
      <c r="I145" s="203" cm="1">
        <f t="array" ref="I145">IF('Data Table'!I146="", "-",
   IF('Data Table'!I146="-", "-",
      IF(ISNUMBER('Data Table'!I146*1), 'Data Table'!I146,
         IF(ISNUMBER(SEARCH("hrs", 'Data Table'!I146)),
            IFERROR(
               ROUND(SUMPRODUCT(
                  VALUE(LEFT(_xlfn.TEXTSPLIT('Data Table'!I146, CHAR(10)), FIND("-", _xlfn.TEXTSPLIT('Data Table'!I146, CHAR(10)))-1)) *
                  (VALUE(MID(_xlfn.TEXTSPLIT('Data Table'!I146, CHAR(10)), FIND("-", _xlfn.TEXTSPLIT('Data Table'!I146, CHAR(10)))+2,
                  SEARCH("hrs", _xlfn.TEXTSPLIT('Data Table'!I146, CHAR(10)))-SEARCH("-", _xlfn.TEXTSPLIT('Data Table'!I146, CHAR(10)))-2))/12)
               ), 2),
               "-"
            )
         )
      )
   )
)</f>
        <v>8</v>
      </c>
      <c r="J145" s="203" cm="1">
        <f t="array" ref="J145">IF('Data Table'!J146="", "-",
   IF('Data Table'!J146="-", "-",
      IF(ISNUMBER('Data Table'!J146*1), 'Data Table'!J146,
         IF(ISNUMBER(SEARCH("hrs", 'Data Table'!J146)),
            IFERROR(
               ROUND(SUMPRODUCT(
                  VALUE(LEFT(_xlfn.TEXTSPLIT('Data Table'!J146, CHAR(10)), FIND("-", _xlfn.TEXTSPLIT('Data Table'!J146, CHAR(10)))-1)) *
                  (VALUE(MID(_xlfn.TEXTSPLIT('Data Table'!J146, CHAR(10)), FIND("-", _xlfn.TEXTSPLIT('Data Table'!J146, CHAR(10)))+2,
                  SEARCH("hrs", _xlfn.TEXTSPLIT('Data Table'!J146, CHAR(10)))-SEARCH("-", _xlfn.TEXTSPLIT('Data Table'!J146, CHAR(10)))-2))/12)
               ), 2),
               "-"
            )
         )
      )
   )
)</f>
        <v>4</v>
      </c>
      <c r="K145" s="203" cm="1">
        <f t="array" ref="K145">IF('Data Table'!K146="", "-",
   IF('Data Table'!K146="-", "-",
      IF(ISNUMBER('Data Table'!K146*1), 'Data Table'!K146,
         IF(ISNUMBER(SEARCH("hrs", 'Data Table'!K146)),
            IFERROR(
               ROUND(SUMPRODUCT(
                  VALUE(LEFT(_xlfn.TEXTSPLIT('Data Table'!K146, CHAR(10)), FIND("-", _xlfn.TEXTSPLIT('Data Table'!K146, CHAR(10)))-1)) *
                  (VALUE(MID(_xlfn.TEXTSPLIT('Data Table'!K146, CHAR(10)), FIND("-", _xlfn.TEXTSPLIT('Data Table'!K146, CHAR(10)))+2,
                  SEARCH("hrs", _xlfn.TEXTSPLIT('Data Table'!K146, CHAR(10)))-SEARCH("-", _xlfn.TEXTSPLIT('Data Table'!K146, CHAR(10)))-2))/12)
               ), 2),
               "-"
            )
         )
      )
   )
)</f>
        <v>3</v>
      </c>
      <c r="L145" s="203" cm="1">
        <f t="array" ref="L145">IF('Data Table'!N146="", "-",
   IF('Data Table'!N146="-", "-",
      IF(ISNUMBER('Data Table'!N146*1), 'Data Table'!N146,
         IF(ISNUMBER(SEARCH("hrs", 'Data Table'!N146)),
            IFERROR(
               ROUND(SUMPRODUCT(
                  VALUE(LEFT(_xlfn.TEXTSPLIT('Data Table'!N146, CHAR(10)), FIND("-", _xlfn.TEXTSPLIT('Data Table'!N146, CHAR(10)))-1)) *
                  (VALUE(MID(_xlfn.TEXTSPLIT('Data Table'!N146, CHAR(10)), FIND("-", _xlfn.TEXTSPLIT('Data Table'!N146, CHAR(10)))+2,
                  SEARCH("hrs", _xlfn.TEXTSPLIT('Data Table'!N146, CHAR(10)))-SEARCH("-", _xlfn.TEXTSPLIT('Data Table'!N146, CHAR(10)))-2))/12)
               ), 2),
               "-"
            )
         )
      )
   )
)</f>
        <v>2</v>
      </c>
      <c r="M145" s="203" cm="1">
        <f t="array" ref="M145">IF('Data Table'!O146="", "-",
   IF('Data Table'!O146="-", "-",
      IF(ISNUMBER('Data Table'!O146*1), 'Data Table'!O146,
         IF(ISNUMBER(SEARCH("hrs", 'Data Table'!O146)),
            IFERROR(
               ROUND(SUMPRODUCT(
                  VALUE(LEFT(_xlfn.TEXTSPLIT('Data Table'!O146, CHAR(10)), FIND("-", _xlfn.TEXTSPLIT('Data Table'!O146, CHAR(10)))-1)) *
                  (VALUE(MID(_xlfn.TEXTSPLIT('Data Table'!O146, CHAR(10)), FIND("-", _xlfn.TEXTSPLIT('Data Table'!O146, CHAR(10)))+2,
                  SEARCH("hrs", _xlfn.TEXTSPLIT('Data Table'!O146, CHAR(10)))-SEARCH("-", _xlfn.TEXTSPLIT('Data Table'!O146, CHAR(10)))-2))/12)
               ), 2),
               "-"
            )
         )
      )
   )
)</f>
        <v>2</v>
      </c>
      <c r="N145" s="203" cm="1">
        <f t="array" ref="N145">IF('Data Table'!P146="", "-",
   IF('Data Table'!P146="-", "-",
      IF(ISNUMBER('Data Table'!P146*1), 'Data Table'!P146,
         IF(ISNUMBER(SEARCH("hrs", 'Data Table'!P146)),
            IFERROR(
               ROUND(SUMPRODUCT(
                  VALUE(LEFT(_xlfn.TEXTSPLIT('Data Table'!P146, CHAR(10)), FIND("-", _xlfn.TEXTSPLIT('Data Table'!P146, CHAR(10)))-1)) *
                  (VALUE(MID(_xlfn.TEXTSPLIT('Data Table'!P146, CHAR(10)), FIND("-", _xlfn.TEXTSPLIT('Data Table'!P146, CHAR(10)))+2,
                  SEARCH("hrs", _xlfn.TEXTSPLIT('Data Table'!P146, CHAR(10)))-SEARCH("-", _xlfn.TEXTSPLIT('Data Table'!P146, CHAR(10)))-2))/12)
               ), 2),
               "-"
            )
         )
      )
   )
)</f>
        <v>5</v>
      </c>
      <c r="O145" s="203" cm="1">
        <f t="array" ref="O145">IF('Data Table'!Q146="", "-",
   IF('Data Table'!Q146="-", "-",
      IF(ISNUMBER('Data Table'!Q146*1), 'Data Table'!Q146,
         IF(ISNUMBER(SEARCH("hrs", 'Data Table'!Q146)),
            IFERROR(
               ROUND(SUMPRODUCT(
                  VALUE(LEFT(_xlfn.TEXTSPLIT('Data Table'!Q146, CHAR(10)), FIND("-", _xlfn.TEXTSPLIT('Data Table'!Q146, CHAR(10)))-1)) *
                  (VALUE(MID(_xlfn.TEXTSPLIT('Data Table'!Q146, CHAR(10)), FIND("-", _xlfn.TEXTSPLIT('Data Table'!Q146, CHAR(10)))+2,
                  SEARCH("hrs", _xlfn.TEXTSPLIT('Data Table'!Q146, CHAR(10)))-SEARCH("-", _xlfn.TEXTSPLIT('Data Table'!Q146, CHAR(10)))-2))/12)
               ), 2),
               "-"
            )
         )
      )
   )
)</f>
        <v>4</v>
      </c>
      <c r="P145" s="203" cm="1">
        <f t="array" ref="P145">IF('Data Table'!R146="", "-",
   IF('Data Table'!R146="-", "-",
      IF(ISNUMBER('Data Table'!R146*1), 'Data Table'!R146,
         IF(ISNUMBER(SEARCH("hrs", 'Data Table'!R146)),
            IFERROR(
               ROUND(SUMPRODUCT(
                  VALUE(LEFT(_xlfn.TEXTSPLIT('Data Table'!R146, CHAR(10)), FIND("-", _xlfn.TEXTSPLIT('Data Table'!R146, CHAR(10)))-1)) *
                  (VALUE(MID(_xlfn.TEXTSPLIT('Data Table'!R146, CHAR(10)), FIND("-", _xlfn.TEXTSPLIT('Data Table'!R146, CHAR(10)))+2,
                  SEARCH("hrs", _xlfn.TEXTSPLIT('Data Table'!R146, CHAR(10)))-SEARCH("-", _xlfn.TEXTSPLIT('Data Table'!R146, CHAR(10)))-2))/12)
               ), 2),
               "-"
            )
         )
      )
   )
)</f>
        <v>3</v>
      </c>
      <c r="Q145" s="203" cm="1">
        <f t="array" ref="Q145">IF('Data Table'!S146="", "-",
   IF('Data Table'!S146="-", "-",
      IF(ISNUMBER('Data Table'!S146*1), 'Data Table'!S146,
         IF(ISNUMBER(SEARCH("hrs", 'Data Table'!S146)),
            IFERROR(
               ROUND(SUMPRODUCT(
                  VALUE(LEFT(_xlfn.TEXTSPLIT('Data Table'!S146, CHAR(10)), FIND("-", _xlfn.TEXTSPLIT('Data Table'!S146, CHAR(10)))-1)) *
                  (VALUE(MID(_xlfn.TEXTSPLIT('Data Table'!S146, CHAR(10)), FIND("-", _xlfn.TEXTSPLIT('Data Table'!S146, CHAR(10)))+2,
                  SEARCH("hrs", _xlfn.TEXTSPLIT('Data Table'!S146, CHAR(10)))-SEARCH("-", _xlfn.TEXTSPLIT('Data Table'!S146, CHAR(10)))-2))/12)
               ), 2),
               "-"
            )
         )
      )
   )
)</f>
        <v>3</v>
      </c>
      <c r="R145" s="203" cm="1">
        <f t="array" ref="R145">IF('Data Table'!T146="", "-",
   IF('Data Table'!T146="-", "-",
      IF(ISNUMBER('Data Table'!T146*1), 'Data Table'!T146,
         IF(ISNUMBER(SEARCH("hrs", 'Data Table'!T146)),
            IFERROR(
               ROUND(SUMPRODUCT(
                  VALUE(LEFT(_xlfn.TEXTSPLIT('Data Table'!T146, CHAR(10)), FIND("-", _xlfn.TEXTSPLIT('Data Table'!T146, CHAR(10)))-1)) *
                  (VALUE(MID(_xlfn.TEXTSPLIT('Data Table'!T146, CHAR(10)), FIND("-", _xlfn.TEXTSPLIT('Data Table'!T146, CHAR(10)))+2,
                  SEARCH("hrs", _xlfn.TEXTSPLIT('Data Table'!T146, CHAR(10)))-SEARCH("-", _xlfn.TEXTSPLIT('Data Table'!T146, CHAR(10)))-2))/12)
               ), 2),
               "-"
            )
         )
      )
   )
)</f>
        <v>6</v>
      </c>
      <c r="S145" s="203" cm="1">
        <f t="array" ref="S145">IF('Data Table'!U146="", "-",
   IF('Data Table'!U146="-", "-",
      IF(ISNUMBER('Data Table'!U146*1), 'Data Table'!U146,
         IF(ISNUMBER(SEARCH("hrs", 'Data Table'!U146)),
            IFERROR(
               ROUND(SUMPRODUCT(
                  VALUE(LEFT(_xlfn.TEXTSPLIT('Data Table'!U146, CHAR(10)), FIND("-", _xlfn.TEXTSPLIT('Data Table'!U146, CHAR(10)))-1)) *
                  (VALUE(MID(_xlfn.TEXTSPLIT('Data Table'!U146, CHAR(10)), FIND("-", _xlfn.TEXTSPLIT('Data Table'!U146, CHAR(10)))+2,
                  SEARCH("hrs", _xlfn.TEXTSPLIT('Data Table'!U146, CHAR(10)))-SEARCH("-", _xlfn.TEXTSPLIT('Data Table'!U146, CHAR(10)))-2))/12)
               ), 2),
               "-"
            )
         )
      )
   )
)</f>
        <v>6</v>
      </c>
      <c r="T145" s="245">
        <v>25315</v>
      </c>
      <c r="U145" s="245">
        <v>63065</v>
      </c>
      <c r="V145" s="245">
        <v>854</v>
      </c>
      <c r="W145" s="296"/>
    </row>
    <row r="146" spans="1:23" s="3" customFormat="1" ht="20.25" customHeight="1">
      <c r="A146" s="205">
        <v>45456</v>
      </c>
      <c r="B146" s="203" cm="1">
        <f t="array" ref="B146">IF('Data Table'!B147="", "-",
   IF('Data Table'!B147="-", "-",
      IF(ISNUMBER('Data Table'!B147*1), 'Data Table'!B147,
         IF(ISNUMBER(SEARCH("hrs", 'Data Table'!B147)),
            IFERROR(
               ROUND(SUMPRODUCT(
                  VALUE(LEFT(_xlfn.TEXTSPLIT('Data Table'!B147, CHAR(10)), FIND("-", _xlfn.TEXTSPLIT('Data Table'!B147, CHAR(10)))-1)) *
                  (VALUE(MID(_xlfn.TEXTSPLIT('Data Table'!B147, CHAR(10)), FIND("-", _xlfn.TEXTSPLIT('Data Table'!B147, CHAR(10)))+2,
                  SEARCH("hrs", _xlfn.TEXTSPLIT('Data Table'!B147, CHAR(10)))-SEARCH("-", _xlfn.TEXTSPLIT('Data Table'!B147, CHAR(10)))-2))/12)
               ), 2),
               "-"
            )
         )
      )
   )
)</f>
        <v>105</v>
      </c>
      <c r="C146" s="203" cm="1">
        <f t="array" ref="C146">IF('Data Table'!C147="", "-",
   IF('Data Table'!C147="-", "-",
      IF(ISNUMBER('Data Table'!C147*1), 'Data Table'!C147,
         IF(ISNUMBER(SEARCH("hrs", 'Data Table'!C147)),
            IFERROR(
               ROUND(SUMPRODUCT(
                  VALUE(LEFT(_xlfn.TEXTSPLIT('Data Table'!C147, CHAR(10)), FIND("-", _xlfn.TEXTSPLIT('Data Table'!C147, CHAR(10)))-1)) *
                  (VALUE(MID(_xlfn.TEXTSPLIT('Data Table'!C147, CHAR(10)), FIND("-", _xlfn.TEXTSPLIT('Data Table'!C147, CHAR(10)))+2,
                  SEARCH("hrs", _xlfn.TEXTSPLIT('Data Table'!C147, CHAR(10)))-SEARCH("-", _xlfn.TEXTSPLIT('Data Table'!C147, CHAR(10)))-2))/12)
               ), 2),
               "-"
            )
         )
      )
   )
)</f>
        <v>106</v>
      </c>
      <c r="D146" s="203" cm="1">
        <f t="array" ref="D146">IF('Data Table'!D147="", "-",
   IF('Data Table'!D147="-", "-",
      IF(ISNUMBER('Data Table'!D147*1), 'Data Table'!D147,
         IF(ISNUMBER(SEARCH("hrs", 'Data Table'!D147)),
            IFERROR(
               ROUND(SUMPRODUCT(
                  VALUE(LEFT(_xlfn.TEXTSPLIT('Data Table'!D147, CHAR(10)), FIND("-", _xlfn.TEXTSPLIT('Data Table'!D147, CHAR(10)))-1)) *
                  (VALUE(MID(_xlfn.TEXTSPLIT('Data Table'!D147, CHAR(10)), FIND("-", _xlfn.TEXTSPLIT('Data Table'!D147, CHAR(10)))+2,
                  SEARCH("hrs", _xlfn.TEXTSPLIT('Data Table'!D147, CHAR(10)))-SEARCH("-", _xlfn.TEXTSPLIT('Data Table'!D147, CHAR(10)))-2))/12)
               ), 2),
               "-"
            )
         )
      )
   )
)</f>
        <v>25</v>
      </c>
      <c r="E146" s="203" cm="1">
        <f t="array" ref="E146">IF('Data Table'!E147="", "-",
   IF('Data Table'!E147="-", "-",
      IF(ISNUMBER('Data Table'!E147*1), 'Data Table'!E147,
         IF(ISNUMBER(SEARCH("hrs", 'Data Table'!E147)),
            IFERROR(
               ROUND(SUMPRODUCT(
                  VALUE(LEFT(_xlfn.TEXTSPLIT('Data Table'!E147, CHAR(10)), FIND("-", _xlfn.TEXTSPLIT('Data Table'!E147, CHAR(10)))-1)) *
                  (VALUE(MID(_xlfn.TEXTSPLIT('Data Table'!E147, CHAR(10)), FIND("-", _xlfn.TEXTSPLIT('Data Table'!E147, CHAR(10)))+2,
                  SEARCH("hrs", _xlfn.TEXTSPLIT('Data Table'!E147, CHAR(10)))-SEARCH("-", _xlfn.TEXTSPLIT('Data Table'!E147, CHAR(10)))-2))/12)
               ), 2),
               "-"
            )
         )
      )
   )
)</f>
        <v>25</v>
      </c>
      <c r="F146" s="203" cm="1">
        <f t="array" ref="F146">IF('Data Table'!F147="", "-",
   IF('Data Table'!F147="-", "-",
      IF(ISNUMBER('Data Table'!F147*1), 'Data Table'!F147,
         IF(ISNUMBER(SEARCH("hrs", 'Data Table'!F147)),
            IFERROR(
               ROUND(SUMPRODUCT(
                  VALUE(LEFT(_xlfn.TEXTSPLIT('Data Table'!F147, CHAR(10)), FIND("-", _xlfn.TEXTSPLIT('Data Table'!F147, CHAR(10)))-1)) *
                  (VALUE(MID(_xlfn.TEXTSPLIT('Data Table'!F147, CHAR(10)), FIND("-", _xlfn.TEXTSPLIT('Data Table'!F147, CHAR(10)))+2,
                  SEARCH("hrs", _xlfn.TEXTSPLIT('Data Table'!F147, CHAR(10)))-SEARCH("-", _xlfn.TEXTSPLIT('Data Table'!F147, CHAR(10)))-2))/12)
               ), 2),
               "-"
            )
         )
      )
   )
)</f>
        <v>10</v>
      </c>
      <c r="G146" s="203" cm="1">
        <f t="array" ref="G146">IF('Data Table'!G147="", "-",
   IF('Data Table'!G147="-", "-",
      IF(ISNUMBER('Data Table'!G147*1), 'Data Table'!G147,
         IF(ISNUMBER(SEARCH("hrs", 'Data Table'!G147)),
            IFERROR(
               ROUND(SUMPRODUCT(
                  VALUE(LEFT(_xlfn.TEXTSPLIT('Data Table'!G147, CHAR(10)), FIND("-", _xlfn.TEXTSPLIT('Data Table'!G147, CHAR(10)))-1)) *
                  (VALUE(MID(_xlfn.TEXTSPLIT('Data Table'!G147, CHAR(10)), FIND("-", _xlfn.TEXTSPLIT('Data Table'!G147, CHAR(10)))+2,
                  SEARCH("hrs", _xlfn.TEXTSPLIT('Data Table'!G147, CHAR(10)))-SEARCH("-", _xlfn.TEXTSPLIT('Data Table'!G147, CHAR(10)))-2))/12)
               ), 2),
               "-"
            )
         )
      )
   )
)</f>
        <v>10</v>
      </c>
      <c r="H146" s="203" cm="1">
        <f t="array" ref="H146">IF('Data Table'!H147="", "-",
   IF('Data Table'!H147="-", "-",
      IF(ISNUMBER('Data Table'!H147*1), 'Data Table'!H147,
         IF(ISNUMBER(SEARCH("hrs", 'Data Table'!H147)),
            IFERROR(
               ROUND(SUMPRODUCT(
                  VALUE(LEFT(_xlfn.TEXTSPLIT('Data Table'!H147, CHAR(10)), FIND("-", _xlfn.TEXTSPLIT('Data Table'!H147, CHAR(10)))-1)) *
                  (VALUE(MID(_xlfn.TEXTSPLIT('Data Table'!H147, CHAR(10)), FIND("-", _xlfn.TEXTSPLIT('Data Table'!H147, CHAR(10)))+2,
                  SEARCH("hrs", _xlfn.TEXTSPLIT('Data Table'!H147, CHAR(10)))-SEARCH("-", _xlfn.TEXTSPLIT('Data Table'!H147, CHAR(10)))-2))/12)
               ), 2),
               "-"
            )
         )
      )
   )
)</f>
        <v>6</v>
      </c>
      <c r="I146" s="203" cm="1">
        <f t="array" ref="I146">IF('Data Table'!I147="", "-",
   IF('Data Table'!I147="-", "-",
      IF(ISNUMBER('Data Table'!I147*1), 'Data Table'!I147,
         IF(ISNUMBER(SEARCH("hrs", 'Data Table'!I147)),
            IFERROR(
               ROUND(SUMPRODUCT(
                  VALUE(LEFT(_xlfn.TEXTSPLIT('Data Table'!I147, CHAR(10)), FIND("-", _xlfn.TEXTSPLIT('Data Table'!I147, CHAR(10)))-1)) *
                  (VALUE(MID(_xlfn.TEXTSPLIT('Data Table'!I147, CHAR(10)), FIND("-", _xlfn.TEXTSPLIT('Data Table'!I147, CHAR(10)))+2,
                  SEARCH("hrs", _xlfn.TEXTSPLIT('Data Table'!I147, CHAR(10)))-SEARCH("-", _xlfn.TEXTSPLIT('Data Table'!I147, CHAR(10)))-2))/12)
               ), 2),
               "-"
            )
         )
      )
   )
)</f>
        <v>8</v>
      </c>
      <c r="J146" s="203" cm="1">
        <f t="array" ref="J146">IF('Data Table'!J147="", "-",
   IF('Data Table'!J147="-", "-",
      IF(ISNUMBER('Data Table'!J147*1), 'Data Table'!J147,
         IF(ISNUMBER(SEARCH("hrs", 'Data Table'!J147)),
            IFERROR(
               ROUND(SUMPRODUCT(
                  VALUE(LEFT(_xlfn.TEXTSPLIT('Data Table'!J147, CHAR(10)), FIND("-", _xlfn.TEXTSPLIT('Data Table'!J147, CHAR(10)))-1)) *
                  (VALUE(MID(_xlfn.TEXTSPLIT('Data Table'!J147, CHAR(10)), FIND("-", _xlfn.TEXTSPLIT('Data Table'!J147, CHAR(10)))+2,
                  SEARCH("hrs", _xlfn.TEXTSPLIT('Data Table'!J147, CHAR(10)))-SEARCH("-", _xlfn.TEXTSPLIT('Data Table'!J147, CHAR(10)))-2))/12)
               ), 2),
               "-"
            )
         )
      )
   )
)</f>
        <v>2</v>
      </c>
      <c r="K146" s="203" cm="1">
        <f t="array" ref="K146">IF('Data Table'!K147="", "-",
   IF('Data Table'!K147="-", "-",
      IF(ISNUMBER('Data Table'!K147*1), 'Data Table'!K147,
         IF(ISNUMBER(SEARCH("hrs", 'Data Table'!K147)),
            IFERROR(
               ROUND(SUMPRODUCT(
                  VALUE(LEFT(_xlfn.TEXTSPLIT('Data Table'!K147, CHAR(10)), FIND("-", _xlfn.TEXTSPLIT('Data Table'!K147, CHAR(10)))-1)) *
                  (VALUE(MID(_xlfn.TEXTSPLIT('Data Table'!K147, CHAR(10)), FIND("-", _xlfn.TEXTSPLIT('Data Table'!K147, CHAR(10)))+2,
                  SEARCH("hrs", _xlfn.TEXTSPLIT('Data Table'!K147, CHAR(10)))-SEARCH("-", _xlfn.TEXTSPLIT('Data Table'!K147, CHAR(10)))-2))/12)
               ), 2),
               "-"
            )
         )
      )
   )
)</f>
        <v>4</v>
      </c>
      <c r="L146" s="203" cm="1">
        <f t="array" ref="L146">IF('Data Table'!N147="", "-",
   IF('Data Table'!N147="-", "-",
      IF(ISNUMBER('Data Table'!N147*1), 'Data Table'!N147,
         IF(ISNUMBER(SEARCH("hrs", 'Data Table'!N147)),
            IFERROR(
               ROUND(SUMPRODUCT(
                  VALUE(LEFT(_xlfn.TEXTSPLIT('Data Table'!N147, CHAR(10)), FIND("-", _xlfn.TEXTSPLIT('Data Table'!N147, CHAR(10)))-1)) *
                  (VALUE(MID(_xlfn.TEXTSPLIT('Data Table'!N147, CHAR(10)), FIND("-", _xlfn.TEXTSPLIT('Data Table'!N147, CHAR(10)))+2,
                  SEARCH("hrs", _xlfn.TEXTSPLIT('Data Table'!N147, CHAR(10)))-SEARCH("-", _xlfn.TEXTSPLIT('Data Table'!N147, CHAR(10)))-2))/12)
               ), 2),
               "-"
            )
         )
      )
   )
)</f>
        <v>3</v>
      </c>
      <c r="M146" s="203" cm="1">
        <f t="array" ref="M146">IF('Data Table'!O147="", "-",
   IF('Data Table'!O147="-", "-",
      IF(ISNUMBER('Data Table'!O147*1), 'Data Table'!O147,
         IF(ISNUMBER(SEARCH("hrs", 'Data Table'!O147)),
            IFERROR(
               ROUND(SUMPRODUCT(
                  VALUE(LEFT(_xlfn.TEXTSPLIT('Data Table'!O147, CHAR(10)), FIND("-", _xlfn.TEXTSPLIT('Data Table'!O147, CHAR(10)))-1)) *
                  (VALUE(MID(_xlfn.TEXTSPLIT('Data Table'!O147, CHAR(10)), FIND("-", _xlfn.TEXTSPLIT('Data Table'!O147, CHAR(10)))+2,
                  SEARCH("hrs", _xlfn.TEXTSPLIT('Data Table'!O147, CHAR(10)))-SEARCH("-", _xlfn.TEXTSPLIT('Data Table'!O147, CHAR(10)))-2))/12)
               ), 2),
               "-"
            )
         )
      )
   )
)</f>
        <v>1.33</v>
      </c>
      <c r="N146" s="203" cm="1">
        <f t="array" ref="N146">IF('Data Table'!P147="", "-",
   IF('Data Table'!P147="-", "-",
      IF(ISNUMBER('Data Table'!P147*1), 'Data Table'!P147,
         IF(ISNUMBER(SEARCH("hrs", 'Data Table'!P147)),
            IFERROR(
               ROUND(SUMPRODUCT(
                  VALUE(LEFT(_xlfn.TEXTSPLIT('Data Table'!P147, CHAR(10)), FIND("-", _xlfn.TEXTSPLIT('Data Table'!P147, CHAR(10)))-1)) *
                  (VALUE(MID(_xlfn.TEXTSPLIT('Data Table'!P147, CHAR(10)), FIND("-", _xlfn.TEXTSPLIT('Data Table'!P147, CHAR(10)))+2,
                  SEARCH("hrs", _xlfn.TEXTSPLIT('Data Table'!P147, CHAR(10)))-SEARCH("-", _xlfn.TEXTSPLIT('Data Table'!P147, CHAR(10)))-2))/12)
               ), 2),
               "-"
            )
         )
      )
   )
)</f>
        <v>5</v>
      </c>
      <c r="O146" s="203" cm="1">
        <f t="array" ref="O146">IF('Data Table'!Q147="", "-",
   IF('Data Table'!Q147="-", "-",
      IF(ISNUMBER('Data Table'!Q147*1), 'Data Table'!Q147,
         IF(ISNUMBER(SEARCH("hrs", 'Data Table'!Q147)),
            IFERROR(
               ROUND(SUMPRODUCT(
                  VALUE(LEFT(_xlfn.TEXTSPLIT('Data Table'!Q147, CHAR(10)), FIND("-", _xlfn.TEXTSPLIT('Data Table'!Q147, CHAR(10)))-1)) *
                  (VALUE(MID(_xlfn.TEXTSPLIT('Data Table'!Q147, CHAR(10)), FIND("-", _xlfn.TEXTSPLIT('Data Table'!Q147, CHAR(10)))+2,
                  SEARCH("hrs", _xlfn.TEXTSPLIT('Data Table'!Q147, CHAR(10)))-SEARCH("-", _xlfn.TEXTSPLIT('Data Table'!Q147, CHAR(10)))-2))/12)
               ), 2),
               "-"
            )
         )
      )
   )
)</f>
        <v>3</v>
      </c>
      <c r="P146" s="203" cm="1">
        <f t="array" ref="P146">IF('Data Table'!R147="", "-",
   IF('Data Table'!R147="-", "-",
      IF(ISNUMBER('Data Table'!R147*1), 'Data Table'!R147,
         IF(ISNUMBER(SEARCH("hrs", 'Data Table'!R147)),
            IFERROR(
               ROUND(SUMPRODUCT(
                  VALUE(LEFT(_xlfn.TEXTSPLIT('Data Table'!R147, CHAR(10)), FIND("-", _xlfn.TEXTSPLIT('Data Table'!R147, CHAR(10)))-1)) *
                  (VALUE(MID(_xlfn.TEXTSPLIT('Data Table'!R147, CHAR(10)), FIND("-", _xlfn.TEXTSPLIT('Data Table'!R147, CHAR(10)))+2,
                  SEARCH("hrs", _xlfn.TEXTSPLIT('Data Table'!R147, CHAR(10)))-SEARCH("-", _xlfn.TEXTSPLIT('Data Table'!R147, CHAR(10)))-2))/12)
               ), 2),
               "-"
            )
         )
      )
   )
)</f>
        <v>3</v>
      </c>
      <c r="Q146" s="203" cm="1">
        <f t="array" ref="Q146">IF('Data Table'!S147="", "-",
   IF('Data Table'!S147="-", "-",
      IF(ISNUMBER('Data Table'!S147*1), 'Data Table'!S147,
         IF(ISNUMBER(SEARCH("hrs", 'Data Table'!S147)),
            IFERROR(
               ROUND(SUMPRODUCT(
                  VALUE(LEFT(_xlfn.TEXTSPLIT('Data Table'!S147, CHAR(10)), FIND("-", _xlfn.TEXTSPLIT('Data Table'!S147, CHAR(10)))-1)) *
                  (VALUE(MID(_xlfn.TEXTSPLIT('Data Table'!S147, CHAR(10)), FIND("-", _xlfn.TEXTSPLIT('Data Table'!S147, CHAR(10)))+2,
                  SEARCH("hrs", _xlfn.TEXTSPLIT('Data Table'!S147, CHAR(10)))-SEARCH("-", _xlfn.TEXTSPLIT('Data Table'!S147, CHAR(10)))-2))/12)
               ), 2),
               "-"
            )
         )
      )
   )
)</f>
        <v>3</v>
      </c>
      <c r="R146" s="203" cm="1">
        <f t="array" ref="R146">IF('Data Table'!T147="", "-",
   IF('Data Table'!T147="-", "-",
      IF(ISNUMBER('Data Table'!T147*1), 'Data Table'!T147,
         IF(ISNUMBER(SEARCH("hrs", 'Data Table'!T147)),
            IFERROR(
               ROUND(SUMPRODUCT(
                  VALUE(LEFT(_xlfn.TEXTSPLIT('Data Table'!T147, CHAR(10)), FIND("-", _xlfn.TEXTSPLIT('Data Table'!T147, CHAR(10)))-1)) *
                  (VALUE(MID(_xlfn.TEXTSPLIT('Data Table'!T147, CHAR(10)), FIND("-", _xlfn.TEXTSPLIT('Data Table'!T147, CHAR(10)))+2,
                  SEARCH("hrs", _xlfn.TEXTSPLIT('Data Table'!T147, CHAR(10)))-SEARCH("-", _xlfn.TEXTSPLIT('Data Table'!T147, CHAR(10)))-2))/12)
               ), 2),
               "-"
            )
         )
      )
   )
)</f>
        <v>6</v>
      </c>
      <c r="S146" s="203" cm="1">
        <f t="array" ref="S146">IF('Data Table'!U147="", "-",
   IF('Data Table'!U147="-", "-",
      IF(ISNUMBER('Data Table'!U147*1), 'Data Table'!U147,
         IF(ISNUMBER(SEARCH("hrs", 'Data Table'!U147)),
            IFERROR(
               ROUND(SUMPRODUCT(
                  VALUE(LEFT(_xlfn.TEXTSPLIT('Data Table'!U147, CHAR(10)), FIND("-", _xlfn.TEXTSPLIT('Data Table'!U147, CHAR(10)))-1)) *
                  (VALUE(MID(_xlfn.TEXTSPLIT('Data Table'!U147, CHAR(10)), FIND("-", _xlfn.TEXTSPLIT('Data Table'!U147, CHAR(10)))+2,
                  SEARCH("hrs", _xlfn.TEXTSPLIT('Data Table'!U147, CHAR(10)))-SEARCH("-", _xlfn.TEXTSPLIT('Data Table'!U147, CHAR(10)))-2))/12)
               ), 2),
               "-"
            )
         )
      )
   )
)</f>
        <v>6</v>
      </c>
      <c r="T146" s="245">
        <v>25430</v>
      </c>
      <c r="U146" s="245">
        <v>64789</v>
      </c>
      <c r="V146" s="245">
        <v>839</v>
      </c>
      <c r="W146" s="296"/>
    </row>
    <row r="147" spans="1:23" s="3" customFormat="1" ht="20.25" customHeight="1">
      <c r="A147" s="205">
        <v>45457</v>
      </c>
      <c r="B147" s="203" cm="1">
        <f t="array" ref="B147">IF('Data Table'!B148="", "-",
   IF('Data Table'!B148="-", "-",
      IF(ISNUMBER('Data Table'!B148*1), 'Data Table'!B148,
         IF(ISNUMBER(SEARCH("hrs", 'Data Table'!B148)),
            IFERROR(
               ROUND(SUMPRODUCT(
                  VALUE(LEFT(_xlfn.TEXTSPLIT('Data Table'!B148, CHAR(10)), FIND("-", _xlfn.TEXTSPLIT('Data Table'!B148, CHAR(10)))-1)) *
                  (VALUE(MID(_xlfn.TEXTSPLIT('Data Table'!B148, CHAR(10)), FIND("-", _xlfn.TEXTSPLIT('Data Table'!B148, CHAR(10)))+2,
                  SEARCH("hrs", _xlfn.TEXTSPLIT('Data Table'!B148, CHAR(10)))-SEARCH("-", _xlfn.TEXTSPLIT('Data Table'!B148, CHAR(10)))-2))/12)
               ), 2),
               "-"
            )
         )
      )
   )
)</f>
        <v>100</v>
      </c>
      <c r="C147" s="203" cm="1">
        <f t="array" ref="C147">IF('Data Table'!C148="", "-",
   IF('Data Table'!C148="-", "-",
      IF(ISNUMBER('Data Table'!C148*1), 'Data Table'!C148,
         IF(ISNUMBER(SEARCH("hrs", 'Data Table'!C148)),
            IFERROR(
               ROUND(SUMPRODUCT(
                  VALUE(LEFT(_xlfn.TEXTSPLIT('Data Table'!C148, CHAR(10)), FIND("-", _xlfn.TEXTSPLIT('Data Table'!C148, CHAR(10)))-1)) *
                  (VALUE(MID(_xlfn.TEXTSPLIT('Data Table'!C148, CHAR(10)), FIND("-", _xlfn.TEXTSPLIT('Data Table'!C148, CHAR(10)))+2,
                  SEARCH("hrs", _xlfn.TEXTSPLIT('Data Table'!C148, CHAR(10)))-SEARCH("-", _xlfn.TEXTSPLIT('Data Table'!C148, CHAR(10)))-2))/12)
               ), 2),
               "-"
            )
         )
      )
   )
)</f>
        <v>100</v>
      </c>
      <c r="D147" s="203" cm="1">
        <f t="array" ref="D147">IF('Data Table'!D148="", "-",
   IF('Data Table'!D148="-", "-",
      IF(ISNUMBER('Data Table'!D148*1), 'Data Table'!D148,
         IF(ISNUMBER(SEARCH("hrs", 'Data Table'!D148)),
            IFERROR(
               ROUND(SUMPRODUCT(
                  VALUE(LEFT(_xlfn.TEXTSPLIT('Data Table'!D148, CHAR(10)), FIND("-", _xlfn.TEXTSPLIT('Data Table'!D148, CHAR(10)))-1)) *
                  (VALUE(MID(_xlfn.TEXTSPLIT('Data Table'!D148, CHAR(10)), FIND("-", _xlfn.TEXTSPLIT('Data Table'!D148, CHAR(10)))+2,
                  SEARCH("hrs", _xlfn.TEXTSPLIT('Data Table'!D148, CHAR(10)))-SEARCH("-", _xlfn.TEXTSPLIT('Data Table'!D148, CHAR(10)))-2))/12)
               ), 2),
               "-"
            )
         )
      )
   )
)</f>
        <v>26</v>
      </c>
      <c r="E147" s="203" cm="1">
        <f t="array" ref="E147">IF('Data Table'!E148="", "-",
   IF('Data Table'!E148="-", "-",
      IF(ISNUMBER('Data Table'!E148*1), 'Data Table'!E148,
         IF(ISNUMBER(SEARCH("hrs", 'Data Table'!E148)),
            IFERROR(
               ROUND(SUMPRODUCT(
                  VALUE(LEFT(_xlfn.TEXTSPLIT('Data Table'!E148, CHAR(10)), FIND("-", _xlfn.TEXTSPLIT('Data Table'!E148, CHAR(10)))-1)) *
                  (VALUE(MID(_xlfn.TEXTSPLIT('Data Table'!E148, CHAR(10)), FIND("-", _xlfn.TEXTSPLIT('Data Table'!E148, CHAR(10)))+2,
                  SEARCH("hrs", _xlfn.TEXTSPLIT('Data Table'!E148, CHAR(10)))-SEARCH("-", _xlfn.TEXTSPLIT('Data Table'!E148, CHAR(10)))-2))/12)
               ), 2),
               "-"
            )
         )
      )
   )
)</f>
        <v>26</v>
      </c>
      <c r="F147" s="203" cm="1">
        <f t="array" ref="F147">IF('Data Table'!F148="", "-",
   IF('Data Table'!F148="-", "-",
      IF(ISNUMBER('Data Table'!F148*1), 'Data Table'!F148,
         IF(ISNUMBER(SEARCH("hrs", 'Data Table'!F148)),
            IFERROR(
               ROUND(SUMPRODUCT(
                  VALUE(LEFT(_xlfn.TEXTSPLIT('Data Table'!F148, CHAR(10)), FIND("-", _xlfn.TEXTSPLIT('Data Table'!F148, CHAR(10)))-1)) *
                  (VALUE(MID(_xlfn.TEXTSPLIT('Data Table'!F148, CHAR(10)), FIND("-", _xlfn.TEXTSPLIT('Data Table'!F148, CHAR(10)))+2,
                  SEARCH("hrs", _xlfn.TEXTSPLIT('Data Table'!F148, CHAR(10)))-SEARCH("-", _xlfn.TEXTSPLIT('Data Table'!F148, CHAR(10)))-2))/12)
               ), 2),
               "-"
            )
         )
      )
   )
)</f>
        <v>9</v>
      </c>
      <c r="G147" s="203" cm="1">
        <f t="array" ref="G147">IF('Data Table'!G148="", "-",
   IF('Data Table'!G148="-", "-",
      IF(ISNUMBER('Data Table'!G148*1), 'Data Table'!G148,
         IF(ISNUMBER(SEARCH("hrs", 'Data Table'!G148)),
            IFERROR(
               ROUND(SUMPRODUCT(
                  VALUE(LEFT(_xlfn.TEXTSPLIT('Data Table'!G148, CHAR(10)), FIND("-", _xlfn.TEXTSPLIT('Data Table'!G148, CHAR(10)))-1)) *
                  (VALUE(MID(_xlfn.TEXTSPLIT('Data Table'!G148, CHAR(10)), FIND("-", _xlfn.TEXTSPLIT('Data Table'!G148, CHAR(10)))+2,
                  SEARCH("hrs", _xlfn.TEXTSPLIT('Data Table'!G148, CHAR(10)))-SEARCH("-", _xlfn.TEXTSPLIT('Data Table'!G148, CHAR(10)))-2))/12)
               ), 2),
               "-"
            )
         )
      )
   )
)</f>
        <v>9</v>
      </c>
      <c r="H147" s="203" cm="1">
        <f t="array" ref="H147">IF('Data Table'!H148="", "-",
   IF('Data Table'!H148="-", "-",
      IF(ISNUMBER('Data Table'!H148*1), 'Data Table'!H148,
         IF(ISNUMBER(SEARCH("hrs", 'Data Table'!H148)),
            IFERROR(
               ROUND(SUMPRODUCT(
                  VALUE(LEFT(_xlfn.TEXTSPLIT('Data Table'!H148, CHAR(10)), FIND("-", _xlfn.TEXTSPLIT('Data Table'!H148, CHAR(10)))-1)) *
                  (VALUE(MID(_xlfn.TEXTSPLIT('Data Table'!H148, CHAR(10)), FIND("-", _xlfn.TEXTSPLIT('Data Table'!H148, CHAR(10)))+2,
                  SEARCH("hrs", _xlfn.TEXTSPLIT('Data Table'!H148, CHAR(10)))-SEARCH("-", _xlfn.TEXTSPLIT('Data Table'!H148, CHAR(10)))-2))/12)
               ), 2),
               "-"
            )
         )
      )
   )
)</f>
        <v>9</v>
      </c>
      <c r="I147" s="203" cm="1">
        <f t="array" ref="I147">IF('Data Table'!I148="", "-",
   IF('Data Table'!I148="-", "-",
      IF(ISNUMBER('Data Table'!I148*1), 'Data Table'!I148,
         IF(ISNUMBER(SEARCH("hrs", 'Data Table'!I148)),
            IFERROR(
               ROUND(SUMPRODUCT(
                  VALUE(LEFT(_xlfn.TEXTSPLIT('Data Table'!I148, CHAR(10)), FIND("-", _xlfn.TEXTSPLIT('Data Table'!I148, CHAR(10)))-1)) *
                  (VALUE(MID(_xlfn.TEXTSPLIT('Data Table'!I148, CHAR(10)), FIND("-", _xlfn.TEXTSPLIT('Data Table'!I148, CHAR(10)))+2,
                  SEARCH("hrs", _xlfn.TEXTSPLIT('Data Table'!I148, CHAR(10)))-SEARCH("-", _xlfn.TEXTSPLIT('Data Table'!I148, CHAR(10)))-2))/12)
               ), 2),
               "-"
            )
         )
      )
   )
)</f>
        <v>9</v>
      </c>
      <c r="J147" s="203" cm="1">
        <f t="array" ref="J147">IF('Data Table'!J148="", "-",
   IF('Data Table'!J148="-", "-",
      IF(ISNUMBER('Data Table'!J148*1), 'Data Table'!J148,
         IF(ISNUMBER(SEARCH("hrs", 'Data Table'!J148)),
            IFERROR(
               ROUND(SUMPRODUCT(
                  VALUE(LEFT(_xlfn.TEXTSPLIT('Data Table'!J148, CHAR(10)), FIND("-", _xlfn.TEXTSPLIT('Data Table'!J148, CHAR(10)))-1)) *
                  (VALUE(MID(_xlfn.TEXTSPLIT('Data Table'!J148, CHAR(10)), FIND("-", _xlfn.TEXTSPLIT('Data Table'!J148, CHAR(10)))+2,
                  SEARCH("hrs", _xlfn.TEXTSPLIT('Data Table'!J148, CHAR(10)))-SEARCH("-", _xlfn.TEXTSPLIT('Data Table'!J148, CHAR(10)))-2))/12)
               ), 2),
               "-"
            )
         )
      )
   )
)</f>
        <v>3</v>
      </c>
      <c r="K147" s="203" cm="1">
        <f t="array" ref="K147">IF('Data Table'!K148="", "-",
   IF('Data Table'!K148="-", "-",
      IF(ISNUMBER('Data Table'!K148*1), 'Data Table'!K148,
         IF(ISNUMBER(SEARCH("hrs", 'Data Table'!K148)),
            IFERROR(
               ROUND(SUMPRODUCT(
                  VALUE(LEFT(_xlfn.TEXTSPLIT('Data Table'!K148, CHAR(10)), FIND("-", _xlfn.TEXTSPLIT('Data Table'!K148, CHAR(10)))-1)) *
                  (VALUE(MID(_xlfn.TEXTSPLIT('Data Table'!K148, CHAR(10)), FIND("-", _xlfn.TEXTSPLIT('Data Table'!K148, CHAR(10)))+2,
                  SEARCH("hrs", _xlfn.TEXTSPLIT('Data Table'!K148, CHAR(10)))-SEARCH("-", _xlfn.TEXTSPLIT('Data Table'!K148, CHAR(10)))-2))/12)
               ), 2),
               "-"
            )
         )
      )
   )
)</f>
        <v>3</v>
      </c>
      <c r="L147" s="203" cm="1">
        <f t="array" ref="L147">IF('Data Table'!N148="", "-",
   IF('Data Table'!N148="-", "-",
      IF(ISNUMBER('Data Table'!N148*1), 'Data Table'!N148,
         IF(ISNUMBER(SEARCH("hrs", 'Data Table'!N148)),
            IFERROR(
               ROUND(SUMPRODUCT(
                  VALUE(LEFT(_xlfn.TEXTSPLIT('Data Table'!N148, CHAR(10)), FIND("-", _xlfn.TEXTSPLIT('Data Table'!N148, CHAR(10)))-1)) *
                  (VALUE(MID(_xlfn.TEXTSPLIT('Data Table'!N148, CHAR(10)), FIND("-", _xlfn.TEXTSPLIT('Data Table'!N148, CHAR(10)))+2,
                  SEARCH("hrs", _xlfn.TEXTSPLIT('Data Table'!N148, CHAR(10)))-SEARCH("-", _xlfn.TEXTSPLIT('Data Table'!N148, CHAR(10)))-2))/12)
               ), 2),
               "-"
            )
         )
      )
   )
)</f>
        <v>3</v>
      </c>
      <c r="M147" s="203" cm="1">
        <f t="array" ref="M147">IF('Data Table'!O148="", "-",
   IF('Data Table'!O148="-", "-",
      IF(ISNUMBER('Data Table'!O148*1), 'Data Table'!O148,
         IF(ISNUMBER(SEARCH("hrs", 'Data Table'!O148)),
            IFERROR(
               ROUND(SUMPRODUCT(
                  VALUE(LEFT(_xlfn.TEXTSPLIT('Data Table'!O148, CHAR(10)), FIND("-", _xlfn.TEXTSPLIT('Data Table'!O148, CHAR(10)))-1)) *
                  (VALUE(MID(_xlfn.TEXTSPLIT('Data Table'!O148, CHAR(10)), FIND("-", _xlfn.TEXTSPLIT('Data Table'!O148, CHAR(10)))+2,
                  SEARCH("hrs", _xlfn.TEXTSPLIT('Data Table'!O148, CHAR(10)))-SEARCH("-", _xlfn.TEXTSPLIT('Data Table'!O148, CHAR(10)))-2))/12)
               ), 2),
               "-"
            )
         )
      )
   )
)</f>
        <v>1.42</v>
      </c>
      <c r="N147" s="203" cm="1">
        <f t="array" ref="N147">IF('Data Table'!P148="", "-",
   IF('Data Table'!P148="-", "-",
      IF(ISNUMBER('Data Table'!P148*1), 'Data Table'!P148,
         IF(ISNUMBER(SEARCH("hrs", 'Data Table'!P148)),
            IFERROR(
               ROUND(SUMPRODUCT(
                  VALUE(LEFT(_xlfn.TEXTSPLIT('Data Table'!P148, CHAR(10)), FIND("-", _xlfn.TEXTSPLIT('Data Table'!P148, CHAR(10)))-1)) *
                  (VALUE(MID(_xlfn.TEXTSPLIT('Data Table'!P148, CHAR(10)), FIND("-", _xlfn.TEXTSPLIT('Data Table'!P148, CHAR(10)))+2,
                  SEARCH("hrs", _xlfn.TEXTSPLIT('Data Table'!P148, CHAR(10)))-SEARCH("-", _xlfn.TEXTSPLIT('Data Table'!P148, CHAR(10)))-2))/12)
               ), 2),
               "-"
            )
         )
      )
   )
)</f>
        <v>5</v>
      </c>
      <c r="O147" s="203" cm="1">
        <f t="array" ref="O147">IF('Data Table'!Q148="", "-",
   IF('Data Table'!Q148="-", "-",
      IF(ISNUMBER('Data Table'!Q148*1), 'Data Table'!Q148,
         IF(ISNUMBER(SEARCH("hrs", 'Data Table'!Q148)),
            IFERROR(
               ROUND(SUMPRODUCT(
                  VALUE(LEFT(_xlfn.TEXTSPLIT('Data Table'!Q148, CHAR(10)), FIND("-", _xlfn.TEXTSPLIT('Data Table'!Q148, CHAR(10)))-1)) *
                  (VALUE(MID(_xlfn.TEXTSPLIT('Data Table'!Q148, CHAR(10)), FIND("-", _xlfn.TEXTSPLIT('Data Table'!Q148, CHAR(10)))+2,
                  SEARCH("hrs", _xlfn.TEXTSPLIT('Data Table'!Q148, CHAR(10)))-SEARCH("-", _xlfn.TEXTSPLIT('Data Table'!Q148, CHAR(10)))-2))/12)
               ), 2),
               "-"
            )
         )
      )
   )
)</f>
        <v>4</v>
      </c>
      <c r="P147" s="203" cm="1">
        <f t="array" ref="P147">IF('Data Table'!R148="", "-",
   IF('Data Table'!R148="-", "-",
      IF(ISNUMBER('Data Table'!R148*1), 'Data Table'!R148,
         IF(ISNUMBER(SEARCH("hrs", 'Data Table'!R148)),
            IFERROR(
               ROUND(SUMPRODUCT(
                  VALUE(LEFT(_xlfn.TEXTSPLIT('Data Table'!R148, CHAR(10)), FIND("-", _xlfn.TEXTSPLIT('Data Table'!R148, CHAR(10)))-1)) *
                  (VALUE(MID(_xlfn.TEXTSPLIT('Data Table'!R148, CHAR(10)), FIND("-", _xlfn.TEXTSPLIT('Data Table'!R148, CHAR(10)))+2,
                  SEARCH("hrs", _xlfn.TEXTSPLIT('Data Table'!R148, CHAR(10)))-SEARCH("-", _xlfn.TEXTSPLIT('Data Table'!R148, CHAR(10)))-2))/12)
               ), 2),
               "-"
            )
         )
      )
   )
)</f>
        <v>3</v>
      </c>
      <c r="Q147" s="203" cm="1">
        <f t="array" ref="Q147">IF('Data Table'!S148="", "-",
   IF('Data Table'!S148="-", "-",
      IF(ISNUMBER('Data Table'!S148*1), 'Data Table'!S148,
         IF(ISNUMBER(SEARCH("hrs", 'Data Table'!S148)),
            IFERROR(
               ROUND(SUMPRODUCT(
                  VALUE(LEFT(_xlfn.TEXTSPLIT('Data Table'!S148, CHAR(10)), FIND("-", _xlfn.TEXTSPLIT('Data Table'!S148, CHAR(10)))-1)) *
                  (VALUE(MID(_xlfn.TEXTSPLIT('Data Table'!S148, CHAR(10)), FIND("-", _xlfn.TEXTSPLIT('Data Table'!S148, CHAR(10)))+2,
                  SEARCH("hrs", _xlfn.TEXTSPLIT('Data Table'!S148, CHAR(10)))-SEARCH("-", _xlfn.TEXTSPLIT('Data Table'!S148, CHAR(10)))-2))/12)
               ), 2),
               "-"
            )
         )
      )
   )
)</f>
        <v>3</v>
      </c>
      <c r="R147" s="203" cm="1">
        <f t="array" ref="R147">IF('Data Table'!T148="", "-",
   IF('Data Table'!T148="-", "-",
      IF(ISNUMBER('Data Table'!T148*1), 'Data Table'!T148,
         IF(ISNUMBER(SEARCH("hrs", 'Data Table'!T148)),
            IFERROR(
               ROUND(SUMPRODUCT(
                  VALUE(LEFT(_xlfn.TEXTSPLIT('Data Table'!T148, CHAR(10)), FIND("-", _xlfn.TEXTSPLIT('Data Table'!T148, CHAR(10)))-1)) *
                  (VALUE(MID(_xlfn.TEXTSPLIT('Data Table'!T148, CHAR(10)), FIND("-", _xlfn.TEXTSPLIT('Data Table'!T148, CHAR(10)))+2,
                  SEARCH("hrs", _xlfn.TEXTSPLIT('Data Table'!T148, CHAR(10)))-SEARCH("-", _xlfn.TEXTSPLIT('Data Table'!T148, CHAR(10)))-2))/12)
               ), 2),
               "-"
            )
         )
      )
   )
)</f>
        <v>6</v>
      </c>
      <c r="S147" s="203" cm="1">
        <f t="array" ref="S147">IF('Data Table'!U148="", "-",
   IF('Data Table'!U148="-", "-",
      IF(ISNUMBER('Data Table'!U148*1), 'Data Table'!U148,
         IF(ISNUMBER(SEARCH("hrs", 'Data Table'!U148)),
            IFERROR(
               ROUND(SUMPRODUCT(
                  VALUE(LEFT(_xlfn.TEXTSPLIT('Data Table'!U148, CHAR(10)), FIND("-", _xlfn.TEXTSPLIT('Data Table'!U148, CHAR(10)))-1)) *
                  (VALUE(MID(_xlfn.TEXTSPLIT('Data Table'!U148, CHAR(10)), FIND("-", _xlfn.TEXTSPLIT('Data Table'!U148, CHAR(10)))+2,
                  SEARCH("hrs", _xlfn.TEXTSPLIT('Data Table'!U148, CHAR(10)))-SEARCH("-", _xlfn.TEXTSPLIT('Data Table'!U148, CHAR(10)))-2))/12)
               ), 2),
               "-"
            )
         )
      )
   )
)</f>
        <v>6</v>
      </c>
      <c r="T147" s="245">
        <v>25461</v>
      </c>
      <c r="U147" s="245">
        <v>67237</v>
      </c>
      <c r="V147" s="245">
        <v>905</v>
      </c>
      <c r="W147" s="296"/>
    </row>
    <row r="148" spans="1:23" s="3" customFormat="1" ht="20.25" customHeight="1">
      <c r="A148" s="205">
        <v>45458</v>
      </c>
      <c r="B148" s="203" cm="1">
        <f t="array" ref="B148">IF('Data Table'!B149="", "-",
   IF('Data Table'!B149="-", "-",
      IF(ISNUMBER('Data Table'!B149*1), 'Data Table'!B149,
         IF(ISNUMBER(SEARCH("hrs", 'Data Table'!B149)),
            IFERROR(
               ROUND(SUMPRODUCT(
                  VALUE(LEFT(_xlfn.TEXTSPLIT('Data Table'!B149, CHAR(10)), FIND("-", _xlfn.TEXTSPLIT('Data Table'!B149, CHAR(10)))-1)) *
                  (VALUE(MID(_xlfn.TEXTSPLIT('Data Table'!B149, CHAR(10)), FIND("-", _xlfn.TEXTSPLIT('Data Table'!B149, CHAR(10)))+2,
                  SEARCH("hrs", _xlfn.TEXTSPLIT('Data Table'!B149, CHAR(10)))-SEARCH("-", _xlfn.TEXTSPLIT('Data Table'!B149, CHAR(10)))-2))/12)
               ), 2),
               "-"
            )
         )
      )
   )
)</f>
        <v>112</v>
      </c>
      <c r="C148" s="203" cm="1">
        <f t="array" ref="C148">IF('Data Table'!C149="", "-",
   IF('Data Table'!C149="-", "-",
      IF(ISNUMBER('Data Table'!C149*1), 'Data Table'!C149,
         IF(ISNUMBER(SEARCH("hrs", 'Data Table'!C149)),
            IFERROR(
               ROUND(SUMPRODUCT(
                  VALUE(LEFT(_xlfn.TEXTSPLIT('Data Table'!C149, CHAR(10)), FIND("-", _xlfn.TEXTSPLIT('Data Table'!C149, CHAR(10)))-1)) *
                  (VALUE(MID(_xlfn.TEXTSPLIT('Data Table'!C149, CHAR(10)), FIND("-", _xlfn.TEXTSPLIT('Data Table'!C149, CHAR(10)))+2,
                  SEARCH("hrs", _xlfn.TEXTSPLIT('Data Table'!C149, CHAR(10)))-SEARCH("-", _xlfn.TEXTSPLIT('Data Table'!C149, CHAR(10)))-2))/12)
               ), 2),
               "-"
            )
         )
      )
   )
)</f>
        <v>110</v>
      </c>
      <c r="D148" s="203" cm="1">
        <f t="array" ref="D148">IF('Data Table'!D149="", "-",
   IF('Data Table'!D149="-", "-",
      IF(ISNUMBER('Data Table'!D149*1), 'Data Table'!D149,
         IF(ISNUMBER(SEARCH("hrs", 'Data Table'!D149)),
            IFERROR(
               ROUND(SUMPRODUCT(
                  VALUE(LEFT(_xlfn.TEXTSPLIT('Data Table'!D149, CHAR(10)), FIND("-", _xlfn.TEXTSPLIT('Data Table'!D149, CHAR(10)))-1)) *
                  (VALUE(MID(_xlfn.TEXTSPLIT('Data Table'!D149, CHAR(10)), FIND("-", _xlfn.TEXTSPLIT('Data Table'!D149, CHAR(10)))+2,
                  SEARCH("hrs", _xlfn.TEXTSPLIT('Data Table'!D149, CHAR(10)))-SEARCH("-", _xlfn.TEXTSPLIT('Data Table'!D149, CHAR(10)))-2))/12)
               ), 2),
               "-"
            )
         )
      )
   )
)</f>
        <v>25</v>
      </c>
      <c r="E148" s="203" cm="1">
        <f t="array" ref="E148">IF('Data Table'!E149="", "-",
   IF('Data Table'!E149="-", "-",
      IF(ISNUMBER('Data Table'!E149*1), 'Data Table'!E149,
         IF(ISNUMBER(SEARCH("hrs", 'Data Table'!E149)),
            IFERROR(
               ROUND(SUMPRODUCT(
                  VALUE(LEFT(_xlfn.TEXTSPLIT('Data Table'!E149, CHAR(10)), FIND("-", _xlfn.TEXTSPLIT('Data Table'!E149, CHAR(10)))-1)) *
                  (VALUE(MID(_xlfn.TEXTSPLIT('Data Table'!E149, CHAR(10)), FIND("-", _xlfn.TEXTSPLIT('Data Table'!E149, CHAR(10)))+2,
                  SEARCH("hrs", _xlfn.TEXTSPLIT('Data Table'!E149, CHAR(10)))-SEARCH("-", _xlfn.TEXTSPLIT('Data Table'!E149, CHAR(10)))-2))/12)
               ), 2),
               "-"
            )
         )
      )
   )
)</f>
        <v>26</v>
      </c>
      <c r="F148" s="203" cm="1">
        <f t="array" ref="F148">IF('Data Table'!F149="", "-",
   IF('Data Table'!F149="-", "-",
      IF(ISNUMBER('Data Table'!F149*1), 'Data Table'!F149,
         IF(ISNUMBER(SEARCH("hrs", 'Data Table'!F149)),
            IFERROR(
               ROUND(SUMPRODUCT(
                  VALUE(LEFT(_xlfn.TEXTSPLIT('Data Table'!F149, CHAR(10)), FIND("-", _xlfn.TEXTSPLIT('Data Table'!F149, CHAR(10)))-1)) *
                  (VALUE(MID(_xlfn.TEXTSPLIT('Data Table'!F149, CHAR(10)), FIND("-", _xlfn.TEXTSPLIT('Data Table'!F149, CHAR(10)))+2,
                  SEARCH("hrs", _xlfn.TEXTSPLIT('Data Table'!F149, CHAR(10)))-SEARCH("-", _xlfn.TEXTSPLIT('Data Table'!F149, CHAR(10)))-2))/12)
               ), 2),
               "-"
            )
         )
      )
   )
)</f>
        <v>9</v>
      </c>
      <c r="G148" s="203" cm="1">
        <f t="array" ref="G148">IF('Data Table'!G149="", "-",
   IF('Data Table'!G149="-", "-",
      IF(ISNUMBER('Data Table'!G149*1), 'Data Table'!G149,
         IF(ISNUMBER(SEARCH("hrs", 'Data Table'!G149)),
            IFERROR(
               ROUND(SUMPRODUCT(
                  VALUE(LEFT(_xlfn.TEXTSPLIT('Data Table'!G149, CHAR(10)), FIND("-", _xlfn.TEXTSPLIT('Data Table'!G149, CHAR(10)))-1)) *
                  (VALUE(MID(_xlfn.TEXTSPLIT('Data Table'!G149, CHAR(10)), FIND("-", _xlfn.TEXTSPLIT('Data Table'!G149, CHAR(10)))+2,
                  SEARCH("hrs", _xlfn.TEXTSPLIT('Data Table'!G149, CHAR(10)))-SEARCH("-", _xlfn.TEXTSPLIT('Data Table'!G149, CHAR(10)))-2))/12)
               ), 2),
               "-"
            )
         )
      )
   )
)</f>
        <v>9</v>
      </c>
      <c r="H148" s="203" cm="1">
        <f t="array" ref="H148">IF('Data Table'!H149="", "-",
   IF('Data Table'!H149="-", "-",
      IF(ISNUMBER('Data Table'!H149*1), 'Data Table'!H149,
         IF(ISNUMBER(SEARCH("hrs", 'Data Table'!H149)),
            IFERROR(
               ROUND(SUMPRODUCT(
                  VALUE(LEFT(_xlfn.TEXTSPLIT('Data Table'!H149, CHAR(10)), FIND("-", _xlfn.TEXTSPLIT('Data Table'!H149, CHAR(10)))-1)) *
                  (VALUE(MID(_xlfn.TEXTSPLIT('Data Table'!H149, CHAR(10)), FIND("-", _xlfn.TEXTSPLIT('Data Table'!H149, CHAR(10)))+2,
                  SEARCH("hrs", _xlfn.TEXTSPLIT('Data Table'!H149, CHAR(10)))-SEARCH("-", _xlfn.TEXTSPLIT('Data Table'!H149, CHAR(10)))-2))/12)
               ), 2),
               "-"
            )
         )
      )
   )
)</f>
        <v>7</v>
      </c>
      <c r="I148" s="203" cm="1">
        <f t="array" ref="I148">IF('Data Table'!I149="", "-",
   IF('Data Table'!I149="-", "-",
      IF(ISNUMBER('Data Table'!I149*1), 'Data Table'!I149,
         IF(ISNUMBER(SEARCH("hrs", 'Data Table'!I149)),
            IFERROR(
               ROUND(SUMPRODUCT(
                  VALUE(LEFT(_xlfn.TEXTSPLIT('Data Table'!I149, CHAR(10)), FIND("-", _xlfn.TEXTSPLIT('Data Table'!I149, CHAR(10)))-1)) *
                  (VALUE(MID(_xlfn.TEXTSPLIT('Data Table'!I149, CHAR(10)), FIND("-", _xlfn.TEXTSPLIT('Data Table'!I149, CHAR(10)))+2,
                  SEARCH("hrs", _xlfn.TEXTSPLIT('Data Table'!I149, CHAR(10)))-SEARCH("-", _xlfn.TEXTSPLIT('Data Table'!I149, CHAR(10)))-2))/12)
               ), 2),
               "-"
            )
         )
      )
   )
)</f>
        <v>8</v>
      </c>
      <c r="J148" s="203" cm="1">
        <f t="array" ref="J148">IF('Data Table'!J149="", "-",
   IF('Data Table'!J149="-", "-",
      IF(ISNUMBER('Data Table'!J149*1), 'Data Table'!J149,
         IF(ISNUMBER(SEARCH("hrs", 'Data Table'!J149)),
            IFERROR(
               ROUND(SUMPRODUCT(
                  VALUE(LEFT(_xlfn.TEXTSPLIT('Data Table'!J149, CHAR(10)), FIND("-", _xlfn.TEXTSPLIT('Data Table'!J149, CHAR(10)))-1)) *
                  (VALUE(MID(_xlfn.TEXTSPLIT('Data Table'!J149, CHAR(10)), FIND("-", _xlfn.TEXTSPLIT('Data Table'!J149, CHAR(10)))+2,
                  SEARCH("hrs", _xlfn.TEXTSPLIT('Data Table'!J149, CHAR(10)))-SEARCH("-", _xlfn.TEXTSPLIT('Data Table'!J149, CHAR(10)))-2))/12)
               ), 2),
               "-"
            )
         )
      )
   )
)</f>
        <v>4</v>
      </c>
      <c r="K148" s="203" cm="1">
        <f t="array" ref="K148">IF('Data Table'!K149="", "-",
   IF('Data Table'!K149="-", "-",
      IF(ISNUMBER('Data Table'!K149*1), 'Data Table'!K149,
         IF(ISNUMBER(SEARCH("hrs", 'Data Table'!K149)),
            IFERROR(
               ROUND(SUMPRODUCT(
                  VALUE(LEFT(_xlfn.TEXTSPLIT('Data Table'!K149, CHAR(10)), FIND("-", _xlfn.TEXTSPLIT('Data Table'!K149, CHAR(10)))-1)) *
                  (VALUE(MID(_xlfn.TEXTSPLIT('Data Table'!K149, CHAR(10)), FIND("-", _xlfn.TEXTSPLIT('Data Table'!K149, CHAR(10)))+2,
                  SEARCH("hrs", _xlfn.TEXTSPLIT('Data Table'!K149, CHAR(10)))-SEARCH("-", _xlfn.TEXTSPLIT('Data Table'!K149, CHAR(10)))-2))/12)
               ), 2),
               "-"
            )
         )
      )
   )
)</f>
        <v>4</v>
      </c>
      <c r="L148" s="203" cm="1">
        <f t="array" ref="L148">IF('Data Table'!N149="", "-",
   IF('Data Table'!N149="-", "-",
      IF(ISNUMBER('Data Table'!N149*1), 'Data Table'!N149,
         IF(ISNUMBER(SEARCH("hrs", 'Data Table'!N149)),
            IFERROR(
               ROUND(SUMPRODUCT(
                  VALUE(LEFT(_xlfn.TEXTSPLIT('Data Table'!N149, CHAR(10)), FIND("-", _xlfn.TEXTSPLIT('Data Table'!N149, CHAR(10)))-1)) *
                  (VALUE(MID(_xlfn.TEXTSPLIT('Data Table'!N149, CHAR(10)), FIND("-", _xlfn.TEXTSPLIT('Data Table'!N149, CHAR(10)))+2,
                  SEARCH("hrs", _xlfn.TEXTSPLIT('Data Table'!N149, CHAR(10)))-SEARCH("-", _xlfn.TEXTSPLIT('Data Table'!N149, CHAR(10)))-2))/12)
               ), 2),
               "-"
            )
         )
      )
   )
)</f>
        <v>2</v>
      </c>
      <c r="M148" s="203" cm="1">
        <f t="array" ref="M148">IF('Data Table'!O149="", "-",
   IF('Data Table'!O149="-", "-",
      IF(ISNUMBER('Data Table'!O149*1), 'Data Table'!O149,
         IF(ISNUMBER(SEARCH("hrs", 'Data Table'!O149)),
            IFERROR(
               ROUND(SUMPRODUCT(
                  VALUE(LEFT(_xlfn.TEXTSPLIT('Data Table'!O149, CHAR(10)), FIND("-", _xlfn.TEXTSPLIT('Data Table'!O149, CHAR(10)))-1)) *
                  (VALUE(MID(_xlfn.TEXTSPLIT('Data Table'!O149, CHAR(10)), FIND("-", _xlfn.TEXTSPLIT('Data Table'!O149, CHAR(10)))+2,
                  SEARCH("hrs", _xlfn.TEXTSPLIT('Data Table'!O149, CHAR(10)))-SEARCH("-", _xlfn.TEXTSPLIT('Data Table'!O149, CHAR(10)))-2))/12)
               ), 2),
               "-"
            )
         )
      )
   )
)</f>
        <v>1.42</v>
      </c>
      <c r="N148" s="203" cm="1">
        <f t="array" ref="N148">IF('Data Table'!P149="", "-",
   IF('Data Table'!P149="-", "-",
      IF(ISNUMBER('Data Table'!P149*1), 'Data Table'!P149,
         IF(ISNUMBER(SEARCH("hrs", 'Data Table'!P149)),
            IFERROR(
               ROUND(SUMPRODUCT(
                  VALUE(LEFT(_xlfn.TEXTSPLIT('Data Table'!P149, CHAR(10)), FIND("-", _xlfn.TEXTSPLIT('Data Table'!P149, CHAR(10)))-1)) *
                  (VALUE(MID(_xlfn.TEXTSPLIT('Data Table'!P149, CHAR(10)), FIND("-", _xlfn.TEXTSPLIT('Data Table'!P149, CHAR(10)))+2,
                  SEARCH("hrs", _xlfn.TEXTSPLIT('Data Table'!P149, CHAR(10)))-SEARCH("-", _xlfn.TEXTSPLIT('Data Table'!P149, CHAR(10)))-2))/12)
               ), 2),
               "-"
            )
         )
      )
   )
)</f>
        <v>4</v>
      </c>
      <c r="O148" s="203" cm="1">
        <f t="array" ref="O148">IF('Data Table'!Q149="", "-",
   IF('Data Table'!Q149="-", "-",
      IF(ISNUMBER('Data Table'!Q149*1), 'Data Table'!Q149,
         IF(ISNUMBER(SEARCH("hrs", 'Data Table'!Q149)),
            IFERROR(
               ROUND(SUMPRODUCT(
                  VALUE(LEFT(_xlfn.TEXTSPLIT('Data Table'!Q149, CHAR(10)), FIND("-", _xlfn.TEXTSPLIT('Data Table'!Q149, CHAR(10)))-1)) *
                  (VALUE(MID(_xlfn.TEXTSPLIT('Data Table'!Q149, CHAR(10)), FIND("-", _xlfn.TEXTSPLIT('Data Table'!Q149, CHAR(10)))+2,
                  SEARCH("hrs", _xlfn.TEXTSPLIT('Data Table'!Q149, CHAR(10)))-SEARCH("-", _xlfn.TEXTSPLIT('Data Table'!Q149, CHAR(10)))-2))/12)
               ), 2),
               "-"
            )
         )
      )
   )
)</f>
        <v>4</v>
      </c>
      <c r="P148" s="203" cm="1">
        <f t="array" ref="P148">IF('Data Table'!R149="", "-",
   IF('Data Table'!R149="-", "-",
      IF(ISNUMBER('Data Table'!R149*1), 'Data Table'!R149,
         IF(ISNUMBER(SEARCH("hrs", 'Data Table'!R149)),
            IFERROR(
               ROUND(SUMPRODUCT(
                  VALUE(LEFT(_xlfn.TEXTSPLIT('Data Table'!R149, CHAR(10)), FIND("-", _xlfn.TEXTSPLIT('Data Table'!R149, CHAR(10)))-1)) *
                  (VALUE(MID(_xlfn.TEXTSPLIT('Data Table'!R149, CHAR(10)), FIND("-", _xlfn.TEXTSPLIT('Data Table'!R149, CHAR(10)))+2,
                  SEARCH("hrs", _xlfn.TEXTSPLIT('Data Table'!R149, CHAR(10)))-SEARCH("-", _xlfn.TEXTSPLIT('Data Table'!R149, CHAR(10)))-2))/12)
               ), 2),
               "-"
            )
         )
      )
   )
)</f>
        <v>3</v>
      </c>
      <c r="Q148" s="203" cm="1">
        <f t="array" ref="Q148">IF('Data Table'!S149="", "-",
   IF('Data Table'!S149="-", "-",
      IF(ISNUMBER('Data Table'!S149*1), 'Data Table'!S149,
         IF(ISNUMBER(SEARCH("hrs", 'Data Table'!S149)),
            IFERROR(
               ROUND(SUMPRODUCT(
                  VALUE(LEFT(_xlfn.TEXTSPLIT('Data Table'!S149, CHAR(10)), FIND("-", _xlfn.TEXTSPLIT('Data Table'!S149, CHAR(10)))-1)) *
                  (VALUE(MID(_xlfn.TEXTSPLIT('Data Table'!S149, CHAR(10)), FIND("-", _xlfn.TEXTSPLIT('Data Table'!S149, CHAR(10)))+2,
                  SEARCH("hrs", _xlfn.TEXTSPLIT('Data Table'!S149, CHAR(10)))-SEARCH("-", _xlfn.TEXTSPLIT('Data Table'!S149, CHAR(10)))-2))/12)
               ), 2),
               "-"
            )
         )
      )
   )
)</f>
        <v>3</v>
      </c>
      <c r="R148" s="203" cm="1">
        <f t="array" ref="R148">IF('Data Table'!T149="", "-",
   IF('Data Table'!T149="-", "-",
      IF(ISNUMBER('Data Table'!T149*1), 'Data Table'!T149,
         IF(ISNUMBER(SEARCH("hrs", 'Data Table'!T149)),
            IFERROR(
               ROUND(SUMPRODUCT(
                  VALUE(LEFT(_xlfn.TEXTSPLIT('Data Table'!T149, CHAR(10)), FIND("-", _xlfn.TEXTSPLIT('Data Table'!T149, CHAR(10)))-1)) *
                  (VALUE(MID(_xlfn.TEXTSPLIT('Data Table'!T149, CHAR(10)), FIND("-", _xlfn.TEXTSPLIT('Data Table'!T149, CHAR(10)))+2,
                  SEARCH("hrs", _xlfn.TEXTSPLIT('Data Table'!T149, CHAR(10)))-SEARCH("-", _xlfn.TEXTSPLIT('Data Table'!T149, CHAR(10)))-2))/12)
               ), 2),
               "-"
            )
         )
      )
   )
)</f>
        <v>6</v>
      </c>
      <c r="S148" s="203" cm="1">
        <f t="array" ref="S148">IF('Data Table'!U149="", "-",
   IF('Data Table'!U149="-", "-",
      IF(ISNUMBER('Data Table'!U149*1), 'Data Table'!U149,
         IF(ISNUMBER(SEARCH("hrs", 'Data Table'!U149)),
            IFERROR(
               ROUND(SUMPRODUCT(
                  VALUE(LEFT(_xlfn.TEXTSPLIT('Data Table'!U149, CHAR(10)), FIND("-", _xlfn.TEXTSPLIT('Data Table'!U149, CHAR(10)))-1)) *
                  (VALUE(MID(_xlfn.TEXTSPLIT('Data Table'!U149, CHAR(10)), FIND("-", _xlfn.TEXTSPLIT('Data Table'!U149, CHAR(10)))+2,
                  SEARCH("hrs", _xlfn.TEXTSPLIT('Data Table'!U149, CHAR(10)))-SEARCH("-", _xlfn.TEXTSPLIT('Data Table'!U149, CHAR(10)))-2))/12)
               ), 2),
               "-"
            )
         )
      )
   )
)</f>
        <v>6</v>
      </c>
      <c r="T148" s="245">
        <v>24885</v>
      </c>
      <c r="U148" s="245">
        <v>61457</v>
      </c>
      <c r="V148" s="245">
        <v>840</v>
      </c>
      <c r="W148" s="296"/>
    </row>
    <row r="149" spans="1:23" s="3" customFormat="1" ht="20.25" customHeight="1">
      <c r="A149" s="205">
        <v>45459</v>
      </c>
      <c r="B149" s="203" cm="1">
        <f t="array" ref="B149">IF('Data Table'!B150="", "-",
   IF('Data Table'!B150="-", "-",
      IF(ISNUMBER('Data Table'!B150*1), 'Data Table'!B150,
         IF(ISNUMBER(SEARCH("hrs", 'Data Table'!B150)),
            IFERROR(
               ROUND(SUMPRODUCT(
                  VALUE(LEFT(_xlfn.TEXTSPLIT('Data Table'!B150, CHAR(10)), FIND("-", _xlfn.TEXTSPLIT('Data Table'!B150, CHAR(10)))-1)) *
                  (VALUE(MID(_xlfn.TEXTSPLIT('Data Table'!B150, CHAR(10)), FIND("-", _xlfn.TEXTSPLIT('Data Table'!B150, CHAR(10)))+2,
                  SEARCH("hrs", _xlfn.TEXTSPLIT('Data Table'!B150, CHAR(10)))-SEARCH("-", _xlfn.TEXTSPLIT('Data Table'!B150, CHAR(10)))-2))/12)
               ), 2),
               "-"
            )
         )
      )
   )
)</f>
        <v>108</v>
      </c>
      <c r="C149" s="203" cm="1">
        <f t="array" ref="C149">IF('Data Table'!C150="", "-",
   IF('Data Table'!C150="-", "-",
      IF(ISNUMBER('Data Table'!C150*1), 'Data Table'!C150,
         IF(ISNUMBER(SEARCH("hrs", 'Data Table'!C150)),
            IFERROR(
               ROUND(SUMPRODUCT(
                  VALUE(LEFT(_xlfn.TEXTSPLIT('Data Table'!C150, CHAR(10)), FIND("-", _xlfn.TEXTSPLIT('Data Table'!C150, CHAR(10)))-1)) *
                  (VALUE(MID(_xlfn.TEXTSPLIT('Data Table'!C150, CHAR(10)), FIND("-", _xlfn.TEXTSPLIT('Data Table'!C150, CHAR(10)))+2,
                  SEARCH("hrs", _xlfn.TEXTSPLIT('Data Table'!C150, CHAR(10)))-SEARCH("-", _xlfn.TEXTSPLIT('Data Table'!C150, CHAR(10)))-2))/12)
               ), 2),
               "-"
            )
         )
      )
   )
)</f>
        <v>117</v>
      </c>
      <c r="D149" s="203" cm="1">
        <f t="array" ref="D149">IF('Data Table'!D150="", "-",
   IF('Data Table'!D150="-", "-",
      IF(ISNUMBER('Data Table'!D150*1), 'Data Table'!D150,
         IF(ISNUMBER(SEARCH("hrs", 'Data Table'!D150)),
            IFERROR(
               ROUND(SUMPRODUCT(
                  VALUE(LEFT(_xlfn.TEXTSPLIT('Data Table'!D150, CHAR(10)), FIND("-", _xlfn.TEXTSPLIT('Data Table'!D150, CHAR(10)))-1)) *
                  (VALUE(MID(_xlfn.TEXTSPLIT('Data Table'!D150, CHAR(10)), FIND("-", _xlfn.TEXTSPLIT('Data Table'!D150, CHAR(10)))+2,
                  SEARCH("hrs", _xlfn.TEXTSPLIT('Data Table'!D150, CHAR(10)))-SEARCH("-", _xlfn.TEXTSPLIT('Data Table'!D150, CHAR(10)))-2))/12)
               ), 2),
               "-"
            )
         )
      )
   )
)</f>
        <v>25</v>
      </c>
      <c r="E149" s="203" cm="1">
        <f t="array" ref="E149">IF('Data Table'!E150="", "-",
   IF('Data Table'!E150="-", "-",
      IF(ISNUMBER('Data Table'!E150*1), 'Data Table'!E150,
         IF(ISNUMBER(SEARCH("hrs", 'Data Table'!E150)),
            IFERROR(
               ROUND(SUMPRODUCT(
                  VALUE(LEFT(_xlfn.TEXTSPLIT('Data Table'!E150, CHAR(10)), FIND("-", _xlfn.TEXTSPLIT('Data Table'!E150, CHAR(10)))-1)) *
                  (VALUE(MID(_xlfn.TEXTSPLIT('Data Table'!E150, CHAR(10)), FIND("-", _xlfn.TEXTSPLIT('Data Table'!E150, CHAR(10)))+2,
                  SEARCH("hrs", _xlfn.TEXTSPLIT('Data Table'!E150, CHAR(10)))-SEARCH("-", _xlfn.TEXTSPLIT('Data Table'!E150, CHAR(10)))-2))/12)
               ), 2),
               "-"
            )
         )
      )
   )
)</f>
        <v>24</v>
      </c>
      <c r="F149" s="203" cm="1">
        <f t="array" ref="F149">IF('Data Table'!F150="", "-",
   IF('Data Table'!F150="-", "-",
      IF(ISNUMBER('Data Table'!F150*1), 'Data Table'!F150,
         IF(ISNUMBER(SEARCH("hrs", 'Data Table'!F150)),
            IFERROR(
               ROUND(SUMPRODUCT(
                  VALUE(LEFT(_xlfn.TEXTSPLIT('Data Table'!F150, CHAR(10)), FIND("-", _xlfn.TEXTSPLIT('Data Table'!F150, CHAR(10)))-1)) *
                  (VALUE(MID(_xlfn.TEXTSPLIT('Data Table'!F150, CHAR(10)), FIND("-", _xlfn.TEXTSPLIT('Data Table'!F150, CHAR(10)))+2,
                  SEARCH("hrs", _xlfn.TEXTSPLIT('Data Table'!F150, CHAR(10)))-SEARCH("-", _xlfn.TEXTSPLIT('Data Table'!F150, CHAR(10)))-2))/12)
               ), 2),
               "-"
            )
         )
      )
   )
)</f>
        <v>9</v>
      </c>
      <c r="G149" s="203" cm="1">
        <f t="array" ref="G149">IF('Data Table'!G150="", "-",
   IF('Data Table'!G150="-", "-",
      IF(ISNUMBER('Data Table'!G150*1), 'Data Table'!G150,
         IF(ISNUMBER(SEARCH("hrs", 'Data Table'!G150)),
            IFERROR(
               ROUND(SUMPRODUCT(
                  VALUE(LEFT(_xlfn.TEXTSPLIT('Data Table'!G150, CHAR(10)), FIND("-", _xlfn.TEXTSPLIT('Data Table'!G150, CHAR(10)))-1)) *
                  (VALUE(MID(_xlfn.TEXTSPLIT('Data Table'!G150, CHAR(10)), FIND("-", _xlfn.TEXTSPLIT('Data Table'!G150, CHAR(10)))+2,
                  SEARCH("hrs", _xlfn.TEXTSPLIT('Data Table'!G150, CHAR(10)))-SEARCH("-", _xlfn.TEXTSPLIT('Data Table'!G150, CHAR(10)))-2))/12)
               ), 2),
               "-"
            )
         )
      )
   )
)</f>
        <v>9</v>
      </c>
      <c r="H149" s="203" cm="1">
        <f t="array" ref="H149">IF('Data Table'!H150="", "-",
   IF('Data Table'!H150="-", "-",
      IF(ISNUMBER('Data Table'!H150*1), 'Data Table'!H150,
         IF(ISNUMBER(SEARCH("hrs", 'Data Table'!H150)),
            IFERROR(
               ROUND(SUMPRODUCT(
                  VALUE(LEFT(_xlfn.TEXTSPLIT('Data Table'!H150, CHAR(10)), FIND("-", _xlfn.TEXTSPLIT('Data Table'!H150, CHAR(10)))-1)) *
                  (VALUE(MID(_xlfn.TEXTSPLIT('Data Table'!H150, CHAR(10)), FIND("-", _xlfn.TEXTSPLIT('Data Table'!H150, CHAR(10)))+2,
                  SEARCH("hrs", _xlfn.TEXTSPLIT('Data Table'!H150, CHAR(10)))-SEARCH("-", _xlfn.TEXTSPLIT('Data Table'!H150, CHAR(10)))-2))/12)
               ), 2),
               "-"
            )
         )
      )
   )
)</f>
        <v>8</v>
      </c>
      <c r="I149" s="203" cm="1">
        <f t="array" ref="I149">IF('Data Table'!I150="", "-",
   IF('Data Table'!I150="-", "-",
      IF(ISNUMBER('Data Table'!I150*1), 'Data Table'!I150,
         IF(ISNUMBER(SEARCH("hrs", 'Data Table'!I150)),
            IFERROR(
               ROUND(SUMPRODUCT(
                  VALUE(LEFT(_xlfn.TEXTSPLIT('Data Table'!I150, CHAR(10)), FIND("-", _xlfn.TEXTSPLIT('Data Table'!I150, CHAR(10)))-1)) *
                  (VALUE(MID(_xlfn.TEXTSPLIT('Data Table'!I150, CHAR(10)), FIND("-", _xlfn.TEXTSPLIT('Data Table'!I150, CHAR(10)))+2,
                  SEARCH("hrs", _xlfn.TEXTSPLIT('Data Table'!I150, CHAR(10)))-SEARCH("-", _xlfn.TEXTSPLIT('Data Table'!I150, CHAR(10)))-2))/12)
               ), 2),
               "-"
            )
         )
      )
   )
)</f>
        <v>7</v>
      </c>
      <c r="J149" s="203" cm="1">
        <f t="array" ref="J149">IF('Data Table'!J150="", "-",
   IF('Data Table'!J150="-", "-",
      IF(ISNUMBER('Data Table'!J150*1), 'Data Table'!J150,
         IF(ISNUMBER(SEARCH("hrs", 'Data Table'!J150)),
            IFERROR(
               ROUND(SUMPRODUCT(
                  VALUE(LEFT(_xlfn.TEXTSPLIT('Data Table'!J150, CHAR(10)), FIND("-", _xlfn.TEXTSPLIT('Data Table'!J150, CHAR(10)))-1)) *
                  (VALUE(MID(_xlfn.TEXTSPLIT('Data Table'!J150, CHAR(10)), FIND("-", _xlfn.TEXTSPLIT('Data Table'!J150, CHAR(10)))+2,
                  SEARCH("hrs", _xlfn.TEXTSPLIT('Data Table'!J150, CHAR(10)))-SEARCH("-", _xlfn.TEXTSPLIT('Data Table'!J150, CHAR(10)))-2))/12)
               ), 2),
               "-"
            )
         )
      )
   )
)</f>
        <v>3</v>
      </c>
      <c r="K149" s="203" cm="1">
        <f t="array" ref="K149">IF('Data Table'!K150="", "-",
   IF('Data Table'!K150="-", "-",
      IF(ISNUMBER('Data Table'!K150*1), 'Data Table'!K150,
         IF(ISNUMBER(SEARCH("hrs", 'Data Table'!K150)),
            IFERROR(
               ROUND(SUMPRODUCT(
                  VALUE(LEFT(_xlfn.TEXTSPLIT('Data Table'!K150, CHAR(10)), FIND("-", _xlfn.TEXTSPLIT('Data Table'!K150, CHAR(10)))-1)) *
                  (VALUE(MID(_xlfn.TEXTSPLIT('Data Table'!K150, CHAR(10)), FIND("-", _xlfn.TEXTSPLIT('Data Table'!K150, CHAR(10)))+2,
                  SEARCH("hrs", _xlfn.TEXTSPLIT('Data Table'!K150, CHAR(10)))-SEARCH("-", _xlfn.TEXTSPLIT('Data Table'!K150, CHAR(10)))-2))/12)
               ), 2),
               "-"
            )
         )
      )
   )
)</f>
        <v>2</v>
      </c>
      <c r="L149" s="203" cm="1">
        <f t="array" ref="L149">IF('Data Table'!N150="", "-",
   IF('Data Table'!N150="-", "-",
      IF(ISNUMBER('Data Table'!N150*1), 'Data Table'!N150,
         IF(ISNUMBER(SEARCH("hrs", 'Data Table'!N150)),
            IFERROR(
               ROUND(SUMPRODUCT(
                  VALUE(LEFT(_xlfn.TEXTSPLIT('Data Table'!N150, CHAR(10)), FIND("-", _xlfn.TEXTSPLIT('Data Table'!N150, CHAR(10)))-1)) *
                  (VALUE(MID(_xlfn.TEXTSPLIT('Data Table'!N150, CHAR(10)), FIND("-", _xlfn.TEXTSPLIT('Data Table'!N150, CHAR(10)))+2,
                  SEARCH("hrs", _xlfn.TEXTSPLIT('Data Table'!N150, CHAR(10)))-SEARCH("-", _xlfn.TEXTSPLIT('Data Table'!N150, CHAR(10)))-2))/12)
               ), 2),
               "-"
            )
         )
      )
   )
)</f>
        <v>2</v>
      </c>
      <c r="M149" s="203" cm="1">
        <f t="array" ref="M149">IF('Data Table'!O150="", "-",
   IF('Data Table'!O150="-", "-",
      IF(ISNUMBER('Data Table'!O150*1), 'Data Table'!O150,
         IF(ISNUMBER(SEARCH("hrs", 'Data Table'!O150)),
            IFERROR(
               ROUND(SUMPRODUCT(
                  VALUE(LEFT(_xlfn.TEXTSPLIT('Data Table'!O150, CHAR(10)), FIND("-", _xlfn.TEXTSPLIT('Data Table'!O150, CHAR(10)))-1)) *
                  (VALUE(MID(_xlfn.TEXTSPLIT('Data Table'!O150, CHAR(10)), FIND("-", _xlfn.TEXTSPLIT('Data Table'!O150, CHAR(10)))+2,
                  SEARCH("hrs", _xlfn.TEXTSPLIT('Data Table'!O150, CHAR(10)))-SEARCH("-", _xlfn.TEXTSPLIT('Data Table'!O150, CHAR(10)))-2))/12)
               ), 2),
               "-"
            )
         )
      )
   )
)</f>
        <v>2</v>
      </c>
      <c r="N149" s="203" cm="1">
        <f t="array" ref="N149">IF('Data Table'!P150="", "-",
   IF('Data Table'!P150="-", "-",
      IF(ISNUMBER('Data Table'!P150*1), 'Data Table'!P150,
         IF(ISNUMBER(SEARCH("hrs", 'Data Table'!P150)),
            IFERROR(
               ROUND(SUMPRODUCT(
                  VALUE(LEFT(_xlfn.TEXTSPLIT('Data Table'!P150, CHAR(10)), FIND("-", _xlfn.TEXTSPLIT('Data Table'!P150, CHAR(10)))-1)) *
                  (VALUE(MID(_xlfn.TEXTSPLIT('Data Table'!P150, CHAR(10)), FIND("-", _xlfn.TEXTSPLIT('Data Table'!P150, CHAR(10)))+2,
                  SEARCH("hrs", _xlfn.TEXTSPLIT('Data Table'!P150, CHAR(10)))-SEARCH("-", _xlfn.TEXTSPLIT('Data Table'!P150, CHAR(10)))-2))/12)
               ), 2),
               "-"
            )
         )
      )
   )
)</f>
        <v>4</v>
      </c>
      <c r="O149" s="203" cm="1">
        <f t="array" ref="O149">IF('Data Table'!Q150="", "-",
   IF('Data Table'!Q150="-", "-",
      IF(ISNUMBER('Data Table'!Q150*1), 'Data Table'!Q150,
         IF(ISNUMBER(SEARCH("hrs", 'Data Table'!Q150)),
            IFERROR(
               ROUND(SUMPRODUCT(
                  VALUE(LEFT(_xlfn.TEXTSPLIT('Data Table'!Q150, CHAR(10)), FIND("-", _xlfn.TEXTSPLIT('Data Table'!Q150, CHAR(10)))-1)) *
                  (VALUE(MID(_xlfn.TEXTSPLIT('Data Table'!Q150, CHAR(10)), FIND("-", _xlfn.TEXTSPLIT('Data Table'!Q150, CHAR(10)))+2,
                  SEARCH("hrs", _xlfn.TEXTSPLIT('Data Table'!Q150, CHAR(10)))-SEARCH("-", _xlfn.TEXTSPLIT('Data Table'!Q150, CHAR(10)))-2))/12)
               ), 2),
               "-"
            )
         )
      )
   )
)</f>
        <v>4</v>
      </c>
      <c r="P149" s="203" cm="1">
        <f t="array" ref="P149">IF('Data Table'!R150="", "-",
   IF('Data Table'!R150="-", "-",
      IF(ISNUMBER('Data Table'!R150*1), 'Data Table'!R150,
         IF(ISNUMBER(SEARCH("hrs", 'Data Table'!R150)),
            IFERROR(
               ROUND(SUMPRODUCT(
                  VALUE(LEFT(_xlfn.TEXTSPLIT('Data Table'!R150, CHAR(10)), FIND("-", _xlfn.TEXTSPLIT('Data Table'!R150, CHAR(10)))-1)) *
                  (VALUE(MID(_xlfn.TEXTSPLIT('Data Table'!R150, CHAR(10)), FIND("-", _xlfn.TEXTSPLIT('Data Table'!R150, CHAR(10)))+2,
                  SEARCH("hrs", _xlfn.TEXTSPLIT('Data Table'!R150, CHAR(10)))-SEARCH("-", _xlfn.TEXTSPLIT('Data Table'!R150, CHAR(10)))-2))/12)
               ), 2),
               "-"
            )
         )
      )
   )
)</f>
        <v>3</v>
      </c>
      <c r="Q149" s="203" cm="1">
        <f t="array" ref="Q149">IF('Data Table'!S150="", "-",
   IF('Data Table'!S150="-", "-",
      IF(ISNUMBER('Data Table'!S150*1), 'Data Table'!S150,
         IF(ISNUMBER(SEARCH("hrs", 'Data Table'!S150)),
            IFERROR(
               ROUND(SUMPRODUCT(
                  VALUE(LEFT(_xlfn.TEXTSPLIT('Data Table'!S150, CHAR(10)), FIND("-", _xlfn.TEXTSPLIT('Data Table'!S150, CHAR(10)))-1)) *
                  (VALUE(MID(_xlfn.TEXTSPLIT('Data Table'!S150, CHAR(10)), FIND("-", _xlfn.TEXTSPLIT('Data Table'!S150, CHAR(10)))+2,
                  SEARCH("hrs", _xlfn.TEXTSPLIT('Data Table'!S150, CHAR(10)))-SEARCH("-", _xlfn.TEXTSPLIT('Data Table'!S150, CHAR(10)))-2))/12)
               ), 2),
               "-"
            )
         )
      )
   )
)</f>
        <v>3</v>
      </c>
      <c r="R149" s="203" cm="1">
        <f t="array" ref="R149">IF('Data Table'!T150="", "-",
   IF('Data Table'!T150="-", "-",
      IF(ISNUMBER('Data Table'!T150*1), 'Data Table'!T150,
         IF(ISNUMBER(SEARCH("hrs", 'Data Table'!T150)),
            IFERROR(
               ROUND(SUMPRODUCT(
                  VALUE(LEFT(_xlfn.TEXTSPLIT('Data Table'!T150, CHAR(10)), FIND("-", _xlfn.TEXTSPLIT('Data Table'!T150, CHAR(10)))-1)) *
                  (VALUE(MID(_xlfn.TEXTSPLIT('Data Table'!T150, CHAR(10)), FIND("-", _xlfn.TEXTSPLIT('Data Table'!T150, CHAR(10)))+2,
                  SEARCH("hrs", _xlfn.TEXTSPLIT('Data Table'!T150, CHAR(10)))-SEARCH("-", _xlfn.TEXTSPLIT('Data Table'!T150, CHAR(10)))-2))/12)
               ), 2),
               "-"
            )
         )
      )
   )
)</f>
        <v>6</v>
      </c>
      <c r="S149" s="203" cm="1">
        <f t="array" ref="S149">IF('Data Table'!U150="", "-",
   IF('Data Table'!U150="-", "-",
      IF(ISNUMBER('Data Table'!U150*1), 'Data Table'!U150,
         IF(ISNUMBER(SEARCH("hrs", 'Data Table'!U150)),
            IFERROR(
               ROUND(SUMPRODUCT(
                  VALUE(LEFT(_xlfn.TEXTSPLIT('Data Table'!U150, CHAR(10)), FIND("-", _xlfn.TEXTSPLIT('Data Table'!U150, CHAR(10)))-1)) *
                  (VALUE(MID(_xlfn.TEXTSPLIT('Data Table'!U150, CHAR(10)), FIND("-", _xlfn.TEXTSPLIT('Data Table'!U150, CHAR(10)))+2,
                  SEARCH("hrs", _xlfn.TEXTSPLIT('Data Table'!U150, CHAR(10)))-SEARCH("-", _xlfn.TEXTSPLIT('Data Table'!U150, CHAR(10)))-2))/12)
               ), 2),
               "-"
            )
         )
      )
   )
)</f>
        <v>6</v>
      </c>
      <c r="T149" s="245">
        <v>24734</v>
      </c>
      <c r="U149" s="245">
        <v>57205</v>
      </c>
      <c r="V149" s="245">
        <v>779</v>
      </c>
      <c r="W149" s="296"/>
    </row>
    <row r="150" spans="1:23" s="3" customFormat="1" ht="20.25" customHeight="1">
      <c r="A150" s="205">
        <v>45460</v>
      </c>
      <c r="B150" s="203" cm="1">
        <f t="array" ref="B150">IF('Data Table'!B151="", "-",
   IF('Data Table'!B151="-", "-",
      IF(ISNUMBER('Data Table'!B151*1), 'Data Table'!B151,
         IF(ISNUMBER(SEARCH("hrs", 'Data Table'!B151)),
            IFERROR(
               ROUND(SUMPRODUCT(
                  VALUE(LEFT(_xlfn.TEXTSPLIT('Data Table'!B151, CHAR(10)), FIND("-", _xlfn.TEXTSPLIT('Data Table'!B151, CHAR(10)))-1)) *
                  (VALUE(MID(_xlfn.TEXTSPLIT('Data Table'!B151, CHAR(10)), FIND("-", _xlfn.TEXTSPLIT('Data Table'!B151, CHAR(10)))+2,
                  SEARCH("hrs", _xlfn.TEXTSPLIT('Data Table'!B151, CHAR(10)))-SEARCH("-", _xlfn.TEXTSPLIT('Data Table'!B151, CHAR(10)))-2))/12)
               ), 2),
               "-"
            )
         )
      )
   )
)</f>
        <v>115</v>
      </c>
      <c r="C150" s="203" cm="1">
        <f t="array" ref="C150">IF('Data Table'!C151="", "-",
   IF('Data Table'!C151="-", "-",
      IF(ISNUMBER('Data Table'!C151*1), 'Data Table'!C151,
         IF(ISNUMBER(SEARCH("hrs", 'Data Table'!C151)),
            IFERROR(
               ROUND(SUMPRODUCT(
                  VALUE(LEFT(_xlfn.TEXTSPLIT('Data Table'!C151, CHAR(10)), FIND("-", _xlfn.TEXTSPLIT('Data Table'!C151, CHAR(10)))-1)) *
                  (VALUE(MID(_xlfn.TEXTSPLIT('Data Table'!C151, CHAR(10)), FIND("-", _xlfn.TEXTSPLIT('Data Table'!C151, CHAR(10)))+2,
                  SEARCH("hrs", _xlfn.TEXTSPLIT('Data Table'!C151, CHAR(10)))-SEARCH("-", _xlfn.TEXTSPLIT('Data Table'!C151, CHAR(10)))-2))/12)
               ), 2),
               "-"
            )
         )
      )
   )
)</f>
        <v>117</v>
      </c>
      <c r="D150" s="203" cm="1">
        <f t="array" ref="D150">IF('Data Table'!D151="", "-",
   IF('Data Table'!D151="-", "-",
      IF(ISNUMBER('Data Table'!D151*1), 'Data Table'!D151,
         IF(ISNUMBER(SEARCH("hrs", 'Data Table'!D151)),
            IFERROR(
               ROUND(SUMPRODUCT(
                  VALUE(LEFT(_xlfn.TEXTSPLIT('Data Table'!D151, CHAR(10)), FIND("-", _xlfn.TEXTSPLIT('Data Table'!D151, CHAR(10)))-1)) *
                  (VALUE(MID(_xlfn.TEXTSPLIT('Data Table'!D151, CHAR(10)), FIND("-", _xlfn.TEXTSPLIT('Data Table'!D151, CHAR(10)))+2,
                  SEARCH("hrs", _xlfn.TEXTSPLIT('Data Table'!D151, CHAR(10)))-SEARCH("-", _xlfn.TEXTSPLIT('Data Table'!D151, CHAR(10)))-2))/12)
               ), 2),
               "-"
            )
         )
      )
   )
)</f>
        <v>22</v>
      </c>
      <c r="E150" s="203" cm="1">
        <f t="array" ref="E150">IF('Data Table'!E151="", "-",
   IF('Data Table'!E151="-", "-",
      IF(ISNUMBER('Data Table'!E151*1), 'Data Table'!E151,
         IF(ISNUMBER(SEARCH("hrs", 'Data Table'!E151)),
            IFERROR(
               ROUND(SUMPRODUCT(
                  VALUE(LEFT(_xlfn.TEXTSPLIT('Data Table'!E151, CHAR(10)), FIND("-", _xlfn.TEXTSPLIT('Data Table'!E151, CHAR(10)))-1)) *
                  (VALUE(MID(_xlfn.TEXTSPLIT('Data Table'!E151, CHAR(10)), FIND("-", _xlfn.TEXTSPLIT('Data Table'!E151, CHAR(10)))+2,
                  SEARCH("hrs", _xlfn.TEXTSPLIT('Data Table'!E151, CHAR(10)))-SEARCH("-", _xlfn.TEXTSPLIT('Data Table'!E151, CHAR(10)))-2))/12)
               ), 2),
               "-"
            )
         )
      )
   )
)</f>
        <v>25</v>
      </c>
      <c r="F150" s="203" cm="1">
        <f t="array" ref="F150">IF('Data Table'!F151="", "-",
   IF('Data Table'!F151="-", "-",
      IF(ISNUMBER('Data Table'!F151*1), 'Data Table'!F151,
         IF(ISNUMBER(SEARCH("hrs", 'Data Table'!F151)),
            IFERROR(
               ROUND(SUMPRODUCT(
                  VALUE(LEFT(_xlfn.TEXTSPLIT('Data Table'!F151, CHAR(10)), FIND("-", _xlfn.TEXTSPLIT('Data Table'!F151, CHAR(10)))-1)) *
                  (VALUE(MID(_xlfn.TEXTSPLIT('Data Table'!F151, CHAR(10)), FIND("-", _xlfn.TEXTSPLIT('Data Table'!F151, CHAR(10)))+2,
                  SEARCH("hrs", _xlfn.TEXTSPLIT('Data Table'!F151, CHAR(10)))-SEARCH("-", _xlfn.TEXTSPLIT('Data Table'!F151, CHAR(10)))-2))/12)
               ), 2),
               "-"
            )
         )
      )
   )
)</f>
        <v>9</v>
      </c>
      <c r="G150" s="203" cm="1">
        <f t="array" ref="G150">IF('Data Table'!G151="", "-",
   IF('Data Table'!G151="-", "-",
      IF(ISNUMBER('Data Table'!G151*1), 'Data Table'!G151,
         IF(ISNUMBER(SEARCH("hrs", 'Data Table'!G151)),
            IFERROR(
               ROUND(SUMPRODUCT(
                  VALUE(LEFT(_xlfn.TEXTSPLIT('Data Table'!G151, CHAR(10)), FIND("-", _xlfn.TEXTSPLIT('Data Table'!G151, CHAR(10)))-1)) *
                  (VALUE(MID(_xlfn.TEXTSPLIT('Data Table'!G151, CHAR(10)), FIND("-", _xlfn.TEXTSPLIT('Data Table'!G151, CHAR(10)))+2,
                  SEARCH("hrs", _xlfn.TEXTSPLIT('Data Table'!G151, CHAR(10)))-SEARCH("-", _xlfn.TEXTSPLIT('Data Table'!G151, CHAR(10)))-2))/12)
               ), 2),
               "-"
            )
         )
      )
   )
)</f>
        <v>8</v>
      </c>
      <c r="H150" s="203" cm="1">
        <f t="array" ref="H150">IF('Data Table'!H151="", "-",
   IF('Data Table'!H151="-", "-",
      IF(ISNUMBER('Data Table'!H151*1), 'Data Table'!H151,
         IF(ISNUMBER(SEARCH("hrs", 'Data Table'!H151)),
            IFERROR(
               ROUND(SUMPRODUCT(
                  VALUE(LEFT(_xlfn.TEXTSPLIT('Data Table'!H151, CHAR(10)), FIND("-", _xlfn.TEXTSPLIT('Data Table'!H151, CHAR(10)))-1)) *
                  (VALUE(MID(_xlfn.TEXTSPLIT('Data Table'!H151, CHAR(10)), FIND("-", _xlfn.TEXTSPLIT('Data Table'!H151, CHAR(10)))+2,
                  SEARCH("hrs", _xlfn.TEXTSPLIT('Data Table'!H151, CHAR(10)))-SEARCH("-", _xlfn.TEXTSPLIT('Data Table'!H151, CHAR(10)))-2))/12)
               ), 2),
               "-"
            )
         )
      )
   )
)</f>
        <v>7</v>
      </c>
      <c r="I150" s="203" cm="1">
        <f t="array" ref="I150">IF('Data Table'!I151="", "-",
   IF('Data Table'!I151="-", "-",
      IF(ISNUMBER('Data Table'!I151*1), 'Data Table'!I151,
         IF(ISNUMBER(SEARCH("hrs", 'Data Table'!I151)),
            IFERROR(
               ROUND(SUMPRODUCT(
                  VALUE(LEFT(_xlfn.TEXTSPLIT('Data Table'!I151, CHAR(10)), FIND("-", _xlfn.TEXTSPLIT('Data Table'!I151, CHAR(10)))-1)) *
                  (VALUE(MID(_xlfn.TEXTSPLIT('Data Table'!I151, CHAR(10)), FIND("-", _xlfn.TEXTSPLIT('Data Table'!I151, CHAR(10)))+2,
                  SEARCH("hrs", _xlfn.TEXTSPLIT('Data Table'!I151, CHAR(10)))-SEARCH("-", _xlfn.TEXTSPLIT('Data Table'!I151, CHAR(10)))-2))/12)
               ), 2),
               "-"
            )
         )
      )
   )
)</f>
        <v>7</v>
      </c>
      <c r="J150" s="203" cm="1">
        <f t="array" ref="J150">IF('Data Table'!J151="", "-",
   IF('Data Table'!J151="-", "-",
      IF(ISNUMBER('Data Table'!J151*1), 'Data Table'!J151,
         IF(ISNUMBER(SEARCH("hrs", 'Data Table'!J151)),
            IFERROR(
               ROUND(SUMPRODUCT(
                  VALUE(LEFT(_xlfn.TEXTSPLIT('Data Table'!J151, CHAR(10)), FIND("-", _xlfn.TEXTSPLIT('Data Table'!J151, CHAR(10)))-1)) *
                  (VALUE(MID(_xlfn.TEXTSPLIT('Data Table'!J151, CHAR(10)), FIND("-", _xlfn.TEXTSPLIT('Data Table'!J151, CHAR(10)))+2,
                  SEARCH("hrs", _xlfn.TEXTSPLIT('Data Table'!J151, CHAR(10)))-SEARCH("-", _xlfn.TEXTSPLIT('Data Table'!J151, CHAR(10)))-2))/12)
               ), 2),
               "-"
            )
         )
      )
   )
)</f>
        <v>3</v>
      </c>
      <c r="K150" s="203" cm="1">
        <f t="array" ref="K150">IF('Data Table'!K151="", "-",
   IF('Data Table'!K151="-", "-",
      IF(ISNUMBER('Data Table'!K151*1), 'Data Table'!K151,
         IF(ISNUMBER(SEARCH("hrs", 'Data Table'!K151)),
            IFERROR(
               ROUND(SUMPRODUCT(
                  VALUE(LEFT(_xlfn.TEXTSPLIT('Data Table'!K151, CHAR(10)), FIND("-", _xlfn.TEXTSPLIT('Data Table'!K151, CHAR(10)))-1)) *
                  (VALUE(MID(_xlfn.TEXTSPLIT('Data Table'!K151, CHAR(10)), FIND("-", _xlfn.TEXTSPLIT('Data Table'!K151, CHAR(10)))+2,
                  SEARCH("hrs", _xlfn.TEXTSPLIT('Data Table'!K151, CHAR(10)))-SEARCH("-", _xlfn.TEXTSPLIT('Data Table'!K151, CHAR(10)))-2))/12)
               ), 2),
               "-"
            )
         )
      )
   )
)</f>
        <v>1</v>
      </c>
      <c r="L150" s="203" cm="1">
        <f t="array" ref="L150">IF('Data Table'!N151="", "-",
   IF('Data Table'!N151="-", "-",
      IF(ISNUMBER('Data Table'!N151*1), 'Data Table'!N151,
         IF(ISNUMBER(SEARCH("hrs", 'Data Table'!N151)),
            IFERROR(
               ROUND(SUMPRODUCT(
                  VALUE(LEFT(_xlfn.TEXTSPLIT('Data Table'!N151, CHAR(10)), FIND("-", _xlfn.TEXTSPLIT('Data Table'!N151, CHAR(10)))-1)) *
                  (VALUE(MID(_xlfn.TEXTSPLIT('Data Table'!N151, CHAR(10)), FIND("-", _xlfn.TEXTSPLIT('Data Table'!N151, CHAR(10)))+2,
                  SEARCH("hrs", _xlfn.TEXTSPLIT('Data Table'!N151, CHAR(10)))-SEARCH("-", _xlfn.TEXTSPLIT('Data Table'!N151, CHAR(10)))-2))/12)
               ), 2),
               "-"
            )
         )
      )
   )
)</f>
        <v>2</v>
      </c>
      <c r="M150" s="203" cm="1">
        <f t="array" ref="M150">IF('Data Table'!O151="", "-",
   IF('Data Table'!O151="-", "-",
      IF(ISNUMBER('Data Table'!O151*1), 'Data Table'!O151,
         IF(ISNUMBER(SEARCH("hrs", 'Data Table'!O151)),
            IFERROR(
               ROUND(SUMPRODUCT(
                  VALUE(LEFT(_xlfn.TEXTSPLIT('Data Table'!O151, CHAR(10)), FIND("-", _xlfn.TEXTSPLIT('Data Table'!O151, CHAR(10)))-1)) *
                  (VALUE(MID(_xlfn.TEXTSPLIT('Data Table'!O151, CHAR(10)), FIND("-", _xlfn.TEXTSPLIT('Data Table'!O151, CHAR(10)))+2,
                  SEARCH("hrs", _xlfn.TEXTSPLIT('Data Table'!O151, CHAR(10)))-SEARCH("-", _xlfn.TEXTSPLIT('Data Table'!O151, CHAR(10)))-2))/12)
               ), 2),
               "-"
            )
         )
      )
   )
)</f>
        <v>2</v>
      </c>
      <c r="N150" s="203" cm="1">
        <f t="array" ref="N150">IF('Data Table'!P151="", "-",
   IF('Data Table'!P151="-", "-",
      IF(ISNUMBER('Data Table'!P151*1), 'Data Table'!P151,
         IF(ISNUMBER(SEARCH("hrs", 'Data Table'!P151)),
            IFERROR(
               ROUND(SUMPRODUCT(
                  VALUE(LEFT(_xlfn.TEXTSPLIT('Data Table'!P151, CHAR(10)), FIND("-", _xlfn.TEXTSPLIT('Data Table'!P151, CHAR(10)))-1)) *
                  (VALUE(MID(_xlfn.TEXTSPLIT('Data Table'!P151, CHAR(10)), FIND("-", _xlfn.TEXTSPLIT('Data Table'!P151, CHAR(10)))+2,
                  SEARCH("hrs", _xlfn.TEXTSPLIT('Data Table'!P151, CHAR(10)))-SEARCH("-", _xlfn.TEXTSPLIT('Data Table'!P151, CHAR(10)))-2))/12)
               ), 2),
               "-"
            )
         )
      )
   )
)</f>
        <v>5</v>
      </c>
      <c r="O150" s="203" cm="1">
        <f t="array" ref="O150">IF('Data Table'!Q151="", "-",
   IF('Data Table'!Q151="-", "-",
      IF(ISNUMBER('Data Table'!Q151*1), 'Data Table'!Q151,
         IF(ISNUMBER(SEARCH("hrs", 'Data Table'!Q151)),
            IFERROR(
               ROUND(SUMPRODUCT(
                  VALUE(LEFT(_xlfn.TEXTSPLIT('Data Table'!Q151, CHAR(10)), FIND("-", _xlfn.TEXTSPLIT('Data Table'!Q151, CHAR(10)))-1)) *
                  (VALUE(MID(_xlfn.TEXTSPLIT('Data Table'!Q151, CHAR(10)), FIND("-", _xlfn.TEXTSPLIT('Data Table'!Q151, CHAR(10)))+2,
                  SEARCH("hrs", _xlfn.TEXTSPLIT('Data Table'!Q151, CHAR(10)))-SEARCH("-", _xlfn.TEXTSPLIT('Data Table'!Q151, CHAR(10)))-2))/12)
               ), 2),
               "-"
            )
         )
      )
   )
)</f>
        <v>4</v>
      </c>
      <c r="P150" s="203" cm="1">
        <f t="array" ref="P150">IF('Data Table'!R151="", "-",
   IF('Data Table'!R151="-", "-",
      IF(ISNUMBER('Data Table'!R151*1), 'Data Table'!R151,
         IF(ISNUMBER(SEARCH("hrs", 'Data Table'!R151)),
            IFERROR(
               ROUND(SUMPRODUCT(
                  VALUE(LEFT(_xlfn.TEXTSPLIT('Data Table'!R151, CHAR(10)), FIND("-", _xlfn.TEXTSPLIT('Data Table'!R151, CHAR(10)))-1)) *
                  (VALUE(MID(_xlfn.TEXTSPLIT('Data Table'!R151, CHAR(10)), FIND("-", _xlfn.TEXTSPLIT('Data Table'!R151, CHAR(10)))+2,
                  SEARCH("hrs", _xlfn.TEXTSPLIT('Data Table'!R151, CHAR(10)))-SEARCH("-", _xlfn.TEXTSPLIT('Data Table'!R151, CHAR(10)))-2))/12)
               ), 2),
               "-"
            )
         )
      )
   )
)</f>
        <v>3</v>
      </c>
      <c r="Q150" s="203" cm="1">
        <f t="array" ref="Q150">IF('Data Table'!S151="", "-",
   IF('Data Table'!S151="-", "-",
      IF(ISNUMBER('Data Table'!S151*1), 'Data Table'!S151,
         IF(ISNUMBER(SEARCH("hrs", 'Data Table'!S151)),
            IFERROR(
               ROUND(SUMPRODUCT(
                  VALUE(LEFT(_xlfn.TEXTSPLIT('Data Table'!S151, CHAR(10)), FIND("-", _xlfn.TEXTSPLIT('Data Table'!S151, CHAR(10)))-1)) *
                  (VALUE(MID(_xlfn.TEXTSPLIT('Data Table'!S151, CHAR(10)), FIND("-", _xlfn.TEXTSPLIT('Data Table'!S151, CHAR(10)))+2,
                  SEARCH("hrs", _xlfn.TEXTSPLIT('Data Table'!S151, CHAR(10)))-SEARCH("-", _xlfn.TEXTSPLIT('Data Table'!S151, CHAR(10)))-2))/12)
               ), 2),
               "-"
            )
         )
      )
   )
)</f>
        <v>3</v>
      </c>
      <c r="R150" s="203" cm="1">
        <f t="array" ref="R150">IF('Data Table'!T151="", "-",
   IF('Data Table'!T151="-", "-",
      IF(ISNUMBER('Data Table'!T151*1), 'Data Table'!T151,
         IF(ISNUMBER(SEARCH("hrs", 'Data Table'!T151)),
            IFERROR(
               ROUND(SUMPRODUCT(
                  VALUE(LEFT(_xlfn.TEXTSPLIT('Data Table'!T151, CHAR(10)), FIND("-", _xlfn.TEXTSPLIT('Data Table'!T151, CHAR(10)))-1)) *
                  (VALUE(MID(_xlfn.TEXTSPLIT('Data Table'!T151, CHAR(10)), FIND("-", _xlfn.TEXTSPLIT('Data Table'!T151, CHAR(10)))+2,
                  SEARCH("hrs", _xlfn.TEXTSPLIT('Data Table'!T151, CHAR(10)))-SEARCH("-", _xlfn.TEXTSPLIT('Data Table'!T151, CHAR(10)))-2))/12)
               ), 2),
               "-"
            )
         )
      )
   )
)</f>
        <v>6</v>
      </c>
      <c r="S150" s="203" cm="1">
        <f t="array" ref="S150">IF('Data Table'!U151="", "-",
   IF('Data Table'!U151="-", "-",
      IF(ISNUMBER('Data Table'!U151*1), 'Data Table'!U151,
         IF(ISNUMBER(SEARCH("hrs", 'Data Table'!U151)),
            IFERROR(
               ROUND(SUMPRODUCT(
                  VALUE(LEFT(_xlfn.TEXTSPLIT('Data Table'!U151, CHAR(10)), FIND("-", _xlfn.TEXTSPLIT('Data Table'!U151, CHAR(10)))-1)) *
                  (VALUE(MID(_xlfn.TEXTSPLIT('Data Table'!U151, CHAR(10)), FIND("-", _xlfn.TEXTSPLIT('Data Table'!U151, CHAR(10)))+2,
                  SEARCH("hrs", _xlfn.TEXTSPLIT('Data Table'!U151, CHAR(10)))-SEARCH("-", _xlfn.TEXTSPLIT('Data Table'!U151, CHAR(10)))-2))/12)
               ), 2),
               "-"
            )
         )
      )
   )
)</f>
        <v>6</v>
      </c>
      <c r="T150" s="245">
        <v>25852</v>
      </c>
      <c r="U150" s="245">
        <v>54508</v>
      </c>
      <c r="V150" s="245">
        <v>722</v>
      </c>
      <c r="W150" s="296"/>
    </row>
    <row r="151" spans="1:23" s="3" customFormat="1" ht="20.25" customHeight="1">
      <c r="A151" s="205">
        <v>45461</v>
      </c>
      <c r="B151" s="203" cm="1">
        <f t="array" ref="B151">IF('Data Table'!B152="", "-",
   IF('Data Table'!B152="-", "-",
      IF(ISNUMBER('Data Table'!B152*1), 'Data Table'!B152,
         IF(ISNUMBER(SEARCH("hrs", 'Data Table'!B152)),
            IFERROR(
               ROUND(SUMPRODUCT(
                  VALUE(LEFT(_xlfn.TEXTSPLIT('Data Table'!B152, CHAR(10)), FIND("-", _xlfn.TEXTSPLIT('Data Table'!B152, CHAR(10)))-1)) *
                  (VALUE(MID(_xlfn.TEXTSPLIT('Data Table'!B152, CHAR(10)), FIND("-", _xlfn.TEXTSPLIT('Data Table'!B152, CHAR(10)))+2,
                  SEARCH("hrs", _xlfn.TEXTSPLIT('Data Table'!B152, CHAR(10)))-SEARCH("-", _xlfn.TEXTSPLIT('Data Table'!B152, CHAR(10)))-2))/12)
               ), 2),
               "-"
            )
         )
      )
   )
)</f>
        <v>125</v>
      </c>
      <c r="C151" s="203" cm="1">
        <f t="array" ref="C151">IF('Data Table'!C152="", "-",
   IF('Data Table'!C152="-", "-",
      IF(ISNUMBER('Data Table'!C152*1), 'Data Table'!C152,
         IF(ISNUMBER(SEARCH("hrs", 'Data Table'!C152)),
            IFERROR(
               ROUND(SUMPRODUCT(
                  VALUE(LEFT(_xlfn.TEXTSPLIT('Data Table'!C152, CHAR(10)), FIND("-", _xlfn.TEXTSPLIT('Data Table'!C152, CHAR(10)))-1)) *
                  (VALUE(MID(_xlfn.TEXTSPLIT('Data Table'!C152, CHAR(10)), FIND("-", _xlfn.TEXTSPLIT('Data Table'!C152, CHAR(10)))+2,
                  SEARCH("hrs", _xlfn.TEXTSPLIT('Data Table'!C152, CHAR(10)))-SEARCH("-", _xlfn.TEXTSPLIT('Data Table'!C152, CHAR(10)))-2))/12)
               ), 2),
               "-"
            )
         )
      )
   )
)</f>
        <v>122</v>
      </c>
      <c r="D151" s="203" cm="1">
        <f t="array" ref="D151">IF('Data Table'!D152="", "-",
   IF('Data Table'!D152="-", "-",
      IF(ISNUMBER('Data Table'!D152*1), 'Data Table'!D152,
         IF(ISNUMBER(SEARCH("hrs", 'Data Table'!D152)),
            IFERROR(
               ROUND(SUMPRODUCT(
                  VALUE(LEFT(_xlfn.TEXTSPLIT('Data Table'!D152, CHAR(10)), FIND("-", _xlfn.TEXTSPLIT('Data Table'!D152, CHAR(10)))-1)) *
                  (VALUE(MID(_xlfn.TEXTSPLIT('Data Table'!D152, CHAR(10)), FIND("-", _xlfn.TEXTSPLIT('Data Table'!D152, CHAR(10)))+2,
                  SEARCH("hrs", _xlfn.TEXTSPLIT('Data Table'!D152, CHAR(10)))-SEARCH("-", _xlfn.TEXTSPLIT('Data Table'!D152, CHAR(10)))-2))/12)
               ), 2),
               "-"
            )
         )
      )
   )
)</f>
        <v>23</v>
      </c>
      <c r="E151" s="203" cm="1">
        <f t="array" ref="E151">IF('Data Table'!E152="", "-",
   IF('Data Table'!E152="-", "-",
      IF(ISNUMBER('Data Table'!E152*1), 'Data Table'!E152,
         IF(ISNUMBER(SEARCH("hrs", 'Data Table'!E152)),
            IFERROR(
               ROUND(SUMPRODUCT(
                  VALUE(LEFT(_xlfn.TEXTSPLIT('Data Table'!E152, CHAR(10)), FIND("-", _xlfn.TEXTSPLIT('Data Table'!E152, CHAR(10)))-1)) *
                  (VALUE(MID(_xlfn.TEXTSPLIT('Data Table'!E152, CHAR(10)), FIND("-", _xlfn.TEXTSPLIT('Data Table'!E152, CHAR(10)))+2,
                  SEARCH("hrs", _xlfn.TEXTSPLIT('Data Table'!E152, CHAR(10)))-SEARCH("-", _xlfn.TEXTSPLIT('Data Table'!E152, CHAR(10)))-2))/12)
               ), 2),
               "-"
            )
         )
      )
   )
)</f>
        <v>24</v>
      </c>
      <c r="F151" s="203" cm="1">
        <f t="array" ref="F151">IF('Data Table'!F152="", "-",
   IF('Data Table'!F152="-", "-",
      IF(ISNUMBER('Data Table'!F152*1), 'Data Table'!F152,
         IF(ISNUMBER(SEARCH("hrs", 'Data Table'!F152)),
            IFERROR(
               ROUND(SUMPRODUCT(
                  VALUE(LEFT(_xlfn.TEXTSPLIT('Data Table'!F152, CHAR(10)), FIND("-", _xlfn.TEXTSPLIT('Data Table'!F152, CHAR(10)))-1)) *
                  (VALUE(MID(_xlfn.TEXTSPLIT('Data Table'!F152, CHAR(10)), FIND("-", _xlfn.TEXTSPLIT('Data Table'!F152, CHAR(10)))+2,
                  SEARCH("hrs", _xlfn.TEXTSPLIT('Data Table'!F152, CHAR(10)))-SEARCH("-", _xlfn.TEXTSPLIT('Data Table'!F152, CHAR(10)))-2))/12)
               ), 2),
               "-"
            )
         )
      )
   )
)</f>
        <v>8</v>
      </c>
      <c r="G151" s="203" cm="1">
        <f t="array" ref="G151">IF('Data Table'!G152="", "-",
   IF('Data Table'!G152="-", "-",
      IF(ISNUMBER('Data Table'!G152*1), 'Data Table'!G152,
         IF(ISNUMBER(SEARCH("hrs", 'Data Table'!G152)),
            IFERROR(
               ROUND(SUMPRODUCT(
                  VALUE(LEFT(_xlfn.TEXTSPLIT('Data Table'!G152, CHAR(10)), FIND("-", _xlfn.TEXTSPLIT('Data Table'!G152, CHAR(10)))-1)) *
                  (VALUE(MID(_xlfn.TEXTSPLIT('Data Table'!G152, CHAR(10)), FIND("-", _xlfn.TEXTSPLIT('Data Table'!G152, CHAR(10)))+2,
                  SEARCH("hrs", _xlfn.TEXTSPLIT('Data Table'!G152, CHAR(10)))-SEARCH("-", _xlfn.TEXTSPLIT('Data Table'!G152, CHAR(10)))-2))/12)
               ), 2),
               "-"
            )
         )
      )
   )
)</f>
        <v>9</v>
      </c>
      <c r="H151" s="203" cm="1">
        <f t="array" ref="H151">IF('Data Table'!H152="", "-",
   IF('Data Table'!H152="-", "-",
      IF(ISNUMBER('Data Table'!H152*1), 'Data Table'!H152,
         IF(ISNUMBER(SEARCH("hrs", 'Data Table'!H152)),
            IFERROR(
               ROUND(SUMPRODUCT(
                  VALUE(LEFT(_xlfn.TEXTSPLIT('Data Table'!H152, CHAR(10)), FIND("-", _xlfn.TEXTSPLIT('Data Table'!H152, CHAR(10)))-1)) *
                  (VALUE(MID(_xlfn.TEXTSPLIT('Data Table'!H152, CHAR(10)), FIND("-", _xlfn.TEXTSPLIT('Data Table'!H152, CHAR(10)))+2,
                  SEARCH("hrs", _xlfn.TEXTSPLIT('Data Table'!H152, CHAR(10)))-SEARCH("-", _xlfn.TEXTSPLIT('Data Table'!H152, CHAR(10)))-2))/12)
               ), 2),
               "-"
            )
         )
      )
   )
)</f>
        <v>7</v>
      </c>
      <c r="I151" s="203" cm="1">
        <f t="array" ref="I151">IF('Data Table'!I152="", "-",
   IF('Data Table'!I152="-", "-",
      IF(ISNUMBER('Data Table'!I152*1), 'Data Table'!I152,
         IF(ISNUMBER(SEARCH("hrs", 'Data Table'!I152)),
            IFERROR(
               ROUND(SUMPRODUCT(
                  VALUE(LEFT(_xlfn.TEXTSPLIT('Data Table'!I152, CHAR(10)), FIND("-", _xlfn.TEXTSPLIT('Data Table'!I152, CHAR(10)))-1)) *
                  (VALUE(MID(_xlfn.TEXTSPLIT('Data Table'!I152, CHAR(10)), FIND("-", _xlfn.TEXTSPLIT('Data Table'!I152, CHAR(10)))+2,
                  SEARCH("hrs", _xlfn.TEXTSPLIT('Data Table'!I152, CHAR(10)))-SEARCH("-", _xlfn.TEXTSPLIT('Data Table'!I152, CHAR(10)))-2))/12)
               ), 2),
               "-"
            )
         )
      )
   )
)</f>
        <v>7</v>
      </c>
      <c r="J151" s="203" cm="1">
        <f t="array" ref="J151">IF('Data Table'!J152="", "-",
   IF('Data Table'!J152="-", "-",
      IF(ISNUMBER('Data Table'!J152*1), 'Data Table'!J152,
         IF(ISNUMBER(SEARCH("hrs", 'Data Table'!J152)),
            IFERROR(
               ROUND(SUMPRODUCT(
                  VALUE(LEFT(_xlfn.TEXTSPLIT('Data Table'!J152, CHAR(10)), FIND("-", _xlfn.TEXTSPLIT('Data Table'!J152, CHAR(10)))-1)) *
                  (VALUE(MID(_xlfn.TEXTSPLIT('Data Table'!J152, CHAR(10)), FIND("-", _xlfn.TEXTSPLIT('Data Table'!J152, CHAR(10)))+2,
                  SEARCH("hrs", _xlfn.TEXTSPLIT('Data Table'!J152, CHAR(10)))-SEARCH("-", _xlfn.TEXTSPLIT('Data Table'!J152, CHAR(10)))-2))/12)
               ), 2),
               "-"
            )
         )
      )
   )
)</f>
        <v>4</v>
      </c>
      <c r="K151" s="203" cm="1">
        <f t="array" ref="K151">IF('Data Table'!K152="", "-",
   IF('Data Table'!K152="-", "-",
      IF(ISNUMBER('Data Table'!K152*1), 'Data Table'!K152,
         IF(ISNUMBER(SEARCH("hrs", 'Data Table'!K152)),
            IFERROR(
               ROUND(SUMPRODUCT(
                  VALUE(LEFT(_xlfn.TEXTSPLIT('Data Table'!K152, CHAR(10)), FIND("-", _xlfn.TEXTSPLIT('Data Table'!K152, CHAR(10)))-1)) *
                  (VALUE(MID(_xlfn.TEXTSPLIT('Data Table'!K152, CHAR(10)), FIND("-", _xlfn.TEXTSPLIT('Data Table'!K152, CHAR(10)))+2,
                  SEARCH("hrs", _xlfn.TEXTSPLIT('Data Table'!K152, CHAR(10)))-SEARCH("-", _xlfn.TEXTSPLIT('Data Table'!K152, CHAR(10)))-2))/12)
               ), 2),
               "-"
            )
         )
      )
   )
)</f>
        <v>3</v>
      </c>
      <c r="L151" s="203" cm="1">
        <f t="array" ref="L151">IF('Data Table'!N152="", "-",
   IF('Data Table'!N152="-", "-",
      IF(ISNUMBER('Data Table'!N152*1), 'Data Table'!N152,
         IF(ISNUMBER(SEARCH("hrs", 'Data Table'!N152)),
            IFERROR(
               ROUND(SUMPRODUCT(
                  VALUE(LEFT(_xlfn.TEXTSPLIT('Data Table'!N152, CHAR(10)), FIND("-", _xlfn.TEXTSPLIT('Data Table'!N152, CHAR(10)))-1)) *
                  (VALUE(MID(_xlfn.TEXTSPLIT('Data Table'!N152, CHAR(10)), FIND("-", _xlfn.TEXTSPLIT('Data Table'!N152, CHAR(10)))+2,
                  SEARCH("hrs", _xlfn.TEXTSPLIT('Data Table'!N152, CHAR(10)))-SEARCH("-", _xlfn.TEXTSPLIT('Data Table'!N152, CHAR(10)))-2))/12)
               ), 2),
               "-"
            )
         )
      )
   )
)</f>
        <v>3</v>
      </c>
      <c r="M151" s="203" cm="1">
        <f t="array" ref="M151">IF('Data Table'!O152="", "-",
   IF('Data Table'!O152="-", "-",
      IF(ISNUMBER('Data Table'!O152*1), 'Data Table'!O152,
         IF(ISNUMBER(SEARCH("hrs", 'Data Table'!O152)),
            IFERROR(
               ROUND(SUMPRODUCT(
                  VALUE(LEFT(_xlfn.TEXTSPLIT('Data Table'!O152, CHAR(10)), FIND("-", _xlfn.TEXTSPLIT('Data Table'!O152, CHAR(10)))-1)) *
                  (VALUE(MID(_xlfn.TEXTSPLIT('Data Table'!O152, CHAR(10)), FIND("-", _xlfn.TEXTSPLIT('Data Table'!O152, CHAR(10)))+2,
                  SEARCH("hrs", _xlfn.TEXTSPLIT('Data Table'!O152, CHAR(10)))-SEARCH("-", _xlfn.TEXTSPLIT('Data Table'!O152, CHAR(10)))-2))/12)
               ), 2),
               "-"
            )
         )
      )
   )
)</f>
        <v>2</v>
      </c>
      <c r="N151" s="203" cm="1">
        <f t="array" ref="N151">IF('Data Table'!P152="", "-",
   IF('Data Table'!P152="-", "-",
      IF(ISNUMBER('Data Table'!P152*1), 'Data Table'!P152,
         IF(ISNUMBER(SEARCH("hrs", 'Data Table'!P152)),
            IFERROR(
               ROUND(SUMPRODUCT(
                  VALUE(LEFT(_xlfn.TEXTSPLIT('Data Table'!P152, CHAR(10)), FIND("-", _xlfn.TEXTSPLIT('Data Table'!P152, CHAR(10)))-1)) *
                  (VALUE(MID(_xlfn.TEXTSPLIT('Data Table'!P152, CHAR(10)), FIND("-", _xlfn.TEXTSPLIT('Data Table'!P152, CHAR(10)))+2,
                  SEARCH("hrs", _xlfn.TEXTSPLIT('Data Table'!P152, CHAR(10)))-SEARCH("-", _xlfn.TEXTSPLIT('Data Table'!P152, CHAR(10)))-2))/12)
               ), 2),
               "-"
            )
         )
      )
   )
)</f>
        <v>5</v>
      </c>
      <c r="O151" s="203" cm="1">
        <f t="array" ref="O151">IF('Data Table'!Q152="", "-",
   IF('Data Table'!Q152="-", "-",
      IF(ISNUMBER('Data Table'!Q152*1), 'Data Table'!Q152,
         IF(ISNUMBER(SEARCH("hrs", 'Data Table'!Q152)),
            IFERROR(
               ROUND(SUMPRODUCT(
                  VALUE(LEFT(_xlfn.TEXTSPLIT('Data Table'!Q152, CHAR(10)), FIND("-", _xlfn.TEXTSPLIT('Data Table'!Q152, CHAR(10)))-1)) *
                  (VALUE(MID(_xlfn.TEXTSPLIT('Data Table'!Q152, CHAR(10)), FIND("-", _xlfn.TEXTSPLIT('Data Table'!Q152, CHAR(10)))+2,
                  SEARCH("hrs", _xlfn.TEXTSPLIT('Data Table'!Q152, CHAR(10)))-SEARCH("-", _xlfn.TEXTSPLIT('Data Table'!Q152, CHAR(10)))-2))/12)
               ), 2),
               "-"
            )
         )
      )
   )
)</f>
        <v>4</v>
      </c>
      <c r="P151" s="203" cm="1">
        <f t="array" ref="P151">IF('Data Table'!R152="", "-",
   IF('Data Table'!R152="-", "-",
      IF(ISNUMBER('Data Table'!R152*1), 'Data Table'!R152,
         IF(ISNUMBER(SEARCH("hrs", 'Data Table'!R152)),
            IFERROR(
               ROUND(SUMPRODUCT(
                  VALUE(LEFT(_xlfn.TEXTSPLIT('Data Table'!R152, CHAR(10)), FIND("-", _xlfn.TEXTSPLIT('Data Table'!R152, CHAR(10)))-1)) *
                  (VALUE(MID(_xlfn.TEXTSPLIT('Data Table'!R152, CHAR(10)), FIND("-", _xlfn.TEXTSPLIT('Data Table'!R152, CHAR(10)))+2,
                  SEARCH("hrs", _xlfn.TEXTSPLIT('Data Table'!R152, CHAR(10)))-SEARCH("-", _xlfn.TEXTSPLIT('Data Table'!R152, CHAR(10)))-2))/12)
               ), 2),
               "-"
            )
         )
      )
   )
)</f>
        <v>3</v>
      </c>
      <c r="Q151" s="203" cm="1">
        <f t="array" ref="Q151">IF('Data Table'!S152="", "-",
   IF('Data Table'!S152="-", "-",
      IF(ISNUMBER('Data Table'!S152*1), 'Data Table'!S152,
         IF(ISNUMBER(SEARCH("hrs", 'Data Table'!S152)),
            IFERROR(
               ROUND(SUMPRODUCT(
                  VALUE(LEFT(_xlfn.TEXTSPLIT('Data Table'!S152, CHAR(10)), FIND("-", _xlfn.TEXTSPLIT('Data Table'!S152, CHAR(10)))-1)) *
                  (VALUE(MID(_xlfn.TEXTSPLIT('Data Table'!S152, CHAR(10)), FIND("-", _xlfn.TEXTSPLIT('Data Table'!S152, CHAR(10)))+2,
                  SEARCH("hrs", _xlfn.TEXTSPLIT('Data Table'!S152, CHAR(10)))-SEARCH("-", _xlfn.TEXTSPLIT('Data Table'!S152, CHAR(10)))-2))/12)
               ), 2),
               "-"
            )
         )
      )
   )
)</f>
        <v>3</v>
      </c>
      <c r="R151" s="203" cm="1">
        <f t="array" ref="R151">IF('Data Table'!T152="", "-",
   IF('Data Table'!T152="-", "-",
      IF(ISNUMBER('Data Table'!T152*1), 'Data Table'!T152,
         IF(ISNUMBER(SEARCH("hrs", 'Data Table'!T152)),
            IFERROR(
               ROUND(SUMPRODUCT(
                  VALUE(LEFT(_xlfn.TEXTSPLIT('Data Table'!T152, CHAR(10)), FIND("-", _xlfn.TEXTSPLIT('Data Table'!T152, CHAR(10)))-1)) *
                  (VALUE(MID(_xlfn.TEXTSPLIT('Data Table'!T152, CHAR(10)), FIND("-", _xlfn.TEXTSPLIT('Data Table'!T152, CHAR(10)))+2,
                  SEARCH("hrs", _xlfn.TEXTSPLIT('Data Table'!T152, CHAR(10)))-SEARCH("-", _xlfn.TEXTSPLIT('Data Table'!T152, CHAR(10)))-2))/12)
               ), 2),
               "-"
            )
         )
      )
   )
)</f>
        <v>6</v>
      </c>
      <c r="S151" s="203" cm="1">
        <f t="array" ref="S151">IF('Data Table'!U152="", "-",
   IF('Data Table'!U152="-", "-",
      IF(ISNUMBER('Data Table'!U152*1), 'Data Table'!U152,
         IF(ISNUMBER(SEARCH("hrs", 'Data Table'!U152)),
            IFERROR(
               ROUND(SUMPRODUCT(
                  VALUE(LEFT(_xlfn.TEXTSPLIT('Data Table'!U152, CHAR(10)), FIND("-", _xlfn.TEXTSPLIT('Data Table'!U152, CHAR(10)))-1)) *
                  (VALUE(MID(_xlfn.TEXTSPLIT('Data Table'!U152, CHAR(10)), FIND("-", _xlfn.TEXTSPLIT('Data Table'!U152, CHAR(10)))+2,
                  SEARCH("hrs", _xlfn.TEXTSPLIT('Data Table'!U152, CHAR(10)))-SEARCH("-", _xlfn.TEXTSPLIT('Data Table'!U152, CHAR(10)))-2))/12)
               ), 2),
               "-"
            )
         )
      )
   )
)</f>
        <v>6</v>
      </c>
      <c r="T151" s="245">
        <v>24899</v>
      </c>
      <c r="U151" s="245">
        <v>59333</v>
      </c>
      <c r="V151" s="245">
        <v>835</v>
      </c>
      <c r="W151" s="298"/>
    </row>
    <row r="152" spans="1:23" s="3" customFormat="1" ht="20.25" customHeight="1">
      <c r="A152" s="205">
        <v>45462</v>
      </c>
      <c r="B152" s="203" cm="1">
        <f t="array" ref="B152">IF('Data Table'!B153="", "-",
   IF('Data Table'!B153="-", "-",
      IF(ISNUMBER('Data Table'!B153*1), 'Data Table'!B153,
         IF(ISNUMBER(SEARCH("hrs", 'Data Table'!B153)),
            IFERROR(
               ROUND(SUMPRODUCT(
                  VALUE(LEFT(_xlfn.TEXTSPLIT('Data Table'!B153, CHAR(10)), FIND("-", _xlfn.TEXTSPLIT('Data Table'!B153, CHAR(10)))-1)) *
                  (VALUE(MID(_xlfn.TEXTSPLIT('Data Table'!B153, CHAR(10)), FIND("-", _xlfn.TEXTSPLIT('Data Table'!B153, CHAR(10)))+2,
                  SEARCH("hrs", _xlfn.TEXTSPLIT('Data Table'!B153, CHAR(10)))-SEARCH("-", _xlfn.TEXTSPLIT('Data Table'!B153, CHAR(10)))-2))/12)
               ), 2),
               "-"
            )
         )
      )
   )
)</f>
        <v>115</v>
      </c>
      <c r="C152" s="203" cm="1">
        <f t="array" ref="C152">IF('Data Table'!C153="", "-",
   IF('Data Table'!C153="-", "-",
      IF(ISNUMBER('Data Table'!C153*1), 'Data Table'!C153,
         IF(ISNUMBER(SEARCH("hrs", 'Data Table'!C153)),
            IFERROR(
               ROUND(SUMPRODUCT(
                  VALUE(LEFT(_xlfn.TEXTSPLIT('Data Table'!C153, CHAR(10)), FIND("-", _xlfn.TEXTSPLIT('Data Table'!C153, CHAR(10)))-1)) *
                  (VALUE(MID(_xlfn.TEXTSPLIT('Data Table'!C153, CHAR(10)), FIND("-", _xlfn.TEXTSPLIT('Data Table'!C153, CHAR(10)))+2,
                  SEARCH("hrs", _xlfn.TEXTSPLIT('Data Table'!C153, CHAR(10)))-SEARCH("-", _xlfn.TEXTSPLIT('Data Table'!C153, CHAR(10)))-2))/12)
               ), 2),
               "-"
            )
         )
      )
   )
)</f>
        <v>118</v>
      </c>
      <c r="D152" s="203" cm="1">
        <f t="array" ref="D152">IF('Data Table'!D153="", "-",
   IF('Data Table'!D153="-", "-",
      IF(ISNUMBER('Data Table'!D153*1), 'Data Table'!D153,
         IF(ISNUMBER(SEARCH("hrs", 'Data Table'!D153)),
            IFERROR(
               ROUND(SUMPRODUCT(
                  VALUE(LEFT(_xlfn.TEXTSPLIT('Data Table'!D153, CHAR(10)), FIND("-", _xlfn.TEXTSPLIT('Data Table'!D153, CHAR(10)))-1)) *
                  (VALUE(MID(_xlfn.TEXTSPLIT('Data Table'!D153, CHAR(10)), FIND("-", _xlfn.TEXTSPLIT('Data Table'!D153, CHAR(10)))+2,
                  SEARCH("hrs", _xlfn.TEXTSPLIT('Data Table'!D153, CHAR(10)))-SEARCH("-", _xlfn.TEXTSPLIT('Data Table'!D153, CHAR(10)))-2))/12)
               ), 2),
               "-"
            )
         )
      )
   )
)</f>
        <v>26</v>
      </c>
      <c r="E152" s="203" cm="1">
        <f t="array" ref="E152">IF('Data Table'!E153="", "-",
   IF('Data Table'!E153="-", "-",
      IF(ISNUMBER('Data Table'!E153*1), 'Data Table'!E153,
         IF(ISNUMBER(SEARCH("hrs", 'Data Table'!E153)),
            IFERROR(
               ROUND(SUMPRODUCT(
                  VALUE(LEFT(_xlfn.TEXTSPLIT('Data Table'!E153, CHAR(10)), FIND("-", _xlfn.TEXTSPLIT('Data Table'!E153, CHAR(10)))-1)) *
                  (VALUE(MID(_xlfn.TEXTSPLIT('Data Table'!E153, CHAR(10)), FIND("-", _xlfn.TEXTSPLIT('Data Table'!E153, CHAR(10)))+2,
                  SEARCH("hrs", _xlfn.TEXTSPLIT('Data Table'!E153, CHAR(10)))-SEARCH("-", _xlfn.TEXTSPLIT('Data Table'!E153, CHAR(10)))-2))/12)
               ), 2),
               "-"
            )
         )
      )
   )
)</f>
        <v>23</v>
      </c>
      <c r="F152" s="203" cm="1">
        <f t="array" ref="F152">IF('Data Table'!F153="", "-",
   IF('Data Table'!F153="-", "-",
      IF(ISNUMBER('Data Table'!F153*1), 'Data Table'!F153,
         IF(ISNUMBER(SEARCH("hrs", 'Data Table'!F153)),
            IFERROR(
               ROUND(SUMPRODUCT(
                  VALUE(LEFT(_xlfn.TEXTSPLIT('Data Table'!F153, CHAR(10)), FIND("-", _xlfn.TEXTSPLIT('Data Table'!F153, CHAR(10)))-1)) *
                  (VALUE(MID(_xlfn.TEXTSPLIT('Data Table'!F153, CHAR(10)), FIND("-", _xlfn.TEXTSPLIT('Data Table'!F153, CHAR(10)))+2,
                  SEARCH("hrs", _xlfn.TEXTSPLIT('Data Table'!F153, CHAR(10)))-SEARCH("-", _xlfn.TEXTSPLIT('Data Table'!F153, CHAR(10)))-2))/12)
               ), 2),
               "-"
            )
         )
      )
   )
)</f>
        <v>9</v>
      </c>
      <c r="G152" s="203" cm="1">
        <f t="array" ref="G152">IF('Data Table'!G153="", "-",
   IF('Data Table'!G153="-", "-",
      IF(ISNUMBER('Data Table'!G153*1), 'Data Table'!G153,
         IF(ISNUMBER(SEARCH("hrs", 'Data Table'!G153)),
            IFERROR(
               ROUND(SUMPRODUCT(
                  VALUE(LEFT(_xlfn.TEXTSPLIT('Data Table'!G153, CHAR(10)), FIND("-", _xlfn.TEXTSPLIT('Data Table'!G153, CHAR(10)))-1)) *
                  (VALUE(MID(_xlfn.TEXTSPLIT('Data Table'!G153, CHAR(10)), FIND("-", _xlfn.TEXTSPLIT('Data Table'!G153, CHAR(10)))+2,
                  SEARCH("hrs", _xlfn.TEXTSPLIT('Data Table'!G153, CHAR(10)))-SEARCH("-", _xlfn.TEXTSPLIT('Data Table'!G153, CHAR(10)))-2))/12)
               ), 2),
               "-"
            )
         )
      )
   )
)</f>
        <v>9</v>
      </c>
      <c r="H152" s="203" cm="1">
        <f t="array" ref="H152">IF('Data Table'!H153="", "-",
   IF('Data Table'!H153="-", "-",
      IF(ISNUMBER('Data Table'!H153*1), 'Data Table'!H153,
         IF(ISNUMBER(SEARCH("hrs", 'Data Table'!H153)),
            IFERROR(
               ROUND(SUMPRODUCT(
                  VALUE(LEFT(_xlfn.TEXTSPLIT('Data Table'!H153, CHAR(10)), FIND("-", _xlfn.TEXTSPLIT('Data Table'!H153, CHAR(10)))-1)) *
                  (VALUE(MID(_xlfn.TEXTSPLIT('Data Table'!H153, CHAR(10)), FIND("-", _xlfn.TEXTSPLIT('Data Table'!H153, CHAR(10)))+2,
                  SEARCH("hrs", _xlfn.TEXTSPLIT('Data Table'!H153, CHAR(10)))-SEARCH("-", _xlfn.TEXTSPLIT('Data Table'!H153, CHAR(10)))-2))/12)
               ), 2),
               "-"
            )
         )
      )
   )
)</f>
        <v>8</v>
      </c>
      <c r="I152" s="203" cm="1">
        <f t="array" ref="I152">IF('Data Table'!I153="", "-",
   IF('Data Table'!I153="-", "-",
      IF(ISNUMBER('Data Table'!I153*1), 'Data Table'!I153,
         IF(ISNUMBER(SEARCH("hrs", 'Data Table'!I153)),
            IFERROR(
               ROUND(SUMPRODUCT(
                  VALUE(LEFT(_xlfn.TEXTSPLIT('Data Table'!I153, CHAR(10)), FIND("-", _xlfn.TEXTSPLIT('Data Table'!I153, CHAR(10)))-1)) *
                  (VALUE(MID(_xlfn.TEXTSPLIT('Data Table'!I153, CHAR(10)), FIND("-", _xlfn.TEXTSPLIT('Data Table'!I153, CHAR(10)))+2,
                  SEARCH("hrs", _xlfn.TEXTSPLIT('Data Table'!I153, CHAR(10)))-SEARCH("-", _xlfn.TEXTSPLIT('Data Table'!I153, CHAR(10)))-2))/12)
               ), 2),
               "-"
            )
         )
      )
   )
)</f>
        <v>7</v>
      </c>
      <c r="J152" s="203" cm="1">
        <f t="array" ref="J152">IF('Data Table'!J153="", "-",
   IF('Data Table'!J153="-", "-",
      IF(ISNUMBER('Data Table'!J153*1), 'Data Table'!J153,
         IF(ISNUMBER(SEARCH("hrs", 'Data Table'!J153)),
            IFERROR(
               ROUND(SUMPRODUCT(
                  VALUE(LEFT(_xlfn.TEXTSPLIT('Data Table'!J153, CHAR(10)), FIND("-", _xlfn.TEXTSPLIT('Data Table'!J153, CHAR(10)))-1)) *
                  (VALUE(MID(_xlfn.TEXTSPLIT('Data Table'!J153, CHAR(10)), FIND("-", _xlfn.TEXTSPLIT('Data Table'!J153, CHAR(10)))+2,
                  SEARCH("hrs", _xlfn.TEXTSPLIT('Data Table'!J153, CHAR(10)))-SEARCH("-", _xlfn.TEXTSPLIT('Data Table'!J153, CHAR(10)))-2))/12)
               ), 2),
               "-"
            )
         )
      )
   )
)</f>
        <v>4</v>
      </c>
      <c r="K152" s="203" cm="1">
        <f t="array" ref="K152">IF('Data Table'!K153="", "-",
   IF('Data Table'!K153="-", "-",
      IF(ISNUMBER('Data Table'!K153*1), 'Data Table'!K153,
         IF(ISNUMBER(SEARCH("hrs", 'Data Table'!K153)),
            IFERROR(
               ROUND(SUMPRODUCT(
                  VALUE(LEFT(_xlfn.TEXTSPLIT('Data Table'!K153, CHAR(10)), FIND("-", _xlfn.TEXTSPLIT('Data Table'!K153, CHAR(10)))-1)) *
                  (VALUE(MID(_xlfn.TEXTSPLIT('Data Table'!K153, CHAR(10)), FIND("-", _xlfn.TEXTSPLIT('Data Table'!K153, CHAR(10)))+2,
                  SEARCH("hrs", _xlfn.TEXTSPLIT('Data Table'!K153, CHAR(10)))-SEARCH("-", _xlfn.TEXTSPLIT('Data Table'!K153, CHAR(10)))-2))/12)
               ), 2),
               "-"
            )
         )
      )
   )
)</f>
        <v>3</v>
      </c>
      <c r="L152" s="203" cm="1">
        <f t="array" ref="L152">IF('Data Table'!N153="", "-",
   IF('Data Table'!N153="-", "-",
      IF(ISNUMBER('Data Table'!N153*1), 'Data Table'!N153,
         IF(ISNUMBER(SEARCH("hrs", 'Data Table'!N153)),
            IFERROR(
               ROUND(SUMPRODUCT(
                  VALUE(LEFT(_xlfn.TEXTSPLIT('Data Table'!N153, CHAR(10)), FIND("-", _xlfn.TEXTSPLIT('Data Table'!N153, CHAR(10)))-1)) *
                  (VALUE(MID(_xlfn.TEXTSPLIT('Data Table'!N153, CHAR(10)), FIND("-", _xlfn.TEXTSPLIT('Data Table'!N153, CHAR(10)))+2,
                  SEARCH("hrs", _xlfn.TEXTSPLIT('Data Table'!N153, CHAR(10)))-SEARCH("-", _xlfn.TEXTSPLIT('Data Table'!N153, CHAR(10)))-2))/12)
               ), 2),
               "-"
            )
         )
      )
   )
)</f>
        <v>3</v>
      </c>
      <c r="M152" s="203" cm="1">
        <f t="array" ref="M152">IF('Data Table'!O153="", "-",
   IF('Data Table'!O153="-", "-",
      IF(ISNUMBER('Data Table'!O153*1), 'Data Table'!O153,
         IF(ISNUMBER(SEARCH("hrs", 'Data Table'!O153)),
            IFERROR(
               ROUND(SUMPRODUCT(
                  VALUE(LEFT(_xlfn.TEXTSPLIT('Data Table'!O153, CHAR(10)), FIND("-", _xlfn.TEXTSPLIT('Data Table'!O153, CHAR(10)))-1)) *
                  (VALUE(MID(_xlfn.TEXTSPLIT('Data Table'!O153, CHAR(10)), FIND("-", _xlfn.TEXTSPLIT('Data Table'!O153, CHAR(10)))+2,
                  SEARCH("hrs", _xlfn.TEXTSPLIT('Data Table'!O153, CHAR(10)))-SEARCH("-", _xlfn.TEXTSPLIT('Data Table'!O153, CHAR(10)))-2))/12)
               ), 2),
               "-"
            )
         )
      )
   )
)</f>
        <v>2</v>
      </c>
      <c r="N152" s="203" cm="1">
        <f t="array" ref="N152">IF('Data Table'!P153="", "-",
   IF('Data Table'!P153="-", "-",
      IF(ISNUMBER('Data Table'!P153*1), 'Data Table'!P153,
         IF(ISNUMBER(SEARCH("hrs", 'Data Table'!P153)),
            IFERROR(
               ROUND(SUMPRODUCT(
                  VALUE(LEFT(_xlfn.TEXTSPLIT('Data Table'!P153, CHAR(10)), FIND("-", _xlfn.TEXTSPLIT('Data Table'!P153, CHAR(10)))-1)) *
                  (VALUE(MID(_xlfn.TEXTSPLIT('Data Table'!P153, CHAR(10)), FIND("-", _xlfn.TEXTSPLIT('Data Table'!P153, CHAR(10)))+2,
                  SEARCH("hrs", _xlfn.TEXTSPLIT('Data Table'!P153, CHAR(10)))-SEARCH("-", _xlfn.TEXTSPLIT('Data Table'!P153, CHAR(10)))-2))/12)
               ), 2),
               "-"
            )
         )
      )
   )
)</f>
        <v>5</v>
      </c>
      <c r="O152" s="203" cm="1">
        <f t="array" ref="O152">IF('Data Table'!Q153="", "-",
   IF('Data Table'!Q153="-", "-",
      IF(ISNUMBER('Data Table'!Q153*1), 'Data Table'!Q153,
         IF(ISNUMBER(SEARCH("hrs", 'Data Table'!Q153)),
            IFERROR(
               ROUND(SUMPRODUCT(
                  VALUE(LEFT(_xlfn.TEXTSPLIT('Data Table'!Q153, CHAR(10)), FIND("-", _xlfn.TEXTSPLIT('Data Table'!Q153, CHAR(10)))-1)) *
                  (VALUE(MID(_xlfn.TEXTSPLIT('Data Table'!Q153, CHAR(10)), FIND("-", _xlfn.TEXTSPLIT('Data Table'!Q153, CHAR(10)))+2,
                  SEARCH("hrs", _xlfn.TEXTSPLIT('Data Table'!Q153, CHAR(10)))-SEARCH("-", _xlfn.TEXTSPLIT('Data Table'!Q153, CHAR(10)))-2))/12)
               ), 2),
               "-"
            )
         )
      )
   )
)</f>
        <v>4</v>
      </c>
      <c r="P152" s="203" cm="1">
        <f t="array" ref="P152">IF('Data Table'!R153="", "-",
   IF('Data Table'!R153="-", "-",
      IF(ISNUMBER('Data Table'!R153*1), 'Data Table'!R153,
         IF(ISNUMBER(SEARCH("hrs", 'Data Table'!R153)),
            IFERROR(
               ROUND(SUMPRODUCT(
                  VALUE(LEFT(_xlfn.TEXTSPLIT('Data Table'!R153, CHAR(10)), FIND("-", _xlfn.TEXTSPLIT('Data Table'!R153, CHAR(10)))-1)) *
                  (VALUE(MID(_xlfn.TEXTSPLIT('Data Table'!R153, CHAR(10)), FIND("-", _xlfn.TEXTSPLIT('Data Table'!R153, CHAR(10)))+2,
                  SEARCH("hrs", _xlfn.TEXTSPLIT('Data Table'!R153, CHAR(10)))-SEARCH("-", _xlfn.TEXTSPLIT('Data Table'!R153, CHAR(10)))-2))/12)
               ), 2),
               "-"
            )
         )
      )
   )
)</f>
        <v>3</v>
      </c>
      <c r="Q152" s="203" cm="1">
        <f t="array" ref="Q152">IF('Data Table'!S153="", "-",
   IF('Data Table'!S153="-", "-",
      IF(ISNUMBER('Data Table'!S153*1), 'Data Table'!S153,
         IF(ISNUMBER(SEARCH("hrs", 'Data Table'!S153)),
            IFERROR(
               ROUND(SUMPRODUCT(
                  VALUE(LEFT(_xlfn.TEXTSPLIT('Data Table'!S153, CHAR(10)), FIND("-", _xlfn.TEXTSPLIT('Data Table'!S153, CHAR(10)))-1)) *
                  (VALUE(MID(_xlfn.TEXTSPLIT('Data Table'!S153, CHAR(10)), FIND("-", _xlfn.TEXTSPLIT('Data Table'!S153, CHAR(10)))+2,
                  SEARCH("hrs", _xlfn.TEXTSPLIT('Data Table'!S153, CHAR(10)))-SEARCH("-", _xlfn.TEXTSPLIT('Data Table'!S153, CHAR(10)))-2))/12)
               ), 2),
               "-"
            )
         )
      )
   )
)</f>
        <v>3</v>
      </c>
      <c r="R152" s="203" cm="1">
        <f t="array" ref="R152">IF('Data Table'!T153="", "-",
   IF('Data Table'!T153="-", "-",
      IF(ISNUMBER('Data Table'!T153*1), 'Data Table'!T153,
         IF(ISNUMBER(SEARCH("hrs", 'Data Table'!T153)),
            IFERROR(
               ROUND(SUMPRODUCT(
                  VALUE(LEFT(_xlfn.TEXTSPLIT('Data Table'!T153, CHAR(10)), FIND("-", _xlfn.TEXTSPLIT('Data Table'!T153, CHAR(10)))-1)) *
                  (VALUE(MID(_xlfn.TEXTSPLIT('Data Table'!T153, CHAR(10)), FIND("-", _xlfn.TEXTSPLIT('Data Table'!T153, CHAR(10)))+2,
                  SEARCH("hrs", _xlfn.TEXTSPLIT('Data Table'!T153, CHAR(10)))-SEARCH("-", _xlfn.TEXTSPLIT('Data Table'!T153, CHAR(10)))-2))/12)
               ), 2),
               "-"
            )
         )
      )
   )
)</f>
        <v>6</v>
      </c>
      <c r="S152" s="203" cm="1">
        <f t="array" ref="S152">IF('Data Table'!U153="", "-",
   IF('Data Table'!U153="-", "-",
      IF(ISNUMBER('Data Table'!U153*1), 'Data Table'!U153,
         IF(ISNUMBER(SEARCH("hrs", 'Data Table'!U153)),
            IFERROR(
               ROUND(SUMPRODUCT(
                  VALUE(LEFT(_xlfn.TEXTSPLIT('Data Table'!U153, CHAR(10)), FIND("-", _xlfn.TEXTSPLIT('Data Table'!U153, CHAR(10)))-1)) *
                  (VALUE(MID(_xlfn.TEXTSPLIT('Data Table'!U153, CHAR(10)), FIND("-", _xlfn.TEXTSPLIT('Data Table'!U153, CHAR(10)))+2,
                  SEARCH("hrs", _xlfn.TEXTSPLIT('Data Table'!U153, CHAR(10)))-SEARCH("-", _xlfn.TEXTSPLIT('Data Table'!U153, CHAR(10)))-2))/12)
               ), 2),
               "-"
            )
         )
      )
   )
)</f>
        <v>6</v>
      </c>
      <c r="T152" s="245">
        <v>25354</v>
      </c>
      <c r="U152" s="245">
        <v>56916</v>
      </c>
      <c r="V152" s="245">
        <v>805</v>
      </c>
      <c r="W152" s="296"/>
    </row>
    <row r="153" spans="1:23" s="3" customFormat="1" ht="20.25" customHeight="1">
      <c r="A153" s="205">
        <v>45463</v>
      </c>
      <c r="B153" s="203" cm="1">
        <f t="array" ref="B153">IF('Data Table'!B154="", "-",
   IF('Data Table'!B154="-", "-",
      IF(ISNUMBER('Data Table'!B154*1), 'Data Table'!B154,
         IF(ISNUMBER(SEARCH("hrs", 'Data Table'!B154)),
            IFERROR(
               ROUND(SUMPRODUCT(
                  VALUE(LEFT(_xlfn.TEXTSPLIT('Data Table'!B154, CHAR(10)), FIND("-", _xlfn.TEXTSPLIT('Data Table'!B154, CHAR(10)))-1)) *
                  (VALUE(MID(_xlfn.TEXTSPLIT('Data Table'!B154, CHAR(10)), FIND("-", _xlfn.TEXTSPLIT('Data Table'!B154, CHAR(10)))+2,
                  SEARCH("hrs", _xlfn.TEXTSPLIT('Data Table'!B154, CHAR(10)))-SEARCH("-", _xlfn.TEXTSPLIT('Data Table'!B154, CHAR(10)))-2))/12)
               ), 2),
               "-"
            )
         )
      )
   )
)</f>
        <v>120</v>
      </c>
      <c r="C153" s="203" cm="1">
        <f t="array" ref="C153">IF('Data Table'!C154="", "-",
   IF('Data Table'!C154="-", "-",
      IF(ISNUMBER('Data Table'!C154*1), 'Data Table'!C154,
         IF(ISNUMBER(SEARCH("hrs", 'Data Table'!C154)),
            IFERROR(
               ROUND(SUMPRODUCT(
                  VALUE(LEFT(_xlfn.TEXTSPLIT('Data Table'!C154, CHAR(10)), FIND("-", _xlfn.TEXTSPLIT('Data Table'!C154, CHAR(10)))-1)) *
                  (VALUE(MID(_xlfn.TEXTSPLIT('Data Table'!C154, CHAR(10)), FIND("-", _xlfn.TEXTSPLIT('Data Table'!C154, CHAR(10)))+2,
                  SEARCH("hrs", _xlfn.TEXTSPLIT('Data Table'!C154, CHAR(10)))-SEARCH("-", _xlfn.TEXTSPLIT('Data Table'!C154, CHAR(10)))-2))/12)
               ), 2),
               "-"
            )
         )
      )
   )
)</f>
        <v>112</v>
      </c>
      <c r="D153" s="203" cm="1">
        <f t="array" ref="D153">IF('Data Table'!D154="", "-",
   IF('Data Table'!D154="-", "-",
      IF(ISNUMBER('Data Table'!D154*1), 'Data Table'!D154,
         IF(ISNUMBER(SEARCH("hrs", 'Data Table'!D154)),
            IFERROR(
               ROUND(SUMPRODUCT(
                  VALUE(LEFT(_xlfn.TEXTSPLIT('Data Table'!D154, CHAR(10)), FIND("-", _xlfn.TEXTSPLIT('Data Table'!D154, CHAR(10)))-1)) *
                  (VALUE(MID(_xlfn.TEXTSPLIT('Data Table'!D154, CHAR(10)), FIND("-", _xlfn.TEXTSPLIT('Data Table'!D154, CHAR(10)))+2,
                  SEARCH("hrs", _xlfn.TEXTSPLIT('Data Table'!D154, CHAR(10)))-SEARCH("-", _xlfn.TEXTSPLIT('Data Table'!D154, CHAR(10)))-2))/12)
               ), 2),
               "-"
            )
         )
      )
   )
)</f>
        <v>23</v>
      </c>
      <c r="E153" s="203" cm="1">
        <f t="array" ref="E153">IF('Data Table'!E154="", "-",
   IF('Data Table'!E154="-", "-",
      IF(ISNUMBER('Data Table'!E154*1), 'Data Table'!E154,
         IF(ISNUMBER(SEARCH("hrs", 'Data Table'!E154)),
            IFERROR(
               ROUND(SUMPRODUCT(
                  VALUE(LEFT(_xlfn.TEXTSPLIT('Data Table'!E154, CHAR(10)), FIND("-", _xlfn.TEXTSPLIT('Data Table'!E154, CHAR(10)))-1)) *
                  (VALUE(MID(_xlfn.TEXTSPLIT('Data Table'!E154, CHAR(10)), FIND("-", _xlfn.TEXTSPLIT('Data Table'!E154, CHAR(10)))+2,
                  SEARCH("hrs", _xlfn.TEXTSPLIT('Data Table'!E154, CHAR(10)))-SEARCH("-", _xlfn.TEXTSPLIT('Data Table'!E154, CHAR(10)))-2))/12)
               ), 2),
               "-"
            )
         )
      )
   )
)</f>
        <v>15</v>
      </c>
      <c r="F153" s="203" cm="1">
        <f t="array" ref="F153">IF('Data Table'!F154="", "-",
   IF('Data Table'!F154="-", "-",
      IF(ISNUMBER('Data Table'!F154*1), 'Data Table'!F154,
         IF(ISNUMBER(SEARCH("hrs", 'Data Table'!F154)),
            IFERROR(
               ROUND(SUMPRODUCT(
                  VALUE(LEFT(_xlfn.TEXTSPLIT('Data Table'!F154, CHAR(10)), FIND("-", _xlfn.TEXTSPLIT('Data Table'!F154, CHAR(10)))-1)) *
                  (VALUE(MID(_xlfn.TEXTSPLIT('Data Table'!F154, CHAR(10)), FIND("-", _xlfn.TEXTSPLIT('Data Table'!F154, CHAR(10)))+2,
                  SEARCH("hrs", _xlfn.TEXTSPLIT('Data Table'!F154, CHAR(10)))-SEARCH("-", _xlfn.TEXTSPLIT('Data Table'!F154, CHAR(10)))-2))/12)
               ), 2),
               "-"
            )
         )
      )
   )
)</f>
        <v>9</v>
      </c>
      <c r="G153" s="203" cm="1">
        <f t="array" ref="G153">IF('Data Table'!G154="", "-",
   IF('Data Table'!G154="-", "-",
      IF(ISNUMBER('Data Table'!G154*1), 'Data Table'!G154,
         IF(ISNUMBER(SEARCH("hrs", 'Data Table'!G154)),
            IFERROR(
               ROUND(SUMPRODUCT(
                  VALUE(LEFT(_xlfn.TEXTSPLIT('Data Table'!G154, CHAR(10)), FIND("-", _xlfn.TEXTSPLIT('Data Table'!G154, CHAR(10)))-1)) *
                  (VALUE(MID(_xlfn.TEXTSPLIT('Data Table'!G154, CHAR(10)), FIND("-", _xlfn.TEXTSPLIT('Data Table'!G154, CHAR(10)))+2,
                  SEARCH("hrs", _xlfn.TEXTSPLIT('Data Table'!G154, CHAR(10)))-SEARCH("-", _xlfn.TEXTSPLIT('Data Table'!G154, CHAR(10)))-2))/12)
               ), 2),
               "-"
            )
         )
      )
   )
)</f>
        <v>9</v>
      </c>
      <c r="H153" s="203" cm="1">
        <f t="array" ref="H153">IF('Data Table'!H154="", "-",
   IF('Data Table'!H154="-", "-",
      IF(ISNUMBER('Data Table'!H154*1), 'Data Table'!H154,
         IF(ISNUMBER(SEARCH("hrs", 'Data Table'!H154)),
            IFERROR(
               ROUND(SUMPRODUCT(
                  VALUE(LEFT(_xlfn.TEXTSPLIT('Data Table'!H154, CHAR(10)), FIND("-", _xlfn.TEXTSPLIT('Data Table'!H154, CHAR(10)))-1)) *
                  (VALUE(MID(_xlfn.TEXTSPLIT('Data Table'!H154, CHAR(10)), FIND("-", _xlfn.TEXTSPLIT('Data Table'!H154, CHAR(10)))+2,
                  SEARCH("hrs", _xlfn.TEXTSPLIT('Data Table'!H154, CHAR(10)))-SEARCH("-", _xlfn.TEXTSPLIT('Data Table'!H154, CHAR(10)))-2))/12)
               ), 2),
               "-"
            )
         )
      )
   )
)</f>
        <v>8</v>
      </c>
      <c r="I153" s="203" cm="1">
        <f t="array" ref="I153">IF('Data Table'!I154="", "-",
   IF('Data Table'!I154="-", "-",
      IF(ISNUMBER('Data Table'!I154*1), 'Data Table'!I154,
         IF(ISNUMBER(SEARCH("hrs", 'Data Table'!I154)),
            IFERROR(
               ROUND(SUMPRODUCT(
                  VALUE(LEFT(_xlfn.TEXTSPLIT('Data Table'!I154, CHAR(10)), FIND("-", _xlfn.TEXTSPLIT('Data Table'!I154, CHAR(10)))-1)) *
                  (VALUE(MID(_xlfn.TEXTSPLIT('Data Table'!I154, CHAR(10)), FIND("-", _xlfn.TEXTSPLIT('Data Table'!I154, CHAR(10)))+2,
                  SEARCH("hrs", _xlfn.TEXTSPLIT('Data Table'!I154, CHAR(10)))-SEARCH("-", _xlfn.TEXTSPLIT('Data Table'!I154, CHAR(10)))-2))/12)
               ), 2),
               "-"
            )
         )
      )
   )
)</f>
        <v>8</v>
      </c>
      <c r="J153" s="203" cm="1">
        <f t="array" ref="J153">IF('Data Table'!J154="", "-",
   IF('Data Table'!J154="-", "-",
      IF(ISNUMBER('Data Table'!J154*1), 'Data Table'!J154,
         IF(ISNUMBER(SEARCH("hrs", 'Data Table'!J154)),
            IFERROR(
               ROUND(SUMPRODUCT(
                  VALUE(LEFT(_xlfn.TEXTSPLIT('Data Table'!J154, CHAR(10)), FIND("-", _xlfn.TEXTSPLIT('Data Table'!J154, CHAR(10)))-1)) *
                  (VALUE(MID(_xlfn.TEXTSPLIT('Data Table'!J154, CHAR(10)), FIND("-", _xlfn.TEXTSPLIT('Data Table'!J154, CHAR(10)))+2,
                  SEARCH("hrs", _xlfn.TEXTSPLIT('Data Table'!J154, CHAR(10)))-SEARCH("-", _xlfn.TEXTSPLIT('Data Table'!J154, CHAR(10)))-2))/12)
               ), 2),
               "-"
            )
         )
      )
   )
)</f>
        <v>4</v>
      </c>
      <c r="K153" s="203" cm="1">
        <f t="array" ref="K153">IF('Data Table'!K154="", "-",
   IF('Data Table'!K154="-", "-",
      IF(ISNUMBER('Data Table'!K154*1), 'Data Table'!K154,
         IF(ISNUMBER(SEARCH("hrs", 'Data Table'!K154)),
            IFERROR(
               ROUND(SUMPRODUCT(
                  VALUE(LEFT(_xlfn.TEXTSPLIT('Data Table'!K154, CHAR(10)), FIND("-", _xlfn.TEXTSPLIT('Data Table'!K154, CHAR(10)))-1)) *
                  (VALUE(MID(_xlfn.TEXTSPLIT('Data Table'!K154, CHAR(10)), FIND("-", _xlfn.TEXTSPLIT('Data Table'!K154, CHAR(10)))+2,
                  SEARCH("hrs", _xlfn.TEXTSPLIT('Data Table'!K154, CHAR(10)))-SEARCH("-", _xlfn.TEXTSPLIT('Data Table'!K154, CHAR(10)))-2))/12)
               ), 2),
               "-"
            )
         )
      )
   )
)</f>
        <v>3</v>
      </c>
      <c r="L153" s="203" cm="1">
        <f t="array" ref="L153">IF('Data Table'!N154="", "-",
   IF('Data Table'!N154="-", "-",
      IF(ISNUMBER('Data Table'!N154*1), 'Data Table'!N154,
         IF(ISNUMBER(SEARCH("hrs", 'Data Table'!N154)),
            IFERROR(
               ROUND(SUMPRODUCT(
                  VALUE(LEFT(_xlfn.TEXTSPLIT('Data Table'!N154, CHAR(10)), FIND("-", _xlfn.TEXTSPLIT('Data Table'!N154, CHAR(10)))-1)) *
                  (VALUE(MID(_xlfn.TEXTSPLIT('Data Table'!N154, CHAR(10)), FIND("-", _xlfn.TEXTSPLIT('Data Table'!N154, CHAR(10)))+2,
                  SEARCH("hrs", _xlfn.TEXTSPLIT('Data Table'!N154, CHAR(10)))-SEARCH("-", _xlfn.TEXTSPLIT('Data Table'!N154, CHAR(10)))-2))/12)
               ), 2),
               "-"
            )
         )
      )
   )
)</f>
        <v>3</v>
      </c>
      <c r="M153" s="203" cm="1">
        <f t="array" ref="M153">IF('Data Table'!O154="", "-",
   IF('Data Table'!O154="-", "-",
      IF(ISNUMBER('Data Table'!O154*1), 'Data Table'!O154,
         IF(ISNUMBER(SEARCH("hrs", 'Data Table'!O154)),
            IFERROR(
               ROUND(SUMPRODUCT(
                  VALUE(LEFT(_xlfn.TEXTSPLIT('Data Table'!O154, CHAR(10)), FIND("-", _xlfn.TEXTSPLIT('Data Table'!O154, CHAR(10)))-1)) *
                  (VALUE(MID(_xlfn.TEXTSPLIT('Data Table'!O154, CHAR(10)), FIND("-", _xlfn.TEXTSPLIT('Data Table'!O154, CHAR(10)))+2,
                  SEARCH("hrs", _xlfn.TEXTSPLIT('Data Table'!O154, CHAR(10)))-SEARCH("-", _xlfn.TEXTSPLIT('Data Table'!O154, CHAR(10)))-2))/12)
               ), 2),
               "-"
            )
         )
      )
   )
)</f>
        <v>2</v>
      </c>
      <c r="N153" s="203" cm="1">
        <f t="array" ref="N153">IF('Data Table'!P154="", "-",
   IF('Data Table'!P154="-", "-",
      IF(ISNUMBER('Data Table'!P154*1), 'Data Table'!P154,
         IF(ISNUMBER(SEARCH("hrs", 'Data Table'!P154)),
            IFERROR(
               ROUND(SUMPRODUCT(
                  VALUE(LEFT(_xlfn.TEXTSPLIT('Data Table'!P154, CHAR(10)), FIND("-", _xlfn.TEXTSPLIT('Data Table'!P154, CHAR(10)))-1)) *
                  (VALUE(MID(_xlfn.TEXTSPLIT('Data Table'!P154, CHAR(10)), FIND("-", _xlfn.TEXTSPLIT('Data Table'!P154, CHAR(10)))+2,
                  SEARCH("hrs", _xlfn.TEXTSPLIT('Data Table'!P154, CHAR(10)))-SEARCH("-", _xlfn.TEXTSPLIT('Data Table'!P154, CHAR(10)))-2))/12)
               ), 2),
               "-"
            )
         )
      )
   )
)</f>
        <v>5</v>
      </c>
      <c r="O153" s="203" cm="1">
        <f t="array" ref="O153">IF('Data Table'!Q154="", "-",
   IF('Data Table'!Q154="-", "-",
      IF(ISNUMBER('Data Table'!Q154*1), 'Data Table'!Q154,
         IF(ISNUMBER(SEARCH("hrs", 'Data Table'!Q154)),
            IFERROR(
               ROUND(SUMPRODUCT(
                  VALUE(LEFT(_xlfn.TEXTSPLIT('Data Table'!Q154, CHAR(10)), FIND("-", _xlfn.TEXTSPLIT('Data Table'!Q154, CHAR(10)))-1)) *
                  (VALUE(MID(_xlfn.TEXTSPLIT('Data Table'!Q154, CHAR(10)), FIND("-", _xlfn.TEXTSPLIT('Data Table'!Q154, CHAR(10)))+2,
                  SEARCH("hrs", _xlfn.TEXTSPLIT('Data Table'!Q154, CHAR(10)))-SEARCH("-", _xlfn.TEXTSPLIT('Data Table'!Q154, CHAR(10)))-2))/12)
               ), 2),
               "-"
            )
         )
      )
   )
)</f>
        <v>4</v>
      </c>
      <c r="P153" s="203" cm="1">
        <f t="array" ref="P153">IF('Data Table'!R154="", "-",
   IF('Data Table'!R154="-", "-",
      IF(ISNUMBER('Data Table'!R154*1), 'Data Table'!R154,
         IF(ISNUMBER(SEARCH("hrs", 'Data Table'!R154)),
            IFERROR(
               ROUND(SUMPRODUCT(
                  VALUE(LEFT(_xlfn.TEXTSPLIT('Data Table'!R154, CHAR(10)), FIND("-", _xlfn.TEXTSPLIT('Data Table'!R154, CHAR(10)))-1)) *
                  (VALUE(MID(_xlfn.TEXTSPLIT('Data Table'!R154, CHAR(10)), FIND("-", _xlfn.TEXTSPLIT('Data Table'!R154, CHAR(10)))+2,
                  SEARCH("hrs", _xlfn.TEXTSPLIT('Data Table'!R154, CHAR(10)))-SEARCH("-", _xlfn.TEXTSPLIT('Data Table'!R154, CHAR(10)))-2))/12)
               ), 2),
               "-"
            )
         )
      )
   )
)</f>
        <v>3</v>
      </c>
      <c r="Q153" s="203" cm="1">
        <f t="array" ref="Q153">IF('Data Table'!S154="", "-",
   IF('Data Table'!S154="-", "-",
      IF(ISNUMBER('Data Table'!S154*1), 'Data Table'!S154,
         IF(ISNUMBER(SEARCH("hrs", 'Data Table'!S154)),
            IFERROR(
               ROUND(SUMPRODUCT(
                  VALUE(LEFT(_xlfn.TEXTSPLIT('Data Table'!S154, CHAR(10)), FIND("-", _xlfn.TEXTSPLIT('Data Table'!S154, CHAR(10)))-1)) *
                  (VALUE(MID(_xlfn.TEXTSPLIT('Data Table'!S154, CHAR(10)), FIND("-", _xlfn.TEXTSPLIT('Data Table'!S154, CHAR(10)))+2,
                  SEARCH("hrs", _xlfn.TEXTSPLIT('Data Table'!S154, CHAR(10)))-SEARCH("-", _xlfn.TEXTSPLIT('Data Table'!S154, CHAR(10)))-2))/12)
               ), 2),
               "-"
            )
         )
      )
   )
)</f>
        <v>3</v>
      </c>
      <c r="R153" s="203" cm="1">
        <f t="array" ref="R153">IF('Data Table'!T154="", "-",
   IF('Data Table'!T154="-", "-",
      IF(ISNUMBER('Data Table'!T154*1), 'Data Table'!T154,
         IF(ISNUMBER(SEARCH("hrs", 'Data Table'!T154)),
            IFERROR(
               ROUND(SUMPRODUCT(
                  VALUE(LEFT(_xlfn.TEXTSPLIT('Data Table'!T154, CHAR(10)), FIND("-", _xlfn.TEXTSPLIT('Data Table'!T154, CHAR(10)))-1)) *
                  (VALUE(MID(_xlfn.TEXTSPLIT('Data Table'!T154, CHAR(10)), FIND("-", _xlfn.TEXTSPLIT('Data Table'!T154, CHAR(10)))+2,
                  SEARCH("hrs", _xlfn.TEXTSPLIT('Data Table'!T154, CHAR(10)))-SEARCH("-", _xlfn.TEXTSPLIT('Data Table'!T154, CHAR(10)))-2))/12)
               ), 2),
               "-"
            )
         )
      )
   )
)</f>
        <v>6</v>
      </c>
      <c r="S153" s="203" cm="1">
        <f t="array" ref="S153">IF('Data Table'!U154="", "-",
   IF('Data Table'!U154="-", "-",
      IF(ISNUMBER('Data Table'!U154*1), 'Data Table'!U154,
         IF(ISNUMBER(SEARCH("hrs", 'Data Table'!U154)),
            IFERROR(
               ROUND(SUMPRODUCT(
                  VALUE(LEFT(_xlfn.TEXTSPLIT('Data Table'!U154, CHAR(10)), FIND("-", _xlfn.TEXTSPLIT('Data Table'!U154, CHAR(10)))-1)) *
                  (VALUE(MID(_xlfn.TEXTSPLIT('Data Table'!U154, CHAR(10)), FIND("-", _xlfn.TEXTSPLIT('Data Table'!U154, CHAR(10)))+2,
                  SEARCH("hrs", _xlfn.TEXTSPLIT('Data Table'!U154, CHAR(10)))-SEARCH("-", _xlfn.TEXTSPLIT('Data Table'!U154, CHAR(10)))-2))/12)
               ), 2),
               "-"
            )
         )
      )
   )
)</f>
        <v>6</v>
      </c>
      <c r="T153" s="245">
        <v>24521</v>
      </c>
      <c r="U153" s="245">
        <v>47826</v>
      </c>
      <c r="V153" s="245">
        <v>599</v>
      </c>
      <c r="W153" s="298"/>
    </row>
    <row r="154" spans="1:23" s="3" customFormat="1" ht="20.25" customHeight="1">
      <c r="A154" s="205">
        <v>45464</v>
      </c>
      <c r="B154" s="203" t="str" cm="1">
        <f t="array" ref="B154">IF('Data Table'!B155="", "-",
   IF('Data Table'!B155="-", "-",
      IF(ISNUMBER('Data Table'!B155*1), 'Data Table'!B155,
         IF(ISNUMBER(SEARCH("hrs", 'Data Table'!B155)),
            IFERROR(
               ROUND(SUMPRODUCT(
                  VALUE(LEFT(_xlfn.TEXTSPLIT('Data Table'!B155, CHAR(10)), FIND("-", _xlfn.TEXTSPLIT('Data Table'!B155, CHAR(10)))-1)) *
                  (VALUE(MID(_xlfn.TEXTSPLIT('Data Table'!B155, CHAR(10)), FIND("-", _xlfn.TEXTSPLIT('Data Table'!B155, CHAR(10)))+2,
                  SEARCH("hrs", _xlfn.TEXTSPLIT('Data Table'!B155, CHAR(10)))-SEARCH("-", _xlfn.TEXTSPLIT('Data Table'!B155, CHAR(10)))-2))/12)
               ), 2),
               "-"
            )
         )
      )
   )
)</f>
        <v>-</v>
      </c>
      <c r="C154" s="203" t="str" cm="1">
        <f t="array" ref="C154">IF('Data Table'!C155="", "-",
   IF('Data Table'!C155="-", "-",
      IF(ISNUMBER('Data Table'!C155*1), 'Data Table'!C155,
         IF(ISNUMBER(SEARCH("hrs", 'Data Table'!C155)),
            IFERROR(
               ROUND(SUMPRODUCT(
                  VALUE(LEFT(_xlfn.TEXTSPLIT('Data Table'!C155, CHAR(10)), FIND("-", _xlfn.TEXTSPLIT('Data Table'!C155, CHAR(10)))-1)) *
                  (VALUE(MID(_xlfn.TEXTSPLIT('Data Table'!C155, CHAR(10)), FIND("-", _xlfn.TEXTSPLIT('Data Table'!C155, CHAR(10)))+2,
                  SEARCH("hrs", _xlfn.TEXTSPLIT('Data Table'!C155, CHAR(10)))-SEARCH("-", _xlfn.TEXTSPLIT('Data Table'!C155, CHAR(10)))-2))/12)
               ), 2),
               "-"
            )
         )
      )
   )
)</f>
        <v>-</v>
      </c>
      <c r="D154" s="203" t="str" cm="1">
        <f t="array" ref="D154">IF('Data Table'!D155="", "-",
   IF('Data Table'!D155="-", "-",
      IF(ISNUMBER('Data Table'!D155*1), 'Data Table'!D155,
         IF(ISNUMBER(SEARCH("hrs", 'Data Table'!D155)),
            IFERROR(
               ROUND(SUMPRODUCT(
                  VALUE(LEFT(_xlfn.TEXTSPLIT('Data Table'!D155, CHAR(10)), FIND("-", _xlfn.TEXTSPLIT('Data Table'!D155, CHAR(10)))-1)) *
                  (VALUE(MID(_xlfn.TEXTSPLIT('Data Table'!D155, CHAR(10)), FIND("-", _xlfn.TEXTSPLIT('Data Table'!D155, CHAR(10)))+2,
                  SEARCH("hrs", _xlfn.TEXTSPLIT('Data Table'!D155, CHAR(10)))-SEARCH("-", _xlfn.TEXTSPLIT('Data Table'!D155, CHAR(10)))-2))/12)
               ), 2),
               "-"
            )
         )
      )
   )
)</f>
        <v>-</v>
      </c>
      <c r="E154" s="203" t="str" cm="1">
        <f t="array" ref="E154">IF('Data Table'!E155="", "-",
   IF('Data Table'!E155="-", "-",
      IF(ISNUMBER('Data Table'!E155*1), 'Data Table'!E155,
         IF(ISNUMBER(SEARCH("hrs", 'Data Table'!E155)),
            IFERROR(
               ROUND(SUMPRODUCT(
                  VALUE(LEFT(_xlfn.TEXTSPLIT('Data Table'!E155, CHAR(10)), FIND("-", _xlfn.TEXTSPLIT('Data Table'!E155, CHAR(10)))-1)) *
                  (VALUE(MID(_xlfn.TEXTSPLIT('Data Table'!E155, CHAR(10)), FIND("-", _xlfn.TEXTSPLIT('Data Table'!E155, CHAR(10)))+2,
                  SEARCH("hrs", _xlfn.TEXTSPLIT('Data Table'!E155, CHAR(10)))-SEARCH("-", _xlfn.TEXTSPLIT('Data Table'!E155, CHAR(10)))-2))/12)
               ), 2),
               "-"
            )
         )
      )
   )
)</f>
        <v>-</v>
      </c>
      <c r="F154" s="203" t="str" cm="1">
        <f t="array" ref="F154">IF('Data Table'!F155="", "-",
   IF('Data Table'!F155="-", "-",
      IF(ISNUMBER('Data Table'!F155*1), 'Data Table'!F155,
         IF(ISNUMBER(SEARCH("hrs", 'Data Table'!F155)),
            IFERROR(
               ROUND(SUMPRODUCT(
                  VALUE(LEFT(_xlfn.TEXTSPLIT('Data Table'!F155, CHAR(10)), FIND("-", _xlfn.TEXTSPLIT('Data Table'!F155, CHAR(10)))-1)) *
                  (VALUE(MID(_xlfn.TEXTSPLIT('Data Table'!F155, CHAR(10)), FIND("-", _xlfn.TEXTSPLIT('Data Table'!F155, CHAR(10)))+2,
                  SEARCH("hrs", _xlfn.TEXTSPLIT('Data Table'!F155, CHAR(10)))-SEARCH("-", _xlfn.TEXTSPLIT('Data Table'!F155, CHAR(10)))-2))/12)
               ), 2),
               "-"
            )
         )
      )
   )
)</f>
        <v>-</v>
      </c>
      <c r="G154" s="203" t="str" cm="1">
        <f t="array" ref="G154">IF('Data Table'!G155="", "-",
   IF('Data Table'!G155="-", "-",
      IF(ISNUMBER('Data Table'!G155*1), 'Data Table'!G155,
         IF(ISNUMBER(SEARCH("hrs", 'Data Table'!G155)),
            IFERROR(
               ROUND(SUMPRODUCT(
                  VALUE(LEFT(_xlfn.TEXTSPLIT('Data Table'!G155, CHAR(10)), FIND("-", _xlfn.TEXTSPLIT('Data Table'!G155, CHAR(10)))-1)) *
                  (VALUE(MID(_xlfn.TEXTSPLIT('Data Table'!G155, CHAR(10)), FIND("-", _xlfn.TEXTSPLIT('Data Table'!G155, CHAR(10)))+2,
                  SEARCH("hrs", _xlfn.TEXTSPLIT('Data Table'!G155, CHAR(10)))-SEARCH("-", _xlfn.TEXTSPLIT('Data Table'!G155, CHAR(10)))-2))/12)
               ), 2),
               "-"
            )
         )
      )
   )
)</f>
        <v>-</v>
      </c>
      <c r="H154" s="203" t="str" cm="1">
        <f t="array" ref="H154">IF('Data Table'!H155="", "-",
   IF('Data Table'!H155="-", "-",
      IF(ISNUMBER('Data Table'!H155*1), 'Data Table'!H155,
         IF(ISNUMBER(SEARCH("hrs", 'Data Table'!H155)),
            IFERROR(
               ROUND(SUMPRODUCT(
                  VALUE(LEFT(_xlfn.TEXTSPLIT('Data Table'!H155, CHAR(10)), FIND("-", _xlfn.TEXTSPLIT('Data Table'!H155, CHAR(10)))-1)) *
                  (VALUE(MID(_xlfn.TEXTSPLIT('Data Table'!H155, CHAR(10)), FIND("-", _xlfn.TEXTSPLIT('Data Table'!H155, CHAR(10)))+2,
                  SEARCH("hrs", _xlfn.TEXTSPLIT('Data Table'!H155, CHAR(10)))-SEARCH("-", _xlfn.TEXTSPLIT('Data Table'!H155, CHAR(10)))-2))/12)
               ), 2),
               "-"
            )
         )
      )
   )
)</f>
        <v>-</v>
      </c>
      <c r="I154" s="203" t="str" cm="1">
        <f t="array" ref="I154">IF('Data Table'!I155="", "-",
   IF('Data Table'!I155="-", "-",
      IF(ISNUMBER('Data Table'!I155*1), 'Data Table'!I155,
         IF(ISNUMBER(SEARCH("hrs", 'Data Table'!I155)),
            IFERROR(
               ROUND(SUMPRODUCT(
                  VALUE(LEFT(_xlfn.TEXTSPLIT('Data Table'!I155, CHAR(10)), FIND("-", _xlfn.TEXTSPLIT('Data Table'!I155, CHAR(10)))-1)) *
                  (VALUE(MID(_xlfn.TEXTSPLIT('Data Table'!I155, CHAR(10)), FIND("-", _xlfn.TEXTSPLIT('Data Table'!I155, CHAR(10)))+2,
                  SEARCH("hrs", _xlfn.TEXTSPLIT('Data Table'!I155, CHAR(10)))-SEARCH("-", _xlfn.TEXTSPLIT('Data Table'!I155, CHAR(10)))-2))/12)
               ), 2),
               "-"
            )
         )
      )
   )
)</f>
        <v>-</v>
      </c>
      <c r="J154" s="203" t="str" cm="1">
        <f t="array" ref="J154">IF('Data Table'!J155="", "-",
   IF('Data Table'!J155="-", "-",
      IF(ISNUMBER('Data Table'!J155*1), 'Data Table'!J155,
         IF(ISNUMBER(SEARCH("hrs", 'Data Table'!J155)),
            IFERROR(
               ROUND(SUMPRODUCT(
                  VALUE(LEFT(_xlfn.TEXTSPLIT('Data Table'!J155, CHAR(10)), FIND("-", _xlfn.TEXTSPLIT('Data Table'!J155, CHAR(10)))-1)) *
                  (VALUE(MID(_xlfn.TEXTSPLIT('Data Table'!J155, CHAR(10)), FIND("-", _xlfn.TEXTSPLIT('Data Table'!J155, CHAR(10)))+2,
                  SEARCH("hrs", _xlfn.TEXTSPLIT('Data Table'!J155, CHAR(10)))-SEARCH("-", _xlfn.TEXTSPLIT('Data Table'!J155, CHAR(10)))-2))/12)
               ), 2),
               "-"
            )
         )
      )
   )
)</f>
        <v>-</v>
      </c>
      <c r="K154" s="203" t="str" cm="1">
        <f t="array" ref="K154">IF('Data Table'!K155="", "-",
   IF('Data Table'!K155="-", "-",
      IF(ISNUMBER('Data Table'!K155*1), 'Data Table'!K155,
         IF(ISNUMBER(SEARCH("hrs", 'Data Table'!K155)),
            IFERROR(
               ROUND(SUMPRODUCT(
                  VALUE(LEFT(_xlfn.TEXTSPLIT('Data Table'!K155, CHAR(10)), FIND("-", _xlfn.TEXTSPLIT('Data Table'!K155, CHAR(10)))-1)) *
                  (VALUE(MID(_xlfn.TEXTSPLIT('Data Table'!K155, CHAR(10)), FIND("-", _xlfn.TEXTSPLIT('Data Table'!K155, CHAR(10)))+2,
                  SEARCH("hrs", _xlfn.TEXTSPLIT('Data Table'!K155, CHAR(10)))-SEARCH("-", _xlfn.TEXTSPLIT('Data Table'!K155, CHAR(10)))-2))/12)
               ), 2),
               "-"
            )
         )
      )
   )
)</f>
        <v>-</v>
      </c>
      <c r="L154" s="203" t="str" cm="1">
        <f t="array" ref="L154">IF('Data Table'!N155="", "-",
   IF('Data Table'!N155="-", "-",
      IF(ISNUMBER('Data Table'!N155*1), 'Data Table'!N155,
         IF(ISNUMBER(SEARCH("hrs", 'Data Table'!N155)),
            IFERROR(
               ROUND(SUMPRODUCT(
                  VALUE(LEFT(_xlfn.TEXTSPLIT('Data Table'!N155, CHAR(10)), FIND("-", _xlfn.TEXTSPLIT('Data Table'!N155, CHAR(10)))-1)) *
                  (VALUE(MID(_xlfn.TEXTSPLIT('Data Table'!N155, CHAR(10)), FIND("-", _xlfn.TEXTSPLIT('Data Table'!N155, CHAR(10)))+2,
                  SEARCH("hrs", _xlfn.TEXTSPLIT('Data Table'!N155, CHAR(10)))-SEARCH("-", _xlfn.TEXTSPLIT('Data Table'!N155, CHAR(10)))-2))/12)
               ), 2),
               "-"
            )
         )
      )
   )
)</f>
        <v>-</v>
      </c>
      <c r="M154" s="203" t="str" cm="1">
        <f t="array" ref="M154">IF('Data Table'!O155="", "-",
   IF('Data Table'!O155="-", "-",
      IF(ISNUMBER('Data Table'!O155*1), 'Data Table'!O155,
         IF(ISNUMBER(SEARCH("hrs", 'Data Table'!O155)),
            IFERROR(
               ROUND(SUMPRODUCT(
                  VALUE(LEFT(_xlfn.TEXTSPLIT('Data Table'!O155, CHAR(10)), FIND("-", _xlfn.TEXTSPLIT('Data Table'!O155, CHAR(10)))-1)) *
                  (VALUE(MID(_xlfn.TEXTSPLIT('Data Table'!O155, CHAR(10)), FIND("-", _xlfn.TEXTSPLIT('Data Table'!O155, CHAR(10)))+2,
                  SEARCH("hrs", _xlfn.TEXTSPLIT('Data Table'!O155, CHAR(10)))-SEARCH("-", _xlfn.TEXTSPLIT('Data Table'!O155, CHAR(10)))-2))/12)
               ), 2),
               "-"
            )
         )
      )
   )
)</f>
        <v>-</v>
      </c>
      <c r="N154" s="203" t="str" cm="1">
        <f t="array" ref="N154">IF('Data Table'!P155="", "-",
   IF('Data Table'!P155="-", "-",
      IF(ISNUMBER('Data Table'!P155*1), 'Data Table'!P155,
         IF(ISNUMBER(SEARCH("hrs", 'Data Table'!P155)),
            IFERROR(
               ROUND(SUMPRODUCT(
                  VALUE(LEFT(_xlfn.TEXTSPLIT('Data Table'!P155, CHAR(10)), FIND("-", _xlfn.TEXTSPLIT('Data Table'!P155, CHAR(10)))-1)) *
                  (VALUE(MID(_xlfn.TEXTSPLIT('Data Table'!P155, CHAR(10)), FIND("-", _xlfn.TEXTSPLIT('Data Table'!P155, CHAR(10)))+2,
                  SEARCH("hrs", _xlfn.TEXTSPLIT('Data Table'!P155, CHAR(10)))-SEARCH("-", _xlfn.TEXTSPLIT('Data Table'!P155, CHAR(10)))-2))/12)
               ), 2),
               "-"
            )
         )
      )
   )
)</f>
        <v>-</v>
      </c>
      <c r="O154" s="203" t="str" cm="1">
        <f t="array" ref="O154">IF('Data Table'!Q155="", "-",
   IF('Data Table'!Q155="-", "-",
      IF(ISNUMBER('Data Table'!Q155*1), 'Data Table'!Q155,
         IF(ISNUMBER(SEARCH("hrs", 'Data Table'!Q155)),
            IFERROR(
               ROUND(SUMPRODUCT(
                  VALUE(LEFT(_xlfn.TEXTSPLIT('Data Table'!Q155, CHAR(10)), FIND("-", _xlfn.TEXTSPLIT('Data Table'!Q155, CHAR(10)))-1)) *
                  (VALUE(MID(_xlfn.TEXTSPLIT('Data Table'!Q155, CHAR(10)), FIND("-", _xlfn.TEXTSPLIT('Data Table'!Q155, CHAR(10)))+2,
                  SEARCH("hrs", _xlfn.TEXTSPLIT('Data Table'!Q155, CHAR(10)))-SEARCH("-", _xlfn.TEXTSPLIT('Data Table'!Q155, CHAR(10)))-2))/12)
               ), 2),
               "-"
            )
         )
      )
   )
)</f>
        <v>-</v>
      </c>
      <c r="P154" s="203" t="str" cm="1">
        <f t="array" ref="P154">IF('Data Table'!R155="", "-",
   IF('Data Table'!R155="-", "-",
      IF(ISNUMBER('Data Table'!R155*1), 'Data Table'!R155,
         IF(ISNUMBER(SEARCH("hrs", 'Data Table'!R155)),
            IFERROR(
               ROUND(SUMPRODUCT(
                  VALUE(LEFT(_xlfn.TEXTSPLIT('Data Table'!R155, CHAR(10)), FIND("-", _xlfn.TEXTSPLIT('Data Table'!R155, CHAR(10)))-1)) *
                  (VALUE(MID(_xlfn.TEXTSPLIT('Data Table'!R155, CHAR(10)), FIND("-", _xlfn.TEXTSPLIT('Data Table'!R155, CHAR(10)))+2,
                  SEARCH("hrs", _xlfn.TEXTSPLIT('Data Table'!R155, CHAR(10)))-SEARCH("-", _xlfn.TEXTSPLIT('Data Table'!R155, CHAR(10)))-2))/12)
               ), 2),
               "-"
            )
         )
      )
   )
)</f>
        <v>-</v>
      </c>
      <c r="Q154" s="203" t="str" cm="1">
        <f t="array" ref="Q154">IF('Data Table'!S155="", "-",
   IF('Data Table'!S155="-", "-",
      IF(ISNUMBER('Data Table'!S155*1), 'Data Table'!S155,
         IF(ISNUMBER(SEARCH("hrs", 'Data Table'!S155)),
            IFERROR(
               ROUND(SUMPRODUCT(
                  VALUE(LEFT(_xlfn.TEXTSPLIT('Data Table'!S155, CHAR(10)), FIND("-", _xlfn.TEXTSPLIT('Data Table'!S155, CHAR(10)))-1)) *
                  (VALUE(MID(_xlfn.TEXTSPLIT('Data Table'!S155, CHAR(10)), FIND("-", _xlfn.TEXTSPLIT('Data Table'!S155, CHAR(10)))+2,
                  SEARCH("hrs", _xlfn.TEXTSPLIT('Data Table'!S155, CHAR(10)))-SEARCH("-", _xlfn.TEXTSPLIT('Data Table'!S155, CHAR(10)))-2))/12)
               ), 2),
               "-"
            )
         )
      )
   )
)</f>
        <v>-</v>
      </c>
      <c r="R154" s="203" t="str" cm="1">
        <f t="array" ref="R154">IF('Data Table'!T155="", "-",
   IF('Data Table'!T155="-", "-",
      IF(ISNUMBER('Data Table'!T155*1), 'Data Table'!T155,
         IF(ISNUMBER(SEARCH("hrs", 'Data Table'!T155)),
            IFERROR(
               ROUND(SUMPRODUCT(
                  VALUE(LEFT(_xlfn.TEXTSPLIT('Data Table'!T155, CHAR(10)), FIND("-", _xlfn.TEXTSPLIT('Data Table'!T155, CHAR(10)))-1)) *
                  (VALUE(MID(_xlfn.TEXTSPLIT('Data Table'!T155, CHAR(10)), FIND("-", _xlfn.TEXTSPLIT('Data Table'!T155, CHAR(10)))+2,
                  SEARCH("hrs", _xlfn.TEXTSPLIT('Data Table'!T155, CHAR(10)))-SEARCH("-", _xlfn.TEXTSPLIT('Data Table'!T155, CHAR(10)))-2))/12)
               ), 2),
               "-"
            )
         )
      )
   )
)</f>
        <v>-</v>
      </c>
      <c r="S154" s="203" t="str" cm="1">
        <f t="array" ref="S154">IF('Data Table'!U155="", "-",
   IF('Data Table'!U155="-", "-",
      IF(ISNUMBER('Data Table'!U155*1), 'Data Table'!U155,
         IF(ISNUMBER(SEARCH("hrs", 'Data Table'!U155)),
            IFERROR(
               ROUND(SUMPRODUCT(
                  VALUE(LEFT(_xlfn.TEXTSPLIT('Data Table'!U155, CHAR(10)), FIND("-", _xlfn.TEXTSPLIT('Data Table'!U155, CHAR(10)))-1)) *
                  (VALUE(MID(_xlfn.TEXTSPLIT('Data Table'!U155, CHAR(10)), FIND("-", _xlfn.TEXTSPLIT('Data Table'!U155, CHAR(10)))+2,
                  SEARCH("hrs", _xlfn.TEXTSPLIT('Data Table'!U155, CHAR(10)))-SEARCH("-", _xlfn.TEXTSPLIT('Data Table'!U155, CHAR(10)))-2))/12)
               ), 2),
               "-"
            )
         )
      )
   )
)</f>
        <v>-</v>
      </c>
      <c r="T154" s="245">
        <v>1447</v>
      </c>
      <c r="U154" s="245">
        <v>1135</v>
      </c>
      <c r="V154" s="245">
        <v>7</v>
      </c>
      <c r="W154" s="298"/>
    </row>
    <row r="155" spans="1:23" s="3" customFormat="1" ht="20.25" customHeight="1">
      <c r="A155" s="205">
        <v>45465</v>
      </c>
      <c r="B155" s="203" cm="1">
        <f t="array" ref="B155">IF('Data Table'!B156="", "-",
   IF('Data Table'!B156="-", "-",
      IF(ISNUMBER('Data Table'!B156*1), 'Data Table'!B156,
         IF(ISNUMBER(SEARCH("hrs", 'Data Table'!B156)),
            IFERROR(
               ROUND(SUMPRODUCT(
                  VALUE(LEFT(_xlfn.TEXTSPLIT('Data Table'!B156, CHAR(10)), FIND("-", _xlfn.TEXTSPLIT('Data Table'!B156, CHAR(10)))-1)) *
                  (VALUE(MID(_xlfn.TEXTSPLIT('Data Table'!B156, CHAR(10)), FIND("-", _xlfn.TEXTSPLIT('Data Table'!B156, CHAR(10)))+2,
                  SEARCH("hrs", _xlfn.TEXTSPLIT('Data Table'!B156, CHAR(10)))-SEARCH("-", _xlfn.TEXTSPLIT('Data Table'!B156, CHAR(10)))-2))/12)
               ), 2),
               "-"
            )
         )
      )
   )
)</f>
        <v>134</v>
      </c>
      <c r="C155" s="203" cm="1">
        <f t="array" ref="C155">IF('Data Table'!C156="", "-",
   IF('Data Table'!C156="-", "-",
      IF(ISNUMBER('Data Table'!C156*1), 'Data Table'!C156,
         IF(ISNUMBER(SEARCH("hrs", 'Data Table'!C156)),
            IFERROR(
               ROUND(SUMPRODUCT(
                  VALUE(LEFT(_xlfn.TEXTSPLIT('Data Table'!C156, CHAR(10)), FIND("-", _xlfn.TEXTSPLIT('Data Table'!C156, CHAR(10)))-1)) *
                  (VALUE(MID(_xlfn.TEXTSPLIT('Data Table'!C156, CHAR(10)), FIND("-", _xlfn.TEXTSPLIT('Data Table'!C156, CHAR(10)))+2,
                  SEARCH("hrs", _xlfn.TEXTSPLIT('Data Table'!C156, CHAR(10)))-SEARCH("-", _xlfn.TEXTSPLIT('Data Table'!C156, CHAR(10)))-2))/12)
               ), 2),
               "-"
            )
         )
      )
   )
)</f>
        <v>117</v>
      </c>
      <c r="D155" s="203" cm="1">
        <f t="array" ref="D155">IF('Data Table'!D156="", "-",
   IF('Data Table'!D156="-", "-",
      IF(ISNUMBER('Data Table'!D156*1), 'Data Table'!D156,
         IF(ISNUMBER(SEARCH("hrs", 'Data Table'!D156)),
            IFERROR(
               ROUND(SUMPRODUCT(
                  VALUE(LEFT(_xlfn.TEXTSPLIT('Data Table'!D156, CHAR(10)), FIND("-", _xlfn.TEXTSPLIT('Data Table'!D156, CHAR(10)))-1)) *
                  (VALUE(MID(_xlfn.TEXTSPLIT('Data Table'!D156, CHAR(10)), FIND("-", _xlfn.TEXTSPLIT('Data Table'!D156, CHAR(10)))+2,
                  SEARCH("hrs", _xlfn.TEXTSPLIT('Data Table'!D156, CHAR(10)))-SEARCH("-", _xlfn.TEXTSPLIT('Data Table'!D156, CHAR(10)))-2))/12)
               ), 2),
               "-"
            )
         )
      )
   )
)</f>
        <v>23</v>
      </c>
      <c r="E155" s="203" cm="1">
        <f t="array" ref="E155">IF('Data Table'!E156="", "-",
   IF('Data Table'!E156="-", "-",
      IF(ISNUMBER('Data Table'!E156*1), 'Data Table'!E156,
         IF(ISNUMBER(SEARCH("hrs", 'Data Table'!E156)),
            IFERROR(
               ROUND(SUMPRODUCT(
                  VALUE(LEFT(_xlfn.TEXTSPLIT('Data Table'!E156, CHAR(10)), FIND("-", _xlfn.TEXTSPLIT('Data Table'!E156, CHAR(10)))-1)) *
                  (VALUE(MID(_xlfn.TEXTSPLIT('Data Table'!E156, CHAR(10)), FIND("-", _xlfn.TEXTSPLIT('Data Table'!E156, CHAR(10)))+2,
                  SEARCH("hrs", _xlfn.TEXTSPLIT('Data Table'!E156, CHAR(10)))-SEARCH("-", _xlfn.TEXTSPLIT('Data Table'!E156, CHAR(10)))-2))/12)
               ), 2),
               "-"
            )
         )
      )
   )
)</f>
        <v>22</v>
      </c>
      <c r="F155" s="203" cm="1">
        <f t="array" ref="F155">IF('Data Table'!F156="", "-",
   IF('Data Table'!F156="-", "-",
      IF(ISNUMBER('Data Table'!F156*1), 'Data Table'!F156,
         IF(ISNUMBER(SEARCH("hrs", 'Data Table'!F156)),
            IFERROR(
               ROUND(SUMPRODUCT(
                  VALUE(LEFT(_xlfn.TEXTSPLIT('Data Table'!F156, CHAR(10)), FIND("-", _xlfn.TEXTSPLIT('Data Table'!F156, CHAR(10)))-1)) *
                  (VALUE(MID(_xlfn.TEXTSPLIT('Data Table'!F156, CHAR(10)), FIND("-", _xlfn.TEXTSPLIT('Data Table'!F156, CHAR(10)))+2,
                  SEARCH("hrs", _xlfn.TEXTSPLIT('Data Table'!F156, CHAR(10)))-SEARCH("-", _xlfn.TEXTSPLIT('Data Table'!F156, CHAR(10)))-2))/12)
               ), 2),
               "-"
            )
         )
      )
   )
)</f>
        <v>9</v>
      </c>
      <c r="G155" s="203" cm="1">
        <f t="array" ref="G155">IF('Data Table'!G156="", "-",
   IF('Data Table'!G156="-", "-",
      IF(ISNUMBER('Data Table'!G156*1), 'Data Table'!G156,
         IF(ISNUMBER(SEARCH("hrs", 'Data Table'!G156)),
            IFERROR(
               ROUND(SUMPRODUCT(
                  VALUE(LEFT(_xlfn.TEXTSPLIT('Data Table'!G156, CHAR(10)), FIND("-", _xlfn.TEXTSPLIT('Data Table'!G156, CHAR(10)))-1)) *
                  (VALUE(MID(_xlfn.TEXTSPLIT('Data Table'!G156, CHAR(10)), FIND("-", _xlfn.TEXTSPLIT('Data Table'!G156, CHAR(10)))+2,
                  SEARCH("hrs", _xlfn.TEXTSPLIT('Data Table'!G156, CHAR(10)))-SEARCH("-", _xlfn.TEXTSPLIT('Data Table'!G156, CHAR(10)))-2))/12)
               ), 2),
               "-"
            )
         )
      )
   )
)</f>
        <v>10</v>
      </c>
      <c r="H155" s="203" cm="1">
        <f t="array" ref="H155">IF('Data Table'!H156="", "-",
   IF('Data Table'!H156="-", "-",
      IF(ISNUMBER('Data Table'!H156*1), 'Data Table'!H156,
         IF(ISNUMBER(SEARCH("hrs", 'Data Table'!H156)),
            IFERROR(
               ROUND(SUMPRODUCT(
                  VALUE(LEFT(_xlfn.TEXTSPLIT('Data Table'!H156, CHAR(10)), FIND("-", _xlfn.TEXTSPLIT('Data Table'!H156, CHAR(10)))-1)) *
                  (VALUE(MID(_xlfn.TEXTSPLIT('Data Table'!H156, CHAR(10)), FIND("-", _xlfn.TEXTSPLIT('Data Table'!H156, CHAR(10)))+2,
                  SEARCH("hrs", _xlfn.TEXTSPLIT('Data Table'!H156, CHAR(10)))-SEARCH("-", _xlfn.TEXTSPLIT('Data Table'!H156, CHAR(10)))-2))/12)
               ), 2),
               "-"
            )
         )
      )
   )
)</f>
        <v>3</v>
      </c>
      <c r="I155" s="203" cm="1">
        <f t="array" ref="I155">IF('Data Table'!I156="", "-",
   IF('Data Table'!I156="-", "-",
      IF(ISNUMBER('Data Table'!I156*1), 'Data Table'!I156,
         IF(ISNUMBER(SEARCH("hrs", 'Data Table'!I156)),
            IFERROR(
               ROUND(SUMPRODUCT(
                  VALUE(LEFT(_xlfn.TEXTSPLIT('Data Table'!I156, CHAR(10)), FIND("-", _xlfn.TEXTSPLIT('Data Table'!I156, CHAR(10)))-1)) *
                  (VALUE(MID(_xlfn.TEXTSPLIT('Data Table'!I156, CHAR(10)), FIND("-", _xlfn.TEXTSPLIT('Data Table'!I156, CHAR(10)))+2,
                  SEARCH("hrs", _xlfn.TEXTSPLIT('Data Table'!I156, CHAR(10)))-SEARCH("-", _xlfn.TEXTSPLIT('Data Table'!I156, CHAR(10)))-2))/12)
               ), 2),
               "-"
            )
         )
      )
   )
)</f>
        <v>8</v>
      </c>
      <c r="J155" s="203" cm="1">
        <f t="array" ref="J155">IF('Data Table'!J156="", "-",
   IF('Data Table'!J156="-", "-",
      IF(ISNUMBER('Data Table'!J156*1), 'Data Table'!J156,
         IF(ISNUMBER(SEARCH("hrs", 'Data Table'!J156)),
            IFERROR(
               ROUND(SUMPRODUCT(
                  VALUE(LEFT(_xlfn.TEXTSPLIT('Data Table'!J156, CHAR(10)), FIND("-", _xlfn.TEXTSPLIT('Data Table'!J156, CHAR(10)))-1)) *
                  (VALUE(MID(_xlfn.TEXTSPLIT('Data Table'!J156, CHAR(10)), FIND("-", _xlfn.TEXTSPLIT('Data Table'!J156, CHAR(10)))+2,
                  SEARCH("hrs", _xlfn.TEXTSPLIT('Data Table'!J156, CHAR(10)))-SEARCH("-", _xlfn.TEXTSPLIT('Data Table'!J156, CHAR(10)))-2))/12)
               ), 2),
               "-"
            )
         )
      )
   )
)</f>
        <v>2</v>
      </c>
      <c r="K155" s="203" cm="1">
        <f t="array" ref="K155">IF('Data Table'!K156="", "-",
   IF('Data Table'!K156="-", "-",
      IF(ISNUMBER('Data Table'!K156*1), 'Data Table'!K156,
         IF(ISNUMBER(SEARCH("hrs", 'Data Table'!K156)),
            IFERROR(
               ROUND(SUMPRODUCT(
                  VALUE(LEFT(_xlfn.TEXTSPLIT('Data Table'!K156, CHAR(10)), FIND("-", _xlfn.TEXTSPLIT('Data Table'!K156, CHAR(10)))-1)) *
                  (VALUE(MID(_xlfn.TEXTSPLIT('Data Table'!K156, CHAR(10)), FIND("-", _xlfn.TEXTSPLIT('Data Table'!K156, CHAR(10)))+2,
                  SEARCH("hrs", _xlfn.TEXTSPLIT('Data Table'!K156, CHAR(10)))-SEARCH("-", _xlfn.TEXTSPLIT('Data Table'!K156, CHAR(10)))-2))/12)
               ), 2),
               "-"
            )
         )
      )
   )
)</f>
        <v>4</v>
      </c>
      <c r="L155" s="203" cm="1">
        <f t="array" ref="L155">IF('Data Table'!N156="", "-",
   IF('Data Table'!N156="-", "-",
      IF(ISNUMBER('Data Table'!N156*1), 'Data Table'!N156,
         IF(ISNUMBER(SEARCH("hrs", 'Data Table'!N156)),
            IFERROR(
               ROUND(SUMPRODUCT(
                  VALUE(LEFT(_xlfn.TEXTSPLIT('Data Table'!N156, CHAR(10)), FIND("-", _xlfn.TEXTSPLIT('Data Table'!N156, CHAR(10)))-1)) *
                  (VALUE(MID(_xlfn.TEXTSPLIT('Data Table'!N156, CHAR(10)), FIND("-", _xlfn.TEXTSPLIT('Data Table'!N156, CHAR(10)))+2,
                  SEARCH("hrs", _xlfn.TEXTSPLIT('Data Table'!N156, CHAR(10)))-SEARCH("-", _xlfn.TEXTSPLIT('Data Table'!N156, CHAR(10)))-2))/12)
               ), 2),
               "-"
            )
         )
      )
   )
)</f>
        <v>2</v>
      </c>
      <c r="M155" s="203" cm="1">
        <f t="array" ref="M155">IF('Data Table'!O156="", "-",
   IF('Data Table'!O156="-", "-",
      IF(ISNUMBER('Data Table'!O156*1), 'Data Table'!O156,
         IF(ISNUMBER(SEARCH("hrs", 'Data Table'!O156)),
            IFERROR(
               ROUND(SUMPRODUCT(
                  VALUE(LEFT(_xlfn.TEXTSPLIT('Data Table'!O156, CHAR(10)), FIND("-", _xlfn.TEXTSPLIT('Data Table'!O156, CHAR(10)))-1)) *
                  (VALUE(MID(_xlfn.TEXTSPLIT('Data Table'!O156, CHAR(10)), FIND("-", _xlfn.TEXTSPLIT('Data Table'!O156, CHAR(10)))+2,
                  SEARCH("hrs", _xlfn.TEXTSPLIT('Data Table'!O156, CHAR(10)))-SEARCH("-", _xlfn.TEXTSPLIT('Data Table'!O156, CHAR(10)))-2))/12)
               ), 2),
               "-"
            )
         )
      )
   )
)</f>
        <v>1</v>
      </c>
      <c r="N155" s="203" cm="1">
        <f t="array" ref="N155">IF('Data Table'!P156="", "-",
   IF('Data Table'!P156="-", "-",
      IF(ISNUMBER('Data Table'!P156*1), 'Data Table'!P156,
         IF(ISNUMBER(SEARCH("hrs", 'Data Table'!P156)),
            IFERROR(
               ROUND(SUMPRODUCT(
                  VALUE(LEFT(_xlfn.TEXTSPLIT('Data Table'!P156, CHAR(10)), FIND("-", _xlfn.TEXTSPLIT('Data Table'!P156, CHAR(10)))-1)) *
                  (VALUE(MID(_xlfn.TEXTSPLIT('Data Table'!P156, CHAR(10)), FIND("-", _xlfn.TEXTSPLIT('Data Table'!P156, CHAR(10)))+2,
                  SEARCH("hrs", _xlfn.TEXTSPLIT('Data Table'!P156, CHAR(10)))-SEARCH("-", _xlfn.TEXTSPLIT('Data Table'!P156, CHAR(10)))-2))/12)
               ), 2),
               "-"
            )
         )
      )
   )
)</f>
        <v>4</v>
      </c>
      <c r="O155" s="203" cm="1">
        <f t="array" ref="O155">IF('Data Table'!Q156="", "-",
   IF('Data Table'!Q156="-", "-",
      IF(ISNUMBER('Data Table'!Q156*1), 'Data Table'!Q156,
         IF(ISNUMBER(SEARCH("hrs", 'Data Table'!Q156)),
            IFERROR(
               ROUND(SUMPRODUCT(
                  VALUE(LEFT(_xlfn.TEXTSPLIT('Data Table'!Q156, CHAR(10)), FIND("-", _xlfn.TEXTSPLIT('Data Table'!Q156, CHAR(10)))-1)) *
                  (VALUE(MID(_xlfn.TEXTSPLIT('Data Table'!Q156, CHAR(10)), FIND("-", _xlfn.TEXTSPLIT('Data Table'!Q156, CHAR(10)))+2,
                  SEARCH("hrs", _xlfn.TEXTSPLIT('Data Table'!Q156, CHAR(10)))-SEARCH("-", _xlfn.TEXTSPLIT('Data Table'!Q156, CHAR(10)))-2))/12)
               ), 2),
               "-"
            )
         )
      )
   )
)</f>
        <v>4</v>
      </c>
      <c r="P155" s="203" cm="1">
        <f t="array" ref="P155">IF('Data Table'!R156="", "-",
   IF('Data Table'!R156="-", "-",
      IF(ISNUMBER('Data Table'!R156*1), 'Data Table'!R156,
         IF(ISNUMBER(SEARCH("hrs", 'Data Table'!R156)),
            IFERROR(
               ROUND(SUMPRODUCT(
                  VALUE(LEFT(_xlfn.TEXTSPLIT('Data Table'!R156, CHAR(10)), FIND("-", _xlfn.TEXTSPLIT('Data Table'!R156, CHAR(10)))-1)) *
                  (VALUE(MID(_xlfn.TEXTSPLIT('Data Table'!R156, CHAR(10)), FIND("-", _xlfn.TEXTSPLIT('Data Table'!R156, CHAR(10)))+2,
                  SEARCH("hrs", _xlfn.TEXTSPLIT('Data Table'!R156, CHAR(10)))-SEARCH("-", _xlfn.TEXTSPLIT('Data Table'!R156, CHAR(10)))-2))/12)
               ), 2),
               "-"
            )
         )
      )
   )
)</f>
        <v>3</v>
      </c>
      <c r="Q155" s="203" cm="1">
        <f t="array" ref="Q155">IF('Data Table'!S156="", "-",
   IF('Data Table'!S156="-", "-",
      IF(ISNUMBER('Data Table'!S156*1), 'Data Table'!S156,
         IF(ISNUMBER(SEARCH("hrs", 'Data Table'!S156)),
            IFERROR(
               ROUND(SUMPRODUCT(
                  VALUE(LEFT(_xlfn.TEXTSPLIT('Data Table'!S156, CHAR(10)), FIND("-", _xlfn.TEXTSPLIT('Data Table'!S156, CHAR(10)))-1)) *
                  (VALUE(MID(_xlfn.TEXTSPLIT('Data Table'!S156, CHAR(10)), FIND("-", _xlfn.TEXTSPLIT('Data Table'!S156, CHAR(10)))+2,
                  SEARCH("hrs", _xlfn.TEXTSPLIT('Data Table'!S156, CHAR(10)))-SEARCH("-", _xlfn.TEXTSPLIT('Data Table'!S156, CHAR(10)))-2))/12)
               ), 2),
               "-"
            )
         )
      )
   )
)</f>
        <v>3</v>
      </c>
      <c r="R155" s="203" cm="1">
        <f t="array" ref="R155">IF('Data Table'!T156="", "-",
   IF('Data Table'!T156="-", "-",
      IF(ISNUMBER('Data Table'!T156*1), 'Data Table'!T156,
         IF(ISNUMBER(SEARCH("hrs", 'Data Table'!T156)),
            IFERROR(
               ROUND(SUMPRODUCT(
                  VALUE(LEFT(_xlfn.TEXTSPLIT('Data Table'!T156, CHAR(10)), FIND("-", _xlfn.TEXTSPLIT('Data Table'!T156, CHAR(10)))-1)) *
                  (VALUE(MID(_xlfn.TEXTSPLIT('Data Table'!T156, CHAR(10)), FIND("-", _xlfn.TEXTSPLIT('Data Table'!T156, CHAR(10)))+2,
                  SEARCH("hrs", _xlfn.TEXTSPLIT('Data Table'!T156, CHAR(10)))-SEARCH("-", _xlfn.TEXTSPLIT('Data Table'!T156, CHAR(10)))-2))/12)
               ), 2),
               "-"
            )
         )
      )
   )
)</f>
        <v>6</v>
      </c>
      <c r="S155" s="203" cm="1">
        <f t="array" ref="S155">IF('Data Table'!U156="", "-",
   IF('Data Table'!U156="-", "-",
      IF(ISNUMBER('Data Table'!U156*1), 'Data Table'!U156,
         IF(ISNUMBER(SEARCH("hrs", 'Data Table'!U156)),
            IFERROR(
               ROUND(SUMPRODUCT(
                  VALUE(LEFT(_xlfn.TEXTSPLIT('Data Table'!U156, CHAR(10)), FIND("-", _xlfn.TEXTSPLIT('Data Table'!U156, CHAR(10)))-1)) *
                  (VALUE(MID(_xlfn.TEXTSPLIT('Data Table'!U156, CHAR(10)), FIND("-", _xlfn.TEXTSPLIT('Data Table'!U156, CHAR(10)))+2,
                  SEARCH("hrs", _xlfn.TEXTSPLIT('Data Table'!U156, CHAR(10)))-SEARCH("-", _xlfn.TEXTSPLIT('Data Table'!U156, CHAR(10)))-2))/12)
               ), 2),
               "-"
            )
         )
      )
   )
)</f>
        <v>6</v>
      </c>
      <c r="T155" s="245">
        <v>23896</v>
      </c>
      <c r="U155" s="245">
        <v>48326</v>
      </c>
      <c r="V155" s="245">
        <v>664</v>
      </c>
      <c r="W155" s="298"/>
    </row>
    <row r="156" spans="1:23" s="3" customFormat="1" ht="20.25" customHeight="1">
      <c r="A156" s="205">
        <v>45466</v>
      </c>
      <c r="B156" s="203" cm="1">
        <f t="array" ref="B156">IF('Data Table'!B157="", "-",
   IF('Data Table'!B157="-", "-",
      IF(ISNUMBER('Data Table'!B157*1), 'Data Table'!B157,
         IF(ISNUMBER(SEARCH("hrs", 'Data Table'!B157)),
            IFERROR(
               ROUND(SUMPRODUCT(
                  VALUE(LEFT(_xlfn.TEXTSPLIT('Data Table'!B157, CHAR(10)), FIND("-", _xlfn.TEXTSPLIT('Data Table'!B157, CHAR(10)))-1)) *
                  (VALUE(MID(_xlfn.TEXTSPLIT('Data Table'!B157, CHAR(10)), FIND("-", _xlfn.TEXTSPLIT('Data Table'!B157, CHAR(10)))+2,
                  SEARCH("hrs", _xlfn.TEXTSPLIT('Data Table'!B157, CHAR(10)))-SEARCH("-", _xlfn.TEXTSPLIT('Data Table'!B157, CHAR(10)))-2))/12)
               ), 2),
               "-"
            )
         )
      )
   )
)</f>
        <v>115</v>
      </c>
      <c r="C156" s="203" cm="1">
        <f t="array" ref="C156">IF('Data Table'!C157="", "-",
   IF('Data Table'!C157="-", "-",
      IF(ISNUMBER('Data Table'!C157*1), 'Data Table'!C157,
         IF(ISNUMBER(SEARCH("hrs", 'Data Table'!C157)),
            IFERROR(
               ROUND(SUMPRODUCT(
                  VALUE(LEFT(_xlfn.TEXTSPLIT('Data Table'!C157, CHAR(10)), FIND("-", _xlfn.TEXTSPLIT('Data Table'!C157, CHAR(10)))-1)) *
                  (VALUE(MID(_xlfn.TEXTSPLIT('Data Table'!C157, CHAR(10)), FIND("-", _xlfn.TEXTSPLIT('Data Table'!C157, CHAR(10)))+2,
                  SEARCH("hrs", _xlfn.TEXTSPLIT('Data Table'!C157, CHAR(10)))-SEARCH("-", _xlfn.TEXTSPLIT('Data Table'!C157, CHAR(10)))-2))/12)
               ), 2),
               "-"
            )
         )
      )
   )
)</f>
        <v>126</v>
      </c>
      <c r="D156" s="203" cm="1">
        <f t="array" ref="D156">IF('Data Table'!D157="", "-",
   IF('Data Table'!D157="-", "-",
      IF(ISNUMBER('Data Table'!D157*1), 'Data Table'!D157,
         IF(ISNUMBER(SEARCH("hrs", 'Data Table'!D157)),
            IFERROR(
               ROUND(SUMPRODUCT(
                  VALUE(LEFT(_xlfn.TEXTSPLIT('Data Table'!D157, CHAR(10)), FIND("-", _xlfn.TEXTSPLIT('Data Table'!D157, CHAR(10)))-1)) *
                  (VALUE(MID(_xlfn.TEXTSPLIT('Data Table'!D157, CHAR(10)), FIND("-", _xlfn.TEXTSPLIT('Data Table'!D157, CHAR(10)))+2,
                  SEARCH("hrs", _xlfn.TEXTSPLIT('Data Table'!D157, CHAR(10)))-SEARCH("-", _xlfn.TEXTSPLIT('Data Table'!D157, CHAR(10)))-2))/12)
               ), 2),
               "-"
            )
         )
      )
   )
)</f>
        <v>22</v>
      </c>
      <c r="E156" s="203" cm="1">
        <f t="array" ref="E156">IF('Data Table'!E157="", "-",
   IF('Data Table'!E157="-", "-",
      IF(ISNUMBER('Data Table'!E157*1), 'Data Table'!E157,
         IF(ISNUMBER(SEARCH("hrs", 'Data Table'!E157)),
            IFERROR(
               ROUND(SUMPRODUCT(
                  VALUE(LEFT(_xlfn.TEXTSPLIT('Data Table'!E157, CHAR(10)), FIND("-", _xlfn.TEXTSPLIT('Data Table'!E157, CHAR(10)))-1)) *
                  (VALUE(MID(_xlfn.TEXTSPLIT('Data Table'!E157, CHAR(10)), FIND("-", _xlfn.TEXTSPLIT('Data Table'!E157, CHAR(10)))+2,
                  SEARCH("hrs", _xlfn.TEXTSPLIT('Data Table'!E157, CHAR(10)))-SEARCH("-", _xlfn.TEXTSPLIT('Data Table'!E157, CHAR(10)))-2))/12)
               ), 2),
               "-"
            )
         )
      )
   )
)</f>
        <v>20</v>
      </c>
      <c r="F156" s="203" cm="1">
        <f t="array" ref="F156">IF('Data Table'!F157="", "-",
   IF('Data Table'!F157="-", "-",
      IF(ISNUMBER('Data Table'!F157*1), 'Data Table'!F157,
         IF(ISNUMBER(SEARCH("hrs", 'Data Table'!F157)),
            IFERROR(
               ROUND(SUMPRODUCT(
                  VALUE(LEFT(_xlfn.TEXTSPLIT('Data Table'!F157, CHAR(10)), FIND("-", _xlfn.TEXTSPLIT('Data Table'!F157, CHAR(10)))-1)) *
                  (VALUE(MID(_xlfn.TEXTSPLIT('Data Table'!F157, CHAR(10)), FIND("-", _xlfn.TEXTSPLIT('Data Table'!F157, CHAR(10)))+2,
                  SEARCH("hrs", _xlfn.TEXTSPLIT('Data Table'!F157, CHAR(10)))-SEARCH("-", _xlfn.TEXTSPLIT('Data Table'!F157, CHAR(10)))-2))/12)
               ), 2),
               "-"
            )
         )
      )
   )
)</f>
        <v>9</v>
      </c>
      <c r="G156" s="203" cm="1">
        <f t="array" ref="G156">IF('Data Table'!G157="", "-",
   IF('Data Table'!G157="-", "-",
      IF(ISNUMBER('Data Table'!G157*1), 'Data Table'!G157,
         IF(ISNUMBER(SEARCH("hrs", 'Data Table'!G157)),
            IFERROR(
               ROUND(SUMPRODUCT(
                  VALUE(LEFT(_xlfn.TEXTSPLIT('Data Table'!G157, CHAR(10)), FIND("-", _xlfn.TEXTSPLIT('Data Table'!G157, CHAR(10)))-1)) *
                  (VALUE(MID(_xlfn.TEXTSPLIT('Data Table'!G157, CHAR(10)), FIND("-", _xlfn.TEXTSPLIT('Data Table'!G157, CHAR(10)))+2,
                  SEARCH("hrs", _xlfn.TEXTSPLIT('Data Table'!G157, CHAR(10)))-SEARCH("-", _xlfn.TEXTSPLIT('Data Table'!G157, CHAR(10)))-2))/12)
               ), 2),
               "-"
            )
         )
      )
   )
)</f>
        <v>9</v>
      </c>
      <c r="H156" s="203" cm="1">
        <f t="array" ref="H156">IF('Data Table'!H157="", "-",
   IF('Data Table'!H157="-", "-",
      IF(ISNUMBER('Data Table'!H157*1), 'Data Table'!H157,
         IF(ISNUMBER(SEARCH("hrs", 'Data Table'!H157)),
            IFERROR(
               ROUND(SUMPRODUCT(
                  VALUE(LEFT(_xlfn.TEXTSPLIT('Data Table'!H157, CHAR(10)), FIND("-", _xlfn.TEXTSPLIT('Data Table'!H157, CHAR(10)))-1)) *
                  (VALUE(MID(_xlfn.TEXTSPLIT('Data Table'!H157, CHAR(10)), FIND("-", _xlfn.TEXTSPLIT('Data Table'!H157, CHAR(10)))+2,
                  SEARCH("hrs", _xlfn.TEXTSPLIT('Data Table'!H157, CHAR(10)))-SEARCH("-", _xlfn.TEXTSPLIT('Data Table'!H157, CHAR(10)))-2))/12)
               ), 2),
               "-"
            )
         )
      )
   )
)</f>
        <v>8</v>
      </c>
      <c r="I156" s="203" cm="1">
        <f t="array" ref="I156">IF('Data Table'!I157="", "-",
   IF('Data Table'!I157="-", "-",
      IF(ISNUMBER('Data Table'!I157*1), 'Data Table'!I157,
         IF(ISNUMBER(SEARCH("hrs", 'Data Table'!I157)),
            IFERROR(
               ROUND(SUMPRODUCT(
                  VALUE(LEFT(_xlfn.TEXTSPLIT('Data Table'!I157, CHAR(10)), FIND("-", _xlfn.TEXTSPLIT('Data Table'!I157, CHAR(10)))-1)) *
                  (VALUE(MID(_xlfn.TEXTSPLIT('Data Table'!I157, CHAR(10)), FIND("-", _xlfn.TEXTSPLIT('Data Table'!I157, CHAR(10)))+2,
                  SEARCH("hrs", _xlfn.TEXTSPLIT('Data Table'!I157, CHAR(10)))-SEARCH("-", _xlfn.TEXTSPLIT('Data Table'!I157, CHAR(10)))-2))/12)
               ), 2),
               "-"
            )
         )
      )
   )
)</f>
        <v>8</v>
      </c>
      <c r="J156" s="203" cm="1">
        <f t="array" ref="J156">IF('Data Table'!J157="", "-",
   IF('Data Table'!J157="-", "-",
      IF(ISNUMBER('Data Table'!J157*1), 'Data Table'!J157,
         IF(ISNUMBER(SEARCH("hrs", 'Data Table'!J157)),
            IFERROR(
               ROUND(SUMPRODUCT(
                  VALUE(LEFT(_xlfn.TEXTSPLIT('Data Table'!J157, CHAR(10)), FIND("-", _xlfn.TEXTSPLIT('Data Table'!J157, CHAR(10)))-1)) *
                  (VALUE(MID(_xlfn.TEXTSPLIT('Data Table'!J157, CHAR(10)), FIND("-", _xlfn.TEXTSPLIT('Data Table'!J157, CHAR(10)))+2,
                  SEARCH("hrs", _xlfn.TEXTSPLIT('Data Table'!J157, CHAR(10)))-SEARCH("-", _xlfn.TEXTSPLIT('Data Table'!J157, CHAR(10)))-2))/12)
               ), 2),
               "-"
            )
         )
      )
   )
)</f>
        <v>3</v>
      </c>
      <c r="K156" s="203" cm="1">
        <f t="array" ref="K156">IF('Data Table'!K157="", "-",
   IF('Data Table'!K157="-", "-",
      IF(ISNUMBER('Data Table'!K157*1), 'Data Table'!K157,
         IF(ISNUMBER(SEARCH("hrs", 'Data Table'!K157)),
            IFERROR(
               ROUND(SUMPRODUCT(
                  VALUE(LEFT(_xlfn.TEXTSPLIT('Data Table'!K157, CHAR(10)), FIND("-", _xlfn.TEXTSPLIT('Data Table'!K157, CHAR(10)))-1)) *
                  (VALUE(MID(_xlfn.TEXTSPLIT('Data Table'!K157, CHAR(10)), FIND("-", _xlfn.TEXTSPLIT('Data Table'!K157, CHAR(10)))+2,
                  SEARCH("hrs", _xlfn.TEXTSPLIT('Data Table'!K157, CHAR(10)))-SEARCH("-", _xlfn.TEXTSPLIT('Data Table'!K157, CHAR(10)))-2))/12)
               ), 2),
               "-"
            )
         )
      )
   )
)</f>
        <v>2</v>
      </c>
      <c r="L156" s="203" cm="1">
        <f t="array" ref="L156">IF('Data Table'!N157="", "-",
   IF('Data Table'!N157="-", "-",
      IF(ISNUMBER('Data Table'!N157*1), 'Data Table'!N157,
         IF(ISNUMBER(SEARCH("hrs", 'Data Table'!N157)),
            IFERROR(
               ROUND(SUMPRODUCT(
                  VALUE(LEFT(_xlfn.TEXTSPLIT('Data Table'!N157, CHAR(10)), FIND("-", _xlfn.TEXTSPLIT('Data Table'!N157, CHAR(10)))-1)) *
                  (VALUE(MID(_xlfn.TEXTSPLIT('Data Table'!N157, CHAR(10)), FIND("-", _xlfn.TEXTSPLIT('Data Table'!N157, CHAR(10)))+2,
                  SEARCH("hrs", _xlfn.TEXTSPLIT('Data Table'!N157, CHAR(10)))-SEARCH("-", _xlfn.TEXTSPLIT('Data Table'!N157, CHAR(10)))-2))/12)
               ), 2),
               "-"
            )
         )
      )
   )
)</f>
        <v>2</v>
      </c>
      <c r="M156" s="203" cm="1">
        <f t="array" ref="M156">IF('Data Table'!O157="", "-",
   IF('Data Table'!O157="-", "-",
      IF(ISNUMBER('Data Table'!O157*1), 'Data Table'!O157,
         IF(ISNUMBER(SEARCH("hrs", 'Data Table'!O157)),
            IFERROR(
               ROUND(SUMPRODUCT(
                  VALUE(LEFT(_xlfn.TEXTSPLIT('Data Table'!O157, CHAR(10)), FIND("-", _xlfn.TEXTSPLIT('Data Table'!O157, CHAR(10)))-1)) *
                  (VALUE(MID(_xlfn.TEXTSPLIT('Data Table'!O157, CHAR(10)), FIND("-", _xlfn.TEXTSPLIT('Data Table'!O157, CHAR(10)))+2,
                  SEARCH("hrs", _xlfn.TEXTSPLIT('Data Table'!O157, CHAR(10)))-SEARCH("-", _xlfn.TEXTSPLIT('Data Table'!O157, CHAR(10)))-2))/12)
               ), 2),
               "-"
            )
         )
      )
   )
)</f>
        <v>2</v>
      </c>
      <c r="N156" s="203" cm="1">
        <f t="array" ref="N156">IF('Data Table'!P157="", "-",
   IF('Data Table'!P157="-", "-",
      IF(ISNUMBER('Data Table'!P157*1), 'Data Table'!P157,
         IF(ISNUMBER(SEARCH("hrs", 'Data Table'!P157)),
            IFERROR(
               ROUND(SUMPRODUCT(
                  VALUE(LEFT(_xlfn.TEXTSPLIT('Data Table'!P157, CHAR(10)), FIND("-", _xlfn.TEXTSPLIT('Data Table'!P157, CHAR(10)))-1)) *
                  (VALUE(MID(_xlfn.TEXTSPLIT('Data Table'!P157, CHAR(10)), FIND("-", _xlfn.TEXTSPLIT('Data Table'!P157, CHAR(10)))+2,
                  SEARCH("hrs", _xlfn.TEXTSPLIT('Data Table'!P157, CHAR(10)))-SEARCH("-", _xlfn.TEXTSPLIT('Data Table'!P157, CHAR(10)))-2))/12)
               ), 2),
               "-"
            )
         )
      )
   )
)</f>
        <v>4</v>
      </c>
      <c r="O156" s="203" cm="1">
        <f t="array" ref="O156">IF('Data Table'!Q157="", "-",
   IF('Data Table'!Q157="-", "-",
      IF(ISNUMBER('Data Table'!Q157*1), 'Data Table'!Q157,
         IF(ISNUMBER(SEARCH("hrs", 'Data Table'!Q157)),
            IFERROR(
               ROUND(SUMPRODUCT(
                  VALUE(LEFT(_xlfn.TEXTSPLIT('Data Table'!Q157, CHAR(10)), FIND("-", _xlfn.TEXTSPLIT('Data Table'!Q157, CHAR(10)))-1)) *
                  (VALUE(MID(_xlfn.TEXTSPLIT('Data Table'!Q157, CHAR(10)), FIND("-", _xlfn.TEXTSPLIT('Data Table'!Q157, CHAR(10)))+2,
                  SEARCH("hrs", _xlfn.TEXTSPLIT('Data Table'!Q157, CHAR(10)))-SEARCH("-", _xlfn.TEXTSPLIT('Data Table'!Q157, CHAR(10)))-2))/12)
               ), 2),
               "-"
            )
         )
      )
   )
)</f>
        <v>4</v>
      </c>
      <c r="P156" s="203" cm="1">
        <f t="array" ref="P156">IF('Data Table'!R157="", "-",
   IF('Data Table'!R157="-", "-",
      IF(ISNUMBER('Data Table'!R157*1), 'Data Table'!R157,
         IF(ISNUMBER(SEARCH("hrs", 'Data Table'!R157)),
            IFERROR(
               ROUND(SUMPRODUCT(
                  VALUE(LEFT(_xlfn.TEXTSPLIT('Data Table'!R157, CHAR(10)), FIND("-", _xlfn.TEXTSPLIT('Data Table'!R157, CHAR(10)))-1)) *
                  (VALUE(MID(_xlfn.TEXTSPLIT('Data Table'!R157, CHAR(10)), FIND("-", _xlfn.TEXTSPLIT('Data Table'!R157, CHAR(10)))+2,
                  SEARCH("hrs", _xlfn.TEXTSPLIT('Data Table'!R157, CHAR(10)))-SEARCH("-", _xlfn.TEXTSPLIT('Data Table'!R157, CHAR(10)))-2))/12)
               ), 2),
               "-"
            )
         )
      )
   )
)</f>
        <v>3</v>
      </c>
      <c r="Q156" s="203" cm="1">
        <f t="array" ref="Q156">IF('Data Table'!S157="", "-",
   IF('Data Table'!S157="-", "-",
      IF(ISNUMBER('Data Table'!S157*1), 'Data Table'!S157,
         IF(ISNUMBER(SEARCH("hrs", 'Data Table'!S157)),
            IFERROR(
               ROUND(SUMPRODUCT(
                  VALUE(LEFT(_xlfn.TEXTSPLIT('Data Table'!S157, CHAR(10)), FIND("-", _xlfn.TEXTSPLIT('Data Table'!S157, CHAR(10)))-1)) *
                  (VALUE(MID(_xlfn.TEXTSPLIT('Data Table'!S157, CHAR(10)), FIND("-", _xlfn.TEXTSPLIT('Data Table'!S157, CHAR(10)))+2,
                  SEARCH("hrs", _xlfn.TEXTSPLIT('Data Table'!S157, CHAR(10)))-SEARCH("-", _xlfn.TEXTSPLIT('Data Table'!S157, CHAR(10)))-2))/12)
               ), 2),
               "-"
            )
         )
      )
   )
)</f>
        <v>3</v>
      </c>
      <c r="R156" s="203" cm="1">
        <f t="array" ref="R156">IF('Data Table'!T157="", "-",
   IF('Data Table'!T157="-", "-",
      IF(ISNUMBER('Data Table'!T157*1), 'Data Table'!T157,
         IF(ISNUMBER(SEARCH("hrs", 'Data Table'!T157)),
            IFERROR(
               ROUND(SUMPRODUCT(
                  VALUE(LEFT(_xlfn.TEXTSPLIT('Data Table'!T157, CHAR(10)), FIND("-", _xlfn.TEXTSPLIT('Data Table'!T157, CHAR(10)))-1)) *
                  (VALUE(MID(_xlfn.TEXTSPLIT('Data Table'!T157, CHAR(10)), FIND("-", _xlfn.TEXTSPLIT('Data Table'!T157, CHAR(10)))+2,
                  SEARCH("hrs", _xlfn.TEXTSPLIT('Data Table'!T157, CHAR(10)))-SEARCH("-", _xlfn.TEXTSPLIT('Data Table'!T157, CHAR(10)))-2))/12)
               ), 2),
               "-"
            )
         )
      )
   )
)</f>
        <v>6</v>
      </c>
      <c r="S156" s="203" cm="1">
        <f t="array" ref="S156">IF('Data Table'!U157="", "-",
   IF('Data Table'!U157="-", "-",
      IF(ISNUMBER('Data Table'!U157*1), 'Data Table'!U157,
         IF(ISNUMBER(SEARCH("hrs", 'Data Table'!U157)),
            IFERROR(
               ROUND(SUMPRODUCT(
                  VALUE(LEFT(_xlfn.TEXTSPLIT('Data Table'!U157, CHAR(10)), FIND("-", _xlfn.TEXTSPLIT('Data Table'!U157, CHAR(10)))-1)) *
                  (VALUE(MID(_xlfn.TEXTSPLIT('Data Table'!U157, CHAR(10)), FIND("-", _xlfn.TEXTSPLIT('Data Table'!U157, CHAR(10)))+2,
                  SEARCH("hrs", _xlfn.TEXTSPLIT('Data Table'!U157, CHAR(10)))-SEARCH("-", _xlfn.TEXTSPLIT('Data Table'!U157, CHAR(10)))-2))/12)
               ), 2),
               "-"
            )
         )
      )
   )
)</f>
        <v>6</v>
      </c>
      <c r="T156" s="245">
        <v>24883</v>
      </c>
      <c r="U156" s="245">
        <v>48982</v>
      </c>
      <c r="V156" s="245">
        <v>669</v>
      </c>
      <c r="W156" s="298"/>
    </row>
    <row r="157" spans="1:23" s="3" customFormat="1" ht="20.25" customHeight="1">
      <c r="A157" s="205">
        <v>45467</v>
      </c>
      <c r="B157" s="203" cm="1">
        <f t="array" ref="B157">IF('Data Table'!B158="", "-",
   IF('Data Table'!B158="-", "-",
      IF(ISNUMBER('Data Table'!B158*1), 'Data Table'!B158,
         IF(ISNUMBER(SEARCH("hrs", 'Data Table'!B158)),
            IFERROR(
               ROUND(SUMPRODUCT(
                  VALUE(LEFT(_xlfn.TEXTSPLIT('Data Table'!B158, CHAR(10)), FIND("-", _xlfn.TEXTSPLIT('Data Table'!B158, CHAR(10)))-1)) *
                  (VALUE(MID(_xlfn.TEXTSPLIT('Data Table'!B158, CHAR(10)), FIND("-", _xlfn.TEXTSPLIT('Data Table'!B158, CHAR(10)))+2,
                  SEARCH("hrs", _xlfn.TEXTSPLIT('Data Table'!B158, CHAR(10)))-SEARCH("-", _xlfn.TEXTSPLIT('Data Table'!B158, CHAR(10)))-2))/12)
               ), 2),
               "-"
            )
         )
      )
   )
)</f>
        <v>124</v>
      </c>
      <c r="C157" s="203" cm="1">
        <f t="array" ref="C157">IF('Data Table'!C158="", "-",
   IF('Data Table'!C158="-", "-",
      IF(ISNUMBER('Data Table'!C158*1), 'Data Table'!C158,
         IF(ISNUMBER(SEARCH("hrs", 'Data Table'!C158)),
            IFERROR(
               ROUND(SUMPRODUCT(
                  VALUE(LEFT(_xlfn.TEXTSPLIT('Data Table'!C158, CHAR(10)), FIND("-", _xlfn.TEXTSPLIT('Data Table'!C158, CHAR(10)))-1)) *
                  (VALUE(MID(_xlfn.TEXTSPLIT('Data Table'!C158, CHAR(10)), FIND("-", _xlfn.TEXTSPLIT('Data Table'!C158, CHAR(10)))+2,
                  SEARCH("hrs", _xlfn.TEXTSPLIT('Data Table'!C158, CHAR(10)))-SEARCH("-", _xlfn.TEXTSPLIT('Data Table'!C158, CHAR(10)))-2))/12)
               ), 2),
               "-"
            )
         )
      )
   )
)</f>
        <v>113</v>
      </c>
      <c r="D157" s="203" cm="1">
        <f t="array" ref="D157">IF('Data Table'!D158="", "-",
   IF('Data Table'!D158="-", "-",
      IF(ISNUMBER('Data Table'!D158*1), 'Data Table'!D158,
         IF(ISNUMBER(SEARCH("hrs", 'Data Table'!D158)),
            IFERROR(
               ROUND(SUMPRODUCT(
                  VALUE(LEFT(_xlfn.TEXTSPLIT('Data Table'!D158, CHAR(10)), FIND("-", _xlfn.TEXTSPLIT('Data Table'!D158, CHAR(10)))-1)) *
                  (VALUE(MID(_xlfn.TEXTSPLIT('Data Table'!D158, CHAR(10)), FIND("-", _xlfn.TEXTSPLIT('Data Table'!D158, CHAR(10)))+2,
                  SEARCH("hrs", _xlfn.TEXTSPLIT('Data Table'!D158, CHAR(10)))-SEARCH("-", _xlfn.TEXTSPLIT('Data Table'!D158, CHAR(10)))-2))/12)
               ), 2),
               "-"
            )
         )
      )
   )
)</f>
        <v>23</v>
      </c>
      <c r="E157" s="203" cm="1">
        <f t="array" ref="E157">IF('Data Table'!E158="", "-",
   IF('Data Table'!E158="-", "-",
      IF(ISNUMBER('Data Table'!E158*1), 'Data Table'!E158,
         IF(ISNUMBER(SEARCH("hrs", 'Data Table'!E158)),
            IFERROR(
               ROUND(SUMPRODUCT(
                  VALUE(LEFT(_xlfn.TEXTSPLIT('Data Table'!E158, CHAR(10)), FIND("-", _xlfn.TEXTSPLIT('Data Table'!E158, CHAR(10)))-1)) *
                  (VALUE(MID(_xlfn.TEXTSPLIT('Data Table'!E158, CHAR(10)), FIND("-", _xlfn.TEXTSPLIT('Data Table'!E158, CHAR(10)))+2,
                  SEARCH("hrs", _xlfn.TEXTSPLIT('Data Table'!E158, CHAR(10)))-SEARCH("-", _xlfn.TEXTSPLIT('Data Table'!E158, CHAR(10)))-2))/12)
               ), 2),
               "-"
            )
         )
      )
   )
)</f>
        <v>25</v>
      </c>
      <c r="F157" s="203" cm="1">
        <f t="array" ref="F157">IF('Data Table'!F158="", "-",
   IF('Data Table'!F158="-", "-",
      IF(ISNUMBER('Data Table'!F158*1), 'Data Table'!F158,
         IF(ISNUMBER(SEARCH("hrs", 'Data Table'!F158)),
            IFERROR(
               ROUND(SUMPRODUCT(
                  VALUE(LEFT(_xlfn.TEXTSPLIT('Data Table'!F158, CHAR(10)), FIND("-", _xlfn.TEXTSPLIT('Data Table'!F158, CHAR(10)))-1)) *
                  (VALUE(MID(_xlfn.TEXTSPLIT('Data Table'!F158, CHAR(10)), FIND("-", _xlfn.TEXTSPLIT('Data Table'!F158, CHAR(10)))+2,
                  SEARCH("hrs", _xlfn.TEXTSPLIT('Data Table'!F158, CHAR(10)))-SEARCH("-", _xlfn.TEXTSPLIT('Data Table'!F158, CHAR(10)))-2))/12)
               ), 2),
               "-"
            )
         )
      )
   )
)</f>
        <v>10</v>
      </c>
      <c r="G157" s="203" cm="1">
        <f t="array" ref="G157">IF('Data Table'!G158="", "-",
   IF('Data Table'!G158="-", "-",
      IF(ISNUMBER('Data Table'!G158*1), 'Data Table'!G158,
         IF(ISNUMBER(SEARCH("hrs", 'Data Table'!G158)),
            IFERROR(
               ROUND(SUMPRODUCT(
                  VALUE(LEFT(_xlfn.TEXTSPLIT('Data Table'!G158, CHAR(10)), FIND("-", _xlfn.TEXTSPLIT('Data Table'!G158, CHAR(10)))-1)) *
                  (VALUE(MID(_xlfn.TEXTSPLIT('Data Table'!G158, CHAR(10)), FIND("-", _xlfn.TEXTSPLIT('Data Table'!G158, CHAR(10)))+2,
                  SEARCH("hrs", _xlfn.TEXTSPLIT('Data Table'!G158, CHAR(10)))-SEARCH("-", _xlfn.TEXTSPLIT('Data Table'!G158, CHAR(10)))-2))/12)
               ), 2),
               "-"
            )
         )
      )
   )
)</f>
        <v>9</v>
      </c>
      <c r="H157" s="203" cm="1">
        <f t="array" ref="H157">IF('Data Table'!H158="", "-",
   IF('Data Table'!H158="-", "-",
      IF(ISNUMBER('Data Table'!H158*1), 'Data Table'!H158,
         IF(ISNUMBER(SEARCH("hrs", 'Data Table'!H158)),
            IFERROR(
               ROUND(SUMPRODUCT(
                  VALUE(LEFT(_xlfn.TEXTSPLIT('Data Table'!H158, CHAR(10)), FIND("-", _xlfn.TEXTSPLIT('Data Table'!H158, CHAR(10)))-1)) *
                  (VALUE(MID(_xlfn.TEXTSPLIT('Data Table'!H158, CHAR(10)), FIND("-", _xlfn.TEXTSPLIT('Data Table'!H158, CHAR(10)))+2,
                  SEARCH("hrs", _xlfn.TEXTSPLIT('Data Table'!H158, CHAR(10)))-SEARCH("-", _xlfn.TEXTSPLIT('Data Table'!H158, CHAR(10)))-2))/12)
               ), 2),
               "-"
            )
         )
      )
   )
)</f>
        <v>5</v>
      </c>
      <c r="I157" s="203" cm="1">
        <f t="array" ref="I157">IF('Data Table'!I158="", "-",
   IF('Data Table'!I158="-", "-",
      IF(ISNUMBER('Data Table'!I158*1), 'Data Table'!I158,
         IF(ISNUMBER(SEARCH("hrs", 'Data Table'!I158)),
            IFERROR(
               ROUND(SUMPRODUCT(
                  VALUE(LEFT(_xlfn.TEXTSPLIT('Data Table'!I158, CHAR(10)), FIND("-", _xlfn.TEXTSPLIT('Data Table'!I158, CHAR(10)))-1)) *
                  (VALUE(MID(_xlfn.TEXTSPLIT('Data Table'!I158, CHAR(10)), FIND("-", _xlfn.TEXTSPLIT('Data Table'!I158, CHAR(10)))+2,
                  SEARCH("hrs", _xlfn.TEXTSPLIT('Data Table'!I158, CHAR(10)))-SEARCH("-", _xlfn.TEXTSPLIT('Data Table'!I158, CHAR(10)))-2))/12)
               ), 2),
               "-"
            )
         )
      )
   )
)</f>
        <v>7</v>
      </c>
      <c r="J157" s="203" cm="1">
        <f t="array" ref="J157">IF('Data Table'!J158="", "-",
   IF('Data Table'!J158="-", "-",
      IF(ISNUMBER('Data Table'!J158*1), 'Data Table'!J158,
         IF(ISNUMBER(SEARCH("hrs", 'Data Table'!J158)),
            IFERROR(
               ROUND(SUMPRODUCT(
                  VALUE(LEFT(_xlfn.TEXTSPLIT('Data Table'!J158, CHAR(10)), FIND("-", _xlfn.TEXTSPLIT('Data Table'!J158, CHAR(10)))-1)) *
                  (VALUE(MID(_xlfn.TEXTSPLIT('Data Table'!J158, CHAR(10)), FIND("-", _xlfn.TEXTSPLIT('Data Table'!J158, CHAR(10)))+2,
                  SEARCH("hrs", _xlfn.TEXTSPLIT('Data Table'!J158, CHAR(10)))-SEARCH("-", _xlfn.TEXTSPLIT('Data Table'!J158, CHAR(10)))-2))/12)
               ), 2),
               "-"
            )
         )
      )
   )
)</f>
        <v>2</v>
      </c>
      <c r="K157" s="203" cm="1">
        <f t="array" ref="K157">IF('Data Table'!K158="", "-",
   IF('Data Table'!K158="-", "-",
      IF(ISNUMBER('Data Table'!K158*1), 'Data Table'!K158,
         IF(ISNUMBER(SEARCH("hrs", 'Data Table'!K158)),
            IFERROR(
               ROUND(SUMPRODUCT(
                  VALUE(LEFT(_xlfn.TEXTSPLIT('Data Table'!K158, CHAR(10)), FIND("-", _xlfn.TEXTSPLIT('Data Table'!K158, CHAR(10)))-1)) *
                  (VALUE(MID(_xlfn.TEXTSPLIT('Data Table'!K158, CHAR(10)), FIND("-", _xlfn.TEXTSPLIT('Data Table'!K158, CHAR(10)))+2,
                  SEARCH("hrs", _xlfn.TEXTSPLIT('Data Table'!K158, CHAR(10)))-SEARCH("-", _xlfn.TEXTSPLIT('Data Table'!K158, CHAR(10)))-2))/12)
               ), 2),
               "-"
            )
         )
      )
   )
)</f>
        <v>4</v>
      </c>
      <c r="L157" s="203" cm="1">
        <f t="array" ref="L157">IF('Data Table'!N158="", "-",
   IF('Data Table'!N158="-", "-",
      IF(ISNUMBER('Data Table'!N158*1), 'Data Table'!N158,
         IF(ISNUMBER(SEARCH("hrs", 'Data Table'!N158)),
            IFERROR(
               ROUND(SUMPRODUCT(
                  VALUE(LEFT(_xlfn.TEXTSPLIT('Data Table'!N158, CHAR(10)), FIND("-", _xlfn.TEXTSPLIT('Data Table'!N158, CHAR(10)))-1)) *
                  (VALUE(MID(_xlfn.TEXTSPLIT('Data Table'!N158, CHAR(10)), FIND("-", _xlfn.TEXTSPLIT('Data Table'!N158, CHAR(10)))+2,
                  SEARCH("hrs", _xlfn.TEXTSPLIT('Data Table'!N158, CHAR(10)))-SEARCH("-", _xlfn.TEXTSPLIT('Data Table'!N158, CHAR(10)))-2))/12)
               ), 2),
               "-"
            )
         )
      )
   )
)</f>
        <v>2</v>
      </c>
      <c r="M157" s="203" cm="1">
        <f t="array" ref="M157">IF('Data Table'!O158="", "-",
   IF('Data Table'!O158="-", "-",
      IF(ISNUMBER('Data Table'!O158*1), 'Data Table'!O158,
         IF(ISNUMBER(SEARCH("hrs", 'Data Table'!O158)),
            IFERROR(
               ROUND(SUMPRODUCT(
                  VALUE(LEFT(_xlfn.TEXTSPLIT('Data Table'!O158, CHAR(10)), FIND("-", _xlfn.TEXTSPLIT('Data Table'!O158, CHAR(10)))-1)) *
                  (VALUE(MID(_xlfn.TEXTSPLIT('Data Table'!O158, CHAR(10)), FIND("-", _xlfn.TEXTSPLIT('Data Table'!O158, CHAR(10)))+2,
                  SEARCH("hrs", _xlfn.TEXTSPLIT('Data Table'!O158, CHAR(10)))-SEARCH("-", _xlfn.TEXTSPLIT('Data Table'!O158, CHAR(10)))-2))/12)
               ), 2),
               "-"
            )
         )
      )
   )
)</f>
        <v>2</v>
      </c>
      <c r="N157" s="203" cm="1">
        <f t="array" ref="N157">IF('Data Table'!P158="", "-",
   IF('Data Table'!P158="-", "-",
      IF(ISNUMBER('Data Table'!P158*1), 'Data Table'!P158,
         IF(ISNUMBER(SEARCH("hrs", 'Data Table'!P158)),
            IFERROR(
               ROUND(SUMPRODUCT(
                  VALUE(LEFT(_xlfn.TEXTSPLIT('Data Table'!P158, CHAR(10)), FIND("-", _xlfn.TEXTSPLIT('Data Table'!P158, CHAR(10)))-1)) *
                  (VALUE(MID(_xlfn.TEXTSPLIT('Data Table'!P158, CHAR(10)), FIND("-", _xlfn.TEXTSPLIT('Data Table'!P158, CHAR(10)))+2,
                  SEARCH("hrs", _xlfn.TEXTSPLIT('Data Table'!P158, CHAR(10)))-SEARCH("-", _xlfn.TEXTSPLIT('Data Table'!P158, CHAR(10)))-2))/12)
               ), 2),
               "-"
            )
         )
      )
   )
)</f>
        <v>5</v>
      </c>
      <c r="O157" s="203" cm="1">
        <f t="array" ref="O157">IF('Data Table'!Q158="", "-",
   IF('Data Table'!Q158="-", "-",
      IF(ISNUMBER('Data Table'!Q158*1), 'Data Table'!Q158,
         IF(ISNUMBER(SEARCH("hrs", 'Data Table'!Q158)),
            IFERROR(
               ROUND(SUMPRODUCT(
                  VALUE(LEFT(_xlfn.TEXTSPLIT('Data Table'!Q158, CHAR(10)), FIND("-", _xlfn.TEXTSPLIT('Data Table'!Q158, CHAR(10)))-1)) *
                  (VALUE(MID(_xlfn.TEXTSPLIT('Data Table'!Q158, CHAR(10)), FIND("-", _xlfn.TEXTSPLIT('Data Table'!Q158, CHAR(10)))+2,
                  SEARCH("hrs", _xlfn.TEXTSPLIT('Data Table'!Q158, CHAR(10)))-SEARCH("-", _xlfn.TEXTSPLIT('Data Table'!Q158, CHAR(10)))-2))/12)
               ), 2),
               "-"
            )
         )
      )
   )
)</f>
        <v>4</v>
      </c>
      <c r="P157" s="203" cm="1">
        <f t="array" ref="P157">IF('Data Table'!R158="", "-",
   IF('Data Table'!R158="-", "-",
      IF(ISNUMBER('Data Table'!R158*1), 'Data Table'!R158,
         IF(ISNUMBER(SEARCH("hrs", 'Data Table'!R158)),
            IFERROR(
               ROUND(SUMPRODUCT(
                  VALUE(LEFT(_xlfn.TEXTSPLIT('Data Table'!R158, CHAR(10)), FIND("-", _xlfn.TEXTSPLIT('Data Table'!R158, CHAR(10)))-1)) *
                  (VALUE(MID(_xlfn.TEXTSPLIT('Data Table'!R158, CHAR(10)), FIND("-", _xlfn.TEXTSPLIT('Data Table'!R158, CHAR(10)))+2,
                  SEARCH("hrs", _xlfn.TEXTSPLIT('Data Table'!R158, CHAR(10)))-SEARCH("-", _xlfn.TEXTSPLIT('Data Table'!R158, CHAR(10)))-2))/12)
               ), 2),
               "-"
            )
         )
      )
   )
)</f>
        <v>3</v>
      </c>
      <c r="Q157" s="203" cm="1">
        <f t="array" ref="Q157">IF('Data Table'!S158="", "-",
   IF('Data Table'!S158="-", "-",
      IF(ISNUMBER('Data Table'!S158*1), 'Data Table'!S158,
         IF(ISNUMBER(SEARCH("hrs", 'Data Table'!S158)),
            IFERROR(
               ROUND(SUMPRODUCT(
                  VALUE(LEFT(_xlfn.TEXTSPLIT('Data Table'!S158, CHAR(10)), FIND("-", _xlfn.TEXTSPLIT('Data Table'!S158, CHAR(10)))-1)) *
                  (VALUE(MID(_xlfn.TEXTSPLIT('Data Table'!S158, CHAR(10)), FIND("-", _xlfn.TEXTSPLIT('Data Table'!S158, CHAR(10)))+2,
                  SEARCH("hrs", _xlfn.TEXTSPLIT('Data Table'!S158, CHAR(10)))-SEARCH("-", _xlfn.TEXTSPLIT('Data Table'!S158, CHAR(10)))-2))/12)
               ), 2),
               "-"
            )
         )
      )
   )
)</f>
        <v>3</v>
      </c>
      <c r="R157" s="203" cm="1">
        <f t="array" ref="R157">IF('Data Table'!T158="", "-",
   IF('Data Table'!T158="-", "-",
      IF(ISNUMBER('Data Table'!T158*1), 'Data Table'!T158,
         IF(ISNUMBER(SEARCH("hrs", 'Data Table'!T158)),
            IFERROR(
               ROUND(SUMPRODUCT(
                  VALUE(LEFT(_xlfn.TEXTSPLIT('Data Table'!T158, CHAR(10)), FIND("-", _xlfn.TEXTSPLIT('Data Table'!T158, CHAR(10)))-1)) *
                  (VALUE(MID(_xlfn.TEXTSPLIT('Data Table'!T158, CHAR(10)), FIND("-", _xlfn.TEXTSPLIT('Data Table'!T158, CHAR(10)))+2,
                  SEARCH("hrs", _xlfn.TEXTSPLIT('Data Table'!T158, CHAR(10)))-SEARCH("-", _xlfn.TEXTSPLIT('Data Table'!T158, CHAR(10)))-2))/12)
               ), 2),
               "-"
            )
         )
      )
   )
)</f>
        <v>6</v>
      </c>
      <c r="S157" s="203" cm="1">
        <f t="array" ref="S157">IF('Data Table'!U158="", "-",
   IF('Data Table'!U158="-", "-",
      IF(ISNUMBER('Data Table'!U158*1), 'Data Table'!U158,
         IF(ISNUMBER(SEARCH("hrs", 'Data Table'!U158)),
            IFERROR(
               ROUND(SUMPRODUCT(
                  VALUE(LEFT(_xlfn.TEXTSPLIT('Data Table'!U158, CHAR(10)), FIND("-", _xlfn.TEXTSPLIT('Data Table'!U158, CHAR(10)))-1)) *
                  (VALUE(MID(_xlfn.TEXTSPLIT('Data Table'!U158, CHAR(10)), FIND("-", _xlfn.TEXTSPLIT('Data Table'!U158, CHAR(10)))+2,
                  SEARCH("hrs", _xlfn.TEXTSPLIT('Data Table'!U158, CHAR(10)))-SEARCH("-", _xlfn.TEXTSPLIT('Data Table'!U158, CHAR(10)))-2))/12)
               ), 2),
               "-"
            )
         )
      )
   )
)</f>
        <v>6</v>
      </c>
      <c r="T157" s="245">
        <v>26076</v>
      </c>
      <c r="U157" s="245">
        <v>58196</v>
      </c>
      <c r="V157" s="245">
        <v>786</v>
      </c>
      <c r="W157" s="298"/>
    </row>
    <row r="158" spans="1:23" s="3" customFormat="1" ht="20.25" customHeight="1">
      <c r="A158" s="205">
        <v>45468</v>
      </c>
      <c r="B158" s="203" cm="1">
        <f t="array" ref="B158">IF('Data Table'!B159="", "-",
   IF('Data Table'!B159="-", "-",
      IF(ISNUMBER('Data Table'!B159*1), 'Data Table'!B159,
         IF(ISNUMBER(SEARCH("hrs", 'Data Table'!B159)),
            IFERROR(
               ROUND(SUMPRODUCT(
                  VALUE(LEFT(_xlfn.TEXTSPLIT('Data Table'!B159, CHAR(10)), FIND("-", _xlfn.TEXTSPLIT('Data Table'!B159, CHAR(10)))-1)) *
                  (VALUE(MID(_xlfn.TEXTSPLIT('Data Table'!B159, CHAR(10)), FIND("-", _xlfn.TEXTSPLIT('Data Table'!B159, CHAR(10)))+2,
                  SEARCH("hrs", _xlfn.TEXTSPLIT('Data Table'!B159, CHAR(10)))-SEARCH("-", _xlfn.TEXTSPLIT('Data Table'!B159, CHAR(10)))-2))/12)
               ), 2),
               "-"
            )
         )
      )
   )
)</f>
        <v>108</v>
      </c>
      <c r="C158" s="203" cm="1">
        <f t="array" ref="C158">IF('Data Table'!C159="", "-",
   IF('Data Table'!C159="-", "-",
      IF(ISNUMBER('Data Table'!C159*1), 'Data Table'!C159,
         IF(ISNUMBER(SEARCH("hrs", 'Data Table'!C159)),
            IFERROR(
               ROUND(SUMPRODUCT(
                  VALUE(LEFT(_xlfn.TEXTSPLIT('Data Table'!C159, CHAR(10)), FIND("-", _xlfn.TEXTSPLIT('Data Table'!C159, CHAR(10)))-1)) *
                  (VALUE(MID(_xlfn.TEXTSPLIT('Data Table'!C159, CHAR(10)), FIND("-", _xlfn.TEXTSPLIT('Data Table'!C159, CHAR(10)))+2,
                  SEARCH("hrs", _xlfn.TEXTSPLIT('Data Table'!C159, CHAR(10)))-SEARCH("-", _xlfn.TEXTSPLIT('Data Table'!C159, CHAR(10)))-2))/12)
               ), 2),
               "-"
            )
         )
      )
   )
)</f>
        <v>124</v>
      </c>
      <c r="D158" s="203" cm="1">
        <f t="array" ref="D158">IF('Data Table'!D159="", "-",
   IF('Data Table'!D159="-", "-",
      IF(ISNUMBER('Data Table'!D159*1), 'Data Table'!D159,
         IF(ISNUMBER(SEARCH("hrs", 'Data Table'!D159)),
            IFERROR(
               ROUND(SUMPRODUCT(
                  VALUE(LEFT(_xlfn.TEXTSPLIT('Data Table'!D159, CHAR(10)), FIND("-", _xlfn.TEXTSPLIT('Data Table'!D159, CHAR(10)))-1)) *
                  (VALUE(MID(_xlfn.TEXTSPLIT('Data Table'!D159, CHAR(10)), FIND("-", _xlfn.TEXTSPLIT('Data Table'!D159, CHAR(10)))+2,
                  SEARCH("hrs", _xlfn.TEXTSPLIT('Data Table'!D159, CHAR(10)))-SEARCH("-", _xlfn.TEXTSPLIT('Data Table'!D159, CHAR(10)))-2))/12)
               ), 2),
               "-"
            )
         )
      )
   )
)</f>
        <v>26</v>
      </c>
      <c r="E158" s="203" cm="1">
        <f t="array" ref="E158">IF('Data Table'!E159="", "-",
   IF('Data Table'!E159="-", "-",
      IF(ISNUMBER('Data Table'!E159*1), 'Data Table'!E159,
         IF(ISNUMBER(SEARCH("hrs", 'Data Table'!E159)),
            IFERROR(
               ROUND(SUMPRODUCT(
                  VALUE(LEFT(_xlfn.TEXTSPLIT('Data Table'!E159, CHAR(10)), FIND("-", _xlfn.TEXTSPLIT('Data Table'!E159, CHAR(10)))-1)) *
                  (VALUE(MID(_xlfn.TEXTSPLIT('Data Table'!E159, CHAR(10)), FIND("-", _xlfn.TEXTSPLIT('Data Table'!E159, CHAR(10)))+2,
                  SEARCH("hrs", _xlfn.TEXTSPLIT('Data Table'!E159, CHAR(10)))-SEARCH("-", _xlfn.TEXTSPLIT('Data Table'!E159, CHAR(10)))-2))/12)
               ), 2),
               "-"
            )
         )
      )
   )
)</f>
        <v>26</v>
      </c>
      <c r="F158" s="203" cm="1">
        <f t="array" ref="F158">IF('Data Table'!F159="", "-",
   IF('Data Table'!F159="-", "-",
      IF(ISNUMBER('Data Table'!F159*1), 'Data Table'!F159,
         IF(ISNUMBER(SEARCH("hrs", 'Data Table'!F159)),
            IFERROR(
               ROUND(SUMPRODUCT(
                  VALUE(LEFT(_xlfn.TEXTSPLIT('Data Table'!F159, CHAR(10)), FIND("-", _xlfn.TEXTSPLIT('Data Table'!F159, CHAR(10)))-1)) *
                  (VALUE(MID(_xlfn.TEXTSPLIT('Data Table'!F159, CHAR(10)), FIND("-", _xlfn.TEXTSPLIT('Data Table'!F159, CHAR(10)))+2,
                  SEARCH("hrs", _xlfn.TEXTSPLIT('Data Table'!F159, CHAR(10)))-SEARCH("-", _xlfn.TEXTSPLIT('Data Table'!F159, CHAR(10)))-2))/12)
               ), 2),
               "-"
            )
         )
      )
   )
)</f>
        <v>9</v>
      </c>
      <c r="G158" s="203" cm="1">
        <f t="array" ref="G158">IF('Data Table'!G159="", "-",
   IF('Data Table'!G159="-", "-",
      IF(ISNUMBER('Data Table'!G159*1), 'Data Table'!G159,
         IF(ISNUMBER(SEARCH("hrs", 'Data Table'!G159)),
            IFERROR(
               ROUND(SUMPRODUCT(
                  VALUE(LEFT(_xlfn.TEXTSPLIT('Data Table'!G159, CHAR(10)), FIND("-", _xlfn.TEXTSPLIT('Data Table'!G159, CHAR(10)))-1)) *
                  (VALUE(MID(_xlfn.TEXTSPLIT('Data Table'!G159, CHAR(10)), FIND("-", _xlfn.TEXTSPLIT('Data Table'!G159, CHAR(10)))+2,
                  SEARCH("hrs", _xlfn.TEXTSPLIT('Data Table'!G159, CHAR(10)))-SEARCH("-", _xlfn.TEXTSPLIT('Data Table'!G159, CHAR(10)))-2))/12)
               ), 2),
               "-"
            )
         )
      )
   )
)</f>
        <v>8</v>
      </c>
      <c r="H158" s="203" cm="1">
        <f t="array" ref="H158">IF('Data Table'!H159="", "-",
   IF('Data Table'!H159="-", "-",
      IF(ISNUMBER('Data Table'!H159*1), 'Data Table'!H159,
         IF(ISNUMBER(SEARCH("hrs", 'Data Table'!H159)),
            IFERROR(
               ROUND(SUMPRODUCT(
                  VALUE(LEFT(_xlfn.TEXTSPLIT('Data Table'!H159, CHAR(10)), FIND("-", _xlfn.TEXTSPLIT('Data Table'!H159, CHAR(10)))-1)) *
                  (VALUE(MID(_xlfn.TEXTSPLIT('Data Table'!H159, CHAR(10)), FIND("-", _xlfn.TEXTSPLIT('Data Table'!H159, CHAR(10)))+2,
                  SEARCH("hrs", _xlfn.TEXTSPLIT('Data Table'!H159, CHAR(10)))-SEARCH("-", _xlfn.TEXTSPLIT('Data Table'!H159, CHAR(10)))-2))/12)
               ), 2),
               "-"
            )
         )
      )
   )
)</f>
        <v>6</v>
      </c>
      <c r="I158" s="203" cm="1">
        <f t="array" ref="I158">IF('Data Table'!I159="", "-",
   IF('Data Table'!I159="-", "-",
      IF(ISNUMBER('Data Table'!I159*1), 'Data Table'!I159,
         IF(ISNUMBER(SEARCH("hrs", 'Data Table'!I159)),
            IFERROR(
               ROUND(SUMPRODUCT(
                  VALUE(LEFT(_xlfn.TEXTSPLIT('Data Table'!I159, CHAR(10)), FIND("-", _xlfn.TEXTSPLIT('Data Table'!I159, CHAR(10)))-1)) *
                  (VALUE(MID(_xlfn.TEXTSPLIT('Data Table'!I159, CHAR(10)), FIND("-", _xlfn.TEXTSPLIT('Data Table'!I159, CHAR(10)))+2,
                  SEARCH("hrs", _xlfn.TEXTSPLIT('Data Table'!I159, CHAR(10)))-SEARCH("-", _xlfn.TEXTSPLIT('Data Table'!I159, CHAR(10)))-2))/12)
               ), 2),
               "-"
            )
         )
      )
   )
)</f>
        <v>9</v>
      </c>
      <c r="J158" s="203" cm="1">
        <f t="array" ref="J158">IF('Data Table'!J159="", "-",
   IF('Data Table'!J159="-", "-",
      IF(ISNUMBER('Data Table'!J159*1), 'Data Table'!J159,
         IF(ISNUMBER(SEARCH("hrs", 'Data Table'!J159)),
            IFERROR(
               ROUND(SUMPRODUCT(
                  VALUE(LEFT(_xlfn.TEXTSPLIT('Data Table'!J159, CHAR(10)), FIND("-", _xlfn.TEXTSPLIT('Data Table'!J159, CHAR(10)))-1)) *
                  (VALUE(MID(_xlfn.TEXTSPLIT('Data Table'!J159, CHAR(10)), FIND("-", _xlfn.TEXTSPLIT('Data Table'!J159, CHAR(10)))+2,
                  SEARCH("hrs", _xlfn.TEXTSPLIT('Data Table'!J159, CHAR(10)))-SEARCH("-", _xlfn.TEXTSPLIT('Data Table'!J159, CHAR(10)))-2))/12)
               ), 2),
               "-"
            )
         )
      )
   )
)</f>
        <v>3</v>
      </c>
      <c r="K158" s="203" cm="1">
        <f t="array" ref="K158">IF('Data Table'!K159="", "-",
   IF('Data Table'!K159="-", "-",
      IF(ISNUMBER('Data Table'!K159*1), 'Data Table'!K159,
         IF(ISNUMBER(SEARCH("hrs", 'Data Table'!K159)),
            IFERROR(
               ROUND(SUMPRODUCT(
                  VALUE(LEFT(_xlfn.TEXTSPLIT('Data Table'!K159, CHAR(10)), FIND("-", _xlfn.TEXTSPLIT('Data Table'!K159, CHAR(10)))-1)) *
                  (VALUE(MID(_xlfn.TEXTSPLIT('Data Table'!K159, CHAR(10)), FIND("-", _xlfn.TEXTSPLIT('Data Table'!K159, CHAR(10)))+2,
                  SEARCH("hrs", _xlfn.TEXTSPLIT('Data Table'!K159, CHAR(10)))-SEARCH("-", _xlfn.TEXTSPLIT('Data Table'!K159, CHAR(10)))-2))/12)
               ), 2),
               "-"
            )
         )
      )
   )
)</f>
        <v>2</v>
      </c>
      <c r="L158" s="203" cm="1">
        <f t="array" ref="L158">IF('Data Table'!N159="", "-",
   IF('Data Table'!N159="-", "-",
      IF(ISNUMBER('Data Table'!N159*1), 'Data Table'!N159,
         IF(ISNUMBER(SEARCH("hrs", 'Data Table'!N159)),
            IFERROR(
               ROUND(SUMPRODUCT(
                  VALUE(LEFT(_xlfn.TEXTSPLIT('Data Table'!N159, CHAR(10)), FIND("-", _xlfn.TEXTSPLIT('Data Table'!N159, CHAR(10)))-1)) *
                  (VALUE(MID(_xlfn.TEXTSPLIT('Data Table'!N159, CHAR(10)), FIND("-", _xlfn.TEXTSPLIT('Data Table'!N159, CHAR(10)))+2,
                  SEARCH("hrs", _xlfn.TEXTSPLIT('Data Table'!N159, CHAR(10)))-SEARCH("-", _xlfn.TEXTSPLIT('Data Table'!N159, CHAR(10)))-2))/12)
               ), 2),
               "-"
            )
         )
      )
   )
)</f>
        <v>2</v>
      </c>
      <c r="M158" s="203" cm="1">
        <f t="array" ref="M158">IF('Data Table'!O159="", "-",
   IF('Data Table'!O159="-", "-",
      IF(ISNUMBER('Data Table'!O159*1), 'Data Table'!O159,
         IF(ISNUMBER(SEARCH("hrs", 'Data Table'!O159)),
            IFERROR(
               ROUND(SUMPRODUCT(
                  VALUE(LEFT(_xlfn.TEXTSPLIT('Data Table'!O159, CHAR(10)), FIND("-", _xlfn.TEXTSPLIT('Data Table'!O159, CHAR(10)))-1)) *
                  (VALUE(MID(_xlfn.TEXTSPLIT('Data Table'!O159, CHAR(10)), FIND("-", _xlfn.TEXTSPLIT('Data Table'!O159, CHAR(10)))+2,
                  SEARCH("hrs", _xlfn.TEXTSPLIT('Data Table'!O159, CHAR(10)))-SEARCH("-", _xlfn.TEXTSPLIT('Data Table'!O159, CHAR(10)))-2))/12)
               ), 2),
               "-"
            )
         )
      )
   )
)</f>
        <v>2</v>
      </c>
      <c r="N158" s="203" cm="1">
        <f t="array" ref="N158">IF('Data Table'!P159="", "-",
   IF('Data Table'!P159="-", "-",
      IF(ISNUMBER('Data Table'!P159*1), 'Data Table'!P159,
         IF(ISNUMBER(SEARCH("hrs", 'Data Table'!P159)),
            IFERROR(
               ROUND(SUMPRODUCT(
                  VALUE(LEFT(_xlfn.TEXTSPLIT('Data Table'!P159, CHAR(10)), FIND("-", _xlfn.TEXTSPLIT('Data Table'!P159, CHAR(10)))-1)) *
                  (VALUE(MID(_xlfn.TEXTSPLIT('Data Table'!P159, CHAR(10)), FIND("-", _xlfn.TEXTSPLIT('Data Table'!P159, CHAR(10)))+2,
                  SEARCH("hrs", _xlfn.TEXTSPLIT('Data Table'!P159, CHAR(10)))-SEARCH("-", _xlfn.TEXTSPLIT('Data Table'!P159, CHAR(10)))-2))/12)
               ), 2),
               "-"
            )
         )
      )
   )
)</f>
        <v>5</v>
      </c>
      <c r="O158" s="203" cm="1">
        <f t="array" ref="O158">IF('Data Table'!Q159="", "-",
   IF('Data Table'!Q159="-", "-",
      IF(ISNUMBER('Data Table'!Q159*1), 'Data Table'!Q159,
         IF(ISNUMBER(SEARCH("hrs", 'Data Table'!Q159)),
            IFERROR(
               ROUND(SUMPRODUCT(
                  VALUE(LEFT(_xlfn.TEXTSPLIT('Data Table'!Q159, CHAR(10)), FIND("-", _xlfn.TEXTSPLIT('Data Table'!Q159, CHAR(10)))-1)) *
                  (VALUE(MID(_xlfn.TEXTSPLIT('Data Table'!Q159, CHAR(10)), FIND("-", _xlfn.TEXTSPLIT('Data Table'!Q159, CHAR(10)))+2,
                  SEARCH("hrs", _xlfn.TEXTSPLIT('Data Table'!Q159, CHAR(10)))-SEARCH("-", _xlfn.TEXTSPLIT('Data Table'!Q159, CHAR(10)))-2))/12)
               ), 2),
               "-"
            )
         )
      )
   )
)</f>
        <v>4</v>
      </c>
      <c r="P158" s="203" cm="1">
        <f t="array" ref="P158">IF('Data Table'!R159="", "-",
   IF('Data Table'!R159="-", "-",
      IF(ISNUMBER('Data Table'!R159*1), 'Data Table'!R159,
         IF(ISNUMBER(SEARCH("hrs", 'Data Table'!R159)),
            IFERROR(
               ROUND(SUMPRODUCT(
                  VALUE(LEFT(_xlfn.TEXTSPLIT('Data Table'!R159, CHAR(10)), FIND("-", _xlfn.TEXTSPLIT('Data Table'!R159, CHAR(10)))-1)) *
                  (VALUE(MID(_xlfn.TEXTSPLIT('Data Table'!R159, CHAR(10)), FIND("-", _xlfn.TEXTSPLIT('Data Table'!R159, CHAR(10)))+2,
                  SEARCH("hrs", _xlfn.TEXTSPLIT('Data Table'!R159, CHAR(10)))-SEARCH("-", _xlfn.TEXTSPLIT('Data Table'!R159, CHAR(10)))-2))/12)
               ), 2),
               "-"
            )
         )
      )
   )
)</f>
        <v>3</v>
      </c>
      <c r="Q158" s="203" cm="1">
        <f t="array" ref="Q158">IF('Data Table'!S159="", "-",
   IF('Data Table'!S159="-", "-",
      IF(ISNUMBER('Data Table'!S159*1), 'Data Table'!S159,
         IF(ISNUMBER(SEARCH("hrs", 'Data Table'!S159)),
            IFERROR(
               ROUND(SUMPRODUCT(
                  VALUE(LEFT(_xlfn.TEXTSPLIT('Data Table'!S159, CHAR(10)), FIND("-", _xlfn.TEXTSPLIT('Data Table'!S159, CHAR(10)))-1)) *
                  (VALUE(MID(_xlfn.TEXTSPLIT('Data Table'!S159, CHAR(10)), FIND("-", _xlfn.TEXTSPLIT('Data Table'!S159, CHAR(10)))+2,
                  SEARCH("hrs", _xlfn.TEXTSPLIT('Data Table'!S159, CHAR(10)))-SEARCH("-", _xlfn.TEXTSPLIT('Data Table'!S159, CHAR(10)))-2))/12)
               ), 2),
               "-"
            )
         )
      )
   )
)</f>
        <v>3</v>
      </c>
      <c r="R158" s="203" cm="1">
        <f t="array" ref="R158">IF('Data Table'!T159="", "-",
   IF('Data Table'!T159="-", "-",
      IF(ISNUMBER('Data Table'!T159*1), 'Data Table'!T159,
         IF(ISNUMBER(SEARCH("hrs", 'Data Table'!T159)),
            IFERROR(
               ROUND(SUMPRODUCT(
                  VALUE(LEFT(_xlfn.TEXTSPLIT('Data Table'!T159, CHAR(10)), FIND("-", _xlfn.TEXTSPLIT('Data Table'!T159, CHAR(10)))-1)) *
                  (VALUE(MID(_xlfn.TEXTSPLIT('Data Table'!T159, CHAR(10)), FIND("-", _xlfn.TEXTSPLIT('Data Table'!T159, CHAR(10)))+2,
                  SEARCH("hrs", _xlfn.TEXTSPLIT('Data Table'!T159, CHAR(10)))-SEARCH("-", _xlfn.TEXTSPLIT('Data Table'!T159, CHAR(10)))-2))/12)
               ), 2),
               "-"
            )
         )
      )
   )
)</f>
        <v>6</v>
      </c>
      <c r="S158" s="203" cm="1">
        <f t="array" ref="S158">IF('Data Table'!U159="", "-",
   IF('Data Table'!U159="-", "-",
      IF(ISNUMBER('Data Table'!U159*1), 'Data Table'!U159,
         IF(ISNUMBER(SEARCH("hrs", 'Data Table'!U159)),
            IFERROR(
               ROUND(SUMPRODUCT(
                  VALUE(LEFT(_xlfn.TEXTSPLIT('Data Table'!U159, CHAR(10)), FIND("-", _xlfn.TEXTSPLIT('Data Table'!U159, CHAR(10)))-1)) *
                  (VALUE(MID(_xlfn.TEXTSPLIT('Data Table'!U159, CHAR(10)), FIND("-", _xlfn.TEXTSPLIT('Data Table'!U159, CHAR(10)))+2,
                  SEARCH("hrs", _xlfn.TEXTSPLIT('Data Table'!U159, CHAR(10)))-SEARCH("-", _xlfn.TEXTSPLIT('Data Table'!U159, CHAR(10)))-2))/12)
               ), 2),
               "-"
            )
         )
      )
   )
)</f>
        <v>6</v>
      </c>
      <c r="T158" s="245">
        <v>25605</v>
      </c>
      <c r="U158" s="245">
        <v>63704</v>
      </c>
      <c r="V158" s="245">
        <v>881</v>
      </c>
      <c r="W158" s="296"/>
    </row>
    <row r="159" spans="1:23" s="3" customFormat="1" ht="20.25" customHeight="1">
      <c r="A159" s="205">
        <v>45469</v>
      </c>
      <c r="B159" s="203" cm="1">
        <f t="array" ref="B159">IF('Data Table'!B160="", "-",
   IF('Data Table'!B160="-", "-",
      IF(ISNUMBER('Data Table'!B160*1), 'Data Table'!B160,
         IF(ISNUMBER(SEARCH("hrs", 'Data Table'!B160)),
            IFERROR(
               ROUND(SUMPRODUCT(
                  VALUE(LEFT(_xlfn.TEXTSPLIT('Data Table'!B160, CHAR(10)), FIND("-", _xlfn.TEXTSPLIT('Data Table'!B160, CHAR(10)))-1)) *
                  (VALUE(MID(_xlfn.TEXTSPLIT('Data Table'!B160, CHAR(10)), FIND("-", _xlfn.TEXTSPLIT('Data Table'!B160, CHAR(10)))+2,
                  SEARCH("hrs", _xlfn.TEXTSPLIT('Data Table'!B160, CHAR(10)))-SEARCH("-", _xlfn.TEXTSPLIT('Data Table'!B160, CHAR(10)))-2))/12)
               ), 2),
               "-"
            )
         )
      )
   )
)</f>
        <v>122</v>
      </c>
      <c r="C159" s="203" cm="1">
        <f t="array" ref="C159">IF('Data Table'!C160="", "-",
   IF('Data Table'!C160="-", "-",
      IF(ISNUMBER('Data Table'!C160*1), 'Data Table'!C160,
         IF(ISNUMBER(SEARCH("hrs", 'Data Table'!C160)),
            IFERROR(
               ROUND(SUMPRODUCT(
                  VALUE(LEFT(_xlfn.TEXTSPLIT('Data Table'!C160, CHAR(10)), FIND("-", _xlfn.TEXTSPLIT('Data Table'!C160, CHAR(10)))-1)) *
                  (VALUE(MID(_xlfn.TEXTSPLIT('Data Table'!C160, CHAR(10)), FIND("-", _xlfn.TEXTSPLIT('Data Table'!C160, CHAR(10)))+2,
                  SEARCH("hrs", _xlfn.TEXTSPLIT('Data Table'!C160, CHAR(10)))-SEARCH("-", _xlfn.TEXTSPLIT('Data Table'!C160, CHAR(10)))-2))/12)
               ), 2),
               "-"
            )
         )
      )
   )
)</f>
        <v>120</v>
      </c>
      <c r="D159" s="203" cm="1">
        <f t="array" ref="D159">IF('Data Table'!D160="", "-",
   IF('Data Table'!D160="-", "-",
      IF(ISNUMBER('Data Table'!D160*1), 'Data Table'!D160,
         IF(ISNUMBER(SEARCH("hrs", 'Data Table'!D160)),
            IFERROR(
               ROUND(SUMPRODUCT(
                  VALUE(LEFT(_xlfn.TEXTSPLIT('Data Table'!D160, CHAR(10)), FIND("-", _xlfn.TEXTSPLIT('Data Table'!D160, CHAR(10)))-1)) *
                  (VALUE(MID(_xlfn.TEXTSPLIT('Data Table'!D160, CHAR(10)), FIND("-", _xlfn.TEXTSPLIT('Data Table'!D160, CHAR(10)))+2,
                  SEARCH("hrs", _xlfn.TEXTSPLIT('Data Table'!D160, CHAR(10)))-SEARCH("-", _xlfn.TEXTSPLIT('Data Table'!D160, CHAR(10)))-2))/12)
               ), 2),
               "-"
            )
         )
      )
   )
)</f>
        <v>25</v>
      </c>
      <c r="E159" s="203" cm="1">
        <f t="array" ref="E159">IF('Data Table'!E160="", "-",
   IF('Data Table'!E160="-", "-",
      IF(ISNUMBER('Data Table'!E160*1), 'Data Table'!E160,
         IF(ISNUMBER(SEARCH("hrs", 'Data Table'!E160)),
            IFERROR(
               ROUND(SUMPRODUCT(
                  VALUE(LEFT(_xlfn.TEXTSPLIT('Data Table'!E160, CHAR(10)), FIND("-", _xlfn.TEXTSPLIT('Data Table'!E160, CHAR(10)))-1)) *
                  (VALUE(MID(_xlfn.TEXTSPLIT('Data Table'!E160, CHAR(10)), FIND("-", _xlfn.TEXTSPLIT('Data Table'!E160, CHAR(10)))+2,
                  SEARCH("hrs", _xlfn.TEXTSPLIT('Data Table'!E160, CHAR(10)))-SEARCH("-", _xlfn.TEXTSPLIT('Data Table'!E160, CHAR(10)))-2))/12)
               ), 2),
               "-"
            )
         )
      )
   )
)</f>
        <v>24</v>
      </c>
      <c r="F159" s="203" cm="1">
        <f t="array" ref="F159">IF('Data Table'!F160="", "-",
   IF('Data Table'!F160="-", "-",
      IF(ISNUMBER('Data Table'!F160*1), 'Data Table'!F160,
         IF(ISNUMBER(SEARCH("hrs", 'Data Table'!F160)),
            IFERROR(
               ROUND(SUMPRODUCT(
                  VALUE(LEFT(_xlfn.TEXTSPLIT('Data Table'!F160, CHAR(10)), FIND("-", _xlfn.TEXTSPLIT('Data Table'!F160, CHAR(10)))-1)) *
                  (VALUE(MID(_xlfn.TEXTSPLIT('Data Table'!F160, CHAR(10)), FIND("-", _xlfn.TEXTSPLIT('Data Table'!F160, CHAR(10)))+2,
                  SEARCH("hrs", _xlfn.TEXTSPLIT('Data Table'!F160, CHAR(10)))-SEARCH("-", _xlfn.TEXTSPLIT('Data Table'!F160, CHAR(10)))-2))/12)
               ), 2),
               "-"
            )
         )
      )
   )
)</f>
        <v>9</v>
      </c>
      <c r="G159" s="203" cm="1">
        <f t="array" ref="G159">IF('Data Table'!G160="", "-",
   IF('Data Table'!G160="-", "-",
      IF(ISNUMBER('Data Table'!G160*1), 'Data Table'!G160,
         IF(ISNUMBER(SEARCH("hrs", 'Data Table'!G160)),
            IFERROR(
               ROUND(SUMPRODUCT(
                  VALUE(LEFT(_xlfn.TEXTSPLIT('Data Table'!G160, CHAR(10)), FIND("-", _xlfn.TEXTSPLIT('Data Table'!G160, CHAR(10)))-1)) *
                  (VALUE(MID(_xlfn.TEXTSPLIT('Data Table'!G160, CHAR(10)), FIND("-", _xlfn.TEXTSPLIT('Data Table'!G160, CHAR(10)))+2,
                  SEARCH("hrs", _xlfn.TEXTSPLIT('Data Table'!G160, CHAR(10)))-SEARCH("-", _xlfn.TEXTSPLIT('Data Table'!G160, CHAR(10)))-2))/12)
               ), 2),
               "-"
            )
         )
      )
   )
)</f>
        <v>9</v>
      </c>
      <c r="H159" s="203" cm="1">
        <f t="array" ref="H159">IF('Data Table'!H160="", "-",
   IF('Data Table'!H160="-", "-",
      IF(ISNUMBER('Data Table'!H160*1), 'Data Table'!H160,
         IF(ISNUMBER(SEARCH("hrs", 'Data Table'!H160)),
            IFERROR(
               ROUND(SUMPRODUCT(
                  VALUE(LEFT(_xlfn.TEXTSPLIT('Data Table'!H160, CHAR(10)), FIND("-", _xlfn.TEXTSPLIT('Data Table'!H160, CHAR(10)))-1)) *
                  (VALUE(MID(_xlfn.TEXTSPLIT('Data Table'!H160, CHAR(10)), FIND("-", _xlfn.TEXTSPLIT('Data Table'!H160, CHAR(10)))+2,
                  SEARCH("hrs", _xlfn.TEXTSPLIT('Data Table'!H160, CHAR(10)))-SEARCH("-", _xlfn.TEXTSPLIT('Data Table'!H160, CHAR(10)))-2))/12)
               ), 2),
               "-"
            )
         )
      )
   )
)</f>
        <v>8</v>
      </c>
      <c r="I159" s="203" cm="1">
        <f t="array" ref="I159">IF('Data Table'!I160="", "-",
   IF('Data Table'!I160="-", "-",
      IF(ISNUMBER('Data Table'!I160*1), 'Data Table'!I160,
         IF(ISNUMBER(SEARCH("hrs", 'Data Table'!I160)),
            IFERROR(
               ROUND(SUMPRODUCT(
                  VALUE(LEFT(_xlfn.TEXTSPLIT('Data Table'!I160, CHAR(10)), FIND("-", _xlfn.TEXTSPLIT('Data Table'!I160, CHAR(10)))-1)) *
                  (VALUE(MID(_xlfn.TEXTSPLIT('Data Table'!I160, CHAR(10)), FIND("-", _xlfn.TEXTSPLIT('Data Table'!I160, CHAR(10)))+2,
                  SEARCH("hrs", _xlfn.TEXTSPLIT('Data Table'!I160, CHAR(10)))-SEARCH("-", _xlfn.TEXTSPLIT('Data Table'!I160, CHAR(10)))-2))/12)
               ), 2),
               "-"
            )
         )
      )
   )
)</f>
        <v>8</v>
      </c>
      <c r="J159" s="203" cm="1">
        <f t="array" ref="J159">IF('Data Table'!J160="", "-",
   IF('Data Table'!J160="-", "-",
      IF(ISNUMBER('Data Table'!J160*1), 'Data Table'!J160,
         IF(ISNUMBER(SEARCH("hrs", 'Data Table'!J160)),
            IFERROR(
               ROUND(SUMPRODUCT(
                  VALUE(LEFT(_xlfn.TEXTSPLIT('Data Table'!J160, CHAR(10)), FIND("-", _xlfn.TEXTSPLIT('Data Table'!J160, CHAR(10)))-1)) *
                  (VALUE(MID(_xlfn.TEXTSPLIT('Data Table'!J160, CHAR(10)), FIND("-", _xlfn.TEXTSPLIT('Data Table'!J160, CHAR(10)))+2,
                  SEARCH("hrs", _xlfn.TEXTSPLIT('Data Table'!J160, CHAR(10)))-SEARCH("-", _xlfn.TEXTSPLIT('Data Table'!J160, CHAR(10)))-2))/12)
               ), 2),
               "-"
            )
         )
      )
   )
)</f>
        <v>3</v>
      </c>
      <c r="K159" s="203" cm="1">
        <f t="array" ref="K159">IF('Data Table'!K160="", "-",
   IF('Data Table'!K160="-", "-",
      IF(ISNUMBER('Data Table'!K160*1), 'Data Table'!K160,
         IF(ISNUMBER(SEARCH("hrs", 'Data Table'!K160)),
            IFERROR(
               ROUND(SUMPRODUCT(
                  VALUE(LEFT(_xlfn.TEXTSPLIT('Data Table'!K160, CHAR(10)), FIND("-", _xlfn.TEXTSPLIT('Data Table'!K160, CHAR(10)))-1)) *
                  (VALUE(MID(_xlfn.TEXTSPLIT('Data Table'!K160, CHAR(10)), FIND("-", _xlfn.TEXTSPLIT('Data Table'!K160, CHAR(10)))+2,
                  SEARCH("hrs", _xlfn.TEXTSPLIT('Data Table'!K160, CHAR(10)))-SEARCH("-", _xlfn.TEXTSPLIT('Data Table'!K160, CHAR(10)))-2))/12)
               ), 2),
               "-"
            )
         )
      )
   )
)</f>
        <v>2</v>
      </c>
      <c r="L159" s="203" cm="1">
        <f t="array" ref="L159">IF('Data Table'!N160="", "-",
   IF('Data Table'!N160="-", "-",
      IF(ISNUMBER('Data Table'!N160*1), 'Data Table'!N160,
         IF(ISNUMBER(SEARCH("hrs", 'Data Table'!N160)),
            IFERROR(
               ROUND(SUMPRODUCT(
                  VALUE(LEFT(_xlfn.TEXTSPLIT('Data Table'!N160, CHAR(10)), FIND("-", _xlfn.TEXTSPLIT('Data Table'!N160, CHAR(10)))-1)) *
                  (VALUE(MID(_xlfn.TEXTSPLIT('Data Table'!N160, CHAR(10)), FIND("-", _xlfn.TEXTSPLIT('Data Table'!N160, CHAR(10)))+2,
                  SEARCH("hrs", _xlfn.TEXTSPLIT('Data Table'!N160, CHAR(10)))-SEARCH("-", _xlfn.TEXTSPLIT('Data Table'!N160, CHAR(10)))-2))/12)
               ), 2),
               "-"
            )
         )
      )
   )
)</f>
        <v>2</v>
      </c>
      <c r="M159" s="203" cm="1">
        <f t="array" ref="M159">IF('Data Table'!O160="", "-",
   IF('Data Table'!O160="-", "-",
      IF(ISNUMBER('Data Table'!O160*1), 'Data Table'!O160,
         IF(ISNUMBER(SEARCH("hrs", 'Data Table'!O160)),
            IFERROR(
               ROUND(SUMPRODUCT(
                  VALUE(LEFT(_xlfn.TEXTSPLIT('Data Table'!O160, CHAR(10)), FIND("-", _xlfn.TEXTSPLIT('Data Table'!O160, CHAR(10)))-1)) *
                  (VALUE(MID(_xlfn.TEXTSPLIT('Data Table'!O160, CHAR(10)), FIND("-", _xlfn.TEXTSPLIT('Data Table'!O160, CHAR(10)))+2,
                  SEARCH("hrs", _xlfn.TEXTSPLIT('Data Table'!O160, CHAR(10)))-SEARCH("-", _xlfn.TEXTSPLIT('Data Table'!O160, CHAR(10)))-2))/12)
               ), 2),
               "-"
            )
         )
      )
   )
)</f>
        <v>2</v>
      </c>
      <c r="N159" s="203" cm="1">
        <f t="array" ref="N159">IF('Data Table'!P160="", "-",
   IF('Data Table'!P160="-", "-",
      IF(ISNUMBER('Data Table'!P160*1), 'Data Table'!P160,
         IF(ISNUMBER(SEARCH("hrs", 'Data Table'!P160)),
            IFERROR(
               ROUND(SUMPRODUCT(
                  VALUE(LEFT(_xlfn.TEXTSPLIT('Data Table'!P160, CHAR(10)), FIND("-", _xlfn.TEXTSPLIT('Data Table'!P160, CHAR(10)))-1)) *
                  (VALUE(MID(_xlfn.TEXTSPLIT('Data Table'!P160, CHAR(10)), FIND("-", _xlfn.TEXTSPLIT('Data Table'!P160, CHAR(10)))+2,
                  SEARCH("hrs", _xlfn.TEXTSPLIT('Data Table'!P160, CHAR(10)))-SEARCH("-", _xlfn.TEXTSPLIT('Data Table'!P160, CHAR(10)))-2))/12)
               ), 2),
               "-"
            )
         )
      )
   )
)</f>
        <v>5</v>
      </c>
      <c r="O159" s="203" cm="1">
        <f t="array" ref="O159">IF('Data Table'!Q160="", "-",
   IF('Data Table'!Q160="-", "-",
      IF(ISNUMBER('Data Table'!Q160*1), 'Data Table'!Q160,
         IF(ISNUMBER(SEARCH("hrs", 'Data Table'!Q160)),
            IFERROR(
               ROUND(SUMPRODUCT(
                  VALUE(LEFT(_xlfn.TEXTSPLIT('Data Table'!Q160, CHAR(10)), FIND("-", _xlfn.TEXTSPLIT('Data Table'!Q160, CHAR(10)))-1)) *
                  (VALUE(MID(_xlfn.TEXTSPLIT('Data Table'!Q160, CHAR(10)), FIND("-", _xlfn.TEXTSPLIT('Data Table'!Q160, CHAR(10)))+2,
                  SEARCH("hrs", _xlfn.TEXTSPLIT('Data Table'!Q160, CHAR(10)))-SEARCH("-", _xlfn.TEXTSPLIT('Data Table'!Q160, CHAR(10)))-2))/12)
               ), 2),
               "-"
            )
         )
      )
   )
)</f>
        <v>4</v>
      </c>
      <c r="P159" s="203" cm="1">
        <f t="array" ref="P159">IF('Data Table'!R160="", "-",
   IF('Data Table'!R160="-", "-",
      IF(ISNUMBER('Data Table'!R160*1), 'Data Table'!R160,
         IF(ISNUMBER(SEARCH("hrs", 'Data Table'!R160)),
            IFERROR(
               ROUND(SUMPRODUCT(
                  VALUE(LEFT(_xlfn.TEXTSPLIT('Data Table'!R160, CHAR(10)), FIND("-", _xlfn.TEXTSPLIT('Data Table'!R160, CHAR(10)))-1)) *
                  (VALUE(MID(_xlfn.TEXTSPLIT('Data Table'!R160, CHAR(10)), FIND("-", _xlfn.TEXTSPLIT('Data Table'!R160, CHAR(10)))+2,
                  SEARCH("hrs", _xlfn.TEXTSPLIT('Data Table'!R160, CHAR(10)))-SEARCH("-", _xlfn.TEXTSPLIT('Data Table'!R160, CHAR(10)))-2))/12)
               ), 2),
               "-"
            )
         )
      )
   )
)</f>
        <v>3</v>
      </c>
      <c r="Q159" s="203" cm="1">
        <f t="array" ref="Q159">IF('Data Table'!S160="", "-",
   IF('Data Table'!S160="-", "-",
      IF(ISNUMBER('Data Table'!S160*1), 'Data Table'!S160,
         IF(ISNUMBER(SEARCH("hrs", 'Data Table'!S160)),
            IFERROR(
               ROUND(SUMPRODUCT(
                  VALUE(LEFT(_xlfn.TEXTSPLIT('Data Table'!S160, CHAR(10)), FIND("-", _xlfn.TEXTSPLIT('Data Table'!S160, CHAR(10)))-1)) *
                  (VALUE(MID(_xlfn.TEXTSPLIT('Data Table'!S160, CHAR(10)), FIND("-", _xlfn.TEXTSPLIT('Data Table'!S160, CHAR(10)))+2,
                  SEARCH("hrs", _xlfn.TEXTSPLIT('Data Table'!S160, CHAR(10)))-SEARCH("-", _xlfn.TEXTSPLIT('Data Table'!S160, CHAR(10)))-2))/12)
               ), 2),
               "-"
            )
         )
      )
   )
)</f>
        <v>3</v>
      </c>
      <c r="R159" s="203" cm="1">
        <f t="array" ref="R159">IF('Data Table'!T160="", "-",
   IF('Data Table'!T160="-", "-",
      IF(ISNUMBER('Data Table'!T160*1), 'Data Table'!T160,
         IF(ISNUMBER(SEARCH("hrs", 'Data Table'!T160)),
            IFERROR(
               ROUND(SUMPRODUCT(
                  VALUE(LEFT(_xlfn.TEXTSPLIT('Data Table'!T160, CHAR(10)), FIND("-", _xlfn.TEXTSPLIT('Data Table'!T160, CHAR(10)))-1)) *
                  (VALUE(MID(_xlfn.TEXTSPLIT('Data Table'!T160, CHAR(10)), FIND("-", _xlfn.TEXTSPLIT('Data Table'!T160, CHAR(10)))+2,
                  SEARCH("hrs", _xlfn.TEXTSPLIT('Data Table'!T160, CHAR(10)))-SEARCH("-", _xlfn.TEXTSPLIT('Data Table'!T160, CHAR(10)))-2))/12)
               ), 2),
               "-"
            )
         )
      )
   )
)</f>
        <v>6</v>
      </c>
      <c r="S159" s="203" cm="1">
        <f t="array" ref="S159">IF('Data Table'!U160="", "-",
   IF('Data Table'!U160="-", "-",
      IF(ISNUMBER('Data Table'!U160*1), 'Data Table'!U160,
         IF(ISNUMBER(SEARCH("hrs", 'Data Table'!U160)),
            IFERROR(
               ROUND(SUMPRODUCT(
                  VALUE(LEFT(_xlfn.TEXTSPLIT('Data Table'!U160, CHAR(10)), FIND("-", _xlfn.TEXTSPLIT('Data Table'!U160, CHAR(10)))-1)) *
                  (VALUE(MID(_xlfn.TEXTSPLIT('Data Table'!U160, CHAR(10)), FIND("-", _xlfn.TEXTSPLIT('Data Table'!U160, CHAR(10)))+2,
                  SEARCH("hrs", _xlfn.TEXTSPLIT('Data Table'!U160, CHAR(10)))-SEARCH("-", _xlfn.TEXTSPLIT('Data Table'!U160, CHAR(10)))-2))/12)
               ), 2),
               "-"
            )
         )
      )
   )
)</f>
        <v>6</v>
      </c>
      <c r="T159" s="245">
        <v>24261</v>
      </c>
      <c r="U159" s="245">
        <v>62487</v>
      </c>
      <c r="V159" s="253">
        <v>812</v>
      </c>
      <c r="W159" s="208"/>
    </row>
    <row r="160" spans="1:23" s="3" customFormat="1" ht="20.25" customHeight="1">
      <c r="A160" s="205">
        <v>45470</v>
      </c>
      <c r="B160" s="203" cm="1">
        <f t="array" ref="B160">IF('Data Table'!B161="", "-",
   IF('Data Table'!B161="-", "-",
      IF(ISNUMBER('Data Table'!B161*1), 'Data Table'!B161,
         IF(ISNUMBER(SEARCH("hrs", 'Data Table'!B161)),
            IFERROR(
               ROUND(SUMPRODUCT(
                  VALUE(LEFT(_xlfn.TEXTSPLIT('Data Table'!B161, CHAR(10)), FIND("-", _xlfn.TEXTSPLIT('Data Table'!B161, CHAR(10)))-1)) *
                  (VALUE(MID(_xlfn.TEXTSPLIT('Data Table'!B161, CHAR(10)), FIND("-", _xlfn.TEXTSPLIT('Data Table'!B161, CHAR(10)))+2,
                  SEARCH("hrs", _xlfn.TEXTSPLIT('Data Table'!B161, CHAR(10)))-SEARCH("-", _xlfn.TEXTSPLIT('Data Table'!B161, CHAR(10)))-2))/12)
               ), 2),
               "-"
            )
         )
      )
   )
)</f>
        <v>118</v>
      </c>
      <c r="C160" s="203" cm="1">
        <f t="array" ref="C160">IF('Data Table'!C161="", "-",
   IF('Data Table'!C161="-", "-",
      IF(ISNUMBER('Data Table'!C161*1), 'Data Table'!C161,
         IF(ISNUMBER(SEARCH("hrs", 'Data Table'!C161)),
            IFERROR(
               ROUND(SUMPRODUCT(
                  VALUE(LEFT(_xlfn.TEXTSPLIT('Data Table'!C161, CHAR(10)), FIND("-", _xlfn.TEXTSPLIT('Data Table'!C161, CHAR(10)))-1)) *
                  (VALUE(MID(_xlfn.TEXTSPLIT('Data Table'!C161, CHAR(10)), FIND("-", _xlfn.TEXTSPLIT('Data Table'!C161, CHAR(10)))+2,
                  SEARCH("hrs", _xlfn.TEXTSPLIT('Data Table'!C161, CHAR(10)))-SEARCH("-", _xlfn.TEXTSPLIT('Data Table'!C161, CHAR(10)))-2))/12)
               ), 2),
               "-"
            )
         )
      )
   )
)</f>
        <v>116</v>
      </c>
      <c r="D160" s="203" cm="1">
        <f t="array" ref="D160">IF('Data Table'!D161="", "-",
   IF('Data Table'!D161="-", "-",
      IF(ISNUMBER('Data Table'!D161*1), 'Data Table'!D161,
         IF(ISNUMBER(SEARCH("hrs", 'Data Table'!D161)),
            IFERROR(
               ROUND(SUMPRODUCT(
                  VALUE(LEFT(_xlfn.TEXTSPLIT('Data Table'!D161, CHAR(10)), FIND("-", _xlfn.TEXTSPLIT('Data Table'!D161, CHAR(10)))-1)) *
                  (VALUE(MID(_xlfn.TEXTSPLIT('Data Table'!D161, CHAR(10)), FIND("-", _xlfn.TEXTSPLIT('Data Table'!D161, CHAR(10)))+2,
                  SEARCH("hrs", _xlfn.TEXTSPLIT('Data Table'!D161, CHAR(10)))-SEARCH("-", _xlfn.TEXTSPLIT('Data Table'!D161, CHAR(10)))-2))/12)
               ), 2),
               "-"
            )
         )
      )
   )
)</f>
        <v>26</v>
      </c>
      <c r="E160" s="203" cm="1">
        <f t="array" ref="E160">IF('Data Table'!E161="", "-",
   IF('Data Table'!E161="-", "-",
      IF(ISNUMBER('Data Table'!E161*1), 'Data Table'!E161,
         IF(ISNUMBER(SEARCH("hrs", 'Data Table'!E161)),
            IFERROR(
               ROUND(SUMPRODUCT(
                  VALUE(LEFT(_xlfn.TEXTSPLIT('Data Table'!E161, CHAR(10)), FIND("-", _xlfn.TEXTSPLIT('Data Table'!E161, CHAR(10)))-1)) *
                  (VALUE(MID(_xlfn.TEXTSPLIT('Data Table'!E161, CHAR(10)), FIND("-", _xlfn.TEXTSPLIT('Data Table'!E161, CHAR(10)))+2,
                  SEARCH("hrs", _xlfn.TEXTSPLIT('Data Table'!E161, CHAR(10)))-SEARCH("-", _xlfn.TEXTSPLIT('Data Table'!E161, CHAR(10)))-2))/12)
               ), 2),
               "-"
            )
         )
      )
   )
)</f>
        <v>26</v>
      </c>
      <c r="F160" s="203" cm="1">
        <f t="array" ref="F160">IF('Data Table'!F161="", "-",
   IF('Data Table'!F161="-", "-",
      IF(ISNUMBER('Data Table'!F161*1), 'Data Table'!F161,
         IF(ISNUMBER(SEARCH("hrs", 'Data Table'!F161)),
            IFERROR(
               ROUND(SUMPRODUCT(
                  VALUE(LEFT(_xlfn.TEXTSPLIT('Data Table'!F161, CHAR(10)), FIND("-", _xlfn.TEXTSPLIT('Data Table'!F161, CHAR(10)))-1)) *
                  (VALUE(MID(_xlfn.TEXTSPLIT('Data Table'!F161, CHAR(10)), FIND("-", _xlfn.TEXTSPLIT('Data Table'!F161, CHAR(10)))+2,
                  SEARCH("hrs", _xlfn.TEXTSPLIT('Data Table'!F161, CHAR(10)))-SEARCH("-", _xlfn.TEXTSPLIT('Data Table'!F161, CHAR(10)))-2))/12)
               ), 2),
               "-"
            )
         )
      )
   )
)</f>
        <v>8</v>
      </c>
      <c r="G160" s="203" cm="1">
        <f t="array" ref="G160">IF('Data Table'!G161="", "-",
   IF('Data Table'!G161="-", "-",
      IF(ISNUMBER('Data Table'!G161*1), 'Data Table'!G161,
         IF(ISNUMBER(SEARCH("hrs", 'Data Table'!G161)),
            IFERROR(
               ROUND(SUMPRODUCT(
                  VALUE(LEFT(_xlfn.TEXTSPLIT('Data Table'!G161, CHAR(10)), FIND("-", _xlfn.TEXTSPLIT('Data Table'!G161, CHAR(10)))-1)) *
                  (VALUE(MID(_xlfn.TEXTSPLIT('Data Table'!G161, CHAR(10)), FIND("-", _xlfn.TEXTSPLIT('Data Table'!G161, CHAR(10)))+2,
                  SEARCH("hrs", _xlfn.TEXTSPLIT('Data Table'!G161, CHAR(10)))-SEARCH("-", _xlfn.TEXTSPLIT('Data Table'!G161, CHAR(10)))-2))/12)
               ), 2),
               "-"
            )
         )
      )
   )
)</f>
        <v>9</v>
      </c>
      <c r="H160" s="203" cm="1">
        <f t="array" ref="H160">IF('Data Table'!H161="", "-",
   IF('Data Table'!H161="-", "-",
      IF(ISNUMBER('Data Table'!H161*1), 'Data Table'!H161,
         IF(ISNUMBER(SEARCH("hrs", 'Data Table'!H161)),
            IFERROR(
               ROUND(SUMPRODUCT(
                  VALUE(LEFT(_xlfn.TEXTSPLIT('Data Table'!H161, CHAR(10)), FIND("-", _xlfn.TEXTSPLIT('Data Table'!H161, CHAR(10)))-1)) *
                  (VALUE(MID(_xlfn.TEXTSPLIT('Data Table'!H161, CHAR(10)), FIND("-", _xlfn.TEXTSPLIT('Data Table'!H161, CHAR(10)))+2,
                  SEARCH("hrs", _xlfn.TEXTSPLIT('Data Table'!H161, CHAR(10)))-SEARCH("-", _xlfn.TEXTSPLIT('Data Table'!H161, CHAR(10)))-2))/12)
               ), 2),
               "-"
            )
         )
      )
   )
)</f>
        <v>9</v>
      </c>
      <c r="I160" s="203" cm="1">
        <f t="array" ref="I160">IF('Data Table'!I161="", "-",
   IF('Data Table'!I161="-", "-",
      IF(ISNUMBER('Data Table'!I161*1), 'Data Table'!I161,
         IF(ISNUMBER(SEARCH("hrs", 'Data Table'!I161)),
            IFERROR(
               ROUND(SUMPRODUCT(
                  VALUE(LEFT(_xlfn.TEXTSPLIT('Data Table'!I161, CHAR(10)), FIND("-", _xlfn.TEXTSPLIT('Data Table'!I161, CHAR(10)))-1)) *
                  (VALUE(MID(_xlfn.TEXTSPLIT('Data Table'!I161, CHAR(10)), FIND("-", _xlfn.TEXTSPLIT('Data Table'!I161, CHAR(10)))+2,
                  SEARCH("hrs", _xlfn.TEXTSPLIT('Data Table'!I161, CHAR(10)))-SEARCH("-", _xlfn.TEXTSPLIT('Data Table'!I161, CHAR(10)))-2))/12)
               ), 2),
               "-"
            )
         )
      )
   )
)</f>
        <v>8</v>
      </c>
      <c r="J160" s="203" cm="1">
        <f t="array" ref="J160">IF('Data Table'!J161="", "-",
   IF('Data Table'!J161="-", "-",
      IF(ISNUMBER('Data Table'!J161*1), 'Data Table'!J161,
         IF(ISNUMBER(SEARCH("hrs", 'Data Table'!J161)),
            IFERROR(
               ROUND(SUMPRODUCT(
                  VALUE(LEFT(_xlfn.TEXTSPLIT('Data Table'!J161, CHAR(10)), FIND("-", _xlfn.TEXTSPLIT('Data Table'!J161, CHAR(10)))-1)) *
                  (VALUE(MID(_xlfn.TEXTSPLIT('Data Table'!J161, CHAR(10)), FIND("-", _xlfn.TEXTSPLIT('Data Table'!J161, CHAR(10)))+2,
                  SEARCH("hrs", _xlfn.TEXTSPLIT('Data Table'!J161, CHAR(10)))-SEARCH("-", _xlfn.TEXTSPLIT('Data Table'!J161, CHAR(10)))-2))/12)
               ), 2),
               "-"
            )
         )
      )
   )
)</f>
        <v>3</v>
      </c>
      <c r="K160" s="203" cm="1">
        <f t="array" ref="K160">IF('Data Table'!K161="", "-",
   IF('Data Table'!K161="-", "-",
      IF(ISNUMBER('Data Table'!K161*1), 'Data Table'!K161,
         IF(ISNUMBER(SEARCH("hrs", 'Data Table'!K161)),
            IFERROR(
               ROUND(SUMPRODUCT(
                  VALUE(LEFT(_xlfn.TEXTSPLIT('Data Table'!K161, CHAR(10)), FIND("-", _xlfn.TEXTSPLIT('Data Table'!K161, CHAR(10)))-1)) *
                  (VALUE(MID(_xlfn.TEXTSPLIT('Data Table'!K161, CHAR(10)), FIND("-", _xlfn.TEXTSPLIT('Data Table'!K161, CHAR(10)))+2,
                  SEARCH("hrs", _xlfn.TEXTSPLIT('Data Table'!K161, CHAR(10)))-SEARCH("-", _xlfn.TEXTSPLIT('Data Table'!K161, CHAR(10)))-2))/12)
               ), 2),
               "-"
            )
         )
      )
   )
)</f>
        <v>2</v>
      </c>
      <c r="L160" s="203" cm="1">
        <f t="array" ref="L160">IF('Data Table'!N161="", "-",
   IF('Data Table'!N161="-", "-",
      IF(ISNUMBER('Data Table'!N161*1), 'Data Table'!N161,
         IF(ISNUMBER(SEARCH("hrs", 'Data Table'!N161)),
            IFERROR(
               ROUND(SUMPRODUCT(
                  VALUE(LEFT(_xlfn.TEXTSPLIT('Data Table'!N161, CHAR(10)), FIND("-", _xlfn.TEXTSPLIT('Data Table'!N161, CHAR(10)))-1)) *
                  (VALUE(MID(_xlfn.TEXTSPLIT('Data Table'!N161, CHAR(10)), FIND("-", _xlfn.TEXTSPLIT('Data Table'!N161, CHAR(10)))+2,
                  SEARCH("hrs", _xlfn.TEXTSPLIT('Data Table'!N161, CHAR(10)))-SEARCH("-", _xlfn.TEXTSPLIT('Data Table'!N161, CHAR(10)))-2))/12)
               ), 2),
               "-"
            )
         )
      )
   )
)</f>
        <v>3</v>
      </c>
      <c r="M160" s="203" cm="1">
        <f t="array" ref="M160">IF('Data Table'!O161="", "-",
   IF('Data Table'!O161="-", "-",
      IF(ISNUMBER('Data Table'!O161*1), 'Data Table'!O161,
         IF(ISNUMBER(SEARCH("hrs", 'Data Table'!O161)),
            IFERROR(
               ROUND(SUMPRODUCT(
                  VALUE(LEFT(_xlfn.TEXTSPLIT('Data Table'!O161, CHAR(10)), FIND("-", _xlfn.TEXTSPLIT('Data Table'!O161, CHAR(10)))-1)) *
                  (VALUE(MID(_xlfn.TEXTSPLIT('Data Table'!O161, CHAR(10)), FIND("-", _xlfn.TEXTSPLIT('Data Table'!O161, CHAR(10)))+2,
                  SEARCH("hrs", _xlfn.TEXTSPLIT('Data Table'!O161, CHAR(10)))-SEARCH("-", _xlfn.TEXTSPLIT('Data Table'!O161, CHAR(10)))-2))/12)
               ), 2),
               "-"
            )
         )
      )
   )
)</f>
        <v>2</v>
      </c>
      <c r="N160" s="203" cm="1">
        <f t="array" ref="N160">IF('Data Table'!P161="", "-",
   IF('Data Table'!P161="-", "-",
      IF(ISNUMBER('Data Table'!P161*1), 'Data Table'!P161,
         IF(ISNUMBER(SEARCH("hrs", 'Data Table'!P161)),
            IFERROR(
               ROUND(SUMPRODUCT(
                  VALUE(LEFT(_xlfn.TEXTSPLIT('Data Table'!P161, CHAR(10)), FIND("-", _xlfn.TEXTSPLIT('Data Table'!P161, CHAR(10)))-1)) *
                  (VALUE(MID(_xlfn.TEXTSPLIT('Data Table'!P161, CHAR(10)), FIND("-", _xlfn.TEXTSPLIT('Data Table'!P161, CHAR(10)))+2,
                  SEARCH("hrs", _xlfn.TEXTSPLIT('Data Table'!P161, CHAR(10)))-SEARCH("-", _xlfn.TEXTSPLIT('Data Table'!P161, CHAR(10)))-2))/12)
               ), 2),
               "-"
            )
         )
      )
   )
)</f>
        <v>5</v>
      </c>
      <c r="O160" s="203" cm="1">
        <f t="array" ref="O160">IF('Data Table'!Q161="", "-",
   IF('Data Table'!Q161="-", "-",
      IF(ISNUMBER('Data Table'!Q161*1), 'Data Table'!Q161,
         IF(ISNUMBER(SEARCH("hrs", 'Data Table'!Q161)),
            IFERROR(
               ROUND(SUMPRODUCT(
                  VALUE(LEFT(_xlfn.TEXTSPLIT('Data Table'!Q161, CHAR(10)), FIND("-", _xlfn.TEXTSPLIT('Data Table'!Q161, CHAR(10)))-1)) *
                  (VALUE(MID(_xlfn.TEXTSPLIT('Data Table'!Q161, CHAR(10)), FIND("-", _xlfn.TEXTSPLIT('Data Table'!Q161, CHAR(10)))+2,
                  SEARCH("hrs", _xlfn.TEXTSPLIT('Data Table'!Q161, CHAR(10)))-SEARCH("-", _xlfn.TEXTSPLIT('Data Table'!Q161, CHAR(10)))-2))/12)
               ), 2),
               "-"
            )
         )
      )
   )
)</f>
        <v>4</v>
      </c>
      <c r="P160" s="203" cm="1">
        <f t="array" ref="P160">IF('Data Table'!R161="", "-",
   IF('Data Table'!R161="-", "-",
      IF(ISNUMBER('Data Table'!R161*1), 'Data Table'!R161,
         IF(ISNUMBER(SEARCH("hrs", 'Data Table'!R161)),
            IFERROR(
               ROUND(SUMPRODUCT(
                  VALUE(LEFT(_xlfn.TEXTSPLIT('Data Table'!R161, CHAR(10)), FIND("-", _xlfn.TEXTSPLIT('Data Table'!R161, CHAR(10)))-1)) *
                  (VALUE(MID(_xlfn.TEXTSPLIT('Data Table'!R161, CHAR(10)), FIND("-", _xlfn.TEXTSPLIT('Data Table'!R161, CHAR(10)))+2,
                  SEARCH("hrs", _xlfn.TEXTSPLIT('Data Table'!R161, CHAR(10)))-SEARCH("-", _xlfn.TEXTSPLIT('Data Table'!R161, CHAR(10)))-2))/12)
               ), 2),
               "-"
            )
         )
      )
   )
)</f>
        <v>3</v>
      </c>
      <c r="Q160" s="203" cm="1">
        <f t="array" ref="Q160">IF('Data Table'!S161="", "-",
   IF('Data Table'!S161="-", "-",
      IF(ISNUMBER('Data Table'!S161*1), 'Data Table'!S161,
         IF(ISNUMBER(SEARCH("hrs", 'Data Table'!S161)),
            IFERROR(
               ROUND(SUMPRODUCT(
                  VALUE(LEFT(_xlfn.TEXTSPLIT('Data Table'!S161, CHAR(10)), FIND("-", _xlfn.TEXTSPLIT('Data Table'!S161, CHAR(10)))-1)) *
                  (VALUE(MID(_xlfn.TEXTSPLIT('Data Table'!S161, CHAR(10)), FIND("-", _xlfn.TEXTSPLIT('Data Table'!S161, CHAR(10)))+2,
                  SEARCH("hrs", _xlfn.TEXTSPLIT('Data Table'!S161, CHAR(10)))-SEARCH("-", _xlfn.TEXTSPLIT('Data Table'!S161, CHAR(10)))-2))/12)
               ), 2),
               "-"
            )
         )
      )
   )
)</f>
        <v>3</v>
      </c>
      <c r="R160" s="203" cm="1">
        <f t="array" ref="R160">IF('Data Table'!T161="", "-",
   IF('Data Table'!T161="-", "-",
      IF(ISNUMBER('Data Table'!T161*1), 'Data Table'!T161,
         IF(ISNUMBER(SEARCH("hrs", 'Data Table'!T161)),
            IFERROR(
               ROUND(SUMPRODUCT(
                  VALUE(LEFT(_xlfn.TEXTSPLIT('Data Table'!T161, CHAR(10)), FIND("-", _xlfn.TEXTSPLIT('Data Table'!T161, CHAR(10)))-1)) *
                  (VALUE(MID(_xlfn.TEXTSPLIT('Data Table'!T161, CHAR(10)), FIND("-", _xlfn.TEXTSPLIT('Data Table'!T161, CHAR(10)))+2,
                  SEARCH("hrs", _xlfn.TEXTSPLIT('Data Table'!T161, CHAR(10)))-SEARCH("-", _xlfn.TEXTSPLIT('Data Table'!T161, CHAR(10)))-2))/12)
               ), 2),
               "-"
            )
         )
      )
   )
)</f>
        <v>6</v>
      </c>
      <c r="S160" s="203" cm="1">
        <f t="array" ref="S160">IF('Data Table'!U161="", "-",
   IF('Data Table'!U161="-", "-",
      IF(ISNUMBER('Data Table'!U161*1), 'Data Table'!U161,
         IF(ISNUMBER(SEARCH("hrs", 'Data Table'!U161)),
            IFERROR(
               ROUND(SUMPRODUCT(
                  VALUE(LEFT(_xlfn.TEXTSPLIT('Data Table'!U161, CHAR(10)), FIND("-", _xlfn.TEXTSPLIT('Data Table'!U161, CHAR(10)))-1)) *
                  (VALUE(MID(_xlfn.TEXTSPLIT('Data Table'!U161, CHAR(10)), FIND("-", _xlfn.TEXTSPLIT('Data Table'!U161, CHAR(10)))+2,
                  SEARCH("hrs", _xlfn.TEXTSPLIT('Data Table'!U161, CHAR(10)))-SEARCH("-", _xlfn.TEXTSPLIT('Data Table'!U161, CHAR(10)))-2))/12)
               ), 2),
               "-"
            )
         )
      )
   )
)</f>
        <v>6</v>
      </c>
      <c r="T160" s="245">
        <v>25816</v>
      </c>
      <c r="U160" s="245">
        <v>63451</v>
      </c>
      <c r="V160" s="253">
        <v>814</v>
      </c>
      <c r="W160" s="208"/>
    </row>
    <row r="161" spans="1:23" s="3" customFormat="1" ht="20.25" customHeight="1">
      <c r="A161" s="205">
        <v>45471</v>
      </c>
      <c r="B161" s="203" cm="1">
        <f t="array" ref="B161">IF('Data Table'!B162="", "-",
   IF('Data Table'!B162="-", "-",
      IF(ISNUMBER('Data Table'!B162*1), 'Data Table'!B162,
         IF(ISNUMBER(SEARCH("hrs", 'Data Table'!B162)),
            IFERROR(
               ROUND(SUMPRODUCT(
                  VALUE(LEFT(_xlfn.TEXTSPLIT('Data Table'!B162, CHAR(10)), FIND("-", _xlfn.TEXTSPLIT('Data Table'!B162, CHAR(10)))-1)) *
                  (VALUE(MID(_xlfn.TEXTSPLIT('Data Table'!B162, CHAR(10)), FIND("-", _xlfn.TEXTSPLIT('Data Table'!B162, CHAR(10)))+2,
                  SEARCH("hrs", _xlfn.TEXTSPLIT('Data Table'!B162, CHAR(10)))-SEARCH("-", _xlfn.TEXTSPLIT('Data Table'!B162, CHAR(10)))-2))/12)
               ), 2),
               "-"
            )
         )
      )
   )
)</f>
        <v>119</v>
      </c>
      <c r="C161" s="203" cm="1">
        <f t="array" ref="C161">IF('Data Table'!C162="", "-",
   IF('Data Table'!C162="-", "-",
      IF(ISNUMBER('Data Table'!C162*1), 'Data Table'!C162,
         IF(ISNUMBER(SEARCH("hrs", 'Data Table'!C162)),
            IFERROR(
               ROUND(SUMPRODUCT(
                  VALUE(LEFT(_xlfn.TEXTSPLIT('Data Table'!C162, CHAR(10)), FIND("-", _xlfn.TEXTSPLIT('Data Table'!C162, CHAR(10)))-1)) *
                  (VALUE(MID(_xlfn.TEXTSPLIT('Data Table'!C162, CHAR(10)), FIND("-", _xlfn.TEXTSPLIT('Data Table'!C162, CHAR(10)))+2,
                  SEARCH("hrs", _xlfn.TEXTSPLIT('Data Table'!C162, CHAR(10)))-SEARCH("-", _xlfn.TEXTSPLIT('Data Table'!C162, CHAR(10)))-2))/12)
               ), 2),
               "-"
            )
         )
      )
   )
)</f>
        <v>112</v>
      </c>
      <c r="D161" s="203" cm="1">
        <f t="array" ref="D161">IF('Data Table'!D162="", "-",
   IF('Data Table'!D162="-", "-",
      IF(ISNUMBER('Data Table'!D162*1), 'Data Table'!D162,
         IF(ISNUMBER(SEARCH("hrs", 'Data Table'!D162)),
            IFERROR(
               ROUND(SUMPRODUCT(
                  VALUE(LEFT(_xlfn.TEXTSPLIT('Data Table'!D162, CHAR(10)), FIND("-", _xlfn.TEXTSPLIT('Data Table'!D162, CHAR(10)))-1)) *
                  (VALUE(MID(_xlfn.TEXTSPLIT('Data Table'!D162, CHAR(10)), FIND("-", _xlfn.TEXTSPLIT('Data Table'!D162, CHAR(10)))+2,
                  SEARCH("hrs", _xlfn.TEXTSPLIT('Data Table'!D162, CHAR(10)))-SEARCH("-", _xlfn.TEXTSPLIT('Data Table'!D162, CHAR(10)))-2))/12)
               ), 2),
               "-"
            )
         )
      )
   )
)</f>
        <v>24</v>
      </c>
      <c r="E161" s="203" cm="1">
        <f t="array" ref="E161">IF('Data Table'!E162="", "-",
   IF('Data Table'!E162="-", "-",
      IF(ISNUMBER('Data Table'!E162*1), 'Data Table'!E162,
         IF(ISNUMBER(SEARCH("hrs", 'Data Table'!E162)),
            IFERROR(
               ROUND(SUMPRODUCT(
                  VALUE(LEFT(_xlfn.TEXTSPLIT('Data Table'!E162, CHAR(10)), FIND("-", _xlfn.TEXTSPLIT('Data Table'!E162, CHAR(10)))-1)) *
                  (VALUE(MID(_xlfn.TEXTSPLIT('Data Table'!E162, CHAR(10)), FIND("-", _xlfn.TEXTSPLIT('Data Table'!E162, CHAR(10)))+2,
                  SEARCH("hrs", _xlfn.TEXTSPLIT('Data Table'!E162, CHAR(10)))-SEARCH("-", _xlfn.TEXTSPLIT('Data Table'!E162, CHAR(10)))-2))/12)
               ), 2),
               "-"
            )
         )
      )
   )
)</f>
        <v>24</v>
      </c>
      <c r="F161" s="203" cm="1">
        <f t="array" ref="F161">IF('Data Table'!F162="", "-",
   IF('Data Table'!F162="-", "-",
      IF(ISNUMBER('Data Table'!F162*1), 'Data Table'!F162,
         IF(ISNUMBER(SEARCH("hrs", 'Data Table'!F162)),
            IFERROR(
               ROUND(SUMPRODUCT(
                  VALUE(LEFT(_xlfn.TEXTSPLIT('Data Table'!F162, CHAR(10)), FIND("-", _xlfn.TEXTSPLIT('Data Table'!F162, CHAR(10)))-1)) *
                  (VALUE(MID(_xlfn.TEXTSPLIT('Data Table'!F162, CHAR(10)), FIND("-", _xlfn.TEXTSPLIT('Data Table'!F162, CHAR(10)))+2,
                  SEARCH("hrs", _xlfn.TEXTSPLIT('Data Table'!F162, CHAR(10)))-SEARCH("-", _xlfn.TEXTSPLIT('Data Table'!F162, CHAR(10)))-2))/12)
               ), 2),
               "-"
            )
         )
      )
   )
)</f>
        <v>9</v>
      </c>
      <c r="G161" s="203" cm="1">
        <f t="array" ref="G161">IF('Data Table'!G162="", "-",
   IF('Data Table'!G162="-", "-",
      IF(ISNUMBER('Data Table'!G162*1), 'Data Table'!G162,
         IF(ISNUMBER(SEARCH("hrs", 'Data Table'!G162)),
            IFERROR(
               ROUND(SUMPRODUCT(
                  VALUE(LEFT(_xlfn.TEXTSPLIT('Data Table'!G162, CHAR(10)), FIND("-", _xlfn.TEXTSPLIT('Data Table'!G162, CHAR(10)))-1)) *
                  (VALUE(MID(_xlfn.TEXTSPLIT('Data Table'!G162, CHAR(10)), FIND("-", _xlfn.TEXTSPLIT('Data Table'!G162, CHAR(10)))+2,
                  SEARCH("hrs", _xlfn.TEXTSPLIT('Data Table'!G162, CHAR(10)))-SEARCH("-", _xlfn.TEXTSPLIT('Data Table'!G162, CHAR(10)))-2))/12)
               ), 2),
               "-"
            )
         )
      )
   )
)</f>
        <v>9</v>
      </c>
      <c r="H161" s="203" cm="1">
        <f t="array" ref="H161">IF('Data Table'!H162="", "-",
   IF('Data Table'!H162="-", "-",
      IF(ISNUMBER('Data Table'!H162*1), 'Data Table'!H162,
         IF(ISNUMBER(SEARCH("hrs", 'Data Table'!H162)),
            IFERROR(
               ROUND(SUMPRODUCT(
                  VALUE(LEFT(_xlfn.TEXTSPLIT('Data Table'!H162, CHAR(10)), FIND("-", _xlfn.TEXTSPLIT('Data Table'!H162, CHAR(10)))-1)) *
                  (VALUE(MID(_xlfn.TEXTSPLIT('Data Table'!H162, CHAR(10)), FIND("-", _xlfn.TEXTSPLIT('Data Table'!H162, CHAR(10)))+2,
                  SEARCH("hrs", _xlfn.TEXTSPLIT('Data Table'!H162, CHAR(10)))-SEARCH("-", _xlfn.TEXTSPLIT('Data Table'!H162, CHAR(10)))-2))/12)
               ), 2),
               "-"
            )
         )
      )
   )
)</f>
        <v>7</v>
      </c>
      <c r="I161" s="203" cm="1">
        <f t="array" ref="I161">IF('Data Table'!I162="", "-",
   IF('Data Table'!I162="-", "-",
      IF(ISNUMBER('Data Table'!I162*1), 'Data Table'!I162,
         IF(ISNUMBER(SEARCH("hrs", 'Data Table'!I162)),
            IFERROR(
               ROUND(SUMPRODUCT(
                  VALUE(LEFT(_xlfn.TEXTSPLIT('Data Table'!I162, CHAR(10)), FIND("-", _xlfn.TEXTSPLIT('Data Table'!I162, CHAR(10)))-1)) *
                  (VALUE(MID(_xlfn.TEXTSPLIT('Data Table'!I162, CHAR(10)), FIND("-", _xlfn.TEXTSPLIT('Data Table'!I162, CHAR(10)))+2,
                  SEARCH("hrs", _xlfn.TEXTSPLIT('Data Table'!I162, CHAR(10)))-SEARCH("-", _xlfn.TEXTSPLIT('Data Table'!I162, CHAR(10)))-2))/12)
               ), 2),
               "-"
            )
         )
      )
   )
)</f>
        <v>8</v>
      </c>
      <c r="J161" s="203" cm="1">
        <f t="array" ref="J161">IF('Data Table'!J162="", "-",
   IF('Data Table'!J162="-", "-",
      IF(ISNUMBER('Data Table'!J162*1), 'Data Table'!J162,
         IF(ISNUMBER(SEARCH("hrs", 'Data Table'!J162)),
            IFERROR(
               ROUND(SUMPRODUCT(
                  VALUE(LEFT(_xlfn.TEXTSPLIT('Data Table'!J162, CHAR(10)), FIND("-", _xlfn.TEXTSPLIT('Data Table'!J162, CHAR(10)))-1)) *
                  (VALUE(MID(_xlfn.TEXTSPLIT('Data Table'!J162, CHAR(10)), FIND("-", _xlfn.TEXTSPLIT('Data Table'!J162, CHAR(10)))+2,
                  SEARCH("hrs", _xlfn.TEXTSPLIT('Data Table'!J162, CHAR(10)))-SEARCH("-", _xlfn.TEXTSPLIT('Data Table'!J162, CHAR(10)))-2))/12)
               ), 2),
               "-"
            )
         )
      )
   )
)</f>
        <v>1</v>
      </c>
      <c r="K161" s="203" cm="1">
        <f t="array" ref="K161">IF('Data Table'!K162="", "-",
   IF('Data Table'!K162="-", "-",
      IF(ISNUMBER('Data Table'!K162*1), 'Data Table'!K162,
         IF(ISNUMBER(SEARCH("hrs", 'Data Table'!K162)),
            IFERROR(
               ROUND(SUMPRODUCT(
                  VALUE(LEFT(_xlfn.TEXTSPLIT('Data Table'!K162, CHAR(10)), FIND("-", _xlfn.TEXTSPLIT('Data Table'!K162, CHAR(10)))-1)) *
                  (VALUE(MID(_xlfn.TEXTSPLIT('Data Table'!K162, CHAR(10)), FIND("-", _xlfn.TEXTSPLIT('Data Table'!K162, CHAR(10)))+2,
                  SEARCH("hrs", _xlfn.TEXTSPLIT('Data Table'!K162, CHAR(10)))-SEARCH("-", _xlfn.TEXTSPLIT('Data Table'!K162, CHAR(10)))-2))/12)
               ), 2),
               "-"
            )
         )
      )
   )
)</f>
        <v>4</v>
      </c>
      <c r="L161" s="203" cm="1">
        <f t="array" ref="L161">IF('Data Table'!N162="", "-",
   IF('Data Table'!N162="-", "-",
      IF(ISNUMBER('Data Table'!N162*1), 'Data Table'!N162,
         IF(ISNUMBER(SEARCH("hrs", 'Data Table'!N162)),
            IFERROR(
               ROUND(SUMPRODUCT(
                  VALUE(LEFT(_xlfn.TEXTSPLIT('Data Table'!N162, CHAR(10)), FIND("-", _xlfn.TEXTSPLIT('Data Table'!N162, CHAR(10)))-1)) *
                  (VALUE(MID(_xlfn.TEXTSPLIT('Data Table'!N162, CHAR(10)), FIND("-", _xlfn.TEXTSPLIT('Data Table'!N162, CHAR(10)))+2,
                  SEARCH("hrs", _xlfn.TEXTSPLIT('Data Table'!N162, CHAR(10)))-SEARCH("-", _xlfn.TEXTSPLIT('Data Table'!N162, CHAR(10)))-2))/12)
               ), 2),
               "-"
            )
         )
      )
   )
)</f>
        <v>3</v>
      </c>
      <c r="M161" s="203" cm="1">
        <f t="array" ref="M161">IF('Data Table'!O162="", "-",
   IF('Data Table'!O162="-", "-",
      IF(ISNUMBER('Data Table'!O162*1), 'Data Table'!O162,
         IF(ISNUMBER(SEARCH("hrs", 'Data Table'!O162)),
            IFERROR(
               ROUND(SUMPRODUCT(
                  VALUE(LEFT(_xlfn.TEXTSPLIT('Data Table'!O162, CHAR(10)), FIND("-", _xlfn.TEXTSPLIT('Data Table'!O162, CHAR(10)))-1)) *
                  (VALUE(MID(_xlfn.TEXTSPLIT('Data Table'!O162, CHAR(10)), FIND("-", _xlfn.TEXTSPLIT('Data Table'!O162, CHAR(10)))+2,
                  SEARCH("hrs", _xlfn.TEXTSPLIT('Data Table'!O162, CHAR(10)))-SEARCH("-", _xlfn.TEXTSPLIT('Data Table'!O162, CHAR(10)))-2))/12)
               ), 2),
               "-"
            )
         )
      )
   )
)</f>
        <v>2</v>
      </c>
      <c r="N161" s="203" cm="1">
        <f t="array" ref="N161">IF('Data Table'!P162="", "-",
   IF('Data Table'!P162="-", "-",
      IF(ISNUMBER('Data Table'!P162*1), 'Data Table'!P162,
         IF(ISNUMBER(SEARCH("hrs", 'Data Table'!P162)),
            IFERROR(
               ROUND(SUMPRODUCT(
                  VALUE(LEFT(_xlfn.TEXTSPLIT('Data Table'!P162, CHAR(10)), FIND("-", _xlfn.TEXTSPLIT('Data Table'!P162, CHAR(10)))-1)) *
                  (VALUE(MID(_xlfn.TEXTSPLIT('Data Table'!P162, CHAR(10)), FIND("-", _xlfn.TEXTSPLIT('Data Table'!P162, CHAR(10)))+2,
                  SEARCH("hrs", _xlfn.TEXTSPLIT('Data Table'!P162, CHAR(10)))-SEARCH("-", _xlfn.TEXTSPLIT('Data Table'!P162, CHAR(10)))-2))/12)
               ), 2),
               "-"
            )
         )
      )
   )
)</f>
        <v>5</v>
      </c>
      <c r="O161" s="203" cm="1">
        <f t="array" ref="O161">IF('Data Table'!Q162="", "-",
   IF('Data Table'!Q162="-", "-",
      IF(ISNUMBER('Data Table'!Q162*1), 'Data Table'!Q162,
         IF(ISNUMBER(SEARCH("hrs", 'Data Table'!Q162)),
            IFERROR(
               ROUND(SUMPRODUCT(
                  VALUE(LEFT(_xlfn.TEXTSPLIT('Data Table'!Q162, CHAR(10)), FIND("-", _xlfn.TEXTSPLIT('Data Table'!Q162, CHAR(10)))-1)) *
                  (VALUE(MID(_xlfn.TEXTSPLIT('Data Table'!Q162, CHAR(10)), FIND("-", _xlfn.TEXTSPLIT('Data Table'!Q162, CHAR(10)))+2,
                  SEARCH("hrs", _xlfn.TEXTSPLIT('Data Table'!Q162, CHAR(10)))-SEARCH("-", _xlfn.TEXTSPLIT('Data Table'!Q162, CHAR(10)))-2))/12)
               ), 2),
               "-"
            )
         )
      )
   )
)</f>
        <v>4</v>
      </c>
      <c r="P161" s="203" cm="1">
        <f t="array" ref="P161">IF('Data Table'!R162="", "-",
   IF('Data Table'!R162="-", "-",
      IF(ISNUMBER('Data Table'!R162*1), 'Data Table'!R162,
         IF(ISNUMBER(SEARCH("hrs", 'Data Table'!R162)),
            IFERROR(
               ROUND(SUMPRODUCT(
                  VALUE(LEFT(_xlfn.TEXTSPLIT('Data Table'!R162, CHAR(10)), FIND("-", _xlfn.TEXTSPLIT('Data Table'!R162, CHAR(10)))-1)) *
                  (VALUE(MID(_xlfn.TEXTSPLIT('Data Table'!R162, CHAR(10)), FIND("-", _xlfn.TEXTSPLIT('Data Table'!R162, CHAR(10)))+2,
                  SEARCH("hrs", _xlfn.TEXTSPLIT('Data Table'!R162, CHAR(10)))-SEARCH("-", _xlfn.TEXTSPLIT('Data Table'!R162, CHAR(10)))-2))/12)
               ), 2),
               "-"
            )
         )
      )
   )
)</f>
        <v>3</v>
      </c>
      <c r="Q161" s="203" cm="1">
        <f t="array" ref="Q161">IF('Data Table'!S162="", "-",
   IF('Data Table'!S162="-", "-",
      IF(ISNUMBER('Data Table'!S162*1), 'Data Table'!S162,
         IF(ISNUMBER(SEARCH("hrs", 'Data Table'!S162)),
            IFERROR(
               ROUND(SUMPRODUCT(
                  VALUE(LEFT(_xlfn.TEXTSPLIT('Data Table'!S162, CHAR(10)), FIND("-", _xlfn.TEXTSPLIT('Data Table'!S162, CHAR(10)))-1)) *
                  (VALUE(MID(_xlfn.TEXTSPLIT('Data Table'!S162, CHAR(10)), FIND("-", _xlfn.TEXTSPLIT('Data Table'!S162, CHAR(10)))+2,
                  SEARCH("hrs", _xlfn.TEXTSPLIT('Data Table'!S162, CHAR(10)))-SEARCH("-", _xlfn.TEXTSPLIT('Data Table'!S162, CHAR(10)))-2))/12)
               ), 2),
               "-"
            )
         )
      )
   )
)</f>
        <v>3</v>
      </c>
      <c r="R161" s="203" cm="1">
        <f t="array" ref="R161">IF('Data Table'!T162="", "-",
   IF('Data Table'!T162="-", "-",
      IF(ISNUMBER('Data Table'!T162*1), 'Data Table'!T162,
         IF(ISNUMBER(SEARCH("hrs", 'Data Table'!T162)),
            IFERROR(
               ROUND(SUMPRODUCT(
                  VALUE(LEFT(_xlfn.TEXTSPLIT('Data Table'!T162, CHAR(10)), FIND("-", _xlfn.TEXTSPLIT('Data Table'!T162, CHAR(10)))-1)) *
                  (VALUE(MID(_xlfn.TEXTSPLIT('Data Table'!T162, CHAR(10)), FIND("-", _xlfn.TEXTSPLIT('Data Table'!T162, CHAR(10)))+2,
                  SEARCH("hrs", _xlfn.TEXTSPLIT('Data Table'!T162, CHAR(10)))-SEARCH("-", _xlfn.TEXTSPLIT('Data Table'!T162, CHAR(10)))-2))/12)
               ), 2),
               "-"
            )
         )
      )
   )
)</f>
        <v>6</v>
      </c>
      <c r="S161" s="203" cm="1">
        <f t="array" ref="S161">IF('Data Table'!U162="", "-",
   IF('Data Table'!U162="-", "-",
      IF(ISNUMBER('Data Table'!U162*1), 'Data Table'!U162,
         IF(ISNUMBER(SEARCH("hrs", 'Data Table'!U162)),
            IFERROR(
               ROUND(SUMPRODUCT(
                  VALUE(LEFT(_xlfn.TEXTSPLIT('Data Table'!U162, CHAR(10)), FIND("-", _xlfn.TEXTSPLIT('Data Table'!U162, CHAR(10)))-1)) *
                  (VALUE(MID(_xlfn.TEXTSPLIT('Data Table'!U162, CHAR(10)), FIND("-", _xlfn.TEXTSPLIT('Data Table'!U162, CHAR(10)))+2,
                  SEARCH("hrs", _xlfn.TEXTSPLIT('Data Table'!U162, CHAR(10)))-SEARCH("-", _xlfn.TEXTSPLIT('Data Table'!U162, CHAR(10)))-2))/12)
               ), 2),
               "-"
            )
         )
      )
   )
)</f>
        <v>6</v>
      </c>
      <c r="T161" s="245">
        <v>25830</v>
      </c>
      <c r="U161" s="245">
        <v>62629</v>
      </c>
      <c r="V161" s="253">
        <v>838</v>
      </c>
      <c r="W161" s="208"/>
    </row>
    <row r="162" spans="1:23" s="3" customFormat="1" ht="20.25" customHeight="1">
      <c r="A162" s="205">
        <v>45472</v>
      </c>
      <c r="B162" s="203" cm="1">
        <f t="array" ref="B162">IF('Data Table'!B163="", "-",
   IF('Data Table'!B163="-", "-",
      IF(ISNUMBER('Data Table'!B163*1), 'Data Table'!B163,
         IF(ISNUMBER(SEARCH("hrs", 'Data Table'!B163)),
            IFERROR(
               ROUND(SUMPRODUCT(
                  VALUE(LEFT(_xlfn.TEXTSPLIT('Data Table'!B163, CHAR(10)), FIND("-", _xlfn.TEXTSPLIT('Data Table'!B163, CHAR(10)))-1)) *
                  (VALUE(MID(_xlfn.TEXTSPLIT('Data Table'!B163, CHAR(10)), FIND("-", _xlfn.TEXTSPLIT('Data Table'!B163, CHAR(10)))+2,
                  SEARCH("hrs", _xlfn.TEXTSPLIT('Data Table'!B163, CHAR(10)))-SEARCH("-", _xlfn.TEXTSPLIT('Data Table'!B163, CHAR(10)))-2))/12)
               ), 2),
               "-"
            )
         )
      )
   )
)</f>
        <v>119</v>
      </c>
      <c r="C162" s="203" cm="1">
        <f t="array" ref="C162">IF('Data Table'!C163="", "-",
   IF('Data Table'!C163="-", "-",
      IF(ISNUMBER('Data Table'!C163*1), 'Data Table'!C163,
         IF(ISNUMBER(SEARCH("hrs", 'Data Table'!C163)),
            IFERROR(
               ROUND(SUMPRODUCT(
                  VALUE(LEFT(_xlfn.TEXTSPLIT('Data Table'!C163, CHAR(10)), FIND("-", _xlfn.TEXTSPLIT('Data Table'!C163, CHAR(10)))-1)) *
                  (VALUE(MID(_xlfn.TEXTSPLIT('Data Table'!C163, CHAR(10)), FIND("-", _xlfn.TEXTSPLIT('Data Table'!C163, CHAR(10)))+2,
                  SEARCH("hrs", _xlfn.TEXTSPLIT('Data Table'!C163, CHAR(10)))-SEARCH("-", _xlfn.TEXTSPLIT('Data Table'!C163, CHAR(10)))-2))/12)
               ), 2),
               "-"
            )
         )
      )
   )
)</f>
        <v>110</v>
      </c>
      <c r="D162" s="203" cm="1">
        <f t="array" ref="D162">IF('Data Table'!D163="", "-",
   IF('Data Table'!D163="-", "-",
      IF(ISNUMBER('Data Table'!D163*1), 'Data Table'!D163,
         IF(ISNUMBER(SEARCH("hrs", 'Data Table'!D163)),
            IFERROR(
               ROUND(SUMPRODUCT(
                  VALUE(LEFT(_xlfn.TEXTSPLIT('Data Table'!D163, CHAR(10)), FIND("-", _xlfn.TEXTSPLIT('Data Table'!D163, CHAR(10)))-1)) *
                  (VALUE(MID(_xlfn.TEXTSPLIT('Data Table'!D163, CHAR(10)), FIND("-", _xlfn.TEXTSPLIT('Data Table'!D163, CHAR(10)))+2,
                  SEARCH("hrs", _xlfn.TEXTSPLIT('Data Table'!D163, CHAR(10)))-SEARCH("-", _xlfn.TEXTSPLIT('Data Table'!D163, CHAR(10)))-2))/12)
               ), 2),
               "-"
            )
         )
      )
   )
)</f>
        <v>26</v>
      </c>
      <c r="E162" s="203" cm="1">
        <f t="array" ref="E162">IF('Data Table'!E163="", "-",
   IF('Data Table'!E163="-", "-",
      IF(ISNUMBER('Data Table'!E163*1), 'Data Table'!E163,
         IF(ISNUMBER(SEARCH("hrs", 'Data Table'!E163)),
            IFERROR(
               ROUND(SUMPRODUCT(
                  VALUE(LEFT(_xlfn.TEXTSPLIT('Data Table'!E163, CHAR(10)), FIND("-", _xlfn.TEXTSPLIT('Data Table'!E163, CHAR(10)))-1)) *
                  (VALUE(MID(_xlfn.TEXTSPLIT('Data Table'!E163, CHAR(10)), FIND("-", _xlfn.TEXTSPLIT('Data Table'!E163, CHAR(10)))+2,
                  SEARCH("hrs", _xlfn.TEXTSPLIT('Data Table'!E163, CHAR(10)))-SEARCH("-", _xlfn.TEXTSPLIT('Data Table'!E163, CHAR(10)))-2))/12)
               ), 2),
               "-"
            )
         )
      )
   )
)</f>
        <v>27</v>
      </c>
      <c r="F162" s="203" cm="1">
        <f t="array" ref="F162">IF('Data Table'!F163="", "-",
   IF('Data Table'!F163="-", "-",
      IF(ISNUMBER('Data Table'!F163*1), 'Data Table'!F163,
         IF(ISNUMBER(SEARCH("hrs", 'Data Table'!F163)),
            IFERROR(
               ROUND(SUMPRODUCT(
                  VALUE(LEFT(_xlfn.TEXTSPLIT('Data Table'!F163, CHAR(10)), FIND("-", _xlfn.TEXTSPLIT('Data Table'!F163, CHAR(10)))-1)) *
                  (VALUE(MID(_xlfn.TEXTSPLIT('Data Table'!F163, CHAR(10)), FIND("-", _xlfn.TEXTSPLIT('Data Table'!F163, CHAR(10)))+2,
                  SEARCH("hrs", _xlfn.TEXTSPLIT('Data Table'!F163, CHAR(10)))-SEARCH("-", _xlfn.TEXTSPLIT('Data Table'!F163, CHAR(10)))-2))/12)
               ), 2),
               "-"
            )
         )
      )
   )
)</f>
        <v>9</v>
      </c>
      <c r="G162" s="203" cm="1">
        <f t="array" ref="G162">IF('Data Table'!G163="", "-",
   IF('Data Table'!G163="-", "-",
      IF(ISNUMBER('Data Table'!G163*1), 'Data Table'!G163,
         IF(ISNUMBER(SEARCH("hrs", 'Data Table'!G163)),
            IFERROR(
               ROUND(SUMPRODUCT(
                  VALUE(LEFT(_xlfn.TEXTSPLIT('Data Table'!G163, CHAR(10)), FIND("-", _xlfn.TEXTSPLIT('Data Table'!G163, CHAR(10)))-1)) *
                  (VALUE(MID(_xlfn.TEXTSPLIT('Data Table'!G163, CHAR(10)), FIND("-", _xlfn.TEXTSPLIT('Data Table'!G163, CHAR(10)))+2,
                  SEARCH("hrs", _xlfn.TEXTSPLIT('Data Table'!G163, CHAR(10)))-SEARCH("-", _xlfn.TEXTSPLIT('Data Table'!G163, CHAR(10)))-2))/12)
               ), 2),
               "-"
            )
         )
      )
   )
)</f>
        <v>8</v>
      </c>
      <c r="H162" s="203" cm="1">
        <f t="array" ref="H162">IF('Data Table'!H163="", "-",
   IF('Data Table'!H163="-", "-",
      IF(ISNUMBER('Data Table'!H163*1), 'Data Table'!H163,
         IF(ISNUMBER(SEARCH("hrs", 'Data Table'!H163)),
            IFERROR(
               ROUND(SUMPRODUCT(
                  VALUE(LEFT(_xlfn.TEXTSPLIT('Data Table'!H163, CHAR(10)), FIND("-", _xlfn.TEXTSPLIT('Data Table'!H163, CHAR(10)))-1)) *
                  (VALUE(MID(_xlfn.TEXTSPLIT('Data Table'!H163, CHAR(10)), FIND("-", _xlfn.TEXTSPLIT('Data Table'!H163, CHAR(10)))+2,
                  SEARCH("hrs", _xlfn.TEXTSPLIT('Data Table'!H163, CHAR(10)))-SEARCH("-", _xlfn.TEXTSPLIT('Data Table'!H163, CHAR(10)))-2))/12)
               ), 2),
               "-"
            )
         )
      )
   )
)</f>
        <v>6</v>
      </c>
      <c r="I162" s="203" cm="1">
        <f t="array" ref="I162">IF('Data Table'!I163="", "-",
   IF('Data Table'!I163="-", "-",
      IF(ISNUMBER('Data Table'!I163*1), 'Data Table'!I163,
         IF(ISNUMBER(SEARCH("hrs", 'Data Table'!I163)),
            IFERROR(
               ROUND(SUMPRODUCT(
                  VALUE(LEFT(_xlfn.TEXTSPLIT('Data Table'!I163, CHAR(10)), FIND("-", _xlfn.TEXTSPLIT('Data Table'!I163, CHAR(10)))-1)) *
                  (VALUE(MID(_xlfn.TEXTSPLIT('Data Table'!I163, CHAR(10)), FIND("-", _xlfn.TEXTSPLIT('Data Table'!I163, CHAR(10)))+2,
                  SEARCH("hrs", _xlfn.TEXTSPLIT('Data Table'!I163, CHAR(10)))-SEARCH("-", _xlfn.TEXTSPLIT('Data Table'!I163, CHAR(10)))-2))/12)
               ), 2),
               "-"
            )
         )
      )
   )
)</f>
        <v>8</v>
      </c>
      <c r="J162" s="203" cm="1">
        <f t="array" ref="J162">IF('Data Table'!J163="", "-",
   IF('Data Table'!J163="-", "-",
      IF(ISNUMBER('Data Table'!J163*1), 'Data Table'!J163,
         IF(ISNUMBER(SEARCH("hrs", 'Data Table'!J163)),
            IFERROR(
               ROUND(SUMPRODUCT(
                  VALUE(LEFT(_xlfn.TEXTSPLIT('Data Table'!J163, CHAR(10)), FIND("-", _xlfn.TEXTSPLIT('Data Table'!J163, CHAR(10)))-1)) *
                  (VALUE(MID(_xlfn.TEXTSPLIT('Data Table'!J163, CHAR(10)), FIND("-", _xlfn.TEXTSPLIT('Data Table'!J163, CHAR(10)))+2,
                  SEARCH("hrs", _xlfn.TEXTSPLIT('Data Table'!J163, CHAR(10)))-SEARCH("-", _xlfn.TEXTSPLIT('Data Table'!J163, CHAR(10)))-2))/12)
               ), 2),
               "-"
            )
         )
      )
   )
)</f>
        <v>4</v>
      </c>
      <c r="K162" s="203" cm="1">
        <f t="array" ref="K162">IF('Data Table'!K163="", "-",
   IF('Data Table'!K163="-", "-",
      IF(ISNUMBER('Data Table'!K163*1), 'Data Table'!K163,
         IF(ISNUMBER(SEARCH("hrs", 'Data Table'!K163)),
            IFERROR(
               ROUND(SUMPRODUCT(
                  VALUE(LEFT(_xlfn.TEXTSPLIT('Data Table'!K163, CHAR(10)), FIND("-", _xlfn.TEXTSPLIT('Data Table'!K163, CHAR(10)))-1)) *
                  (VALUE(MID(_xlfn.TEXTSPLIT('Data Table'!K163, CHAR(10)), FIND("-", _xlfn.TEXTSPLIT('Data Table'!K163, CHAR(10)))+2,
                  SEARCH("hrs", _xlfn.TEXTSPLIT('Data Table'!K163, CHAR(10)))-SEARCH("-", _xlfn.TEXTSPLIT('Data Table'!K163, CHAR(10)))-2))/12)
               ), 2),
               "-"
            )
         )
      )
   )
)</f>
        <v>2</v>
      </c>
      <c r="L162" s="203" cm="1">
        <f t="array" ref="L162">IF('Data Table'!N163="", "-",
   IF('Data Table'!N163="-", "-",
      IF(ISNUMBER('Data Table'!N163*1), 'Data Table'!N163,
         IF(ISNUMBER(SEARCH("hrs", 'Data Table'!N163)),
            IFERROR(
               ROUND(SUMPRODUCT(
                  VALUE(LEFT(_xlfn.TEXTSPLIT('Data Table'!N163, CHAR(10)), FIND("-", _xlfn.TEXTSPLIT('Data Table'!N163, CHAR(10)))-1)) *
                  (VALUE(MID(_xlfn.TEXTSPLIT('Data Table'!N163, CHAR(10)), FIND("-", _xlfn.TEXTSPLIT('Data Table'!N163, CHAR(10)))+2,
                  SEARCH("hrs", _xlfn.TEXTSPLIT('Data Table'!N163, CHAR(10)))-SEARCH("-", _xlfn.TEXTSPLIT('Data Table'!N163, CHAR(10)))-2))/12)
               ), 2),
               "-"
            )
         )
      )
   )
)</f>
        <v>2</v>
      </c>
      <c r="M162" s="203" cm="1">
        <f t="array" ref="M162">IF('Data Table'!O163="", "-",
   IF('Data Table'!O163="-", "-",
      IF(ISNUMBER('Data Table'!O163*1), 'Data Table'!O163,
         IF(ISNUMBER(SEARCH("hrs", 'Data Table'!O163)),
            IFERROR(
               ROUND(SUMPRODUCT(
                  VALUE(LEFT(_xlfn.TEXTSPLIT('Data Table'!O163, CHAR(10)), FIND("-", _xlfn.TEXTSPLIT('Data Table'!O163, CHAR(10)))-1)) *
                  (VALUE(MID(_xlfn.TEXTSPLIT('Data Table'!O163, CHAR(10)), FIND("-", _xlfn.TEXTSPLIT('Data Table'!O163, CHAR(10)))+2,
                  SEARCH("hrs", _xlfn.TEXTSPLIT('Data Table'!O163, CHAR(10)))-SEARCH("-", _xlfn.TEXTSPLIT('Data Table'!O163, CHAR(10)))-2))/12)
               ), 2),
               "-"
            )
         )
      )
   )
)</f>
        <v>1.5</v>
      </c>
      <c r="N162" s="203" cm="1">
        <f t="array" ref="N162">IF('Data Table'!P163="", "-",
   IF('Data Table'!P163="-", "-",
      IF(ISNUMBER('Data Table'!P163*1), 'Data Table'!P163,
         IF(ISNUMBER(SEARCH("hrs", 'Data Table'!P163)),
            IFERROR(
               ROUND(SUMPRODUCT(
                  VALUE(LEFT(_xlfn.TEXTSPLIT('Data Table'!P163, CHAR(10)), FIND("-", _xlfn.TEXTSPLIT('Data Table'!P163, CHAR(10)))-1)) *
                  (VALUE(MID(_xlfn.TEXTSPLIT('Data Table'!P163, CHAR(10)), FIND("-", _xlfn.TEXTSPLIT('Data Table'!P163, CHAR(10)))+2,
                  SEARCH("hrs", _xlfn.TEXTSPLIT('Data Table'!P163, CHAR(10)))-SEARCH("-", _xlfn.TEXTSPLIT('Data Table'!P163, CHAR(10)))-2))/12)
               ), 2),
               "-"
            )
         )
      )
   )
)</f>
        <v>4</v>
      </c>
      <c r="O162" s="203" cm="1">
        <f t="array" ref="O162">IF('Data Table'!Q163="", "-",
   IF('Data Table'!Q163="-", "-",
      IF(ISNUMBER('Data Table'!Q163*1), 'Data Table'!Q163,
         IF(ISNUMBER(SEARCH("hrs", 'Data Table'!Q163)),
            IFERROR(
               ROUND(SUMPRODUCT(
                  VALUE(LEFT(_xlfn.TEXTSPLIT('Data Table'!Q163, CHAR(10)), FIND("-", _xlfn.TEXTSPLIT('Data Table'!Q163, CHAR(10)))-1)) *
                  (VALUE(MID(_xlfn.TEXTSPLIT('Data Table'!Q163, CHAR(10)), FIND("-", _xlfn.TEXTSPLIT('Data Table'!Q163, CHAR(10)))+2,
                  SEARCH("hrs", _xlfn.TEXTSPLIT('Data Table'!Q163, CHAR(10)))-SEARCH("-", _xlfn.TEXTSPLIT('Data Table'!Q163, CHAR(10)))-2))/12)
               ), 2),
               "-"
            )
         )
      )
   )
)</f>
        <v>4</v>
      </c>
      <c r="P162" s="203" cm="1">
        <f t="array" ref="P162">IF('Data Table'!R163="", "-",
   IF('Data Table'!R163="-", "-",
      IF(ISNUMBER('Data Table'!R163*1), 'Data Table'!R163,
         IF(ISNUMBER(SEARCH("hrs", 'Data Table'!R163)),
            IFERROR(
               ROUND(SUMPRODUCT(
                  VALUE(LEFT(_xlfn.TEXTSPLIT('Data Table'!R163, CHAR(10)), FIND("-", _xlfn.TEXTSPLIT('Data Table'!R163, CHAR(10)))-1)) *
                  (VALUE(MID(_xlfn.TEXTSPLIT('Data Table'!R163, CHAR(10)), FIND("-", _xlfn.TEXTSPLIT('Data Table'!R163, CHAR(10)))+2,
                  SEARCH("hrs", _xlfn.TEXTSPLIT('Data Table'!R163, CHAR(10)))-SEARCH("-", _xlfn.TEXTSPLIT('Data Table'!R163, CHAR(10)))-2))/12)
               ), 2),
               "-"
            )
         )
      )
   )
)</f>
        <v>3</v>
      </c>
      <c r="Q162" s="203" cm="1">
        <f t="array" ref="Q162">IF('Data Table'!S163="", "-",
   IF('Data Table'!S163="-", "-",
      IF(ISNUMBER('Data Table'!S163*1), 'Data Table'!S163,
         IF(ISNUMBER(SEARCH("hrs", 'Data Table'!S163)),
            IFERROR(
               ROUND(SUMPRODUCT(
                  VALUE(LEFT(_xlfn.TEXTSPLIT('Data Table'!S163, CHAR(10)), FIND("-", _xlfn.TEXTSPLIT('Data Table'!S163, CHAR(10)))-1)) *
                  (VALUE(MID(_xlfn.TEXTSPLIT('Data Table'!S163, CHAR(10)), FIND("-", _xlfn.TEXTSPLIT('Data Table'!S163, CHAR(10)))+2,
                  SEARCH("hrs", _xlfn.TEXTSPLIT('Data Table'!S163, CHAR(10)))-SEARCH("-", _xlfn.TEXTSPLIT('Data Table'!S163, CHAR(10)))-2))/12)
               ), 2),
               "-"
            )
         )
      )
   )
)</f>
        <v>3</v>
      </c>
      <c r="R162" s="203" cm="1">
        <f t="array" ref="R162">IF('Data Table'!T163="", "-",
   IF('Data Table'!T163="-", "-",
      IF(ISNUMBER('Data Table'!T163*1), 'Data Table'!T163,
         IF(ISNUMBER(SEARCH("hrs", 'Data Table'!T163)),
            IFERROR(
               ROUND(SUMPRODUCT(
                  VALUE(LEFT(_xlfn.TEXTSPLIT('Data Table'!T163, CHAR(10)), FIND("-", _xlfn.TEXTSPLIT('Data Table'!T163, CHAR(10)))-1)) *
                  (VALUE(MID(_xlfn.TEXTSPLIT('Data Table'!T163, CHAR(10)), FIND("-", _xlfn.TEXTSPLIT('Data Table'!T163, CHAR(10)))+2,
                  SEARCH("hrs", _xlfn.TEXTSPLIT('Data Table'!T163, CHAR(10)))-SEARCH("-", _xlfn.TEXTSPLIT('Data Table'!T163, CHAR(10)))-2))/12)
               ), 2),
               "-"
            )
         )
      )
   )
)</f>
        <v>6</v>
      </c>
      <c r="S162" s="203" cm="1">
        <f t="array" ref="S162">IF('Data Table'!U163="", "-",
   IF('Data Table'!U163="-", "-",
      IF(ISNUMBER('Data Table'!U163*1), 'Data Table'!U163,
         IF(ISNUMBER(SEARCH("hrs", 'Data Table'!U163)),
            IFERROR(
               ROUND(SUMPRODUCT(
                  VALUE(LEFT(_xlfn.TEXTSPLIT('Data Table'!U163, CHAR(10)), FIND("-", _xlfn.TEXTSPLIT('Data Table'!U163, CHAR(10)))-1)) *
                  (VALUE(MID(_xlfn.TEXTSPLIT('Data Table'!U163, CHAR(10)), FIND("-", _xlfn.TEXTSPLIT('Data Table'!U163, CHAR(10)))+2,
                  SEARCH("hrs", _xlfn.TEXTSPLIT('Data Table'!U163, CHAR(10)))-SEARCH("-", _xlfn.TEXTSPLIT('Data Table'!U163, CHAR(10)))-2))/12)
               ), 2),
               "-"
            )
         )
      )
   )
)</f>
        <v>6</v>
      </c>
      <c r="T162" s="245">
        <v>25760</v>
      </c>
      <c r="U162" s="245">
        <v>67696</v>
      </c>
      <c r="V162" s="253">
        <v>870</v>
      </c>
      <c r="W162" s="208"/>
    </row>
    <row r="163" spans="1:23" s="3" customFormat="1" ht="20.25" customHeight="1">
      <c r="A163" s="205">
        <v>45473</v>
      </c>
      <c r="B163" s="203" cm="1">
        <f t="array" ref="B163">IF('Data Table'!B164="", "-",
   IF('Data Table'!B164="-", "-",
      IF(ISNUMBER('Data Table'!B164*1), 'Data Table'!B164,
         IF(ISNUMBER(SEARCH("hrs", 'Data Table'!B164)),
            IFERROR(
               ROUND(SUMPRODUCT(
                  VALUE(LEFT(_xlfn.TEXTSPLIT('Data Table'!B164, CHAR(10)), FIND("-", _xlfn.TEXTSPLIT('Data Table'!B164, CHAR(10)))-1)) *
                  (VALUE(MID(_xlfn.TEXTSPLIT('Data Table'!B164, CHAR(10)), FIND("-", _xlfn.TEXTSPLIT('Data Table'!B164, CHAR(10)))+2,
                  SEARCH("hrs", _xlfn.TEXTSPLIT('Data Table'!B164, CHAR(10)))-SEARCH("-", _xlfn.TEXTSPLIT('Data Table'!B164, CHAR(10)))-2))/12)
               ), 2),
               "-"
            )
         )
      )
   )
)</f>
        <v>116</v>
      </c>
      <c r="C163" s="203" cm="1">
        <f t="array" ref="C163">IF('Data Table'!C164="", "-",
   IF('Data Table'!C164="-", "-",
      IF(ISNUMBER('Data Table'!C164*1), 'Data Table'!C164,
         IF(ISNUMBER(SEARCH("hrs", 'Data Table'!C164)),
            IFERROR(
               ROUND(SUMPRODUCT(
                  VALUE(LEFT(_xlfn.TEXTSPLIT('Data Table'!C164, CHAR(10)), FIND("-", _xlfn.TEXTSPLIT('Data Table'!C164, CHAR(10)))-1)) *
                  (VALUE(MID(_xlfn.TEXTSPLIT('Data Table'!C164, CHAR(10)), FIND("-", _xlfn.TEXTSPLIT('Data Table'!C164, CHAR(10)))+2,
                  SEARCH("hrs", _xlfn.TEXTSPLIT('Data Table'!C164, CHAR(10)))-SEARCH("-", _xlfn.TEXTSPLIT('Data Table'!C164, CHAR(10)))-2))/12)
               ), 2),
               "-"
            )
         )
      )
   )
)</f>
        <v>105</v>
      </c>
      <c r="D163" s="203" cm="1">
        <f t="array" ref="D163">IF('Data Table'!D164="", "-",
   IF('Data Table'!D164="-", "-",
      IF(ISNUMBER('Data Table'!D164*1), 'Data Table'!D164,
         IF(ISNUMBER(SEARCH("hrs", 'Data Table'!D164)),
            IFERROR(
               ROUND(SUMPRODUCT(
                  VALUE(LEFT(_xlfn.TEXTSPLIT('Data Table'!D164, CHAR(10)), FIND("-", _xlfn.TEXTSPLIT('Data Table'!D164, CHAR(10)))-1)) *
                  (VALUE(MID(_xlfn.TEXTSPLIT('Data Table'!D164, CHAR(10)), FIND("-", _xlfn.TEXTSPLIT('Data Table'!D164, CHAR(10)))+2,
                  SEARCH("hrs", _xlfn.TEXTSPLIT('Data Table'!D164, CHAR(10)))-SEARCH("-", _xlfn.TEXTSPLIT('Data Table'!D164, CHAR(10)))-2))/12)
               ), 2),
               "-"
            )
         )
      )
   )
)</f>
        <v>26</v>
      </c>
      <c r="E163" s="203" cm="1">
        <f t="array" ref="E163">IF('Data Table'!E164="", "-",
   IF('Data Table'!E164="-", "-",
      IF(ISNUMBER('Data Table'!E164*1), 'Data Table'!E164,
         IF(ISNUMBER(SEARCH("hrs", 'Data Table'!E164)),
            IFERROR(
               ROUND(SUMPRODUCT(
                  VALUE(LEFT(_xlfn.TEXTSPLIT('Data Table'!E164, CHAR(10)), FIND("-", _xlfn.TEXTSPLIT('Data Table'!E164, CHAR(10)))-1)) *
                  (VALUE(MID(_xlfn.TEXTSPLIT('Data Table'!E164, CHAR(10)), FIND("-", _xlfn.TEXTSPLIT('Data Table'!E164, CHAR(10)))+2,
                  SEARCH("hrs", _xlfn.TEXTSPLIT('Data Table'!E164, CHAR(10)))-SEARCH("-", _xlfn.TEXTSPLIT('Data Table'!E164, CHAR(10)))-2))/12)
               ), 2),
               "-"
            )
         )
      )
   )
)</f>
        <v>25</v>
      </c>
      <c r="F163" s="203" cm="1">
        <f t="array" ref="F163">IF('Data Table'!F164="", "-",
   IF('Data Table'!F164="-", "-",
      IF(ISNUMBER('Data Table'!F164*1), 'Data Table'!F164,
         IF(ISNUMBER(SEARCH("hrs", 'Data Table'!F164)),
            IFERROR(
               ROUND(SUMPRODUCT(
                  VALUE(LEFT(_xlfn.TEXTSPLIT('Data Table'!F164, CHAR(10)), FIND("-", _xlfn.TEXTSPLIT('Data Table'!F164, CHAR(10)))-1)) *
                  (VALUE(MID(_xlfn.TEXTSPLIT('Data Table'!F164, CHAR(10)), FIND("-", _xlfn.TEXTSPLIT('Data Table'!F164, CHAR(10)))+2,
                  SEARCH("hrs", _xlfn.TEXTSPLIT('Data Table'!F164, CHAR(10)))-SEARCH("-", _xlfn.TEXTSPLIT('Data Table'!F164, CHAR(10)))-2))/12)
               ), 2),
               "-"
            )
         )
      )
   )
)</f>
        <v>9</v>
      </c>
      <c r="G163" s="203" cm="1">
        <f t="array" ref="G163">IF('Data Table'!G164="", "-",
   IF('Data Table'!G164="-", "-",
      IF(ISNUMBER('Data Table'!G164*1), 'Data Table'!G164,
         IF(ISNUMBER(SEARCH("hrs", 'Data Table'!G164)),
            IFERROR(
               ROUND(SUMPRODUCT(
                  VALUE(LEFT(_xlfn.TEXTSPLIT('Data Table'!G164, CHAR(10)), FIND("-", _xlfn.TEXTSPLIT('Data Table'!G164, CHAR(10)))-1)) *
                  (VALUE(MID(_xlfn.TEXTSPLIT('Data Table'!G164, CHAR(10)), FIND("-", _xlfn.TEXTSPLIT('Data Table'!G164, CHAR(10)))+2,
                  SEARCH("hrs", _xlfn.TEXTSPLIT('Data Table'!G164, CHAR(10)))-SEARCH("-", _xlfn.TEXTSPLIT('Data Table'!G164, CHAR(10)))-2))/12)
               ), 2),
               "-"
            )
         )
      )
   )
)</f>
        <v>9</v>
      </c>
      <c r="H163" s="203" cm="1">
        <f t="array" ref="H163">IF('Data Table'!H164="", "-",
   IF('Data Table'!H164="-", "-",
      IF(ISNUMBER('Data Table'!H164*1), 'Data Table'!H164,
         IF(ISNUMBER(SEARCH("hrs", 'Data Table'!H164)),
            IFERROR(
               ROUND(SUMPRODUCT(
                  VALUE(LEFT(_xlfn.TEXTSPLIT('Data Table'!H164, CHAR(10)), FIND("-", _xlfn.TEXTSPLIT('Data Table'!H164, CHAR(10)))-1)) *
                  (VALUE(MID(_xlfn.TEXTSPLIT('Data Table'!H164, CHAR(10)), FIND("-", _xlfn.TEXTSPLIT('Data Table'!H164, CHAR(10)))+2,
                  SEARCH("hrs", _xlfn.TEXTSPLIT('Data Table'!H164, CHAR(10)))-SEARCH("-", _xlfn.TEXTSPLIT('Data Table'!H164, CHAR(10)))-2))/12)
               ), 2),
               "-"
            )
         )
      )
   )
)</f>
        <v>7</v>
      </c>
      <c r="I163" s="203" cm="1">
        <f t="array" ref="I163">IF('Data Table'!I164="", "-",
   IF('Data Table'!I164="-", "-",
      IF(ISNUMBER('Data Table'!I164*1), 'Data Table'!I164,
         IF(ISNUMBER(SEARCH("hrs", 'Data Table'!I164)),
            IFERROR(
               ROUND(SUMPRODUCT(
                  VALUE(LEFT(_xlfn.TEXTSPLIT('Data Table'!I164, CHAR(10)), FIND("-", _xlfn.TEXTSPLIT('Data Table'!I164, CHAR(10)))-1)) *
                  (VALUE(MID(_xlfn.TEXTSPLIT('Data Table'!I164, CHAR(10)), FIND("-", _xlfn.TEXTSPLIT('Data Table'!I164, CHAR(10)))+2,
                  SEARCH("hrs", _xlfn.TEXTSPLIT('Data Table'!I164, CHAR(10)))-SEARCH("-", _xlfn.TEXTSPLIT('Data Table'!I164, CHAR(10)))-2))/12)
               ), 2),
               "-"
            )
         )
      )
   )
)</f>
        <v>9</v>
      </c>
      <c r="J163" s="203" cm="1">
        <f t="array" ref="J163">IF('Data Table'!J164="", "-",
   IF('Data Table'!J164="-", "-",
      IF(ISNUMBER('Data Table'!J164*1), 'Data Table'!J164,
         IF(ISNUMBER(SEARCH("hrs", 'Data Table'!J164)),
            IFERROR(
               ROUND(SUMPRODUCT(
                  VALUE(LEFT(_xlfn.TEXTSPLIT('Data Table'!J164, CHAR(10)), FIND("-", _xlfn.TEXTSPLIT('Data Table'!J164, CHAR(10)))-1)) *
                  (VALUE(MID(_xlfn.TEXTSPLIT('Data Table'!J164, CHAR(10)), FIND("-", _xlfn.TEXTSPLIT('Data Table'!J164, CHAR(10)))+2,
                  SEARCH("hrs", _xlfn.TEXTSPLIT('Data Table'!J164, CHAR(10)))-SEARCH("-", _xlfn.TEXTSPLIT('Data Table'!J164, CHAR(10)))-2))/12)
               ), 2),
               "-"
            )
         )
      )
   )
)</f>
        <v>2</v>
      </c>
      <c r="K163" s="203" cm="1">
        <f t="array" ref="K163">IF('Data Table'!K164="", "-",
   IF('Data Table'!K164="-", "-",
      IF(ISNUMBER('Data Table'!K164*1), 'Data Table'!K164,
         IF(ISNUMBER(SEARCH("hrs", 'Data Table'!K164)),
            IFERROR(
               ROUND(SUMPRODUCT(
                  VALUE(LEFT(_xlfn.TEXTSPLIT('Data Table'!K164, CHAR(10)), FIND("-", _xlfn.TEXTSPLIT('Data Table'!K164, CHAR(10)))-1)) *
                  (VALUE(MID(_xlfn.TEXTSPLIT('Data Table'!K164, CHAR(10)), FIND("-", _xlfn.TEXTSPLIT('Data Table'!K164, CHAR(10)))+2,
                  SEARCH("hrs", _xlfn.TEXTSPLIT('Data Table'!K164, CHAR(10)))-SEARCH("-", _xlfn.TEXTSPLIT('Data Table'!K164, CHAR(10)))-2))/12)
               ), 2),
               "-"
            )
         )
      )
   )
)</f>
        <v>4</v>
      </c>
      <c r="L163" s="203" cm="1">
        <f t="array" ref="L163">IF('Data Table'!N164="", "-",
   IF('Data Table'!N164="-", "-",
      IF(ISNUMBER('Data Table'!N164*1), 'Data Table'!N164,
         IF(ISNUMBER(SEARCH("hrs", 'Data Table'!N164)),
            IFERROR(
               ROUND(SUMPRODUCT(
                  VALUE(LEFT(_xlfn.TEXTSPLIT('Data Table'!N164, CHAR(10)), FIND("-", _xlfn.TEXTSPLIT('Data Table'!N164, CHAR(10)))-1)) *
                  (VALUE(MID(_xlfn.TEXTSPLIT('Data Table'!N164, CHAR(10)), FIND("-", _xlfn.TEXTSPLIT('Data Table'!N164, CHAR(10)))+2,
                  SEARCH("hrs", _xlfn.TEXTSPLIT('Data Table'!N164, CHAR(10)))-SEARCH("-", _xlfn.TEXTSPLIT('Data Table'!N164, CHAR(10)))-2))/12)
               ), 2),
               "-"
            )
         )
      )
   )
)</f>
        <v>2</v>
      </c>
      <c r="M163" s="203" cm="1">
        <f t="array" ref="M163">IF('Data Table'!O164="", "-",
   IF('Data Table'!O164="-", "-",
      IF(ISNUMBER('Data Table'!O164*1), 'Data Table'!O164,
         IF(ISNUMBER(SEARCH("hrs", 'Data Table'!O164)),
            IFERROR(
               ROUND(SUMPRODUCT(
                  VALUE(LEFT(_xlfn.TEXTSPLIT('Data Table'!O164, CHAR(10)), FIND("-", _xlfn.TEXTSPLIT('Data Table'!O164, CHAR(10)))-1)) *
                  (VALUE(MID(_xlfn.TEXTSPLIT('Data Table'!O164, CHAR(10)), FIND("-", _xlfn.TEXTSPLIT('Data Table'!O164, CHAR(10)))+2,
                  SEARCH("hrs", _xlfn.TEXTSPLIT('Data Table'!O164, CHAR(10)))-SEARCH("-", _xlfn.TEXTSPLIT('Data Table'!O164, CHAR(10)))-2))/12)
               ), 2),
               "-"
            )
         )
      )
   )
)</f>
        <v>2</v>
      </c>
      <c r="N163" s="203" cm="1">
        <f t="array" ref="N163">IF('Data Table'!P164="", "-",
   IF('Data Table'!P164="-", "-",
      IF(ISNUMBER('Data Table'!P164*1), 'Data Table'!P164,
         IF(ISNUMBER(SEARCH("hrs", 'Data Table'!P164)),
            IFERROR(
               ROUND(SUMPRODUCT(
                  VALUE(LEFT(_xlfn.TEXTSPLIT('Data Table'!P164, CHAR(10)), FIND("-", _xlfn.TEXTSPLIT('Data Table'!P164, CHAR(10)))-1)) *
                  (VALUE(MID(_xlfn.TEXTSPLIT('Data Table'!P164, CHAR(10)), FIND("-", _xlfn.TEXTSPLIT('Data Table'!P164, CHAR(10)))+2,
                  SEARCH("hrs", _xlfn.TEXTSPLIT('Data Table'!P164, CHAR(10)))-SEARCH("-", _xlfn.TEXTSPLIT('Data Table'!P164, CHAR(10)))-2))/12)
               ), 2),
               "-"
            )
         )
      )
   )
)</f>
        <v>4</v>
      </c>
      <c r="O163" s="203" cm="1">
        <f t="array" ref="O163">IF('Data Table'!Q164="", "-",
   IF('Data Table'!Q164="-", "-",
      IF(ISNUMBER('Data Table'!Q164*1), 'Data Table'!Q164,
         IF(ISNUMBER(SEARCH("hrs", 'Data Table'!Q164)),
            IFERROR(
               ROUND(SUMPRODUCT(
                  VALUE(LEFT(_xlfn.TEXTSPLIT('Data Table'!Q164, CHAR(10)), FIND("-", _xlfn.TEXTSPLIT('Data Table'!Q164, CHAR(10)))-1)) *
                  (VALUE(MID(_xlfn.TEXTSPLIT('Data Table'!Q164, CHAR(10)), FIND("-", _xlfn.TEXTSPLIT('Data Table'!Q164, CHAR(10)))+2,
                  SEARCH("hrs", _xlfn.TEXTSPLIT('Data Table'!Q164, CHAR(10)))-SEARCH("-", _xlfn.TEXTSPLIT('Data Table'!Q164, CHAR(10)))-2))/12)
               ), 2),
               "-"
            )
         )
      )
   )
)</f>
        <v>4</v>
      </c>
      <c r="P163" s="203" cm="1">
        <f t="array" ref="P163">IF('Data Table'!R164="", "-",
   IF('Data Table'!R164="-", "-",
      IF(ISNUMBER('Data Table'!R164*1), 'Data Table'!R164,
         IF(ISNUMBER(SEARCH("hrs", 'Data Table'!R164)),
            IFERROR(
               ROUND(SUMPRODUCT(
                  VALUE(LEFT(_xlfn.TEXTSPLIT('Data Table'!R164, CHAR(10)), FIND("-", _xlfn.TEXTSPLIT('Data Table'!R164, CHAR(10)))-1)) *
                  (VALUE(MID(_xlfn.TEXTSPLIT('Data Table'!R164, CHAR(10)), FIND("-", _xlfn.TEXTSPLIT('Data Table'!R164, CHAR(10)))+2,
                  SEARCH("hrs", _xlfn.TEXTSPLIT('Data Table'!R164, CHAR(10)))-SEARCH("-", _xlfn.TEXTSPLIT('Data Table'!R164, CHAR(10)))-2))/12)
               ), 2),
               "-"
            )
         )
      )
   )
)</f>
        <v>3</v>
      </c>
      <c r="Q163" s="203" cm="1">
        <f t="array" ref="Q163">IF('Data Table'!S164="", "-",
   IF('Data Table'!S164="-", "-",
      IF(ISNUMBER('Data Table'!S164*1), 'Data Table'!S164,
         IF(ISNUMBER(SEARCH("hrs", 'Data Table'!S164)),
            IFERROR(
               ROUND(SUMPRODUCT(
                  VALUE(LEFT(_xlfn.TEXTSPLIT('Data Table'!S164, CHAR(10)), FIND("-", _xlfn.TEXTSPLIT('Data Table'!S164, CHAR(10)))-1)) *
                  (VALUE(MID(_xlfn.TEXTSPLIT('Data Table'!S164, CHAR(10)), FIND("-", _xlfn.TEXTSPLIT('Data Table'!S164, CHAR(10)))+2,
                  SEARCH("hrs", _xlfn.TEXTSPLIT('Data Table'!S164, CHAR(10)))-SEARCH("-", _xlfn.TEXTSPLIT('Data Table'!S164, CHAR(10)))-2))/12)
               ), 2),
               "-"
            )
         )
      )
   )
)</f>
        <v>3</v>
      </c>
      <c r="R163" s="203" cm="1">
        <f t="array" ref="R163">IF('Data Table'!T164="", "-",
   IF('Data Table'!T164="-", "-",
      IF(ISNUMBER('Data Table'!T164*1), 'Data Table'!T164,
         IF(ISNUMBER(SEARCH("hrs", 'Data Table'!T164)),
            IFERROR(
               ROUND(SUMPRODUCT(
                  VALUE(LEFT(_xlfn.TEXTSPLIT('Data Table'!T164, CHAR(10)), FIND("-", _xlfn.TEXTSPLIT('Data Table'!T164, CHAR(10)))-1)) *
                  (VALUE(MID(_xlfn.TEXTSPLIT('Data Table'!T164, CHAR(10)), FIND("-", _xlfn.TEXTSPLIT('Data Table'!T164, CHAR(10)))+2,
                  SEARCH("hrs", _xlfn.TEXTSPLIT('Data Table'!T164, CHAR(10)))-SEARCH("-", _xlfn.TEXTSPLIT('Data Table'!T164, CHAR(10)))-2))/12)
               ), 2),
               "-"
            )
         )
      )
   )
)</f>
        <v>6</v>
      </c>
      <c r="S163" s="203" cm="1">
        <f t="array" ref="S163">IF('Data Table'!U164="", "-",
   IF('Data Table'!U164="-", "-",
      IF(ISNUMBER('Data Table'!U164*1), 'Data Table'!U164,
         IF(ISNUMBER(SEARCH("hrs", 'Data Table'!U164)),
            IFERROR(
               ROUND(SUMPRODUCT(
                  VALUE(LEFT(_xlfn.TEXTSPLIT('Data Table'!U164, CHAR(10)), FIND("-", _xlfn.TEXTSPLIT('Data Table'!U164, CHAR(10)))-1)) *
                  (VALUE(MID(_xlfn.TEXTSPLIT('Data Table'!U164, CHAR(10)), FIND("-", _xlfn.TEXTSPLIT('Data Table'!U164, CHAR(10)))+2,
                  SEARCH("hrs", _xlfn.TEXTSPLIT('Data Table'!U164, CHAR(10)))-SEARCH("-", _xlfn.TEXTSPLIT('Data Table'!U164, CHAR(10)))-2))/12)
               ), 2),
               "-"
            )
         )
      )
   )
)</f>
        <v>6</v>
      </c>
      <c r="T163" s="245">
        <v>25644</v>
      </c>
      <c r="U163" s="245">
        <v>60294</v>
      </c>
      <c r="V163" s="253">
        <v>839</v>
      </c>
      <c r="W163" s="208"/>
    </row>
    <row r="164" spans="1:23" s="3" customFormat="1" ht="20.25" customHeight="1">
      <c r="A164" s="206">
        <v>45474</v>
      </c>
      <c r="B164" s="203" cm="1">
        <f t="array" ref="B164">IF('Data Table'!B165="", "-",
   IF('Data Table'!B165="-", "-",
      IF(ISNUMBER('Data Table'!B165*1), 'Data Table'!B165,
         IF(ISNUMBER(SEARCH("hrs", 'Data Table'!B165)),
            IFERROR(
               ROUND(SUMPRODUCT(
                  VALUE(LEFT(_xlfn.TEXTSPLIT('Data Table'!B165, CHAR(10)), FIND("-", _xlfn.TEXTSPLIT('Data Table'!B165, CHAR(10)))-1)) *
                  (VALUE(MID(_xlfn.TEXTSPLIT('Data Table'!B165, CHAR(10)), FIND("-", _xlfn.TEXTSPLIT('Data Table'!B165, CHAR(10)))+2,
                  SEARCH("hrs", _xlfn.TEXTSPLIT('Data Table'!B165, CHAR(10)))-SEARCH("-", _xlfn.TEXTSPLIT('Data Table'!B165, CHAR(10)))-2))/12)
               ), 2),
               "-"
            )
         )
      )
   )
)</f>
        <v>112</v>
      </c>
      <c r="C164" s="203" cm="1">
        <f t="array" ref="C164">IF('Data Table'!C165="", "-",
   IF('Data Table'!C165="-", "-",
      IF(ISNUMBER('Data Table'!C165*1), 'Data Table'!C165,
         IF(ISNUMBER(SEARCH("hrs", 'Data Table'!C165)),
            IFERROR(
               ROUND(SUMPRODUCT(
                  VALUE(LEFT(_xlfn.TEXTSPLIT('Data Table'!C165, CHAR(10)), FIND("-", _xlfn.TEXTSPLIT('Data Table'!C165, CHAR(10)))-1)) *
                  (VALUE(MID(_xlfn.TEXTSPLIT('Data Table'!C165, CHAR(10)), FIND("-", _xlfn.TEXTSPLIT('Data Table'!C165, CHAR(10)))+2,
                  SEARCH("hrs", _xlfn.TEXTSPLIT('Data Table'!C165, CHAR(10)))-SEARCH("-", _xlfn.TEXTSPLIT('Data Table'!C165, CHAR(10)))-2))/12)
               ), 2),
               "-"
            )
         )
      )
   )
)</f>
        <v>124</v>
      </c>
      <c r="D164" s="203" cm="1">
        <f t="array" ref="D164">IF('Data Table'!D165="", "-",
   IF('Data Table'!D165="-", "-",
      IF(ISNUMBER('Data Table'!D165*1), 'Data Table'!D165,
         IF(ISNUMBER(SEARCH("hrs", 'Data Table'!D165)),
            IFERROR(
               ROUND(SUMPRODUCT(
                  VALUE(LEFT(_xlfn.TEXTSPLIT('Data Table'!D165, CHAR(10)), FIND("-", _xlfn.TEXTSPLIT('Data Table'!D165, CHAR(10)))-1)) *
                  (VALUE(MID(_xlfn.TEXTSPLIT('Data Table'!D165, CHAR(10)), FIND("-", _xlfn.TEXTSPLIT('Data Table'!D165, CHAR(10)))+2,
                  SEARCH("hrs", _xlfn.TEXTSPLIT('Data Table'!D165, CHAR(10)))-SEARCH("-", _xlfn.TEXTSPLIT('Data Table'!D165, CHAR(10)))-2))/12)
               ), 2),
               "-"
            )
         )
      )
   )
)</f>
        <v>25</v>
      </c>
      <c r="E164" s="203" cm="1">
        <f t="array" ref="E164">IF('Data Table'!E165="", "-",
   IF('Data Table'!E165="-", "-",
      IF(ISNUMBER('Data Table'!E165*1), 'Data Table'!E165,
         IF(ISNUMBER(SEARCH("hrs", 'Data Table'!E165)),
            IFERROR(
               ROUND(SUMPRODUCT(
                  VALUE(LEFT(_xlfn.TEXTSPLIT('Data Table'!E165, CHAR(10)), FIND("-", _xlfn.TEXTSPLIT('Data Table'!E165, CHAR(10)))-1)) *
                  (VALUE(MID(_xlfn.TEXTSPLIT('Data Table'!E165, CHAR(10)), FIND("-", _xlfn.TEXTSPLIT('Data Table'!E165, CHAR(10)))+2,
                  SEARCH("hrs", _xlfn.TEXTSPLIT('Data Table'!E165, CHAR(10)))-SEARCH("-", _xlfn.TEXTSPLIT('Data Table'!E165, CHAR(10)))-2))/12)
               ), 2),
               "-"
            )
         )
      )
   )
)</f>
        <v>27</v>
      </c>
      <c r="F164" s="203" cm="1">
        <f t="array" ref="F164">IF('Data Table'!F165="", "-",
   IF('Data Table'!F165="-", "-",
      IF(ISNUMBER('Data Table'!F165*1), 'Data Table'!F165,
         IF(ISNUMBER(SEARCH("hrs", 'Data Table'!F165)),
            IFERROR(
               ROUND(SUMPRODUCT(
                  VALUE(LEFT(_xlfn.TEXTSPLIT('Data Table'!F165, CHAR(10)), FIND("-", _xlfn.TEXTSPLIT('Data Table'!F165, CHAR(10)))-1)) *
                  (VALUE(MID(_xlfn.TEXTSPLIT('Data Table'!F165, CHAR(10)), FIND("-", _xlfn.TEXTSPLIT('Data Table'!F165, CHAR(10)))+2,
                  SEARCH("hrs", _xlfn.TEXTSPLIT('Data Table'!F165, CHAR(10)))-SEARCH("-", _xlfn.TEXTSPLIT('Data Table'!F165, CHAR(10)))-2))/12)
               ), 2),
               "-"
            )
         )
      )
   )
)</f>
        <v>9</v>
      </c>
      <c r="G164" s="203" cm="1">
        <f t="array" ref="G164">IF('Data Table'!G165="", "-",
   IF('Data Table'!G165="-", "-",
      IF(ISNUMBER('Data Table'!G165*1), 'Data Table'!G165,
         IF(ISNUMBER(SEARCH("hrs", 'Data Table'!G165)),
            IFERROR(
               ROUND(SUMPRODUCT(
                  VALUE(LEFT(_xlfn.TEXTSPLIT('Data Table'!G165, CHAR(10)), FIND("-", _xlfn.TEXTSPLIT('Data Table'!G165, CHAR(10)))-1)) *
                  (VALUE(MID(_xlfn.TEXTSPLIT('Data Table'!G165, CHAR(10)), FIND("-", _xlfn.TEXTSPLIT('Data Table'!G165, CHAR(10)))+2,
                  SEARCH("hrs", _xlfn.TEXTSPLIT('Data Table'!G165, CHAR(10)))-SEARCH("-", _xlfn.TEXTSPLIT('Data Table'!G165, CHAR(10)))-2))/12)
               ), 2),
               "-"
            )
         )
      )
   )
)</f>
        <v>9</v>
      </c>
      <c r="H164" s="203" cm="1">
        <f t="array" ref="H164">IF('Data Table'!H165="", "-",
   IF('Data Table'!H165="-", "-",
      IF(ISNUMBER('Data Table'!H165*1), 'Data Table'!H165,
         IF(ISNUMBER(SEARCH("hrs", 'Data Table'!H165)),
            IFERROR(
               ROUND(SUMPRODUCT(
                  VALUE(LEFT(_xlfn.TEXTSPLIT('Data Table'!H165, CHAR(10)), FIND("-", _xlfn.TEXTSPLIT('Data Table'!H165, CHAR(10)))-1)) *
                  (VALUE(MID(_xlfn.TEXTSPLIT('Data Table'!H165, CHAR(10)), FIND("-", _xlfn.TEXTSPLIT('Data Table'!H165, CHAR(10)))+2,
                  SEARCH("hrs", _xlfn.TEXTSPLIT('Data Table'!H165, CHAR(10)))-SEARCH("-", _xlfn.TEXTSPLIT('Data Table'!H165, CHAR(10)))-2))/12)
               ), 2),
               "-"
            )
         )
      )
   )
)</f>
        <v>8</v>
      </c>
      <c r="I164" s="203" cm="1">
        <f t="array" ref="I164">IF('Data Table'!I165="", "-",
   IF('Data Table'!I165="-", "-",
      IF(ISNUMBER('Data Table'!I165*1), 'Data Table'!I165,
         IF(ISNUMBER(SEARCH("hrs", 'Data Table'!I165)),
            IFERROR(
               ROUND(SUMPRODUCT(
                  VALUE(LEFT(_xlfn.TEXTSPLIT('Data Table'!I165, CHAR(10)), FIND("-", _xlfn.TEXTSPLIT('Data Table'!I165, CHAR(10)))-1)) *
                  (VALUE(MID(_xlfn.TEXTSPLIT('Data Table'!I165, CHAR(10)), FIND("-", _xlfn.TEXTSPLIT('Data Table'!I165, CHAR(10)))+2,
                  SEARCH("hrs", _xlfn.TEXTSPLIT('Data Table'!I165, CHAR(10)))-SEARCH("-", _xlfn.TEXTSPLIT('Data Table'!I165, CHAR(10)))-2))/12)
               ), 2),
               "-"
            )
         )
      )
   )
)</f>
        <v>8</v>
      </c>
      <c r="J164" s="203" cm="1">
        <f t="array" ref="J164">IF('Data Table'!J165="", "-",
   IF('Data Table'!J165="-", "-",
      IF(ISNUMBER('Data Table'!J165*1), 'Data Table'!J165,
         IF(ISNUMBER(SEARCH("hrs", 'Data Table'!J165)),
            IFERROR(
               ROUND(SUMPRODUCT(
                  VALUE(LEFT(_xlfn.TEXTSPLIT('Data Table'!J165, CHAR(10)), FIND("-", _xlfn.TEXTSPLIT('Data Table'!J165, CHAR(10)))-1)) *
                  (VALUE(MID(_xlfn.TEXTSPLIT('Data Table'!J165, CHAR(10)), FIND("-", _xlfn.TEXTSPLIT('Data Table'!J165, CHAR(10)))+2,
                  SEARCH("hrs", _xlfn.TEXTSPLIT('Data Table'!J165, CHAR(10)))-SEARCH("-", _xlfn.TEXTSPLIT('Data Table'!J165, CHAR(10)))-2))/12)
               ), 2),
               "-"
            )
         )
      )
   )
)</f>
        <v>2</v>
      </c>
      <c r="K164" s="203" cm="1">
        <f t="array" ref="K164">IF('Data Table'!K165="", "-",
   IF('Data Table'!K165="-", "-",
      IF(ISNUMBER('Data Table'!K165*1), 'Data Table'!K165,
         IF(ISNUMBER(SEARCH("hrs", 'Data Table'!K165)),
            IFERROR(
               ROUND(SUMPRODUCT(
                  VALUE(LEFT(_xlfn.TEXTSPLIT('Data Table'!K165, CHAR(10)), FIND("-", _xlfn.TEXTSPLIT('Data Table'!K165, CHAR(10)))-1)) *
                  (VALUE(MID(_xlfn.TEXTSPLIT('Data Table'!K165, CHAR(10)), FIND("-", _xlfn.TEXTSPLIT('Data Table'!K165, CHAR(10)))+2,
                  SEARCH("hrs", _xlfn.TEXTSPLIT('Data Table'!K165, CHAR(10)))-SEARCH("-", _xlfn.TEXTSPLIT('Data Table'!K165, CHAR(10)))-2))/12)
               ), 2),
               "-"
            )
         )
      )
   )
)</f>
        <v>2</v>
      </c>
      <c r="L164" s="203" cm="1">
        <f t="array" ref="L164">IF('Data Table'!N165="", "-",
   IF('Data Table'!N165="-", "-",
      IF(ISNUMBER('Data Table'!N165*1), 'Data Table'!N165,
         IF(ISNUMBER(SEARCH("hrs", 'Data Table'!N165)),
            IFERROR(
               ROUND(SUMPRODUCT(
                  VALUE(LEFT(_xlfn.TEXTSPLIT('Data Table'!N165, CHAR(10)), FIND("-", _xlfn.TEXTSPLIT('Data Table'!N165, CHAR(10)))-1)) *
                  (VALUE(MID(_xlfn.TEXTSPLIT('Data Table'!N165, CHAR(10)), FIND("-", _xlfn.TEXTSPLIT('Data Table'!N165, CHAR(10)))+2,
                  SEARCH("hrs", _xlfn.TEXTSPLIT('Data Table'!N165, CHAR(10)))-SEARCH("-", _xlfn.TEXTSPLIT('Data Table'!N165, CHAR(10)))-2))/12)
               ), 2),
               "-"
            )
         )
      )
   )
)</f>
        <v>2</v>
      </c>
      <c r="M164" s="203" cm="1">
        <f t="array" ref="M164">IF('Data Table'!O165="", "-",
   IF('Data Table'!O165="-", "-",
      IF(ISNUMBER('Data Table'!O165*1), 'Data Table'!O165,
         IF(ISNUMBER(SEARCH("hrs", 'Data Table'!O165)),
            IFERROR(
               ROUND(SUMPRODUCT(
                  VALUE(LEFT(_xlfn.TEXTSPLIT('Data Table'!O165, CHAR(10)), FIND("-", _xlfn.TEXTSPLIT('Data Table'!O165, CHAR(10)))-1)) *
                  (VALUE(MID(_xlfn.TEXTSPLIT('Data Table'!O165, CHAR(10)), FIND("-", _xlfn.TEXTSPLIT('Data Table'!O165, CHAR(10)))+2,
                  SEARCH("hrs", _xlfn.TEXTSPLIT('Data Table'!O165, CHAR(10)))-SEARCH("-", _xlfn.TEXTSPLIT('Data Table'!O165, CHAR(10)))-2))/12)
               ), 2),
               "-"
            )
         )
      )
   )
)</f>
        <v>2</v>
      </c>
      <c r="N164" s="203" cm="1">
        <f t="array" ref="N164">IF('Data Table'!P165="", "-",
   IF('Data Table'!P165="-", "-",
      IF(ISNUMBER('Data Table'!P165*1), 'Data Table'!P165,
         IF(ISNUMBER(SEARCH("hrs", 'Data Table'!P165)),
            IFERROR(
               ROUND(SUMPRODUCT(
                  VALUE(LEFT(_xlfn.TEXTSPLIT('Data Table'!P165, CHAR(10)), FIND("-", _xlfn.TEXTSPLIT('Data Table'!P165, CHAR(10)))-1)) *
                  (VALUE(MID(_xlfn.TEXTSPLIT('Data Table'!P165, CHAR(10)), FIND("-", _xlfn.TEXTSPLIT('Data Table'!P165, CHAR(10)))+2,
                  SEARCH("hrs", _xlfn.TEXTSPLIT('Data Table'!P165, CHAR(10)))-SEARCH("-", _xlfn.TEXTSPLIT('Data Table'!P165, CHAR(10)))-2))/12)
               ), 2),
               "-"
            )
         )
      )
   )
)</f>
        <v>4</v>
      </c>
      <c r="O164" s="203" cm="1">
        <f t="array" ref="O164">IF('Data Table'!Q165="", "-",
   IF('Data Table'!Q165="-", "-",
      IF(ISNUMBER('Data Table'!Q165*1), 'Data Table'!Q165,
         IF(ISNUMBER(SEARCH("hrs", 'Data Table'!Q165)),
            IFERROR(
               ROUND(SUMPRODUCT(
                  VALUE(LEFT(_xlfn.TEXTSPLIT('Data Table'!Q165, CHAR(10)), FIND("-", _xlfn.TEXTSPLIT('Data Table'!Q165, CHAR(10)))-1)) *
                  (VALUE(MID(_xlfn.TEXTSPLIT('Data Table'!Q165, CHAR(10)), FIND("-", _xlfn.TEXTSPLIT('Data Table'!Q165, CHAR(10)))+2,
                  SEARCH("hrs", _xlfn.TEXTSPLIT('Data Table'!Q165, CHAR(10)))-SEARCH("-", _xlfn.TEXTSPLIT('Data Table'!Q165, CHAR(10)))-2))/12)
               ), 2),
               "-"
            )
         )
      )
   )
)</f>
        <v>4</v>
      </c>
      <c r="P164" s="203" cm="1">
        <f t="array" ref="P164">IF('Data Table'!R165="", "-",
   IF('Data Table'!R165="-", "-",
      IF(ISNUMBER('Data Table'!R165*1), 'Data Table'!R165,
         IF(ISNUMBER(SEARCH("hrs", 'Data Table'!R165)),
            IFERROR(
               ROUND(SUMPRODUCT(
                  VALUE(LEFT(_xlfn.TEXTSPLIT('Data Table'!R165, CHAR(10)), FIND("-", _xlfn.TEXTSPLIT('Data Table'!R165, CHAR(10)))-1)) *
                  (VALUE(MID(_xlfn.TEXTSPLIT('Data Table'!R165, CHAR(10)), FIND("-", _xlfn.TEXTSPLIT('Data Table'!R165, CHAR(10)))+2,
                  SEARCH("hrs", _xlfn.TEXTSPLIT('Data Table'!R165, CHAR(10)))-SEARCH("-", _xlfn.TEXTSPLIT('Data Table'!R165, CHAR(10)))-2))/12)
               ), 2),
               "-"
            )
         )
      )
   )
)</f>
        <v>3</v>
      </c>
      <c r="Q164" s="203" cm="1">
        <f t="array" ref="Q164">IF('Data Table'!S165="", "-",
   IF('Data Table'!S165="-", "-",
      IF(ISNUMBER('Data Table'!S165*1), 'Data Table'!S165,
         IF(ISNUMBER(SEARCH("hrs", 'Data Table'!S165)),
            IFERROR(
               ROUND(SUMPRODUCT(
                  VALUE(LEFT(_xlfn.TEXTSPLIT('Data Table'!S165, CHAR(10)), FIND("-", _xlfn.TEXTSPLIT('Data Table'!S165, CHAR(10)))-1)) *
                  (VALUE(MID(_xlfn.TEXTSPLIT('Data Table'!S165, CHAR(10)), FIND("-", _xlfn.TEXTSPLIT('Data Table'!S165, CHAR(10)))+2,
                  SEARCH("hrs", _xlfn.TEXTSPLIT('Data Table'!S165, CHAR(10)))-SEARCH("-", _xlfn.TEXTSPLIT('Data Table'!S165, CHAR(10)))-2))/12)
               ), 2),
               "-"
            )
         )
      )
   )
)</f>
        <v>3</v>
      </c>
      <c r="R164" s="203" cm="1">
        <f t="array" ref="R164">IF('Data Table'!T165="", "-",
   IF('Data Table'!T165="-", "-",
      IF(ISNUMBER('Data Table'!T165*1), 'Data Table'!T165,
         IF(ISNUMBER(SEARCH("hrs", 'Data Table'!T165)),
            IFERROR(
               ROUND(SUMPRODUCT(
                  VALUE(LEFT(_xlfn.TEXTSPLIT('Data Table'!T165, CHAR(10)), FIND("-", _xlfn.TEXTSPLIT('Data Table'!T165, CHAR(10)))-1)) *
                  (VALUE(MID(_xlfn.TEXTSPLIT('Data Table'!T165, CHAR(10)), FIND("-", _xlfn.TEXTSPLIT('Data Table'!T165, CHAR(10)))+2,
                  SEARCH("hrs", _xlfn.TEXTSPLIT('Data Table'!T165, CHAR(10)))-SEARCH("-", _xlfn.TEXTSPLIT('Data Table'!T165, CHAR(10)))-2))/12)
               ), 2),
               "-"
            )
         )
      )
   )
)</f>
        <v>6</v>
      </c>
      <c r="S164" s="203" cm="1">
        <f t="array" ref="S164">IF('Data Table'!U165="", "-",
   IF('Data Table'!U165="-", "-",
      IF(ISNUMBER('Data Table'!U165*1), 'Data Table'!U165,
         IF(ISNUMBER(SEARCH("hrs", 'Data Table'!U165)),
            IFERROR(
               ROUND(SUMPRODUCT(
                  VALUE(LEFT(_xlfn.TEXTSPLIT('Data Table'!U165, CHAR(10)), FIND("-", _xlfn.TEXTSPLIT('Data Table'!U165, CHAR(10)))-1)) *
                  (VALUE(MID(_xlfn.TEXTSPLIT('Data Table'!U165, CHAR(10)), FIND("-", _xlfn.TEXTSPLIT('Data Table'!U165, CHAR(10)))+2,
                  SEARCH("hrs", _xlfn.TEXTSPLIT('Data Table'!U165, CHAR(10)))-SEARCH("-", _xlfn.TEXTSPLIT('Data Table'!U165, CHAR(10)))-2))/12)
               ), 2),
               "-"
            )
         )
      )
   )
)</f>
        <v>6</v>
      </c>
      <c r="T164" s="261">
        <v>26244</v>
      </c>
      <c r="U164" s="261">
        <v>60620</v>
      </c>
      <c r="V164" s="246">
        <v>883</v>
      </c>
      <c r="W164" s="299"/>
    </row>
    <row r="165" spans="1:23" s="3" customFormat="1" ht="20.25" customHeight="1">
      <c r="A165" s="205">
        <v>45475</v>
      </c>
      <c r="B165" s="203" cm="1">
        <f t="array" ref="B165">IF('Data Table'!B166="", "-",
   IF('Data Table'!B166="-", "-",
      IF(ISNUMBER('Data Table'!B166*1), 'Data Table'!B166,
         IF(ISNUMBER(SEARCH("hrs", 'Data Table'!B166)),
            IFERROR(
               ROUND(SUMPRODUCT(
                  VALUE(LEFT(_xlfn.TEXTSPLIT('Data Table'!B166, CHAR(10)), FIND("-", _xlfn.TEXTSPLIT('Data Table'!B166, CHAR(10)))-1)) *
                  (VALUE(MID(_xlfn.TEXTSPLIT('Data Table'!B166, CHAR(10)), FIND("-", _xlfn.TEXTSPLIT('Data Table'!B166, CHAR(10)))+2,
                  SEARCH("hrs", _xlfn.TEXTSPLIT('Data Table'!B166, CHAR(10)))-SEARCH("-", _xlfn.TEXTSPLIT('Data Table'!B166, CHAR(10)))-2))/12)
               ), 2),
               "-"
            )
         )
      )
   )
)</f>
        <v>122</v>
      </c>
      <c r="C165" s="203" cm="1">
        <f t="array" ref="C165">IF('Data Table'!C166="", "-",
   IF('Data Table'!C166="-", "-",
      IF(ISNUMBER('Data Table'!C166*1), 'Data Table'!C166,
         IF(ISNUMBER(SEARCH("hrs", 'Data Table'!C166)),
            IFERROR(
               ROUND(SUMPRODUCT(
                  VALUE(LEFT(_xlfn.TEXTSPLIT('Data Table'!C166, CHAR(10)), FIND("-", _xlfn.TEXTSPLIT('Data Table'!C166, CHAR(10)))-1)) *
                  (VALUE(MID(_xlfn.TEXTSPLIT('Data Table'!C166, CHAR(10)), FIND("-", _xlfn.TEXTSPLIT('Data Table'!C166, CHAR(10)))+2,
                  SEARCH("hrs", _xlfn.TEXTSPLIT('Data Table'!C166, CHAR(10)))-SEARCH("-", _xlfn.TEXTSPLIT('Data Table'!C166, CHAR(10)))-2))/12)
               ), 2),
               "-"
            )
         )
      )
   )
)</f>
        <v>120</v>
      </c>
      <c r="D165" s="203" cm="1">
        <f t="array" ref="D165">IF('Data Table'!D166="", "-",
   IF('Data Table'!D166="-", "-",
      IF(ISNUMBER('Data Table'!D166*1), 'Data Table'!D166,
         IF(ISNUMBER(SEARCH("hrs", 'Data Table'!D166)),
            IFERROR(
               ROUND(SUMPRODUCT(
                  VALUE(LEFT(_xlfn.TEXTSPLIT('Data Table'!D166, CHAR(10)), FIND("-", _xlfn.TEXTSPLIT('Data Table'!D166, CHAR(10)))-1)) *
                  (VALUE(MID(_xlfn.TEXTSPLIT('Data Table'!D166, CHAR(10)), FIND("-", _xlfn.TEXTSPLIT('Data Table'!D166, CHAR(10)))+2,
                  SEARCH("hrs", _xlfn.TEXTSPLIT('Data Table'!D166, CHAR(10)))-SEARCH("-", _xlfn.TEXTSPLIT('Data Table'!D166, CHAR(10)))-2))/12)
               ), 2),
               "-"
            )
         )
      )
   )
)</f>
        <v>27</v>
      </c>
      <c r="E165" s="203" cm="1">
        <f t="array" ref="E165">IF('Data Table'!E166="", "-",
   IF('Data Table'!E166="-", "-",
      IF(ISNUMBER('Data Table'!E166*1), 'Data Table'!E166,
         IF(ISNUMBER(SEARCH("hrs", 'Data Table'!E166)),
            IFERROR(
               ROUND(SUMPRODUCT(
                  VALUE(LEFT(_xlfn.TEXTSPLIT('Data Table'!E166, CHAR(10)), FIND("-", _xlfn.TEXTSPLIT('Data Table'!E166, CHAR(10)))-1)) *
                  (VALUE(MID(_xlfn.TEXTSPLIT('Data Table'!E166, CHAR(10)), FIND("-", _xlfn.TEXTSPLIT('Data Table'!E166, CHAR(10)))+2,
                  SEARCH("hrs", _xlfn.TEXTSPLIT('Data Table'!E166, CHAR(10)))-SEARCH("-", _xlfn.TEXTSPLIT('Data Table'!E166, CHAR(10)))-2))/12)
               ), 2),
               "-"
            )
         )
      )
   )
)</f>
        <v>28</v>
      </c>
      <c r="F165" s="203" cm="1">
        <f t="array" ref="F165">IF('Data Table'!F166="", "-",
   IF('Data Table'!F166="-", "-",
      IF(ISNUMBER('Data Table'!F166*1), 'Data Table'!F166,
         IF(ISNUMBER(SEARCH("hrs", 'Data Table'!F166)),
            IFERROR(
               ROUND(SUMPRODUCT(
                  VALUE(LEFT(_xlfn.TEXTSPLIT('Data Table'!F166, CHAR(10)), FIND("-", _xlfn.TEXTSPLIT('Data Table'!F166, CHAR(10)))-1)) *
                  (VALUE(MID(_xlfn.TEXTSPLIT('Data Table'!F166, CHAR(10)), FIND("-", _xlfn.TEXTSPLIT('Data Table'!F166, CHAR(10)))+2,
                  SEARCH("hrs", _xlfn.TEXTSPLIT('Data Table'!F166, CHAR(10)))-SEARCH("-", _xlfn.TEXTSPLIT('Data Table'!F166, CHAR(10)))-2))/12)
               ), 2),
               "-"
            )
         )
      )
   )
)</f>
        <v>9</v>
      </c>
      <c r="G165" s="203" cm="1">
        <f t="array" ref="G165">IF('Data Table'!G166="", "-",
   IF('Data Table'!G166="-", "-",
      IF(ISNUMBER('Data Table'!G166*1), 'Data Table'!G166,
         IF(ISNUMBER(SEARCH("hrs", 'Data Table'!G166)),
            IFERROR(
               ROUND(SUMPRODUCT(
                  VALUE(LEFT(_xlfn.TEXTSPLIT('Data Table'!G166, CHAR(10)), FIND("-", _xlfn.TEXTSPLIT('Data Table'!G166, CHAR(10)))-1)) *
                  (VALUE(MID(_xlfn.TEXTSPLIT('Data Table'!G166, CHAR(10)), FIND("-", _xlfn.TEXTSPLIT('Data Table'!G166, CHAR(10)))+2,
                  SEARCH("hrs", _xlfn.TEXTSPLIT('Data Table'!G166, CHAR(10)))-SEARCH("-", _xlfn.TEXTSPLIT('Data Table'!G166, CHAR(10)))-2))/12)
               ), 2),
               "-"
            )
         )
      )
   )
)</f>
        <v>9</v>
      </c>
      <c r="H165" s="203" cm="1">
        <f t="array" ref="H165">IF('Data Table'!H166="", "-",
   IF('Data Table'!H166="-", "-",
      IF(ISNUMBER('Data Table'!H166*1), 'Data Table'!H166,
         IF(ISNUMBER(SEARCH("hrs", 'Data Table'!H166)),
            IFERROR(
               ROUND(SUMPRODUCT(
                  VALUE(LEFT(_xlfn.TEXTSPLIT('Data Table'!H166, CHAR(10)), FIND("-", _xlfn.TEXTSPLIT('Data Table'!H166, CHAR(10)))-1)) *
                  (VALUE(MID(_xlfn.TEXTSPLIT('Data Table'!H166, CHAR(10)), FIND("-", _xlfn.TEXTSPLIT('Data Table'!H166, CHAR(10)))+2,
                  SEARCH("hrs", _xlfn.TEXTSPLIT('Data Table'!H166, CHAR(10)))-SEARCH("-", _xlfn.TEXTSPLIT('Data Table'!H166, CHAR(10)))-2))/12)
               ), 2),
               "-"
            )
         )
      )
   )
)</f>
        <v>8</v>
      </c>
      <c r="I165" s="203" cm="1">
        <f t="array" ref="I165">IF('Data Table'!I166="", "-",
   IF('Data Table'!I166="-", "-",
      IF(ISNUMBER('Data Table'!I166*1), 'Data Table'!I166,
         IF(ISNUMBER(SEARCH("hrs", 'Data Table'!I166)),
            IFERROR(
               ROUND(SUMPRODUCT(
                  VALUE(LEFT(_xlfn.TEXTSPLIT('Data Table'!I166, CHAR(10)), FIND("-", _xlfn.TEXTSPLIT('Data Table'!I166, CHAR(10)))-1)) *
                  (VALUE(MID(_xlfn.TEXTSPLIT('Data Table'!I166, CHAR(10)), FIND("-", _xlfn.TEXTSPLIT('Data Table'!I166, CHAR(10)))+2,
                  SEARCH("hrs", _xlfn.TEXTSPLIT('Data Table'!I166, CHAR(10)))-SEARCH("-", _xlfn.TEXTSPLIT('Data Table'!I166, CHAR(10)))-2))/12)
               ), 2),
               "-"
            )
         )
      )
   )
)</f>
        <v>9</v>
      </c>
      <c r="J165" s="203" cm="1">
        <f t="array" ref="J165">IF('Data Table'!J166="", "-",
   IF('Data Table'!J166="-", "-",
      IF(ISNUMBER('Data Table'!J166*1), 'Data Table'!J166,
         IF(ISNUMBER(SEARCH("hrs", 'Data Table'!J166)),
            IFERROR(
               ROUND(SUMPRODUCT(
                  VALUE(LEFT(_xlfn.TEXTSPLIT('Data Table'!J166, CHAR(10)), FIND("-", _xlfn.TEXTSPLIT('Data Table'!J166, CHAR(10)))-1)) *
                  (VALUE(MID(_xlfn.TEXTSPLIT('Data Table'!J166, CHAR(10)), FIND("-", _xlfn.TEXTSPLIT('Data Table'!J166, CHAR(10)))+2,
                  SEARCH("hrs", _xlfn.TEXTSPLIT('Data Table'!J166, CHAR(10)))-SEARCH("-", _xlfn.TEXTSPLIT('Data Table'!J166, CHAR(10)))-2))/12)
               ), 2),
               "-"
            )
         )
      )
   )
)</f>
        <v>2</v>
      </c>
      <c r="K165" s="203" cm="1">
        <f t="array" ref="K165">IF('Data Table'!K166="", "-",
   IF('Data Table'!K166="-", "-",
      IF(ISNUMBER('Data Table'!K166*1), 'Data Table'!K166,
         IF(ISNUMBER(SEARCH("hrs", 'Data Table'!K166)),
            IFERROR(
               ROUND(SUMPRODUCT(
                  VALUE(LEFT(_xlfn.TEXTSPLIT('Data Table'!K166, CHAR(10)), FIND("-", _xlfn.TEXTSPLIT('Data Table'!K166, CHAR(10)))-1)) *
                  (VALUE(MID(_xlfn.TEXTSPLIT('Data Table'!K166, CHAR(10)), FIND("-", _xlfn.TEXTSPLIT('Data Table'!K166, CHAR(10)))+2,
                  SEARCH("hrs", _xlfn.TEXTSPLIT('Data Table'!K166, CHAR(10)))-SEARCH("-", _xlfn.TEXTSPLIT('Data Table'!K166, CHAR(10)))-2))/12)
               ), 2),
               "-"
            )
         )
      )
   )
)</f>
        <v>2</v>
      </c>
      <c r="L165" s="203" cm="1">
        <f t="array" ref="L165">IF('Data Table'!N166="", "-",
   IF('Data Table'!N166="-", "-",
      IF(ISNUMBER('Data Table'!N166*1), 'Data Table'!N166,
         IF(ISNUMBER(SEARCH("hrs", 'Data Table'!N166)),
            IFERROR(
               ROUND(SUMPRODUCT(
                  VALUE(LEFT(_xlfn.TEXTSPLIT('Data Table'!N166, CHAR(10)), FIND("-", _xlfn.TEXTSPLIT('Data Table'!N166, CHAR(10)))-1)) *
                  (VALUE(MID(_xlfn.TEXTSPLIT('Data Table'!N166, CHAR(10)), FIND("-", _xlfn.TEXTSPLIT('Data Table'!N166, CHAR(10)))+2,
                  SEARCH("hrs", _xlfn.TEXTSPLIT('Data Table'!N166, CHAR(10)))-SEARCH("-", _xlfn.TEXTSPLIT('Data Table'!N166, CHAR(10)))-2))/12)
               ), 2),
               "-"
            )
         )
      )
   )
)</f>
        <v>2</v>
      </c>
      <c r="M165" s="203" cm="1">
        <f t="array" ref="M165">IF('Data Table'!O166="", "-",
   IF('Data Table'!O166="-", "-",
      IF(ISNUMBER('Data Table'!O166*1), 'Data Table'!O166,
         IF(ISNUMBER(SEARCH("hrs", 'Data Table'!O166)),
            IFERROR(
               ROUND(SUMPRODUCT(
                  VALUE(LEFT(_xlfn.TEXTSPLIT('Data Table'!O166, CHAR(10)), FIND("-", _xlfn.TEXTSPLIT('Data Table'!O166, CHAR(10)))-1)) *
                  (VALUE(MID(_xlfn.TEXTSPLIT('Data Table'!O166, CHAR(10)), FIND("-", _xlfn.TEXTSPLIT('Data Table'!O166, CHAR(10)))+2,
                  SEARCH("hrs", _xlfn.TEXTSPLIT('Data Table'!O166, CHAR(10)))-SEARCH("-", _xlfn.TEXTSPLIT('Data Table'!O166, CHAR(10)))-2))/12)
               ), 2),
               "-"
            )
         )
      )
   )
)</f>
        <v>2</v>
      </c>
      <c r="N165" s="203" cm="1">
        <f t="array" ref="N165">IF('Data Table'!P166="", "-",
   IF('Data Table'!P166="-", "-",
      IF(ISNUMBER('Data Table'!P166*1), 'Data Table'!P166,
         IF(ISNUMBER(SEARCH("hrs", 'Data Table'!P166)),
            IFERROR(
               ROUND(SUMPRODUCT(
                  VALUE(LEFT(_xlfn.TEXTSPLIT('Data Table'!P166, CHAR(10)), FIND("-", _xlfn.TEXTSPLIT('Data Table'!P166, CHAR(10)))-1)) *
                  (VALUE(MID(_xlfn.TEXTSPLIT('Data Table'!P166, CHAR(10)), FIND("-", _xlfn.TEXTSPLIT('Data Table'!P166, CHAR(10)))+2,
                  SEARCH("hrs", _xlfn.TEXTSPLIT('Data Table'!P166, CHAR(10)))-SEARCH("-", _xlfn.TEXTSPLIT('Data Table'!P166, CHAR(10)))-2))/12)
               ), 2),
               "-"
            )
         )
      )
   )
)</f>
        <v>6</v>
      </c>
      <c r="O165" s="203" cm="1">
        <f t="array" ref="O165">IF('Data Table'!Q166="", "-",
   IF('Data Table'!Q166="-", "-",
      IF(ISNUMBER('Data Table'!Q166*1), 'Data Table'!Q166,
         IF(ISNUMBER(SEARCH("hrs", 'Data Table'!Q166)),
            IFERROR(
               ROUND(SUMPRODUCT(
                  VALUE(LEFT(_xlfn.TEXTSPLIT('Data Table'!Q166, CHAR(10)), FIND("-", _xlfn.TEXTSPLIT('Data Table'!Q166, CHAR(10)))-1)) *
                  (VALUE(MID(_xlfn.TEXTSPLIT('Data Table'!Q166, CHAR(10)), FIND("-", _xlfn.TEXTSPLIT('Data Table'!Q166, CHAR(10)))+2,
                  SEARCH("hrs", _xlfn.TEXTSPLIT('Data Table'!Q166, CHAR(10)))-SEARCH("-", _xlfn.TEXTSPLIT('Data Table'!Q166, CHAR(10)))-2))/12)
               ), 2),
               "-"
            )
         )
      )
   )
)</f>
        <v>4</v>
      </c>
      <c r="P165" s="203" cm="1">
        <f t="array" ref="P165">IF('Data Table'!R166="", "-",
   IF('Data Table'!R166="-", "-",
      IF(ISNUMBER('Data Table'!R166*1), 'Data Table'!R166,
         IF(ISNUMBER(SEARCH("hrs", 'Data Table'!R166)),
            IFERROR(
               ROUND(SUMPRODUCT(
                  VALUE(LEFT(_xlfn.TEXTSPLIT('Data Table'!R166, CHAR(10)), FIND("-", _xlfn.TEXTSPLIT('Data Table'!R166, CHAR(10)))-1)) *
                  (VALUE(MID(_xlfn.TEXTSPLIT('Data Table'!R166, CHAR(10)), FIND("-", _xlfn.TEXTSPLIT('Data Table'!R166, CHAR(10)))+2,
                  SEARCH("hrs", _xlfn.TEXTSPLIT('Data Table'!R166, CHAR(10)))-SEARCH("-", _xlfn.TEXTSPLIT('Data Table'!R166, CHAR(10)))-2))/12)
               ), 2),
               "-"
            )
         )
      )
   )
)</f>
        <v>3</v>
      </c>
      <c r="Q165" s="203" cm="1">
        <f t="array" ref="Q165">IF('Data Table'!S166="", "-",
   IF('Data Table'!S166="-", "-",
      IF(ISNUMBER('Data Table'!S166*1), 'Data Table'!S166,
         IF(ISNUMBER(SEARCH("hrs", 'Data Table'!S166)),
            IFERROR(
               ROUND(SUMPRODUCT(
                  VALUE(LEFT(_xlfn.TEXTSPLIT('Data Table'!S166, CHAR(10)), FIND("-", _xlfn.TEXTSPLIT('Data Table'!S166, CHAR(10)))-1)) *
                  (VALUE(MID(_xlfn.TEXTSPLIT('Data Table'!S166, CHAR(10)), FIND("-", _xlfn.TEXTSPLIT('Data Table'!S166, CHAR(10)))+2,
                  SEARCH("hrs", _xlfn.TEXTSPLIT('Data Table'!S166, CHAR(10)))-SEARCH("-", _xlfn.TEXTSPLIT('Data Table'!S166, CHAR(10)))-2))/12)
               ), 2),
               "-"
            )
         )
      )
   )
)</f>
        <v>3</v>
      </c>
      <c r="R165" s="203" cm="1">
        <f t="array" ref="R165">IF('Data Table'!T166="", "-",
   IF('Data Table'!T166="-", "-",
      IF(ISNUMBER('Data Table'!T166*1), 'Data Table'!T166,
         IF(ISNUMBER(SEARCH("hrs", 'Data Table'!T166)),
            IFERROR(
               ROUND(SUMPRODUCT(
                  VALUE(LEFT(_xlfn.TEXTSPLIT('Data Table'!T166, CHAR(10)), FIND("-", _xlfn.TEXTSPLIT('Data Table'!T166, CHAR(10)))-1)) *
                  (VALUE(MID(_xlfn.TEXTSPLIT('Data Table'!T166, CHAR(10)), FIND("-", _xlfn.TEXTSPLIT('Data Table'!T166, CHAR(10)))+2,
                  SEARCH("hrs", _xlfn.TEXTSPLIT('Data Table'!T166, CHAR(10)))-SEARCH("-", _xlfn.TEXTSPLIT('Data Table'!T166, CHAR(10)))-2))/12)
               ), 2),
               "-"
            )
         )
      )
   )
)</f>
        <v>6</v>
      </c>
      <c r="S165" s="203" cm="1">
        <f t="array" ref="S165">IF('Data Table'!U166="", "-",
   IF('Data Table'!U166="-", "-",
      IF(ISNUMBER('Data Table'!U166*1), 'Data Table'!U166,
         IF(ISNUMBER(SEARCH("hrs", 'Data Table'!U166)),
            IFERROR(
               ROUND(SUMPRODUCT(
                  VALUE(LEFT(_xlfn.TEXTSPLIT('Data Table'!U166, CHAR(10)), FIND("-", _xlfn.TEXTSPLIT('Data Table'!U166, CHAR(10)))-1)) *
                  (VALUE(MID(_xlfn.TEXTSPLIT('Data Table'!U166, CHAR(10)), FIND("-", _xlfn.TEXTSPLIT('Data Table'!U166, CHAR(10)))+2,
                  SEARCH("hrs", _xlfn.TEXTSPLIT('Data Table'!U166, CHAR(10)))-SEARCH("-", _xlfn.TEXTSPLIT('Data Table'!U166, CHAR(10)))-2))/12)
               ), 2),
               "-"
            )
         )
      )
   )
)</f>
        <v>6</v>
      </c>
      <c r="T165" s="245">
        <v>26600</v>
      </c>
      <c r="U165" s="245">
        <v>63964</v>
      </c>
      <c r="V165" s="246">
        <v>893</v>
      </c>
      <c r="W165" s="208"/>
    </row>
    <row r="166" spans="1:23" s="3" customFormat="1" ht="20.25" customHeight="1">
      <c r="A166" s="205">
        <v>45476</v>
      </c>
      <c r="B166" s="203" cm="1">
        <f t="array" ref="B166">IF('Data Table'!B167="", "-",
   IF('Data Table'!B167="-", "-",
      IF(ISNUMBER('Data Table'!B167*1), 'Data Table'!B167,
         IF(ISNUMBER(SEARCH("hrs", 'Data Table'!B167)),
            IFERROR(
               ROUND(SUMPRODUCT(
                  VALUE(LEFT(_xlfn.TEXTSPLIT('Data Table'!B167, CHAR(10)), FIND("-", _xlfn.TEXTSPLIT('Data Table'!B167, CHAR(10)))-1)) *
                  (VALUE(MID(_xlfn.TEXTSPLIT('Data Table'!B167, CHAR(10)), FIND("-", _xlfn.TEXTSPLIT('Data Table'!B167, CHAR(10)))+2,
                  SEARCH("hrs", _xlfn.TEXTSPLIT('Data Table'!B167, CHAR(10)))-SEARCH("-", _xlfn.TEXTSPLIT('Data Table'!B167, CHAR(10)))-2))/12)
               ), 2),
               "-"
            )
         )
      )
   )
)</f>
        <v>120</v>
      </c>
      <c r="C166" s="203" cm="1">
        <f t="array" ref="C166">IF('Data Table'!C167="", "-",
   IF('Data Table'!C167="-", "-",
      IF(ISNUMBER('Data Table'!C167*1), 'Data Table'!C167,
         IF(ISNUMBER(SEARCH("hrs", 'Data Table'!C167)),
            IFERROR(
               ROUND(SUMPRODUCT(
                  VALUE(LEFT(_xlfn.TEXTSPLIT('Data Table'!C167, CHAR(10)), FIND("-", _xlfn.TEXTSPLIT('Data Table'!C167, CHAR(10)))-1)) *
                  (VALUE(MID(_xlfn.TEXTSPLIT('Data Table'!C167, CHAR(10)), FIND("-", _xlfn.TEXTSPLIT('Data Table'!C167, CHAR(10)))+2,
                  SEARCH("hrs", _xlfn.TEXTSPLIT('Data Table'!C167, CHAR(10)))-SEARCH("-", _xlfn.TEXTSPLIT('Data Table'!C167, CHAR(10)))-2))/12)
               ), 2),
               "-"
            )
         )
      )
   )
)</f>
        <v>116</v>
      </c>
      <c r="D166" s="203" cm="1">
        <f t="array" ref="D166">IF('Data Table'!D167="", "-",
   IF('Data Table'!D167="-", "-",
      IF(ISNUMBER('Data Table'!D167*1), 'Data Table'!D167,
         IF(ISNUMBER(SEARCH("hrs", 'Data Table'!D167)),
            IFERROR(
               ROUND(SUMPRODUCT(
                  VALUE(LEFT(_xlfn.TEXTSPLIT('Data Table'!D167, CHAR(10)), FIND("-", _xlfn.TEXTSPLIT('Data Table'!D167, CHAR(10)))-1)) *
                  (VALUE(MID(_xlfn.TEXTSPLIT('Data Table'!D167, CHAR(10)), FIND("-", _xlfn.TEXTSPLIT('Data Table'!D167, CHAR(10)))+2,
                  SEARCH("hrs", _xlfn.TEXTSPLIT('Data Table'!D167, CHAR(10)))-SEARCH("-", _xlfn.TEXTSPLIT('Data Table'!D167, CHAR(10)))-2))/12)
               ), 2),
               "-"
            )
         )
      )
   )
)</f>
        <v>27</v>
      </c>
      <c r="E166" s="203" cm="1">
        <f t="array" ref="E166">IF('Data Table'!E167="", "-",
   IF('Data Table'!E167="-", "-",
      IF(ISNUMBER('Data Table'!E167*1), 'Data Table'!E167,
         IF(ISNUMBER(SEARCH("hrs", 'Data Table'!E167)),
            IFERROR(
               ROUND(SUMPRODUCT(
                  VALUE(LEFT(_xlfn.TEXTSPLIT('Data Table'!E167, CHAR(10)), FIND("-", _xlfn.TEXTSPLIT('Data Table'!E167, CHAR(10)))-1)) *
                  (VALUE(MID(_xlfn.TEXTSPLIT('Data Table'!E167, CHAR(10)), FIND("-", _xlfn.TEXTSPLIT('Data Table'!E167, CHAR(10)))+2,
                  SEARCH("hrs", _xlfn.TEXTSPLIT('Data Table'!E167, CHAR(10)))-SEARCH("-", _xlfn.TEXTSPLIT('Data Table'!E167, CHAR(10)))-2))/12)
               ), 2),
               "-"
            )
         )
      )
   )
)</f>
        <v>26</v>
      </c>
      <c r="F166" s="203" cm="1">
        <f t="array" ref="F166">IF('Data Table'!F167="", "-",
   IF('Data Table'!F167="-", "-",
      IF(ISNUMBER('Data Table'!F167*1), 'Data Table'!F167,
         IF(ISNUMBER(SEARCH("hrs", 'Data Table'!F167)),
            IFERROR(
               ROUND(SUMPRODUCT(
                  VALUE(LEFT(_xlfn.TEXTSPLIT('Data Table'!F167, CHAR(10)), FIND("-", _xlfn.TEXTSPLIT('Data Table'!F167, CHAR(10)))-1)) *
                  (VALUE(MID(_xlfn.TEXTSPLIT('Data Table'!F167, CHAR(10)), FIND("-", _xlfn.TEXTSPLIT('Data Table'!F167, CHAR(10)))+2,
                  SEARCH("hrs", _xlfn.TEXTSPLIT('Data Table'!F167, CHAR(10)))-SEARCH("-", _xlfn.TEXTSPLIT('Data Table'!F167, CHAR(10)))-2))/12)
               ), 2),
               "-"
            )
         )
      )
   )
)</f>
        <v>9</v>
      </c>
      <c r="G166" s="203" cm="1">
        <f t="array" ref="G166">IF('Data Table'!G167="", "-",
   IF('Data Table'!G167="-", "-",
      IF(ISNUMBER('Data Table'!G167*1), 'Data Table'!G167,
         IF(ISNUMBER(SEARCH("hrs", 'Data Table'!G167)),
            IFERROR(
               ROUND(SUMPRODUCT(
                  VALUE(LEFT(_xlfn.TEXTSPLIT('Data Table'!G167, CHAR(10)), FIND("-", _xlfn.TEXTSPLIT('Data Table'!G167, CHAR(10)))-1)) *
                  (VALUE(MID(_xlfn.TEXTSPLIT('Data Table'!G167, CHAR(10)), FIND("-", _xlfn.TEXTSPLIT('Data Table'!G167, CHAR(10)))+2,
                  SEARCH("hrs", _xlfn.TEXTSPLIT('Data Table'!G167, CHAR(10)))-SEARCH("-", _xlfn.TEXTSPLIT('Data Table'!G167, CHAR(10)))-2))/12)
               ), 2),
               "-"
            )
         )
      )
   )
)</f>
        <v>9</v>
      </c>
      <c r="H166" s="203" cm="1">
        <f t="array" ref="H166">IF('Data Table'!H167="", "-",
   IF('Data Table'!H167="-", "-",
      IF(ISNUMBER('Data Table'!H167*1), 'Data Table'!H167,
         IF(ISNUMBER(SEARCH("hrs", 'Data Table'!H167)),
            IFERROR(
               ROUND(SUMPRODUCT(
                  VALUE(LEFT(_xlfn.TEXTSPLIT('Data Table'!H167, CHAR(10)), FIND("-", _xlfn.TEXTSPLIT('Data Table'!H167, CHAR(10)))-1)) *
                  (VALUE(MID(_xlfn.TEXTSPLIT('Data Table'!H167, CHAR(10)), FIND("-", _xlfn.TEXTSPLIT('Data Table'!H167, CHAR(10)))+2,
                  SEARCH("hrs", _xlfn.TEXTSPLIT('Data Table'!H167, CHAR(10)))-SEARCH("-", _xlfn.TEXTSPLIT('Data Table'!H167, CHAR(10)))-2))/12)
               ), 2),
               "-"
            )
         )
      )
   )
)</f>
        <v>9</v>
      </c>
      <c r="I166" s="203" cm="1">
        <f t="array" ref="I166">IF('Data Table'!I167="", "-",
   IF('Data Table'!I167="-", "-",
      IF(ISNUMBER('Data Table'!I167*1), 'Data Table'!I167,
         IF(ISNUMBER(SEARCH("hrs", 'Data Table'!I167)),
            IFERROR(
               ROUND(SUMPRODUCT(
                  VALUE(LEFT(_xlfn.TEXTSPLIT('Data Table'!I167, CHAR(10)), FIND("-", _xlfn.TEXTSPLIT('Data Table'!I167, CHAR(10)))-1)) *
                  (VALUE(MID(_xlfn.TEXTSPLIT('Data Table'!I167, CHAR(10)), FIND("-", _xlfn.TEXTSPLIT('Data Table'!I167, CHAR(10)))+2,
                  SEARCH("hrs", _xlfn.TEXTSPLIT('Data Table'!I167, CHAR(10)))-SEARCH("-", _xlfn.TEXTSPLIT('Data Table'!I167, CHAR(10)))-2))/12)
               ), 2),
               "-"
            )
         )
      )
   )
)</f>
        <v>8</v>
      </c>
      <c r="J166" s="203" cm="1">
        <f t="array" ref="J166">IF('Data Table'!J167="", "-",
   IF('Data Table'!J167="-", "-",
      IF(ISNUMBER('Data Table'!J167*1), 'Data Table'!J167,
         IF(ISNUMBER(SEARCH("hrs", 'Data Table'!J167)),
            IFERROR(
               ROUND(SUMPRODUCT(
                  VALUE(LEFT(_xlfn.TEXTSPLIT('Data Table'!J167, CHAR(10)), FIND("-", _xlfn.TEXTSPLIT('Data Table'!J167, CHAR(10)))-1)) *
                  (VALUE(MID(_xlfn.TEXTSPLIT('Data Table'!J167, CHAR(10)), FIND("-", _xlfn.TEXTSPLIT('Data Table'!J167, CHAR(10)))+2,
                  SEARCH("hrs", _xlfn.TEXTSPLIT('Data Table'!J167, CHAR(10)))-SEARCH("-", _xlfn.TEXTSPLIT('Data Table'!J167, CHAR(10)))-2))/12)
               ), 2),
               "-"
            )
         )
      )
   )
)</f>
        <v>3</v>
      </c>
      <c r="K166" s="203" cm="1">
        <f t="array" ref="K166">IF('Data Table'!K167="", "-",
   IF('Data Table'!K167="-", "-",
      IF(ISNUMBER('Data Table'!K167*1), 'Data Table'!K167,
         IF(ISNUMBER(SEARCH("hrs", 'Data Table'!K167)),
            IFERROR(
               ROUND(SUMPRODUCT(
                  VALUE(LEFT(_xlfn.TEXTSPLIT('Data Table'!K167, CHAR(10)), FIND("-", _xlfn.TEXTSPLIT('Data Table'!K167, CHAR(10)))-1)) *
                  (VALUE(MID(_xlfn.TEXTSPLIT('Data Table'!K167, CHAR(10)), FIND("-", _xlfn.TEXTSPLIT('Data Table'!K167, CHAR(10)))+2,
                  SEARCH("hrs", _xlfn.TEXTSPLIT('Data Table'!K167, CHAR(10)))-SEARCH("-", _xlfn.TEXTSPLIT('Data Table'!K167, CHAR(10)))-2))/12)
               ), 2),
               "-"
            )
         )
      )
   )
)</f>
        <v>3</v>
      </c>
      <c r="L166" s="203" cm="1">
        <f t="array" ref="L166">IF('Data Table'!N167="", "-",
   IF('Data Table'!N167="-", "-",
      IF(ISNUMBER('Data Table'!N167*1), 'Data Table'!N167,
         IF(ISNUMBER(SEARCH("hrs", 'Data Table'!N167)),
            IFERROR(
               ROUND(SUMPRODUCT(
                  VALUE(LEFT(_xlfn.TEXTSPLIT('Data Table'!N167, CHAR(10)), FIND("-", _xlfn.TEXTSPLIT('Data Table'!N167, CHAR(10)))-1)) *
                  (VALUE(MID(_xlfn.TEXTSPLIT('Data Table'!N167, CHAR(10)), FIND("-", _xlfn.TEXTSPLIT('Data Table'!N167, CHAR(10)))+2,
                  SEARCH("hrs", _xlfn.TEXTSPLIT('Data Table'!N167, CHAR(10)))-SEARCH("-", _xlfn.TEXTSPLIT('Data Table'!N167, CHAR(10)))-2))/12)
               ), 2),
               "-"
            )
         )
      )
   )
)</f>
        <v>2</v>
      </c>
      <c r="M166" s="203" cm="1">
        <f t="array" ref="M166">IF('Data Table'!O167="", "-",
   IF('Data Table'!O167="-", "-",
      IF(ISNUMBER('Data Table'!O167*1), 'Data Table'!O167,
         IF(ISNUMBER(SEARCH("hrs", 'Data Table'!O167)),
            IFERROR(
               ROUND(SUMPRODUCT(
                  VALUE(LEFT(_xlfn.TEXTSPLIT('Data Table'!O167, CHAR(10)), FIND("-", _xlfn.TEXTSPLIT('Data Table'!O167, CHAR(10)))-1)) *
                  (VALUE(MID(_xlfn.TEXTSPLIT('Data Table'!O167, CHAR(10)), FIND("-", _xlfn.TEXTSPLIT('Data Table'!O167, CHAR(10)))+2,
                  SEARCH("hrs", _xlfn.TEXTSPLIT('Data Table'!O167, CHAR(10)))-SEARCH("-", _xlfn.TEXTSPLIT('Data Table'!O167, CHAR(10)))-2))/12)
               ), 2),
               "-"
            )
         )
      )
   )
)</f>
        <v>2</v>
      </c>
      <c r="N166" s="203" cm="1">
        <f t="array" ref="N166">IF('Data Table'!P167="", "-",
   IF('Data Table'!P167="-", "-",
      IF(ISNUMBER('Data Table'!P167*1), 'Data Table'!P167,
         IF(ISNUMBER(SEARCH("hrs", 'Data Table'!P167)),
            IFERROR(
               ROUND(SUMPRODUCT(
                  VALUE(LEFT(_xlfn.TEXTSPLIT('Data Table'!P167, CHAR(10)), FIND("-", _xlfn.TEXTSPLIT('Data Table'!P167, CHAR(10)))-1)) *
                  (VALUE(MID(_xlfn.TEXTSPLIT('Data Table'!P167, CHAR(10)), FIND("-", _xlfn.TEXTSPLIT('Data Table'!P167, CHAR(10)))+2,
                  SEARCH("hrs", _xlfn.TEXTSPLIT('Data Table'!P167, CHAR(10)))-SEARCH("-", _xlfn.TEXTSPLIT('Data Table'!P167, CHAR(10)))-2))/12)
               ), 2),
               "-"
            )
         )
      )
   )
)</f>
        <v>5</v>
      </c>
      <c r="O166" s="203" cm="1">
        <f t="array" ref="O166">IF('Data Table'!Q167="", "-",
   IF('Data Table'!Q167="-", "-",
      IF(ISNUMBER('Data Table'!Q167*1), 'Data Table'!Q167,
         IF(ISNUMBER(SEARCH("hrs", 'Data Table'!Q167)),
            IFERROR(
               ROUND(SUMPRODUCT(
                  VALUE(LEFT(_xlfn.TEXTSPLIT('Data Table'!Q167, CHAR(10)), FIND("-", _xlfn.TEXTSPLIT('Data Table'!Q167, CHAR(10)))-1)) *
                  (VALUE(MID(_xlfn.TEXTSPLIT('Data Table'!Q167, CHAR(10)), FIND("-", _xlfn.TEXTSPLIT('Data Table'!Q167, CHAR(10)))+2,
                  SEARCH("hrs", _xlfn.TEXTSPLIT('Data Table'!Q167, CHAR(10)))-SEARCH("-", _xlfn.TEXTSPLIT('Data Table'!Q167, CHAR(10)))-2))/12)
               ), 2),
               "-"
            )
         )
      )
   )
)</f>
        <v>4</v>
      </c>
      <c r="P166" s="203" cm="1">
        <f t="array" ref="P166">IF('Data Table'!R167="", "-",
   IF('Data Table'!R167="-", "-",
      IF(ISNUMBER('Data Table'!R167*1), 'Data Table'!R167,
         IF(ISNUMBER(SEARCH("hrs", 'Data Table'!R167)),
            IFERROR(
               ROUND(SUMPRODUCT(
                  VALUE(LEFT(_xlfn.TEXTSPLIT('Data Table'!R167, CHAR(10)), FIND("-", _xlfn.TEXTSPLIT('Data Table'!R167, CHAR(10)))-1)) *
                  (VALUE(MID(_xlfn.TEXTSPLIT('Data Table'!R167, CHAR(10)), FIND("-", _xlfn.TEXTSPLIT('Data Table'!R167, CHAR(10)))+2,
                  SEARCH("hrs", _xlfn.TEXTSPLIT('Data Table'!R167, CHAR(10)))-SEARCH("-", _xlfn.TEXTSPLIT('Data Table'!R167, CHAR(10)))-2))/12)
               ), 2),
               "-"
            )
         )
      )
   )
)</f>
        <v>3</v>
      </c>
      <c r="Q166" s="203" cm="1">
        <f t="array" ref="Q166">IF('Data Table'!S167="", "-",
   IF('Data Table'!S167="-", "-",
      IF(ISNUMBER('Data Table'!S167*1), 'Data Table'!S167,
         IF(ISNUMBER(SEARCH("hrs", 'Data Table'!S167)),
            IFERROR(
               ROUND(SUMPRODUCT(
                  VALUE(LEFT(_xlfn.TEXTSPLIT('Data Table'!S167, CHAR(10)), FIND("-", _xlfn.TEXTSPLIT('Data Table'!S167, CHAR(10)))-1)) *
                  (VALUE(MID(_xlfn.TEXTSPLIT('Data Table'!S167, CHAR(10)), FIND("-", _xlfn.TEXTSPLIT('Data Table'!S167, CHAR(10)))+2,
                  SEARCH("hrs", _xlfn.TEXTSPLIT('Data Table'!S167, CHAR(10)))-SEARCH("-", _xlfn.TEXTSPLIT('Data Table'!S167, CHAR(10)))-2))/12)
               ), 2),
               "-"
            )
         )
      )
   )
)</f>
        <v>3</v>
      </c>
      <c r="R166" s="203" cm="1">
        <f t="array" ref="R166">IF('Data Table'!T167="", "-",
   IF('Data Table'!T167="-", "-",
      IF(ISNUMBER('Data Table'!T167*1), 'Data Table'!T167,
         IF(ISNUMBER(SEARCH("hrs", 'Data Table'!T167)),
            IFERROR(
               ROUND(SUMPRODUCT(
                  VALUE(LEFT(_xlfn.TEXTSPLIT('Data Table'!T167, CHAR(10)), FIND("-", _xlfn.TEXTSPLIT('Data Table'!T167, CHAR(10)))-1)) *
                  (VALUE(MID(_xlfn.TEXTSPLIT('Data Table'!T167, CHAR(10)), FIND("-", _xlfn.TEXTSPLIT('Data Table'!T167, CHAR(10)))+2,
                  SEARCH("hrs", _xlfn.TEXTSPLIT('Data Table'!T167, CHAR(10)))-SEARCH("-", _xlfn.TEXTSPLIT('Data Table'!T167, CHAR(10)))-2))/12)
               ), 2),
               "-"
            )
         )
      )
   )
)</f>
        <v>6</v>
      </c>
      <c r="S166" s="203" cm="1">
        <f t="array" ref="S166">IF('Data Table'!U167="", "-",
   IF('Data Table'!U167="-", "-",
      IF(ISNUMBER('Data Table'!U167*1), 'Data Table'!U167,
         IF(ISNUMBER(SEARCH("hrs", 'Data Table'!U167)),
            IFERROR(
               ROUND(SUMPRODUCT(
                  VALUE(LEFT(_xlfn.TEXTSPLIT('Data Table'!U167, CHAR(10)), FIND("-", _xlfn.TEXTSPLIT('Data Table'!U167, CHAR(10)))-1)) *
                  (VALUE(MID(_xlfn.TEXTSPLIT('Data Table'!U167, CHAR(10)), FIND("-", _xlfn.TEXTSPLIT('Data Table'!U167, CHAR(10)))+2,
                  SEARCH("hrs", _xlfn.TEXTSPLIT('Data Table'!U167, CHAR(10)))-SEARCH("-", _xlfn.TEXTSPLIT('Data Table'!U167, CHAR(10)))-2))/12)
               ), 2),
               "-"
            )
         )
      )
   )
)</f>
        <v>6</v>
      </c>
      <c r="T166" s="245">
        <v>26977</v>
      </c>
      <c r="U166" s="245">
        <v>67935</v>
      </c>
      <c r="V166" s="246">
        <v>954</v>
      </c>
      <c r="W166" s="208"/>
    </row>
    <row r="167" spans="1:23" s="3" customFormat="1" ht="20.25" customHeight="1">
      <c r="A167" s="205">
        <v>45477</v>
      </c>
      <c r="B167" s="203" cm="1">
        <f t="array" ref="B167">IF('Data Table'!B168="", "-",
   IF('Data Table'!B168="-", "-",
      IF(ISNUMBER('Data Table'!B168*1), 'Data Table'!B168,
         IF(ISNUMBER(SEARCH("hrs", 'Data Table'!B168)),
            IFERROR(
               ROUND(SUMPRODUCT(
                  VALUE(LEFT(_xlfn.TEXTSPLIT('Data Table'!B168, CHAR(10)), FIND("-", _xlfn.TEXTSPLIT('Data Table'!B168, CHAR(10)))-1)) *
                  (VALUE(MID(_xlfn.TEXTSPLIT('Data Table'!B168, CHAR(10)), FIND("-", _xlfn.TEXTSPLIT('Data Table'!B168, CHAR(10)))+2,
                  SEARCH("hrs", _xlfn.TEXTSPLIT('Data Table'!B168, CHAR(10)))-SEARCH("-", _xlfn.TEXTSPLIT('Data Table'!B168, CHAR(10)))-2))/12)
               ), 2),
               "-"
            )
         )
      )
   )
)</f>
        <v>112</v>
      </c>
      <c r="C167" s="203" cm="1">
        <f t="array" ref="C167">IF('Data Table'!C168="", "-",
   IF('Data Table'!C168="-", "-",
      IF(ISNUMBER('Data Table'!C168*1), 'Data Table'!C168,
         IF(ISNUMBER(SEARCH("hrs", 'Data Table'!C168)),
            IFERROR(
               ROUND(SUMPRODUCT(
                  VALUE(LEFT(_xlfn.TEXTSPLIT('Data Table'!C168, CHAR(10)), FIND("-", _xlfn.TEXTSPLIT('Data Table'!C168, CHAR(10)))-1)) *
                  (VALUE(MID(_xlfn.TEXTSPLIT('Data Table'!C168, CHAR(10)), FIND("-", _xlfn.TEXTSPLIT('Data Table'!C168, CHAR(10)))+2,
                  SEARCH("hrs", _xlfn.TEXTSPLIT('Data Table'!C168, CHAR(10)))-SEARCH("-", _xlfn.TEXTSPLIT('Data Table'!C168, CHAR(10)))-2))/12)
               ), 2),
               "-"
            )
         )
      )
   )
)</f>
        <v>114</v>
      </c>
      <c r="D167" s="203" cm="1">
        <f t="array" ref="D167">IF('Data Table'!D168="", "-",
   IF('Data Table'!D168="-", "-",
      IF(ISNUMBER('Data Table'!D168*1), 'Data Table'!D168,
         IF(ISNUMBER(SEARCH("hrs", 'Data Table'!D168)),
            IFERROR(
               ROUND(SUMPRODUCT(
                  VALUE(LEFT(_xlfn.TEXTSPLIT('Data Table'!D168, CHAR(10)), FIND("-", _xlfn.TEXTSPLIT('Data Table'!D168, CHAR(10)))-1)) *
                  (VALUE(MID(_xlfn.TEXTSPLIT('Data Table'!D168, CHAR(10)), FIND("-", _xlfn.TEXTSPLIT('Data Table'!D168, CHAR(10)))+2,
                  SEARCH("hrs", _xlfn.TEXTSPLIT('Data Table'!D168, CHAR(10)))-SEARCH("-", _xlfn.TEXTSPLIT('Data Table'!D168, CHAR(10)))-2))/12)
               ), 2),
               "-"
            )
         )
      )
   )
)</f>
        <v>27</v>
      </c>
      <c r="E167" s="203" cm="1">
        <f t="array" ref="E167">IF('Data Table'!E168="", "-",
   IF('Data Table'!E168="-", "-",
      IF(ISNUMBER('Data Table'!E168*1), 'Data Table'!E168,
         IF(ISNUMBER(SEARCH("hrs", 'Data Table'!E168)),
            IFERROR(
               ROUND(SUMPRODUCT(
                  VALUE(LEFT(_xlfn.TEXTSPLIT('Data Table'!E168, CHAR(10)), FIND("-", _xlfn.TEXTSPLIT('Data Table'!E168, CHAR(10)))-1)) *
                  (VALUE(MID(_xlfn.TEXTSPLIT('Data Table'!E168, CHAR(10)), FIND("-", _xlfn.TEXTSPLIT('Data Table'!E168, CHAR(10)))+2,
                  SEARCH("hrs", _xlfn.TEXTSPLIT('Data Table'!E168, CHAR(10)))-SEARCH("-", _xlfn.TEXTSPLIT('Data Table'!E168, CHAR(10)))-2))/12)
               ), 2),
               "-"
            )
         )
      )
   )
)</f>
        <v>28</v>
      </c>
      <c r="F167" s="203" cm="1">
        <f t="array" ref="F167">IF('Data Table'!F168="", "-",
   IF('Data Table'!F168="-", "-",
      IF(ISNUMBER('Data Table'!F168*1), 'Data Table'!F168,
         IF(ISNUMBER(SEARCH("hrs", 'Data Table'!F168)),
            IFERROR(
               ROUND(SUMPRODUCT(
                  VALUE(LEFT(_xlfn.TEXTSPLIT('Data Table'!F168, CHAR(10)), FIND("-", _xlfn.TEXTSPLIT('Data Table'!F168, CHAR(10)))-1)) *
                  (VALUE(MID(_xlfn.TEXTSPLIT('Data Table'!F168, CHAR(10)), FIND("-", _xlfn.TEXTSPLIT('Data Table'!F168, CHAR(10)))+2,
                  SEARCH("hrs", _xlfn.TEXTSPLIT('Data Table'!F168, CHAR(10)))-SEARCH("-", _xlfn.TEXTSPLIT('Data Table'!F168, CHAR(10)))-2))/12)
               ), 2),
               "-"
            )
         )
      )
   )
)</f>
        <v>9</v>
      </c>
      <c r="G167" s="203" cm="1">
        <f t="array" ref="G167">IF('Data Table'!G168="", "-",
   IF('Data Table'!G168="-", "-",
      IF(ISNUMBER('Data Table'!G168*1), 'Data Table'!G168,
         IF(ISNUMBER(SEARCH("hrs", 'Data Table'!G168)),
            IFERROR(
               ROUND(SUMPRODUCT(
                  VALUE(LEFT(_xlfn.TEXTSPLIT('Data Table'!G168, CHAR(10)), FIND("-", _xlfn.TEXTSPLIT('Data Table'!G168, CHAR(10)))-1)) *
                  (VALUE(MID(_xlfn.TEXTSPLIT('Data Table'!G168, CHAR(10)), FIND("-", _xlfn.TEXTSPLIT('Data Table'!G168, CHAR(10)))+2,
                  SEARCH("hrs", _xlfn.TEXTSPLIT('Data Table'!G168, CHAR(10)))-SEARCH("-", _xlfn.TEXTSPLIT('Data Table'!G168, CHAR(10)))-2))/12)
               ), 2),
               "-"
            )
         )
      )
   )
)</f>
        <v>9</v>
      </c>
      <c r="H167" s="203" cm="1">
        <f t="array" ref="H167">IF('Data Table'!H168="", "-",
   IF('Data Table'!H168="-", "-",
      IF(ISNUMBER('Data Table'!H168*1), 'Data Table'!H168,
         IF(ISNUMBER(SEARCH("hrs", 'Data Table'!H168)),
            IFERROR(
               ROUND(SUMPRODUCT(
                  VALUE(LEFT(_xlfn.TEXTSPLIT('Data Table'!H168, CHAR(10)), FIND("-", _xlfn.TEXTSPLIT('Data Table'!H168, CHAR(10)))-1)) *
                  (VALUE(MID(_xlfn.TEXTSPLIT('Data Table'!H168, CHAR(10)), FIND("-", _xlfn.TEXTSPLIT('Data Table'!H168, CHAR(10)))+2,
                  SEARCH("hrs", _xlfn.TEXTSPLIT('Data Table'!H168, CHAR(10)))-SEARCH("-", _xlfn.TEXTSPLIT('Data Table'!H168, CHAR(10)))-2))/12)
               ), 2),
               "-"
            )
         )
      )
   )
)</f>
        <v>9</v>
      </c>
      <c r="I167" s="203" cm="1">
        <f t="array" ref="I167">IF('Data Table'!I168="", "-",
   IF('Data Table'!I168="-", "-",
      IF(ISNUMBER('Data Table'!I168*1), 'Data Table'!I168,
         IF(ISNUMBER(SEARCH("hrs", 'Data Table'!I168)),
            IFERROR(
               ROUND(SUMPRODUCT(
                  VALUE(LEFT(_xlfn.TEXTSPLIT('Data Table'!I168, CHAR(10)), FIND("-", _xlfn.TEXTSPLIT('Data Table'!I168, CHAR(10)))-1)) *
                  (VALUE(MID(_xlfn.TEXTSPLIT('Data Table'!I168, CHAR(10)), FIND("-", _xlfn.TEXTSPLIT('Data Table'!I168, CHAR(10)))+2,
                  SEARCH("hrs", _xlfn.TEXTSPLIT('Data Table'!I168, CHAR(10)))-SEARCH("-", _xlfn.TEXTSPLIT('Data Table'!I168, CHAR(10)))-2))/12)
               ), 2),
               "-"
            )
         )
      )
   )
)</f>
        <v>8</v>
      </c>
      <c r="J167" s="203" cm="1">
        <f t="array" ref="J167">IF('Data Table'!J168="", "-",
   IF('Data Table'!J168="-", "-",
      IF(ISNUMBER('Data Table'!J168*1), 'Data Table'!J168,
         IF(ISNUMBER(SEARCH("hrs", 'Data Table'!J168)),
            IFERROR(
               ROUND(SUMPRODUCT(
                  VALUE(LEFT(_xlfn.TEXTSPLIT('Data Table'!J168, CHAR(10)), FIND("-", _xlfn.TEXTSPLIT('Data Table'!J168, CHAR(10)))-1)) *
                  (VALUE(MID(_xlfn.TEXTSPLIT('Data Table'!J168, CHAR(10)), FIND("-", _xlfn.TEXTSPLIT('Data Table'!J168, CHAR(10)))+2,
                  SEARCH("hrs", _xlfn.TEXTSPLIT('Data Table'!J168, CHAR(10)))-SEARCH("-", _xlfn.TEXTSPLIT('Data Table'!J168, CHAR(10)))-2))/12)
               ), 2),
               "-"
            )
         )
      )
   )
)</f>
        <v>4</v>
      </c>
      <c r="K167" s="203" cm="1">
        <f t="array" ref="K167">IF('Data Table'!K168="", "-",
   IF('Data Table'!K168="-", "-",
      IF(ISNUMBER('Data Table'!K168*1), 'Data Table'!K168,
         IF(ISNUMBER(SEARCH("hrs", 'Data Table'!K168)),
            IFERROR(
               ROUND(SUMPRODUCT(
                  VALUE(LEFT(_xlfn.TEXTSPLIT('Data Table'!K168, CHAR(10)), FIND("-", _xlfn.TEXTSPLIT('Data Table'!K168, CHAR(10)))-1)) *
                  (VALUE(MID(_xlfn.TEXTSPLIT('Data Table'!K168, CHAR(10)), FIND("-", _xlfn.TEXTSPLIT('Data Table'!K168, CHAR(10)))+2,
                  SEARCH("hrs", _xlfn.TEXTSPLIT('Data Table'!K168, CHAR(10)))-SEARCH("-", _xlfn.TEXTSPLIT('Data Table'!K168, CHAR(10)))-2))/12)
               ), 2),
               "-"
            )
         )
      )
   )
)</f>
        <v>3</v>
      </c>
      <c r="L167" s="203" cm="1">
        <f t="array" ref="L167">IF('Data Table'!N168="", "-",
   IF('Data Table'!N168="-", "-",
      IF(ISNUMBER('Data Table'!N168*1), 'Data Table'!N168,
         IF(ISNUMBER(SEARCH("hrs", 'Data Table'!N168)),
            IFERROR(
               ROUND(SUMPRODUCT(
                  VALUE(LEFT(_xlfn.TEXTSPLIT('Data Table'!N168, CHAR(10)), FIND("-", _xlfn.TEXTSPLIT('Data Table'!N168, CHAR(10)))-1)) *
                  (VALUE(MID(_xlfn.TEXTSPLIT('Data Table'!N168, CHAR(10)), FIND("-", _xlfn.TEXTSPLIT('Data Table'!N168, CHAR(10)))+2,
                  SEARCH("hrs", _xlfn.TEXTSPLIT('Data Table'!N168, CHAR(10)))-SEARCH("-", _xlfn.TEXTSPLIT('Data Table'!N168, CHAR(10)))-2))/12)
               ), 2),
               "-"
            )
         )
      )
   )
)</f>
        <v>2</v>
      </c>
      <c r="M167" s="203" cm="1">
        <f t="array" ref="M167">IF('Data Table'!O168="", "-",
   IF('Data Table'!O168="-", "-",
      IF(ISNUMBER('Data Table'!O168*1), 'Data Table'!O168,
         IF(ISNUMBER(SEARCH("hrs", 'Data Table'!O168)),
            IFERROR(
               ROUND(SUMPRODUCT(
                  VALUE(LEFT(_xlfn.TEXTSPLIT('Data Table'!O168, CHAR(10)), FIND("-", _xlfn.TEXTSPLIT('Data Table'!O168, CHAR(10)))-1)) *
                  (VALUE(MID(_xlfn.TEXTSPLIT('Data Table'!O168, CHAR(10)), FIND("-", _xlfn.TEXTSPLIT('Data Table'!O168, CHAR(10)))+2,
                  SEARCH("hrs", _xlfn.TEXTSPLIT('Data Table'!O168, CHAR(10)))-SEARCH("-", _xlfn.TEXTSPLIT('Data Table'!O168, CHAR(10)))-2))/12)
               ), 2),
               "-"
            )
         )
      )
   )
)</f>
        <v>2</v>
      </c>
      <c r="N167" s="203" cm="1">
        <f t="array" ref="N167">IF('Data Table'!P168="", "-",
   IF('Data Table'!P168="-", "-",
      IF(ISNUMBER('Data Table'!P168*1), 'Data Table'!P168,
         IF(ISNUMBER(SEARCH("hrs", 'Data Table'!P168)),
            IFERROR(
               ROUND(SUMPRODUCT(
                  VALUE(LEFT(_xlfn.TEXTSPLIT('Data Table'!P168, CHAR(10)), FIND("-", _xlfn.TEXTSPLIT('Data Table'!P168, CHAR(10)))-1)) *
                  (VALUE(MID(_xlfn.TEXTSPLIT('Data Table'!P168, CHAR(10)), FIND("-", _xlfn.TEXTSPLIT('Data Table'!P168, CHAR(10)))+2,
                  SEARCH("hrs", _xlfn.TEXTSPLIT('Data Table'!P168, CHAR(10)))-SEARCH("-", _xlfn.TEXTSPLIT('Data Table'!P168, CHAR(10)))-2))/12)
               ), 2),
               "-"
            )
         )
      )
   )
)</f>
        <v>5</v>
      </c>
      <c r="O167" s="203" cm="1">
        <f t="array" ref="O167">IF('Data Table'!Q168="", "-",
   IF('Data Table'!Q168="-", "-",
      IF(ISNUMBER('Data Table'!Q168*1), 'Data Table'!Q168,
         IF(ISNUMBER(SEARCH("hrs", 'Data Table'!Q168)),
            IFERROR(
               ROUND(SUMPRODUCT(
                  VALUE(LEFT(_xlfn.TEXTSPLIT('Data Table'!Q168, CHAR(10)), FIND("-", _xlfn.TEXTSPLIT('Data Table'!Q168, CHAR(10)))-1)) *
                  (VALUE(MID(_xlfn.TEXTSPLIT('Data Table'!Q168, CHAR(10)), FIND("-", _xlfn.TEXTSPLIT('Data Table'!Q168, CHAR(10)))+2,
                  SEARCH("hrs", _xlfn.TEXTSPLIT('Data Table'!Q168, CHAR(10)))-SEARCH("-", _xlfn.TEXTSPLIT('Data Table'!Q168, CHAR(10)))-2))/12)
               ), 2),
               "-"
            )
         )
      )
   )
)</f>
        <v>4</v>
      </c>
      <c r="P167" s="203" cm="1">
        <f t="array" ref="P167">IF('Data Table'!R168="", "-",
   IF('Data Table'!R168="-", "-",
      IF(ISNUMBER('Data Table'!R168*1), 'Data Table'!R168,
         IF(ISNUMBER(SEARCH("hrs", 'Data Table'!R168)),
            IFERROR(
               ROUND(SUMPRODUCT(
                  VALUE(LEFT(_xlfn.TEXTSPLIT('Data Table'!R168, CHAR(10)), FIND("-", _xlfn.TEXTSPLIT('Data Table'!R168, CHAR(10)))-1)) *
                  (VALUE(MID(_xlfn.TEXTSPLIT('Data Table'!R168, CHAR(10)), FIND("-", _xlfn.TEXTSPLIT('Data Table'!R168, CHAR(10)))+2,
                  SEARCH("hrs", _xlfn.TEXTSPLIT('Data Table'!R168, CHAR(10)))-SEARCH("-", _xlfn.TEXTSPLIT('Data Table'!R168, CHAR(10)))-2))/12)
               ), 2),
               "-"
            )
         )
      )
   )
)</f>
        <v>3</v>
      </c>
      <c r="Q167" s="203" cm="1">
        <f t="array" ref="Q167">IF('Data Table'!S168="", "-",
   IF('Data Table'!S168="-", "-",
      IF(ISNUMBER('Data Table'!S168*1), 'Data Table'!S168,
         IF(ISNUMBER(SEARCH("hrs", 'Data Table'!S168)),
            IFERROR(
               ROUND(SUMPRODUCT(
                  VALUE(LEFT(_xlfn.TEXTSPLIT('Data Table'!S168, CHAR(10)), FIND("-", _xlfn.TEXTSPLIT('Data Table'!S168, CHAR(10)))-1)) *
                  (VALUE(MID(_xlfn.TEXTSPLIT('Data Table'!S168, CHAR(10)), FIND("-", _xlfn.TEXTSPLIT('Data Table'!S168, CHAR(10)))+2,
                  SEARCH("hrs", _xlfn.TEXTSPLIT('Data Table'!S168, CHAR(10)))-SEARCH("-", _xlfn.TEXTSPLIT('Data Table'!S168, CHAR(10)))-2))/12)
               ), 2),
               "-"
            )
         )
      )
   )
)</f>
        <v>3</v>
      </c>
      <c r="R167" s="203" cm="1">
        <f t="array" ref="R167">IF('Data Table'!T168="", "-",
   IF('Data Table'!T168="-", "-",
      IF(ISNUMBER('Data Table'!T168*1), 'Data Table'!T168,
         IF(ISNUMBER(SEARCH("hrs", 'Data Table'!T168)),
            IFERROR(
               ROUND(SUMPRODUCT(
                  VALUE(LEFT(_xlfn.TEXTSPLIT('Data Table'!T168, CHAR(10)), FIND("-", _xlfn.TEXTSPLIT('Data Table'!T168, CHAR(10)))-1)) *
                  (VALUE(MID(_xlfn.TEXTSPLIT('Data Table'!T168, CHAR(10)), FIND("-", _xlfn.TEXTSPLIT('Data Table'!T168, CHAR(10)))+2,
                  SEARCH("hrs", _xlfn.TEXTSPLIT('Data Table'!T168, CHAR(10)))-SEARCH("-", _xlfn.TEXTSPLIT('Data Table'!T168, CHAR(10)))-2))/12)
               ), 2),
               "-"
            )
         )
      )
   )
)</f>
        <v>6</v>
      </c>
      <c r="S167" s="203" cm="1">
        <f t="array" ref="S167">IF('Data Table'!U168="", "-",
   IF('Data Table'!U168="-", "-",
      IF(ISNUMBER('Data Table'!U168*1), 'Data Table'!U168,
         IF(ISNUMBER(SEARCH("hrs", 'Data Table'!U168)),
            IFERROR(
               ROUND(SUMPRODUCT(
                  VALUE(LEFT(_xlfn.TEXTSPLIT('Data Table'!U168, CHAR(10)), FIND("-", _xlfn.TEXTSPLIT('Data Table'!U168, CHAR(10)))-1)) *
                  (VALUE(MID(_xlfn.TEXTSPLIT('Data Table'!U168, CHAR(10)), FIND("-", _xlfn.TEXTSPLIT('Data Table'!U168, CHAR(10)))+2,
                  SEARCH("hrs", _xlfn.TEXTSPLIT('Data Table'!U168, CHAR(10)))-SEARCH("-", _xlfn.TEXTSPLIT('Data Table'!U168, CHAR(10)))-2))/12)
               ), 2),
               "-"
            )
         )
      )
   )
)</f>
        <v>6</v>
      </c>
      <c r="T167" s="245">
        <v>26215</v>
      </c>
      <c r="U167" s="245">
        <v>66444</v>
      </c>
      <c r="V167" s="246">
        <v>941</v>
      </c>
      <c r="W167" s="208"/>
    </row>
    <row r="168" spans="1:23" s="3" customFormat="1" ht="20.25" customHeight="1">
      <c r="A168" s="205">
        <v>45478</v>
      </c>
      <c r="B168" s="203" cm="1">
        <f t="array" ref="B168">IF('Data Table'!B169="", "-",
   IF('Data Table'!B169="-", "-",
      IF(ISNUMBER('Data Table'!B169*1), 'Data Table'!B169,
         IF(ISNUMBER(SEARCH("hrs", 'Data Table'!B169)),
            IFERROR(
               ROUND(SUMPRODUCT(
                  VALUE(LEFT(_xlfn.TEXTSPLIT('Data Table'!B169, CHAR(10)), FIND("-", _xlfn.TEXTSPLIT('Data Table'!B169, CHAR(10)))-1)) *
                  (VALUE(MID(_xlfn.TEXTSPLIT('Data Table'!B169, CHAR(10)), FIND("-", _xlfn.TEXTSPLIT('Data Table'!B169, CHAR(10)))+2,
                  SEARCH("hrs", _xlfn.TEXTSPLIT('Data Table'!B169, CHAR(10)))-SEARCH("-", _xlfn.TEXTSPLIT('Data Table'!B169, CHAR(10)))-2))/12)
               ), 2),
               "-"
            )
         )
      )
   )
)</f>
        <v>119</v>
      </c>
      <c r="C168" s="203" cm="1">
        <f t="array" ref="C168">IF('Data Table'!C169="", "-",
   IF('Data Table'!C169="-", "-",
      IF(ISNUMBER('Data Table'!C169*1), 'Data Table'!C169,
         IF(ISNUMBER(SEARCH("hrs", 'Data Table'!C169)),
            IFERROR(
               ROUND(SUMPRODUCT(
                  VALUE(LEFT(_xlfn.TEXTSPLIT('Data Table'!C169, CHAR(10)), FIND("-", _xlfn.TEXTSPLIT('Data Table'!C169, CHAR(10)))-1)) *
                  (VALUE(MID(_xlfn.TEXTSPLIT('Data Table'!C169, CHAR(10)), FIND("-", _xlfn.TEXTSPLIT('Data Table'!C169, CHAR(10)))+2,
                  SEARCH("hrs", _xlfn.TEXTSPLIT('Data Table'!C169, CHAR(10)))-SEARCH("-", _xlfn.TEXTSPLIT('Data Table'!C169, CHAR(10)))-2))/12)
               ), 2),
               "-"
            )
         )
      )
   )
)</f>
        <v>119</v>
      </c>
      <c r="D168" s="203" cm="1">
        <f t="array" ref="D168">IF('Data Table'!D169="", "-",
   IF('Data Table'!D169="-", "-",
      IF(ISNUMBER('Data Table'!D169*1), 'Data Table'!D169,
         IF(ISNUMBER(SEARCH("hrs", 'Data Table'!D169)),
            IFERROR(
               ROUND(SUMPRODUCT(
                  VALUE(LEFT(_xlfn.TEXTSPLIT('Data Table'!D169, CHAR(10)), FIND("-", _xlfn.TEXTSPLIT('Data Table'!D169, CHAR(10)))-1)) *
                  (VALUE(MID(_xlfn.TEXTSPLIT('Data Table'!D169, CHAR(10)), FIND("-", _xlfn.TEXTSPLIT('Data Table'!D169, CHAR(10)))+2,
                  SEARCH("hrs", _xlfn.TEXTSPLIT('Data Table'!D169, CHAR(10)))-SEARCH("-", _xlfn.TEXTSPLIT('Data Table'!D169, CHAR(10)))-2))/12)
               ), 2),
               "-"
            )
         )
      )
   )
)</f>
        <v>27</v>
      </c>
      <c r="E168" s="203" cm="1">
        <f t="array" ref="E168">IF('Data Table'!E169="", "-",
   IF('Data Table'!E169="-", "-",
      IF(ISNUMBER('Data Table'!E169*1), 'Data Table'!E169,
         IF(ISNUMBER(SEARCH("hrs", 'Data Table'!E169)),
            IFERROR(
               ROUND(SUMPRODUCT(
                  VALUE(LEFT(_xlfn.TEXTSPLIT('Data Table'!E169, CHAR(10)), FIND("-", _xlfn.TEXTSPLIT('Data Table'!E169, CHAR(10)))-1)) *
                  (VALUE(MID(_xlfn.TEXTSPLIT('Data Table'!E169, CHAR(10)), FIND("-", _xlfn.TEXTSPLIT('Data Table'!E169, CHAR(10)))+2,
                  SEARCH("hrs", _xlfn.TEXTSPLIT('Data Table'!E169, CHAR(10)))-SEARCH("-", _xlfn.TEXTSPLIT('Data Table'!E169, CHAR(10)))-2))/12)
               ), 2),
               "-"
            )
         )
      )
   )
)</f>
        <v>28</v>
      </c>
      <c r="F168" s="203" cm="1">
        <f t="array" ref="F168">IF('Data Table'!F169="", "-",
   IF('Data Table'!F169="-", "-",
      IF(ISNUMBER('Data Table'!F169*1), 'Data Table'!F169,
         IF(ISNUMBER(SEARCH("hrs", 'Data Table'!F169)),
            IFERROR(
               ROUND(SUMPRODUCT(
                  VALUE(LEFT(_xlfn.TEXTSPLIT('Data Table'!F169, CHAR(10)), FIND("-", _xlfn.TEXTSPLIT('Data Table'!F169, CHAR(10)))-1)) *
                  (VALUE(MID(_xlfn.TEXTSPLIT('Data Table'!F169, CHAR(10)), FIND("-", _xlfn.TEXTSPLIT('Data Table'!F169, CHAR(10)))+2,
                  SEARCH("hrs", _xlfn.TEXTSPLIT('Data Table'!F169, CHAR(10)))-SEARCH("-", _xlfn.TEXTSPLIT('Data Table'!F169, CHAR(10)))-2))/12)
               ), 2),
               "-"
            )
         )
      )
   )
)</f>
        <v>9</v>
      </c>
      <c r="G168" s="203" cm="1">
        <f t="array" ref="G168">IF('Data Table'!G169="", "-",
   IF('Data Table'!G169="-", "-",
      IF(ISNUMBER('Data Table'!G169*1), 'Data Table'!G169,
         IF(ISNUMBER(SEARCH("hrs", 'Data Table'!G169)),
            IFERROR(
               ROUND(SUMPRODUCT(
                  VALUE(LEFT(_xlfn.TEXTSPLIT('Data Table'!G169, CHAR(10)), FIND("-", _xlfn.TEXTSPLIT('Data Table'!G169, CHAR(10)))-1)) *
                  (VALUE(MID(_xlfn.TEXTSPLIT('Data Table'!G169, CHAR(10)), FIND("-", _xlfn.TEXTSPLIT('Data Table'!G169, CHAR(10)))+2,
                  SEARCH("hrs", _xlfn.TEXTSPLIT('Data Table'!G169, CHAR(10)))-SEARCH("-", _xlfn.TEXTSPLIT('Data Table'!G169, CHAR(10)))-2))/12)
               ), 2),
               "-"
            )
         )
      )
   )
)</f>
        <v>9</v>
      </c>
      <c r="H168" s="203" cm="1">
        <f t="array" ref="H168">IF('Data Table'!H169="", "-",
   IF('Data Table'!H169="-", "-",
      IF(ISNUMBER('Data Table'!H169*1), 'Data Table'!H169,
         IF(ISNUMBER(SEARCH("hrs", 'Data Table'!H169)),
            IFERROR(
               ROUND(SUMPRODUCT(
                  VALUE(LEFT(_xlfn.TEXTSPLIT('Data Table'!H169, CHAR(10)), FIND("-", _xlfn.TEXTSPLIT('Data Table'!H169, CHAR(10)))-1)) *
                  (VALUE(MID(_xlfn.TEXTSPLIT('Data Table'!H169, CHAR(10)), FIND("-", _xlfn.TEXTSPLIT('Data Table'!H169, CHAR(10)))+2,
                  SEARCH("hrs", _xlfn.TEXTSPLIT('Data Table'!H169, CHAR(10)))-SEARCH("-", _xlfn.TEXTSPLIT('Data Table'!H169, CHAR(10)))-2))/12)
               ), 2),
               "-"
            )
         )
      )
   )
)</f>
        <v>10</v>
      </c>
      <c r="I168" s="203" cm="1">
        <f t="array" ref="I168">IF('Data Table'!I169="", "-",
   IF('Data Table'!I169="-", "-",
      IF(ISNUMBER('Data Table'!I169*1), 'Data Table'!I169,
         IF(ISNUMBER(SEARCH("hrs", 'Data Table'!I169)),
            IFERROR(
               ROUND(SUMPRODUCT(
                  VALUE(LEFT(_xlfn.TEXTSPLIT('Data Table'!I169, CHAR(10)), FIND("-", _xlfn.TEXTSPLIT('Data Table'!I169, CHAR(10)))-1)) *
                  (VALUE(MID(_xlfn.TEXTSPLIT('Data Table'!I169, CHAR(10)), FIND("-", _xlfn.TEXTSPLIT('Data Table'!I169, CHAR(10)))+2,
                  SEARCH("hrs", _xlfn.TEXTSPLIT('Data Table'!I169, CHAR(10)))-SEARCH("-", _xlfn.TEXTSPLIT('Data Table'!I169, CHAR(10)))-2))/12)
               ), 2),
               "-"
            )
         )
      )
   )
)</f>
        <v>9</v>
      </c>
      <c r="J168" s="203" cm="1">
        <f t="array" ref="J168">IF('Data Table'!J169="", "-",
   IF('Data Table'!J169="-", "-",
      IF(ISNUMBER('Data Table'!J169*1), 'Data Table'!J169,
         IF(ISNUMBER(SEARCH("hrs", 'Data Table'!J169)),
            IFERROR(
               ROUND(SUMPRODUCT(
                  VALUE(LEFT(_xlfn.TEXTSPLIT('Data Table'!J169, CHAR(10)), FIND("-", _xlfn.TEXTSPLIT('Data Table'!J169, CHAR(10)))-1)) *
                  (VALUE(MID(_xlfn.TEXTSPLIT('Data Table'!J169, CHAR(10)), FIND("-", _xlfn.TEXTSPLIT('Data Table'!J169, CHAR(10)))+2,
                  SEARCH("hrs", _xlfn.TEXTSPLIT('Data Table'!J169, CHAR(10)))-SEARCH("-", _xlfn.TEXTSPLIT('Data Table'!J169, CHAR(10)))-2))/12)
               ), 2),
               "-"
            )
         )
      )
   )
)</f>
        <v>4</v>
      </c>
      <c r="K168" s="203" cm="1">
        <f t="array" ref="K168">IF('Data Table'!K169="", "-",
   IF('Data Table'!K169="-", "-",
      IF(ISNUMBER('Data Table'!K169*1), 'Data Table'!K169,
         IF(ISNUMBER(SEARCH("hrs", 'Data Table'!K169)),
            IFERROR(
               ROUND(SUMPRODUCT(
                  VALUE(LEFT(_xlfn.TEXTSPLIT('Data Table'!K169, CHAR(10)), FIND("-", _xlfn.TEXTSPLIT('Data Table'!K169, CHAR(10)))-1)) *
                  (VALUE(MID(_xlfn.TEXTSPLIT('Data Table'!K169, CHAR(10)), FIND("-", _xlfn.TEXTSPLIT('Data Table'!K169, CHAR(10)))+2,
                  SEARCH("hrs", _xlfn.TEXTSPLIT('Data Table'!K169, CHAR(10)))-SEARCH("-", _xlfn.TEXTSPLIT('Data Table'!K169, CHAR(10)))-2))/12)
               ), 2),
               "-"
            )
         )
      )
   )
)</f>
        <v>2</v>
      </c>
      <c r="L168" s="203" cm="1">
        <f t="array" ref="L168">IF('Data Table'!N169="", "-",
   IF('Data Table'!N169="-", "-",
      IF(ISNUMBER('Data Table'!N169*1), 'Data Table'!N169,
         IF(ISNUMBER(SEARCH("hrs", 'Data Table'!N169)),
            IFERROR(
               ROUND(SUMPRODUCT(
                  VALUE(LEFT(_xlfn.TEXTSPLIT('Data Table'!N169, CHAR(10)), FIND("-", _xlfn.TEXTSPLIT('Data Table'!N169, CHAR(10)))-1)) *
                  (VALUE(MID(_xlfn.TEXTSPLIT('Data Table'!N169, CHAR(10)), FIND("-", _xlfn.TEXTSPLIT('Data Table'!N169, CHAR(10)))+2,
                  SEARCH("hrs", _xlfn.TEXTSPLIT('Data Table'!N169, CHAR(10)))-SEARCH("-", _xlfn.TEXTSPLIT('Data Table'!N169, CHAR(10)))-2))/12)
               ), 2),
               "-"
            )
         )
      )
   )
)</f>
        <v>2</v>
      </c>
      <c r="M168" s="203" cm="1">
        <f t="array" ref="M168">IF('Data Table'!O169="", "-",
   IF('Data Table'!O169="-", "-",
      IF(ISNUMBER('Data Table'!O169*1), 'Data Table'!O169,
         IF(ISNUMBER(SEARCH("hrs", 'Data Table'!O169)),
            IFERROR(
               ROUND(SUMPRODUCT(
                  VALUE(LEFT(_xlfn.TEXTSPLIT('Data Table'!O169, CHAR(10)), FIND("-", _xlfn.TEXTSPLIT('Data Table'!O169, CHAR(10)))-1)) *
                  (VALUE(MID(_xlfn.TEXTSPLIT('Data Table'!O169, CHAR(10)), FIND("-", _xlfn.TEXTSPLIT('Data Table'!O169, CHAR(10)))+2,
                  SEARCH("hrs", _xlfn.TEXTSPLIT('Data Table'!O169, CHAR(10)))-SEARCH("-", _xlfn.TEXTSPLIT('Data Table'!O169, CHAR(10)))-2))/12)
               ), 2),
               "-"
            )
         )
      )
   )
)</f>
        <v>2</v>
      </c>
      <c r="N168" s="203" cm="1">
        <f t="array" ref="N168">IF('Data Table'!P169="", "-",
   IF('Data Table'!P169="-", "-",
      IF(ISNUMBER('Data Table'!P169*1), 'Data Table'!P169,
         IF(ISNUMBER(SEARCH("hrs", 'Data Table'!P169)),
            IFERROR(
               ROUND(SUMPRODUCT(
                  VALUE(LEFT(_xlfn.TEXTSPLIT('Data Table'!P169, CHAR(10)), FIND("-", _xlfn.TEXTSPLIT('Data Table'!P169, CHAR(10)))-1)) *
                  (VALUE(MID(_xlfn.TEXTSPLIT('Data Table'!P169, CHAR(10)), FIND("-", _xlfn.TEXTSPLIT('Data Table'!P169, CHAR(10)))+2,
                  SEARCH("hrs", _xlfn.TEXTSPLIT('Data Table'!P169, CHAR(10)))-SEARCH("-", _xlfn.TEXTSPLIT('Data Table'!P169, CHAR(10)))-2))/12)
               ), 2),
               "-"
            )
         )
      )
   )
)</f>
        <v>5</v>
      </c>
      <c r="O168" s="203" cm="1">
        <f t="array" ref="O168">IF('Data Table'!Q169="", "-",
   IF('Data Table'!Q169="-", "-",
      IF(ISNUMBER('Data Table'!Q169*1), 'Data Table'!Q169,
         IF(ISNUMBER(SEARCH("hrs", 'Data Table'!Q169)),
            IFERROR(
               ROUND(SUMPRODUCT(
                  VALUE(LEFT(_xlfn.TEXTSPLIT('Data Table'!Q169, CHAR(10)), FIND("-", _xlfn.TEXTSPLIT('Data Table'!Q169, CHAR(10)))-1)) *
                  (VALUE(MID(_xlfn.TEXTSPLIT('Data Table'!Q169, CHAR(10)), FIND("-", _xlfn.TEXTSPLIT('Data Table'!Q169, CHAR(10)))+2,
                  SEARCH("hrs", _xlfn.TEXTSPLIT('Data Table'!Q169, CHAR(10)))-SEARCH("-", _xlfn.TEXTSPLIT('Data Table'!Q169, CHAR(10)))-2))/12)
               ), 2),
               "-"
            )
         )
      )
   )
)</f>
        <v>4</v>
      </c>
      <c r="P168" s="203" cm="1">
        <f t="array" ref="P168">IF('Data Table'!R169="", "-",
   IF('Data Table'!R169="-", "-",
      IF(ISNUMBER('Data Table'!R169*1), 'Data Table'!R169,
         IF(ISNUMBER(SEARCH("hrs", 'Data Table'!R169)),
            IFERROR(
               ROUND(SUMPRODUCT(
                  VALUE(LEFT(_xlfn.TEXTSPLIT('Data Table'!R169, CHAR(10)), FIND("-", _xlfn.TEXTSPLIT('Data Table'!R169, CHAR(10)))-1)) *
                  (VALUE(MID(_xlfn.TEXTSPLIT('Data Table'!R169, CHAR(10)), FIND("-", _xlfn.TEXTSPLIT('Data Table'!R169, CHAR(10)))+2,
                  SEARCH("hrs", _xlfn.TEXTSPLIT('Data Table'!R169, CHAR(10)))-SEARCH("-", _xlfn.TEXTSPLIT('Data Table'!R169, CHAR(10)))-2))/12)
               ), 2),
               "-"
            )
         )
      )
   )
)</f>
        <v>3</v>
      </c>
      <c r="Q168" s="203" cm="1">
        <f t="array" ref="Q168">IF('Data Table'!S169="", "-",
   IF('Data Table'!S169="-", "-",
      IF(ISNUMBER('Data Table'!S169*1), 'Data Table'!S169,
         IF(ISNUMBER(SEARCH("hrs", 'Data Table'!S169)),
            IFERROR(
               ROUND(SUMPRODUCT(
                  VALUE(LEFT(_xlfn.TEXTSPLIT('Data Table'!S169, CHAR(10)), FIND("-", _xlfn.TEXTSPLIT('Data Table'!S169, CHAR(10)))-1)) *
                  (VALUE(MID(_xlfn.TEXTSPLIT('Data Table'!S169, CHAR(10)), FIND("-", _xlfn.TEXTSPLIT('Data Table'!S169, CHAR(10)))+2,
                  SEARCH("hrs", _xlfn.TEXTSPLIT('Data Table'!S169, CHAR(10)))-SEARCH("-", _xlfn.TEXTSPLIT('Data Table'!S169, CHAR(10)))-2))/12)
               ), 2),
               "-"
            )
         )
      )
   )
)</f>
        <v>3</v>
      </c>
      <c r="R168" s="203" cm="1">
        <f t="array" ref="R168">IF('Data Table'!T169="", "-",
   IF('Data Table'!T169="-", "-",
      IF(ISNUMBER('Data Table'!T169*1), 'Data Table'!T169,
         IF(ISNUMBER(SEARCH("hrs", 'Data Table'!T169)),
            IFERROR(
               ROUND(SUMPRODUCT(
                  VALUE(LEFT(_xlfn.TEXTSPLIT('Data Table'!T169, CHAR(10)), FIND("-", _xlfn.TEXTSPLIT('Data Table'!T169, CHAR(10)))-1)) *
                  (VALUE(MID(_xlfn.TEXTSPLIT('Data Table'!T169, CHAR(10)), FIND("-", _xlfn.TEXTSPLIT('Data Table'!T169, CHAR(10)))+2,
                  SEARCH("hrs", _xlfn.TEXTSPLIT('Data Table'!T169, CHAR(10)))-SEARCH("-", _xlfn.TEXTSPLIT('Data Table'!T169, CHAR(10)))-2))/12)
               ), 2),
               "-"
            )
         )
      )
   )
)</f>
        <v>6</v>
      </c>
      <c r="S168" s="203" cm="1">
        <f t="array" ref="S168">IF('Data Table'!U169="", "-",
   IF('Data Table'!U169="-", "-",
      IF(ISNUMBER('Data Table'!U169*1), 'Data Table'!U169,
         IF(ISNUMBER(SEARCH("hrs", 'Data Table'!U169)),
            IFERROR(
               ROUND(SUMPRODUCT(
                  VALUE(LEFT(_xlfn.TEXTSPLIT('Data Table'!U169, CHAR(10)), FIND("-", _xlfn.TEXTSPLIT('Data Table'!U169, CHAR(10)))-1)) *
                  (VALUE(MID(_xlfn.TEXTSPLIT('Data Table'!U169, CHAR(10)), FIND("-", _xlfn.TEXTSPLIT('Data Table'!U169, CHAR(10)))+2,
                  SEARCH("hrs", _xlfn.TEXTSPLIT('Data Table'!U169, CHAR(10)))-SEARCH("-", _xlfn.TEXTSPLIT('Data Table'!U169, CHAR(10)))-2))/12)
               ), 2),
               "-"
            )
         )
      )
   )
)</f>
        <v>6</v>
      </c>
      <c r="T168" s="245">
        <v>25739</v>
      </c>
      <c r="U168" s="245">
        <v>67365</v>
      </c>
      <c r="V168" s="246">
        <v>922</v>
      </c>
      <c r="W168" s="208"/>
    </row>
    <row r="169" spans="1:23" s="3" customFormat="1" ht="20.25" customHeight="1">
      <c r="A169" s="205">
        <v>45479</v>
      </c>
      <c r="B169" s="203" cm="1">
        <f t="array" ref="B169">IF('Data Table'!B170="", "-",
   IF('Data Table'!B170="-", "-",
      IF(ISNUMBER('Data Table'!B170*1), 'Data Table'!B170,
         IF(ISNUMBER(SEARCH("hrs", 'Data Table'!B170)),
            IFERROR(
               ROUND(SUMPRODUCT(
                  VALUE(LEFT(_xlfn.TEXTSPLIT('Data Table'!B170, CHAR(10)), FIND("-", _xlfn.TEXTSPLIT('Data Table'!B170, CHAR(10)))-1)) *
                  (VALUE(MID(_xlfn.TEXTSPLIT('Data Table'!B170, CHAR(10)), FIND("-", _xlfn.TEXTSPLIT('Data Table'!B170, CHAR(10)))+2,
                  SEARCH("hrs", _xlfn.TEXTSPLIT('Data Table'!B170, CHAR(10)))-SEARCH("-", _xlfn.TEXTSPLIT('Data Table'!B170, CHAR(10)))-2))/12)
               ), 2),
               "-"
            )
         )
      )
   )
)</f>
        <v>117</v>
      </c>
      <c r="C169" s="203" cm="1">
        <f t="array" ref="C169">IF('Data Table'!C170="", "-",
   IF('Data Table'!C170="-", "-",
      IF(ISNUMBER('Data Table'!C170*1), 'Data Table'!C170,
         IF(ISNUMBER(SEARCH("hrs", 'Data Table'!C170)),
            IFERROR(
               ROUND(SUMPRODUCT(
                  VALUE(LEFT(_xlfn.TEXTSPLIT('Data Table'!C170, CHAR(10)), FIND("-", _xlfn.TEXTSPLIT('Data Table'!C170, CHAR(10)))-1)) *
                  (VALUE(MID(_xlfn.TEXTSPLIT('Data Table'!C170, CHAR(10)), FIND("-", _xlfn.TEXTSPLIT('Data Table'!C170, CHAR(10)))+2,
                  SEARCH("hrs", _xlfn.TEXTSPLIT('Data Table'!C170, CHAR(10)))-SEARCH("-", _xlfn.TEXTSPLIT('Data Table'!C170, CHAR(10)))-2))/12)
               ), 2),
               "-"
            )
         )
      )
   )
)</f>
        <v>120</v>
      </c>
      <c r="D169" s="203" cm="1">
        <f t="array" ref="D169">IF('Data Table'!D170="", "-",
   IF('Data Table'!D170="-", "-",
      IF(ISNUMBER('Data Table'!D170*1), 'Data Table'!D170,
         IF(ISNUMBER(SEARCH("hrs", 'Data Table'!D170)),
            IFERROR(
               ROUND(SUMPRODUCT(
                  VALUE(LEFT(_xlfn.TEXTSPLIT('Data Table'!D170, CHAR(10)), FIND("-", _xlfn.TEXTSPLIT('Data Table'!D170, CHAR(10)))-1)) *
                  (VALUE(MID(_xlfn.TEXTSPLIT('Data Table'!D170, CHAR(10)), FIND("-", _xlfn.TEXTSPLIT('Data Table'!D170, CHAR(10)))+2,
                  SEARCH("hrs", _xlfn.TEXTSPLIT('Data Table'!D170, CHAR(10)))-SEARCH("-", _xlfn.TEXTSPLIT('Data Table'!D170, CHAR(10)))-2))/12)
               ), 2),
               "-"
            )
         )
      )
   )
)</f>
        <v>28</v>
      </c>
      <c r="E169" s="203" cm="1">
        <f t="array" ref="E169">IF('Data Table'!E170="", "-",
   IF('Data Table'!E170="-", "-",
      IF(ISNUMBER('Data Table'!E170*1), 'Data Table'!E170,
         IF(ISNUMBER(SEARCH("hrs", 'Data Table'!E170)),
            IFERROR(
               ROUND(SUMPRODUCT(
                  VALUE(LEFT(_xlfn.TEXTSPLIT('Data Table'!E170, CHAR(10)), FIND("-", _xlfn.TEXTSPLIT('Data Table'!E170, CHAR(10)))-1)) *
                  (VALUE(MID(_xlfn.TEXTSPLIT('Data Table'!E170, CHAR(10)), FIND("-", _xlfn.TEXTSPLIT('Data Table'!E170, CHAR(10)))+2,
                  SEARCH("hrs", _xlfn.TEXTSPLIT('Data Table'!E170, CHAR(10)))-SEARCH("-", _xlfn.TEXTSPLIT('Data Table'!E170, CHAR(10)))-2))/12)
               ), 2),
               "-"
            )
         )
      )
   )
)</f>
        <v>23</v>
      </c>
      <c r="F169" s="203" cm="1">
        <f t="array" ref="F169">IF('Data Table'!F170="", "-",
   IF('Data Table'!F170="-", "-",
      IF(ISNUMBER('Data Table'!F170*1), 'Data Table'!F170,
         IF(ISNUMBER(SEARCH("hrs", 'Data Table'!F170)),
            IFERROR(
               ROUND(SUMPRODUCT(
                  VALUE(LEFT(_xlfn.TEXTSPLIT('Data Table'!F170, CHAR(10)), FIND("-", _xlfn.TEXTSPLIT('Data Table'!F170, CHAR(10)))-1)) *
                  (VALUE(MID(_xlfn.TEXTSPLIT('Data Table'!F170, CHAR(10)), FIND("-", _xlfn.TEXTSPLIT('Data Table'!F170, CHAR(10)))+2,
                  SEARCH("hrs", _xlfn.TEXTSPLIT('Data Table'!F170, CHAR(10)))-SEARCH("-", _xlfn.TEXTSPLIT('Data Table'!F170, CHAR(10)))-2))/12)
               ), 2),
               "-"
            )
         )
      )
   )
)</f>
        <v>10</v>
      </c>
      <c r="G169" s="203" cm="1">
        <f t="array" ref="G169">IF('Data Table'!G170="", "-",
   IF('Data Table'!G170="-", "-",
      IF(ISNUMBER('Data Table'!G170*1), 'Data Table'!G170,
         IF(ISNUMBER(SEARCH("hrs", 'Data Table'!G170)),
            IFERROR(
               ROUND(SUMPRODUCT(
                  VALUE(LEFT(_xlfn.TEXTSPLIT('Data Table'!G170, CHAR(10)), FIND("-", _xlfn.TEXTSPLIT('Data Table'!G170, CHAR(10)))-1)) *
                  (VALUE(MID(_xlfn.TEXTSPLIT('Data Table'!G170, CHAR(10)), FIND("-", _xlfn.TEXTSPLIT('Data Table'!G170, CHAR(10)))+2,
                  SEARCH("hrs", _xlfn.TEXTSPLIT('Data Table'!G170, CHAR(10)))-SEARCH("-", _xlfn.TEXTSPLIT('Data Table'!G170, CHAR(10)))-2))/12)
               ), 2),
               "-"
            )
         )
      )
   )
)</f>
        <v>9</v>
      </c>
      <c r="H169" s="203" cm="1">
        <f t="array" ref="H169">IF('Data Table'!H170="", "-",
   IF('Data Table'!H170="-", "-",
      IF(ISNUMBER('Data Table'!H170*1), 'Data Table'!H170,
         IF(ISNUMBER(SEARCH("hrs", 'Data Table'!H170)),
            IFERROR(
               ROUND(SUMPRODUCT(
                  VALUE(LEFT(_xlfn.TEXTSPLIT('Data Table'!H170, CHAR(10)), FIND("-", _xlfn.TEXTSPLIT('Data Table'!H170, CHAR(10)))-1)) *
                  (VALUE(MID(_xlfn.TEXTSPLIT('Data Table'!H170, CHAR(10)), FIND("-", _xlfn.TEXTSPLIT('Data Table'!H170, CHAR(10)))+2,
                  SEARCH("hrs", _xlfn.TEXTSPLIT('Data Table'!H170, CHAR(10)))-SEARCH("-", _xlfn.TEXTSPLIT('Data Table'!H170, CHAR(10)))-2))/12)
               ), 2),
               "-"
            )
         )
      )
   )
)</f>
        <v>7</v>
      </c>
      <c r="I169" s="203" cm="1">
        <f t="array" ref="I169">IF('Data Table'!I170="", "-",
   IF('Data Table'!I170="-", "-",
      IF(ISNUMBER('Data Table'!I170*1), 'Data Table'!I170,
         IF(ISNUMBER(SEARCH("hrs", 'Data Table'!I170)),
            IFERROR(
               ROUND(SUMPRODUCT(
                  VALUE(LEFT(_xlfn.TEXTSPLIT('Data Table'!I170, CHAR(10)), FIND("-", _xlfn.TEXTSPLIT('Data Table'!I170, CHAR(10)))-1)) *
                  (VALUE(MID(_xlfn.TEXTSPLIT('Data Table'!I170, CHAR(10)), FIND("-", _xlfn.TEXTSPLIT('Data Table'!I170, CHAR(10)))+2,
                  SEARCH("hrs", _xlfn.TEXTSPLIT('Data Table'!I170, CHAR(10)))-SEARCH("-", _xlfn.TEXTSPLIT('Data Table'!I170, CHAR(10)))-2))/12)
               ), 2),
               "-"
            )
         )
      )
   )
)</f>
        <v>8</v>
      </c>
      <c r="J169" s="203" cm="1">
        <f t="array" ref="J169">IF('Data Table'!J170="", "-",
   IF('Data Table'!J170="-", "-",
      IF(ISNUMBER('Data Table'!J170*1), 'Data Table'!J170,
         IF(ISNUMBER(SEARCH("hrs", 'Data Table'!J170)),
            IFERROR(
               ROUND(SUMPRODUCT(
                  VALUE(LEFT(_xlfn.TEXTSPLIT('Data Table'!J170, CHAR(10)), FIND("-", _xlfn.TEXTSPLIT('Data Table'!J170, CHAR(10)))-1)) *
                  (VALUE(MID(_xlfn.TEXTSPLIT('Data Table'!J170, CHAR(10)), FIND("-", _xlfn.TEXTSPLIT('Data Table'!J170, CHAR(10)))+2,
                  SEARCH("hrs", _xlfn.TEXTSPLIT('Data Table'!J170, CHAR(10)))-SEARCH("-", _xlfn.TEXTSPLIT('Data Table'!J170, CHAR(10)))-2))/12)
               ), 2),
               "-"
            )
         )
      )
   )
)</f>
        <v>2</v>
      </c>
      <c r="K169" s="203" cm="1">
        <f t="array" ref="K169">IF('Data Table'!K170="", "-",
   IF('Data Table'!K170="-", "-",
      IF(ISNUMBER('Data Table'!K170*1), 'Data Table'!K170,
         IF(ISNUMBER(SEARCH("hrs", 'Data Table'!K170)),
            IFERROR(
               ROUND(SUMPRODUCT(
                  VALUE(LEFT(_xlfn.TEXTSPLIT('Data Table'!K170, CHAR(10)), FIND("-", _xlfn.TEXTSPLIT('Data Table'!K170, CHAR(10)))-1)) *
                  (VALUE(MID(_xlfn.TEXTSPLIT('Data Table'!K170, CHAR(10)), FIND("-", _xlfn.TEXTSPLIT('Data Table'!K170, CHAR(10)))+2,
                  SEARCH("hrs", _xlfn.TEXTSPLIT('Data Table'!K170, CHAR(10)))-SEARCH("-", _xlfn.TEXTSPLIT('Data Table'!K170, CHAR(10)))-2))/12)
               ), 2),
               "-"
            )
         )
      )
   )
)</f>
        <v>4</v>
      </c>
      <c r="L169" s="203" cm="1">
        <f t="array" ref="L169">IF('Data Table'!N170="", "-",
   IF('Data Table'!N170="-", "-",
      IF(ISNUMBER('Data Table'!N170*1), 'Data Table'!N170,
         IF(ISNUMBER(SEARCH("hrs", 'Data Table'!N170)),
            IFERROR(
               ROUND(SUMPRODUCT(
                  VALUE(LEFT(_xlfn.TEXTSPLIT('Data Table'!N170, CHAR(10)), FIND("-", _xlfn.TEXTSPLIT('Data Table'!N170, CHAR(10)))-1)) *
                  (VALUE(MID(_xlfn.TEXTSPLIT('Data Table'!N170, CHAR(10)), FIND("-", _xlfn.TEXTSPLIT('Data Table'!N170, CHAR(10)))+2,
                  SEARCH("hrs", _xlfn.TEXTSPLIT('Data Table'!N170, CHAR(10)))-SEARCH("-", _xlfn.TEXTSPLIT('Data Table'!N170, CHAR(10)))-2))/12)
               ), 2),
               "-"
            )
         )
      )
   )
)</f>
        <v>2</v>
      </c>
      <c r="M169" s="203" cm="1">
        <f t="array" ref="M169">IF('Data Table'!O170="", "-",
   IF('Data Table'!O170="-", "-",
      IF(ISNUMBER('Data Table'!O170*1), 'Data Table'!O170,
         IF(ISNUMBER(SEARCH("hrs", 'Data Table'!O170)),
            IFERROR(
               ROUND(SUMPRODUCT(
                  VALUE(LEFT(_xlfn.TEXTSPLIT('Data Table'!O170, CHAR(10)), FIND("-", _xlfn.TEXTSPLIT('Data Table'!O170, CHAR(10)))-1)) *
                  (VALUE(MID(_xlfn.TEXTSPLIT('Data Table'!O170, CHAR(10)), FIND("-", _xlfn.TEXTSPLIT('Data Table'!O170, CHAR(10)))+2,
                  SEARCH("hrs", _xlfn.TEXTSPLIT('Data Table'!O170, CHAR(10)))-SEARCH("-", _xlfn.TEXTSPLIT('Data Table'!O170, CHAR(10)))-2))/12)
               ), 2),
               "-"
            )
         )
      )
   )
)</f>
        <v>2</v>
      </c>
      <c r="N169" s="203" cm="1">
        <f t="array" ref="N169">IF('Data Table'!P170="", "-",
   IF('Data Table'!P170="-", "-",
      IF(ISNUMBER('Data Table'!P170*1), 'Data Table'!P170,
         IF(ISNUMBER(SEARCH("hrs", 'Data Table'!P170)),
            IFERROR(
               ROUND(SUMPRODUCT(
                  VALUE(LEFT(_xlfn.TEXTSPLIT('Data Table'!P170, CHAR(10)), FIND("-", _xlfn.TEXTSPLIT('Data Table'!P170, CHAR(10)))-1)) *
                  (VALUE(MID(_xlfn.TEXTSPLIT('Data Table'!P170, CHAR(10)), FIND("-", _xlfn.TEXTSPLIT('Data Table'!P170, CHAR(10)))+2,
                  SEARCH("hrs", _xlfn.TEXTSPLIT('Data Table'!P170, CHAR(10)))-SEARCH("-", _xlfn.TEXTSPLIT('Data Table'!P170, CHAR(10)))-2))/12)
               ), 2),
               "-"
            )
         )
      )
   )
)</f>
        <v>4</v>
      </c>
      <c r="O169" s="203" cm="1">
        <f t="array" ref="O169">IF('Data Table'!Q170="", "-",
   IF('Data Table'!Q170="-", "-",
      IF(ISNUMBER('Data Table'!Q170*1), 'Data Table'!Q170,
         IF(ISNUMBER(SEARCH("hrs", 'Data Table'!Q170)),
            IFERROR(
               ROUND(SUMPRODUCT(
                  VALUE(LEFT(_xlfn.TEXTSPLIT('Data Table'!Q170, CHAR(10)), FIND("-", _xlfn.TEXTSPLIT('Data Table'!Q170, CHAR(10)))-1)) *
                  (VALUE(MID(_xlfn.TEXTSPLIT('Data Table'!Q170, CHAR(10)), FIND("-", _xlfn.TEXTSPLIT('Data Table'!Q170, CHAR(10)))+2,
                  SEARCH("hrs", _xlfn.TEXTSPLIT('Data Table'!Q170, CHAR(10)))-SEARCH("-", _xlfn.TEXTSPLIT('Data Table'!Q170, CHAR(10)))-2))/12)
               ), 2),
               "-"
            )
         )
      )
   )
)</f>
        <v>4</v>
      </c>
      <c r="P169" s="203" cm="1">
        <f t="array" ref="P169">IF('Data Table'!R170="", "-",
   IF('Data Table'!R170="-", "-",
      IF(ISNUMBER('Data Table'!R170*1), 'Data Table'!R170,
         IF(ISNUMBER(SEARCH("hrs", 'Data Table'!R170)),
            IFERROR(
               ROUND(SUMPRODUCT(
                  VALUE(LEFT(_xlfn.TEXTSPLIT('Data Table'!R170, CHAR(10)), FIND("-", _xlfn.TEXTSPLIT('Data Table'!R170, CHAR(10)))-1)) *
                  (VALUE(MID(_xlfn.TEXTSPLIT('Data Table'!R170, CHAR(10)), FIND("-", _xlfn.TEXTSPLIT('Data Table'!R170, CHAR(10)))+2,
                  SEARCH("hrs", _xlfn.TEXTSPLIT('Data Table'!R170, CHAR(10)))-SEARCH("-", _xlfn.TEXTSPLIT('Data Table'!R170, CHAR(10)))-2))/12)
               ), 2),
               "-"
            )
         )
      )
   )
)</f>
        <v>3</v>
      </c>
      <c r="Q169" s="203" cm="1">
        <f t="array" ref="Q169">IF('Data Table'!S170="", "-",
   IF('Data Table'!S170="-", "-",
      IF(ISNUMBER('Data Table'!S170*1), 'Data Table'!S170,
         IF(ISNUMBER(SEARCH("hrs", 'Data Table'!S170)),
            IFERROR(
               ROUND(SUMPRODUCT(
                  VALUE(LEFT(_xlfn.TEXTSPLIT('Data Table'!S170, CHAR(10)), FIND("-", _xlfn.TEXTSPLIT('Data Table'!S170, CHAR(10)))-1)) *
                  (VALUE(MID(_xlfn.TEXTSPLIT('Data Table'!S170, CHAR(10)), FIND("-", _xlfn.TEXTSPLIT('Data Table'!S170, CHAR(10)))+2,
                  SEARCH("hrs", _xlfn.TEXTSPLIT('Data Table'!S170, CHAR(10)))-SEARCH("-", _xlfn.TEXTSPLIT('Data Table'!S170, CHAR(10)))-2))/12)
               ), 2),
               "-"
            )
         )
      )
   )
)</f>
        <v>3</v>
      </c>
      <c r="R169" s="203" cm="1">
        <f t="array" ref="R169">IF('Data Table'!T170="", "-",
   IF('Data Table'!T170="-", "-",
      IF(ISNUMBER('Data Table'!T170*1), 'Data Table'!T170,
         IF(ISNUMBER(SEARCH("hrs", 'Data Table'!T170)),
            IFERROR(
               ROUND(SUMPRODUCT(
                  VALUE(LEFT(_xlfn.TEXTSPLIT('Data Table'!T170, CHAR(10)), FIND("-", _xlfn.TEXTSPLIT('Data Table'!T170, CHAR(10)))-1)) *
                  (VALUE(MID(_xlfn.TEXTSPLIT('Data Table'!T170, CHAR(10)), FIND("-", _xlfn.TEXTSPLIT('Data Table'!T170, CHAR(10)))+2,
                  SEARCH("hrs", _xlfn.TEXTSPLIT('Data Table'!T170, CHAR(10)))-SEARCH("-", _xlfn.TEXTSPLIT('Data Table'!T170, CHAR(10)))-2))/12)
               ), 2),
               "-"
            )
         )
      )
   )
)</f>
        <v>6</v>
      </c>
      <c r="S169" s="203" cm="1">
        <f t="array" ref="S169">IF('Data Table'!U170="", "-",
   IF('Data Table'!U170="-", "-",
      IF(ISNUMBER('Data Table'!U170*1), 'Data Table'!U170,
         IF(ISNUMBER(SEARCH("hrs", 'Data Table'!U170)),
            IFERROR(
               ROUND(SUMPRODUCT(
                  VALUE(LEFT(_xlfn.TEXTSPLIT('Data Table'!U170, CHAR(10)), FIND("-", _xlfn.TEXTSPLIT('Data Table'!U170, CHAR(10)))-1)) *
                  (VALUE(MID(_xlfn.TEXTSPLIT('Data Table'!U170, CHAR(10)), FIND("-", _xlfn.TEXTSPLIT('Data Table'!U170, CHAR(10)))+2,
                  SEARCH("hrs", _xlfn.TEXTSPLIT('Data Table'!U170, CHAR(10)))-SEARCH("-", _xlfn.TEXTSPLIT('Data Table'!U170, CHAR(10)))-2))/12)
               ), 2),
               "-"
            )
         )
      )
   )
)</f>
        <v>6</v>
      </c>
      <c r="T169" s="245">
        <v>25195</v>
      </c>
      <c r="U169" s="245">
        <v>71926</v>
      </c>
      <c r="V169" s="246">
        <v>958</v>
      </c>
      <c r="W169" s="208"/>
    </row>
    <row r="170" spans="1:23" s="3" customFormat="1" ht="20.25" customHeight="1">
      <c r="A170" s="205">
        <v>45480</v>
      </c>
      <c r="B170" s="203" cm="1">
        <f t="array" ref="B170">IF('Data Table'!B171="", "-",
   IF('Data Table'!B171="-", "-",
      IF(ISNUMBER('Data Table'!B171*1), 'Data Table'!B171,
         IF(ISNUMBER(SEARCH("hrs", 'Data Table'!B171)),
            IFERROR(
               ROUND(SUMPRODUCT(
                  VALUE(LEFT(_xlfn.TEXTSPLIT('Data Table'!B171, CHAR(10)), FIND("-", _xlfn.TEXTSPLIT('Data Table'!B171, CHAR(10)))-1)) *
                  (VALUE(MID(_xlfn.TEXTSPLIT('Data Table'!B171, CHAR(10)), FIND("-", _xlfn.TEXTSPLIT('Data Table'!B171, CHAR(10)))+2,
                  SEARCH("hrs", _xlfn.TEXTSPLIT('Data Table'!B171, CHAR(10)))-SEARCH("-", _xlfn.TEXTSPLIT('Data Table'!B171, CHAR(10)))-2))/12)
               ), 2),
               "-"
            )
         )
      )
   )
)</f>
        <v>119</v>
      </c>
      <c r="C170" s="203" cm="1">
        <f t="array" ref="C170">IF('Data Table'!C171="", "-",
   IF('Data Table'!C171="-", "-",
      IF(ISNUMBER('Data Table'!C171*1), 'Data Table'!C171,
         IF(ISNUMBER(SEARCH("hrs", 'Data Table'!C171)),
            IFERROR(
               ROUND(SUMPRODUCT(
                  VALUE(LEFT(_xlfn.TEXTSPLIT('Data Table'!C171, CHAR(10)), FIND("-", _xlfn.TEXTSPLIT('Data Table'!C171, CHAR(10)))-1)) *
                  (VALUE(MID(_xlfn.TEXTSPLIT('Data Table'!C171, CHAR(10)), FIND("-", _xlfn.TEXTSPLIT('Data Table'!C171, CHAR(10)))+2,
                  SEARCH("hrs", _xlfn.TEXTSPLIT('Data Table'!C171, CHAR(10)))-SEARCH("-", _xlfn.TEXTSPLIT('Data Table'!C171, CHAR(10)))-2))/12)
               ), 2),
               "-"
            )
         )
      )
   )
)</f>
        <v>121</v>
      </c>
      <c r="D170" s="203" cm="1">
        <f t="array" ref="D170">IF('Data Table'!D171="", "-",
   IF('Data Table'!D171="-", "-",
      IF(ISNUMBER('Data Table'!D171*1), 'Data Table'!D171,
         IF(ISNUMBER(SEARCH("hrs", 'Data Table'!D171)),
            IFERROR(
               ROUND(SUMPRODUCT(
                  VALUE(LEFT(_xlfn.TEXTSPLIT('Data Table'!D171, CHAR(10)), FIND("-", _xlfn.TEXTSPLIT('Data Table'!D171, CHAR(10)))-1)) *
                  (VALUE(MID(_xlfn.TEXTSPLIT('Data Table'!D171, CHAR(10)), FIND("-", _xlfn.TEXTSPLIT('Data Table'!D171, CHAR(10)))+2,
                  SEARCH("hrs", _xlfn.TEXTSPLIT('Data Table'!D171, CHAR(10)))-SEARCH("-", _xlfn.TEXTSPLIT('Data Table'!D171, CHAR(10)))-2))/12)
               ), 2),
               "-"
            )
         )
      )
   )
)</f>
        <v>28</v>
      </c>
      <c r="E170" s="203" cm="1">
        <f t="array" ref="E170">IF('Data Table'!E171="", "-",
   IF('Data Table'!E171="-", "-",
      IF(ISNUMBER('Data Table'!E171*1), 'Data Table'!E171,
         IF(ISNUMBER(SEARCH("hrs", 'Data Table'!E171)),
            IFERROR(
               ROUND(SUMPRODUCT(
                  VALUE(LEFT(_xlfn.TEXTSPLIT('Data Table'!E171, CHAR(10)), FIND("-", _xlfn.TEXTSPLIT('Data Table'!E171, CHAR(10)))-1)) *
                  (VALUE(MID(_xlfn.TEXTSPLIT('Data Table'!E171, CHAR(10)), FIND("-", _xlfn.TEXTSPLIT('Data Table'!E171, CHAR(10)))+2,
                  SEARCH("hrs", _xlfn.TEXTSPLIT('Data Table'!E171, CHAR(10)))-SEARCH("-", _xlfn.TEXTSPLIT('Data Table'!E171, CHAR(10)))-2))/12)
               ), 2),
               "-"
            )
         )
      )
   )
)</f>
        <v>27</v>
      </c>
      <c r="F170" s="203" cm="1">
        <f t="array" ref="F170">IF('Data Table'!F171="", "-",
   IF('Data Table'!F171="-", "-",
      IF(ISNUMBER('Data Table'!F171*1), 'Data Table'!F171,
         IF(ISNUMBER(SEARCH("hrs", 'Data Table'!F171)),
            IFERROR(
               ROUND(SUMPRODUCT(
                  VALUE(LEFT(_xlfn.TEXTSPLIT('Data Table'!F171, CHAR(10)), FIND("-", _xlfn.TEXTSPLIT('Data Table'!F171, CHAR(10)))-1)) *
                  (VALUE(MID(_xlfn.TEXTSPLIT('Data Table'!F171, CHAR(10)), FIND("-", _xlfn.TEXTSPLIT('Data Table'!F171, CHAR(10)))+2,
                  SEARCH("hrs", _xlfn.TEXTSPLIT('Data Table'!F171, CHAR(10)))-SEARCH("-", _xlfn.TEXTSPLIT('Data Table'!F171, CHAR(10)))-2))/12)
               ), 2),
               "-"
            )
         )
      )
   )
)</f>
        <v>9</v>
      </c>
      <c r="G170" s="203" cm="1">
        <f t="array" ref="G170">IF('Data Table'!G171="", "-",
   IF('Data Table'!G171="-", "-",
      IF(ISNUMBER('Data Table'!G171*1), 'Data Table'!G171,
         IF(ISNUMBER(SEARCH("hrs", 'Data Table'!G171)),
            IFERROR(
               ROUND(SUMPRODUCT(
                  VALUE(LEFT(_xlfn.TEXTSPLIT('Data Table'!G171, CHAR(10)), FIND("-", _xlfn.TEXTSPLIT('Data Table'!G171, CHAR(10)))-1)) *
                  (VALUE(MID(_xlfn.TEXTSPLIT('Data Table'!G171, CHAR(10)), FIND("-", _xlfn.TEXTSPLIT('Data Table'!G171, CHAR(10)))+2,
                  SEARCH("hrs", _xlfn.TEXTSPLIT('Data Table'!G171, CHAR(10)))-SEARCH("-", _xlfn.TEXTSPLIT('Data Table'!G171, CHAR(10)))-2))/12)
               ), 2),
               "-"
            )
         )
      )
   )
)</f>
        <v>10</v>
      </c>
      <c r="H170" s="203" cm="1">
        <f t="array" ref="H170">IF('Data Table'!H171="", "-",
   IF('Data Table'!H171="-", "-",
      IF(ISNUMBER('Data Table'!H171*1), 'Data Table'!H171,
         IF(ISNUMBER(SEARCH("hrs", 'Data Table'!H171)),
            IFERROR(
               ROUND(SUMPRODUCT(
                  VALUE(LEFT(_xlfn.TEXTSPLIT('Data Table'!H171, CHAR(10)), FIND("-", _xlfn.TEXTSPLIT('Data Table'!H171, CHAR(10)))-1)) *
                  (VALUE(MID(_xlfn.TEXTSPLIT('Data Table'!H171, CHAR(10)), FIND("-", _xlfn.TEXTSPLIT('Data Table'!H171, CHAR(10)))+2,
                  SEARCH("hrs", _xlfn.TEXTSPLIT('Data Table'!H171, CHAR(10)))-SEARCH("-", _xlfn.TEXTSPLIT('Data Table'!H171, CHAR(10)))-2))/12)
               ), 2),
               "-"
            )
         )
      )
   )
)</f>
        <v>7</v>
      </c>
      <c r="I170" s="203" cm="1">
        <f t="array" ref="I170">IF('Data Table'!I171="", "-",
   IF('Data Table'!I171="-", "-",
      IF(ISNUMBER('Data Table'!I171*1), 'Data Table'!I171,
         IF(ISNUMBER(SEARCH("hrs", 'Data Table'!I171)),
            IFERROR(
               ROUND(SUMPRODUCT(
                  VALUE(LEFT(_xlfn.TEXTSPLIT('Data Table'!I171, CHAR(10)), FIND("-", _xlfn.TEXTSPLIT('Data Table'!I171, CHAR(10)))-1)) *
                  (VALUE(MID(_xlfn.TEXTSPLIT('Data Table'!I171, CHAR(10)), FIND("-", _xlfn.TEXTSPLIT('Data Table'!I171, CHAR(10)))+2,
                  SEARCH("hrs", _xlfn.TEXTSPLIT('Data Table'!I171, CHAR(10)))-SEARCH("-", _xlfn.TEXTSPLIT('Data Table'!I171, CHAR(10)))-2))/12)
               ), 2),
               "-"
            )
         )
      )
   )
)</f>
        <v>8</v>
      </c>
      <c r="J170" s="203" cm="1">
        <f t="array" ref="J170">IF('Data Table'!J171="", "-",
   IF('Data Table'!J171="-", "-",
      IF(ISNUMBER('Data Table'!J171*1), 'Data Table'!J171,
         IF(ISNUMBER(SEARCH("hrs", 'Data Table'!J171)),
            IFERROR(
               ROUND(SUMPRODUCT(
                  VALUE(LEFT(_xlfn.TEXTSPLIT('Data Table'!J171, CHAR(10)), FIND("-", _xlfn.TEXTSPLIT('Data Table'!J171, CHAR(10)))-1)) *
                  (VALUE(MID(_xlfn.TEXTSPLIT('Data Table'!J171, CHAR(10)), FIND("-", _xlfn.TEXTSPLIT('Data Table'!J171, CHAR(10)))+2,
                  SEARCH("hrs", _xlfn.TEXTSPLIT('Data Table'!J171, CHAR(10)))-SEARCH("-", _xlfn.TEXTSPLIT('Data Table'!J171, CHAR(10)))-2))/12)
               ), 2),
               "-"
            )
         )
      )
   )
)</f>
        <v>2</v>
      </c>
      <c r="K170" s="203" cm="1">
        <f t="array" ref="K170">IF('Data Table'!K171="", "-",
   IF('Data Table'!K171="-", "-",
      IF(ISNUMBER('Data Table'!K171*1), 'Data Table'!K171,
         IF(ISNUMBER(SEARCH("hrs", 'Data Table'!K171)),
            IFERROR(
               ROUND(SUMPRODUCT(
                  VALUE(LEFT(_xlfn.TEXTSPLIT('Data Table'!K171, CHAR(10)), FIND("-", _xlfn.TEXTSPLIT('Data Table'!K171, CHAR(10)))-1)) *
                  (VALUE(MID(_xlfn.TEXTSPLIT('Data Table'!K171, CHAR(10)), FIND("-", _xlfn.TEXTSPLIT('Data Table'!K171, CHAR(10)))+2,
                  SEARCH("hrs", _xlfn.TEXTSPLIT('Data Table'!K171, CHAR(10)))-SEARCH("-", _xlfn.TEXTSPLIT('Data Table'!K171, CHAR(10)))-2))/12)
               ), 2),
               "-"
            )
         )
      )
   )
)</f>
        <v>4</v>
      </c>
      <c r="L170" s="203" cm="1">
        <f t="array" ref="L170">IF('Data Table'!N171="", "-",
   IF('Data Table'!N171="-", "-",
      IF(ISNUMBER('Data Table'!N171*1), 'Data Table'!N171,
         IF(ISNUMBER(SEARCH("hrs", 'Data Table'!N171)),
            IFERROR(
               ROUND(SUMPRODUCT(
                  VALUE(LEFT(_xlfn.TEXTSPLIT('Data Table'!N171, CHAR(10)), FIND("-", _xlfn.TEXTSPLIT('Data Table'!N171, CHAR(10)))-1)) *
                  (VALUE(MID(_xlfn.TEXTSPLIT('Data Table'!N171, CHAR(10)), FIND("-", _xlfn.TEXTSPLIT('Data Table'!N171, CHAR(10)))+2,
                  SEARCH("hrs", _xlfn.TEXTSPLIT('Data Table'!N171, CHAR(10)))-SEARCH("-", _xlfn.TEXTSPLIT('Data Table'!N171, CHAR(10)))-2))/12)
               ), 2),
               "-"
            )
         )
      )
   )
)</f>
        <v>2</v>
      </c>
      <c r="M170" s="203" cm="1">
        <f t="array" ref="M170">IF('Data Table'!O171="", "-",
   IF('Data Table'!O171="-", "-",
      IF(ISNUMBER('Data Table'!O171*1), 'Data Table'!O171,
         IF(ISNUMBER(SEARCH("hrs", 'Data Table'!O171)),
            IFERROR(
               ROUND(SUMPRODUCT(
                  VALUE(LEFT(_xlfn.TEXTSPLIT('Data Table'!O171, CHAR(10)), FIND("-", _xlfn.TEXTSPLIT('Data Table'!O171, CHAR(10)))-1)) *
                  (VALUE(MID(_xlfn.TEXTSPLIT('Data Table'!O171, CHAR(10)), FIND("-", _xlfn.TEXTSPLIT('Data Table'!O171, CHAR(10)))+2,
                  SEARCH("hrs", _xlfn.TEXTSPLIT('Data Table'!O171, CHAR(10)))-SEARCH("-", _xlfn.TEXTSPLIT('Data Table'!O171, CHAR(10)))-2))/12)
               ), 2),
               "-"
            )
         )
      )
   )
)</f>
        <v>2</v>
      </c>
      <c r="N170" s="203" cm="1">
        <f t="array" ref="N170">IF('Data Table'!P171="", "-",
   IF('Data Table'!P171="-", "-",
      IF(ISNUMBER('Data Table'!P171*1), 'Data Table'!P171,
         IF(ISNUMBER(SEARCH("hrs", 'Data Table'!P171)),
            IFERROR(
               ROUND(SUMPRODUCT(
                  VALUE(LEFT(_xlfn.TEXTSPLIT('Data Table'!P171, CHAR(10)), FIND("-", _xlfn.TEXTSPLIT('Data Table'!P171, CHAR(10)))-1)) *
                  (VALUE(MID(_xlfn.TEXTSPLIT('Data Table'!P171, CHAR(10)), FIND("-", _xlfn.TEXTSPLIT('Data Table'!P171, CHAR(10)))+2,
                  SEARCH("hrs", _xlfn.TEXTSPLIT('Data Table'!P171, CHAR(10)))-SEARCH("-", _xlfn.TEXTSPLIT('Data Table'!P171, CHAR(10)))-2))/12)
               ), 2),
               "-"
            )
         )
      )
   )
)</f>
        <v>4</v>
      </c>
      <c r="O170" s="203" cm="1">
        <f t="array" ref="O170">IF('Data Table'!Q171="", "-",
   IF('Data Table'!Q171="-", "-",
      IF(ISNUMBER('Data Table'!Q171*1), 'Data Table'!Q171,
         IF(ISNUMBER(SEARCH("hrs", 'Data Table'!Q171)),
            IFERROR(
               ROUND(SUMPRODUCT(
                  VALUE(LEFT(_xlfn.TEXTSPLIT('Data Table'!Q171, CHAR(10)), FIND("-", _xlfn.TEXTSPLIT('Data Table'!Q171, CHAR(10)))-1)) *
                  (VALUE(MID(_xlfn.TEXTSPLIT('Data Table'!Q171, CHAR(10)), FIND("-", _xlfn.TEXTSPLIT('Data Table'!Q171, CHAR(10)))+2,
                  SEARCH("hrs", _xlfn.TEXTSPLIT('Data Table'!Q171, CHAR(10)))-SEARCH("-", _xlfn.TEXTSPLIT('Data Table'!Q171, CHAR(10)))-2))/12)
               ), 2),
               "-"
            )
         )
      )
   )
)</f>
        <v>4</v>
      </c>
      <c r="P170" s="203" cm="1">
        <f t="array" ref="P170">IF('Data Table'!R171="", "-",
   IF('Data Table'!R171="-", "-",
      IF(ISNUMBER('Data Table'!R171*1), 'Data Table'!R171,
         IF(ISNUMBER(SEARCH("hrs", 'Data Table'!R171)),
            IFERROR(
               ROUND(SUMPRODUCT(
                  VALUE(LEFT(_xlfn.TEXTSPLIT('Data Table'!R171, CHAR(10)), FIND("-", _xlfn.TEXTSPLIT('Data Table'!R171, CHAR(10)))-1)) *
                  (VALUE(MID(_xlfn.TEXTSPLIT('Data Table'!R171, CHAR(10)), FIND("-", _xlfn.TEXTSPLIT('Data Table'!R171, CHAR(10)))+2,
                  SEARCH("hrs", _xlfn.TEXTSPLIT('Data Table'!R171, CHAR(10)))-SEARCH("-", _xlfn.TEXTSPLIT('Data Table'!R171, CHAR(10)))-2))/12)
               ), 2),
               "-"
            )
         )
      )
   )
)</f>
        <v>3</v>
      </c>
      <c r="Q170" s="203" cm="1">
        <f t="array" ref="Q170">IF('Data Table'!S171="", "-",
   IF('Data Table'!S171="-", "-",
      IF(ISNUMBER('Data Table'!S171*1), 'Data Table'!S171,
         IF(ISNUMBER(SEARCH("hrs", 'Data Table'!S171)),
            IFERROR(
               ROUND(SUMPRODUCT(
                  VALUE(LEFT(_xlfn.TEXTSPLIT('Data Table'!S171, CHAR(10)), FIND("-", _xlfn.TEXTSPLIT('Data Table'!S171, CHAR(10)))-1)) *
                  (VALUE(MID(_xlfn.TEXTSPLIT('Data Table'!S171, CHAR(10)), FIND("-", _xlfn.TEXTSPLIT('Data Table'!S171, CHAR(10)))+2,
                  SEARCH("hrs", _xlfn.TEXTSPLIT('Data Table'!S171, CHAR(10)))-SEARCH("-", _xlfn.TEXTSPLIT('Data Table'!S171, CHAR(10)))-2))/12)
               ), 2),
               "-"
            )
         )
      )
   )
)</f>
        <v>3</v>
      </c>
      <c r="R170" s="203" cm="1">
        <f t="array" ref="R170">IF('Data Table'!T171="", "-",
   IF('Data Table'!T171="-", "-",
      IF(ISNUMBER('Data Table'!T171*1), 'Data Table'!T171,
         IF(ISNUMBER(SEARCH("hrs", 'Data Table'!T171)),
            IFERROR(
               ROUND(SUMPRODUCT(
                  VALUE(LEFT(_xlfn.TEXTSPLIT('Data Table'!T171, CHAR(10)), FIND("-", _xlfn.TEXTSPLIT('Data Table'!T171, CHAR(10)))-1)) *
                  (VALUE(MID(_xlfn.TEXTSPLIT('Data Table'!T171, CHAR(10)), FIND("-", _xlfn.TEXTSPLIT('Data Table'!T171, CHAR(10)))+2,
                  SEARCH("hrs", _xlfn.TEXTSPLIT('Data Table'!T171, CHAR(10)))-SEARCH("-", _xlfn.TEXTSPLIT('Data Table'!T171, CHAR(10)))-2))/12)
               ), 2),
               "-"
            )
         )
      )
   )
)</f>
        <v>6</v>
      </c>
      <c r="S170" s="203" cm="1">
        <f t="array" ref="S170">IF('Data Table'!U171="", "-",
   IF('Data Table'!U171="-", "-",
      IF(ISNUMBER('Data Table'!U171*1), 'Data Table'!U171,
         IF(ISNUMBER(SEARCH("hrs", 'Data Table'!U171)),
            IFERROR(
               ROUND(SUMPRODUCT(
                  VALUE(LEFT(_xlfn.TEXTSPLIT('Data Table'!U171, CHAR(10)), FIND("-", _xlfn.TEXTSPLIT('Data Table'!U171, CHAR(10)))-1)) *
                  (VALUE(MID(_xlfn.TEXTSPLIT('Data Table'!U171, CHAR(10)), FIND("-", _xlfn.TEXTSPLIT('Data Table'!U171, CHAR(10)))+2,
                  SEARCH("hrs", _xlfn.TEXTSPLIT('Data Table'!U171, CHAR(10)))-SEARCH("-", _xlfn.TEXTSPLIT('Data Table'!U171, CHAR(10)))-2))/12)
               ), 2),
               "-"
            )
         )
      )
   )
)</f>
        <v>6</v>
      </c>
      <c r="T170" s="245">
        <v>25303</v>
      </c>
      <c r="U170" s="245">
        <v>66158</v>
      </c>
      <c r="V170" s="246">
        <v>909</v>
      </c>
      <c r="W170" s="208"/>
    </row>
    <row r="171" spans="1:23" s="3" customFormat="1" ht="20.25" customHeight="1">
      <c r="A171" s="205">
        <v>45481</v>
      </c>
      <c r="B171" s="203" cm="1">
        <f t="array" ref="B171">IF('Data Table'!B172="", "-",
   IF('Data Table'!B172="-", "-",
      IF(ISNUMBER('Data Table'!B172*1), 'Data Table'!B172,
         IF(ISNUMBER(SEARCH("hrs", 'Data Table'!B172)),
            IFERROR(
               ROUND(SUMPRODUCT(
                  VALUE(LEFT(_xlfn.TEXTSPLIT('Data Table'!B172, CHAR(10)), FIND("-", _xlfn.TEXTSPLIT('Data Table'!B172, CHAR(10)))-1)) *
                  (VALUE(MID(_xlfn.TEXTSPLIT('Data Table'!B172, CHAR(10)), FIND("-", _xlfn.TEXTSPLIT('Data Table'!B172, CHAR(10)))+2,
                  SEARCH("hrs", _xlfn.TEXTSPLIT('Data Table'!B172, CHAR(10)))-SEARCH("-", _xlfn.TEXTSPLIT('Data Table'!B172, CHAR(10)))-2))/12)
               ), 2),
               "-"
            )
         )
      )
   )
)</f>
        <v>122</v>
      </c>
      <c r="C171" s="203" cm="1">
        <f t="array" ref="C171">IF('Data Table'!C172="", "-",
   IF('Data Table'!C172="-", "-",
      IF(ISNUMBER('Data Table'!C172*1), 'Data Table'!C172,
         IF(ISNUMBER(SEARCH("hrs", 'Data Table'!C172)),
            IFERROR(
               ROUND(SUMPRODUCT(
                  VALUE(LEFT(_xlfn.TEXTSPLIT('Data Table'!C172, CHAR(10)), FIND("-", _xlfn.TEXTSPLIT('Data Table'!C172, CHAR(10)))-1)) *
                  (VALUE(MID(_xlfn.TEXTSPLIT('Data Table'!C172, CHAR(10)), FIND("-", _xlfn.TEXTSPLIT('Data Table'!C172, CHAR(10)))+2,
                  SEARCH("hrs", _xlfn.TEXTSPLIT('Data Table'!C172, CHAR(10)))-SEARCH("-", _xlfn.TEXTSPLIT('Data Table'!C172, CHAR(10)))-2))/12)
               ), 2),
               "-"
            )
         )
      )
   )
)</f>
        <v>120</v>
      </c>
      <c r="D171" s="203" cm="1">
        <f t="array" ref="D171">IF('Data Table'!D172="", "-",
   IF('Data Table'!D172="-", "-",
      IF(ISNUMBER('Data Table'!D172*1), 'Data Table'!D172,
         IF(ISNUMBER(SEARCH("hrs", 'Data Table'!D172)),
            IFERROR(
               ROUND(SUMPRODUCT(
                  VALUE(LEFT(_xlfn.TEXTSPLIT('Data Table'!D172, CHAR(10)), FIND("-", _xlfn.TEXTSPLIT('Data Table'!D172, CHAR(10)))-1)) *
                  (VALUE(MID(_xlfn.TEXTSPLIT('Data Table'!D172, CHAR(10)), FIND("-", _xlfn.TEXTSPLIT('Data Table'!D172, CHAR(10)))+2,
                  SEARCH("hrs", _xlfn.TEXTSPLIT('Data Table'!D172, CHAR(10)))-SEARCH("-", _xlfn.TEXTSPLIT('Data Table'!D172, CHAR(10)))-2))/12)
               ), 2),
               "-"
            )
         )
      )
   )
)</f>
        <v>28</v>
      </c>
      <c r="E171" s="203" cm="1">
        <f t="array" ref="E171">IF('Data Table'!E172="", "-",
   IF('Data Table'!E172="-", "-",
      IF(ISNUMBER('Data Table'!E172*1), 'Data Table'!E172,
         IF(ISNUMBER(SEARCH("hrs", 'Data Table'!E172)),
            IFERROR(
               ROUND(SUMPRODUCT(
                  VALUE(LEFT(_xlfn.TEXTSPLIT('Data Table'!E172, CHAR(10)), FIND("-", _xlfn.TEXTSPLIT('Data Table'!E172, CHAR(10)))-1)) *
                  (VALUE(MID(_xlfn.TEXTSPLIT('Data Table'!E172, CHAR(10)), FIND("-", _xlfn.TEXTSPLIT('Data Table'!E172, CHAR(10)))+2,
                  SEARCH("hrs", _xlfn.TEXTSPLIT('Data Table'!E172, CHAR(10)))-SEARCH("-", _xlfn.TEXTSPLIT('Data Table'!E172, CHAR(10)))-2))/12)
               ), 2),
               "-"
            )
         )
      )
   )
)</f>
        <v>27</v>
      </c>
      <c r="F171" s="203" cm="1">
        <f t="array" ref="F171">IF('Data Table'!F172="", "-",
   IF('Data Table'!F172="-", "-",
      IF(ISNUMBER('Data Table'!F172*1), 'Data Table'!F172,
         IF(ISNUMBER(SEARCH("hrs", 'Data Table'!F172)),
            IFERROR(
               ROUND(SUMPRODUCT(
                  VALUE(LEFT(_xlfn.TEXTSPLIT('Data Table'!F172, CHAR(10)), FIND("-", _xlfn.TEXTSPLIT('Data Table'!F172, CHAR(10)))-1)) *
                  (VALUE(MID(_xlfn.TEXTSPLIT('Data Table'!F172, CHAR(10)), FIND("-", _xlfn.TEXTSPLIT('Data Table'!F172, CHAR(10)))+2,
                  SEARCH("hrs", _xlfn.TEXTSPLIT('Data Table'!F172, CHAR(10)))-SEARCH("-", _xlfn.TEXTSPLIT('Data Table'!F172, CHAR(10)))-2))/12)
               ), 2),
               "-"
            )
         )
      )
   )
)</f>
        <v>10</v>
      </c>
      <c r="G171" s="203" cm="1">
        <f t="array" ref="G171">IF('Data Table'!G172="", "-",
   IF('Data Table'!G172="-", "-",
      IF(ISNUMBER('Data Table'!G172*1), 'Data Table'!G172,
         IF(ISNUMBER(SEARCH("hrs", 'Data Table'!G172)),
            IFERROR(
               ROUND(SUMPRODUCT(
                  VALUE(LEFT(_xlfn.TEXTSPLIT('Data Table'!G172, CHAR(10)), FIND("-", _xlfn.TEXTSPLIT('Data Table'!G172, CHAR(10)))-1)) *
                  (VALUE(MID(_xlfn.TEXTSPLIT('Data Table'!G172, CHAR(10)), FIND("-", _xlfn.TEXTSPLIT('Data Table'!G172, CHAR(10)))+2,
                  SEARCH("hrs", _xlfn.TEXTSPLIT('Data Table'!G172, CHAR(10)))-SEARCH("-", _xlfn.TEXTSPLIT('Data Table'!G172, CHAR(10)))-2))/12)
               ), 2),
               "-"
            )
         )
      )
   )
)</f>
        <v>10</v>
      </c>
      <c r="H171" s="203" cm="1">
        <f t="array" ref="H171">IF('Data Table'!H172="", "-",
   IF('Data Table'!H172="-", "-",
      IF(ISNUMBER('Data Table'!H172*1), 'Data Table'!H172,
         IF(ISNUMBER(SEARCH("hrs", 'Data Table'!H172)),
            IFERROR(
               ROUND(SUMPRODUCT(
                  VALUE(LEFT(_xlfn.TEXTSPLIT('Data Table'!H172, CHAR(10)), FIND("-", _xlfn.TEXTSPLIT('Data Table'!H172, CHAR(10)))-1)) *
                  (VALUE(MID(_xlfn.TEXTSPLIT('Data Table'!H172, CHAR(10)), FIND("-", _xlfn.TEXTSPLIT('Data Table'!H172, CHAR(10)))+2,
                  SEARCH("hrs", _xlfn.TEXTSPLIT('Data Table'!H172, CHAR(10)))-SEARCH("-", _xlfn.TEXTSPLIT('Data Table'!H172, CHAR(10)))-2))/12)
               ), 2),
               "-"
            )
         )
      )
   )
)</f>
        <v>8</v>
      </c>
      <c r="I171" s="203" cm="1">
        <f t="array" ref="I171">IF('Data Table'!I172="", "-",
   IF('Data Table'!I172="-", "-",
      IF(ISNUMBER('Data Table'!I172*1), 'Data Table'!I172,
         IF(ISNUMBER(SEARCH("hrs", 'Data Table'!I172)),
            IFERROR(
               ROUND(SUMPRODUCT(
                  VALUE(LEFT(_xlfn.TEXTSPLIT('Data Table'!I172, CHAR(10)), FIND("-", _xlfn.TEXTSPLIT('Data Table'!I172, CHAR(10)))-1)) *
                  (VALUE(MID(_xlfn.TEXTSPLIT('Data Table'!I172, CHAR(10)), FIND("-", _xlfn.TEXTSPLIT('Data Table'!I172, CHAR(10)))+2,
                  SEARCH("hrs", _xlfn.TEXTSPLIT('Data Table'!I172, CHAR(10)))-SEARCH("-", _xlfn.TEXTSPLIT('Data Table'!I172, CHAR(10)))-2))/12)
               ), 2),
               "-"
            )
         )
      )
   )
)</f>
        <v>7</v>
      </c>
      <c r="J171" s="203" cm="1">
        <f t="array" ref="J171">IF('Data Table'!J172="", "-",
   IF('Data Table'!J172="-", "-",
      IF(ISNUMBER('Data Table'!J172*1), 'Data Table'!J172,
         IF(ISNUMBER(SEARCH("hrs", 'Data Table'!J172)),
            IFERROR(
               ROUND(SUMPRODUCT(
                  VALUE(LEFT(_xlfn.TEXTSPLIT('Data Table'!J172, CHAR(10)), FIND("-", _xlfn.TEXTSPLIT('Data Table'!J172, CHAR(10)))-1)) *
                  (VALUE(MID(_xlfn.TEXTSPLIT('Data Table'!J172, CHAR(10)), FIND("-", _xlfn.TEXTSPLIT('Data Table'!J172, CHAR(10)))+2,
                  SEARCH("hrs", _xlfn.TEXTSPLIT('Data Table'!J172, CHAR(10)))-SEARCH("-", _xlfn.TEXTSPLIT('Data Table'!J172, CHAR(10)))-2))/12)
               ), 2),
               "-"
            )
         )
      )
   )
)</f>
        <v>3</v>
      </c>
      <c r="K171" s="203" cm="1">
        <f t="array" ref="K171">IF('Data Table'!K172="", "-",
   IF('Data Table'!K172="-", "-",
      IF(ISNUMBER('Data Table'!K172*1), 'Data Table'!K172,
         IF(ISNUMBER(SEARCH("hrs", 'Data Table'!K172)),
            IFERROR(
               ROUND(SUMPRODUCT(
                  VALUE(LEFT(_xlfn.TEXTSPLIT('Data Table'!K172, CHAR(10)), FIND("-", _xlfn.TEXTSPLIT('Data Table'!K172, CHAR(10)))-1)) *
                  (VALUE(MID(_xlfn.TEXTSPLIT('Data Table'!K172, CHAR(10)), FIND("-", _xlfn.TEXTSPLIT('Data Table'!K172, CHAR(10)))+2,
                  SEARCH("hrs", _xlfn.TEXTSPLIT('Data Table'!K172, CHAR(10)))-SEARCH("-", _xlfn.TEXTSPLIT('Data Table'!K172, CHAR(10)))-2))/12)
               ), 2),
               "-"
            )
         )
      )
   )
)</f>
        <v>2</v>
      </c>
      <c r="L171" s="203" cm="1">
        <f t="array" ref="L171">IF('Data Table'!N172="", "-",
   IF('Data Table'!N172="-", "-",
      IF(ISNUMBER('Data Table'!N172*1), 'Data Table'!N172,
         IF(ISNUMBER(SEARCH("hrs", 'Data Table'!N172)),
            IFERROR(
               ROUND(SUMPRODUCT(
                  VALUE(LEFT(_xlfn.TEXTSPLIT('Data Table'!N172, CHAR(10)), FIND("-", _xlfn.TEXTSPLIT('Data Table'!N172, CHAR(10)))-1)) *
                  (VALUE(MID(_xlfn.TEXTSPLIT('Data Table'!N172, CHAR(10)), FIND("-", _xlfn.TEXTSPLIT('Data Table'!N172, CHAR(10)))+2,
                  SEARCH("hrs", _xlfn.TEXTSPLIT('Data Table'!N172, CHAR(10)))-SEARCH("-", _xlfn.TEXTSPLIT('Data Table'!N172, CHAR(10)))-2))/12)
               ), 2),
               "-"
            )
         )
      )
   )
)</f>
        <v>2</v>
      </c>
      <c r="M171" s="203" cm="1">
        <f t="array" ref="M171">IF('Data Table'!O172="", "-",
   IF('Data Table'!O172="-", "-",
      IF(ISNUMBER('Data Table'!O172*1), 'Data Table'!O172,
         IF(ISNUMBER(SEARCH("hrs", 'Data Table'!O172)),
            IFERROR(
               ROUND(SUMPRODUCT(
                  VALUE(LEFT(_xlfn.TEXTSPLIT('Data Table'!O172, CHAR(10)), FIND("-", _xlfn.TEXTSPLIT('Data Table'!O172, CHAR(10)))-1)) *
                  (VALUE(MID(_xlfn.TEXTSPLIT('Data Table'!O172, CHAR(10)), FIND("-", _xlfn.TEXTSPLIT('Data Table'!O172, CHAR(10)))+2,
                  SEARCH("hrs", _xlfn.TEXTSPLIT('Data Table'!O172, CHAR(10)))-SEARCH("-", _xlfn.TEXTSPLIT('Data Table'!O172, CHAR(10)))-2))/12)
               ), 2),
               "-"
            )
         )
      )
   )
)</f>
        <v>2</v>
      </c>
      <c r="N171" s="203" cm="1">
        <f t="array" ref="N171">IF('Data Table'!P172="", "-",
   IF('Data Table'!P172="-", "-",
      IF(ISNUMBER('Data Table'!P172*1), 'Data Table'!P172,
         IF(ISNUMBER(SEARCH("hrs", 'Data Table'!P172)),
            IFERROR(
               ROUND(SUMPRODUCT(
                  VALUE(LEFT(_xlfn.TEXTSPLIT('Data Table'!P172, CHAR(10)), FIND("-", _xlfn.TEXTSPLIT('Data Table'!P172, CHAR(10)))-1)) *
                  (VALUE(MID(_xlfn.TEXTSPLIT('Data Table'!P172, CHAR(10)), FIND("-", _xlfn.TEXTSPLIT('Data Table'!P172, CHAR(10)))+2,
                  SEARCH("hrs", _xlfn.TEXTSPLIT('Data Table'!P172, CHAR(10)))-SEARCH("-", _xlfn.TEXTSPLIT('Data Table'!P172, CHAR(10)))-2))/12)
               ), 2),
               "-"
            )
         )
      )
   )
)</f>
        <v>4</v>
      </c>
      <c r="O171" s="203" cm="1">
        <f t="array" ref="O171">IF('Data Table'!Q172="", "-",
   IF('Data Table'!Q172="-", "-",
      IF(ISNUMBER('Data Table'!Q172*1), 'Data Table'!Q172,
         IF(ISNUMBER(SEARCH("hrs", 'Data Table'!Q172)),
            IFERROR(
               ROUND(SUMPRODUCT(
                  VALUE(LEFT(_xlfn.TEXTSPLIT('Data Table'!Q172, CHAR(10)), FIND("-", _xlfn.TEXTSPLIT('Data Table'!Q172, CHAR(10)))-1)) *
                  (VALUE(MID(_xlfn.TEXTSPLIT('Data Table'!Q172, CHAR(10)), FIND("-", _xlfn.TEXTSPLIT('Data Table'!Q172, CHAR(10)))+2,
                  SEARCH("hrs", _xlfn.TEXTSPLIT('Data Table'!Q172, CHAR(10)))-SEARCH("-", _xlfn.TEXTSPLIT('Data Table'!Q172, CHAR(10)))-2))/12)
               ), 2),
               "-"
            )
         )
      )
   )
)</f>
        <v>4</v>
      </c>
      <c r="P171" s="203" cm="1">
        <f t="array" ref="P171">IF('Data Table'!R172="", "-",
   IF('Data Table'!R172="-", "-",
      IF(ISNUMBER('Data Table'!R172*1), 'Data Table'!R172,
         IF(ISNUMBER(SEARCH("hrs", 'Data Table'!R172)),
            IFERROR(
               ROUND(SUMPRODUCT(
                  VALUE(LEFT(_xlfn.TEXTSPLIT('Data Table'!R172, CHAR(10)), FIND("-", _xlfn.TEXTSPLIT('Data Table'!R172, CHAR(10)))-1)) *
                  (VALUE(MID(_xlfn.TEXTSPLIT('Data Table'!R172, CHAR(10)), FIND("-", _xlfn.TEXTSPLIT('Data Table'!R172, CHAR(10)))+2,
                  SEARCH("hrs", _xlfn.TEXTSPLIT('Data Table'!R172, CHAR(10)))-SEARCH("-", _xlfn.TEXTSPLIT('Data Table'!R172, CHAR(10)))-2))/12)
               ), 2),
               "-"
            )
         )
      )
   )
)</f>
        <v>3</v>
      </c>
      <c r="Q171" s="203" cm="1">
        <f t="array" ref="Q171">IF('Data Table'!S172="", "-",
   IF('Data Table'!S172="-", "-",
      IF(ISNUMBER('Data Table'!S172*1), 'Data Table'!S172,
         IF(ISNUMBER(SEARCH("hrs", 'Data Table'!S172)),
            IFERROR(
               ROUND(SUMPRODUCT(
                  VALUE(LEFT(_xlfn.TEXTSPLIT('Data Table'!S172, CHAR(10)), FIND("-", _xlfn.TEXTSPLIT('Data Table'!S172, CHAR(10)))-1)) *
                  (VALUE(MID(_xlfn.TEXTSPLIT('Data Table'!S172, CHAR(10)), FIND("-", _xlfn.TEXTSPLIT('Data Table'!S172, CHAR(10)))+2,
                  SEARCH("hrs", _xlfn.TEXTSPLIT('Data Table'!S172, CHAR(10)))-SEARCH("-", _xlfn.TEXTSPLIT('Data Table'!S172, CHAR(10)))-2))/12)
               ), 2),
               "-"
            )
         )
      )
   )
)</f>
        <v>3</v>
      </c>
      <c r="R171" s="203" cm="1">
        <f t="array" ref="R171">IF('Data Table'!T172="", "-",
   IF('Data Table'!T172="-", "-",
      IF(ISNUMBER('Data Table'!T172*1), 'Data Table'!T172,
         IF(ISNUMBER(SEARCH("hrs", 'Data Table'!T172)),
            IFERROR(
               ROUND(SUMPRODUCT(
                  VALUE(LEFT(_xlfn.TEXTSPLIT('Data Table'!T172, CHAR(10)), FIND("-", _xlfn.TEXTSPLIT('Data Table'!T172, CHAR(10)))-1)) *
                  (VALUE(MID(_xlfn.TEXTSPLIT('Data Table'!T172, CHAR(10)), FIND("-", _xlfn.TEXTSPLIT('Data Table'!T172, CHAR(10)))+2,
                  SEARCH("hrs", _xlfn.TEXTSPLIT('Data Table'!T172, CHAR(10)))-SEARCH("-", _xlfn.TEXTSPLIT('Data Table'!T172, CHAR(10)))-2))/12)
               ), 2),
               "-"
            )
         )
      )
   )
)</f>
        <v>6</v>
      </c>
      <c r="S171" s="203" cm="1">
        <f t="array" ref="S171">IF('Data Table'!U172="", "-",
   IF('Data Table'!U172="-", "-",
      IF(ISNUMBER('Data Table'!U172*1), 'Data Table'!U172,
         IF(ISNUMBER(SEARCH("hrs", 'Data Table'!U172)),
            IFERROR(
               ROUND(SUMPRODUCT(
                  VALUE(LEFT(_xlfn.TEXTSPLIT('Data Table'!U172, CHAR(10)), FIND("-", _xlfn.TEXTSPLIT('Data Table'!U172, CHAR(10)))-1)) *
                  (VALUE(MID(_xlfn.TEXTSPLIT('Data Table'!U172, CHAR(10)), FIND("-", _xlfn.TEXTSPLIT('Data Table'!U172, CHAR(10)))+2,
                  SEARCH("hrs", _xlfn.TEXTSPLIT('Data Table'!U172, CHAR(10)))-SEARCH("-", _xlfn.TEXTSPLIT('Data Table'!U172, CHAR(10)))-2))/12)
               ), 2),
               "-"
            )
         )
      )
   )
)</f>
        <v>6</v>
      </c>
      <c r="T171" s="245">
        <v>26299</v>
      </c>
      <c r="U171" s="245">
        <v>70872</v>
      </c>
      <c r="V171" s="246">
        <v>894</v>
      </c>
      <c r="W171" s="208"/>
    </row>
    <row r="172" spans="1:23" s="3" customFormat="1" ht="20.25" customHeight="1">
      <c r="A172" s="205">
        <v>45482</v>
      </c>
      <c r="B172" s="203" cm="1">
        <f t="array" ref="B172">IF('Data Table'!B173="", "-",
   IF('Data Table'!B173="-", "-",
      IF(ISNUMBER('Data Table'!B173*1), 'Data Table'!B173,
         IF(ISNUMBER(SEARCH("hrs", 'Data Table'!B173)),
            IFERROR(
               ROUND(SUMPRODUCT(
                  VALUE(LEFT(_xlfn.TEXTSPLIT('Data Table'!B173, CHAR(10)), FIND("-", _xlfn.TEXTSPLIT('Data Table'!B173, CHAR(10)))-1)) *
                  (VALUE(MID(_xlfn.TEXTSPLIT('Data Table'!B173, CHAR(10)), FIND("-", _xlfn.TEXTSPLIT('Data Table'!B173, CHAR(10)))+2,
                  SEARCH("hrs", _xlfn.TEXTSPLIT('Data Table'!B173, CHAR(10)))-SEARCH("-", _xlfn.TEXTSPLIT('Data Table'!B173, CHAR(10)))-2))/12)
               ), 2),
               "-"
            )
         )
      )
   )
)</f>
        <v>120</v>
      </c>
      <c r="C172" s="203" cm="1">
        <f t="array" ref="C172">IF('Data Table'!C173="", "-",
   IF('Data Table'!C173="-", "-",
      IF(ISNUMBER('Data Table'!C173*1), 'Data Table'!C173,
         IF(ISNUMBER(SEARCH("hrs", 'Data Table'!C173)),
            IFERROR(
               ROUND(SUMPRODUCT(
                  VALUE(LEFT(_xlfn.TEXTSPLIT('Data Table'!C173, CHAR(10)), FIND("-", _xlfn.TEXTSPLIT('Data Table'!C173, CHAR(10)))-1)) *
                  (VALUE(MID(_xlfn.TEXTSPLIT('Data Table'!C173, CHAR(10)), FIND("-", _xlfn.TEXTSPLIT('Data Table'!C173, CHAR(10)))+2,
                  SEARCH("hrs", _xlfn.TEXTSPLIT('Data Table'!C173, CHAR(10)))-SEARCH("-", _xlfn.TEXTSPLIT('Data Table'!C173, CHAR(10)))-2))/12)
               ), 2),
               "-"
            )
         )
      )
   )
)</f>
        <v>110</v>
      </c>
      <c r="D172" s="203" cm="1">
        <f t="array" ref="D172">IF('Data Table'!D173="", "-",
   IF('Data Table'!D173="-", "-",
      IF(ISNUMBER('Data Table'!D173*1), 'Data Table'!D173,
         IF(ISNUMBER(SEARCH("hrs", 'Data Table'!D173)),
            IFERROR(
               ROUND(SUMPRODUCT(
                  VALUE(LEFT(_xlfn.TEXTSPLIT('Data Table'!D173, CHAR(10)), FIND("-", _xlfn.TEXTSPLIT('Data Table'!D173, CHAR(10)))-1)) *
                  (VALUE(MID(_xlfn.TEXTSPLIT('Data Table'!D173, CHAR(10)), FIND("-", _xlfn.TEXTSPLIT('Data Table'!D173, CHAR(10)))+2,
                  SEARCH("hrs", _xlfn.TEXTSPLIT('Data Table'!D173, CHAR(10)))-SEARCH("-", _xlfn.TEXTSPLIT('Data Table'!D173, CHAR(10)))-2))/12)
               ), 2),
               "-"
            )
         )
      )
   )
)</f>
        <v>28</v>
      </c>
      <c r="E172" s="203" cm="1">
        <f t="array" ref="E172">IF('Data Table'!E173="", "-",
   IF('Data Table'!E173="-", "-",
      IF(ISNUMBER('Data Table'!E173*1), 'Data Table'!E173,
         IF(ISNUMBER(SEARCH("hrs", 'Data Table'!E173)),
            IFERROR(
               ROUND(SUMPRODUCT(
                  VALUE(LEFT(_xlfn.TEXTSPLIT('Data Table'!E173, CHAR(10)), FIND("-", _xlfn.TEXTSPLIT('Data Table'!E173, CHAR(10)))-1)) *
                  (VALUE(MID(_xlfn.TEXTSPLIT('Data Table'!E173, CHAR(10)), FIND("-", _xlfn.TEXTSPLIT('Data Table'!E173, CHAR(10)))+2,
                  SEARCH("hrs", _xlfn.TEXTSPLIT('Data Table'!E173, CHAR(10)))-SEARCH("-", _xlfn.TEXTSPLIT('Data Table'!E173, CHAR(10)))-2))/12)
               ), 2),
               "-"
            )
         )
      )
   )
)</f>
        <v>27</v>
      </c>
      <c r="F172" s="203" cm="1">
        <f t="array" ref="F172">IF('Data Table'!F173="", "-",
   IF('Data Table'!F173="-", "-",
      IF(ISNUMBER('Data Table'!F173*1), 'Data Table'!F173,
         IF(ISNUMBER(SEARCH("hrs", 'Data Table'!F173)),
            IFERROR(
               ROUND(SUMPRODUCT(
                  VALUE(LEFT(_xlfn.TEXTSPLIT('Data Table'!F173, CHAR(10)), FIND("-", _xlfn.TEXTSPLIT('Data Table'!F173, CHAR(10)))-1)) *
                  (VALUE(MID(_xlfn.TEXTSPLIT('Data Table'!F173, CHAR(10)), FIND("-", _xlfn.TEXTSPLIT('Data Table'!F173, CHAR(10)))+2,
                  SEARCH("hrs", _xlfn.TEXTSPLIT('Data Table'!F173, CHAR(10)))-SEARCH("-", _xlfn.TEXTSPLIT('Data Table'!F173, CHAR(10)))-2))/12)
               ), 2),
               "-"
            )
         )
      )
   )
)</f>
        <v>9</v>
      </c>
      <c r="G172" s="203" cm="1">
        <f t="array" ref="G172">IF('Data Table'!G173="", "-",
   IF('Data Table'!G173="-", "-",
      IF(ISNUMBER('Data Table'!G173*1), 'Data Table'!G173,
         IF(ISNUMBER(SEARCH("hrs", 'Data Table'!G173)),
            IFERROR(
               ROUND(SUMPRODUCT(
                  VALUE(LEFT(_xlfn.TEXTSPLIT('Data Table'!G173, CHAR(10)), FIND("-", _xlfn.TEXTSPLIT('Data Table'!G173, CHAR(10)))-1)) *
                  (VALUE(MID(_xlfn.TEXTSPLIT('Data Table'!G173, CHAR(10)), FIND("-", _xlfn.TEXTSPLIT('Data Table'!G173, CHAR(10)))+2,
                  SEARCH("hrs", _xlfn.TEXTSPLIT('Data Table'!G173, CHAR(10)))-SEARCH("-", _xlfn.TEXTSPLIT('Data Table'!G173, CHAR(10)))-2))/12)
               ), 2),
               "-"
            )
         )
      )
   )
)</f>
        <v>10</v>
      </c>
      <c r="H172" s="203" cm="1">
        <f t="array" ref="H172">IF('Data Table'!H173="", "-",
   IF('Data Table'!H173="-", "-",
      IF(ISNUMBER('Data Table'!H173*1), 'Data Table'!H173,
         IF(ISNUMBER(SEARCH("hrs", 'Data Table'!H173)),
            IFERROR(
               ROUND(SUMPRODUCT(
                  VALUE(LEFT(_xlfn.TEXTSPLIT('Data Table'!H173, CHAR(10)), FIND("-", _xlfn.TEXTSPLIT('Data Table'!H173, CHAR(10)))-1)) *
                  (VALUE(MID(_xlfn.TEXTSPLIT('Data Table'!H173, CHAR(10)), FIND("-", _xlfn.TEXTSPLIT('Data Table'!H173, CHAR(10)))+2,
                  SEARCH("hrs", _xlfn.TEXTSPLIT('Data Table'!H173, CHAR(10)))-SEARCH("-", _xlfn.TEXTSPLIT('Data Table'!H173, CHAR(10)))-2))/12)
               ), 2),
               "-"
            )
         )
      )
   )
)</f>
        <v>8</v>
      </c>
      <c r="I172" s="203" cm="1">
        <f t="array" ref="I172">IF('Data Table'!I173="", "-",
   IF('Data Table'!I173="-", "-",
      IF(ISNUMBER('Data Table'!I173*1), 'Data Table'!I173,
         IF(ISNUMBER(SEARCH("hrs", 'Data Table'!I173)),
            IFERROR(
               ROUND(SUMPRODUCT(
                  VALUE(LEFT(_xlfn.TEXTSPLIT('Data Table'!I173, CHAR(10)), FIND("-", _xlfn.TEXTSPLIT('Data Table'!I173, CHAR(10)))-1)) *
                  (VALUE(MID(_xlfn.TEXTSPLIT('Data Table'!I173, CHAR(10)), FIND("-", _xlfn.TEXTSPLIT('Data Table'!I173, CHAR(10)))+2,
                  SEARCH("hrs", _xlfn.TEXTSPLIT('Data Table'!I173, CHAR(10)))-SEARCH("-", _xlfn.TEXTSPLIT('Data Table'!I173, CHAR(10)))-2))/12)
               ), 2),
               "-"
            )
         )
      )
   )
)</f>
        <v>7</v>
      </c>
      <c r="J172" s="203" cm="1">
        <f t="array" ref="J172">IF('Data Table'!J173="", "-",
   IF('Data Table'!J173="-", "-",
      IF(ISNUMBER('Data Table'!J173*1), 'Data Table'!J173,
         IF(ISNUMBER(SEARCH("hrs", 'Data Table'!J173)),
            IFERROR(
               ROUND(SUMPRODUCT(
                  VALUE(LEFT(_xlfn.TEXTSPLIT('Data Table'!J173, CHAR(10)), FIND("-", _xlfn.TEXTSPLIT('Data Table'!J173, CHAR(10)))-1)) *
                  (VALUE(MID(_xlfn.TEXTSPLIT('Data Table'!J173, CHAR(10)), FIND("-", _xlfn.TEXTSPLIT('Data Table'!J173, CHAR(10)))+2,
                  SEARCH("hrs", _xlfn.TEXTSPLIT('Data Table'!J173, CHAR(10)))-SEARCH("-", _xlfn.TEXTSPLIT('Data Table'!J173, CHAR(10)))-2))/12)
               ), 2),
               "-"
            )
         )
      )
   )
)</f>
        <v>3</v>
      </c>
      <c r="K172" s="203" cm="1">
        <f t="array" ref="K172">IF('Data Table'!K173="", "-",
   IF('Data Table'!K173="-", "-",
      IF(ISNUMBER('Data Table'!K173*1), 'Data Table'!K173,
         IF(ISNUMBER(SEARCH("hrs", 'Data Table'!K173)),
            IFERROR(
               ROUND(SUMPRODUCT(
                  VALUE(LEFT(_xlfn.TEXTSPLIT('Data Table'!K173, CHAR(10)), FIND("-", _xlfn.TEXTSPLIT('Data Table'!K173, CHAR(10)))-1)) *
                  (VALUE(MID(_xlfn.TEXTSPLIT('Data Table'!K173, CHAR(10)), FIND("-", _xlfn.TEXTSPLIT('Data Table'!K173, CHAR(10)))+2,
                  SEARCH("hrs", _xlfn.TEXTSPLIT('Data Table'!K173, CHAR(10)))-SEARCH("-", _xlfn.TEXTSPLIT('Data Table'!K173, CHAR(10)))-2))/12)
               ), 2),
               "-"
            )
         )
      )
   )
)</f>
        <v>2</v>
      </c>
      <c r="L172" s="203" cm="1">
        <f t="array" ref="L172">IF('Data Table'!N173="", "-",
   IF('Data Table'!N173="-", "-",
      IF(ISNUMBER('Data Table'!N173*1), 'Data Table'!N173,
         IF(ISNUMBER(SEARCH("hrs", 'Data Table'!N173)),
            IFERROR(
               ROUND(SUMPRODUCT(
                  VALUE(LEFT(_xlfn.TEXTSPLIT('Data Table'!N173, CHAR(10)), FIND("-", _xlfn.TEXTSPLIT('Data Table'!N173, CHAR(10)))-1)) *
                  (VALUE(MID(_xlfn.TEXTSPLIT('Data Table'!N173, CHAR(10)), FIND("-", _xlfn.TEXTSPLIT('Data Table'!N173, CHAR(10)))+2,
                  SEARCH("hrs", _xlfn.TEXTSPLIT('Data Table'!N173, CHAR(10)))-SEARCH("-", _xlfn.TEXTSPLIT('Data Table'!N173, CHAR(10)))-2))/12)
               ), 2),
               "-"
            )
         )
      )
   )
)</f>
        <v>2</v>
      </c>
      <c r="M172" s="203" cm="1">
        <f t="array" ref="M172">IF('Data Table'!O173="", "-",
   IF('Data Table'!O173="-", "-",
      IF(ISNUMBER('Data Table'!O173*1), 'Data Table'!O173,
         IF(ISNUMBER(SEARCH("hrs", 'Data Table'!O173)),
            IFERROR(
               ROUND(SUMPRODUCT(
                  VALUE(LEFT(_xlfn.TEXTSPLIT('Data Table'!O173, CHAR(10)), FIND("-", _xlfn.TEXTSPLIT('Data Table'!O173, CHAR(10)))-1)) *
                  (VALUE(MID(_xlfn.TEXTSPLIT('Data Table'!O173, CHAR(10)), FIND("-", _xlfn.TEXTSPLIT('Data Table'!O173, CHAR(10)))+2,
                  SEARCH("hrs", _xlfn.TEXTSPLIT('Data Table'!O173, CHAR(10)))-SEARCH("-", _xlfn.TEXTSPLIT('Data Table'!O173, CHAR(10)))-2))/12)
               ), 2),
               "-"
            )
         )
      )
   )
)</f>
        <v>2</v>
      </c>
      <c r="N172" s="203" cm="1">
        <f t="array" ref="N172">IF('Data Table'!P173="", "-",
   IF('Data Table'!P173="-", "-",
      IF(ISNUMBER('Data Table'!P173*1), 'Data Table'!P173,
         IF(ISNUMBER(SEARCH("hrs", 'Data Table'!P173)),
            IFERROR(
               ROUND(SUMPRODUCT(
                  VALUE(LEFT(_xlfn.TEXTSPLIT('Data Table'!P173, CHAR(10)), FIND("-", _xlfn.TEXTSPLIT('Data Table'!P173, CHAR(10)))-1)) *
                  (VALUE(MID(_xlfn.TEXTSPLIT('Data Table'!P173, CHAR(10)), FIND("-", _xlfn.TEXTSPLIT('Data Table'!P173, CHAR(10)))+2,
                  SEARCH("hrs", _xlfn.TEXTSPLIT('Data Table'!P173, CHAR(10)))-SEARCH("-", _xlfn.TEXTSPLIT('Data Table'!P173, CHAR(10)))-2))/12)
               ), 2),
               "-"
            )
         )
      )
   )
)</f>
        <v>5</v>
      </c>
      <c r="O172" s="203" cm="1">
        <f t="array" ref="O172">IF('Data Table'!Q173="", "-",
   IF('Data Table'!Q173="-", "-",
      IF(ISNUMBER('Data Table'!Q173*1), 'Data Table'!Q173,
         IF(ISNUMBER(SEARCH("hrs", 'Data Table'!Q173)),
            IFERROR(
               ROUND(SUMPRODUCT(
                  VALUE(LEFT(_xlfn.TEXTSPLIT('Data Table'!Q173, CHAR(10)), FIND("-", _xlfn.TEXTSPLIT('Data Table'!Q173, CHAR(10)))-1)) *
                  (VALUE(MID(_xlfn.TEXTSPLIT('Data Table'!Q173, CHAR(10)), FIND("-", _xlfn.TEXTSPLIT('Data Table'!Q173, CHAR(10)))+2,
                  SEARCH("hrs", _xlfn.TEXTSPLIT('Data Table'!Q173, CHAR(10)))-SEARCH("-", _xlfn.TEXTSPLIT('Data Table'!Q173, CHAR(10)))-2))/12)
               ), 2),
               "-"
            )
         )
      )
   )
)</f>
        <v>4</v>
      </c>
      <c r="P172" s="203" cm="1">
        <f t="array" ref="P172">IF('Data Table'!R173="", "-",
   IF('Data Table'!R173="-", "-",
      IF(ISNUMBER('Data Table'!R173*1), 'Data Table'!R173,
         IF(ISNUMBER(SEARCH("hrs", 'Data Table'!R173)),
            IFERROR(
               ROUND(SUMPRODUCT(
                  VALUE(LEFT(_xlfn.TEXTSPLIT('Data Table'!R173, CHAR(10)), FIND("-", _xlfn.TEXTSPLIT('Data Table'!R173, CHAR(10)))-1)) *
                  (VALUE(MID(_xlfn.TEXTSPLIT('Data Table'!R173, CHAR(10)), FIND("-", _xlfn.TEXTSPLIT('Data Table'!R173, CHAR(10)))+2,
                  SEARCH("hrs", _xlfn.TEXTSPLIT('Data Table'!R173, CHAR(10)))-SEARCH("-", _xlfn.TEXTSPLIT('Data Table'!R173, CHAR(10)))-2))/12)
               ), 2),
               "-"
            )
         )
      )
   )
)</f>
        <v>3</v>
      </c>
      <c r="Q172" s="203" cm="1">
        <f t="array" ref="Q172">IF('Data Table'!S173="", "-",
   IF('Data Table'!S173="-", "-",
      IF(ISNUMBER('Data Table'!S173*1), 'Data Table'!S173,
         IF(ISNUMBER(SEARCH("hrs", 'Data Table'!S173)),
            IFERROR(
               ROUND(SUMPRODUCT(
                  VALUE(LEFT(_xlfn.TEXTSPLIT('Data Table'!S173, CHAR(10)), FIND("-", _xlfn.TEXTSPLIT('Data Table'!S173, CHAR(10)))-1)) *
                  (VALUE(MID(_xlfn.TEXTSPLIT('Data Table'!S173, CHAR(10)), FIND("-", _xlfn.TEXTSPLIT('Data Table'!S173, CHAR(10)))+2,
                  SEARCH("hrs", _xlfn.TEXTSPLIT('Data Table'!S173, CHAR(10)))-SEARCH("-", _xlfn.TEXTSPLIT('Data Table'!S173, CHAR(10)))-2))/12)
               ), 2),
               "-"
            )
         )
      )
   )
)</f>
        <v>3</v>
      </c>
      <c r="R172" s="203" cm="1">
        <f t="array" ref="R172">IF('Data Table'!T173="", "-",
   IF('Data Table'!T173="-", "-",
      IF(ISNUMBER('Data Table'!T173*1), 'Data Table'!T173,
         IF(ISNUMBER(SEARCH("hrs", 'Data Table'!T173)),
            IFERROR(
               ROUND(SUMPRODUCT(
                  VALUE(LEFT(_xlfn.TEXTSPLIT('Data Table'!T173, CHAR(10)), FIND("-", _xlfn.TEXTSPLIT('Data Table'!T173, CHAR(10)))-1)) *
                  (VALUE(MID(_xlfn.TEXTSPLIT('Data Table'!T173, CHAR(10)), FIND("-", _xlfn.TEXTSPLIT('Data Table'!T173, CHAR(10)))+2,
                  SEARCH("hrs", _xlfn.TEXTSPLIT('Data Table'!T173, CHAR(10)))-SEARCH("-", _xlfn.TEXTSPLIT('Data Table'!T173, CHAR(10)))-2))/12)
               ), 2),
               "-"
            )
         )
      )
   )
)</f>
        <v>6</v>
      </c>
      <c r="S172" s="203" cm="1">
        <f t="array" ref="S172">IF('Data Table'!U173="", "-",
   IF('Data Table'!U173="-", "-",
      IF(ISNUMBER('Data Table'!U173*1), 'Data Table'!U173,
         IF(ISNUMBER(SEARCH("hrs", 'Data Table'!U173)),
            IFERROR(
               ROUND(SUMPRODUCT(
                  VALUE(LEFT(_xlfn.TEXTSPLIT('Data Table'!U173, CHAR(10)), FIND("-", _xlfn.TEXTSPLIT('Data Table'!U173, CHAR(10)))-1)) *
                  (VALUE(MID(_xlfn.TEXTSPLIT('Data Table'!U173, CHAR(10)), FIND("-", _xlfn.TEXTSPLIT('Data Table'!U173, CHAR(10)))+2,
                  SEARCH("hrs", _xlfn.TEXTSPLIT('Data Table'!U173, CHAR(10)))-SEARCH("-", _xlfn.TEXTSPLIT('Data Table'!U173, CHAR(10)))-2))/12)
               ), 2),
               "-"
            )
         )
      )
   )
)</f>
        <v>6</v>
      </c>
      <c r="T172" s="245">
        <v>25555</v>
      </c>
      <c r="U172" s="245">
        <v>69418</v>
      </c>
      <c r="V172" s="246">
        <v>953</v>
      </c>
      <c r="W172" s="208"/>
    </row>
    <row r="173" spans="1:23" s="3" customFormat="1" ht="20.25" customHeight="1">
      <c r="A173" s="205">
        <v>45483</v>
      </c>
      <c r="B173" s="203" cm="1">
        <f t="array" ref="B173">IF('Data Table'!B174="", "-",
   IF('Data Table'!B174="-", "-",
      IF(ISNUMBER('Data Table'!B174*1), 'Data Table'!B174,
         IF(ISNUMBER(SEARCH("hrs", 'Data Table'!B174)),
            IFERROR(
               ROUND(SUMPRODUCT(
                  VALUE(LEFT(_xlfn.TEXTSPLIT('Data Table'!B174, CHAR(10)), FIND("-", _xlfn.TEXTSPLIT('Data Table'!B174, CHAR(10)))-1)) *
                  (VALUE(MID(_xlfn.TEXTSPLIT('Data Table'!B174, CHAR(10)), FIND("-", _xlfn.TEXTSPLIT('Data Table'!B174, CHAR(10)))+2,
                  SEARCH("hrs", _xlfn.TEXTSPLIT('Data Table'!B174, CHAR(10)))-SEARCH("-", _xlfn.TEXTSPLIT('Data Table'!B174, CHAR(10)))-2))/12)
               ), 2),
               "-"
            )
         )
      )
   )
)</f>
        <v>112</v>
      </c>
      <c r="C173" s="203" cm="1">
        <f t="array" ref="C173">IF('Data Table'!C174="", "-",
   IF('Data Table'!C174="-", "-",
      IF(ISNUMBER('Data Table'!C174*1), 'Data Table'!C174,
         IF(ISNUMBER(SEARCH("hrs", 'Data Table'!C174)),
            IFERROR(
               ROUND(SUMPRODUCT(
                  VALUE(LEFT(_xlfn.TEXTSPLIT('Data Table'!C174, CHAR(10)), FIND("-", _xlfn.TEXTSPLIT('Data Table'!C174, CHAR(10)))-1)) *
                  (VALUE(MID(_xlfn.TEXTSPLIT('Data Table'!C174, CHAR(10)), FIND("-", _xlfn.TEXTSPLIT('Data Table'!C174, CHAR(10)))+2,
                  SEARCH("hrs", _xlfn.TEXTSPLIT('Data Table'!C174, CHAR(10)))-SEARCH("-", _xlfn.TEXTSPLIT('Data Table'!C174, CHAR(10)))-2))/12)
               ), 2),
               "-"
            )
         )
      )
   )
)</f>
        <v>98</v>
      </c>
      <c r="D173" s="203" cm="1">
        <f t="array" ref="D173">IF('Data Table'!D174="", "-",
   IF('Data Table'!D174="-", "-",
      IF(ISNUMBER('Data Table'!D174*1), 'Data Table'!D174,
         IF(ISNUMBER(SEARCH("hrs", 'Data Table'!D174)),
            IFERROR(
               ROUND(SUMPRODUCT(
                  VALUE(LEFT(_xlfn.TEXTSPLIT('Data Table'!D174, CHAR(10)), FIND("-", _xlfn.TEXTSPLIT('Data Table'!D174, CHAR(10)))-1)) *
                  (VALUE(MID(_xlfn.TEXTSPLIT('Data Table'!D174, CHAR(10)), FIND("-", _xlfn.TEXTSPLIT('Data Table'!D174, CHAR(10)))+2,
                  SEARCH("hrs", _xlfn.TEXTSPLIT('Data Table'!D174, CHAR(10)))-SEARCH("-", _xlfn.TEXTSPLIT('Data Table'!D174, CHAR(10)))-2))/12)
               ), 2),
               "-"
            )
         )
      )
   )
)</f>
        <v>27</v>
      </c>
      <c r="E173" s="203" cm="1">
        <f t="array" ref="E173">IF('Data Table'!E174="", "-",
   IF('Data Table'!E174="-", "-",
      IF(ISNUMBER('Data Table'!E174*1), 'Data Table'!E174,
         IF(ISNUMBER(SEARCH("hrs", 'Data Table'!E174)),
            IFERROR(
               ROUND(SUMPRODUCT(
                  VALUE(LEFT(_xlfn.TEXTSPLIT('Data Table'!E174, CHAR(10)), FIND("-", _xlfn.TEXTSPLIT('Data Table'!E174, CHAR(10)))-1)) *
                  (VALUE(MID(_xlfn.TEXTSPLIT('Data Table'!E174, CHAR(10)), FIND("-", _xlfn.TEXTSPLIT('Data Table'!E174, CHAR(10)))+2,
                  SEARCH("hrs", _xlfn.TEXTSPLIT('Data Table'!E174, CHAR(10)))-SEARCH("-", _xlfn.TEXTSPLIT('Data Table'!E174, CHAR(10)))-2))/12)
               ), 2),
               "-"
            )
         )
      )
   )
)</f>
        <v>28</v>
      </c>
      <c r="F173" s="203" cm="1">
        <f t="array" ref="F173">IF('Data Table'!F174="", "-",
   IF('Data Table'!F174="-", "-",
      IF(ISNUMBER('Data Table'!F174*1), 'Data Table'!F174,
         IF(ISNUMBER(SEARCH("hrs", 'Data Table'!F174)),
            IFERROR(
               ROUND(SUMPRODUCT(
                  VALUE(LEFT(_xlfn.TEXTSPLIT('Data Table'!F174, CHAR(10)), FIND("-", _xlfn.TEXTSPLIT('Data Table'!F174, CHAR(10)))-1)) *
                  (VALUE(MID(_xlfn.TEXTSPLIT('Data Table'!F174, CHAR(10)), FIND("-", _xlfn.TEXTSPLIT('Data Table'!F174, CHAR(10)))+2,
                  SEARCH("hrs", _xlfn.TEXTSPLIT('Data Table'!F174, CHAR(10)))-SEARCH("-", _xlfn.TEXTSPLIT('Data Table'!F174, CHAR(10)))-2))/12)
               ), 2),
               "-"
            )
         )
      )
   )
)</f>
        <v>9</v>
      </c>
      <c r="G173" s="203" cm="1">
        <f t="array" ref="G173">IF('Data Table'!G174="", "-",
   IF('Data Table'!G174="-", "-",
      IF(ISNUMBER('Data Table'!G174*1), 'Data Table'!G174,
         IF(ISNUMBER(SEARCH("hrs", 'Data Table'!G174)),
            IFERROR(
               ROUND(SUMPRODUCT(
                  VALUE(LEFT(_xlfn.TEXTSPLIT('Data Table'!G174, CHAR(10)), FIND("-", _xlfn.TEXTSPLIT('Data Table'!G174, CHAR(10)))-1)) *
                  (VALUE(MID(_xlfn.TEXTSPLIT('Data Table'!G174, CHAR(10)), FIND("-", _xlfn.TEXTSPLIT('Data Table'!G174, CHAR(10)))+2,
                  SEARCH("hrs", _xlfn.TEXTSPLIT('Data Table'!G174, CHAR(10)))-SEARCH("-", _xlfn.TEXTSPLIT('Data Table'!G174, CHAR(10)))-2))/12)
               ), 2),
               "-"
            )
         )
      )
   )
)</f>
        <v>10</v>
      </c>
      <c r="H173" s="203" cm="1">
        <f t="array" ref="H173">IF('Data Table'!H174="", "-",
   IF('Data Table'!H174="-", "-",
      IF(ISNUMBER('Data Table'!H174*1), 'Data Table'!H174,
         IF(ISNUMBER(SEARCH("hrs", 'Data Table'!H174)),
            IFERROR(
               ROUND(SUMPRODUCT(
                  VALUE(LEFT(_xlfn.TEXTSPLIT('Data Table'!H174, CHAR(10)), FIND("-", _xlfn.TEXTSPLIT('Data Table'!H174, CHAR(10)))-1)) *
                  (VALUE(MID(_xlfn.TEXTSPLIT('Data Table'!H174, CHAR(10)), FIND("-", _xlfn.TEXTSPLIT('Data Table'!H174, CHAR(10)))+2,
                  SEARCH("hrs", _xlfn.TEXTSPLIT('Data Table'!H174, CHAR(10)))-SEARCH("-", _xlfn.TEXTSPLIT('Data Table'!H174, CHAR(10)))-2))/12)
               ), 2),
               "-"
            )
         )
      )
   )
)</f>
        <v>8</v>
      </c>
      <c r="I173" s="203" cm="1">
        <f t="array" ref="I173">IF('Data Table'!I174="", "-",
   IF('Data Table'!I174="-", "-",
      IF(ISNUMBER('Data Table'!I174*1), 'Data Table'!I174,
         IF(ISNUMBER(SEARCH("hrs", 'Data Table'!I174)),
            IFERROR(
               ROUND(SUMPRODUCT(
                  VALUE(LEFT(_xlfn.TEXTSPLIT('Data Table'!I174, CHAR(10)), FIND("-", _xlfn.TEXTSPLIT('Data Table'!I174, CHAR(10)))-1)) *
                  (VALUE(MID(_xlfn.TEXTSPLIT('Data Table'!I174, CHAR(10)), FIND("-", _xlfn.TEXTSPLIT('Data Table'!I174, CHAR(10)))+2,
                  SEARCH("hrs", _xlfn.TEXTSPLIT('Data Table'!I174, CHAR(10)))-SEARCH("-", _xlfn.TEXTSPLIT('Data Table'!I174, CHAR(10)))-2))/12)
               ), 2),
               "-"
            )
         )
      )
   )
)</f>
        <v>6</v>
      </c>
      <c r="J173" s="203" cm="1">
        <f t="array" ref="J173">IF('Data Table'!J174="", "-",
   IF('Data Table'!J174="-", "-",
      IF(ISNUMBER('Data Table'!J174*1), 'Data Table'!J174,
         IF(ISNUMBER(SEARCH("hrs", 'Data Table'!J174)),
            IFERROR(
               ROUND(SUMPRODUCT(
                  VALUE(LEFT(_xlfn.TEXTSPLIT('Data Table'!J174, CHAR(10)), FIND("-", _xlfn.TEXTSPLIT('Data Table'!J174, CHAR(10)))-1)) *
                  (VALUE(MID(_xlfn.TEXTSPLIT('Data Table'!J174, CHAR(10)), FIND("-", _xlfn.TEXTSPLIT('Data Table'!J174, CHAR(10)))+2,
                  SEARCH("hrs", _xlfn.TEXTSPLIT('Data Table'!J174, CHAR(10)))-SEARCH("-", _xlfn.TEXTSPLIT('Data Table'!J174, CHAR(10)))-2))/12)
               ), 2),
               "-"
            )
         )
      )
   )
)</f>
        <v>3</v>
      </c>
      <c r="K173" s="203" cm="1">
        <f t="array" ref="K173">IF('Data Table'!K174="", "-",
   IF('Data Table'!K174="-", "-",
      IF(ISNUMBER('Data Table'!K174*1), 'Data Table'!K174,
         IF(ISNUMBER(SEARCH("hrs", 'Data Table'!K174)),
            IFERROR(
               ROUND(SUMPRODUCT(
                  VALUE(LEFT(_xlfn.TEXTSPLIT('Data Table'!K174, CHAR(10)), FIND("-", _xlfn.TEXTSPLIT('Data Table'!K174, CHAR(10)))-1)) *
                  (VALUE(MID(_xlfn.TEXTSPLIT('Data Table'!K174, CHAR(10)), FIND("-", _xlfn.TEXTSPLIT('Data Table'!K174, CHAR(10)))+2,
                  SEARCH("hrs", _xlfn.TEXTSPLIT('Data Table'!K174, CHAR(10)))-SEARCH("-", _xlfn.TEXTSPLIT('Data Table'!K174, CHAR(10)))-2))/12)
               ), 2),
               "-"
            )
         )
      )
   )
)</f>
        <v>2</v>
      </c>
      <c r="L173" s="203" cm="1">
        <f t="array" ref="L173">IF('Data Table'!N174="", "-",
   IF('Data Table'!N174="-", "-",
      IF(ISNUMBER('Data Table'!N174*1), 'Data Table'!N174,
         IF(ISNUMBER(SEARCH("hrs", 'Data Table'!N174)),
            IFERROR(
               ROUND(SUMPRODUCT(
                  VALUE(LEFT(_xlfn.TEXTSPLIT('Data Table'!N174, CHAR(10)), FIND("-", _xlfn.TEXTSPLIT('Data Table'!N174, CHAR(10)))-1)) *
                  (VALUE(MID(_xlfn.TEXTSPLIT('Data Table'!N174, CHAR(10)), FIND("-", _xlfn.TEXTSPLIT('Data Table'!N174, CHAR(10)))+2,
                  SEARCH("hrs", _xlfn.TEXTSPLIT('Data Table'!N174, CHAR(10)))-SEARCH("-", _xlfn.TEXTSPLIT('Data Table'!N174, CHAR(10)))-2))/12)
               ), 2),
               "-"
            )
         )
      )
   )
)</f>
        <v>2</v>
      </c>
      <c r="M173" s="203" cm="1">
        <f t="array" ref="M173">IF('Data Table'!O174="", "-",
   IF('Data Table'!O174="-", "-",
      IF(ISNUMBER('Data Table'!O174*1), 'Data Table'!O174,
         IF(ISNUMBER(SEARCH("hrs", 'Data Table'!O174)),
            IFERROR(
               ROUND(SUMPRODUCT(
                  VALUE(LEFT(_xlfn.TEXTSPLIT('Data Table'!O174, CHAR(10)), FIND("-", _xlfn.TEXTSPLIT('Data Table'!O174, CHAR(10)))-1)) *
                  (VALUE(MID(_xlfn.TEXTSPLIT('Data Table'!O174, CHAR(10)), FIND("-", _xlfn.TEXTSPLIT('Data Table'!O174, CHAR(10)))+2,
                  SEARCH("hrs", _xlfn.TEXTSPLIT('Data Table'!O174, CHAR(10)))-SEARCH("-", _xlfn.TEXTSPLIT('Data Table'!O174, CHAR(10)))-2))/12)
               ), 2),
               "-"
            )
         )
      )
   )
)</f>
        <v>2</v>
      </c>
      <c r="N173" s="203" cm="1">
        <f t="array" ref="N173">IF('Data Table'!P174="", "-",
   IF('Data Table'!P174="-", "-",
      IF(ISNUMBER('Data Table'!P174*1), 'Data Table'!P174,
         IF(ISNUMBER(SEARCH("hrs", 'Data Table'!P174)),
            IFERROR(
               ROUND(SUMPRODUCT(
                  VALUE(LEFT(_xlfn.TEXTSPLIT('Data Table'!P174, CHAR(10)), FIND("-", _xlfn.TEXTSPLIT('Data Table'!P174, CHAR(10)))-1)) *
                  (VALUE(MID(_xlfn.TEXTSPLIT('Data Table'!P174, CHAR(10)), FIND("-", _xlfn.TEXTSPLIT('Data Table'!P174, CHAR(10)))+2,
                  SEARCH("hrs", _xlfn.TEXTSPLIT('Data Table'!P174, CHAR(10)))-SEARCH("-", _xlfn.TEXTSPLIT('Data Table'!P174, CHAR(10)))-2))/12)
               ), 2),
               "-"
            )
         )
      )
   )
)</f>
        <v>5</v>
      </c>
      <c r="O173" s="203" cm="1">
        <f t="array" ref="O173">IF('Data Table'!Q174="", "-",
   IF('Data Table'!Q174="-", "-",
      IF(ISNUMBER('Data Table'!Q174*1), 'Data Table'!Q174,
         IF(ISNUMBER(SEARCH("hrs", 'Data Table'!Q174)),
            IFERROR(
               ROUND(SUMPRODUCT(
                  VALUE(LEFT(_xlfn.TEXTSPLIT('Data Table'!Q174, CHAR(10)), FIND("-", _xlfn.TEXTSPLIT('Data Table'!Q174, CHAR(10)))-1)) *
                  (VALUE(MID(_xlfn.TEXTSPLIT('Data Table'!Q174, CHAR(10)), FIND("-", _xlfn.TEXTSPLIT('Data Table'!Q174, CHAR(10)))+2,
                  SEARCH("hrs", _xlfn.TEXTSPLIT('Data Table'!Q174, CHAR(10)))-SEARCH("-", _xlfn.TEXTSPLIT('Data Table'!Q174, CHAR(10)))-2))/12)
               ), 2),
               "-"
            )
         )
      )
   )
)</f>
        <v>4</v>
      </c>
      <c r="P173" s="203" cm="1">
        <f t="array" ref="P173">IF('Data Table'!R174="", "-",
   IF('Data Table'!R174="-", "-",
      IF(ISNUMBER('Data Table'!R174*1), 'Data Table'!R174,
         IF(ISNUMBER(SEARCH("hrs", 'Data Table'!R174)),
            IFERROR(
               ROUND(SUMPRODUCT(
                  VALUE(LEFT(_xlfn.TEXTSPLIT('Data Table'!R174, CHAR(10)), FIND("-", _xlfn.TEXTSPLIT('Data Table'!R174, CHAR(10)))-1)) *
                  (VALUE(MID(_xlfn.TEXTSPLIT('Data Table'!R174, CHAR(10)), FIND("-", _xlfn.TEXTSPLIT('Data Table'!R174, CHAR(10)))+2,
                  SEARCH("hrs", _xlfn.TEXTSPLIT('Data Table'!R174, CHAR(10)))-SEARCH("-", _xlfn.TEXTSPLIT('Data Table'!R174, CHAR(10)))-2))/12)
               ), 2),
               "-"
            )
         )
      )
   )
)</f>
        <v>3</v>
      </c>
      <c r="Q173" s="203" cm="1">
        <f t="array" ref="Q173">IF('Data Table'!S174="", "-",
   IF('Data Table'!S174="-", "-",
      IF(ISNUMBER('Data Table'!S174*1), 'Data Table'!S174,
         IF(ISNUMBER(SEARCH("hrs", 'Data Table'!S174)),
            IFERROR(
               ROUND(SUMPRODUCT(
                  VALUE(LEFT(_xlfn.TEXTSPLIT('Data Table'!S174, CHAR(10)), FIND("-", _xlfn.TEXTSPLIT('Data Table'!S174, CHAR(10)))-1)) *
                  (VALUE(MID(_xlfn.TEXTSPLIT('Data Table'!S174, CHAR(10)), FIND("-", _xlfn.TEXTSPLIT('Data Table'!S174, CHAR(10)))+2,
                  SEARCH("hrs", _xlfn.TEXTSPLIT('Data Table'!S174, CHAR(10)))-SEARCH("-", _xlfn.TEXTSPLIT('Data Table'!S174, CHAR(10)))-2))/12)
               ), 2),
               "-"
            )
         )
      )
   )
)</f>
        <v>3</v>
      </c>
      <c r="R173" s="203" cm="1">
        <f t="array" ref="R173">IF('Data Table'!T174="", "-",
   IF('Data Table'!T174="-", "-",
      IF(ISNUMBER('Data Table'!T174*1), 'Data Table'!T174,
         IF(ISNUMBER(SEARCH("hrs", 'Data Table'!T174)),
            IFERROR(
               ROUND(SUMPRODUCT(
                  VALUE(LEFT(_xlfn.TEXTSPLIT('Data Table'!T174, CHAR(10)), FIND("-", _xlfn.TEXTSPLIT('Data Table'!T174, CHAR(10)))-1)) *
                  (VALUE(MID(_xlfn.TEXTSPLIT('Data Table'!T174, CHAR(10)), FIND("-", _xlfn.TEXTSPLIT('Data Table'!T174, CHAR(10)))+2,
                  SEARCH("hrs", _xlfn.TEXTSPLIT('Data Table'!T174, CHAR(10)))-SEARCH("-", _xlfn.TEXTSPLIT('Data Table'!T174, CHAR(10)))-2))/12)
               ), 2),
               "-"
            )
         )
      )
   )
)</f>
        <v>6</v>
      </c>
      <c r="S173" s="203" cm="1">
        <f t="array" ref="S173">IF('Data Table'!U174="", "-",
   IF('Data Table'!U174="-", "-",
      IF(ISNUMBER('Data Table'!U174*1), 'Data Table'!U174,
         IF(ISNUMBER(SEARCH("hrs", 'Data Table'!U174)),
            IFERROR(
               ROUND(SUMPRODUCT(
                  VALUE(LEFT(_xlfn.TEXTSPLIT('Data Table'!U174, CHAR(10)), FIND("-", _xlfn.TEXTSPLIT('Data Table'!U174, CHAR(10)))-1)) *
                  (VALUE(MID(_xlfn.TEXTSPLIT('Data Table'!U174, CHAR(10)), FIND("-", _xlfn.TEXTSPLIT('Data Table'!U174, CHAR(10)))+2,
                  SEARCH("hrs", _xlfn.TEXTSPLIT('Data Table'!U174, CHAR(10)))-SEARCH("-", _xlfn.TEXTSPLIT('Data Table'!U174, CHAR(10)))-2))/12)
               ), 2),
               "-"
            )
         )
      )
   )
)</f>
        <v>6</v>
      </c>
      <c r="T173" s="334">
        <v>24188</v>
      </c>
      <c r="U173" s="245">
        <v>65426</v>
      </c>
      <c r="V173" s="246">
        <v>898</v>
      </c>
      <c r="W173" s="297"/>
    </row>
    <row r="174" spans="1:23" s="3" customFormat="1" ht="20.25" customHeight="1">
      <c r="A174" s="205">
        <v>45484</v>
      </c>
      <c r="B174" s="203" cm="1">
        <f t="array" ref="B174">IF('Data Table'!B175="", "-",
   IF('Data Table'!B175="-", "-",
      IF(ISNUMBER('Data Table'!B175*1), 'Data Table'!B175,
         IF(ISNUMBER(SEARCH("hrs", 'Data Table'!B175)),
            IFERROR(
               ROUND(SUMPRODUCT(
                  VALUE(LEFT(_xlfn.TEXTSPLIT('Data Table'!B175, CHAR(10)), FIND("-", _xlfn.TEXTSPLIT('Data Table'!B175, CHAR(10)))-1)) *
                  (VALUE(MID(_xlfn.TEXTSPLIT('Data Table'!B175, CHAR(10)), FIND("-", _xlfn.TEXTSPLIT('Data Table'!B175, CHAR(10)))+2,
                  SEARCH("hrs", _xlfn.TEXTSPLIT('Data Table'!B175, CHAR(10)))-SEARCH("-", _xlfn.TEXTSPLIT('Data Table'!B175, CHAR(10)))-2))/12)
               ), 2),
               "-"
            )
         )
      )
   )
)</f>
        <v>75</v>
      </c>
      <c r="C174" s="203" cm="1">
        <f t="array" ref="C174">IF('Data Table'!C175="", "-",
   IF('Data Table'!C175="-", "-",
      IF(ISNUMBER('Data Table'!C175*1), 'Data Table'!C175,
         IF(ISNUMBER(SEARCH("hrs", 'Data Table'!C175)),
            IFERROR(
               ROUND(SUMPRODUCT(
                  VALUE(LEFT(_xlfn.TEXTSPLIT('Data Table'!C175, CHAR(10)), FIND("-", _xlfn.TEXTSPLIT('Data Table'!C175, CHAR(10)))-1)) *
                  (VALUE(MID(_xlfn.TEXTSPLIT('Data Table'!C175, CHAR(10)), FIND("-", _xlfn.TEXTSPLIT('Data Table'!C175, CHAR(10)))+2,
                  SEARCH("hrs", _xlfn.TEXTSPLIT('Data Table'!C175, CHAR(10)))-SEARCH("-", _xlfn.TEXTSPLIT('Data Table'!C175, CHAR(10)))-2))/12)
               ), 2),
               "-"
            )
         )
      )
   )
)</f>
        <v>70</v>
      </c>
      <c r="D174" s="203" cm="1">
        <f t="array" ref="D174">IF('Data Table'!D175="", "-",
   IF('Data Table'!D175="-", "-",
      IF(ISNUMBER('Data Table'!D175*1), 'Data Table'!D175,
         IF(ISNUMBER(SEARCH("hrs", 'Data Table'!D175)),
            IFERROR(
               ROUND(SUMPRODUCT(
                  VALUE(LEFT(_xlfn.TEXTSPLIT('Data Table'!D175, CHAR(10)), FIND("-", _xlfn.TEXTSPLIT('Data Table'!D175, CHAR(10)))-1)) *
                  (VALUE(MID(_xlfn.TEXTSPLIT('Data Table'!D175, CHAR(10)), FIND("-", _xlfn.TEXTSPLIT('Data Table'!D175, CHAR(10)))+2,
                  SEARCH("hrs", _xlfn.TEXTSPLIT('Data Table'!D175, CHAR(10)))-SEARCH("-", _xlfn.TEXTSPLIT('Data Table'!D175, CHAR(10)))-2))/12)
               ), 2),
               "-"
            )
         )
      )
   )
)</f>
        <v>29</v>
      </c>
      <c r="E174" s="203" cm="1">
        <f t="array" ref="E174">IF('Data Table'!E175="", "-",
   IF('Data Table'!E175="-", "-",
      IF(ISNUMBER('Data Table'!E175*1), 'Data Table'!E175,
         IF(ISNUMBER(SEARCH("hrs", 'Data Table'!E175)),
            IFERROR(
               ROUND(SUMPRODUCT(
                  VALUE(LEFT(_xlfn.TEXTSPLIT('Data Table'!E175, CHAR(10)), FIND("-", _xlfn.TEXTSPLIT('Data Table'!E175, CHAR(10)))-1)) *
                  (VALUE(MID(_xlfn.TEXTSPLIT('Data Table'!E175, CHAR(10)), FIND("-", _xlfn.TEXTSPLIT('Data Table'!E175, CHAR(10)))+2,
                  SEARCH("hrs", _xlfn.TEXTSPLIT('Data Table'!E175, CHAR(10)))-SEARCH("-", _xlfn.TEXTSPLIT('Data Table'!E175, CHAR(10)))-2))/12)
               ), 2),
               "-"
            )
         )
      )
   )
)</f>
        <v>29</v>
      </c>
      <c r="F174" s="203" cm="1">
        <f t="array" ref="F174">IF('Data Table'!F175="", "-",
   IF('Data Table'!F175="-", "-",
      IF(ISNUMBER('Data Table'!F175*1), 'Data Table'!F175,
         IF(ISNUMBER(SEARCH("hrs", 'Data Table'!F175)),
            IFERROR(
               ROUND(SUMPRODUCT(
                  VALUE(LEFT(_xlfn.TEXTSPLIT('Data Table'!F175, CHAR(10)), FIND("-", _xlfn.TEXTSPLIT('Data Table'!F175, CHAR(10)))-1)) *
                  (VALUE(MID(_xlfn.TEXTSPLIT('Data Table'!F175, CHAR(10)), FIND("-", _xlfn.TEXTSPLIT('Data Table'!F175, CHAR(10)))+2,
                  SEARCH("hrs", _xlfn.TEXTSPLIT('Data Table'!F175, CHAR(10)))-SEARCH("-", _xlfn.TEXTSPLIT('Data Table'!F175, CHAR(10)))-2))/12)
               ), 2),
               "-"
            )
         )
      )
   )
)</f>
        <v>10</v>
      </c>
      <c r="G174" s="203" cm="1">
        <f t="array" ref="G174">IF('Data Table'!G175="", "-",
   IF('Data Table'!G175="-", "-",
      IF(ISNUMBER('Data Table'!G175*1), 'Data Table'!G175,
         IF(ISNUMBER(SEARCH("hrs", 'Data Table'!G175)),
            IFERROR(
               ROUND(SUMPRODUCT(
                  VALUE(LEFT(_xlfn.TEXTSPLIT('Data Table'!G175, CHAR(10)), FIND("-", _xlfn.TEXTSPLIT('Data Table'!G175, CHAR(10)))-1)) *
                  (VALUE(MID(_xlfn.TEXTSPLIT('Data Table'!G175, CHAR(10)), FIND("-", _xlfn.TEXTSPLIT('Data Table'!G175, CHAR(10)))+2,
                  SEARCH("hrs", _xlfn.TEXTSPLIT('Data Table'!G175, CHAR(10)))-SEARCH("-", _xlfn.TEXTSPLIT('Data Table'!G175, CHAR(10)))-2))/12)
               ), 2),
               "-"
            )
         )
      )
   )
)</f>
        <v>10</v>
      </c>
      <c r="H174" s="203" cm="1">
        <f t="array" ref="H174">IF('Data Table'!H175="", "-",
   IF('Data Table'!H175="-", "-",
      IF(ISNUMBER('Data Table'!H175*1), 'Data Table'!H175,
         IF(ISNUMBER(SEARCH("hrs", 'Data Table'!H175)),
            IFERROR(
               ROUND(SUMPRODUCT(
                  VALUE(LEFT(_xlfn.TEXTSPLIT('Data Table'!H175, CHAR(10)), FIND("-", _xlfn.TEXTSPLIT('Data Table'!H175, CHAR(10)))-1)) *
                  (VALUE(MID(_xlfn.TEXTSPLIT('Data Table'!H175, CHAR(10)), FIND("-", _xlfn.TEXTSPLIT('Data Table'!H175, CHAR(10)))+2,
                  SEARCH("hrs", _xlfn.TEXTSPLIT('Data Table'!H175, CHAR(10)))-SEARCH("-", _xlfn.TEXTSPLIT('Data Table'!H175, CHAR(10)))-2))/12)
               ), 2),
               "-"
            )
         )
      )
   )
)</f>
        <v>10</v>
      </c>
      <c r="I174" s="203" cm="1">
        <f t="array" ref="I174">IF('Data Table'!I175="", "-",
   IF('Data Table'!I175="-", "-",
      IF(ISNUMBER('Data Table'!I175*1), 'Data Table'!I175,
         IF(ISNUMBER(SEARCH("hrs", 'Data Table'!I175)),
            IFERROR(
               ROUND(SUMPRODUCT(
                  VALUE(LEFT(_xlfn.TEXTSPLIT('Data Table'!I175, CHAR(10)), FIND("-", _xlfn.TEXTSPLIT('Data Table'!I175, CHAR(10)))-1)) *
                  (VALUE(MID(_xlfn.TEXTSPLIT('Data Table'!I175, CHAR(10)), FIND("-", _xlfn.TEXTSPLIT('Data Table'!I175, CHAR(10)))+2,
                  SEARCH("hrs", _xlfn.TEXTSPLIT('Data Table'!I175, CHAR(10)))-SEARCH("-", _xlfn.TEXTSPLIT('Data Table'!I175, CHAR(10)))-2))/12)
               ), 2),
               "-"
            )
         )
      )
   )
)</f>
        <v>8</v>
      </c>
      <c r="J174" s="203" cm="1">
        <f t="array" ref="J174">IF('Data Table'!J175="", "-",
   IF('Data Table'!J175="-", "-",
      IF(ISNUMBER('Data Table'!J175*1), 'Data Table'!J175,
         IF(ISNUMBER(SEARCH("hrs", 'Data Table'!J175)),
            IFERROR(
               ROUND(SUMPRODUCT(
                  VALUE(LEFT(_xlfn.TEXTSPLIT('Data Table'!J175, CHAR(10)), FIND("-", _xlfn.TEXTSPLIT('Data Table'!J175, CHAR(10)))-1)) *
                  (VALUE(MID(_xlfn.TEXTSPLIT('Data Table'!J175, CHAR(10)), FIND("-", _xlfn.TEXTSPLIT('Data Table'!J175, CHAR(10)))+2,
                  SEARCH("hrs", _xlfn.TEXTSPLIT('Data Table'!J175, CHAR(10)))-SEARCH("-", _xlfn.TEXTSPLIT('Data Table'!J175, CHAR(10)))-2))/12)
               ), 2),
               "-"
            )
         )
      )
   )
)</f>
        <v>3</v>
      </c>
      <c r="K174" s="203" cm="1">
        <f t="array" ref="K174">IF('Data Table'!K175="", "-",
   IF('Data Table'!K175="-", "-",
      IF(ISNUMBER('Data Table'!K175*1), 'Data Table'!K175,
         IF(ISNUMBER(SEARCH("hrs", 'Data Table'!K175)),
            IFERROR(
               ROUND(SUMPRODUCT(
                  VALUE(LEFT(_xlfn.TEXTSPLIT('Data Table'!K175, CHAR(10)), FIND("-", _xlfn.TEXTSPLIT('Data Table'!K175, CHAR(10)))-1)) *
                  (VALUE(MID(_xlfn.TEXTSPLIT('Data Table'!K175, CHAR(10)), FIND("-", _xlfn.TEXTSPLIT('Data Table'!K175, CHAR(10)))+2,
                  SEARCH("hrs", _xlfn.TEXTSPLIT('Data Table'!K175, CHAR(10)))-SEARCH("-", _xlfn.TEXTSPLIT('Data Table'!K175, CHAR(10)))-2))/12)
               ), 2),
               "-"
            )
         )
      )
   )
)</f>
        <v>3</v>
      </c>
      <c r="L174" s="203" cm="1">
        <f t="array" ref="L174">IF('Data Table'!N175="", "-",
   IF('Data Table'!N175="-", "-",
      IF(ISNUMBER('Data Table'!N175*1), 'Data Table'!N175,
         IF(ISNUMBER(SEARCH("hrs", 'Data Table'!N175)),
            IFERROR(
               ROUND(SUMPRODUCT(
                  VALUE(LEFT(_xlfn.TEXTSPLIT('Data Table'!N175, CHAR(10)), FIND("-", _xlfn.TEXTSPLIT('Data Table'!N175, CHAR(10)))-1)) *
                  (VALUE(MID(_xlfn.TEXTSPLIT('Data Table'!N175, CHAR(10)), FIND("-", _xlfn.TEXTSPLIT('Data Table'!N175, CHAR(10)))+2,
                  SEARCH("hrs", _xlfn.TEXTSPLIT('Data Table'!N175, CHAR(10)))-SEARCH("-", _xlfn.TEXTSPLIT('Data Table'!N175, CHAR(10)))-2))/12)
               ), 2),
               "-"
            )
         )
      )
   )
)</f>
        <v>2</v>
      </c>
      <c r="M174" s="203" cm="1">
        <f t="array" ref="M174">IF('Data Table'!O175="", "-",
   IF('Data Table'!O175="-", "-",
      IF(ISNUMBER('Data Table'!O175*1), 'Data Table'!O175,
         IF(ISNUMBER(SEARCH("hrs", 'Data Table'!O175)),
            IFERROR(
               ROUND(SUMPRODUCT(
                  VALUE(LEFT(_xlfn.TEXTSPLIT('Data Table'!O175, CHAR(10)), FIND("-", _xlfn.TEXTSPLIT('Data Table'!O175, CHAR(10)))-1)) *
                  (VALUE(MID(_xlfn.TEXTSPLIT('Data Table'!O175, CHAR(10)), FIND("-", _xlfn.TEXTSPLIT('Data Table'!O175, CHAR(10)))+2,
                  SEARCH("hrs", _xlfn.TEXTSPLIT('Data Table'!O175, CHAR(10)))-SEARCH("-", _xlfn.TEXTSPLIT('Data Table'!O175, CHAR(10)))-2))/12)
               ), 2),
               "-"
            )
         )
      )
   )
)</f>
        <v>2</v>
      </c>
      <c r="N174" s="203" cm="1">
        <f t="array" ref="N174">IF('Data Table'!P175="", "-",
   IF('Data Table'!P175="-", "-",
      IF(ISNUMBER('Data Table'!P175*1), 'Data Table'!P175,
         IF(ISNUMBER(SEARCH("hrs", 'Data Table'!P175)),
            IFERROR(
               ROUND(SUMPRODUCT(
                  VALUE(LEFT(_xlfn.TEXTSPLIT('Data Table'!P175, CHAR(10)), FIND("-", _xlfn.TEXTSPLIT('Data Table'!P175, CHAR(10)))-1)) *
                  (VALUE(MID(_xlfn.TEXTSPLIT('Data Table'!P175, CHAR(10)), FIND("-", _xlfn.TEXTSPLIT('Data Table'!P175, CHAR(10)))+2,
                  SEARCH("hrs", _xlfn.TEXTSPLIT('Data Table'!P175, CHAR(10)))-SEARCH("-", _xlfn.TEXTSPLIT('Data Table'!P175, CHAR(10)))-2))/12)
               ), 2),
               "-"
            )
         )
      )
   )
)</f>
        <v>5</v>
      </c>
      <c r="O174" s="203" cm="1">
        <f t="array" ref="O174">IF('Data Table'!Q175="", "-",
   IF('Data Table'!Q175="-", "-",
      IF(ISNUMBER('Data Table'!Q175*1), 'Data Table'!Q175,
         IF(ISNUMBER(SEARCH("hrs", 'Data Table'!Q175)),
            IFERROR(
               ROUND(SUMPRODUCT(
                  VALUE(LEFT(_xlfn.TEXTSPLIT('Data Table'!Q175, CHAR(10)), FIND("-", _xlfn.TEXTSPLIT('Data Table'!Q175, CHAR(10)))-1)) *
                  (VALUE(MID(_xlfn.TEXTSPLIT('Data Table'!Q175, CHAR(10)), FIND("-", _xlfn.TEXTSPLIT('Data Table'!Q175, CHAR(10)))+2,
                  SEARCH("hrs", _xlfn.TEXTSPLIT('Data Table'!Q175, CHAR(10)))-SEARCH("-", _xlfn.TEXTSPLIT('Data Table'!Q175, CHAR(10)))-2))/12)
               ), 2),
               "-"
            )
         )
      )
   )
)</f>
        <v>4</v>
      </c>
      <c r="P174" s="203" cm="1">
        <f t="array" ref="P174">IF('Data Table'!R175="", "-",
   IF('Data Table'!R175="-", "-",
      IF(ISNUMBER('Data Table'!R175*1), 'Data Table'!R175,
         IF(ISNUMBER(SEARCH("hrs", 'Data Table'!R175)),
            IFERROR(
               ROUND(SUMPRODUCT(
                  VALUE(LEFT(_xlfn.TEXTSPLIT('Data Table'!R175, CHAR(10)), FIND("-", _xlfn.TEXTSPLIT('Data Table'!R175, CHAR(10)))-1)) *
                  (VALUE(MID(_xlfn.TEXTSPLIT('Data Table'!R175, CHAR(10)), FIND("-", _xlfn.TEXTSPLIT('Data Table'!R175, CHAR(10)))+2,
                  SEARCH("hrs", _xlfn.TEXTSPLIT('Data Table'!R175, CHAR(10)))-SEARCH("-", _xlfn.TEXTSPLIT('Data Table'!R175, CHAR(10)))-2))/12)
               ), 2),
               "-"
            )
         )
      )
   )
)</f>
        <v>3</v>
      </c>
      <c r="Q174" s="203" cm="1">
        <f t="array" ref="Q174">IF('Data Table'!S175="", "-",
   IF('Data Table'!S175="-", "-",
      IF(ISNUMBER('Data Table'!S175*1), 'Data Table'!S175,
         IF(ISNUMBER(SEARCH("hrs", 'Data Table'!S175)),
            IFERROR(
               ROUND(SUMPRODUCT(
                  VALUE(LEFT(_xlfn.TEXTSPLIT('Data Table'!S175, CHAR(10)), FIND("-", _xlfn.TEXTSPLIT('Data Table'!S175, CHAR(10)))-1)) *
                  (VALUE(MID(_xlfn.TEXTSPLIT('Data Table'!S175, CHAR(10)), FIND("-", _xlfn.TEXTSPLIT('Data Table'!S175, CHAR(10)))+2,
                  SEARCH("hrs", _xlfn.TEXTSPLIT('Data Table'!S175, CHAR(10)))-SEARCH("-", _xlfn.TEXTSPLIT('Data Table'!S175, CHAR(10)))-2))/12)
               ), 2),
               "-"
            )
         )
      )
   )
)</f>
        <v>3</v>
      </c>
      <c r="R174" s="203" cm="1">
        <f t="array" ref="R174">IF('Data Table'!T175="", "-",
   IF('Data Table'!T175="-", "-",
      IF(ISNUMBER('Data Table'!T175*1), 'Data Table'!T175,
         IF(ISNUMBER(SEARCH("hrs", 'Data Table'!T175)),
            IFERROR(
               ROUND(SUMPRODUCT(
                  VALUE(LEFT(_xlfn.TEXTSPLIT('Data Table'!T175, CHAR(10)), FIND("-", _xlfn.TEXTSPLIT('Data Table'!T175, CHAR(10)))-1)) *
                  (VALUE(MID(_xlfn.TEXTSPLIT('Data Table'!T175, CHAR(10)), FIND("-", _xlfn.TEXTSPLIT('Data Table'!T175, CHAR(10)))+2,
                  SEARCH("hrs", _xlfn.TEXTSPLIT('Data Table'!T175, CHAR(10)))-SEARCH("-", _xlfn.TEXTSPLIT('Data Table'!T175, CHAR(10)))-2))/12)
               ), 2),
               "-"
            )
         )
      )
   )
)</f>
        <v>6</v>
      </c>
      <c r="S174" s="203" cm="1">
        <f t="array" ref="S174">IF('Data Table'!U175="", "-",
   IF('Data Table'!U175="-", "-",
      IF(ISNUMBER('Data Table'!U175*1), 'Data Table'!U175,
         IF(ISNUMBER(SEARCH("hrs", 'Data Table'!U175)),
            IFERROR(
               ROUND(SUMPRODUCT(
                  VALUE(LEFT(_xlfn.TEXTSPLIT('Data Table'!U175, CHAR(10)), FIND("-", _xlfn.TEXTSPLIT('Data Table'!U175, CHAR(10)))-1)) *
                  (VALUE(MID(_xlfn.TEXTSPLIT('Data Table'!U175, CHAR(10)), FIND("-", _xlfn.TEXTSPLIT('Data Table'!U175, CHAR(10)))+2,
                  SEARCH("hrs", _xlfn.TEXTSPLIT('Data Table'!U175, CHAR(10)))-SEARCH("-", _xlfn.TEXTSPLIT('Data Table'!U175, CHAR(10)))-2))/12)
               ), 2),
               "-"
            )
         )
      )
   )
)</f>
        <v>6</v>
      </c>
      <c r="T174" s="245">
        <v>25049</v>
      </c>
      <c r="U174" s="245">
        <v>71115</v>
      </c>
      <c r="V174" s="246">
        <v>946</v>
      </c>
      <c r="W174" s="297"/>
    </row>
    <row r="175" spans="1:23" s="3" customFormat="1" ht="20.25" customHeight="1">
      <c r="A175" s="205">
        <v>45485</v>
      </c>
      <c r="B175" s="203" cm="1">
        <f t="array" ref="B175">IF('Data Table'!B176="", "-",
   IF('Data Table'!B176="-", "-",
      IF(ISNUMBER('Data Table'!B176*1), 'Data Table'!B176,
         IF(ISNUMBER(SEARCH("hrs", 'Data Table'!B176)),
            IFERROR(
               ROUND(SUMPRODUCT(
                  VALUE(LEFT(_xlfn.TEXTSPLIT('Data Table'!B176, CHAR(10)), FIND("-", _xlfn.TEXTSPLIT('Data Table'!B176, CHAR(10)))-1)) *
                  (VALUE(MID(_xlfn.TEXTSPLIT('Data Table'!B176, CHAR(10)), FIND("-", _xlfn.TEXTSPLIT('Data Table'!B176, CHAR(10)))+2,
                  SEARCH("hrs", _xlfn.TEXTSPLIT('Data Table'!B176, CHAR(10)))-SEARCH("-", _xlfn.TEXTSPLIT('Data Table'!B176, CHAR(10)))-2))/12)
               ), 2),
               "-"
            )
         )
      )
   )
)</f>
        <v>75</v>
      </c>
      <c r="C175" s="203" cm="1">
        <f t="array" ref="C175">IF('Data Table'!C176="", "-",
   IF('Data Table'!C176="-", "-",
      IF(ISNUMBER('Data Table'!C176*1), 'Data Table'!C176,
         IF(ISNUMBER(SEARCH("hrs", 'Data Table'!C176)),
            IFERROR(
               ROUND(SUMPRODUCT(
                  VALUE(LEFT(_xlfn.TEXTSPLIT('Data Table'!C176, CHAR(10)), FIND("-", _xlfn.TEXTSPLIT('Data Table'!C176, CHAR(10)))-1)) *
                  (VALUE(MID(_xlfn.TEXTSPLIT('Data Table'!C176, CHAR(10)), FIND("-", _xlfn.TEXTSPLIT('Data Table'!C176, CHAR(10)))+2,
                  SEARCH("hrs", _xlfn.TEXTSPLIT('Data Table'!C176, CHAR(10)))-SEARCH("-", _xlfn.TEXTSPLIT('Data Table'!C176, CHAR(10)))-2))/12)
               ), 2),
               "-"
            )
         )
      )
   )
)</f>
        <v>72</v>
      </c>
      <c r="D175" s="203" cm="1">
        <f t="array" ref="D175">IF('Data Table'!D176="", "-",
   IF('Data Table'!D176="-", "-",
      IF(ISNUMBER('Data Table'!D176*1), 'Data Table'!D176,
         IF(ISNUMBER(SEARCH("hrs", 'Data Table'!D176)),
            IFERROR(
               ROUND(SUMPRODUCT(
                  VALUE(LEFT(_xlfn.TEXTSPLIT('Data Table'!D176, CHAR(10)), FIND("-", _xlfn.TEXTSPLIT('Data Table'!D176, CHAR(10)))-1)) *
                  (VALUE(MID(_xlfn.TEXTSPLIT('Data Table'!D176, CHAR(10)), FIND("-", _xlfn.TEXTSPLIT('Data Table'!D176, CHAR(10)))+2,
                  SEARCH("hrs", _xlfn.TEXTSPLIT('Data Table'!D176, CHAR(10)))-SEARCH("-", _xlfn.TEXTSPLIT('Data Table'!D176, CHAR(10)))-2))/12)
               ), 2),
               "-"
            )
         )
      )
   )
)</f>
        <v>29</v>
      </c>
      <c r="E175" s="203" cm="1">
        <f t="array" ref="E175">IF('Data Table'!E176="", "-",
   IF('Data Table'!E176="-", "-",
      IF(ISNUMBER('Data Table'!E176*1), 'Data Table'!E176,
         IF(ISNUMBER(SEARCH("hrs", 'Data Table'!E176)),
            IFERROR(
               ROUND(SUMPRODUCT(
                  VALUE(LEFT(_xlfn.TEXTSPLIT('Data Table'!E176, CHAR(10)), FIND("-", _xlfn.TEXTSPLIT('Data Table'!E176, CHAR(10)))-1)) *
                  (VALUE(MID(_xlfn.TEXTSPLIT('Data Table'!E176, CHAR(10)), FIND("-", _xlfn.TEXTSPLIT('Data Table'!E176, CHAR(10)))+2,
                  SEARCH("hrs", _xlfn.TEXTSPLIT('Data Table'!E176, CHAR(10)))-SEARCH("-", _xlfn.TEXTSPLIT('Data Table'!E176, CHAR(10)))-2))/12)
               ), 2),
               "-"
            )
         )
      )
   )
)</f>
        <v>29</v>
      </c>
      <c r="F175" s="203" cm="1">
        <f t="array" ref="F175">IF('Data Table'!F176="", "-",
   IF('Data Table'!F176="-", "-",
      IF(ISNUMBER('Data Table'!F176*1), 'Data Table'!F176,
         IF(ISNUMBER(SEARCH("hrs", 'Data Table'!F176)),
            IFERROR(
               ROUND(SUMPRODUCT(
                  VALUE(LEFT(_xlfn.TEXTSPLIT('Data Table'!F176, CHAR(10)), FIND("-", _xlfn.TEXTSPLIT('Data Table'!F176, CHAR(10)))-1)) *
                  (VALUE(MID(_xlfn.TEXTSPLIT('Data Table'!F176, CHAR(10)), FIND("-", _xlfn.TEXTSPLIT('Data Table'!F176, CHAR(10)))+2,
                  SEARCH("hrs", _xlfn.TEXTSPLIT('Data Table'!F176, CHAR(10)))-SEARCH("-", _xlfn.TEXTSPLIT('Data Table'!F176, CHAR(10)))-2))/12)
               ), 2),
               "-"
            )
         )
      )
   )
)</f>
        <v>10</v>
      </c>
      <c r="G175" s="203" cm="1">
        <f t="array" ref="G175">IF('Data Table'!G176="", "-",
   IF('Data Table'!G176="-", "-",
      IF(ISNUMBER('Data Table'!G176*1), 'Data Table'!G176,
         IF(ISNUMBER(SEARCH("hrs", 'Data Table'!G176)),
            IFERROR(
               ROUND(SUMPRODUCT(
                  VALUE(LEFT(_xlfn.TEXTSPLIT('Data Table'!G176, CHAR(10)), FIND("-", _xlfn.TEXTSPLIT('Data Table'!G176, CHAR(10)))-1)) *
                  (VALUE(MID(_xlfn.TEXTSPLIT('Data Table'!G176, CHAR(10)), FIND("-", _xlfn.TEXTSPLIT('Data Table'!G176, CHAR(10)))+2,
                  SEARCH("hrs", _xlfn.TEXTSPLIT('Data Table'!G176, CHAR(10)))-SEARCH("-", _xlfn.TEXTSPLIT('Data Table'!G176, CHAR(10)))-2))/12)
               ), 2),
               "-"
            )
         )
      )
   )
)</f>
        <v>10</v>
      </c>
      <c r="H175" s="203" cm="1">
        <f t="array" ref="H175">IF('Data Table'!H176="", "-",
   IF('Data Table'!H176="-", "-",
      IF(ISNUMBER('Data Table'!H176*1), 'Data Table'!H176,
         IF(ISNUMBER(SEARCH("hrs", 'Data Table'!H176)),
            IFERROR(
               ROUND(SUMPRODUCT(
                  VALUE(LEFT(_xlfn.TEXTSPLIT('Data Table'!H176, CHAR(10)), FIND("-", _xlfn.TEXTSPLIT('Data Table'!H176, CHAR(10)))-1)) *
                  (VALUE(MID(_xlfn.TEXTSPLIT('Data Table'!H176, CHAR(10)), FIND("-", _xlfn.TEXTSPLIT('Data Table'!H176, CHAR(10)))+2,
                  SEARCH("hrs", _xlfn.TEXTSPLIT('Data Table'!H176, CHAR(10)))-SEARCH("-", _xlfn.TEXTSPLIT('Data Table'!H176, CHAR(10)))-2))/12)
               ), 2),
               "-"
            )
         )
      )
   )
)</f>
        <v>10</v>
      </c>
      <c r="I175" s="203" cm="1">
        <f t="array" ref="I175">IF('Data Table'!I176="", "-",
   IF('Data Table'!I176="-", "-",
      IF(ISNUMBER('Data Table'!I176*1), 'Data Table'!I176,
         IF(ISNUMBER(SEARCH("hrs", 'Data Table'!I176)),
            IFERROR(
               ROUND(SUMPRODUCT(
                  VALUE(LEFT(_xlfn.TEXTSPLIT('Data Table'!I176, CHAR(10)), FIND("-", _xlfn.TEXTSPLIT('Data Table'!I176, CHAR(10)))-1)) *
                  (VALUE(MID(_xlfn.TEXTSPLIT('Data Table'!I176, CHAR(10)), FIND("-", _xlfn.TEXTSPLIT('Data Table'!I176, CHAR(10)))+2,
                  SEARCH("hrs", _xlfn.TEXTSPLIT('Data Table'!I176, CHAR(10)))-SEARCH("-", _xlfn.TEXTSPLIT('Data Table'!I176, CHAR(10)))-2))/12)
               ), 2),
               "-"
            )
         )
      )
   )
)</f>
        <v>8</v>
      </c>
      <c r="J175" s="203" cm="1">
        <f t="array" ref="J175">IF('Data Table'!J176="", "-",
   IF('Data Table'!J176="-", "-",
      IF(ISNUMBER('Data Table'!J176*1), 'Data Table'!J176,
         IF(ISNUMBER(SEARCH("hrs", 'Data Table'!J176)),
            IFERROR(
               ROUND(SUMPRODUCT(
                  VALUE(LEFT(_xlfn.TEXTSPLIT('Data Table'!J176, CHAR(10)), FIND("-", _xlfn.TEXTSPLIT('Data Table'!J176, CHAR(10)))-1)) *
                  (VALUE(MID(_xlfn.TEXTSPLIT('Data Table'!J176, CHAR(10)), FIND("-", _xlfn.TEXTSPLIT('Data Table'!J176, CHAR(10)))+2,
                  SEARCH("hrs", _xlfn.TEXTSPLIT('Data Table'!J176, CHAR(10)))-SEARCH("-", _xlfn.TEXTSPLIT('Data Table'!J176, CHAR(10)))-2))/12)
               ), 2),
               "-"
            )
         )
      )
   )
)</f>
        <v>3</v>
      </c>
      <c r="K175" s="203" cm="1">
        <f t="array" ref="K175">IF('Data Table'!K176="", "-",
   IF('Data Table'!K176="-", "-",
      IF(ISNUMBER('Data Table'!K176*1), 'Data Table'!K176,
         IF(ISNUMBER(SEARCH("hrs", 'Data Table'!K176)),
            IFERROR(
               ROUND(SUMPRODUCT(
                  VALUE(LEFT(_xlfn.TEXTSPLIT('Data Table'!K176, CHAR(10)), FIND("-", _xlfn.TEXTSPLIT('Data Table'!K176, CHAR(10)))-1)) *
                  (VALUE(MID(_xlfn.TEXTSPLIT('Data Table'!K176, CHAR(10)), FIND("-", _xlfn.TEXTSPLIT('Data Table'!K176, CHAR(10)))+2,
                  SEARCH("hrs", _xlfn.TEXTSPLIT('Data Table'!K176, CHAR(10)))-SEARCH("-", _xlfn.TEXTSPLIT('Data Table'!K176, CHAR(10)))-2))/12)
               ), 2),
               "-"
            )
         )
      )
   )
)</f>
        <v>3</v>
      </c>
      <c r="L175" s="203" cm="1">
        <f t="array" ref="L175">IF('Data Table'!N176="", "-",
   IF('Data Table'!N176="-", "-",
      IF(ISNUMBER('Data Table'!N176*1), 'Data Table'!N176,
         IF(ISNUMBER(SEARCH("hrs", 'Data Table'!N176)),
            IFERROR(
               ROUND(SUMPRODUCT(
                  VALUE(LEFT(_xlfn.TEXTSPLIT('Data Table'!N176, CHAR(10)), FIND("-", _xlfn.TEXTSPLIT('Data Table'!N176, CHAR(10)))-1)) *
                  (VALUE(MID(_xlfn.TEXTSPLIT('Data Table'!N176, CHAR(10)), FIND("-", _xlfn.TEXTSPLIT('Data Table'!N176, CHAR(10)))+2,
                  SEARCH("hrs", _xlfn.TEXTSPLIT('Data Table'!N176, CHAR(10)))-SEARCH("-", _xlfn.TEXTSPLIT('Data Table'!N176, CHAR(10)))-2))/12)
               ), 2),
               "-"
            )
         )
      )
   )
)</f>
        <v>3</v>
      </c>
      <c r="M175" s="203" cm="1">
        <f t="array" ref="M175">IF('Data Table'!O176="", "-",
   IF('Data Table'!O176="-", "-",
      IF(ISNUMBER('Data Table'!O176*1), 'Data Table'!O176,
         IF(ISNUMBER(SEARCH("hrs", 'Data Table'!O176)),
            IFERROR(
               ROUND(SUMPRODUCT(
                  VALUE(LEFT(_xlfn.TEXTSPLIT('Data Table'!O176, CHAR(10)), FIND("-", _xlfn.TEXTSPLIT('Data Table'!O176, CHAR(10)))-1)) *
                  (VALUE(MID(_xlfn.TEXTSPLIT('Data Table'!O176, CHAR(10)), FIND("-", _xlfn.TEXTSPLIT('Data Table'!O176, CHAR(10)))+2,
                  SEARCH("hrs", _xlfn.TEXTSPLIT('Data Table'!O176, CHAR(10)))-SEARCH("-", _xlfn.TEXTSPLIT('Data Table'!O176, CHAR(10)))-2))/12)
               ), 2),
               "-"
            )
         )
      )
   )
)</f>
        <v>2</v>
      </c>
      <c r="N175" s="203" cm="1">
        <f t="array" ref="N175">IF('Data Table'!P176="", "-",
   IF('Data Table'!P176="-", "-",
      IF(ISNUMBER('Data Table'!P176*1), 'Data Table'!P176,
         IF(ISNUMBER(SEARCH("hrs", 'Data Table'!P176)),
            IFERROR(
               ROUND(SUMPRODUCT(
                  VALUE(LEFT(_xlfn.TEXTSPLIT('Data Table'!P176, CHAR(10)), FIND("-", _xlfn.TEXTSPLIT('Data Table'!P176, CHAR(10)))-1)) *
                  (VALUE(MID(_xlfn.TEXTSPLIT('Data Table'!P176, CHAR(10)), FIND("-", _xlfn.TEXTSPLIT('Data Table'!P176, CHAR(10)))+2,
                  SEARCH("hrs", _xlfn.TEXTSPLIT('Data Table'!P176, CHAR(10)))-SEARCH("-", _xlfn.TEXTSPLIT('Data Table'!P176, CHAR(10)))-2))/12)
               ), 2),
               "-"
            )
         )
      )
   )
)</f>
        <v>5</v>
      </c>
      <c r="O175" s="203" cm="1">
        <f t="array" ref="O175">IF('Data Table'!Q176="", "-",
   IF('Data Table'!Q176="-", "-",
      IF(ISNUMBER('Data Table'!Q176*1), 'Data Table'!Q176,
         IF(ISNUMBER(SEARCH("hrs", 'Data Table'!Q176)),
            IFERROR(
               ROUND(SUMPRODUCT(
                  VALUE(LEFT(_xlfn.TEXTSPLIT('Data Table'!Q176, CHAR(10)), FIND("-", _xlfn.TEXTSPLIT('Data Table'!Q176, CHAR(10)))-1)) *
                  (VALUE(MID(_xlfn.TEXTSPLIT('Data Table'!Q176, CHAR(10)), FIND("-", _xlfn.TEXTSPLIT('Data Table'!Q176, CHAR(10)))+2,
                  SEARCH("hrs", _xlfn.TEXTSPLIT('Data Table'!Q176, CHAR(10)))-SEARCH("-", _xlfn.TEXTSPLIT('Data Table'!Q176, CHAR(10)))-2))/12)
               ), 2),
               "-"
            )
         )
      )
   )
)</f>
        <v>4</v>
      </c>
      <c r="P175" s="203" cm="1">
        <f t="array" ref="P175">IF('Data Table'!R176="", "-",
   IF('Data Table'!R176="-", "-",
      IF(ISNUMBER('Data Table'!R176*1), 'Data Table'!R176,
         IF(ISNUMBER(SEARCH("hrs", 'Data Table'!R176)),
            IFERROR(
               ROUND(SUMPRODUCT(
                  VALUE(LEFT(_xlfn.TEXTSPLIT('Data Table'!R176, CHAR(10)), FIND("-", _xlfn.TEXTSPLIT('Data Table'!R176, CHAR(10)))-1)) *
                  (VALUE(MID(_xlfn.TEXTSPLIT('Data Table'!R176, CHAR(10)), FIND("-", _xlfn.TEXTSPLIT('Data Table'!R176, CHAR(10)))+2,
                  SEARCH("hrs", _xlfn.TEXTSPLIT('Data Table'!R176, CHAR(10)))-SEARCH("-", _xlfn.TEXTSPLIT('Data Table'!R176, CHAR(10)))-2))/12)
               ), 2),
               "-"
            )
         )
      )
   )
)</f>
        <v>3</v>
      </c>
      <c r="Q175" s="203" cm="1">
        <f t="array" ref="Q175">IF('Data Table'!S176="", "-",
   IF('Data Table'!S176="-", "-",
      IF(ISNUMBER('Data Table'!S176*1), 'Data Table'!S176,
         IF(ISNUMBER(SEARCH("hrs", 'Data Table'!S176)),
            IFERROR(
               ROUND(SUMPRODUCT(
                  VALUE(LEFT(_xlfn.TEXTSPLIT('Data Table'!S176, CHAR(10)), FIND("-", _xlfn.TEXTSPLIT('Data Table'!S176, CHAR(10)))-1)) *
                  (VALUE(MID(_xlfn.TEXTSPLIT('Data Table'!S176, CHAR(10)), FIND("-", _xlfn.TEXTSPLIT('Data Table'!S176, CHAR(10)))+2,
                  SEARCH("hrs", _xlfn.TEXTSPLIT('Data Table'!S176, CHAR(10)))-SEARCH("-", _xlfn.TEXTSPLIT('Data Table'!S176, CHAR(10)))-2))/12)
               ), 2),
               "-"
            )
         )
      )
   )
)</f>
        <v>3</v>
      </c>
      <c r="R175" s="203" cm="1">
        <f t="array" ref="R175">IF('Data Table'!T176="", "-",
   IF('Data Table'!T176="-", "-",
      IF(ISNUMBER('Data Table'!T176*1), 'Data Table'!T176,
         IF(ISNUMBER(SEARCH("hrs", 'Data Table'!T176)),
            IFERROR(
               ROUND(SUMPRODUCT(
                  VALUE(LEFT(_xlfn.TEXTSPLIT('Data Table'!T176, CHAR(10)), FIND("-", _xlfn.TEXTSPLIT('Data Table'!T176, CHAR(10)))-1)) *
                  (VALUE(MID(_xlfn.TEXTSPLIT('Data Table'!T176, CHAR(10)), FIND("-", _xlfn.TEXTSPLIT('Data Table'!T176, CHAR(10)))+2,
                  SEARCH("hrs", _xlfn.TEXTSPLIT('Data Table'!T176, CHAR(10)))-SEARCH("-", _xlfn.TEXTSPLIT('Data Table'!T176, CHAR(10)))-2))/12)
               ), 2),
               "-"
            )
         )
      )
   )
)</f>
        <v>6</v>
      </c>
      <c r="S175" s="203" cm="1">
        <f t="array" ref="S175">IF('Data Table'!U176="", "-",
   IF('Data Table'!U176="-", "-",
      IF(ISNUMBER('Data Table'!U176*1), 'Data Table'!U176,
         IF(ISNUMBER(SEARCH("hrs", 'Data Table'!U176)),
            IFERROR(
               ROUND(SUMPRODUCT(
                  VALUE(LEFT(_xlfn.TEXTSPLIT('Data Table'!U176, CHAR(10)), FIND("-", _xlfn.TEXTSPLIT('Data Table'!U176, CHAR(10)))-1)) *
                  (VALUE(MID(_xlfn.TEXTSPLIT('Data Table'!U176, CHAR(10)), FIND("-", _xlfn.TEXTSPLIT('Data Table'!U176, CHAR(10)))+2,
                  SEARCH("hrs", _xlfn.TEXTSPLIT('Data Table'!U176, CHAR(10)))-SEARCH("-", _xlfn.TEXTSPLIT('Data Table'!U176, CHAR(10)))-2))/12)
               ), 2),
               "-"
            )
         )
      )
   )
)</f>
        <v>5.58</v>
      </c>
      <c r="T175" s="245">
        <v>24282</v>
      </c>
      <c r="U175" s="245">
        <v>67439</v>
      </c>
      <c r="V175" s="246">
        <v>948</v>
      </c>
      <c r="W175" s="208"/>
    </row>
    <row r="176" spans="1:23" s="3" customFormat="1" ht="20.25" customHeight="1">
      <c r="A176" s="205">
        <v>45486</v>
      </c>
      <c r="B176" s="203" cm="1">
        <f t="array" ref="B176">IF('Data Table'!B177="", "-",
   IF('Data Table'!B177="-", "-",
      IF(ISNUMBER('Data Table'!B177*1), 'Data Table'!B177,
         IF(ISNUMBER(SEARCH("hrs", 'Data Table'!B177)),
            IFERROR(
               ROUND(SUMPRODUCT(
                  VALUE(LEFT(_xlfn.TEXTSPLIT('Data Table'!B177, CHAR(10)), FIND("-", _xlfn.TEXTSPLIT('Data Table'!B177, CHAR(10)))-1)) *
                  (VALUE(MID(_xlfn.TEXTSPLIT('Data Table'!B177, CHAR(10)), FIND("-", _xlfn.TEXTSPLIT('Data Table'!B177, CHAR(10)))+2,
                  SEARCH("hrs", _xlfn.TEXTSPLIT('Data Table'!B177, CHAR(10)))-SEARCH("-", _xlfn.TEXTSPLIT('Data Table'!B177, CHAR(10)))-2))/12)
               ), 2),
               "-"
            )
         )
      )
   )
)</f>
        <v>30</v>
      </c>
      <c r="C176" s="203" cm="1">
        <f t="array" ref="C176">IF('Data Table'!C177="", "-",
   IF('Data Table'!C177="-", "-",
      IF(ISNUMBER('Data Table'!C177*1), 'Data Table'!C177,
         IF(ISNUMBER(SEARCH("hrs", 'Data Table'!C177)),
            IFERROR(
               ROUND(SUMPRODUCT(
                  VALUE(LEFT(_xlfn.TEXTSPLIT('Data Table'!C177, CHAR(10)), FIND("-", _xlfn.TEXTSPLIT('Data Table'!C177, CHAR(10)))-1)) *
                  (VALUE(MID(_xlfn.TEXTSPLIT('Data Table'!C177, CHAR(10)), FIND("-", _xlfn.TEXTSPLIT('Data Table'!C177, CHAR(10)))+2,
                  SEARCH("hrs", _xlfn.TEXTSPLIT('Data Table'!C177, CHAR(10)))-SEARCH("-", _xlfn.TEXTSPLIT('Data Table'!C177, CHAR(10)))-2))/12)
               ), 2),
               "-"
            )
         )
      )
   )
)</f>
        <v>42</v>
      </c>
      <c r="D176" s="203" cm="1">
        <f t="array" ref="D176">IF('Data Table'!D177="", "-",
   IF('Data Table'!D177="-", "-",
      IF(ISNUMBER('Data Table'!D177*1), 'Data Table'!D177,
         IF(ISNUMBER(SEARCH("hrs", 'Data Table'!D177)),
            IFERROR(
               ROUND(SUMPRODUCT(
                  VALUE(LEFT(_xlfn.TEXTSPLIT('Data Table'!D177, CHAR(10)), FIND("-", _xlfn.TEXTSPLIT('Data Table'!D177, CHAR(10)))-1)) *
                  (VALUE(MID(_xlfn.TEXTSPLIT('Data Table'!D177, CHAR(10)), FIND("-", _xlfn.TEXTSPLIT('Data Table'!D177, CHAR(10)))+2,
                  SEARCH("hrs", _xlfn.TEXTSPLIT('Data Table'!D177, CHAR(10)))-SEARCH("-", _xlfn.TEXTSPLIT('Data Table'!D177, CHAR(10)))-2))/12)
               ), 2),
               "-"
            )
         )
      )
   )
)</f>
        <v>29</v>
      </c>
      <c r="E176" s="203" cm="1">
        <f t="array" ref="E176">IF('Data Table'!E177="", "-",
   IF('Data Table'!E177="-", "-",
      IF(ISNUMBER('Data Table'!E177*1), 'Data Table'!E177,
         IF(ISNUMBER(SEARCH("hrs", 'Data Table'!E177)),
            IFERROR(
               ROUND(SUMPRODUCT(
                  VALUE(LEFT(_xlfn.TEXTSPLIT('Data Table'!E177, CHAR(10)), FIND("-", _xlfn.TEXTSPLIT('Data Table'!E177, CHAR(10)))-1)) *
                  (VALUE(MID(_xlfn.TEXTSPLIT('Data Table'!E177, CHAR(10)), FIND("-", _xlfn.TEXTSPLIT('Data Table'!E177, CHAR(10)))+2,
                  SEARCH("hrs", _xlfn.TEXTSPLIT('Data Table'!E177, CHAR(10)))-SEARCH("-", _xlfn.TEXTSPLIT('Data Table'!E177, CHAR(10)))-2))/12)
               ), 2),
               "-"
            )
         )
      )
   )
)</f>
        <v>29</v>
      </c>
      <c r="F176" s="203" cm="1">
        <f t="array" ref="F176">IF('Data Table'!F177="", "-",
   IF('Data Table'!F177="-", "-",
      IF(ISNUMBER('Data Table'!F177*1), 'Data Table'!F177,
         IF(ISNUMBER(SEARCH("hrs", 'Data Table'!F177)),
            IFERROR(
               ROUND(SUMPRODUCT(
                  VALUE(LEFT(_xlfn.TEXTSPLIT('Data Table'!F177, CHAR(10)), FIND("-", _xlfn.TEXTSPLIT('Data Table'!F177, CHAR(10)))-1)) *
                  (VALUE(MID(_xlfn.TEXTSPLIT('Data Table'!F177, CHAR(10)), FIND("-", _xlfn.TEXTSPLIT('Data Table'!F177, CHAR(10)))+2,
                  SEARCH("hrs", _xlfn.TEXTSPLIT('Data Table'!F177, CHAR(10)))-SEARCH("-", _xlfn.TEXTSPLIT('Data Table'!F177, CHAR(10)))-2))/12)
               ), 2),
               "-"
            )
         )
      )
   )
)</f>
        <v>8</v>
      </c>
      <c r="G176" s="203" cm="1">
        <f t="array" ref="G176">IF('Data Table'!G177="", "-",
   IF('Data Table'!G177="-", "-",
      IF(ISNUMBER('Data Table'!G177*1), 'Data Table'!G177,
         IF(ISNUMBER(SEARCH("hrs", 'Data Table'!G177)),
            IFERROR(
               ROUND(SUMPRODUCT(
                  VALUE(LEFT(_xlfn.TEXTSPLIT('Data Table'!G177, CHAR(10)), FIND("-", _xlfn.TEXTSPLIT('Data Table'!G177, CHAR(10)))-1)) *
                  (VALUE(MID(_xlfn.TEXTSPLIT('Data Table'!G177, CHAR(10)), FIND("-", _xlfn.TEXTSPLIT('Data Table'!G177, CHAR(10)))+2,
                  SEARCH("hrs", _xlfn.TEXTSPLIT('Data Table'!G177, CHAR(10)))-SEARCH("-", _xlfn.TEXTSPLIT('Data Table'!G177, CHAR(10)))-2))/12)
               ), 2),
               "-"
            )
         )
      )
   )
)</f>
        <v>8</v>
      </c>
      <c r="H176" s="203" cm="1">
        <f t="array" ref="H176">IF('Data Table'!H177="", "-",
   IF('Data Table'!H177="-", "-",
      IF(ISNUMBER('Data Table'!H177*1), 'Data Table'!H177,
         IF(ISNUMBER(SEARCH("hrs", 'Data Table'!H177)),
            IFERROR(
               ROUND(SUMPRODUCT(
                  VALUE(LEFT(_xlfn.TEXTSPLIT('Data Table'!H177, CHAR(10)), FIND("-", _xlfn.TEXTSPLIT('Data Table'!H177, CHAR(10)))-1)) *
                  (VALUE(MID(_xlfn.TEXTSPLIT('Data Table'!H177, CHAR(10)), FIND("-", _xlfn.TEXTSPLIT('Data Table'!H177, CHAR(10)))+2,
                  SEARCH("hrs", _xlfn.TEXTSPLIT('Data Table'!H177, CHAR(10)))-SEARCH("-", _xlfn.TEXTSPLIT('Data Table'!H177, CHAR(10)))-2))/12)
               ), 2),
               "-"
            )
         )
      )
   )
)</f>
        <v>6</v>
      </c>
      <c r="I176" s="203" cm="1">
        <f t="array" ref="I176">IF('Data Table'!I177="", "-",
   IF('Data Table'!I177="-", "-",
      IF(ISNUMBER('Data Table'!I177*1), 'Data Table'!I177,
         IF(ISNUMBER(SEARCH("hrs", 'Data Table'!I177)),
            IFERROR(
               ROUND(SUMPRODUCT(
                  VALUE(LEFT(_xlfn.TEXTSPLIT('Data Table'!I177, CHAR(10)), FIND("-", _xlfn.TEXTSPLIT('Data Table'!I177, CHAR(10)))-1)) *
                  (VALUE(MID(_xlfn.TEXTSPLIT('Data Table'!I177, CHAR(10)), FIND("-", _xlfn.TEXTSPLIT('Data Table'!I177, CHAR(10)))+2,
                  SEARCH("hrs", _xlfn.TEXTSPLIT('Data Table'!I177, CHAR(10)))-SEARCH("-", _xlfn.TEXTSPLIT('Data Table'!I177, CHAR(10)))-2))/12)
               ), 2),
               "-"
            )
         )
      )
   )
)</f>
        <v>7</v>
      </c>
      <c r="J176" s="203" cm="1">
        <f t="array" ref="J176">IF('Data Table'!J177="", "-",
   IF('Data Table'!J177="-", "-",
      IF(ISNUMBER('Data Table'!J177*1), 'Data Table'!J177,
         IF(ISNUMBER(SEARCH("hrs", 'Data Table'!J177)),
            IFERROR(
               ROUND(SUMPRODUCT(
                  VALUE(LEFT(_xlfn.TEXTSPLIT('Data Table'!J177, CHAR(10)), FIND("-", _xlfn.TEXTSPLIT('Data Table'!J177, CHAR(10)))-1)) *
                  (VALUE(MID(_xlfn.TEXTSPLIT('Data Table'!J177, CHAR(10)), FIND("-", _xlfn.TEXTSPLIT('Data Table'!J177, CHAR(10)))+2,
                  SEARCH("hrs", _xlfn.TEXTSPLIT('Data Table'!J177, CHAR(10)))-SEARCH("-", _xlfn.TEXTSPLIT('Data Table'!J177, CHAR(10)))-2))/12)
               ), 2),
               "-"
            )
         )
      )
   )
)</f>
        <v>2</v>
      </c>
      <c r="K176" s="203" cm="1">
        <f t="array" ref="K176">IF('Data Table'!K177="", "-",
   IF('Data Table'!K177="-", "-",
      IF(ISNUMBER('Data Table'!K177*1), 'Data Table'!K177,
         IF(ISNUMBER(SEARCH("hrs", 'Data Table'!K177)),
            IFERROR(
               ROUND(SUMPRODUCT(
                  VALUE(LEFT(_xlfn.TEXTSPLIT('Data Table'!K177, CHAR(10)), FIND("-", _xlfn.TEXTSPLIT('Data Table'!K177, CHAR(10)))-1)) *
                  (VALUE(MID(_xlfn.TEXTSPLIT('Data Table'!K177, CHAR(10)), FIND("-", _xlfn.TEXTSPLIT('Data Table'!K177, CHAR(10)))+2,
                  SEARCH("hrs", _xlfn.TEXTSPLIT('Data Table'!K177, CHAR(10)))-SEARCH("-", _xlfn.TEXTSPLIT('Data Table'!K177, CHAR(10)))-2))/12)
               ), 2),
               "-"
            )
         )
      )
   )
)</f>
        <v>2</v>
      </c>
      <c r="L176" s="203" cm="1">
        <f t="array" ref="L176">IF('Data Table'!N177="", "-",
   IF('Data Table'!N177="-", "-",
      IF(ISNUMBER('Data Table'!N177*1), 'Data Table'!N177,
         IF(ISNUMBER(SEARCH("hrs", 'Data Table'!N177)),
            IFERROR(
               ROUND(SUMPRODUCT(
                  VALUE(LEFT(_xlfn.TEXTSPLIT('Data Table'!N177, CHAR(10)), FIND("-", _xlfn.TEXTSPLIT('Data Table'!N177, CHAR(10)))-1)) *
                  (VALUE(MID(_xlfn.TEXTSPLIT('Data Table'!N177, CHAR(10)), FIND("-", _xlfn.TEXTSPLIT('Data Table'!N177, CHAR(10)))+2,
                  SEARCH("hrs", _xlfn.TEXTSPLIT('Data Table'!N177, CHAR(10)))-SEARCH("-", _xlfn.TEXTSPLIT('Data Table'!N177, CHAR(10)))-2))/12)
               ), 2),
               "-"
            )
         )
      )
   )
)</f>
        <v>2</v>
      </c>
      <c r="M176" s="203" cm="1">
        <f t="array" ref="M176">IF('Data Table'!O177="", "-",
   IF('Data Table'!O177="-", "-",
      IF(ISNUMBER('Data Table'!O177*1), 'Data Table'!O177,
         IF(ISNUMBER(SEARCH("hrs", 'Data Table'!O177)),
            IFERROR(
               ROUND(SUMPRODUCT(
                  VALUE(LEFT(_xlfn.TEXTSPLIT('Data Table'!O177, CHAR(10)), FIND("-", _xlfn.TEXTSPLIT('Data Table'!O177, CHAR(10)))-1)) *
                  (VALUE(MID(_xlfn.TEXTSPLIT('Data Table'!O177, CHAR(10)), FIND("-", _xlfn.TEXTSPLIT('Data Table'!O177, CHAR(10)))+2,
                  SEARCH("hrs", _xlfn.TEXTSPLIT('Data Table'!O177, CHAR(10)))-SEARCH("-", _xlfn.TEXTSPLIT('Data Table'!O177, CHAR(10)))-2))/12)
               ), 2),
               "-"
            )
         )
      )
   )
)</f>
        <v>1</v>
      </c>
      <c r="N176" s="203" cm="1">
        <f t="array" ref="N176">IF('Data Table'!P177="", "-",
   IF('Data Table'!P177="-", "-",
      IF(ISNUMBER('Data Table'!P177*1), 'Data Table'!P177,
         IF(ISNUMBER(SEARCH("hrs", 'Data Table'!P177)),
            IFERROR(
               ROUND(SUMPRODUCT(
                  VALUE(LEFT(_xlfn.TEXTSPLIT('Data Table'!P177, CHAR(10)), FIND("-", _xlfn.TEXTSPLIT('Data Table'!P177, CHAR(10)))-1)) *
                  (VALUE(MID(_xlfn.TEXTSPLIT('Data Table'!P177, CHAR(10)), FIND("-", _xlfn.TEXTSPLIT('Data Table'!P177, CHAR(10)))+2,
                  SEARCH("hrs", _xlfn.TEXTSPLIT('Data Table'!P177, CHAR(10)))-SEARCH("-", _xlfn.TEXTSPLIT('Data Table'!P177, CHAR(10)))-2))/12)
               ), 2),
               "-"
            )
         )
      )
   )
)</f>
        <v>3</v>
      </c>
      <c r="O176" s="203" cm="1">
        <f t="array" ref="O176">IF('Data Table'!Q177="", "-",
   IF('Data Table'!Q177="-", "-",
      IF(ISNUMBER('Data Table'!Q177*1), 'Data Table'!Q177,
         IF(ISNUMBER(SEARCH("hrs", 'Data Table'!Q177)),
            IFERROR(
               ROUND(SUMPRODUCT(
                  VALUE(LEFT(_xlfn.TEXTSPLIT('Data Table'!Q177, CHAR(10)), FIND("-", _xlfn.TEXTSPLIT('Data Table'!Q177, CHAR(10)))-1)) *
                  (VALUE(MID(_xlfn.TEXTSPLIT('Data Table'!Q177, CHAR(10)), FIND("-", _xlfn.TEXTSPLIT('Data Table'!Q177, CHAR(10)))+2,
                  SEARCH("hrs", _xlfn.TEXTSPLIT('Data Table'!Q177, CHAR(10)))-SEARCH("-", _xlfn.TEXTSPLIT('Data Table'!Q177, CHAR(10)))-2))/12)
               ), 2),
               "-"
            )
         )
      )
   )
)</f>
        <v>2</v>
      </c>
      <c r="P176" s="203" cm="1">
        <f t="array" ref="P176">IF('Data Table'!R177="", "-",
   IF('Data Table'!R177="-", "-",
      IF(ISNUMBER('Data Table'!R177*1), 'Data Table'!R177,
         IF(ISNUMBER(SEARCH("hrs", 'Data Table'!R177)),
            IFERROR(
               ROUND(SUMPRODUCT(
                  VALUE(LEFT(_xlfn.TEXTSPLIT('Data Table'!R177, CHAR(10)), FIND("-", _xlfn.TEXTSPLIT('Data Table'!R177, CHAR(10)))-1)) *
                  (VALUE(MID(_xlfn.TEXTSPLIT('Data Table'!R177, CHAR(10)), FIND("-", _xlfn.TEXTSPLIT('Data Table'!R177, CHAR(10)))+2,
                  SEARCH("hrs", _xlfn.TEXTSPLIT('Data Table'!R177, CHAR(10)))-SEARCH("-", _xlfn.TEXTSPLIT('Data Table'!R177, CHAR(10)))-2))/12)
               ), 2),
               "-"
            )
         )
      )
   )
)</f>
        <v>3</v>
      </c>
      <c r="Q176" s="203" cm="1">
        <f t="array" ref="Q176">IF('Data Table'!S177="", "-",
   IF('Data Table'!S177="-", "-",
      IF(ISNUMBER('Data Table'!S177*1), 'Data Table'!S177,
         IF(ISNUMBER(SEARCH("hrs", 'Data Table'!S177)),
            IFERROR(
               ROUND(SUMPRODUCT(
                  VALUE(LEFT(_xlfn.TEXTSPLIT('Data Table'!S177, CHAR(10)), FIND("-", _xlfn.TEXTSPLIT('Data Table'!S177, CHAR(10)))-1)) *
                  (VALUE(MID(_xlfn.TEXTSPLIT('Data Table'!S177, CHAR(10)), FIND("-", _xlfn.TEXTSPLIT('Data Table'!S177, CHAR(10)))+2,
                  SEARCH("hrs", _xlfn.TEXTSPLIT('Data Table'!S177, CHAR(10)))-SEARCH("-", _xlfn.TEXTSPLIT('Data Table'!S177, CHAR(10)))-2))/12)
               ), 2),
               "-"
            )
         )
      )
   )
)</f>
        <v>3</v>
      </c>
      <c r="R176" s="203" cm="1">
        <f t="array" ref="R176">IF('Data Table'!T177="", "-",
   IF('Data Table'!T177="-", "-",
      IF(ISNUMBER('Data Table'!T177*1), 'Data Table'!T177,
         IF(ISNUMBER(SEARCH("hrs", 'Data Table'!T177)),
            IFERROR(
               ROUND(SUMPRODUCT(
                  VALUE(LEFT(_xlfn.TEXTSPLIT('Data Table'!T177, CHAR(10)), FIND("-", _xlfn.TEXTSPLIT('Data Table'!T177, CHAR(10)))-1)) *
                  (VALUE(MID(_xlfn.TEXTSPLIT('Data Table'!T177, CHAR(10)), FIND("-", _xlfn.TEXTSPLIT('Data Table'!T177, CHAR(10)))+2,
                  SEARCH("hrs", _xlfn.TEXTSPLIT('Data Table'!T177, CHAR(10)))-SEARCH("-", _xlfn.TEXTSPLIT('Data Table'!T177, CHAR(10)))-2))/12)
               ), 2),
               "-"
            )
         )
      )
   )
)</f>
        <v>5</v>
      </c>
      <c r="S176" s="203" cm="1">
        <f t="array" ref="S176">IF('Data Table'!U177="", "-",
   IF('Data Table'!U177="-", "-",
      IF(ISNUMBER('Data Table'!U177*1), 'Data Table'!U177,
         IF(ISNUMBER(SEARCH("hrs", 'Data Table'!U177)),
            IFERROR(
               ROUND(SUMPRODUCT(
                  VALUE(LEFT(_xlfn.TEXTSPLIT('Data Table'!U177, CHAR(10)), FIND("-", _xlfn.TEXTSPLIT('Data Table'!U177, CHAR(10)))-1)) *
                  (VALUE(MID(_xlfn.TEXTSPLIT('Data Table'!U177, CHAR(10)), FIND("-", _xlfn.TEXTSPLIT('Data Table'!U177, CHAR(10)))+2,
                  SEARCH("hrs", _xlfn.TEXTSPLIT('Data Table'!U177, CHAR(10)))-SEARCH("-", _xlfn.TEXTSPLIT('Data Table'!U177, CHAR(10)))-2))/12)
               ), 2),
               "-"
            )
         )
      )
   )
)</f>
        <v>4.79</v>
      </c>
      <c r="T176" s="245">
        <v>19129</v>
      </c>
      <c r="U176" s="245">
        <v>71233</v>
      </c>
      <c r="V176" s="246">
        <v>930</v>
      </c>
      <c r="W176" s="208"/>
    </row>
    <row r="177" spans="1:23" s="3" customFormat="1" ht="20.25" customHeight="1">
      <c r="A177" s="205">
        <v>45487</v>
      </c>
      <c r="B177" s="203" cm="1">
        <f t="array" ref="B177">IF('Data Table'!B178="", "-",
   IF('Data Table'!B178="-", "-",
      IF(ISNUMBER('Data Table'!B178*1), 'Data Table'!B178,
         IF(ISNUMBER(SEARCH("hrs", 'Data Table'!B178)),
            IFERROR(
               ROUND(SUMPRODUCT(
                  VALUE(LEFT(_xlfn.TEXTSPLIT('Data Table'!B178, CHAR(10)), FIND("-", _xlfn.TEXTSPLIT('Data Table'!B178, CHAR(10)))-1)) *
                  (VALUE(MID(_xlfn.TEXTSPLIT('Data Table'!B178, CHAR(10)), FIND("-", _xlfn.TEXTSPLIT('Data Table'!B178, CHAR(10)))+2,
                  SEARCH("hrs", _xlfn.TEXTSPLIT('Data Table'!B178, CHAR(10)))-SEARCH("-", _xlfn.TEXTSPLIT('Data Table'!B178, CHAR(10)))-2))/12)
               ), 2),
               "-"
            )
         )
      )
   )
)</f>
        <v>0</v>
      </c>
      <c r="C177" s="203" cm="1">
        <f t="array" ref="C177">IF('Data Table'!C178="", "-",
   IF('Data Table'!C178="-", "-",
      IF(ISNUMBER('Data Table'!C178*1), 'Data Table'!C178,
         IF(ISNUMBER(SEARCH("hrs", 'Data Table'!C178)),
            IFERROR(
               ROUND(SUMPRODUCT(
                  VALUE(LEFT(_xlfn.TEXTSPLIT('Data Table'!C178, CHAR(10)), FIND("-", _xlfn.TEXTSPLIT('Data Table'!C178, CHAR(10)))-1)) *
                  (VALUE(MID(_xlfn.TEXTSPLIT('Data Table'!C178, CHAR(10)), FIND("-", _xlfn.TEXTSPLIT('Data Table'!C178, CHAR(10)))+2,
                  SEARCH("hrs", _xlfn.TEXTSPLIT('Data Table'!C178, CHAR(10)))-SEARCH("-", _xlfn.TEXTSPLIT('Data Table'!C178, CHAR(10)))-2))/12)
               ), 2),
               "-"
            )
         )
      )
   )
)</f>
        <v>0</v>
      </c>
      <c r="D177" s="203" cm="1">
        <f t="array" ref="D177">IF('Data Table'!D178="", "-",
   IF('Data Table'!D178="-", "-",
      IF(ISNUMBER('Data Table'!D178*1), 'Data Table'!D178,
         IF(ISNUMBER(SEARCH("hrs", 'Data Table'!D178)),
            IFERROR(
               ROUND(SUMPRODUCT(
                  VALUE(LEFT(_xlfn.TEXTSPLIT('Data Table'!D178, CHAR(10)), FIND("-", _xlfn.TEXTSPLIT('Data Table'!D178, CHAR(10)))-1)) *
                  (VALUE(MID(_xlfn.TEXTSPLIT('Data Table'!D178, CHAR(10)), FIND("-", _xlfn.TEXTSPLIT('Data Table'!D178, CHAR(10)))+2,
                  SEARCH("hrs", _xlfn.TEXTSPLIT('Data Table'!D178, CHAR(10)))-SEARCH("-", _xlfn.TEXTSPLIT('Data Table'!D178, CHAR(10)))-2))/12)
               ), 2),
               "-"
            )
         )
      )
   )
)</f>
        <v>28</v>
      </c>
      <c r="E177" s="203" cm="1">
        <f t="array" ref="E177">IF('Data Table'!E178="", "-",
   IF('Data Table'!E178="-", "-",
      IF(ISNUMBER('Data Table'!E178*1), 'Data Table'!E178,
         IF(ISNUMBER(SEARCH("hrs", 'Data Table'!E178)),
            IFERROR(
               ROUND(SUMPRODUCT(
                  VALUE(LEFT(_xlfn.TEXTSPLIT('Data Table'!E178, CHAR(10)), FIND("-", _xlfn.TEXTSPLIT('Data Table'!E178, CHAR(10)))-1)) *
                  (VALUE(MID(_xlfn.TEXTSPLIT('Data Table'!E178, CHAR(10)), FIND("-", _xlfn.TEXTSPLIT('Data Table'!E178, CHAR(10)))+2,
                  SEARCH("hrs", _xlfn.TEXTSPLIT('Data Table'!E178, CHAR(10)))-SEARCH("-", _xlfn.TEXTSPLIT('Data Table'!E178, CHAR(10)))-2))/12)
               ), 2),
               "-"
            )
         )
      )
   )
)</f>
        <v>29</v>
      </c>
      <c r="F177" s="203" cm="1">
        <f t="array" ref="F177">IF('Data Table'!F178="", "-",
   IF('Data Table'!F178="-", "-",
      IF(ISNUMBER('Data Table'!F178*1), 'Data Table'!F178,
         IF(ISNUMBER(SEARCH("hrs", 'Data Table'!F178)),
            IFERROR(
               ROUND(SUMPRODUCT(
                  VALUE(LEFT(_xlfn.TEXTSPLIT('Data Table'!F178, CHAR(10)), FIND("-", _xlfn.TEXTSPLIT('Data Table'!F178, CHAR(10)))-1)) *
                  (VALUE(MID(_xlfn.TEXTSPLIT('Data Table'!F178, CHAR(10)), FIND("-", _xlfn.TEXTSPLIT('Data Table'!F178, CHAR(10)))+2,
                  SEARCH("hrs", _xlfn.TEXTSPLIT('Data Table'!F178, CHAR(10)))-SEARCH("-", _xlfn.TEXTSPLIT('Data Table'!F178, CHAR(10)))-2))/12)
               ), 2),
               "-"
            )
         )
      )
   )
)</f>
        <v>6</v>
      </c>
      <c r="G177" s="203" cm="1">
        <f t="array" ref="G177">IF('Data Table'!G178="", "-",
   IF('Data Table'!G178="-", "-",
      IF(ISNUMBER('Data Table'!G178*1), 'Data Table'!G178,
         IF(ISNUMBER(SEARCH("hrs", 'Data Table'!G178)),
            IFERROR(
               ROUND(SUMPRODUCT(
                  VALUE(LEFT(_xlfn.TEXTSPLIT('Data Table'!G178, CHAR(10)), FIND("-", _xlfn.TEXTSPLIT('Data Table'!G178, CHAR(10)))-1)) *
                  (VALUE(MID(_xlfn.TEXTSPLIT('Data Table'!G178, CHAR(10)), FIND("-", _xlfn.TEXTSPLIT('Data Table'!G178, CHAR(10)))+2,
                  SEARCH("hrs", _xlfn.TEXTSPLIT('Data Table'!G178, CHAR(10)))-SEARCH("-", _xlfn.TEXTSPLIT('Data Table'!G178, CHAR(10)))-2))/12)
               ), 2),
               "-"
            )
         )
      )
   )
)</f>
        <v>8</v>
      </c>
      <c r="H177" s="203" cm="1">
        <f t="array" ref="H177">IF('Data Table'!H178="", "-",
   IF('Data Table'!H178="-", "-",
      IF(ISNUMBER('Data Table'!H178*1), 'Data Table'!H178,
         IF(ISNUMBER(SEARCH("hrs", 'Data Table'!H178)),
            IFERROR(
               ROUND(SUMPRODUCT(
                  VALUE(LEFT(_xlfn.TEXTSPLIT('Data Table'!H178, CHAR(10)), FIND("-", _xlfn.TEXTSPLIT('Data Table'!H178, CHAR(10)))-1)) *
                  (VALUE(MID(_xlfn.TEXTSPLIT('Data Table'!H178, CHAR(10)), FIND("-", _xlfn.TEXTSPLIT('Data Table'!H178, CHAR(10)))+2,
                  SEARCH("hrs", _xlfn.TEXTSPLIT('Data Table'!H178, CHAR(10)))-SEARCH("-", _xlfn.TEXTSPLIT('Data Table'!H178, CHAR(10)))-2))/12)
               ), 2),
               "-"
            )
         )
      )
   )
)</f>
        <v>6</v>
      </c>
      <c r="I177" s="203" cm="1">
        <f t="array" ref="I177">IF('Data Table'!I178="", "-",
   IF('Data Table'!I178="-", "-",
      IF(ISNUMBER('Data Table'!I178*1), 'Data Table'!I178,
         IF(ISNUMBER(SEARCH("hrs", 'Data Table'!I178)),
            IFERROR(
               ROUND(SUMPRODUCT(
                  VALUE(LEFT(_xlfn.TEXTSPLIT('Data Table'!I178, CHAR(10)), FIND("-", _xlfn.TEXTSPLIT('Data Table'!I178, CHAR(10)))-1)) *
                  (VALUE(MID(_xlfn.TEXTSPLIT('Data Table'!I178, CHAR(10)), FIND("-", _xlfn.TEXTSPLIT('Data Table'!I178, CHAR(10)))+2,
                  SEARCH("hrs", _xlfn.TEXTSPLIT('Data Table'!I178, CHAR(10)))-SEARCH("-", _xlfn.TEXTSPLIT('Data Table'!I178, CHAR(10)))-2))/12)
               ), 2),
               "-"
            )
         )
      )
   )
)</f>
        <v>10</v>
      </c>
      <c r="J177" s="203" cm="1">
        <f t="array" ref="J177">IF('Data Table'!J178="", "-",
   IF('Data Table'!J178="-", "-",
      IF(ISNUMBER('Data Table'!J178*1), 'Data Table'!J178,
         IF(ISNUMBER(SEARCH("hrs", 'Data Table'!J178)),
            IFERROR(
               ROUND(SUMPRODUCT(
                  VALUE(LEFT(_xlfn.TEXTSPLIT('Data Table'!J178, CHAR(10)), FIND("-", _xlfn.TEXTSPLIT('Data Table'!J178, CHAR(10)))-1)) *
                  (VALUE(MID(_xlfn.TEXTSPLIT('Data Table'!J178, CHAR(10)), FIND("-", _xlfn.TEXTSPLIT('Data Table'!J178, CHAR(10)))+2,
                  SEARCH("hrs", _xlfn.TEXTSPLIT('Data Table'!J178, CHAR(10)))-SEARCH("-", _xlfn.TEXTSPLIT('Data Table'!J178, CHAR(10)))-2))/12)
               ), 2),
               "-"
            )
         )
      )
   )
)</f>
        <v>2</v>
      </c>
      <c r="K177" s="203" cm="1">
        <f t="array" ref="K177">IF('Data Table'!K178="", "-",
   IF('Data Table'!K178="-", "-",
      IF(ISNUMBER('Data Table'!K178*1), 'Data Table'!K178,
         IF(ISNUMBER(SEARCH("hrs", 'Data Table'!K178)),
            IFERROR(
               ROUND(SUMPRODUCT(
                  VALUE(LEFT(_xlfn.TEXTSPLIT('Data Table'!K178, CHAR(10)), FIND("-", _xlfn.TEXTSPLIT('Data Table'!K178, CHAR(10)))-1)) *
                  (VALUE(MID(_xlfn.TEXTSPLIT('Data Table'!K178, CHAR(10)), FIND("-", _xlfn.TEXTSPLIT('Data Table'!K178, CHAR(10)))+2,
                  SEARCH("hrs", _xlfn.TEXTSPLIT('Data Table'!K178, CHAR(10)))-SEARCH("-", _xlfn.TEXTSPLIT('Data Table'!K178, CHAR(10)))-2))/12)
               ), 2),
               "-"
            )
         )
      )
   )
)</f>
        <v>1</v>
      </c>
      <c r="L177" s="203" cm="1">
        <f t="array" ref="L177">IF('Data Table'!N178="", "-",
   IF('Data Table'!N178="-", "-",
      IF(ISNUMBER('Data Table'!N178*1), 'Data Table'!N178,
         IF(ISNUMBER(SEARCH("hrs", 'Data Table'!N178)),
            IFERROR(
               ROUND(SUMPRODUCT(
                  VALUE(LEFT(_xlfn.TEXTSPLIT('Data Table'!N178, CHAR(10)), FIND("-", _xlfn.TEXTSPLIT('Data Table'!N178, CHAR(10)))-1)) *
                  (VALUE(MID(_xlfn.TEXTSPLIT('Data Table'!N178, CHAR(10)), FIND("-", _xlfn.TEXTSPLIT('Data Table'!N178, CHAR(10)))+2,
                  SEARCH("hrs", _xlfn.TEXTSPLIT('Data Table'!N178, CHAR(10)))-SEARCH("-", _xlfn.TEXTSPLIT('Data Table'!N178, CHAR(10)))-2))/12)
               ), 2),
               "-"
            )
         )
      )
   )
)</f>
        <v>1</v>
      </c>
      <c r="M177" s="203" cm="1">
        <f t="array" ref="M177">IF('Data Table'!O178="", "-",
   IF('Data Table'!O178="-", "-",
      IF(ISNUMBER('Data Table'!O178*1), 'Data Table'!O178,
         IF(ISNUMBER(SEARCH("hrs", 'Data Table'!O178)),
            IFERROR(
               ROUND(SUMPRODUCT(
                  VALUE(LEFT(_xlfn.TEXTSPLIT('Data Table'!O178, CHAR(10)), FIND("-", _xlfn.TEXTSPLIT('Data Table'!O178, CHAR(10)))-1)) *
                  (VALUE(MID(_xlfn.TEXTSPLIT('Data Table'!O178, CHAR(10)), FIND("-", _xlfn.TEXTSPLIT('Data Table'!O178, CHAR(10)))+2,
                  SEARCH("hrs", _xlfn.TEXTSPLIT('Data Table'!O178, CHAR(10)))-SEARCH("-", _xlfn.TEXTSPLIT('Data Table'!O178, CHAR(10)))-2))/12)
               ), 2),
               "-"
            )
         )
      )
   )
)</f>
        <v>1</v>
      </c>
      <c r="N177" s="203" cm="1">
        <f t="array" ref="N177">IF('Data Table'!P178="", "-",
   IF('Data Table'!P178="-", "-",
      IF(ISNUMBER('Data Table'!P178*1), 'Data Table'!P178,
         IF(ISNUMBER(SEARCH("hrs", 'Data Table'!P178)),
            IFERROR(
               ROUND(SUMPRODUCT(
                  VALUE(LEFT(_xlfn.TEXTSPLIT('Data Table'!P178, CHAR(10)), FIND("-", _xlfn.TEXTSPLIT('Data Table'!P178, CHAR(10)))-1)) *
                  (VALUE(MID(_xlfn.TEXTSPLIT('Data Table'!P178, CHAR(10)), FIND("-", _xlfn.TEXTSPLIT('Data Table'!P178, CHAR(10)))+2,
                  SEARCH("hrs", _xlfn.TEXTSPLIT('Data Table'!P178, CHAR(10)))-SEARCH("-", _xlfn.TEXTSPLIT('Data Table'!P178, CHAR(10)))-2))/12)
               ), 2),
               "-"
            )
         )
      )
   )
)</f>
        <v>0</v>
      </c>
      <c r="O177" s="203" cm="1">
        <f t="array" ref="O177">IF('Data Table'!Q178="", "-",
   IF('Data Table'!Q178="-", "-",
      IF(ISNUMBER('Data Table'!Q178*1), 'Data Table'!Q178,
         IF(ISNUMBER(SEARCH("hrs", 'Data Table'!Q178)),
            IFERROR(
               ROUND(SUMPRODUCT(
                  VALUE(LEFT(_xlfn.TEXTSPLIT('Data Table'!Q178, CHAR(10)), FIND("-", _xlfn.TEXTSPLIT('Data Table'!Q178, CHAR(10)))-1)) *
                  (VALUE(MID(_xlfn.TEXTSPLIT('Data Table'!Q178, CHAR(10)), FIND("-", _xlfn.TEXTSPLIT('Data Table'!Q178, CHAR(10)))+2,
                  SEARCH("hrs", _xlfn.TEXTSPLIT('Data Table'!Q178, CHAR(10)))-SEARCH("-", _xlfn.TEXTSPLIT('Data Table'!Q178, CHAR(10)))-2))/12)
               ), 2),
               "-"
            )
         )
      )
   )
)</f>
        <v>1</v>
      </c>
      <c r="P177" s="203" cm="1">
        <f t="array" ref="P177">IF('Data Table'!R178="", "-",
   IF('Data Table'!R178="-", "-",
      IF(ISNUMBER('Data Table'!R178*1), 'Data Table'!R178,
         IF(ISNUMBER(SEARCH("hrs", 'Data Table'!R178)),
            IFERROR(
               ROUND(SUMPRODUCT(
                  VALUE(LEFT(_xlfn.TEXTSPLIT('Data Table'!R178, CHAR(10)), FIND("-", _xlfn.TEXTSPLIT('Data Table'!R178, CHAR(10)))-1)) *
                  (VALUE(MID(_xlfn.TEXTSPLIT('Data Table'!R178, CHAR(10)), FIND("-", _xlfn.TEXTSPLIT('Data Table'!R178, CHAR(10)))+2,
                  SEARCH("hrs", _xlfn.TEXTSPLIT('Data Table'!R178, CHAR(10)))-SEARCH("-", _xlfn.TEXTSPLIT('Data Table'!R178, CHAR(10)))-2))/12)
               ), 2),
               "-"
            )
         )
      )
   )
)</f>
        <v>1</v>
      </c>
      <c r="Q177" s="203" cm="1">
        <f t="array" ref="Q177">IF('Data Table'!S178="", "-",
   IF('Data Table'!S178="-", "-",
      IF(ISNUMBER('Data Table'!S178*1), 'Data Table'!S178,
         IF(ISNUMBER(SEARCH("hrs", 'Data Table'!S178)),
            IFERROR(
               ROUND(SUMPRODUCT(
                  VALUE(LEFT(_xlfn.TEXTSPLIT('Data Table'!S178, CHAR(10)), FIND("-", _xlfn.TEXTSPLIT('Data Table'!S178, CHAR(10)))-1)) *
                  (VALUE(MID(_xlfn.TEXTSPLIT('Data Table'!S178, CHAR(10)), FIND("-", _xlfn.TEXTSPLIT('Data Table'!S178, CHAR(10)))+2,
                  SEARCH("hrs", _xlfn.TEXTSPLIT('Data Table'!S178, CHAR(10)))-SEARCH("-", _xlfn.TEXTSPLIT('Data Table'!S178, CHAR(10)))-2))/12)
               ), 2),
               "-"
            )
         )
      )
   )
)</f>
        <v>1</v>
      </c>
      <c r="R177" s="203" cm="1">
        <f t="array" ref="R177">IF('Data Table'!T178="", "-",
   IF('Data Table'!T178="-", "-",
      IF(ISNUMBER('Data Table'!T178*1), 'Data Table'!T178,
         IF(ISNUMBER(SEARCH("hrs", 'Data Table'!T178)),
            IFERROR(
               ROUND(SUMPRODUCT(
                  VALUE(LEFT(_xlfn.TEXTSPLIT('Data Table'!T178, CHAR(10)), FIND("-", _xlfn.TEXTSPLIT('Data Table'!T178, CHAR(10)))-1)) *
                  (VALUE(MID(_xlfn.TEXTSPLIT('Data Table'!T178, CHAR(10)), FIND("-", _xlfn.TEXTSPLIT('Data Table'!T178, CHAR(10)))+2,
                  SEARCH("hrs", _xlfn.TEXTSPLIT('Data Table'!T178, CHAR(10)))-SEARCH("-", _xlfn.TEXTSPLIT('Data Table'!T178, CHAR(10)))-2))/12)
               ), 2),
               "-"
            )
         )
      )
   )
)</f>
        <v>0</v>
      </c>
      <c r="S177" s="203" cm="1">
        <f t="array" ref="S177">IF('Data Table'!U178="", "-",
   IF('Data Table'!U178="-", "-",
      IF(ISNUMBER('Data Table'!U178*1), 'Data Table'!U178,
         IF(ISNUMBER(SEARCH("hrs", 'Data Table'!U178)),
            IFERROR(
               ROUND(SUMPRODUCT(
                  VALUE(LEFT(_xlfn.TEXTSPLIT('Data Table'!U178, CHAR(10)), FIND("-", _xlfn.TEXTSPLIT('Data Table'!U178, CHAR(10)))-1)) *
                  (VALUE(MID(_xlfn.TEXTSPLIT('Data Table'!U178, CHAR(10)), FIND("-", _xlfn.TEXTSPLIT('Data Table'!U178, CHAR(10)))+2,
                  SEARCH("hrs", _xlfn.TEXTSPLIT('Data Table'!U178, CHAR(10)))-SEARCH("-", _xlfn.TEXTSPLIT('Data Table'!U178, CHAR(10)))-2))/12)
               ), 2),
               "-"
            )
         )
      )
   )
)</f>
        <v>0</v>
      </c>
      <c r="T177" s="245">
        <v>8947</v>
      </c>
      <c r="U177" s="251">
        <v>59441</v>
      </c>
      <c r="V177" s="246">
        <v>753</v>
      </c>
      <c r="W177" s="208"/>
    </row>
    <row r="178" spans="1:23" s="3" customFormat="1" ht="20.25" customHeight="1">
      <c r="A178" s="205">
        <v>45488</v>
      </c>
      <c r="B178" s="203" cm="1">
        <f t="array" ref="B178">IF('Data Table'!B179="", "-",
   IF('Data Table'!B179="-", "-",
      IF(ISNUMBER('Data Table'!B179*1), 'Data Table'!B179,
         IF(ISNUMBER(SEARCH("hrs", 'Data Table'!B179)),
            IFERROR(
               ROUND(SUMPRODUCT(
                  VALUE(LEFT(_xlfn.TEXTSPLIT('Data Table'!B179, CHAR(10)), FIND("-", _xlfn.TEXTSPLIT('Data Table'!B179, CHAR(10)))-1)) *
                  (VALUE(MID(_xlfn.TEXTSPLIT('Data Table'!B179, CHAR(10)), FIND("-", _xlfn.TEXTSPLIT('Data Table'!B179, CHAR(10)))+2,
                  SEARCH("hrs", _xlfn.TEXTSPLIT('Data Table'!B179, CHAR(10)))-SEARCH("-", _xlfn.TEXTSPLIT('Data Table'!B179, CHAR(10)))-2))/12)
               ), 2),
               "-"
            )
         )
      )
   )
)</f>
        <v>6.67</v>
      </c>
      <c r="C178" s="203" cm="1">
        <f t="array" ref="C178">IF('Data Table'!C179="", "-",
   IF('Data Table'!C179="-", "-",
      IF(ISNUMBER('Data Table'!C179*1), 'Data Table'!C179,
         IF(ISNUMBER(SEARCH("hrs", 'Data Table'!C179)),
            IFERROR(
               ROUND(SUMPRODUCT(
                  VALUE(LEFT(_xlfn.TEXTSPLIT('Data Table'!C179, CHAR(10)), FIND("-", _xlfn.TEXTSPLIT('Data Table'!C179, CHAR(10)))-1)) *
                  (VALUE(MID(_xlfn.TEXTSPLIT('Data Table'!C179, CHAR(10)), FIND("-", _xlfn.TEXTSPLIT('Data Table'!C179, CHAR(10)))+2,
                  SEARCH("hrs", _xlfn.TEXTSPLIT('Data Table'!C179, CHAR(10)))-SEARCH("-", _xlfn.TEXTSPLIT('Data Table'!C179, CHAR(10)))-2))/12)
               ), 2),
               "-"
            )
         )
      )
   )
)</f>
        <v>0</v>
      </c>
      <c r="D178" s="203" cm="1">
        <f t="array" ref="D178">IF('Data Table'!D179="", "-",
   IF('Data Table'!D179="-", "-",
      IF(ISNUMBER('Data Table'!D179*1), 'Data Table'!D179,
         IF(ISNUMBER(SEARCH("hrs", 'Data Table'!D179)),
            IFERROR(
               ROUND(SUMPRODUCT(
                  VALUE(LEFT(_xlfn.TEXTSPLIT('Data Table'!D179, CHAR(10)), FIND("-", _xlfn.TEXTSPLIT('Data Table'!D179, CHAR(10)))-1)) *
                  (VALUE(MID(_xlfn.TEXTSPLIT('Data Table'!D179, CHAR(10)), FIND("-", _xlfn.TEXTSPLIT('Data Table'!D179, CHAR(10)))+2,
                  SEARCH("hrs", _xlfn.TEXTSPLIT('Data Table'!D179, CHAR(10)))-SEARCH("-", _xlfn.TEXTSPLIT('Data Table'!D179, CHAR(10)))-2))/12)
               ), 2),
               "-"
            )
         )
      )
   )
)</f>
        <v>2</v>
      </c>
      <c r="E178" s="203" cm="1">
        <f t="array" ref="E178">IF('Data Table'!E179="", "-",
   IF('Data Table'!E179="-", "-",
      IF(ISNUMBER('Data Table'!E179*1), 'Data Table'!E179,
         IF(ISNUMBER(SEARCH("hrs", 'Data Table'!E179)),
            IFERROR(
               ROUND(SUMPRODUCT(
                  VALUE(LEFT(_xlfn.TEXTSPLIT('Data Table'!E179, CHAR(10)), FIND("-", _xlfn.TEXTSPLIT('Data Table'!E179, CHAR(10)))-1)) *
                  (VALUE(MID(_xlfn.TEXTSPLIT('Data Table'!E179, CHAR(10)), FIND("-", _xlfn.TEXTSPLIT('Data Table'!E179, CHAR(10)))+2,
                  SEARCH("hrs", _xlfn.TEXTSPLIT('Data Table'!E179, CHAR(10)))-SEARCH("-", _xlfn.TEXTSPLIT('Data Table'!E179, CHAR(10)))-2))/12)
               ), 2),
               "-"
            )
         )
      )
   )
)</f>
        <v>0</v>
      </c>
      <c r="F178" s="203" cm="1">
        <f t="array" ref="F178">IF('Data Table'!F179="", "-",
   IF('Data Table'!F179="-", "-",
      IF(ISNUMBER('Data Table'!F179*1), 'Data Table'!F179,
         IF(ISNUMBER(SEARCH("hrs", 'Data Table'!F179)),
            IFERROR(
               ROUND(SUMPRODUCT(
                  VALUE(LEFT(_xlfn.TEXTSPLIT('Data Table'!F179, CHAR(10)), FIND("-", _xlfn.TEXTSPLIT('Data Table'!F179, CHAR(10)))-1)) *
                  (VALUE(MID(_xlfn.TEXTSPLIT('Data Table'!F179, CHAR(10)), FIND("-", _xlfn.TEXTSPLIT('Data Table'!F179, CHAR(10)))+2,
                  SEARCH("hrs", _xlfn.TEXTSPLIT('Data Table'!F179, CHAR(10)))-SEARCH("-", _xlfn.TEXTSPLIT('Data Table'!F179, CHAR(10)))-2))/12)
               ), 2),
               "-"
            )
         )
      )
   )
)</f>
        <v>2</v>
      </c>
      <c r="G178" s="203" cm="1">
        <f t="array" ref="G178">IF('Data Table'!G179="", "-",
   IF('Data Table'!G179="-", "-",
      IF(ISNUMBER('Data Table'!G179*1), 'Data Table'!G179,
         IF(ISNUMBER(SEARCH("hrs", 'Data Table'!G179)),
            IFERROR(
               ROUND(SUMPRODUCT(
                  VALUE(LEFT(_xlfn.TEXTSPLIT('Data Table'!G179, CHAR(10)), FIND("-", _xlfn.TEXTSPLIT('Data Table'!G179, CHAR(10)))-1)) *
                  (VALUE(MID(_xlfn.TEXTSPLIT('Data Table'!G179, CHAR(10)), FIND("-", _xlfn.TEXTSPLIT('Data Table'!G179, CHAR(10)))+2,
                  SEARCH("hrs", _xlfn.TEXTSPLIT('Data Table'!G179, CHAR(10)))-SEARCH("-", _xlfn.TEXTSPLIT('Data Table'!G179, CHAR(10)))-2))/12)
               ), 2),
               "-"
            )
         )
      )
   )
)</f>
        <v>0</v>
      </c>
      <c r="H178" s="203" cm="1">
        <f t="array" ref="H178">IF('Data Table'!H179="", "-",
   IF('Data Table'!H179="-", "-",
      IF(ISNUMBER('Data Table'!H179*1), 'Data Table'!H179,
         IF(ISNUMBER(SEARCH("hrs", 'Data Table'!H179)),
            IFERROR(
               ROUND(SUMPRODUCT(
                  VALUE(LEFT(_xlfn.TEXTSPLIT('Data Table'!H179, CHAR(10)), FIND("-", _xlfn.TEXTSPLIT('Data Table'!H179, CHAR(10)))-1)) *
                  (VALUE(MID(_xlfn.TEXTSPLIT('Data Table'!H179, CHAR(10)), FIND("-", _xlfn.TEXTSPLIT('Data Table'!H179, CHAR(10)))+2,
                  SEARCH("hrs", _xlfn.TEXTSPLIT('Data Table'!H179, CHAR(10)))-SEARCH("-", _xlfn.TEXTSPLIT('Data Table'!H179, CHAR(10)))-2))/12)
               ), 2),
               "-"
            )
         )
      )
   )
)</f>
        <v>1</v>
      </c>
      <c r="I178" s="203" cm="1">
        <f t="array" ref="I178">IF('Data Table'!I179="", "-",
   IF('Data Table'!I179="-", "-",
      IF(ISNUMBER('Data Table'!I179*1), 'Data Table'!I179,
         IF(ISNUMBER(SEARCH("hrs", 'Data Table'!I179)),
            IFERROR(
               ROUND(SUMPRODUCT(
                  VALUE(LEFT(_xlfn.TEXTSPLIT('Data Table'!I179, CHAR(10)), FIND("-", _xlfn.TEXTSPLIT('Data Table'!I179, CHAR(10)))-1)) *
                  (VALUE(MID(_xlfn.TEXTSPLIT('Data Table'!I179, CHAR(10)), FIND("-", _xlfn.TEXTSPLIT('Data Table'!I179, CHAR(10)))+2,
                  SEARCH("hrs", _xlfn.TEXTSPLIT('Data Table'!I179, CHAR(10)))-SEARCH("-", _xlfn.TEXTSPLIT('Data Table'!I179, CHAR(10)))-2))/12)
               ), 2),
               "-"
            )
         )
      )
   )
)</f>
        <v>0</v>
      </c>
      <c r="J178" s="203" cm="1">
        <f t="array" ref="J178">IF('Data Table'!J179="", "-",
   IF('Data Table'!J179="-", "-",
      IF(ISNUMBER('Data Table'!J179*1), 'Data Table'!J179,
         IF(ISNUMBER(SEARCH("hrs", 'Data Table'!J179)),
            IFERROR(
               ROUND(SUMPRODUCT(
                  VALUE(LEFT(_xlfn.TEXTSPLIT('Data Table'!J179, CHAR(10)), FIND("-", _xlfn.TEXTSPLIT('Data Table'!J179, CHAR(10)))-1)) *
                  (VALUE(MID(_xlfn.TEXTSPLIT('Data Table'!J179, CHAR(10)), FIND("-", _xlfn.TEXTSPLIT('Data Table'!J179, CHAR(10)))+2,
                  SEARCH("hrs", _xlfn.TEXTSPLIT('Data Table'!J179, CHAR(10)))-SEARCH("-", _xlfn.TEXTSPLIT('Data Table'!J179, CHAR(10)))-2))/12)
               ), 2),
               "-"
            )
         )
      )
   )
)</f>
        <v>0</v>
      </c>
      <c r="K178" s="203" cm="1">
        <f t="array" ref="K178">IF('Data Table'!K179="", "-",
   IF('Data Table'!K179="-", "-",
      IF(ISNUMBER('Data Table'!K179*1), 'Data Table'!K179,
         IF(ISNUMBER(SEARCH("hrs", 'Data Table'!K179)),
            IFERROR(
               ROUND(SUMPRODUCT(
                  VALUE(LEFT(_xlfn.TEXTSPLIT('Data Table'!K179, CHAR(10)), FIND("-", _xlfn.TEXTSPLIT('Data Table'!K179, CHAR(10)))-1)) *
                  (VALUE(MID(_xlfn.TEXTSPLIT('Data Table'!K179, CHAR(10)), FIND("-", _xlfn.TEXTSPLIT('Data Table'!K179, CHAR(10)))+2,
                  SEARCH("hrs", _xlfn.TEXTSPLIT('Data Table'!K179, CHAR(10)))-SEARCH("-", _xlfn.TEXTSPLIT('Data Table'!K179, CHAR(10)))-2))/12)
               ), 2),
               "-"
            )
         )
      )
   )
)</f>
        <v>0</v>
      </c>
      <c r="L178" s="203" cm="1">
        <f t="array" ref="L178">IF('Data Table'!N179="", "-",
   IF('Data Table'!N179="-", "-",
      IF(ISNUMBER('Data Table'!N179*1), 'Data Table'!N179,
         IF(ISNUMBER(SEARCH("hrs", 'Data Table'!N179)),
            IFERROR(
               ROUND(SUMPRODUCT(
                  VALUE(LEFT(_xlfn.TEXTSPLIT('Data Table'!N179, CHAR(10)), FIND("-", _xlfn.TEXTSPLIT('Data Table'!N179, CHAR(10)))-1)) *
                  (VALUE(MID(_xlfn.TEXTSPLIT('Data Table'!N179, CHAR(10)), FIND("-", _xlfn.TEXTSPLIT('Data Table'!N179, CHAR(10)))+2,
                  SEARCH("hrs", _xlfn.TEXTSPLIT('Data Table'!N179, CHAR(10)))-SEARCH("-", _xlfn.TEXTSPLIT('Data Table'!N179, CHAR(10)))-2))/12)
               ), 2),
               "-"
            )
         )
      )
   )
)</f>
        <v>1</v>
      </c>
      <c r="M178" s="203" cm="1">
        <f t="array" ref="M178">IF('Data Table'!O179="", "-",
   IF('Data Table'!O179="-", "-",
      IF(ISNUMBER('Data Table'!O179*1), 'Data Table'!O179,
         IF(ISNUMBER(SEARCH("hrs", 'Data Table'!O179)),
            IFERROR(
               ROUND(SUMPRODUCT(
                  VALUE(LEFT(_xlfn.TEXTSPLIT('Data Table'!O179, CHAR(10)), FIND("-", _xlfn.TEXTSPLIT('Data Table'!O179, CHAR(10)))-1)) *
                  (VALUE(MID(_xlfn.TEXTSPLIT('Data Table'!O179, CHAR(10)), FIND("-", _xlfn.TEXTSPLIT('Data Table'!O179, CHAR(10)))+2,
                  SEARCH("hrs", _xlfn.TEXTSPLIT('Data Table'!O179, CHAR(10)))-SEARCH("-", _xlfn.TEXTSPLIT('Data Table'!O179, CHAR(10)))-2))/12)
               ), 2),
               "-"
            )
         )
      )
   )
)</f>
        <v>1</v>
      </c>
      <c r="N178" s="203" cm="1">
        <f t="array" ref="N178">IF('Data Table'!P179="", "-",
   IF('Data Table'!P179="-", "-",
      IF(ISNUMBER('Data Table'!P179*1), 'Data Table'!P179,
         IF(ISNUMBER(SEARCH("hrs", 'Data Table'!P179)),
            IFERROR(
               ROUND(SUMPRODUCT(
                  VALUE(LEFT(_xlfn.TEXTSPLIT('Data Table'!P179, CHAR(10)), FIND("-", _xlfn.TEXTSPLIT('Data Table'!P179, CHAR(10)))-1)) *
                  (VALUE(MID(_xlfn.TEXTSPLIT('Data Table'!P179, CHAR(10)), FIND("-", _xlfn.TEXTSPLIT('Data Table'!P179, CHAR(10)))+2,
                  SEARCH("hrs", _xlfn.TEXTSPLIT('Data Table'!P179, CHAR(10)))-SEARCH("-", _xlfn.TEXTSPLIT('Data Table'!P179, CHAR(10)))-2))/12)
               ), 2),
               "-"
            )
         )
      )
   )
)</f>
        <v>2</v>
      </c>
      <c r="O178" s="203" cm="1">
        <f t="array" ref="O178">IF('Data Table'!Q179="", "-",
   IF('Data Table'!Q179="-", "-",
      IF(ISNUMBER('Data Table'!Q179*1), 'Data Table'!Q179,
         IF(ISNUMBER(SEARCH("hrs", 'Data Table'!Q179)),
            IFERROR(
               ROUND(SUMPRODUCT(
                  VALUE(LEFT(_xlfn.TEXTSPLIT('Data Table'!Q179, CHAR(10)), FIND("-", _xlfn.TEXTSPLIT('Data Table'!Q179, CHAR(10)))-1)) *
                  (VALUE(MID(_xlfn.TEXTSPLIT('Data Table'!Q179, CHAR(10)), FIND("-", _xlfn.TEXTSPLIT('Data Table'!Q179, CHAR(10)))+2,
                  SEARCH("hrs", _xlfn.TEXTSPLIT('Data Table'!Q179, CHAR(10)))-SEARCH("-", _xlfn.TEXTSPLIT('Data Table'!Q179, CHAR(10)))-2))/12)
               ), 2),
               "-"
            )
         )
      )
   )
)</f>
        <v>0</v>
      </c>
      <c r="P178" s="203" cm="1">
        <f t="array" ref="P178">IF('Data Table'!R179="", "-",
   IF('Data Table'!R179="-", "-",
      IF(ISNUMBER('Data Table'!R179*1), 'Data Table'!R179,
         IF(ISNUMBER(SEARCH("hrs", 'Data Table'!R179)),
            IFERROR(
               ROUND(SUMPRODUCT(
                  VALUE(LEFT(_xlfn.TEXTSPLIT('Data Table'!R179, CHAR(10)), FIND("-", _xlfn.TEXTSPLIT('Data Table'!R179, CHAR(10)))-1)) *
                  (VALUE(MID(_xlfn.TEXTSPLIT('Data Table'!R179, CHAR(10)), FIND("-", _xlfn.TEXTSPLIT('Data Table'!R179, CHAR(10)))+2,
                  SEARCH("hrs", _xlfn.TEXTSPLIT('Data Table'!R179, CHAR(10)))-SEARCH("-", _xlfn.TEXTSPLIT('Data Table'!R179, CHAR(10)))-2))/12)
               ), 2),
               "-"
            )
         )
      )
   )
)</f>
        <v>1</v>
      </c>
      <c r="Q178" s="203" cm="1">
        <f t="array" ref="Q178">IF('Data Table'!S179="", "-",
   IF('Data Table'!S179="-", "-",
      IF(ISNUMBER('Data Table'!S179*1), 'Data Table'!S179,
         IF(ISNUMBER(SEARCH("hrs", 'Data Table'!S179)),
            IFERROR(
               ROUND(SUMPRODUCT(
                  VALUE(LEFT(_xlfn.TEXTSPLIT('Data Table'!S179, CHAR(10)), FIND("-", _xlfn.TEXTSPLIT('Data Table'!S179, CHAR(10)))-1)) *
                  (VALUE(MID(_xlfn.TEXTSPLIT('Data Table'!S179, CHAR(10)), FIND("-", _xlfn.TEXTSPLIT('Data Table'!S179, CHAR(10)))+2,
                  SEARCH("hrs", _xlfn.TEXTSPLIT('Data Table'!S179, CHAR(10)))-SEARCH("-", _xlfn.TEXTSPLIT('Data Table'!S179, CHAR(10)))-2))/12)
               ), 2),
               "-"
            )
         )
      )
   )
)</f>
        <v>1</v>
      </c>
      <c r="R178" s="203" cm="1">
        <f t="array" ref="R178">IF('Data Table'!T179="", "-",
   IF('Data Table'!T179="-", "-",
      IF(ISNUMBER('Data Table'!T179*1), 'Data Table'!T179,
         IF(ISNUMBER(SEARCH("hrs", 'Data Table'!T179)),
            IFERROR(
               ROUND(SUMPRODUCT(
                  VALUE(LEFT(_xlfn.TEXTSPLIT('Data Table'!T179, CHAR(10)), FIND("-", _xlfn.TEXTSPLIT('Data Table'!T179, CHAR(10)))-1)) *
                  (VALUE(MID(_xlfn.TEXTSPLIT('Data Table'!T179, CHAR(10)), FIND("-", _xlfn.TEXTSPLIT('Data Table'!T179, CHAR(10)))+2,
                  SEARCH("hrs", _xlfn.TEXTSPLIT('Data Table'!T179, CHAR(10)))-SEARCH("-", _xlfn.TEXTSPLIT('Data Table'!T179, CHAR(10)))-2))/12)
               ), 2),
               "-"
            )
         )
      )
   )
)</f>
        <v>1</v>
      </c>
      <c r="S178" s="203" cm="1">
        <f t="array" ref="S178">IF('Data Table'!U179="", "-",
   IF('Data Table'!U179="-", "-",
      IF(ISNUMBER('Data Table'!U179*1), 'Data Table'!U179,
         IF(ISNUMBER(SEARCH("hrs", 'Data Table'!U179)),
            IFERROR(
               ROUND(SUMPRODUCT(
                  VALUE(LEFT(_xlfn.TEXTSPLIT('Data Table'!U179, CHAR(10)), FIND("-", _xlfn.TEXTSPLIT('Data Table'!U179, CHAR(10)))-1)) *
                  (VALUE(MID(_xlfn.TEXTSPLIT('Data Table'!U179, CHAR(10)), FIND("-", _xlfn.TEXTSPLIT('Data Table'!U179, CHAR(10)))+2,
                  SEARCH("hrs", _xlfn.TEXTSPLIT('Data Table'!U179, CHAR(10)))-SEARCH("-", _xlfn.TEXTSPLIT('Data Table'!U179, CHAR(10)))-2))/12)
               ), 2),
               "-"
            )
         )
      )
   )
)</f>
        <v>0</v>
      </c>
      <c r="T178" s="255">
        <v>5666</v>
      </c>
      <c r="U178" s="251">
        <v>15574</v>
      </c>
      <c r="V178" s="246">
        <v>133</v>
      </c>
      <c r="W178" s="208"/>
    </row>
    <row r="179" spans="1:23" s="3" customFormat="1" ht="20.25" customHeight="1">
      <c r="A179" s="205">
        <v>45489</v>
      </c>
      <c r="B179" s="203" cm="1">
        <f t="array" ref="B179">IF('Data Table'!B180="", "-",
   IF('Data Table'!B180="-", "-",
      IF(ISNUMBER('Data Table'!B180*1), 'Data Table'!B180,
         IF(ISNUMBER(SEARCH("hrs", 'Data Table'!B180)),
            IFERROR(
               ROUND(SUMPRODUCT(
                  VALUE(LEFT(_xlfn.TEXTSPLIT('Data Table'!B180, CHAR(10)), FIND("-", _xlfn.TEXTSPLIT('Data Table'!B180, CHAR(10)))-1)) *
                  (VALUE(MID(_xlfn.TEXTSPLIT('Data Table'!B180, CHAR(10)), FIND("-", _xlfn.TEXTSPLIT('Data Table'!B180, CHAR(10)))+2,
                  SEARCH("hrs", _xlfn.TEXTSPLIT('Data Table'!B180, CHAR(10)))-SEARCH("-", _xlfn.TEXTSPLIT('Data Table'!B180, CHAR(10)))-2))/12)
               ), 2),
               "-"
            )
         )
      )
   )
)</f>
        <v>0</v>
      </c>
      <c r="C179" s="203" cm="1">
        <f t="array" ref="C179">IF('Data Table'!C180="", "-",
   IF('Data Table'!C180="-", "-",
      IF(ISNUMBER('Data Table'!C180*1), 'Data Table'!C180,
         IF(ISNUMBER(SEARCH("hrs", 'Data Table'!C180)),
            IFERROR(
               ROUND(SUMPRODUCT(
                  VALUE(LEFT(_xlfn.TEXTSPLIT('Data Table'!C180, CHAR(10)), FIND("-", _xlfn.TEXTSPLIT('Data Table'!C180, CHAR(10)))-1)) *
                  (VALUE(MID(_xlfn.TEXTSPLIT('Data Table'!C180, CHAR(10)), FIND("-", _xlfn.TEXTSPLIT('Data Table'!C180, CHAR(10)))+2,
                  SEARCH("hrs", _xlfn.TEXTSPLIT('Data Table'!C180, CHAR(10)))-SEARCH("-", _xlfn.TEXTSPLIT('Data Table'!C180, CHAR(10)))-2))/12)
               ), 2),
               "-"
            )
         )
      )
   )
)</f>
        <v>0</v>
      </c>
      <c r="D179" s="203" cm="1">
        <f t="array" ref="D179">IF('Data Table'!D180="", "-",
   IF('Data Table'!D180="-", "-",
      IF(ISNUMBER('Data Table'!D180*1), 'Data Table'!D180,
         IF(ISNUMBER(SEARCH("hrs", 'Data Table'!D180)),
            IFERROR(
               ROUND(SUMPRODUCT(
                  VALUE(LEFT(_xlfn.TEXTSPLIT('Data Table'!D180, CHAR(10)), FIND("-", _xlfn.TEXTSPLIT('Data Table'!D180, CHAR(10)))-1)) *
                  (VALUE(MID(_xlfn.TEXTSPLIT('Data Table'!D180, CHAR(10)), FIND("-", _xlfn.TEXTSPLIT('Data Table'!D180, CHAR(10)))+2,
                  SEARCH("hrs", _xlfn.TEXTSPLIT('Data Table'!D180, CHAR(10)))-SEARCH("-", _xlfn.TEXTSPLIT('Data Table'!D180, CHAR(10)))-2))/12)
               ), 2),
               "-"
            )
         )
      )
   )
)</f>
        <v>0</v>
      </c>
      <c r="E179" s="203" cm="1">
        <f t="array" ref="E179">IF('Data Table'!E180="", "-",
   IF('Data Table'!E180="-", "-",
      IF(ISNUMBER('Data Table'!E180*1), 'Data Table'!E180,
         IF(ISNUMBER(SEARCH("hrs", 'Data Table'!E180)),
            IFERROR(
               ROUND(SUMPRODUCT(
                  VALUE(LEFT(_xlfn.TEXTSPLIT('Data Table'!E180, CHAR(10)), FIND("-", _xlfn.TEXTSPLIT('Data Table'!E180, CHAR(10)))-1)) *
                  (VALUE(MID(_xlfn.TEXTSPLIT('Data Table'!E180, CHAR(10)), FIND("-", _xlfn.TEXTSPLIT('Data Table'!E180, CHAR(10)))+2,
                  SEARCH("hrs", _xlfn.TEXTSPLIT('Data Table'!E180, CHAR(10)))-SEARCH("-", _xlfn.TEXTSPLIT('Data Table'!E180, CHAR(10)))-2))/12)
               ), 2),
               "-"
            )
         )
      )
   )
)</f>
        <v>0</v>
      </c>
      <c r="F179" s="203" cm="1">
        <f t="array" ref="F179">IF('Data Table'!F180="", "-",
   IF('Data Table'!F180="-", "-",
      IF(ISNUMBER('Data Table'!F180*1), 'Data Table'!F180,
         IF(ISNUMBER(SEARCH("hrs", 'Data Table'!F180)),
            IFERROR(
               ROUND(SUMPRODUCT(
                  VALUE(LEFT(_xlfn.TEXTSPLIT('Data Table'!F180, CHAR(10)), FIND("-", _xlfn.TEXTSPLIT('Data Table'!F180, CHAR(10)))-1)) *
                  (VALUE(MID(_xlfn.TEXTSPLIT('Data Table'!F180, CHAR(10)), FIND("-", _xlfn.TEXTSPLIT('Data Table'!F180, CHAR(10)))+2,
                  SEARCH("hrs", _xlfn.TEXTSPLIT('Data Table'!F180, CHAR(10)))-SEARCH("-", _xlfn.TEXTSPLIT('Data Table'!F180, CHAR(10)))-2))/12)
               ), 2),
               "-"
            )
         )
      )
   )
)</f>
        <v>0</v>
      </c>
      <c r="G179" s="203" cm="1">
        <f t="array" ref="G179">IF('Data Table'!G180="", "-",
   IF('Data Table'!G180="-", "-",
      IF(ISNUMBER('Data Table'!G180*1), 'Data Table'!G180,
         IF(ISNUMBER(SEARCH("hrs", 'Data Table'!G180)),
            IFERROR(
               ROUND(SUMPRODUCT(
                  VALUE(LEFT(_xlfn.TEXTSPLIT('Data Table'!G180, CHAR(10)), FIND("-", _xlfn.TEXTSPLIT('Data Table'!G180, CHAR(10)))-1)) *
                  (VALUE(MID(_xlfn.TEXTSPLIT('Data Table'!G180, CHAR(10)), FIND("-", _xlfn.TEXTSPLIT('Data Table'!G180, CHAR(10)))+2,
                  SEARCH("hrs", _xlfn.TEXTSPLIT('Data Table'!G180, CHAR(10)))-SEARCH("-", _xlfn.TEXTSPLIT('Data Table'!G180, CHAR(10)))-2))/12)
               ), 2),
               "-"
            )
         )
      )
   )
)</f>
        <v>0</v>
      </c>
      <c r="H179" s="203" cm="1">
        <f t="array" ref="H179">IF('Data Table'!H180="", "-",
   IF('Data Table'!H180="-", "-",
      IF(ISNUMBER('Data Table'!H180*1), 'Data Table'!H180,
         IF(ISNUMBER(SEARCH("hrs", 'Data Table'!H180)),
            IFERROR(
               ROUND(SUMPRODUCT(
                  VALUE(LEFT(_xlfn.TEXTSPLIT('Data Table'!H180, CHAR(10)), FIND("-", _xlfn.TEXTSPLIT('Data Table'!H180, CHAR(10)))-1)) *
                  (VALUE(MID(_xlfn.TEXTSPLIT('Data Table'!H180, CHAR(10)), FIND("-", _xlfn.TEXTSPLIT('Data Table'!H180, CHAR(10)))+2,
                  SEARCH("hrs", _xlfn.TEXTSPLIT('Data Table'!H180, CHAR(10)))-SEARCH("-", _xlfn.TEXTSPLIT('Data Table'!H180, CHAR(10)))-2))/12)
               ), 2),
               "-"
            )
         )
      )
   )
)</f>
        <v>0</v>
      </c>
      <c r="I179" s="203" cm="1">
        <f t="array" ref="I179">IF('Data Table'!I180="", "-",
   IF('Data Table'!I180="-", "-",
      IF(ISNUMBER('Data Table'!I180*1), 'Data Table'!I180,
         IF(ISNUMBER(SEARCH("hrs", 'Data Table'!I180)),
            IFERROR(
               ROUND(SUMPRODUCT(
                  VALUE(LEFT(_xlfn.TEXTSPLIT('Data Table'!I180, CHAR(10)), FIND("-", _xlfn.TEXTSPLIT('Data Table'!I180, CHAR(10)))-1)) *
                  (VALUE(MID(_xlfn.TEXTSPLIT('Data Table'!I180, CHAR(10)), FIND("-", _xlfn.TEXTSPLIT('Data Table'!I180, CHAR(10)))+2,
                  SEARCH("hrs", _xlfn.TEXTSPLIT('Data Table'!I180, CHAR(10)))-SEARCH("-", _xlfn.TEXTSPLIT('Data Table'!I180, CHAR(10)))-2))/12)
               ), 2),
               "-"
            )
         )
      )
   )
)</f>
        <v>0</v>
      </c>
      <c r="J179" s="203" cm="1">
        <f t="array" ref="J179">IF('Data Table'!J180="", "-",
   IF('Data Table'!J180="-", "-",
      IF(ISNUMBER('Data Table'!J180*1), 'Data Table'!J180,
         IF(ISNUMBER(SEARCH("hrs", 'Data Table'!J180)),
            IFERROR(
               ROUND(SUMPRODUCT(
                  VALUE(LEFT(_xlfn.TEXTSPLIT('Data Table'!J180, CHAR(10)), FIND("-", _xlfn.TEXTSPLIT('Data Table'!J180, CHAR(10)))-1)) *
                  (VALUE(MID(_xlfn.TEXTSPLIT('Data Table'!J180, CHAR(10)), FIND("-", _xlfn.TEXTSPLIT('Data Table'!J180, CHAR(10)))+2,
                  SEARCH("hrs", _xlfn.TEXTSPLIT('Data Table'!J180, CHAR(10)))-SEARCH("-", _xlfn.TEXTSPLIT('Data Table'!J180, CHAR(10)))-2))/12)
               ), 2),
               "-"
            )
         )
      )
   )
)</f>
        <v>0</v>
      </c>
      <c r="K179" s="203" cm="1">
        <f t="array" ref="K179">IF('Data Table'!K180="", "-",
   IF('Data Table'!K180="-", "-",
      IF(ISNUMBER('Data Table'!K180*1), 'Data Table'!K180,
         IF(ISNUMBER(SEARCH("hrs", 'Data Table'!K180)),
            IFERROR(
               ROUND(SUMPRODUCT(
                  VALUE(LEFT(_xlfn.TEXTSPLIT('Data Table'!K180, CHAR(10)), FIND("-", _xlfn.TEXTSPLIT('Data Table'!K180, CHAR(10)))-1)) *
                  (VALUE(MID(_xlfn.TEXTSPLIT('Data Table'!K180, CHAR(10)), FIND("-", _xlfn.TEXTSPLIT('Data Table'!K180, CHAR(10)))+2,
                  SEARCH("hrs", _xlfn.TEXTSPLIT('Data Table'!K180, CHAR(10)))-SEARCH("-", _xlfn.TEXTSPLIT('Data Table'!K180, CHAR(10)))-2))/12)
               ), 2),
               "-"
            )
         )
      )
   )
)</f>
        <v>0</v>
      </c>
      <c r="L179" s="203" cm="1">
        <f t="array" ref="L179">IF('Data Table'!N180="", "-",
   IF('Data Table'!N180="-", "-",
      IF(ISNUMBER('Data Table'!N180*1), 'Data Table'!N180,
         IF(ISNUMBER(SEARCH("hrs", 'Data Table'!N180)),
            IFERROR(
               ROUND(SUMPRODUCT(
                  VALUE(LEFT(_xlfn.TEXTSPLIT('Data Table'!N180, CHAR(10)), FIND("-", _xlfn.TEXTSPLIT('Data Table'!N180, CHAR(10)))-1)) *
                  (VALUE(MID(_xlfn.TEXTSPLIT('Data Table'!N180, CHAR(10)), FIND("-", _xlfn.TEXTSPLIT('Data Table'!N180, CHAR(10)))+2,
                  SEARCH("hrs", _xlfn.TEXTSPLIT('Data Table'!N180, CHAR(10)))-SEARCH("-", _xlfn.TEXTSPLIT('Data Table'!N180, CHAR(10)))-2))/12)
               ), 2),
               "-"
            )
         )
      )
   )
)</f>
        <v>1</v>
      </c>
      <c r="M179" s="203" cm="1">
        <f t="array" ref="M179">IF('Data Table'!O180="", "-",
   IF('Data Table'!O180="-", "-",
      IF(ISNUMBER('Data Table'!O180*1), 'Data Table'!O180,
         IF(ISNUMBER(SEARCH("hrs", 'Data Table'!O180)),
            IFERROR(
               ROUND(SUMPRODUCT(
                  VALUE(LEFT(_xlfn.TEXTSPLIT('Data Table'!O180, CHAR(10)), FIND("-", _xlfn.TEXTSPLIT('Data Table'!O180, CHAR(10)))-1)) *
                  (VALUE(MID(_xlfn.TEXTSPLIT('Data Table'!O180, CHAR(10)), FIND("-", _xlfn.TEXTSPLIT('Data Table'!O180, CHAR(10)))+2,
                  SEARCH("hrs", _xlfn.TEXTSPLIT('Data Table'!O180, CHAR(10)))-SEARCH("-", _xlfn.TEXTSPLIT('Data Table'!O180, CHAR(10)))-2))/12)
               ), 2),
               "-"
            )
         )
      )
   )
)</f>
        <v>1</v>
      </c>
      <c r="N179" s="203" cm="1">
        <f t="array" ref="N179">IF('Data Table'!P180="", "-",
   IF('Data Table'!P180="-", "-",
      IF(ISNUMBER('Data Table'!P180*1), 'Data Table'!P180,
         IF(ISNUMBER(SEARCH("hrs", 'Data Table'!P180)),
            IFERROR(
               ROUND(SUMPRODUCT(
                  VALUE(LEFT(_xlfn.TEXTSPLIT('Data Table'!P180, CHAR(10)), FIND("-", _xlfn.TEXTSPLIT('Data Table'!P180, CHAR(10)))-1)) *
                  (VALUE(MID(_xlfn.TEXTSPLIT('Data Table'!P180, CHAR(10)), FIND("-", _xlfn.TEXTSPLIT('Data Table'!P180, CHAR(10)))+2,
                  SEARCH("hrs", _xlfn.TEXTSPLIT('Data Table'!P180, CHAR(10)))-SEARCH("-", _xlfn.TEXTSPLIT('Data Table'!P180, CHAR(10)))-2))/12)
               ), 2),
               "-"
            )
         )
      )
   )
)</f>
        <v>1</v>
      </c>
      <c r="O179" s="203" cm="1">
        <f t="array" ref="O179">IF('Data Table'!Q180="", "-",
   IF('Data Table'!Q180="-", "-",
      IF(ISNUMBER('Data Table'!Q180*1), 'Data Table'!Q180,
         IF(ISNUMBER(SEARCH("hrs", 'Data Table'!Q180)),
            IFERROR(
               ROUND(SUMPRODUCT(
                  VALUE(LEFT(_xlfn.TEXTSPLIT('Data Table'!Q180, CHAR(10)), FIND("-", _xlfn.TEXTSPLIT('Data Table'!Q180, CHAR(10)))-1)) *
                  (VALUE(MID(_xlfn.TEXTSPLIT('Data Table'!Q180, CHAR(10)), FIND("-", _xlfn.TEXTSPLIT('Data Table'!Q180, CHAR(10)))+2,
                  SEARCH("hrs", _xlfn.TEXTSPLIT('Data Table'!Q180, CHAR(10)))-SEARCH("-", _xlfn.TEXTSPLIT('Data Table'!Q180, CHAR(10)))-2))/12)
               ), 2),
               "-"
            )
         )
      )
   )
)</f>
        <v>0</v>
      </c>
      <c r="P179" s="203" cm="1">
        <f t="array" ref="P179">IF('Data Table'!R180="", "-",
   IF('Data Table'!R180="-", "-",
      IF(ISNUMBER('Data Table'!R180*1), 'Data Table'!R180,
         IF(ISNUMBER(SEARCH("hrs", 'Data Table'!R180)),
            IFERROR(
               ROUND(SUMPRODUCT(
                  VALUE(LEFT(_xlfn.TEXTSPLIT('Data Table'!R180, CHAR(10)), FIND("-", _xlfn.TEXTSPLIT('Data Table'!R180, CHAR(10)))-1)) *
                  (VALUE(MID(_xlfn.TEXTSPLIT('Data Table'!R180, CHAR(10)), FIND("-", _xlfn.TEXTSPLIT('Data Table'!R180, CHAR(10)))+2,
                  SEARCH("hrs", _xlfn.TEXTSPLIT('Data Table'!R180, CHAR(10)))-SEARCH("-", _xlfn.TEXTSPLIT('Data Table'!R180, CHAR(10)))-2))/12)
               ), 2),
               "-"
            )
         )
      )
   )
)</f>
        <v>1</v>
      </c>
      <c r="Q179" s="203" cm="1">
        <f t="array" ref="Q179">IF('Data Table'!S180="", "-",
   IF('Data Table'!S180="-", "-",
      IF(ISNUMBER('Data Table'!S180*1), 'Data Table'!S180,
         IF(ISNUMBER(SEARCH("hrs", 'Data Table'!S180)),
            IFERROR(
               ROUND(SUMPRODUCT(
                  VALUE(LEFT(_xlfn.TEXTSPLIT('Data Table'!S180, CHAR(10)), FIND("-", _xlfn.TEXTSPLIT('Data Table'!S180, CHAR(10)))-1)) *
                  (VALUE(MID(_xlfn.TEXTSPLIT('Data Table'!S180, CHAR(10)), FIND("-", _xlfn.TEXTSPLIT('Data Table'!S180, CHAR(10)))+2,
                  SEARCH("hrs", _xlfn.TEXTSPLIT('Data Table'!S180, CHAR(10)))-SEARCH("-", _xlfn.TEXTSPLIT('Data Table'!S180, CHAR(10)))-2))/12)
               ), 2),
               "-"
            )
         )
      )
   )
)</f>
        <v>0</v>
      </c>
      <c r="R179" s="203" cm="1">
        <f t="array" ref="R179">IF('Data Table'!T180="", "-",
   IF('Data Table'!T180="-", "-",
      IF(ISNUMBER('Data Table'!T180*1), 'Data Table'!T180,
         IF(ISNUMBER(SEARCH("hrs", 'Data Table'!T180)),
            IFERROR(
               ROUND(SUMPRODUCT(
                  VALUE(LEFT(_xlfn.TEXTSPLIT('Data Table'!T180, CHAR(10)), FIND("-", _xlfn.TEXTSPLIT('Data Table'!T180, CHAR(10)))-1)) *
                  (VALUE(MID(_xlfn.TEXTSPLIT('Data Table'!T180, CHAR(10)), FIND("-", _xlfn.TEXTSPLIT('Data Table'!T180, CHAR(10)))+2,
                  SEARCH("hrs", _xlfn.TEXTSPLIT('Data Table'!T180, CHAR(10)))-SEARCH("-", _xlfn.TEXTSPLIT('Data Table'!T180, CHAR(10)))-2))/12)
               ), 2),
               "-"
            )
         )
      )
   )
)</f>
        <v>0</v>
      </c>
      <c r="S179" s="203" cm="1">
        <f t="array" ref="S179">IF('Data Table'!U180="", "-",
   IF('Data Table'!U180="-", "-",
      IF(ISNUMBER('Data Table'!U180*1), 'Data Table'!U180,
         IF(ISNUMBER(SEARCH("hrs", 'Data Table'!U180)),
            IFERROR(
               ROUND(SUMPRODUCT(
                  VALUE(LEFT(_xlfn.TEXTSPLIT('Data Table'!U180, CHAR(10)), FIND("-", _xlfn.TEXTSPLIT('Data Table'!U180, CHAR(10)))-1)) *
                  (VALUE(MID(_xlfn.TEXTSPLIT('Data Table'!U180, CHAR(10)), FIND("-", _xlfn.TEXTSPLIT('Data Table'!U180, CHAR(10)))+2,
                  SEARCH("hrs", _xlfn.TEXTSPLIT('Data Table'!U180, CHAR(10)))-SEARCH("-", _xlfn.TEXTSPLIT('Data Table'!U180, CHAR(10)))-2))/12)
               ), 2),
               "-"
            )
         )
      )
   )
)</f>
        <v>0</v>
      </c>
      <c r="T179" s="245">
        <v>2442</v>
      </c>
      <c r="U179" s="264">
        <v>1299</v>
      </c>
      <c r="V179" s="246">
        <v>72</v>
      </c>
      <c r="W179" s="208"/>
    </row>
    <row r="180" spans="1:23" s="3" customFormat="1" ht="20.25" customHeight="1">
      <c r="A180" s="205">
        <v>45490</v>
      </c>
      <c r="B180" s="203" cm="1">
        <f t="array" ref="B180">IF('Data Table'!B181="", "-",
   IF('Data Table'!B181="-", "-",
      IF(ISNUMBER('Data Table'!B181*1), 'Data Table'!B181,
         IF(ISNUMBER(SEARCH("hrs", 'Data Table'!B181)),
            IFERROR(
               ROUND(SUMPRODUCT(
                  VALUE(LEFT(_xlfn.TEXTSPLIT('Data Table'!B181, CHAR(10)), FIND("-", _xlfn.TEXTSPLIT('Data Table'!B181, CHAR(10)))-1)) *
                  (VALUE(MID(_xlfn.TEXTSPLIT('Data Table'!B181, CHAR(10)), FIND("-", _xlfn.TEXTSPLIT('Data Table'!B181, CHAR(10)))+2,
                  SEARCH("hrs", _xlfn.TEXTSPLIT('Data Table'!B181, CHAR(10)))-SEARCH("-", _xlfn.TEXTSPLIT('Data Table'!B181, CHAR(10)))-2))/12)
               ), 2),
               "-"
            )
         )
      )
   )
)</f>
        <v>20</v>
      </c>
      <c r="C180" s="203" cm="1">
        <f t="array" ref="C180">IF('Data Table'!C181="", "-",
   IF('Data Table'!C181="-", "-",
      IF(ISNUMBER('Data Table'!C181*1), 'Data Table'!C181,
         IF(ISNUMBER(SEARCH("hrs", 'Data Table'!C181)),
            IFERROR(
               ROUND(SUMPRODUCT(
                  VALUE(LEFT(_xlfn.TEXTSPLIT('Data Table'!C181, CHAR(10)), FIND("-", _xlfn.TEXTSPLIT('Data Table'!C181, CHAR(10)))-1)) *
                  (VALUE(MID(_xlfn.TEXTSPLIT('Data Table'!C181, CHAR(10)), FIND("-", _xlfn.TEXTSPLIT('Data Table'!C181, CHAR(10)))+2,
                  SEARCH("hrs", _xlfn.TEXTSPLIT('Data Table'!C181, CHAR(10)))-SEARCH("-", _xlfn.TEXTSPLIT('Data Table'!C181, CHAR(10)))-2))/12)
               ), 2),
               "-"
            )
         )
      )
   )
)</f>
        <v>65</v>
      </c>
      <c r="D180" s="203" cm="1">
        <f t="array" ref="D180">IF('Data Table'!D181="", "-",
   IF('Data Table'!D181="-", "-",
      IF(ISNUMBER('Data Table'!D181*1), 'Data Table'!D181,
         IF(ISNUMBER(SEARCH("hrs", 'Data Table'!D181)),
            IFERROR(
               ROUND(SUMPRODUCT(
                  VALUE(LEFT(_xlfn.TEXTSPLIT('Data Table'!D181, CHAR(10)), FIND("-", _xlfn.TEXTSPLIT('Data Table'!D181, CHAR(10)))-1)) *
                  (VALUE(MID(_xlfn.TEXTSPLIT('Data Table'!D181, CHAR(10)), FIND("-", _xlfn.TEXTSPLIT('Data Table'!D181, CHAR(10)))+2,
                  SEARCH("hrs", _xlfn.TEXTSPLIT('Data Table'!D181, CHAR(10)))-SEARCH("-", _xlfn.TEXTSPLIT('Data Table'!D181, CHAR(10)))-2))/12)
               ), 2),
               "-"
            )
         )
      )
   )
)</f>
        <v>27</v>
      </c>
      <c r="E180" s="203" cm="1">
        <f t="array" ref="E180">IF('Data Table'!E181="", "-",
   IF('Data Table'!E181="-", "-",
      IF(ISNUMBER('Data Table'!E181*1), 'Data Table'!E181,
         IF(ISNUMBER(SEARCH("hrs", 'Data Table'!E181)),
            IFERROR(
               ROUND(SUMPRODUCT(
                  VALUE(LEFT(_xlfn.TEXTSPLIT('Data Table'!E181, CHAR(10)), FIND("-", _xlfn.TEXTSPLIT('Data Table'!E181, CHAR(10)))-1)) *
                  (VALUE(MID(_xlfn.TEXTSPLIT('Data Table'!E181, CHAR(10)), FIND("-", _xlfn.TEXTSPLIT('Data Table'!E181, CHAR(10)))+2,
                  SEARCH("hrs", _xlfn.TEXTSPLIT('Data Table'!E181, CHAR(10)))-SEARCH("-", _xlfn.TEXTSPLIT('Data Table'!E181, CHAR(10)))-2))/12)
               ), 2),
               "-"
            )
         )
      )
   )
)</f>
        <v>28</v>
      </c>
      <c r="F180" s="203" cm="1">
        <f t="array" ref="F180">IF('Data Table'!F181="", "-",
   IF('Data Table'!F181="-", "-",
      IF(ISNUMBER('Data Table'!F181*1), 'Data Table'!F181,
         IF(ISNUMBER(SEARCH("hrs", 'Data Table'!F181)),
            IFERROR(
               ROUND(SUMPRODUCT(
                  VALUE(LEFT(_xlfn.TEXTSPLIT('Data Table'!F181, CHAR(10)), FIND("-", _xlfn.TEXTSPLIT('Data Table'!F181, CHAR(10)))-1)) *
                  (VALUE(MID(_xlfn.TEXTSPLIT('Data Table'!F181, CHAR(10)), FIND("-", _xlfn.TEXTSPLIT('Data Table'!F181, CHAR(10)))+2,
                  SEARCH("hrs", _xlfn.TEXTSPLIT('Data Table'!F181, CHAR(10)))-SEARCH("-", _xlfn.TEXTSPLIT('Data Table'!F181, CHAR(10)))-2))/12)
               ), 2),
               "-"
            )
         )
      )
   )
)</f>
        <v>7</v>
      </c>
      <c r="G180" s="203" cm="1">
        <f t="array" ref="G180">IF('Data Table'!G181="", "-",
   IF('Data Table'!G181="-", "-",
      IF(ISNUMBER('Data Table'!G181*1), 'Data Table'!G181,
         IF(ISNUMBER(SEARCH("hrs", 'Data Table'!G181)),
            IFERROR(
               ROUND(SUMPRODUCT(
                  VALUE(LEFT(_xlfn.TEXTSPLIT('Data Table'!G181, CHAR(10)), FIND("-", _xlfn.TEXTSPLIT('Data Table'!G181, CHAR(10)))-1)) *
                  (VALUE(MID(_xlfn.TEXTSPLIT('Data Table'!G181, CHAR(10)), FIND("-", _xlfn.TEXTSPLIT('Data Table'!G181, CHAR(10)))+2,
                  SEARCH("hrs", _xlfn.TEXTSPLIT('Data Table'!G181, CHAR(10)))-SEARCH("-", _xlfn.TEXTSPLIT('Data Table'!G181, CHAR(10)))-2))/12)
               ), 2),
               "-"
            )
         )
      )
   )
)</f>
        <v>7</v>
      </c>
      <c r="H180" s="203" cm="1">
        <f t="array" ref="H180">IF('Data Table'!H181="", "-",
   IF('Data Table'!H181="-", "-",
      IF(ISNUMBER('Data Table'!H181*1), 'Data Table'!H181,
         IF(ISNUMBER(SEARCH("hrs", 'Data Table'!H181)),
            IFERROR(
               ROUND(SUMPRODUCT(
                  VALUE(LEFT(_xlfn.TEXTSPLIT('Data Table'!H181, CHAR(10)), FIND("-", _xlfn.TEXTSPLIT('Data Table'!H181, CHAR(10)))-1)) *
                  (VALUE(MID(_xlfn.TEXTSPLIT('Data Table'!H181, CHAR(10)), FIND("-", _xlfn.TEXTSPLIT('Data Table'!H181, CHAR(10)))+2,
                  SEARCH("hrs", _xlfn.TEXTSPLIT('Data Table'!H181, CHAR(10)))-SEARCH("-", _xlfn.TEXTSPLIT('Data Table'!H181, CHAR(10)))-2))/12)
               ), 2),
               "-"
            )
         )
      )
   )
)</f>
        <v>7</v>
      </c>
      <c r="I180" s="203" cm="1">
        <f t="array" ref="I180">IF('Data Table'!I181="", "-",
   IF('Data Table'!I181="-", "-",
      IF(ISNUMBER('Data Table'!I181*1), 'Data Table'!I181,
         IF(ISNUMBER(SEARCH("hrs", 'Data Table'!I181)),
            IFERROR(
               ROUND(SUMPRODUCT(
                  VALUE(LEFT(_xlfn.TEXTSPLIT('Data Table'!I181, CHAR(10)), FIND("-", _xlfn.TEXTSPLIT('Data Table'!I181, CHAR(10)))-1)) *
                  (VALUE(MID(_xlfn.TEXTSPLIT('Data Table'!I181, CHAR(10)), FIND("-", _xlfn.TEXTSPLIT('Data Table'!I181, CHAR(10)))+2,
                  SEARCH("hrs", _xlfn.TEXTSPLIT('Data Table'!I181, CHAR(10)))-SEARCH("-", _xlfn.TEXTSPLIT('Data Table'!I181, CHAR(10)))-2))/12)
               ), 2),
               "-"
            )
         )
      )
   )
)</f>
        <v>5</v>
      </c>
      <c r="J180" s="203" cm="1">
        <f t="array" ref="J180">IF('Data Table'!J181="", "-",
   IF('Data Table'!J181="-", "-",
      IF(ISNUMBER('Data Table'!J181*1), 'Data Table'!J181,
         IF(ISNUMBER(SEARCH("hrs", 'Data Table'!J181)),
            IFERROR(
               ROUND(SUMPRODUCT(
                  VALUE(LEFT(_xlfn.TEXTSPLIT('Data Table'!J181, CHAR(10)), FIND("-", _xlfn.TEXTSPLIT('Data Table'!J181, CHAR(10)))-1)) *
                  (VALUE(MID(_xlfn.TEXTSPLIT('Data Table'!J181, CHAR(10)), FIND("-", _xlfn.TEXTSPLIT('Data Table'!J181, CHAR(10)))+2,
                  SEARCH("hrs", _xlfn.TEXTSPLIT('Data Table'!J181, CHAR(10)))-SEARCH("-", _xlfn.TEXTSPLIT('Data Table'!J181, CHAR(10)))-2))/12)
               ), 2),
               "-"
            )
         )
      )
   )
)</f>
        <v>1</v>
      </c>
      <c r="K180" s="203" cm="1">
        <f t="array" ref="K180">IF('Data Table'!K181="", "-",
   IF('Data Table'!K181="-", "-",
      IF(ISNUMBER('Data Table'!K181*1), 'Data Table'!K181,
         IF(ISNUMBER(SEARCH("hrs", 'Data Table'!K181)),
            IFERROR(
               ROUND(SUMPRODUCT(
                  VALUE(LEFT(_xlfn.TEXTSPLIT('Data Table'!K181, CHAR(10)), FIND("-", _xlfn.TEXTSPLIT('Data Table'!K181, CHAR(10)))-1)) *
                  (VALUE(MID(_xlfn.TEXTSPLIT('Data Table'!K181, CHAR(10)), FIND("-", _xlfn.TEXTSPLIT('Data Table'!K181, CHAR(10)))+2,
                  SEARCH("hrs", _xlfn.TEXTSPLIT('Data Table'!K181, CHAR(10)))-SEARCH("-", _xlfn.TEXTSPLIT('Data Table'!K181, CHAR(10)))-2))/12)
               ), 2),
               "-"
            )
         )
      )
   )
)</f>
        <v>0</v>
      </c>
      <c r="L180" s="203" cm="1">
        <f t="array" ref="L180">IF('Data Table'!N181="", "-",
   IF('Data Table'!N181="-", "-",
      IF(ISNUMBER('Data Table'!N181*1), 'Data Table'!N181,
         IF(ISNUMBER(SEARCH("hrs", 'Data Table'!N181)),
            IFERROR(
               ROUND(SUMPRODUCT(
                  VALUE(LEFT(_xlfn.TEXTSPLIT('Data Table'!N181, CHAR(10)), FIND("-", _xlfn.TEXTSPLIT('Data Table'!N181, CHAR(10)))-1)) *
                  (VALUE(MID(_xlfn.TEXTSPLIT('Data Table'!N181, CHAR(10)), FIND("-", _xlfn.TEXTSPLIT('Data Table'!N181, CHAR(10)))+2,
                  SEARCH("hrs", _xlfn.TEXTSPLIT('Data Table'!N181, CHAR(10)))-SEARCH("-", _xlfn.TEXTSPLIT('Data Table'!N181, CHAR(10)))-2))/12)
               ), 2),
               "-"
            )
         )
      )
   )
)</f>
        <v>2</v>
      </c>
      <c r="M180" s="203" cm="1">
        <f t="array" ref="M180">IF('Data Table'!O181="", "-",
   IF('Data Table'!O181="-", "-",
      IF(ISNUMBER('Data Table'!O181*1), 'Data Table'!O181,
         IF(ISNUMBER(SEARCH("hrs", 'Data Table'!O181)),
            IFERROR(
               ROUND(SUMPRODUCT(
                  VALUE(LEFT(_xlfn.TEXTSPLIT('Data Table'!O181, CHAR(10)), FIND("-", _xlfn.TEXTSPLIT('Data Table'!O181, CHAR(10)))-1)) *
                  (VALUE(MID(_xlfn.TEXTSPLIT('Data Table'!O181, CHAR(10)), FIND("-", _xlfn.TEXTSPLIT('Data Table'!O181, CHAR(10)))+2,
                  SEARCH("hrs", _xlfn.TEXTSPLIT('Data Table'!O181, CHAR(10)))-SEARCH("-", _xlfn.TEXTSPLIT('Data Table'!O181, CHAR(10)))-2))/12)
               ), 2),
               "-"
            )
         )
      )
   )
)</f>
        <v>2</v>
      </c>
      <c r="N180" s="203" cm="1">
        <f t="array" ref="N180">IF('Data Table'!P181="", "-",
   IF('Data Table'!P181="-", "-",
      IF(ISNUMBER('Data Table'!P181*1), 'Data Table'!P181,
         IF(ISNUMBER(SEARCH("hrs", 'Data Table'!P181)),
            IFERROR(
               ROUND(SUMPRODUCT(
                  VALUE(LEFT(_xlfn.TEXTSPLIT('Data Table'!P181, CHAR(10)), FIND("-", _xlfn.TEXTSPLIT('Data Table'!P181, CHAR(10)))-1)) *
                  (VALUE(MID(_xlfn.TEXTSPLIT('Data Table'!P181, CHAR(10)), FIND("-", _xlfn.TEXTSPLIT('Data Table'!P181, CHAR(10)))+2,
                  SEARCH("hrs", _xlfn.TEXTSPLIT('Data Table'!P181, CHAR(10)))-SEARCH("-", _xlfn.TEXTSPLIT('Data Table'!P181, CHAR(10)))-2))/12)
               ), 2),
               "-"
            )
         )
      )
   )
)</f>
        <v>4</v>
      </c>
      <c r="O180" s="203" cm="1">
        <f t="array" ref="O180">IF('Data Table'!Q181="", "-",
   IF('Data Table'!Q181="-", "-",
      IF(ISNUMBER('Data Table'!Q181*1), 'Data Table'!Q181,
         IF(ISNUMBER(SEARCH("hrs", 'Data Table'!Q181)),
            IFERROR(
               ROUND(SUMPRODUCT(
                  VALUE(LEFT(_xlfn.TEXTSPLIT('Data Table'!Q181, CHAR(10)), FIND("-", _xlfn.TEXTSPLIT('Data Table'!Q181, CHAR(10)))-1)) *
                  (VALUE(MID(_xlfn.TEXTSPLIT('Data Table'!Q181, CHAR(10)), FIND("-", _xlfn.TEXTSPLIT('Data Table'!Q181, CHAR(10)))+2,
                  SEARCH("hrs", _xlfn.TEXTSPLIT('Data Table'!Q181, CHAR(10)))-SEARCH("-", _xlfn.TEXTSPLIT('Data Table'!Q181, CHAR(10)))-2))/12)
               ), 2),
               "-"
            )
         )
      )
   )
)</f>
        <v>4</v>
      </c>
      <c r="P180" s="203" cm="1">
        <f t="array" ref="P180">IF('Data Table'!R181="", "-",
   IF('Data Table'!R181="-", "-",
      IF(ISNUMBER('Data Table'!R181*1), 'Data Table'!R181,
         IF(ISNUMBER(SEARCH("hrs", 'Data Table'!R181)),
            IFERROR(
               ROUND(SUMPRODUCT(
                  VALUE(LEFT(_xlfn.TEXTSPLIT('Data Table'!R181, CHAR(10)), FIND("-", _xlfn.TEXTSPLIT('Data Table'!R181, CHAR(10)))-1)) *
                  (VALUE(MID(_xlfn.TEXTSPLIT('Data Table'!R181, CHAR(10)), FIND("-", _xlfn.TEXTSPLIT('Data Table'!R181, CHAR(10)))+2,
                  SEARCH("hrs", _xlfn.TEXTSPLIT('Data Table'!R181, CHAR(10)))-SEARCH("-", _xlfn.TEXTSPLIT('Data Table'!R181, CHAR(10)))-2))/12)
               ), 2),
               "-"
            )
         )
      )
   )
)</f>
        <v>2</v>
      </c>
      <c r="Q180" s="203" cm="1">
        <f t="array" ref="Q180">IF('Data Table'!S181="", "-",
   IF('Data Table'!S181="-", "-",
      IF(ISNUMBER('Data Table'!S181*1), 'Data Table'!S181,
         IF(ISNUMBER(SEARCH("hrs", 'Data Table'!S181)),
            IFERROR(
               ROUND(SUMPRODUCT(
                  VALUE(LEFT(_xlfn.TEXTSPLIT('Data Table'!S181, CHAR(10)), FIND("-", _xlfn.TEXTSPLIT('Data Table'!S181, CHAR(10)))-1)) *
                  (VALUE(MID(_xlfn.TEXTSPLIT('Data Table'!S181, CHAR(10)), FIND("-", _xlfn.TEXTSPLIT('Data Table'!S181, CHAR(10)))+2,
                  SEARCH("hrs", _xlfn.TEXTSPLIT('Data Table'!S181, CHAR(10)))-SEARCH("-", _xlfn.TEXTSPLIT('Data Table'!S181, CHAR(10)))-2))/12)
               ), 2),
               "-"
            )
         )
      )
   )
)</f>
        <v>3</v>
      </c>
      <c r="R180" s="203" cm="1">
        <f t="array" ref="R180">IF('Data Table'!T181="", "-",
   IF('Data Table'!T181="-", "-",
      IF(ISNUMBER('Data Table'!T181*1), 'Data Table'!T181,
         IF(ISNUMBER(SEARCH("hrs", 'Data Table'!T181)),
            IFERROR(
               ROUND(SUMPRODUCT(
                  VALUE(LEFT(_xlfn.TEXTSPLIT('Data Table'!T181, CHAR(10)), FIND("-", _xlfn.TEXTSPLIT('Data Table'!T181, CHAR(10)))-1)) *
                  (VALUE(MID(_xlfn.TEXTSPLIT('Data Table'!T181, CHAR(10)), FIND("-", _xlfn.TEXTSPLIT('Data Table'!T181, CHAR(10)))+2,
                  SEARCH("hrs", _xlfn.TEXTSPLIT('Data Table'!T181, CHAR(10)))-SEARCH("-", _xlfn.TEXTSPLIT('Data Table'!T181, CHAR(10)))-2))/12)
               ), 2),
               "-"
            )
         )
      )
   )
)</f>
        <v>1</v>
      </c>
      <c r="S180" s="203" cm="1">
        <f t="array" ref="S180">IF('Data Table'!U181="", "-",
   IF('Data Table'!U181="-", "-",
      IF(ISNUMBER('Data Table'!U181*1), 'Data Table'!U181,
         IF(ISNUMBER(SEARCH("hrs", 'Data Table'!U181)),
            IFERROR(
               ROUND(SUMPRODUCT(
                  VALUE(LEFT(_xlfn.TEXTSPLIT('Data Table'!U181, CHAR(10)), FIND("-", _xlfn.TEXTSPLIT('Data Table'!U181, CHAR(10)))-1)) *
                  (VALUE(MID(_xlfn.TEXTSPLIT('Data Table'!U181, CHAR(10)), FIND("-", _xlfn.TEXTSPLIT('Data Table'!U181, CHAR(10)))+2,
                  SEARCH("hrs", _xlfn.TEXTSPLIT('Data Table'!U181, CHAR(10)))-SEARCH("-", _xlfn.TEXTSPLIT('Data Table'!U181, CHAR(10)))-2))/12)
               ), 2),
               "-"
            )
         )
      )
   )
)</f>
        <v>5</v>
      </c>
      <c r="T180" s="245">
        <v>17614</v>
      </c>
      <c r="U180" s="265">
        <v>61600</v>
      </c>
      <c r="V180" s="266">
        <v>858</v>
      </c>
      <c r="W180" s="208"/>
    </row>
    <row r="181" spans="1:23" s="3" customFormat="1" ht="20.25" customHeight="1">
      <c r="A181" s="205">
        <v>45491</v>
      </c>
      <c r="B181" s="203" cm="1">
        <f t="array" ref="B181">IF('Data Table'!B182="", "-",
   IF('Data Table'!B182="-", "-",
      IF(ISNUMBER('Data Table'!B182*1), 'Data Table'!B182,
         IF(ISNUMBER(SEARCH("hrs", 'Data Table'!B182)),
            IFERROR(
               ROUND(SUMPRODUCT(
                  VALUE(LEFT(_xlfn.TEXTSPLIT('Data Table'!B182, CHAR(10)), FIND("-", _xlfn.TEXTSPLIT('Data Table'!B182, CHAR(10)))-1)) *
                  (VALUE(MID(_xlfn.TEXTSPLIT('Data Table'!B182, CHAR(10)), FIND("-", _xlfn.TEXTSPLIT('Data Table'!B182, CHAR(10)))+2,
                  SEARCH("hrs", _xlfn.TEXTSPLIT('Data Table'!B182, CHAR(10)))-SEARCH("-", _xlfn.TEXTSPLIT('Data Table'!B182, CHAR(10)))-2))/12)
               ), 2),
               "-"
            )
         )
      )
   )
)</f>
        <v>78</v>
      </c>
      <c r="C181" s="203" cm="1">
        <f t="array" ref="C181">IF('Data Table'!C182="", "-",
   IF('Data Table'!C182="-", "-",
      IF(ISNUMBER('Data Table'!C182*1), 'Data Table'!C182,
         IF(ISNUMBER(SEARCH("hrs", 'Data Table'!C182)),
            IFERROR(
               ROUND(SUMPRODUCT(
                  VALUE(LEFT(_xlfn.TEXTSPLIT('Data Table'!C182, CHAR(10)), FIND("-", _xlfn.TEXTSPLIT('Data Table'!C182, CHAR(10)))-1)) *
                  (VALUE(MID(_xlfn.TEXTSPLIT('Data Table'!C182, CHAR(10)), FIND("-", _xlfn.TEXTSPLIT('Data Table'!C182, CHAR(10)))+2,
                  SEARCH("hrs", _xlfn.TEXTSPLIT('Data Table'!C182, CHAR(10)))-SEARCH("-", _xlfn.TEXTSPLIT('Data Table'!C182, CHAR(10)))-2))/12)
               ), 2),
               "-"
            )
         )
      )
   )
)</f>
        <v>69</v>
      </c>
      <c r="D181" s="203" cm="1">
        <f t="array" ref="D181">IF('Data Table'!D182="", "-",
   IF('Data Table'!D182="-", "-",
      IF(ISNUMBER('Data Table'!D182*1), 'Data Table'!D182,
         IF(ISNUMBER(SEARCH("hrs", 'Data Table'!D182)),
            IFERROR(
               ROUND(SUMPRODUCT(
                  VALUE(LEFT(_xlfn.TEXTSPLIT('Data Table'!D182, CHAR(10)), FIND("-", _xlfn.TEXTSPLIT('Data Table'!D182, CHAR(10)))-1)) *
                  (VALUE(MID(_xlfn.TEXTSPLIT('Data Table'!D182, CHAR(10)), FIND("-", _xlfn.TEXTSPLIT('Data Table'!D182, CHAR(10)))+2,
                  SEARCH("hrs", _xlfn.TEXTSPLIT('Data Table'!D182, CHAR(10)))-SEARCH("-", _xlfn.TEXTSPLIT('Data Table'!D182, CHAR(10)))-2))/12)
               ), 2),
               "-"
            )
         )
      )
   )
)</f>
        <v>28</v>
      </c>
      <c r="E181" s="203" cm="1">
        <f t="array" ref="E181">IF('Data Table'!E182="", "-",
   IF('Data Table'!E182="-", "-",
      IF(ISNUMBER('Data Table'!E182*1), 'Data Table'!E182,
         IF(ISNUMBER(SEARCH("hrs", 'Data Table'!E182)),
            IFERROR(
               ROUND(SUMPRODUCT(
                  VALUE(LEFT(_xlfn.TEXTSPLIT('Data Table'!E182, CHAR(10)), FIND("-", _xlfn.TEXTSPLIT('Data Table'!E182, CHAR(10)))-1)) *
                  (VALUE(MID(_xlfn.TEXTSPLIT('Data Table'!E182, CHAR(10)), FIND("-", _xlfn.TEXTSPLIT('Data Table'!E182, CHAR(10)))+2,
                  SEARCH("hrs", _xlfn.TEXTSPLIT('Data Table'!E182, CHAR(10)))-SEARCH("-", _xlfn.TEXTSPLIT('Data Table'!E182, CHAR(10)))-2))/12)
               ), 2),
               "-"
            )
         )
      )
   )
)</f>
        <v>27</v>
      </c>
      <c r="F181" s="203" cm="1">
        <f t="array" ref="F181">IF('Data Table'!F182="", "-",
   IF('Data Table'!F182="-", "-",
      IF(ISNUMBER('Data Table'!F182*1), 'Data Table'!F182,
         IF(ISNUMBER(SEARCH("hrs", 'Data Table'!F182)),
            IFERROR(
               ROUND(SUMPRODUCT(
                  VALUE(LEFT(_xlfn.TEXTSPLIT('Data Table'!F182, CHAR(10)), FIND("-", _xlfn.TEXTSPLIT('Data Table'!F182, CHAR(10)))-1)) *
                  (VALUE(MID(_xlfn.TEXTSPLIT('Data Table'!F182, CHAR(10)), FIND("-", _xlfn.TEXTSPLIT('Data Table'!F182, CHAR(10)))+2,
                  SEARCH("hrs", _xlfn.TEXTSPLIT('Data Table'!F182, CHAR(10)))-SEARCH("-", _xlfn.TEXTSPLIT('Data Table'!F182, CHAR(10)))-2))/12)
               ), 2),
               "-"
            )
         )
      )
   )
)</f>
        <v>9</v>
      </c>
      <c r="G181" s="203" cm="1">
        <f t="array" ref="G181">IF('Data Table'!G182="", "-",
   IF('Data Table'!G182="-", "-",
      IF(ISNUMBER('Data Table'!G182*1), 'Data Table'!G182,
         IF(ISNUMBER(SEARCH("hrs", 'Data Table'!G182)),
            IFERROR(
               ROUND(SUMPRODUCT(
                  VALUE(LEFT(_xlfn.TEXTSPLIT('Data Table'!G182, CHAR(10)), FIND("-", _xlfn.TEXTSPLIT('Data Table'!G182, CHAR(10)))-1)) *
                  (VALUE(MID(_xlfn.TEXTSPLIT('Data Table'!G182, CHAR(10)), FIND("-", _xlfn.TEXTSPLIT('Data Table'!G182, CHAR(10)))+2,
                  SEARCH("hrs", _xlfn.TEXTSPLIT('Data Table'!G182, CHAR(10)))-SEARCH("-", _xlfn.TEXTSPLIT('Data Table'!G182, CHAR(10)))-2))/12)
               ), 2),
               "-"
            )
         )
      )
   )
)</f>
        <v>10</v>
      </c>
      <c r="H181" s="203" cm="1">
        <f t="array" ref="H181">IF('Data Table'!H182="", "-",
   IF('Data Table'!H182="-", "-",
      IF(ISNUMBER('Data Table'!H182*1), 'Data Table'!H182,
         IF(ISNUMBER(SEARCH("hrs", 'Data Table'!H182)),
            IFERROR(
               ROUND(SUMPRODUCT(
                  VALUE(LEFT(_xlfn.TEXTSPLIT('Data Table'!H182, CHAR(10)), FIND("-", _xlfn.TEXTSPLIT('Data Table'!H182, CHAR(10)))-1)) *
                  (VALUE(MID(_xlfn.TEXTSPLIT('Data Table'!H182, CHAR(10)), FIND("-", _xlfn.TEXTSPLIT('Data Table'!H182, CHAR(10)))+2,
                  SEARCH("hrs", _xlfn.TEXTSPLIT('Data Table'!H182, CHAR(10)))-SEARCH("-", _xlfn.TEXTSPLIT('Data Table'!H182, CHAR(10)))-2))/12)
               ), 2),
               "-"
            )
         )
      )
   )
)</f>
        <v>9</v>
      </c>
      <c r="I181" s="203" cm="1">
        <f t="array" ref="I181">IF('Data Table'!I182="", "-",
   IF('Data Table'!I182="-", "-",
      IF(ISNUMBER('Data Table'!I182*1), 'Data Table'!I182,
         IF(ISNUMBER(SEARCH("hrs", 'Data Table'!I182)),
            IFERROR(
               ROUND(SUMPRODUCT(
                  VALUE(LEFT(_xlfn.TEXTSPLIT('Data Table'!I182, CHAR(10)), FIND("-", _xlfn.TEXTSPLIT('Data Table'!I182, CHAR(10)))-1)) *
                  (VALUE(MID(_xlfn.TEXTSPLIT('Data Table'!I182, CHAR(10)), FIND("-", _xlfn.TEXTSPLIT('Data Table'!I182, CHAR(10)))+2,
                  SEARCH("hrs", _xlfn.TEXTSPLIT('Data Table'!I182, CHAR(10)))-SEARCH("-", _xlfn.TEXTSPLIT('Data Table'!I182, CHAR(10)))-2))/12)
               ), 2),
               "-"
            )
         )
      )
   )
)</f>
        <v>9</v>
      </c>
      <c r="J181" s="203" cm="1">
        <f t="array" ref="J181">IF('Data Table'!J182="", "-",
   IF('Data Table'!J182="-", "-",
      IF(ISNUMBER('Data Table'!J182*1), 'Data Table'!J182,
         IF(ISNUMBER(SEARCH("hrs", 'Data Table'!J182)),
            IFERROR(
               ROUND(SUMPRODUCT(
                  VALUE(LEFT(_xlfn.TEXTSPLIT('Data Table'!J182, CHAR(10)), FIND("-", _xlfn.TEXTSPLIT('Data Table'!J182, CHAR(10)))-1)) *
                  (VALUE(MID(_xlfn.TEXTSPLIT('Data Table'!J182, CHAR(10)), FIND("-", _xlfn.TEXTSPLIT('Data Table'!J182, CHAR(10)))+2,
                  SEARCH("hrs", _xlfn.TEXTSPLIT('Data Table'!J182, CHAR(10)))-SEARCH("-", _xlfn.TEXTSPLIT('Data Table'!J182, CHAR(10)))-2))/12)
               ), 2),
               "-"
            )
         )
      )
   )
)</f>
        <v>0</v>
      </c>
      <c r="K181" s="203" cm="1">
        <f t="array" ref="K181">IF('Data Table'!K182="", "-",
   IF('Data Table'!K182="-", "-",
      IF(ISNUMBER('Data Table'!K182*1), 'Data Table'!K182,
         IF(ISNUMBER(SEARCH("hrs", 'Data Table'!K182)),
            IFERROR(
               ROUND(SUMPRODUCT(
                  VALUE(LEFT(_xlfn.TEXTSPLIT('Data Table'!K182, CHAR(10)), FIND("-", _xlfn.TEXTSPLIT('Data Table'!K182, CHAR(10)))-1)) *
                  (VALUE(MID(_xlfn.TEXTSPLIT('Data Table'!K182, CHAR(10)), FIND("-", _xlfn.TEXTSPLIT('Data Table'!K182, CHAR(10)))+2,
                  SEARCH("hrs", _xlfn.TEXTSPLIT('Data Table'!K182, CHAR(10)))-SEARCH("-", _xlfn.TEXTSPLIT('Data Table'!K182, CHAR(10)))-2))/12)
               ), 2),
               "-"
            )
         )
      )
   )
)</f>
        <v>2</v>
      </c>
      <c r="L181" s="203" cm="1">
        <f t="array" ref="L181">IF('Data Table'!N182="", "-",
   IF('Data Table'!N182="-", "-",
      IF(ISNUMBER('Data Table'!N182*1), 'Data Table'!N182,
         IF(ISNUMBER(SEARCH("hrs", 'Data Table'!N182)),
            IFERROR(
               ROUND(SUMPRODUCT(
                  VALUE(LEFT(_xlfn.TEXTSPLIT('Data Table'!N182, CHAR(10)), FIND("-", _xlfn.TEXTSPLIT('Data Table'!N182, CHAR(10)))-1)) *
                  (VALUE(MID(_xlfn.TEXTSPLIT('Data Table'!N182, CHAR(10)), FIND("-", _xlfn.TEXTSPLIT('Data Table'!N182, CHAR(10)))+2,
                  SEARCH("hrs", _xlfn.TEXTSPLIT('Data Table'!N182, CHAR(10)))-SEARCH("-", _xlfn.TEXTSPLIT('Data Table'!N182, CHAR(10)))-2))/12)
               ), 2),
               "-"
            )
         )
      )
   )
)</f>
        <v>2</v>
      </c>
      <c r="M181" s="203" cm="1">
        <f t="array" ref="M181">IF('Data Table'!O182="", "-",
   IF('Data Table'!O182="-", "-",
      IF(ISNUMBER('Data Table'!O182*1), 'Data Table'!O182,
         IF(ISNUMBER(SEARCH("hrs", 'Data Table'!O182)),
            IFERROR(
               ROUND(SUMPRODUCT(
                  VALUE(LEFT(_xlfn.TEXTSPLIT('Data Table'!O182, CHAR(10)), FIND("-", _xlfn.TEXTSPLIT('Data Table'!O182, CHAR(10)))-1)) *
                  (VALUE(MID(_xlfn.TEXTSPLIT('Data Table'!O182, CHAR(10)), FIND("-", _xlfn.TEXTSPLIT('Data Table'!O182, CHAR(10)))+2,
                  SEARCH("hrs", _xlfn.TEXTSPLIT('Data Table'!O182, CHAR(10)))-SEARCH("-", _xlfn.TEXTSPLIT('Data Table'!O182, CHAR(10)))-2))/12)
               ), 2),
               "-"
            )
         )
      )
   )
)</f>
        <v>0</v>
      </c>
      <c r="N181" s="203" cm="1">
        <f t="array" ref="N181">IF('Data Table'!P182="", "-",
   IF('Data Table'!P182="-", "-",
      IF(ISNUMBER('Data Table'!P182*1), 'Data Table'!P182,
         IF(ISNUMBER(SEARCH("hrs", 'Data Table'!P182)),
            IFERROR(
               ROUND(SUMPRODUCT(
                  VALUE(LEFT(_xlfn.TEXTSPLIT('Data Table'!P182, CHAR(10)), FIND("-", _xlfn.TEXTSPLIT('Data Table'!P182, CHAR(10)))-1)) *
                  (VALUE(MID(_xlfn.TEXTSPLIT('Data Table'!P182, CHAR(10)), FIND("-", _xlfn.TEXTSPLIT('Data Table'!P182, CHAR(10)))+2,
                  SEARCH("hrs", _xlfn.TEXTSPLIT('Data Table'!P182, CHAR(10)))-SEARCH("-", _xlfn.TEXTSPLIT('Data Table'!P182, CHAR(10)))-2))/12)
               ), 2),
               "-"
            )
         )
      )
   )
)</f>
        <v>4</v>
      </c>
      <c r="O181" s="203" cm="1">
        <f t="array" ref="O181">IF('Data Table'!Q182="", "-",
   IF('Data Table'!Q182="-", "-",
      IF(ISNUMBER('Data Table'!Q182*1), 'Data Table'!Q182,
         IF(ISNUMBER(SEARCH("hrs", 'Data Table'!Q182)),
            IFERROR(
               ROUND(SUMPRODUCT(
                  VALUE(LEFT(_xlfn.TEXTSPLIT('Data Table'!Q182, CHAR(10)), FIND("-", _xlfn.TEXTSPLIT('Data Table'!Q182, CHAR(10)))-1)) *
                  (VALUE(MID(_xlfn.TEXTSPLIT('Data Table'!Q182, CHAR(10)), FIND("-", _xlfn.TEXTSPLIT('Data Table'!Q182, CHAR(10)))+2,
                  SEARCH("hrs", _xlfn.TEXTSPLIT('Data Table'!Q182, CHAR(10)))-SEARCH("-", _xlfn.TEXTSPLIT('Data Table'!Q182, CHAR(10)))-2))/12)
               ), 2),
               "-"
            )
         )
      )
   )
)</f>
        <v>4</v>
      </c>
      <c r="P181" s="203" cm="1">
        <f t="array" ref="P181">IF('Data Table'!R182="", "-",
   IF('Data Table'!R182="-", "-",
      IF(ISNUMBER('Data Table'!R182*1), 'Data Table'!R182,
         IF(ISNUMBER(SEARCH("hrs", 'Data Table'!R182)),
            IFERROR(
               ROUND(SUMPRODUCT(
                  VALUE(LEFT(_xlfn.TEXTSPLIT('Data Table'!R182, CHAR(10)), FIND("-", _xlfn.TEXTSPLIT('Data Table'!R182, CHAR(10)))-1)) *
                  (VALUE(MID(_xlfn.TEXTSPLIT('Data Table'!R182, CHAR(10)), FIND("-", _xlfn.TEXTSPLIT('Data Table'!R182, CHAR(10)))+2,
                  SEARCH("hrs", _xlfn.TEXTSPLIT('Data Table'!R182, CHAR(10)))-SEARCH("-", _xlfn.TEXTSPLIT('Data Table'!R182, CHAR(10)))-2))/12)
               ), 2),
               "-"
            )
         )
      )
   )
)</f>
        <v>2.25</v>
      </c>
      <c r="Q181" s="203" cm="1">
        <f t="array" ref="Q181">IF('Data Table'!S182="", "-",
   IF('Data Table'!S182="-", "-",
      IF(ISNUMBER('Data Table'!S182*1), 'Data Table'!S182,
         IF(ISNUMBER(SEARCH("hrs", 'Data Table'!S182)),
            IFERROR(
               ROUND(SUMPRODUCT(
                  VALUE(LEFT(_xlfn.TEXTSPLIT('Data Table'!S182, CHAR(10)), FIND("-", _xlfn.TEXTSPLIT('Data Table'!S182, CHAR(10)))-1)) *
                  (VALUE(MID(_xlfn.TEXTSPLIT('Data Table'!S182, CHAR(10)), FIND("-", _xlfn.TEXTSPLIT('Data Table'!S182, CHAR(10)))+2,
                  SEARCH("hrs", _xlfn.TEXTSPLIT('Data Table'!S182, CHAR(10)))-SEARCH("-", _xlfn.TEXTSPLIT('Data Table'!S182, CHAR(10)))-2))/12)
               ), 2),
               "-"
            )
         )
      )
   )
)</f>
        <v>2</v>
      </c>
      <c r="R181" s="203" cm="1">
        <f t="array" ref="R181">IF('Data Table'!T182="", "-",
   IF('Data Table'!T182="-", "-",
      IF(ISNUMBER('Data Table'!T182*1), 'Data Table'!T182,
         IF(ISNUMBER(SEARCH("hrs", 'Data Table'!T182)),
            IFERROR(
               ROUND(SUMPRODUCT(
                  VALUE(LEFT(_xlfn.TEXTSPLIT('Data Table'!T182, CHAR(10)), FIND("-", _xlfn.TEXTSPLIT('Data Table'!T182, CHAR(10)))-1)) *
                  (VALUE(MID(_xlfn.TEXTSPLIT('Data Table'!T182, CHAR(10)), FIND("-", _xlfn.TEXTSPLIT('Data Table'!T182, CHAR(10)))+2,
                  SEARCH("hrs", _xlfn.TEXTSPLIT('Data Table'!T182, CHAR(10)))-SEARCH("-", _xlfn.TEXTSPLIT('Data Table'!T182, CHAR(10)))-2))/12)
               ), 2),
               "-"
            )
         )
      )
   )
)</f>
        <v>5</v>
      </c>
      <c r="S181" s="203" cm="1">
        <f t="array" ref="S181">IF('Data Table'!U182="", "-",
   IF('Data Table'!U182="-", "-",
      IF(ISNUMBER('Data Table'!U182*1), 'Data Table'!U182,
         IF(ISNUMBER(SEARCH("hrs", 'Data Table'!U182)),
            IFERROR(
               ROUND(SUMPRODUCT(
                  VALUE(LEFT(_xlfn.TEXTSPLIT('Data Table'!U182, CHAR(10)), FIND("-", _xlfn.TEXTSPLIT('Data Table'!U182, CHAR(10)))-1)) *
                  (VALUE(MID(_xlfn.TEXTSPLIT('Data Table'!U182, CHAR(10)), FIND("-", _xlfn.TEXTSPLIT('Data Table'!U182, CHAR(10)))+2,
                  SEARCH("hrs", _xlfn.TEXTSPLIT('Data Table'!U182, CHAR(10)))-SEARCH("-", _xlfn.TEXTSPLIT('Data Table'!U182, CHAR(10)))-2))/12)
               ), 2),
               "-"
            )
         )
      )
   )
)</f>
        <v>5</v>
      </c>
      <c r="T181" s="269">
        <v>20299</v>
      </c>
      <c r="U181" s="270">
        <v>72031</v>
      </c>
      <c r="V181" s="246">
        <v>946</v>
      </c>
      <c r="W181" s="208"/>
    </row>
    <row r="182" spans="1:23" s="3" customFormat="1" ht="20.25" customHeight="1">
      <c r="A182" s="205">
        <v>45492</v>
      </c>
      <c r="B182" s="203" cm="1">
        <f t="array" ref="B182">IF('Data Table'!B183="", "-",
   IF('Data Table'!B183="-", "-",
      IF(ISNUMBER('Data Table'!B183*1), 'Data Table'!B183,
         IF(ISNUMBER(SEARCH("hrs", 'Data Table'!B183)),
            IFERROR(
               ROUND(SUMPRODUCT(
                  VALUE(LEFT(_xlfn.TEXTSPLIT('Data Table'!B183, CHAR(10)), FIND("-", _xlfn.TEXTSPLIT('Data Table'!B183, CHAR(10)))-1)) *
                  (VALUE(MID(_xlfn.TEXTSPLIT('Data Table'!B183, CHAR(10)), FIND("-", _xlfn.TEXTSPLIT('Data Table'!B183, CHAR(10)))+2,
                  SEARCH("hrs", _xlfn.TEXTSPLIT('Data Table'!B183, CHAR(10)))-SEARCH("-", _xlfn.TEXTSPLIT('Data Table'!B183, CHAR(10)))-2))/12)
               ), 2),
               "-"
            )
         )
      )
   )
)</f>
        <v>30</v>
      </c>
      <c r="C182" s="203" cm="1">
        <f t="array" ref="C182">IF('Data Table'!C183="", "-",
   IF('Data Table'!C183="-", "-",
      IF(ISNUMBER('Data Table'!C183*1), 'Data Table'!C183,
         IF(ISNUMBER(SEARCH("hrs", 'Data Table'!C183)),
            IFERROR(
               ROUND(SUMPRODUCT(
                  VALUE(LEFT(_xlfn.TEXTSPLIT('Data Table'!C183, CHAR(10)), FIND("-", _xlfn.TEXTSPLIT('Data Table'!C183, CHAR(10)))-1)) *
                  (VALUE(MID(_xlfn.TEXTSPLIT('Data Table'!C183, CHAR(10)), FIND("-", _xlfn.TEXTSPLIT('Data Table'!C183, CHAR(10)))+2,
                  SEARCH("hrs", _xlfn.TEXTSPLIT('Data Table'!C183, CHAR(10)))-SEARCH("-", _xlfn.TEXTSPLIT('Data Table'!C183, CHAR(10)))-2))/12)
               ), 2),
               "-"
            )
         )
      )
   )
)</f>
        <v>10.5</v>
      </c>
      <c r="D182" s="203" cm="1">
        <f t="array" ref="D182">IF('Data Table'!D183="", "-",
   IF('Data Table'!D183="-", "-",
      IF(ISNUMBER('Data Table'!D183*1), 'Data Table'!D183,
         IF(ISNUMBER(SEARCH("hrs", 'Data Table'!D183)),
            IFERROR(
               ROUND(SUMPRODUCT(
                  VALUE(LEFT(_xlfn.TEXTSPLIT('Data Table'!D183, CHAR(10)), FIND("-", _xlfn.TEXTSPLIT('Data Table'!D183, CHAR(10)))-1)) *
                  (VALUE(MID(_xlfn.TEXTSPLIT('Data Table'!D183, CHAR(10)), FIND("-", _xlfn.TEXTSPLIT('Data Table'!D183, CHAR(10)))+2,
                  SEARCH("hrs", _xlfn.TEXTSPLIT('Data Table'!D183, CHAR(10)))-SEARCH("-", _xlfn.TEXTSPLIT('Data Table'!D183, CHAR(10)))-2))/12)
               ), 2),
               "-"
            )
         )
      )
   )
)</f>
        <v>28</v>
      </c>
      <c r="E182" s="203" cm="1">
        <f t="array" ref="E182">IF('Data Table'!E183="", "-",
   IF('Data Table'!E183="-", "-",
      IF(ISNUMBER('Data Table'!E183*1), 'Data Table'!E183,
         IF(ISNUMBER(SEARCH("hrs", 'Data Table'!E183)),
            IFERROR(
               ROUND(SUMPRODUCT(
                  VALUE(LEFT(_xlfn.TEXTSPLIT('Data Table'!E183, CHAR(10)), FIND("-", _xlfn.TEXTSPLIT('Data Table'!E183, CHAR(10)))-1)) *
                  (VALUE(MID(_xlfn.TEXTSPLIT('Data Table'!E183, CHAR(10)), FIND("-", _xlfn.TEXTSPLIT('Data Table'!E183, CHAR(10)))+2,
                  SEARCH("hrs", _xlfn.TEXTSPLIT('Data Table'!E183, CHAR(10)))-SEARCH("-", _xlfn.TEXTSPLIT('Data Table'!E183, CHAR(10)))-2))/12)
               ), 2),
               "-"
            )
         )
      )
   )
)</f>
        <v>8</v>
      </c>
      <c r="F182" s="203" cm="1">
        <f t="array" ref="F182">IF('Data Table'!F183="", "-",
   IF('Data Table'!F183="-", "-",
      IF(ISNUMBER('Data Table'!F183*1), 'Data Table'!F183,
         IF(ISNUMBER(SEARCH("hrs", 'Data Table'!F183)),
            IFERROR(
               ROUND(SUMPRODUCT(
                  VALUE(LEFT(_xlfn.TEXTSPLIT('Data Table'!F183, CHAR(10)), FIND("-", _xlfn.TEXTSPLIT('Data Table'!F183, CHAR(10)))-1)) *
                  (VALUE(MID(_xlfn.TEXTSPLIT('Data Table'!F183, CHAR(10)), FIND("-", _xlfn.TEXTSPLIT('Data Table'!F183, CHAR(10)))+2,
                  SEARCH("hrs", _xlfn.TEXTSPLIT('Data Table'!F183, CHAR(10)))-SEARCH("-", _xlfn.TEXTSPLIT('Data Table'!F183, CHAR(10)))-2))/12)
               ), 2),
               "-"
            )
         )
      )
   )
)</f>
        <v>9</v>
      </c>
      <c r="G182" s="203" cm="1">
        <f t="array" ref="G182">IF('Data Table'!G183="", "-",
   IF('Data Table'!G183="-", "-",
      IF(ISNUMBER('Data Table'!G183*1), 'Data Table'!G183,
         IF(ISNUMBER(SEARCH("hrs", 'Data Table'!G183)),
            IFERROR(
               ROUND(SUMPRODUCT(
                  VALUE(LEFT(_xlfn.TEXTSPLIT('Data Table'!G183, CHAR(10)), FIND("-", _xlfn.TEXTSPLIT('Data Table'!G183, CHAR(10)))-1)) *
                  (VALUE(MID(_xlfn.TEXTSPLIT('Data Table'!G183, CHAR(10)), FIND("-", _xlfn.TEXTSPLIT('Data Table'!G183, CHAR(10)))+2,
                  SEARCH("hrs", _xlfn.TEXTSPLIT('Data Table'!G183, CHAR(10)))-SEARCH("-", _xlfn.TEXTSPLIT('Data Table'!G183, CHAR(10)))-2))/12)
               ), 2),
               "-"
            )
         )
      )
   )
)</f>
        <v>8</v>
      </c>
      <c r="H182" s="203" cm="1">
        <f t="array" ref="H182">IF('Data Table'!H183="", "-",
   IF('Data Table'!H183="-", "-",
      IF(ISNUMBER('Data Table'!H183*1), 'Data Table'!H183,
         IF(ISNUMBER(SEARCH("hrs", 'Data Table'!H183)),
            IFERROR(
               ROUND(SUMPRODUCT(
                  VALUE(LEFT(_xlfn.TEXTSPLIT('Data Table'!H183, CHAR(10)), FIND("-", _xlfn.TEXTSPLIT('Data Table'!H183, CHAR(10)))-1)) *
                  (VALUE(MID(_xlfn.TEXTSPLIT('Data Table'!H183, CHAR(10)), FIND("-", _xlfn.TEXTSPLIT('Data Table'!H183, CHAR(10)))+2,
                  SEARCH("hrs", _xlfn.TEXTSPLIT('Data Table'!H183, CHAR(10)))-SEARCH("-", _xlfn.TEXTSPLIT('Data Table'!H183, CHAR(10)))-2))/12)
               ), 2),
               "-"
            )
         )
      )
   )
)</f>
        <v>9</v>
      </c>
      <c r="I182" s="203" cm="1">
        <f t="array" ref="I182">IF('Data Table'!I183="", "-",
   IF('Data Table'!I183="-", "-",
      IF(ISNUMBER('Data Table'!I183*1), 'Data Table'!I183,
         IF(ISNUMBER(SEARCH("hrs", 'Data Table'!I183)),
            IFERROR(
               ROUND(SUMPRODUCT(
                  VALUE(LEFT(_xlfn.TEXTSPLIT('Data Table'!I183, CHAR(10)), FIND("-", _xlfn.TEXTSPLIT('Data Table'!I183, CHAR(10)))-1)) *
                  (VALUE(MID(_xlfn.TEXTSPLIT('Data Table'!I183, CHAR(10)), FIND("-", _xlfn.TEXTSPLIT('Data Table'!I183, CHAR(10)))+2,
                  SEARCH("hrs", _xlfn.TEXTSPLIT('Data Table'!I183, CHAR(10)))-SEARCH("-", _xlfn.TEXTSPLIT('Data Table'!I183, CHAR(10)))-2))/12)
               ), 2),
               "-"
            )
         )
      )
   )
)</f>
        <v>9</v>
      </c>
      <c r="J182" s="203" cm="1">
        <f t="array" ref="J182">IF('Data Table'!J183="", "-",
   IF('Data Table'!J183="-", "-",
      IF(ISNUMBER('Data Table'!J183*1), 'Data Table'!J183,
         IF(ISNUMBER(SEARCH("hrs", 'Data Table'!J183)),
            IFERROR(
               ROUND(SUMPRODUCT(
                  VALUE(LEFT(_xlfn.TEXTSPLIT('Data Table'!J183, CHAR(10)), FIND("-", _xlfn.TEXTSPLIT('Data Table'!J183, CHAR(10)))-1)) *
                  (VALUE(MID(_xlfn.TEXTSPLIT('Data Table'!J183, CHAR(10)), FIND("-", _xlfn.TEXTSPLIT('Data Table'!J183, CHAR(10)))+2,
                  SEARCH("hrs", _xlfn.TEXTSPLIT('Data Table'!J183, CHAR(10)))-SEARCH("-", _xlfn.TEXTSPLIT('Data Table'!J183, CHAR(10)))-2))/12)
               ), 2),
               "-"
            )
         )
      )
   )
)</f>
        <v>2</v>
      </c>
      <c r="K182" s="203" cm="1">
        <f t="array" ref="K182">IF('Data Table'!K183="", "-",
   IF('Data Table'!K183="-", "-",
      IF(ISNUMBER('Data Table'!K183*1), 'Data Table'!K183,
         IF(ISNUMBER(SEARCH("hrs", 'Data Table'!K183)),
            IFERROR(
               ROUND(SUMPRODUCT(
                  VALUE(LEFT(_xlfn.TEXTSPLIT('Data Table'!K183, CHAR(10)), FIND("-", _xlfn.TEXTSPLIT('Data Table'!K183, CHAR(10)))-1)) *
                  (VALUE(MID(_xlfn.TEXTSPLIT('Data Table'!K183, CHAR(10)), FIND("-", _xlfn.TEXTSPLIT('Data Table'!K183, CHAR(10)))+2,
                  SEARCH("hrs", _xlfn.TEXTSPLIT('Data Table'!K183, CHAR(10)))-SEARCH("-", _xlfn.TEXTSPLIT('Data Table'!K183, CHAR(10)))-2))/12)
               ), 2),
               "-"
            )
         )
      )
   )
)</f>
        <v>1</v>
      </c>
      <c r="L182" s="203" cm="1">
        <f t="array" ref="L182">IF('Data Table'!N183="", "-",
   IF('Data Table'!N183="-", "-",
      IF(ISNUMBER('Data Table'!N183*1), 'Data Table'!N183,
         IF(ISNUMBER(SEARCH("hrs", 'Data Table'!N183)),
            IFERROR(
               ROUND(SUMPRODUCT(
                  VALUE(LEFT(_xlfn.TEXTSPLIT('Data Table'!N183, CHAR(10)), FIND("-", _xlfn.TEXTSPLIT('Data Table'!N183, CHAR(10)))-1)) *
                  (VALUE(MID(_xlfn.TEXTSPLIT('Data Table'!N183, CHAR(10)), FIND("-", _xlfn.TEXTSPLIT('Data Table'!N183, CHAR(10)))+2,
                  SEARCH("hrs", _xlfn.TEXTSPLIT('Data Table'!N183, CHAR(10)))-SEARCH("-", _xlfn.TEXTSPLIT('Data Table'!N183, CHAR(10)))-2))/12)
               ), 2),
               "-"
            )
         )
      )
   )
)</f>
        <v>2</v>
      </c>
      <c r="M182" s="203" cm="1">
        <f t="array" ref="M182">IF('Data Table'!O183="", "-",
   IF('Data Table'!O183="-", "-",
      IF(ISNUMBER('Data Table'!O183*1), 'Data Table'!O183,
         IF(ISNUMBER(SEARCH("hrs", 'Data Table'!O183)),
            IFERROR(
               ROUND(SUMPRODUCT(
                  VALUE(LEFT(_xlfn.TEXTSPLIT('Data Table'!O183, CHAR(10)), FIND("-", _xlfn.TEXTSPLIT('Data Table'!O183, CHAR(10)))-1)) *
                  (VALUE(MID(_xlfn.TEXTSPLIT('Data Table'!O183, CHAR(10)), FIND("-", _xlfn.TEXTSPLIT('Data Table'!O183, CHAR(10)))+2,
                  SEARCH("hrs", _xlfn.TEXTSPLIT('Data Table'!O183, CHAR(10)))-SEARCH("-", _xlfn.TEXTSPLIT('Data Table'!O183, CHAR(10)))-2))/12)
               ), 2),
               "-"
            )
         )
      )
   )
)</f>
        <v>2</v>
      </c>
      <c r="N182" s="203" cm="1">
        <f t="array" ref="N182">IF('Data Table'!P183="", "-",
   IF('Data Table'!P183="-", "-",
      IF(ISNUMBER('Data Table'!P183*1), 'Data Table'!P183,
         IF(ISNUMBER(SEARCH("hrs", 'Data Table'!P183)),
            IFERROR(
               ROUND(SUMPRODUCT(
                  VALUE(LEFT(_xlfn.TEXTSPLIT('Data Table'!P183, CHAR(10)), FIND("-", _xlfn.TEXTSPLIT('Data Table'!P183, CHAR(10)))-1)) *
                  (VALUE(MID(_xlfn.TEXTSPLIT('Data Table'!P183, CHAR(10)), FIND("-", _xlfn.TEXTSPLIT('Data Table'!P183, CHAR(10)))+2,
                  SEARCH("hrs", _xlfn.TEXTSPLIT('Data Table'!P183, CHAR(10)))-SEARCH("-", _xlfn.TEXTSPLIT('Data Table'!P183, CHAR(10)))-2))/12)
               ), 2),
               "-"
            )
         )
      )
   )
)</f>
        <v>4</v>
      </c>
      <c r="O182" s="203" cm="1">
        <f t="array" ref="O182">IF('Data Table'!Q183="", "-",
   IF('Data Table'!Q183="-", "-",
      IF(ISNUMBER('Data Table'!Q183*1), 'Data Table'!Q183,
         IF(ISNUMBER(SEARCH("hrs", 'Data Table'!Q183)),
            IFERROR(
               ROUND(SUMPRODUCT(
                  VALUE(LEFT(_xlfn.TEXTSPLIT('Data Table'!Q183, CHAR(10)), FIND("-", _xlfn.TEXTSPLIT('Data Table'!Q183, CHAR(10)))-1)) *
                  (VALUE(MID(_xlfn.TEXTSPLIT('Data Table'!Q183, CHAR(10)), FIND("-", _xlfn.TEXTSPLIT('Data Table'!Q183, CHAR(10)))+2,
                  SEARCH("hrs", _xlfn.TEXTSPLIT('Data Table'!Q183, CHAR(10)))-SEARCH("-", _xlfn.TEXTSPLIT('Data Table'!Q183, CHAR(10)))-2))/12)
               ), 2),
               "-"
            )
         )
      )
   )
)</f>
        <v>0</v>
      </c>
      <c r="P182" s="203" cm="1">
        <f t="array" ref="P182">IF('Data Table'!R183="", "-",
   IF('Data Table'!R183="-", "-",
      IF(ISNUMBER('Data Table'!R183*1), 'Data Table'!R183,
         IF(ISNUMBER(SEARCH("hrs", 'Data Table'!R183)),
            IFERROR(
               ROUND(SUMPRODUCT(
                  VALUE(LEFT(_xlfn.TEXTSPLIT('Data Table'!R183, CHAR(10)), FIND("-", _xlfn.TEXTSPLIT('Data Table'!R183, CHAR(10)))-1)) *
                  (VALUE(MID(_xlfn.TEXTSPLIT('Data Table'!R183, CHAR(10)), FIND("-", _xlfn.TEXTSPLIT('Data Table'!R183, CHAR(10)))+2,
                  SEARCH("hrs", _xlfn.TEXTSPLIT('Data Table'!R183, CHAR(10)))-SEARCH("-", _xlfn.TEXTSPLIT('Data Table'!R183, CHAR(10)))-2))/12)
               ), 2),
               "-"
            )
         )
      )
   )
)</f>
        <v>2</v>
      </c>
      <c r="Q182" s="203" cm="1">
        <f t="array" ref="Q182">IF('Data Table'!S183="", "-",
   IF('Data Table'!S183="-", "-",
      IF(ISNUMBER('Data Table'!S183*1), 'Data Table'!S183,
         IF(ISNUMBER(SEARCH("hrs", 'Data Table'!S183)),
            IFERROR(
               ROUND(SUMPRODUCT(
                  VALUE(LEFT(_xlfn.TEXTSPLIT('Data Table'!S183, CHAR(10)), FIND("-", _xlfn.TEXTSPLIT('Data Table'!S183, CHAR(10)))-1)) *
                  (VALUE(MID(_xlfn.TEXTSPLIT('Data Table'!S183, CHAR(10)), FIND("-", _xlfn.TEXTSPLIT('Data Table'!S183, CHAR(10)))+2,
                  SEARCH("hrs", _xlfn.TEXTSPLIT('Data Table'!S183, CHAR(10)))-SEARCH("-", _xlfn.TEXTSPLIT('Data Table'!S183, CHAR(10)))-2))/12)
               ), 2),
               "-"
            )
         )
      )
   )
)</f>
        <v>2</v>
      </c>
      <c r="R182" s="203" cm="1">
        <f t="array" ref="R182">IF('Data Table'!T183="", "-",
   IF('Data Table'!T183="-", "-",
      IF(ISNUMBER('Data Table'!T183*1), 'Data Table'!T183,
         IF(ISNUMBER(SEARCH("hrs", 'Data Table'!T183)),
            IFERROR(
               ROUND(SUMPRODUCT(
                  VALUE(LEFT(_xlfn.TEXTSPLIT('Data Table'!T183, CHAR(10)), FIND("-", _xlfn.TEXTSPLIT('Data Table'!T183, CHAR(10)))-1)) *
                  (VALUE(MID(_xlfn.TEXTSPLIT('Data Table'!T183, CHAR(10)), FIND("-", _xlfn.TEXTSPLIT('Data Table'!T183, CHAR(10)))+2,
                  SEARCH("hrs", _xlfn.TEXTSPLIT('Data Table'!T183, CHAR(10)))-SEARCH("-", _xlfn.TEXTSPLIT('Data Table'!T183, CHAR(10)))-2))/12)
               ), 2),
               "-"
            )
         )
      )
   )
)</f>
        <v>5</v>
      </c>
      <c r="S182" s="203" cm="1">
        <f t="array" ref="S182">IF('Data Table'!U183="", "-",
   IF('Data Table'!U183="-", "-",
      IF(ISNUMBER('Data Table'!U183*1), 'Data Table'!U183,
         IF(ISNUMBER(SEARCH("hrs", 'Data Table'!U183)),
            IFERROR(
               ROUND(SUMPRODUCT(
                  VALUE(LEFT(_xlfn.TEXTSPLIT('Data Table'!U183, CHAR(10)), FIND("-", _xlfn.TEXTSPLIT('Data Table'!U183, CHAR(10)))-1)) *
                  (VALUE(MID(_xlfn.TEXTSPLIT('Data Table'!U183, CHAR(10)), FIND("-", _xlfn.TEXTSPLIT('Data Table'!U183, CHAR(10)))+2,
                  SEARCH("hrs", _xlfn.TEXTSPLIT('Data Table'!U183, CHAR(10)))-SEARCH("-", _xlfn.TEXTSPLIT('Data Table'!U183, CHAR(10)))-2))/12)
               ), 2),
               "-"
            )
         )
      )
   )
)</f>
        <v>0.38</v>
      </c>
      <c r="T182" s="255">
        <v>14955</v>
      </c>
      <c r="U182" s="264">
        <v>63322</v>
      </c>
      <c r="V182" s="271">
        <v>806</v>
      </c>
      <c r="W182" s="208"/>
    </row>
    <row r="183" spans="1:23" s="3" customFormat="1" ht="20.25" customHeight="1">
      <c r="A183" s="205">
        <v>45493</v>
      </c>
      <c r="B183" s="203" cm="1">
        <f t="array" ref="B183">IF('Data Table'!B184="", "-",
   IF('Data Table'!B184="-", "-",
      IF(ISNUMBER('Data Table'!B184*1), 'Data Table'!B184,
         IF(ISNUMBER(SEARCH("hrs", 'Data Table'!B184)),
            IFERROR(
               ROUND(SUMPRODUCT(
                  VALUE(LEFT(_xlfn.TEXTSPLIT('Data Table'!B184, CHAR(10)), FIND("-", _xlfn.TEXTSPLIT('Data Table'!B184, CHAR(10)))-1)) *
                  (VALUE(MID(_xlfn.TEXTSPLIT('Data Table'!B184, CHAR(10)), FIND("-", _xlfn.TEXTSPLIT('Data Table'!B184, CHAR(10)))+2,
                  SEARCH("hrs", _xlfn.TEXTSPLIT('Data Table'!B184, CHAR(10)))-SEARCH("-", _xlfn.TEXTSPLIT('Data Table'!B184, CHAR(10)))-2))/12)
               ), 2),
               "-"
            )
         )
      )
   )
)</f>
        <v>0</v>
      </c>
      <c r="C183" s="203" cm="1">
        <f t="array" ref="C183">IF('Data Table'!C184="", "-",
   IF('Data Table'!C184="-", "-",
      IF(ISNUMBER('Data Table'!C184*1), 'Data Table'!C184,
         IF(ISNUMBER(SEARCH("hrs", 'Data Table'!C184)),
            IFERROR(
               ROUND(SUMPRODUCT(
                  VALUE(LEFT(_xlfn.TEXTSPLIT('Data Table'!C184, CHAR(10)), FIND("-", _xlfn.TEXTSPLIT('Data Table'!C184, CHAR(10)))-1)) *
                  (VALUE(MID(_xlfn.TEXTSPLIT('Data Table'!C184, CHAR(10)), FIND("-", _xlfn.TEXTSPLIT('Data Table'!C184, CHAR(10)))+2,
                  SEARCH("hrs", _xlfn.TEXTSPLIT('Data Table'!C184, CHAR(10)))-SEARCH("-", _xlfn.TEXTSPLIT('Data Table'!C184, CHAR(10)))-2))/12)
               ), 2),
               "-"
            )
         )
      )
   )
)</f>
        <v>0</v>
      </c>
      <c r="D183" s="203" cm="1">
        <f t="array" ref="D183">IF('Data Table'!D184="", "-",
   IF('Data Table'!D184="-", "-",
      IF(ISNUMBER('Data Table'!D184*1), 'Data Table'!D184,
         IF(ISNUMBER(SEARCH("hrs", 'Data Table'!D184)),
            IFERROR(
               ROUND(SUMPRODUCT(
                  VALUE(LEFT(_xlfn.TEXTSPLIT('Data Table'!D184, CHAR(10)), FIND("-", _xlfn.TEXTSPLIT('Data Table'!D184, CHAR(10)))-1)) *
                  (VALUE(MID(_xlfn.TEXTSPLIT('Data Table'!D184, CHAR(10)), FIND("-", _xlfn.TEXTSPLIT('Data Table'!D184, CHAR(10)))+2,
                  SEARCH("hrs", _xlfn.TEXTSPLIT('Data Table'!D184, CHAR(10)))-SEARCH("-", _xlfn.TEXTSPLIT('Data Table'!D184, CHAR(10)))-2))/12)
               ), 2),
               "-"
            )
         )
      )
   )
)</f>
        <v>0</v>
      </c>
      <c r="E183" s="203" cm="1">
        <f t="array" ref="E183">IF('Data Table'!E184="", "-",
   IF('Data Table'!E184="-", "-",
      IF(ISNUMBER('Data Table'!E184*1), 'Data Table'!E184,
         IF(ISNUMBER(SEARCH("hrs", 'Data Table'!E184)),
            IFERROR(
               ROUND(SUMPRODUCT(
                  VALUE(LEFT(_xlfn.TEXTSPLIT('Data Table'!E184, CHAR(10)), FIND("-", _xlfn.TEXTSPLIT('Data Table'!E184, CHAR(10)))-1)) *
                  (VALUE(MID(_xlfn.TEXTSPLIT('Data Table'!E184, CHAR(10)), FIND("-", _xlfn.TEXTSPLIT('Data Table'!E184, CHAR(10)))+2,
                  SEARCH("hrs", _xlfn.TEXTSPLIT('Data Table'!E184, CHAR(10)))-SEARCH("-", _xlfn.TEXTSPLIT('Data Table'!E184, CHAR(10)))-2))/12)
               ), 2),
               "-"
            )
         )
      )
   )
)</f>
        <v>0</v>
      </c>
      <c r="F183" s="203" cm="1">
        <f t="array" ref="F183">IF('Data Table'!F184="", "-",
   IF('Data Table'!F184="-", "-",
      IF(ISNUMBER('Data Table'!F184*1), 'Data Table'!F184,
         IF(ISNUMBER(SEARCH("hrs", 'Data Table'!F184)),
            IFERROR(
               ROUND(SUMPRODUCT(
                  VALUE(LEFT(_xlfn.TEXTSPLIT('Data Table'!F184, CHAR(10)), FIND("-", _xlfn.TEXTSPLIT('Data Table'!F184, CHAR(10)))-1)) *
                  (VALUE(MID(_xlfn.TEXTSPLIT('Data Table'!F184, CHAR(10)), FIND("-", _xlfn.TEXTSPLIT('Data Table'!F184, CHAR(10)))+2,
                  SEARCH("hrs", _xlfn.TEXTSPLIT('Data Table'!F184, CHAR(10)))-SEARCH("-", _xlfn.TEXTSPLIT('Data Table'!F184, CHAR(10)))-2))/12)
               ), 2),
               "-"
            )
         )
      )
   )
)</f>
        <v>0</v>
      </c>
      <c r="G183" s="203" cm="1">
        <f t="array" ref="G183">IF('Data Table'!G184="", "-",
   IF('Data Table'!G184="-", "-",
      IF(ISNUMBER('Data Table'!G184*1), 'Data Table'!G184,
         IF(ISNUMBER(SEARCH("hrs", 'Data Table'!G184)),
            IFERROR(
               ROUND(SUMPRODUCT(
                  VALUE(LEFT(_xlfn.TEXTSPLIT('Data Table'!G184, CHAR(10)), FIND("-", _xlfn.TEXTSPLIT('Data Table'!G184, CHAR(10)))-1)) *
                  (VALUE(MID(_xlfn.TEXTSPLIT('Data Table'!G184, CHAR(10)), FIND("-", _xlfn.TEXTSPLIT('Data Table'!G184, CHAR(10)))+2,
                  SEARCH("hrs", _xlfn.TEXTSPLIT('Data Table'!G184, CHAR(10)))-SEARCH("-", _xlfn.TEXTSPLIT('Data Table'!G184, CHAR(10)))-2))/12)
               ), 2),
               "-"
            )
         )
      )
   )
)</f>
        <v>0</v>
      </c>
      <c r="H183" s="203" cm="1">
        <f t="array" ref="H183">IF('Data Table'!H184="", "-",
   IF('Data Table'!H184="-", "-",
      IF(ISNUMBER('Data Table'!H184*1), 'Data Table'!H184,
         IF(ISNUMBER(SEARCH("hrs", 'Data Table'!H184)),
            IFERROR(
               ROUND(SUMPRODUCT(
                  VALUE(LEFT(_xlfn.TEXTSPLIT('Data Table'!H184, CHAR(10)), FIND("-", _xlfn.TEXTSPLIT('Data Table'!H184, CHAR(10)))-1)) *
                  (VALUE(MID(_xlfn.TEXTSPLIT('Data Table'!H184, CHAR(10)), FIND("-", _xlfn.TEXTSPLIT('Data Table'!H184, CHAR(10)))+2,
                  SEARCH("hrs", _xlfn.TEXTSPLIT('Data Table'!H184, CHAR(10)))-SEARCH("-", _xlfn.TEXTSPLIT('Data Table'!H184, CHAR(10)))-2))/12)
               ), 2),
               "-"
            )
         )
      )
   )
)</f>
        <v>0</v>
      </c>
      <c r="I183" s="203" cm="1">
        <f t="array" ref="I183">IF('Data Table'!I184="", "-",
   IF('Data Table'!I184="-", "-",
      IF(ISNUMBER('Data Table'!I184*1), 'Data Table'!I184,
         IF(ISNUMBER(SEARCH("hrs", 'Data Table'!I184)),
            IFERROR(
               ROUND(SUMPRODUCT(
                  VALUE(LEFT(_xlfn.TEXTSPLIT('Data Table'!I184, CHAR(10)), FIND("-", _xlfn.TEXTSPLIT('Data Table'!I184, CHAR(10)))-1)) *
                  (VALUE(MID(_xlfn.TEXTSPLIT('Data Table'!I184, CHAR(10)), FIND("-", _xlfn.TEXTSPLIT('Data Table'!I184, CHAR(10)))+2,
                  SEARCH("hrs", _xlfn.TEXTSPLIT('Data Table'!I184, CHAR(10)))-SEARCH("-", _xlfn.TEXTSPLIT('Data Table'!I184, CHAR(10)))-2))/12)
               ), 2),
               "-"
            )
         )
      )
   )
)</f>
        <v>0</v>
      </c>
      <c r="J183" s="203" cm="1">
        <f t="array" ref="J183">IF('Data Table'!J184="", "-",
   IF('Data Table'!J184="-", "-",
      IF(ISNUMBER('Data Table'!J184*1), 'Data Table'!J184,
         IF(ISNUMBER(SEARCH("hrs", 'Data Table'!J184)),
            IFERROR(
               ROUND(SUMPRODUCT(
                  VALUE(LEFT(_xlfn.TEXTSPLIT('Data Table'!J184, CHAR(10)), FIND("-", _xlfn.TEXTSPLIT('Data Table'!J184, CHAR(10)))-1)) *
                  (VALUE(MID(_xlfn.TEXTSPLIT('Data Table'!J184, CHAR(10)), FIND("-", _xlfn.TEXTSPLIT('Data Table'!J184, CHAR(10)))+2,
                  SEARCH("hrs", _xlfn.TEXTSPLIT('Data Table'!J184, CHAR(10)))-SEARCH("-", _xlfn.TEXTSPLIT('Data Table'!J184, CHAR(10)))-2))/12)
               ), 2),
               "-"
            )
         )
      )
   )
)</f>
        <v>0</v>
      </c>
      <c r="K183" s="203" cm="1">
        <f t="array" ref="K183">IF('Data Table'!K184="", "-",
   IF('Data Table'!K184="-", "-",
      IF(ISNUMBER('Data Table'!K184*1), 'Data Table'!K184,
         IF(ISNUMBER(SEARCH("hrs", 'Data Table'!K184)),
            IFERROR(
               ROUND(SUMPRODUCT(
                  VALUE(LEFT(_xlfn.TEXTSPLIT('Data Table'!K184, CHAR(10)), FIND("-", _xlfn.TEXTSPLIT('Data Table'!K184, CHAR(10)))-1)) *
                  (VALUE(MID(_xlfn.TEXTSPLIT('Data Table'!K184, CHAR(10)), FIND("-", _xlfn.TEXTSPLIT('Data Table'!K184, CHAR(10)))+2,
                  SEARCH("hrs", _xlfn.TEXTSPLIT('Data Table'!K184, CHAR(10)))-SEARCH("-", _xlfn.TEXTSPLIT('Data Table'!K184, CHAR(10)))-2))/12)
               ), 2),
               "-"
            )
         )
      )
   )
)</f>
        <v>0</v>
      </c>
      <c r="L183" s="203" cm="1">
        <f t="array" ref="L183">IF('Data Table'!N184="", "-",
   IF('Data Table'!N184="-", "-",
      IF(ISNUMBER('Data Table'!N184*1), 'Data Table'!N184,
         IF(ISNUMBER(SEARCH("hrs", 'Data Table'!N184)),
            IFERROR(
               ROUND(SUMPRODUCT(
                  VALUE(LEFT(_xlfn.TEXTSPLIT('Data Table'!N184, CHAR(10)), FIND("-", _xlfn.TEXTSPLIT('Data Table'!N184, CHAR(10)))-1)) *
                  (VALUE(MID(_xlfn.TEXTSPLIT('Data Table'!N184, CHAR(10)), FIND("-", _xlfn.TEXTSPLIT('Data Table'!N184, CHAR(10)))+2,
                  SEARCH("hrs", _xlfn.TEXTSPLIT('Data Table'!N184, CHAR(10)))-SEARCH("-", _xlfn.TEXTSPLIT('Data Table'!N184, CHAR(10)))-2))/12)
               ), 2),
               "-"
            )
         )
      )
   )
)</f>
        <v>0</v>
      </c>
      <c r="M183" s="203" cm="1">
        <f t="array" ref="M183">IF('Data Table'!O184="", "-",
   IF('Data Table'!O184="-", "-",
      IF(ISNUMBER('Data Table'!O184*1), 'Data Table'!O184,
         IF(ISNUMBER(SEARCH("hrs", 'Data Table'!O184)),
            IFERROR(
               ROUND(SUMPRODUCT(
                  VALUE(LEFT(_xlfn.TEXTSPLIT('Data Table'!O184, CHAR(10)), FIND("-", _xlfn.TEXTSPLIT('Data Table'!O184, CHAR(10)))-1)) *
                  (VALUE(MID(_xlfn.TEXTSPLIT('Data Table'!O184, CHAR(10)), FIND("-", _xlfn.TEXTSPLIT('Data Table'!O184, CHAR(10)))+2,
                  SEARCH("hrs", _xlfn.TEXTSPLIT('Data Table'!O184, CHAR(10)))-SEARCH("-", _xlfn.TEXTSPLIT('Data Table'!O184, CHAR(10)))-2))/12)
               ), 2),
               "-"
            )
         )
      )
   )
)</f>
        <v>0</v>
      </c>
      <c r="N183" s="203" cm="1">
        <f t="array" ref="N183">IF('Data Table'!P184="", "-",
   IF('Data Table'!P184="-", "-",
      IF(ISNUMBER('Data Table'!P184*1), 'Data Table'!P184,
         IF(ISNUMBER(SEARCH("hrs", 'Data Table'!P184)),
            IFERROR(
               ROUND(SUMPRODUCT(
                  VALUE(LEFT(_xlfn.TEXTSPLIT('Data Table'!P184, CHAR(10)), FIND("-", _xlfn.TEXTSPLIT('Data Table'!P184, CHAR(10)))-1)) *
                  (VALUE(MID(_xlfn.TEXTSPLIT('Data Table'!P184, CHAR(10)), FIND("-", _xlfn.TEXTSPLIT('Data Table'!P184, CHAR(10)))+2,
                  SEARCH("hrs", _xlfn.TEXTSPLIT('Data Table'!P184, CHAR(10)))-SEARCH("-", _xlfn.TEXTSPLIT('Data Table'!P184, CHAR(10)))-2))/12)
               ), 2),
               "-"
            )
         )
      )
   )
)</f>
        <v>0</v>
      </c>
      <c r="O183" s="203" cm="1">
        <f t="array" ref="O183">IF('Data Table'!Q184="", "-",
   IF('Data Table'!Q184="-", "-",
      IF(ISNUMBER('Data Table'!Q184*1), 'Data Table'!Q184,
         IF(ISNUMBER(SEARCH("hrs", 'Data Table'!Q184)),
            IFERROR(
               ROUND(SUMPRODUCT(
                  VALUE(LEFT(_xlfn.TEXTSPLIT('Data Table'!Q184, CHAR(10)), FIND("-", _xlfn.TEXTSPLIT('Data Table'!Q184, CHAR(10)))-1)) *
                  (VALUE(MID(_xlfn.TEXTSPLIT('Data Table'!Q184, CHAR(10)), FIND("-", _xlfn.TEXTSPLIT('Data Table'!Q184, CHAR(10)))+2,
                  SEARCH("hrs", _xlfn.TEXTSPLIT('Data Table'!Q184, CHAR(10)))-SEARCH("-", _xlfn.TEXTSPLIT('Data Table'!Q184, CHAR(10)))-2))/12)
               ), 2),
               "-"
            )
         )
      )
   )
)</f>
        <v>0</v>
      </c>
      <c r="P183" s="203" cm="1">
        <f t="array" ref="P183">IF('Data Table'!R184="", "-",
   IF('Data Table'!R184="-", "-",
      IF(ISNUMBER('Data Table'!R184*1), 'Data Table'!R184,
         IF(ISNUMBER(SEARCH("hrs", 'Data Table'!R184)),
            IFERROR(
               ROUND(SUMPRODUCT(
                  VALUE(LEFT(_xlfn.TEXTSPLIT('Data Table'!R184, CHAR(10)), FIND("-", _xlfn.TEXTSPLIT('Data Table'!R184, CHAR(10)))-1)) *
                  (VALUE(MID(_xlfn.TEXTSPLIT('Data Table'!R184, CHAR(10)), FIND("-", _xlfn.TEXTSPLIT('Data Table'!R184, CHAR(10)))+2,
                  SEARCH("hrs", _xlfn.TEXTSPLIT('Data Table'!R184, CHAR(10)))-SEARCH("-", _xlfn.TEXTSPLIT('Data Table'!R184, CHAR(10)))-2))/12)
               ), 2),
               "-"
            )
         )
      )
   )
)</f>
        <v>1</v>
      </c>
      <c r="Q183" s="203" cm="1">
        <f t="array" ref="Q183">IF('Data Table'!S184="", "-",
   IF('Data Table'!S184="-", "-",
      IF(ISNUMBER('Data Table'!S184*1), 'Data Table'!S184,
         IF(ISNUMBER(SEARCH("hrs", 'Data Table'!S184)),
            IFERROR(
               ROUND(SUMPRODUCT(
                  VALUE(LEFT(_xlfn.TEXTSPLIT('Data Table'!S184, CHAR(10)), FIND("-", _xlfn.TEXTSPLIT('Data Table'!S184, CHAR(10)))-1)) *
                  (VALUE(MID(_xlfn.TEXTSPLIT('Data Table'!S184, CHAR(10)), FIND("-", _xlfn.TEXTSPLIT('Data Table'!S184, CHAR(10)))+2,
                  SEARCH("hrs", _xlfn.TEXTSPLIT('Data Table'!S184, CHAR(10)))-SEARCH("-", _xlfn.TEXTSPLIT('Data Table'!S184, CHAR(10)))-2))/12)
               ), 2),
               "-"
            )
         )
      )
   )
)</f>
        <v>1</v>
      </c>
      <c r="R183" s="203" cm="1">
        <f t="array" ref="R183">IF('Data Table'!T184="", "-",
   IF('Data Table'!T184="-", "-",
      IF(ISNUMBER('Data Table'!T184*1), 'Data Table'!T184,
         IF(ISNUMBER(SEARCH("hrs", 'Data Table'!T184)),
            IFERROR(
               ROUND(SUMPRODUCT(
                  VALUE(LEFT(_xlfn.TEXTSPLIT('Data Table'!T184, CHAR(10)), FIND("-", _xlfn.TEXTSPLIT('Data Table'!T184, CHAR(10)))-1)) *
                  (VALUE(MID(_xlfn.TEXTSPLIT('Data Table'!T184, CHAR(10)), FIND("-", _xlfn.TEXTSPLIT('Data Table'!T184, CHAR(10)))+2,
                  SEARCH("hrs", _xlfn.TEXTSPLIT('Data Table'!T184, CHAR(10)))-SEARCH("-", _xlfn.TEXTSPLIT('Data Table'!T184, CHAR(10)))-2))/12)
               ), 2),
               "-"
            )
         )
      )
   )
)</f>
        <v>0</v>
      </c>
      <c r="S183" s="203" cm="1">
        <f t="array" ref="S183">IF('Data Table'!U184="", "-",
   IF('Data Table'!U184="-", "-",
      IF(ISNUMBER('Data Table'!U184*1), 'Data Table'!U184,
         IF(ISNUMBER(SEARCH("hrs", 'Data Table'!U184)),
            IFERROR(
               ROUND(SUMPRODUCT(
                  VALUE(LEFT(_xlfn.TEXTSPLIT('Data Table'!U184, CHAR(10)), FIND("-", _xlfn.TEXTSPLIT('Data Table'!U184, CHAR(10)))-1)) *
                  (VALUE(MID(_xlfn.TEXTSPLIT('Data Table'!U184, CHAR(10)), FIND("-", _xlfn.TEXTSPLIT('Data Table'!U184, CHAR(10)))+2,
                  SEARCH("hrs", _xlfn.TEXTSPLIT('Data Table'!U184, CHAR(10)))-SEARCH("-", _xlfn.TEXTSPLIT('Data Table'!U184, CHAR(10)))-2))/12)
               ), 2),
               "-"
            )
         )
      )
   )
)</f>
        <v>0</v>
      </c>
      <c r="T183" s="273">
        <v>2687</v>
      </c>
      <c r="U183" s="251">
        <v>810</v>
      </c>
      <c r="V183" s="246">
        <v>25</v>
      </c>
      <c r="W183" s="208"/>
    </row>
    <row r="184" spans="1:23" s="3" customFormat="1" ht="20.25" customHeight="1">
      <c r="A184" s="205">
        <v>45494</v>
      </c>
      <c r="B184" s="203" cm="1">
        <f t="array" ref="B184">IF('Data Table'!B185="", "-",
   IF('Data Table'!B185="-", "-",
      IF(ISNUMBER('Data Table'!B185*1), 'Data Table'!B185,
         IF(ISNUMBER(SEARCH("hrs", 'Data Table'!B185)),
            IFERROR(
               ROUND(SUMPRODUCT(
                  VALUE(LEFT(_xlfn.TEXTSPLIT('Data Table'!B185, CHAR(10)), FIND("-", _xlfn.TEXTSPLIT('Data Table'!B185, CHAR(10)))-1)) *
                  (VALUE(MID(_xlfn.TEXTSPLIT('Data Table'!B185, CHAR(10)), FIND("-", _xlfn.TEXTSPLIT('Data Table'!B185, CHAR(10)))+2,
                  SEARCH("hrs", _xlfn.TEXTSPLIT('Data Table'!B185, CHAR(10)))-SEARCH("-", _xlfn.TEXTSPLIT('Data Table'!B185, CHAR(10)))-2))/12)
               ), 2),
               "-"
            )
         )
      )
   )
)</f>
        <v>0</v>
      </c>
      <c r="C184" s="203" cm="1">
        <f t="array" ref="C184">IF('Data Table'!C185="", "-",
   IF('Data Table'!C185="-", "-",
      IF(ISNUMBER('Data Table'!C185*1), 'Data Table'!C185,
         IF(ISNUMBER(SEARCH("hrs", 'Data Table'!C185)),
            IFERROR(
               ROUND(SUMPRODUCT(
                  VALUE(LEFT(_xlfn.TEXTSPLIT('Data Table'!C185, CHAR(10)), FIND("-", _xlfn.TEXTSPLIT('Data Table'!C185, CHAR(10)))-1)) *
                  (VALUE(MID(_xlfn.TEXTSPLIT('Data Table'!C185, CHAR(10)), FIND("-", _xlfn.TEXTSPLIT('Data Table'!C185, CHAR(10)))+2,
                  SEARCH("hrs", _xlfn.TEXTSPLIT('Data Table'!C185, CHAR(10)))-SEARCH("-", _xlfn.TEXTSPLIT('Data Table'!C185, CHAR(10)))-2))/12)
               ), 2),
               "-"
            )
         )
      )
   )
)</f>
        <v>0</v>
      </c>
      <c r="D184" s="203" cm="1">
        <f t="array" ref="D184">IF('Data Table'!D185="", "-",
   IF('Data Table'!D185="-", "-",
      IF(ISNUMBER('Data Table'!D185*1), 'Data Table'!D185,
         IF(ISNUMBER(SEARCH("hrs", 'Data Table'!D185)),
            IFERROR(
               ROUND(SUMPRODUCT(
                  VALUE(LEFT(_xlfn.TEXTSPLIT('Data Table'!D185, CHAR(10)), FIND("-", _xlfn.TEXTSPLIT('Data Table'!D185, CHAR(10)))-1)) *
                  (VALUE(MID(_xlfn.TEXTSPLIT('Data Table'!D185, CHAR(10)), FIND("-", _xlfn.TEXTSPLIT('Data Table'!D185, CHAR(10)))+2,
                  SEARCH("hrs", _xlfn.TEXTSPLIT('Data Table'!D185, CHAR(10)))-SEARCH("-", _xlfn.TEXTSPLIT('Data Table'!D185, CHAR(10)))-2))/12)
               ), 2),
               "-"
            )
         )
      )
   )
)</f>
        <v>0</v>
      </c>
      <c r="E184" s="203" cm="1">
        <f t="array" ref="E184">IF('Data Table'!E185="", "-",
   IF('Data Table'!E185="-", "-",
      IF(ISNUMBER('Data Table'!E185*1), 'Data Table'!E185,
         IF(ISNUMBER(SEARCH("hrs", 'Data Table'!E185)),
            IFERROR(
               ROUND(SUMPRODUCT(
                  VALUE(LEFT(_xlfn.TEXTSPLIT('Data Table'!E185, CHAR(10)), FIND("-", _xlfn.TEXTSPLIT('Data Table'!E185, CHAR(10)))-1)) *
                  (VALUE(MID(_xlfn.TEXTSPLIT('Data Table'!E185, CHAR(10)), FIND("-", _xlfn.TEXTSPLIT('Data Table'!E185, CHAR(10)))+2,
                  SEARCH("hrs", _xlfn.TEXTSPLIT('Data Table'!E185, CHAR(10)))-SEARCH("-", _xlfn.TEXTSPLIT('Data Table'!E185, CHAR(10)))-2))/12)
               ), 2),
               "-"
            )
         )
      )
   )
)</f>
        <v>0</v>
      </c>
      <c r="F184" s="203" cm="1">
        <f t="array" ref="F184">IF('Data Table'!F185="", "-",
   IF('Data Table'!F185="-", "-",
      IF(ISNUMBER('Data Table'!F185*1), 'Data Table'!F185,
         IF(ISNUMBER(SEARCH("hrs", 'Data Table'!F185)),
            IFERROR(
               ROUND(SUMPRODUCT(
                  VALUE(LEFT(_xlfn.TEXTSPLIT('Data Table'!F185, CHAR(10)), FIND("-", _xlfn.TEXTSPLIT('Data Table'!F185, CHAR(10)))-1)) *
                  (VALUE(MID(_xlfn.TEXTSPLIT('Data Table'!F185, CHAR(10)), FIND("-", _xlfn.TEXTSPLIT('Data Table'!F185, CHAR(10)))+2,
                  SEARCH("hrs", _xlfn.TEXTSPLIT('Data Table'!F185, CHAR(10)))-SEARCH("-", _xlfn.TEXTSPLIT('Data Table'!F185, CHAR(10)))-2))/12)
               ), 2),
               "-"
            )
         )
      )
   )
)</f>
        <v>0</v>
      </c>
      <c r="G184" s="203" cm="1">
        <f t="array" ref="G184">IF('Data Table'!G185="", "-",
   IF('Data Table'!G185="-", "-",
      IF(ISNUMBER('Data Table'!G185*1), 'Data Table'!G185,
         IF(ISNUMBER(SEARCH("hrs", 'Data Table'!G185)),
            IFERROR(
               ROUND(SUMPRODUCT(
                  VALUE(LEFT(_xlfn.TEXTSPLIT('Data Table'!G185, CHAR(10)), FIND("-", _xlfn.TEXTSPLIT('Data Table'!G185, CHAR(10)))-1)) *
                  (VALUE(MID(_xlfn.TEXTSPLIT('Data Table'!G185, CHAR(10)), FIND("-", _xlfn.TEXTSPLIT('Data Table'!G185, CHAR(10)))+2,
                  SEARCH("hrs", _xlfn.TEXTSPLIT('Data Table'!G185, CHAR(10)))-SEARCH("-", _xlfn.TEXTSPLIT('Data Table'!G185, CHAR(10)))-2))/12)
               ), 2),
               "-"
            )
         )
      )
   )
)</f>
        <v>0</v>
      </c>
      <c r="H184" s="203" cm="1">
        <f t="array" ref="H184">IF('Data Table'!H185="", "-",
   IF('Data Table'!H185="-", "-",
      IF(ISNUMBER('Data Table'!H185*1), 'Data Table'!H185,
         IF(ISNUMBER(SEARCH("hrs", 'Data Table'!H185)),
            IFERROR(
               ROUND(SUMPRODUCT(
                  VALUE(LEFT(_xlfn.TEXTSPLIT('Data Table'!H185, CHAR(10)), FIND("-", _xlfn.TEXTSPLIT('Data Table'!H185, CHAR(10)))-1)) *
                  (VALUE(MID(_xlfn.TEXTSPLIT('Data Table'!H185, CHAR(10)), FIND("-", _xlfn.TEXTSPLIT('Data Table'!H185, CHAR(10)))+2,
                  SEARCH("hrs", _xlfn.TEXTSPLIT('Data Table'!H185, CHAR(10)))-SEARCH("-", _xlfn.TEXTSPLIT('Data Table'!H185, CHAR(10)))-2))/12)
               ), 2),
               "-"
            )
         )
      )
   )
)</f>
        <v>0</v>
      </c>
      <c r="I184" s="203" cm="1">
        <f t="array" ref="I184">IF('Data Table'!I185="", "-",
   IF('Data Table'!I185="-", "-",
      IF(ISNUMBER('Data Table'!I185*1), 'Data Table'!I185,
         IF(ISNUMBER(SEARCH("hrs", 'Data Table'!I185)),
            IFERROR(
               ROUND(SUMPRODUCT(
                  VALUE(LEFT(_xlfn.TEXTSPLIT('Data Table'!I185, CHAR(10)), FIND("-", _xlfn.TEXTSPLIT('Data Table'!I185, CHAR(10)))-1)) *
                  (VALUE(MID(_xlfn.TEXTSPLIT('Data Table'!I185, CHAR(10)), FIND("-", _xlfn.TEXTSPLIT('Data Table'!I185, CHAR(10)))+2,
                  SEARCH("hrs", _xlfn.TEXTSPLIT('Data Table'!I185, CHAR(10)))-SEARCH("-", _xlfn.TEXTSPLIT('Data Table'!I185, CHAR(10)))-2))/12)
               ), 2),
               "-"
            )
         )
      )
   )
)</f>
        <v>0</v>
      </c>
      <c r="J184" s="203" cm="1">
        <f t="array" ref="J184">IF('Data Table'!J185="", "-",
   IF('Data Table'!J185="-", "-",
      IF(ISNUMBER('Data Table'!J185*1), 'Data Table'!J185,
         IF(ISNUMBER(SEARCH("hrs", 'Data Table'!J185)),
            IFERROR(
               ROUND(SUMPRODUCT(
                  VALUE(LEFT(_xlfn.TEXTSPLIT('Data Table'!J185, CHAR(10)), FIND("-", _xlfn.TEXTSPLIT('Data Table'!J185, CHAR(10)))-1)) *
                  (VALUE(MID(_xlfn.TEXTSPLIT('Data Table'!J185, CHAR(10)), FIND("-", _xlfn.TEXTSPLIT('Data Table'!J185, CHAR(10)))+2,
                  SEARCH("hrs", _xlfn.TEXTSPLIT('Data Table'!J185, CHAR(10)))-SEARCH("-", _xlfn.TEXTSPLIT('Data Table'!J185, CHAR(10)))-2))/12)
               ), 2),
               "-"
            )
         )
      )
   )
)</f>
        <v>0</v>
      </c>
      <c r="K184" s="203" cm="1">
        <f t="array" ref="K184">IF('Data Table'!K185="", "-",
   IF('Data Table'!K185="-", "-",
      IF(ISNUMBER('Data Table'!K185*1), 'Data Table'!K185,
         IF(ISNUMBER(SEARCH("hrs", 'Data Table'!K185)),
            IFERROR(
               ROUND(SUMPRODUCT(
                  VALUE(LEFT(_xlfn.TEXTSPLIT('Data Table'!K185, CHAR(10)), FIND("-", _xlfn.TEXTSPLIT('Data Table'!K185, CHAR(10)))-1)) *
                  (VALUE(MID(_xlfn.TEXTSPLIT('Data Table'!K185, CHAR(10)), FIND("-", _xlfn.TEXTSPLIT('Data Table'!K185, CHAR(10)))+2,
                  SEARCH("hrs", _xlfn.TEXTSPLIT('Data Table'!K185, CHAR(10)))-SEARCH("-", _xlfn.TEXTSPLIT('Data Table'!K185, CHAR(10)))-2))/12)
               ), 2),
               "-"
            )
         )
      )
   )
)</f>
        <v>0</v>
      </c>
      <c r="L184" s="203" cm="1">
        <f t="array" ref="L184">IF('Data Table'!N185="", "-",
   IF('Data Table'!N185="-", "-",
      IF(ISNUMBER('Data Table'!N185*1), 'Data Table'!N185,
         IF(ISNUMBER(SEARCH("hrs", 'Data Table'!N185)),
            IFERROR(
               ROUND(SUMPRODUCT(
                  VALUE(LEFT(_xlfn.TEXTSPLIT('Data Table'!N185, CHAR(10)), FIND("-", _xlfn.TEXTSPLIT('Data Table'!N185, CHAR(10)))-1)) *
                  (VALUE(MID(_xlfn.TEXTSPLIT('Data Table'!N185, CHAR(10)), FIND("-", _xlfn.TEXTSPLIT('Data Table'!N185, CHAR(10)))+2,
                  SEARCH("hrs", _xlfn.TEXTSPLIT('Data Table'!N185, CHAR(10)))-SEARCH("-", _xlfn.TEXTSPLIT('Data Table'!N185, CHAR(10)))-2))/12)
               ), 2),
               "-"
            )
         )
      )
   )
)</f>
        <v>1</v>
      </c>
      <c r="M184" s="203" cm="1">
        <f t="array" ref="M184">IF('Data Table'!O185="", "-",
   IF('Data Table'!O185="-", "-",
      IF(ISNUMBER('Data Table'!O185*1), 'Data Table'!O185,
         IF(ISNUMBER(SEARCH("hrs", 'Data Table'!O185)),
            IFERROR(
               ROUND(SUMPRODUCT(
                  VALUE(LEFT(_xlfn.TEXTSPLIT('Data Table'!O185, CHAR(10)), FIND("-", _xlfn.TEXTSPLIT('Data Table'!O185, CHAR(10)))-1)) *
                  (VALUE(MID(_xlfn.TEXTSPLIT('Data Table'!O185, CHAR(10)), FIND("-", _xlfn.TEXTSPLIT('Data Table'!O185, CHAR(10)))+2,
                  SEARCH("hrs", _xlfn.TEXTSPLIT('Data Table'!O185, CHAR(10)))-SEARCH("-", _xlfn.TEXTSPLIT('Data Table'!O185, CHAR(10)))-2))/12)
               ), 2),
               "-"
            )
         )
      )
   )
)</f>
        <v>1.08</v>
      </c>
      <c r="N184" s="203" cm="1">
        <f t="array" ref="N184">IF('Data Table'!P185="", "-",
   IF('Data Table'!P185="-", "-",
      IF(ISNUMBER('Data Table'!P185*1), 'Data Table'!P185,
         IF(ISNUMBER(SEARCH("hrs", 'Data Table'!P185)),
            IFERROR(
               ROUND(SUMPRODUCT(
                  VALUE(LEFT(_xlfn.TEXTSPLIT('Data Table'!P185, CHAR(10)), FIND("-", _xlfn.TEXTSPLIT('Data Table'!P185, CHAR(10)))-1)) *
                  (VALUE(MID(_xlfn.TEXTSPLIT('Data Table'!P185, CHAR(10)), FIND("-", _xlfn.TEXTSPLIT('Data Table'!P185, CHAR(10)))+2,
                  SEARCH("hrs", _xlfn.TEXTSPLIT('Data Table'!P185, CHAR(10)))-SEARCH("-", _xlfn.TEXTSPLIT('Data Table'!P185, CHAR(10)))-2))/12)
               ), 2),
               "-"
            )
         )
      )
   )
)</f>
        <v>0</v>
      </c>
      <c r="O184" s="203" cm="1">
        <f t="array" ref="O184">IF('Data Table'!Q185="", "-",
   IF('Data Table'!Q185="-", "-",
      IF(ISNUMBER('Data Table'!Q185*1), 'Data Table'!Q185,
         IF(ISNUMBER(SEARCH("hrs", 'Data Table'!Q185)),
            IFERROR(
               ROUND(SUMPRODUCT(
                  VALUE(LEFT(_xlfn.TEXTSPLIT('Data Table'!Q185, CHAR(10)), FIND("-", _xlfn.TEXTSPLIT('Data Table'!Q185, CHAR(10)))-1)) *
                  (VALUE(MID(_xlfn.TEXTSPLIT('Data Table'!Q185, CHAR(10)), FIND("-", _xlfn.TEXTSPLIT('Data Table'!Q185, CHAR(10)))+2,
                  SEARCH("hrs", _xlfn.TEXTSPLIT('Data Table'!Q185, CHAR(10)))-SEARCH("-", _xlfn.TEXTSPLIT('Data Table'!Q185, CHAR(10)))-2))/12)
               ), 2),
               "-"
            )
         )
      )
   )
)</f>
        <v>1</v>
      </c>
      <c r="P184" s="203" cm="1">
        <f t="array" ref="P184">IF('Data Table'!R185="", "-",
   IF('Data Table'!R185="-", "-",
      IF(ISNUMBER('Data Table'!R185*1), 'Data Table'!R185,
         IF(ISNUMBER(SEARCH("hrs", 'Data Table'!R185)),
            IFERROR(
               ROUND(SUMPRODUCT(
                  VALUE(LEFT(_xlfn.TEXTSPLIT('Data Table'!R185, CHAR(10)), FIND("-", _xlfn.TEXTSPLIT('Data Table'!R185, CHAR(10)))-1)) *
                  (VALUE(MID(_xlfn.TEXTSPLIT('Data Table'!R185, CHAR(10)), FIND("-", _xlfn.TEXTSPLIT('Data Table'!R185, CHAR(10)))+2,
                  SEARCH("hrs", _xlfn.TEXTSPLIT('Data Table'!R185, CHAR(10)))-SEARCH("-", _xlfn.TEXTSPLIT('Data Table'!R185, CHAR(10)))-2))/12)
               ), 2),
               "-"
            )
         )
      )
   )
)</f>
        <v>1</v>
      </c>
      <c r="Q184" s="203" cm="1">
        <f t="array" ref="Q184">IF('Data Table'!S185="", "-",
   IF('Data Table'!S185="-", "-",
      IF(ISNUMBER('Data Table'!S185*1), 'Data Table'!S185,
         IF(ISNUMBER(SEARCH("hrs", 'Data Table'!S185)),
            IFERROR(
               ROUND(SUMPRODUCT(
                  VALUE(LEFT(_xlfn.TEXTSPLIT('Data Table'!S185, CHAR(10)), FIND("-", _xlfn.TEXTSPLIT('Data Table'!S185, CHAR(10)))-1)) *
                  (VALUE(MID(_xlfn.TEXTSPLIT('Data Table'!S185, CHAR(10)), FIND("-", _xlfn.TEXTSPLIT('Data Table'!S185, CHAR(10)))+2,
                  SEARCH("hrs", _xlfn.TEXTSPLIT('Data Table'!S185, CHAR(10)))-SEARCH("-", _xlfn.TEXTSPLIT('Data Table'!S185, CHAR(10)))-2))/12)
               ), 2),
               "-"
            )
         )
      )
   )
)</f>
        <v>1</v>
      </c>
      <c r="R184" s="203" cm="1">
        <f t="array" ref="R184">IF('Data Table'!T185="", "-",
   IF('Data Table'!T185="-", "-",
      IF(ISNUMBER('Data Table'!T185*1), 'Data Table'!T185,
         IF(ISNUMBER(SEARCH("hrs", 'Data Table'!T185)),
            IFERROR(
               ROUND(SUMPRODUCT(
                  VALUE(LEFT(_xlfn.TEXTSPLIT('Data Table'!T185, CHAR(10)), FIND("-", _xlfn.TEXTSPLIT('Data Table'!T185, CHAR(10)))-1)) *
                  (VALUE(MID(_xlfn.TEXTSPLIT('Data Table'!T185, CHAR(10)), FIND("-", _xlfn.TEXTSPLIT('Data Table'!T185, CHAR(10)))+2,
                  SEARCH("hrs", _xlfn.TEXTSPLIT('Data Table'!T185, CHAR(10)))-SEARCH("-", _xlfn.TEXTSPLIT('Data Table'!T185, CHAR(10)))-2))/12)
               ), 2),
               "-"
            )
         )
      )
   )
)</f>
        <v>0</v>
      </c>
      <c r="S184" s="203" cm="1">
        <f t="array" ref="S184">IF('Data Table'!U185="", "-",
   IF('Data Table'!U185="-", "-",
      IF(ISNUMBER('Data Table'!U185*1), 'Data Table'!U185,
         IF(ISNUMBER(SEARCH("hrs", 'Data Table'!U185)),
            IFERROR(
               ROUND(SUMPRODUCT(
                  VALUE(LEFT(_xlfn.TEXTSPLIT('Data Table'!U185, CHAR(10)), FIND("-", _xlfn.TEXTSPLIT('Data Table'!U185, CHAR(10)))-1)) *
                  (VALUE(MID(_xlfn.TEXTSPLIT('Data Table'!U185, CHAR(10)), FIND("-", _xlfn.TEXTSPLIT('Data Table'!U185, CHAR(10)))+2,
                  SEARCH("hrs", _xlfn.TEXTSPLIT('Data Table'!U185, CHAR(10)))-SEARCH("-", _xlfn.TEXTSPLIT('Data Table'!U185, CHAR(10)))-2))/12)
               ), 2),
               "-"
            )
         )
      )
   )
)</f>
        <v>0</v>
      </c>
      <c r="T184" s="274">
        <v>3379</v>
      </c>
      <c r="U184" s="246">
        <v>0</v>
      </c>
      <c r="V184" s="253">
        <v>45</v>
      </c>
      <c r="W184" s="208"/>
    </row>
    <row r="185" spans="1:23" s="3" customFormat="1" ht="20.25" customHeight="1">
      <c r="A185" s="205">
        <v>45495</v>
      </c>
      <c r="B185" s="203" cm="1">
        <f t="array" ref="B185">IF('Data Table'!B186="", "-",
   IF('Data Table'!B186="-", "-",
      IF(ISNUMBER('Data Table'!B186*1), 'Data Table'!B186,
         IF(ISNUMBER(SEARCH("hrs", 'Data Table'!B186)),
            IFERROR(
               ROUND(SUMPRODUCT(
                  VALUE(LEFT(_xlfn.TEXTSPLIT('Data Table'!B186, CHAR(10)), FIND("-", _xlfn.TEXTSPLIT('Data Table'!B186, CHAR(10)))-1)) *
                  (VALUE(MID(_xlfn.TEXTSPLIT('Data Table'!B186, CHAR(10)), FIND("-", _xlfn.TEXTSPLIT('Data Table'!B186, CHAR(10)))+2,
                  SEARCH("hrs", _xlfn.TEXTSPLIT('Data Table'!B186, CHAR(10)))-SEARCH("-", _xlfn.TEXTSPLIT('Data Table'!B186, CHAR(10)))-2))/12)
               ), 2),
               "-"
            )
         )
      )
   )
)</f>
        <v>82</v>
      </c>
      <c r="C185" s="203" cm="1">
        <f t="array" ref="C185">IF('Data Table'!C186="", "-",
   IF('Data Table'!C186="-", "-",
      IF(ISNUMBER('Data Table'!C186*1), 'Data Table'!C186,
         IF(ISNUMBER(SEARCH("hrs", 'Data Table'!C186)),
            IFERROR(
               ROUND(SUMPRODUCT(
                  VALUE(LEFT(_xlfn.TEXTSPLIT('Data Table'!C186, CHAR(10)), FIND("-", _xlfn.TEXTSPLIT('Data Table'!C186, CHAR(10)))-1)) *
                  (VALUE(MID(_xlfn.TEXTSPLIT('Data Table'!C186, CHAR(10)), FIND("-", _xlfn.TEXTSPLIT('Data Table'!C186, CHAR(10)))+2,
                  SEARCH("hrs", _xlfn.TEXTSPLIT('Data Table'!C186, CHAR(10)))-SEARCH("-", _xlfn.TEXTSPLIT('Data Table'!C186, CHAR(10)))-2))/12)
               ), 2),
               "-"
            )
         )
      )
   )
)</f>
        <v>87</v>
      </c>
      <c r="D185" s="203" cm="1">
        <f t="array" ref="D185">IF('Data Table'!D186="", "-",
   IF('Data Table'!D186="-", "-",
      IF(ISNUMBER('Data Table'!D186*1), 'Data Table'!D186,
         IF(ISNUMBER(SEARCH("hrs", 'Data Table'!D186)),
            IFERROR(
               ROUND(SUMPRODUCT(
                  VALUE(LEFT(_xlfn.TEXTSPLIT('Data Table'!D186, CHAR(10)), FIND("-", _xlfn.TEXTSPLIT('Data Table'!D186, CHAR(10)))-1)) *
                  (VALUE(MID(_xlfn.TEXTSPLIT('Data Table'!D186, CHAR(10)), FIND("-", _xlfn.TEXTSPLIT('Data Table'!D186, CHAR(10)))+2,
                  SEARCH("hrs", _xlfn.TEXTSPLIT('Data Table'!D186, CHAR(10)))-SEARCH("-", _xlfn.TEXTSPLIT('Data Table'!D186, CHAR(10)))-2))/12)
               ), 2),
               "-"
            )
         )
      )
   )
)</f>
        <v>26</v>
      </c>
      <c r="E185" s="203" cm="1">
        <f t="array" ref="E185">IF('Data Table'!E186="", "-",
   IF('Data Table'!E186="-", "-",
      IF(ISNUMBER('Data Table'!E186*1), 'Data Table'!E186,
         IF(ISNUMBER(SEARCH("hrs", 'Data Table'!E186)),
            IFERROR(
               ROUND(SUMPRODUCT(
                  VALUE(LEFT(_xlfn.TEXTSPLIT('Data Table'!E186, CHAR(10)), FIND("-", _xlfn.TEXTSPLIT('Data Table'!E186, CHAR(10)))-1)) *
                  (VALUE(MID(_xlfn.TEXTSPLIT('Data Table'!E186, CHAR(10)), FIND("-", _xlfn.TEXTSPLIT('Data Table'!E186, CHAR(10)))+2,
                  SEARCH("hrs", _xlfn.TEXTSPLIT('Data Table'!E186, CHAR(10)))-SEARCH("-", _xlfn.TEXTSPLIT('Data Table'!E186, CHAR(10)))-2))/12)
               ), 2),
               "-"
            )
         )
      )
   )
)</f>
        <v>28</v>
      </c>
      <c r="F185" s="203" cm="1">
        <f t="array" ref="F185">IF('Data Table'!F186="", "-",
   IF('Data Table'!F186="-", "-",
      IF(ISNUMBER('Data Table'!F186*1), 'Data Table'!F186,
         IF(ISNUMBER(SEARCH("hrs", 'Data Table'!F186)),
            IFERROR(
               ROUND(SUMPRODUCT(
                  VALUE(LEFT(_xlfn.TEXTSPLIT('Data Table'!F186, CHAR(10)), FIND("-", _xlfn.TEXTSPLIT('Data Table'!F186, CHAR(10)))-1)) *
                  (VALUE(MID(_xlfn.TEXTSPLIT('Data Table'!F186, CHAR(10)), FIND("-", _xlfn.TEXTSPLIT('Data Table'!F186, CHAR(10)))+2,
                  SEARCH("hrs", _xlfn.TEXTSPLIT('Data Table'!F186, CHAR(10)))-SEARCH("-", _xlfn.TEXTSPLIT('Data Table'!F186, CHAR(10)))-2))/12)
               ), 2),
               "-"
            )
         )
      )
   )
)</f>
        <v>8</v>
      </c>
      <c r="G185" s="203" cm="1">
        <f t="array" ref="G185">IF('Data Table'!G186="", "-",
   IF('Data Table'!G186="-", "-",
      IF(ISNUMBER('Data Table'!G186*1), 'Data Table'!G186,
         IF(ISNUMBER(SEARCH("hrs", 'Data Table'!G186)),
            IFERROR(
               ROUND(SUMPRODUCT(
                  VALUE(LEFT(_xlfn.TEXTSPLIT('Data Table'!G186, CHAR(10)), FIND("-", _xlfn.TEXTSPLIT('Data Table'!G186, CHAR(10)))-1)) *
                  (VALUE(MID(_xlfn.TEXTSPLIT('Data Table'!G186, CHAR(10)), FIND("-", _xlfn.TEXTSPLIT('Data Table'!G186, CHAR(10)))+2,
                  SEARCH("hrs", _xlfn.TEXTSPLIT('Data Table'!G186, CHAR(10)))-SEARCH("-", _xlfn.TEXTSPLIT('Data Table'!G186, CHAR(10)))-2))/12)
               ), 2),
               "-"
            )
         )
      )
   )
)</f>
        <v>10</v>
      </c>
      <c r="H185" s="203" cm="1">
        <f t="array" ref="H185">IF('Data Table'!H186="", "-",
   IF('Data Table'!H186="-", "-",
      IF(ISNUMBER('Data Table'!H186*1), 'Data Table'!H186,
         IF(ISNUMBER(SEARCH("hrs", 'Data Table'!H186)),
            IFERROR(
               ROUND(SUMPRODUCT(
                  VALUE(LEFT(_xlfn.TEXTSPLIT('Data Table'!H186, CHAR(10)), FIND("-", _xlfn.TEXTSPLIT('Data Table'!H186, CHAR(10)))-1)) *
                  (VALUE(MID(_xlfn.TEXTSPLIT('Data Table'!H186, CHAR(10)), FIND("-", _xlfn.TEXTSPLIT('Data Table'!H186, CHAR(10)))+2,
                  SEARCH("hrs", _xlfn.TEXTSPLIT('Data Table'!H186, CHAR(10)))-SEARCH("-", _xlfn.TEXTSPLIT('Data Table'!H186, CHAR(10)))-2))/12)
               ), 2),
               "-"
            )
         )
      )
   )
)</f>
        <v>2</v>
      </c>
      <c r="I185" s="203" cm="1">
        <f t="array" ref="I185">IF('Data Table'!I186="", "-",
   IF('Data Table'!I186="-", "-",
      IF(ISNUMBER('Data Table'!I186*1), 'Data Table'!I186,
         IF(ISNUMBER(SEARCH("hrs", 'Data Table'!I186)),
            IFERROR(
               ROUND(SUMPRODUCT(
                  VALUE(LEFT(_xlfn.TEXTSPLIT('Data Table'!I186, CHAR(10)), FIND("-", _xlfn.TEXTSPLIT('Data Table'!I186, CHAR(10)))-1)) *
                  (VALUE(MID(_xlfn.TEXTSPLIT('Data Table'!I186, CHAR(10)), FIND("-", _xlfn.TEXTSPLIT('Data Table'!I186, CHAR(10)))+2,
                  SEARCH("hrs", _xlfn.TEXTSPLIT('Data Table'!I186, CHAR(10)))-SEARCH("-", _xlfn.TEXTSPLIT('Data Table'!I186, CHAR(10)))-2))/12)
               ), 2),
               "-"
            )
         )
      )
   )
)</f>
        <v>8</v>
      </c>
      <c r="J185" s="203" cm="1">
        <f t="array" ref="J185">IF('Data Table'!J186="", "-",
   IF('Data Table'!J186="-", "-",
      IF(ISNUMBER('Data Table'!J186*1), 'Data Table'!J186,
         IF(ISNUMBER(SEARCH("hrs", 'Data Table'!J186)),
            IFERROR(
               ROUND(SUMPRODUCT(
                  VALUE(LEFT(_xlfn.TEXTSPLIT('Data Table'!J186, CHAR(10)), FIND("-", _xlfn.TEXTSPLIT('Data Table'!J186, CHAR(10)))-1)) *
                  (VALUE(MID(_xlfn.TEXTSPLIT('Data Table'!J186, CHAR(10)), FIND("-", _xlfn.TEXTSPLIT('Data Table'!J186, CHAR(10)))+2,
                  SEARCH("hrs", _xlfn.TEXTSPLIT('Data Table'!J186, CHAR(10)))-SEARCH("-", _xlfn.TEXTSPLIT('Data Table'!J186, CHAR(10)))-2))/12)
               ), 2),
               "-"
            )
         )
      )
   )
)</f>
        <v>1</v>
      </c>
      <c r="K185" s="203" cm="1">
        <f t="array" ref="K185">IF('Data Table'!K186="", "-",
   IF('Data Table'!K186="-", "-",
      IF(ISNUMBER('Data Table'!K186*1), 'Data Table'!K186,
         IF(ISNUMBER(SEARCH("hrs", 'Data Table'!K186)),
            IFERROR(
               ROUND(SUMPRODUCT(
                  VALUE(LEFT(_xlfn.TEXTSPLIT('Data Table'!K186, CHAR(10)), FIND("-", _xlfn.TEXTSPLIT('Data Table'!K186, CHAR(10)))-1)) *
                  (VALUE(MID(_xlfn.TEXTSPLIT('Data Table'!K186, CHAR(10)), FIND("-", _xlfn.TEXTSPLIT('Data Table'!K186, CHAR(10)))+2,
                  SEARCH("hrs", _xlfn.TEXTSPLIT('Data Table'!K186, CHAR(10)))-SEARCH("-", _xlfn.TEXTSPLIT('Data Table'!K186, CHAR(10)))-2))/12)
               ), 2),
               "-"
            )
         )
      )
   )
)</f>
        <v>4</v>
      </c>
      <c r="L185" s="203" cm="1">
        <f t="array" ref="L185">IF('Data Table'!N186="", "-",
   IF('Data Table'!N186="-", "-",
      IF(ISNUMBER('Data Table'!N186*1), 'Data Table'!N186,
         IF(ISNUMBER(SEARCH("hrs", 'Data Table'!N186)),
            IFERROR(
               ROUND(SUMPRODUCT(
                  VALUE(LEFT(_xlfn.TEXTSPLIT('Data Table'!N186, CHAR(10)), FIND("-", _xlfn.TEXTSPLIT('Data Table'!N186, CHAR(10)))-1)) *
                  (VALUE(MID(_xlfn.TEXTSPLIT('Data Table'!N186, CHAR(10)), FIND("-", _xlfn.TEXTSPLIT('Data Table'!N186, CHAR(10)))+2,
                  SEARCH("hrs", _xlfn.TEXTSPLIT('Data Table'!N186, CHAR(10)))-SEARCH("-", _xlfn.TEXTSPLIT('Data Table'!N186, CHAR(10)))-2))/12)
               ), 2),
               "-"
            )
         )
      )
   )
)</f>
        <v>2</v>
      </c>
      <c r="M185" s="203" cm="1">
        <f t="array" ref="M185">IF('Data Table'!O186="", "-",
   IF('Data Table'!O186="-", "-",
      IF(ISNUMBER('Data Table'!O186*1), 'Data Table'!O186,
         IF(ISNUMBER(SEARCH("hrs", 'Data Table'!O186)),
            IFERROR(
               ROUND(SUMPRODUCT(
                  VALUE(LEFT(_xlfn.TEXTSPLIT('Data Table'!O186, CHAR(10)), FIND("-", _xlfn.TEXTSPLIT('Data Table'!O186, CHAR(10)))-1)) *
                  (VALUE(MID(_xlfn.TEXTSPLIT('Data Table'!O186, CHAR(10)), FIND("-", _xlfn.TEXTSPLIT('Data Table'!O186, CHAR(10)))+2,
                  SEARCH("hrs", _xlfn.TEXTSPLIT('Data Table'!O186, CHAR(10)))-SEARCH("-", _xlfn.TEXTSPLIT('Data Table'!O186, CHAR(10)))-2))/12)
               ), 2),
               "-"
            )
         )
      )
   )
)</f>
        <v>2</v>
      </c>
      <c r="N185" s="203" cm="1">
        <f t="array" ref="N185">IF('Data Table'!P186="", "-",
   IF('Data Table'!P186="-", "-",
      IF(ISNUMBER('Data Table'!P186*1), 'Data Table'!P186,
         IF(ISNUMBER(SEARCH("hrs", 'Data Table'!P186)),
            IFERROR(
               ROUND(SUMPRODUCT(
                  VALUE(LEFT(_xlfn.TEXTSPLIT('Data Table'!P186, CHAR(10)), FIND("-", _xlfn.TEXTSPLIT('Data Table'!P186, CHAR(10)))-1)) *
                  (VALUE(MID(_xlfn.TEXTSPLIT('Data Table'!P186, CHAR(10)), FIND("-", _xlfn.TEXTSPLIT('Data Table'!P186, CHAR(10)))+2,
                  SEARCH("hrs", _xlfn.TEXTSPLIT('Data Table'!P186, CHAR(10)))-SEARCH("-", _xlfn.TEXTSPLIT('Data Table'!P186, CHAR(10)))-2))/12)
               ), 2),
               "-"
            )
         )
      )
   )
)</f>
        <v>5</v>
      </c>
      <c r="O185" s="203" cm="1">
        <f t="array" ref="O185">IF('Data Table'!Q186="", "-",
   IF('Data Table'!Q186="-", "-",
      IF(ISNUMBER('Data Table'!Q186*1), 'Data Table'!Q186,
         IF(ISNUMBER(SEARCH("hrs", 'Data Table'!Q186)),
            IFERROR(
               ROUND(SUMPRODUCT(
                  VALUE(LEFT(_xlfn.TEXTSPLIT('Data Table'!Q186, CHAR(10)), FIND("-", _xlfn.TEXTSPLIT('Data Table'!Q186, CHAR(10)))-1)) *
                  (VALUE(MID(_xlfn.TEXTSPLIT('Data Table'!Q186, CHAR(10)), FIND("-", _xlfn.TEXTSPLIT('Data Table'!Q186, CHAR(10)))+2,
                  SEARCH("hrs", _xlfn.TEXTSPLIT('Data Table'!Q186, CHAR(10)))-SEARCH("-", _xlfn.TEXTSPLIT('Data Table'!Q186, CHAR(10)))-2))/12)
               ), 2),
               "-"
            )
         )
      )
   )
)</f>
        <v>4</v>
      </c>
      <c r="P185" s="203" cm="1">
        <f t="array" ref="P185">IF('Data Table'!R186="", "-",
   IF('Data Table'!R186="-", "-",
      IF(ISNUMBER('Data Table'!R186*1), 'Data Table'!R186,
         IF(ISNUMBER(SEARCH("hrs", 'Data Table'!R186)),
            IFERROR(
               ROUND(SUMPRODUCT(
                  VALUE(LEFT(_xlfn.TEXTSPLIT('Data Table'!R186, CHAR(10)), FIND("-", _xlfn.TEXTSPLIT('Data Table'!R186, CHAR(10)))-1)) *
                  (VALUE(MID(_xlfn.TEXTSPLIT('Data Table'!R186, CHAR(10)), FIND("-", _xlfn.TEXTSPLIT('Data Table'!R186, CHAR(10)))+2,
                  SEARCH("hrs", _xlfn.TEXTSPLIT('Data Table'!R186, CHAR(10)))-SEARCH("-", _xlfn.TEXTSPLIT('Data Table'!R186, CHAR(10)))-2))/12)
               ), 2),
               "-"
            )
         )
      )
   )
)</f>
        <v>2</v>
      </c>
      <c r="Q185" s="203" cm="1">
        <f t="array" ref="Q185">IF('Data Table'!S186="", "-",
   IF('Data Table'!S186="-", "-",
      IF(ISNUMBER('Data Table'!S186*1), 'Data Table'!S186,
         IF(ISNUMBER(SEARCH("hrs", 'Data Table'!S186)),
            IFERROR(
               ROUND(SUMPRODUCT(
                  VALUE(LEFT(_xlfn.TEXTSPLIT('Data Table'!S186, CHAR(10)), FIND("-", _xlfn.TEXTSPLIT('Data Table'!S186, CHAR(10)))-1)) *
                  (VALUE(MID(_xlfn.TEXTSPLIT('Data Table'!S186, CHAR(10)), FIND("-", _xlfn.TEXTSPLIT('Data Table'!S186, CHAR(10)))+2,
                  SEARCH("hrs", _xlfn.TEXTSPLIT('Data Table'!S186, CHAR(10)))-SEARCH("-", _xlfn.TEXTSPLIT('Data Table'!S186, CHAR(10)))-2))/12)
               ), 2),
               "-"
            )
         )
      )
   )
)</f>
        <v>2</v>
      </c>
      <c r="R185" s="203" cm="1">
        <f t="array" ref="R185">IF('Data Table'!T186="", "-",
   IF('Data Table'!T186="-", "-",
      IF(ISNUMBER('Data Table'!T186*1), 'Data Table'!T186,
         IF(ISNUMBER(SEARCH("hrs", 'Data Table'!T186)),
            IFERROR(
               ROUND(SUMPRODUCT(
                  VALUE(LEFT(_xlfn.TEXTSPLIT('Data Table'!T186, CHAR(10)), FIND("-", _xlfn.TEXTSPLIT('Data Table'!T186, CHAR(10)))-1)) *
                  (VALUE(MID(_xlfn.TEXTSPLIT('Data Table'!T186, CHAR(10)), FIND("-", _xlfn.TEXTSPLIT('Data Table'!T186, CHAR(10)))+2,
                  SEARCH("hrs", _xlfn.TEXTSPLIT('Data Table'!T186, CHAR(10)))-SEARCH("-", _xlfn.TEXTSPLIT('Data Table'!T186, CHAR(10)))-2))/12)
               ), 2),
               "-"
            )
         )
      )
   )
)</f>
        <v>6</v>
      </c>
      <c r="S185" s="203" cm="1">
        <f t="array" ref="S185">IF('Data Table'!U186="", "-",
   IF('Data Table'!U186="-", "-",
      IF(ISNUMBER('Data Table'!U186*1), 'Data Table'!U186,
         IF(ISNUMBER(SEARCH("hrs", 'Data Table'!U186)),
            IFERROR(
               ROUND(SUMPRODUCT(
                  VALUE(LEFT(_xlfn.TEXTSPLIT('Data Table'!U186, CHAR(10)), FIND("-", _xlfn.TEXTSPLIT('Data Table'!U186, CHAR(10)))-1)) *
                  (VALUE(MID(_xlfn.TEXTSPLIT('Data Table'!U186, CHAR(10)), FIND("-", _xlfn.TEXTSPLIT('Data Table'!U186, CHAR(10)))+2,
                  SEARCH("hrs", _xlfn.TEXTSPLIT('Data Table'!U186, CHAR(10)))-SEARCH("-", _xlfn.TEXTSPLIT('Data Table'!U186, CHAR(10)))-2))/12)
               ), 2),
               "-"
            )
         )
      )
   )
)</f>
        <v>6</v>
      </c>
      <c r="T185" s="274">
        <v>21882</v>
      </c>
      <c r="U185" s="251">
        <v>63655</v>
      </c>
      <c r="V185" s="246">
        <v>829</v>
      </c>
      <c r="W185" s="297"/>
    </row>
    <row r="186" spans="1:23" s="3" customFormat="1" ht="20.25" customHeight="1">
      <c r="A186" s="205">
        <v>45496</v>
      </c>
      <c r="B186" s="203" cm="1">
        <f t="array" ref="B186">IF('Data Table'!B187="", "-",
   IF('Data Table'!B187="-", "-",
      IF(ISNUMBER('Data Table'!B187*1), 'Data Table'!B187,
         IF(ISNUMBER(SEARCH("hrs", 'Data Table'!B187)),
            IFERROR(
               ROUND(SUMPRODUCT(
                  VALUE(LEFT(_xlfn.TEXTSPLIT('Data Table'!B187, CHAR(10)), FIND("-", _xlfn.TEXTSPLIT('Data Table'!B187, CHAR(10)))-1)) *
                  (VALUE(MID(_xlfn.TEXTSPLIT('Data Table'!B187, CHAR(10)), FIND("-", _xlfn.TEXTSPLIT('Data Table'!B187, CHAR(10)))+2,
                  SEARCH("hrs", _xlfn.TEXTSPLIT('Data Table'!B187, CHAR(10)))-SEARCH("-", _xlfn.TEXTSPLIT('Data Table'!B187, CHAR(10)))-2))/12)
               ), 2),
               "-"
            )
         )
      )
   )
)</f>
        <v>92</v>
      </c>
      <c r="C186" s="203" cm="1">
        <f t="array" ref="C186">IF('Data Table'!C187="", "-",
   IF('Data Table'!C187="-", "-",
      IF(ISNUMBER('Data Table'!C187*1), 'Data Table'!C187,
         IF(ISNUMBER(SEARCH("hrs", 'Data Table'!C187)),
            IFERROR(
               ROUND(SUMPRODUCT(
                  VALUE(LEFT(_xlfn.TEXTSPLIT('Data Table'!C187, CHAR(10)), FIND("-", _xlfn.TEXTSPLIT('Data Table'!C187, CHAR(10)))-1)) *
                  (VALUE(MID(_xlfn.TEXTSPLIT('Data Table'!C187, CHAR(10)), FIND("-", _xlfn.TEXTSPLIT('Data Table'!C187, CHAR(10)))+2,
                  SEARCH("hrs", _xlfn.TEXTSPLIT('Data Table'!C187, CHAR(10)))-SEARCH("-", _xlfn.TEXTSPLIT('Data Table'!C187, CHAR(10)))-2))/12)
               ), 2),
               "-"
            )
         )
      )
   )
)</f>
        <v>97</v>
      </c>
      <c r="D186" s="203" cm="1">
        <f t="array" ref="D186">IF('Data Table'!D187="", "-",
   IF('Data Table'!D187="-", "-",
      IF(ISNUMBER('Data Table'!D187*1), 'Data Table'!D187,
         IF(ISNUMBER(SEARCH("hrs", 'Data Table'!D187)),
            IFERROR(
               ROUND(SUMPRODUCT(
                  VALUE(LEFT(_xlfn.TEXTSPLIT('Data Table'!D187, CHAR(10)), FIND("-", _xlfn.TEXTSPLIT('Data Table'!D187, CHAR(10)))-1)) *
                  (VALUE(MID(_xlfn.TEXTSPLIT('Data Table'!D187, CHAR(10)), FIND("-", _xlfn.TEXTSPLIT('Data Table'!D187, CHAR(10)))+2,
                  SEARCH("hrs", _xlfn.TEXTSPLIT('Data Table'!D187, CHAR(10)))-SEARCH("-", _xlfn.TEXTSPLIT('Data Table'!D187, CHAR(10)))-2))/12)
               ), 2),
               "-"
            )
         )
      )
   )
)</f>
        <v>27</v>
      </c>
      <c r="E186" s="203" cm="1">
        <f t="array" ref="E186">IF('Data Table'!E187="", "-",
   IF('Data Table'!E187="-", "-",
      IF(ISNUMBER('Data Table'!E187*1), 'Data Table'!E187,
         IF(ISNUMBER(SEARCH("hrs", 'Data Table'!E187)),
            IFERROR(
               ROUND(SUMPRODUCT(
                  VALUE(LEFT(_xlfn.TEXTSPLIT('Data Table'!E187, CHAR(10)), FIND("-", _xlfn.TEXTSPLIT('Data Table'!E187, CHAR(10)))-1)) *
                  (VALUE(MID(_xlfn.TEXTSPLIT('Data Table'!E187, CHAR(10)), FIND("-", _xlfn.TEXTSPLIT('Data Table'!E187, CHAR(10)))+2,
                  SEARCH("hrs", _xlfn.TEXTSPLIT('Data Table'!E187, CHAR(10)))-SEARCH("-", _xlfn.TEXTSPLIT('Data Table'!E187, CHAR(10)))-2))/12)
               ), 2),
               "-"
            )
         )
      )
   )
)</f>
        <v>28</v>
      </c>
      <c r="F186" s="203" cm="1">
        <f t="array" ref="F186">IF('Data Table'!F187="", "-",
   IF('Data Table'!F187="-", "-",
      IF(ISNUMBER('Data Table'!F187*1), 'Data Table'!F187,
         IF(ISNUMBER(SEARCH("hrs", 'Data Table'!F187)),
            IFERROR(
               ROUND(SUMPRODUCT(
                  VALUE(LEFT(_xlfn.TEXTSPLIT('Data Table'!F187, CHAR(10)), FIND("-", _xlfn.TEXTSPLIT('Data Table'!F187, CHAR(10)))-1)) *
                  (VALUE(MID(_xlfn.TEXTSPLIT('Data Table'!F187, CHAR(10)), FIND("-", _xlfn.TEXTSPLIT('Data Table'!F187, CHAR(10)))+2,
                  SEARCH("hrs", _xlfn.TEXTSPLIT('Data Table'!F187, CHAR(10)))-SEARCH("-", _xlfn.TEXTSPLIT('Data Table'!F187, CHAR(10)))-2))/12)
               ), 2),
               "-"
            )
         )
      )
   )
)</f>
        <v>10</v>
      </c>
      <c r="G186" s="203" cm="1">
        <f t="array" ref="G186">IF('Data Table'!G187="", "-",
   IF('Data Table'!G187="-", "-",
      IF(ISNUMBER('Data Table'!G187*1), 'Data Table'!G187,
         IF(ISNUMBER(SEARCH("hrs", 'Data Table'!G187)),
            IFERROR(
               ROUND(SUMPRODUCT(
                  VALUE(LEFT(_xlfn.TEXTSPLIT('Data Table'!G187, CHAR(10)), FIND("-", _xlfn.TEXTSPLIT('Data Table'!G187, CHAR(10)))-1)) *
                  (VALUE(MID(_xlfn.TEXTSPLIT('Data Table'!G187, CHAR(10)), FIND("-", _xlfn.TEXTSPLIT('Data Table'!G187, CHAR(10)))+2,
                  SEARCH("hrs", _xlfn.TEXTSPLIT('Data Table'!G187, CHAR(10)))-SEARCH("-", _xlfn.TEXTSPLIT('Data Table'!G187, CHAR(10)))-2))/12)
               ), 2),
               "-"
            )
         )
      )
   )
)</f>
        <v>10</v>
      </c>
      <c r="H186" s="203" cm="1">
        <f t="array" ref="H186">IF('Data Table'!H187="", "-",
   IF('Data Table'!H187="-", "-",
      IF(ISNUMBER('Data Table'!H187*1), 'Data Table'!H187,
         IF(ISNUMBER(SEARCH("hrs", 'Data Table'!H187)),
            IFERROR(
               ROUND(SUMPRODUCT(
                  VALUE(LEFT(_xlfn.TEXTSPLIT('Data Table'!H187, CHAR(10)), FIND("-", _xlfn.TEXTSPLIT('Data Table'!H187, CHAR(10)))-1)) *
                  (VALUE(MID(_xlfn.TEXTSPLIT('Data Table'!H187, CHAR(10)), FIND("-", _xlfn.TEXTSPLIT('Data Table'!H187, CHAR(10)))+2,
                  SEARCH("hrs", _xlfn.TEXTSPLIT('Data Table'!H187, CHAR(10)))-SEARCH("-", _xlfn.TEXTSPLIT('Data Table'!H187, CHAR(10)))-2))/12)
               ), 2),
               "-"
            )
         )
      )
   )
)</f>
        <v>7</v>
      </c>
      <c r="I186" s="203" cm="1">
        <f t="array" ref="I186">IF('Data Table'!I187="", "-",
   IF('Data Table'!I187="-", "-",
      IF(ISNUMBER('Data Table'!I187*1), 'Data Table'!I187,
         IF(ISNUMBER(SEARCH("hrs", 'Data Table'!I187)),
            IFERROR(
               ROUND(SUMPRODUCT(
                  VALUE(LEFT(_xlfn.TEXTSPLIT('Data Table'!I187, CHAR(10)), FIND("-", _xlfn.TEXTSPLIT('Data Table'!I187, CHAR(10)))-1)) *
                  (VALUE(MID(_xlfn.TEXTSPLIT('Data Table'!I187, CHAR(10)), FIND("-", _xlfn.TEXTSPLIT('Data Table'!I187, CHAR(10)))+2,
                  SEARCH("hrs", _xlfn.TEXTSPLIT('Data Table'!I187, CHAR(10)))-SEARCH("-", _xlfn.TEXTSPLIT('Data Table'!I187, CHAR(10)))-2))/12)
               ), 2),
               "-"
            )
         )
      )
   )
)</f>
        <v>5</v>
      </c>
      <c r="J186" s="203" cm="1">
        <f t="array" ref="J186">IF('Data Table'!J187="", "-",
   IF('Data Table'!J187="-", "-",
      IF(ISNUMBER('Data Table'!J187*1), 'Data Table'!J187,
         IF(ISNUMBER(SEARCH("hrs", 'Data Table'!J187)),
            IFERROR(
               ROUND(SUMPRODUCT(
                  VALUE(LEFT(_xlfn.TEXTSPLIT('Data Table'!J187, CHAR(10)), FIND("-", _xlfn.TEXTSPLIT('Data Table'!J187, CHAR(10)))-1)) *
                  (VALUE(MID(_xlfn.TEXTSPLIT('Data Table'!J187, CHAR(10)), FIND("-", _xlfn.TEXTSPLIT('Data Table'!J187, CHAR(10)))+2,
                  SEARCH("hrs", _xlfn.TEXTSPLIT('Data Table'!J187, CHAR(10)))-SEARCH("-", _xlfn.TEXTSPLIT('Data Table'!J187, CHAR(10)))-2))/12)
               ), 2),
               "-"
            )
         )
      )
   )
)</f>
        <v>3</v>
      </c>
      <c r="K186" s="203" cm="1">
        <f t="array" ref="K186">IF('Data Table'!K187="", "-",
   IF('Data Table'!K187="-", "-",
      IF(ISNUMBER('Data Table'!K187*1), 'Data Table'!K187,
         IF(ISNUMBER(SEARCH("hrs", 'Data Table'!K187)),
            IFERROR(
               ROUND(SUMPRODUCT(
                  VALUE(LEFT(_xlfn.TEXTSPLIT('Data Table'!K187, CHAR(10)), FIND("-", _xlfn.TEXTSPLIT('Data Table'!K187, CHAR(10)))-1)) *
                  (VALUE(MID(_xlfn.TEXTSPLIT('Data Table'!K187, CHAR(10)), FIND("-", _xlfn.TEXTSPLIT('Data Table'!K187, CHAR(10)))+2,
                  SEARCH("hrs", _xlfn.TEXTSPLIT('Data Table'!K187, CHAR(10)))-SEARCH("-", _xlfn.TEXTSPLIT('Data Table'!K187, CHAR(10)))-2))/12)
               ), 2),
               "-"
            )
         )
      )
   )
)</f>
        <v>1</v>
      </c>
      <c r="L186" s="203" cm="1">
        <f t="array" ref="L186">IF('Data Table'!N187="", "-",
   IF('Data Table'!N187="-", "-",
      IF(ISNUMBER('Data Table'!N187*1), 'Data Table'!N187,
         IF(ISNUMBER(SEARCH("hrs", 'Data Table'!N187)),
            IFERROR(
               ROUND(SUMPRODUCT(
                  VALUE(LEFT(_xlfn.TEXTSPLIT('Data Table'!N187, CHAR(10)), FIND("-", _xlfn.TEXTSPLIT('Data Table'!N187, CHAR(10)))-1)) *
                  (VALUE(MID(_xlfn.TEXTSPLIT('Data Table'!N187, CHAR(10)), FIND("-", _xlfn.TEXTSPLIT('Data Table'!N187, CHAR(10)))+2,
                  SEARCH("hrs", _xlfn.TEXTSPLIT('Data Table'!N187, CHAR(10)))-SEARCH("-", _xlfn.TEXTSPLIT('Data Table'!N187, CHAR(10)))-2))/12)
               ), 2),
               "-"
            )
         )
      )
   )
)</f>
        <v>2</v>
      </c>
      <c r="M186" s="203" cm="1">
        <f t="array" ref="M186">IF('Data Table'!O187="", "-",
   IF('Data Table'!O187="-", "-",
      IF(ISNUMBER('Data Table'!O187*1), 'Data Table'!O187,
         IF(ISNUMBER(SEARCH("hrs", 'Data Table'!O187)),
            IFERROR(
               ROUND(SUMPRODUCT(
                  VALUE(LEFT(_xlfn.TEXTSPLIT('Data Table'!O187, CHAR(10)), FIND("-", _xlfn.TEXTSPLIT('Data Table'!O187, CHAR(10)))-1)) *
                  (VALUE(MID(_xlfn.TEXTSPLIT('Data Table'!O187, CHAR(10)), FIND("-", _xlfn.TEXTSPLIT('Data Table'!O187, CHAR(10)))+2,
                  SEARCH("hrs", _xlfn.TEXTSPLIT('Data Table'!O187, CHAR(10)))-SEARCH("-", _xlfn.TEXTSPLIT('Data Table'!O187, CHAR(10)))-2))/12)
               ), 2),
               "-"
            )
         )
      )
   )
)</f>
        <v>2</v>
      </c>
      <c r="N186" s="203" cm="1">
        <f t="array" ref="N186">IF('Data Table'!P187="", "-",
   IF('Data Table'!P187="-", "-",
      IF(ISNUMBER('Data Table'!P187*1), 'Data Table'!P187,
         IF(ISNUMBER(SEARCH("hrs", 'Data Table'!P187)),
            IFERROR(
               ROUND(SUMPRODUCT(
                  VALUE(LEFT(_xlfn.TEXTSPLIT('Data Table'!P187, CHAR(10)), FIND("-", _xlfn.TEXTSPLIT('Data Table'!P187, CHAR(10)))-1)) *
                  (VALUE(MID(_xlfn.TEXTSPLIT('Data Table'!P187, CHAR(10)), FIND("-", _xlfn.TEXTSPLIT('Data Table'!P187, CHAR(10)))+2,
                  SEARCH("hrs", _xlfn.TEXTSPLIT('Data Table'!P187, CHAR(10)))-SEARCH("-", _xlfn.TEXTSPLIT('Data Table'!P187, CHAR(10)))-2))/12)
               ), 2),
               "-"
            )
         )
      )
   )
)</f>
        <v>5</v>
      </c>
      <c r="O186" s="203" cm="1">
        <f t="array" ref="O186">IF('Data Table'!Q187="", "-",
   IF('Data Table'!Q187="-", "-",
      IF(ISNUMBER('Data Table'!Q187*1), 'Data Table'!Q187,
         IF(ISNUMBER(SEARCH("hrs", 'Data Table'!Q187)),
            IFERROR(
               ROUND(SUMPRODUCT(
                  VALUE(LEFT(_xlfn.TEXTSPLIT('Data Table'!Q187, CHAR(10)), FIND("-", _xlfn.TEXTSPLIT('Data Table'!Q187, CHAR(10)))-1)) *
                  (VALUE(MID(_xlfn.TEXTSPLIT('Data Table'!Q187, CHAR(10)), FIND("-", _xlfn.TEXTSPLIT('Data Table'!Q187, CHAR(10)))+2,
                  SEARCH("hrs", _xlfn.TEXTSPLIT('Data Table'!Q187, CHAR(10)))-SEARCH("-", _xlfn.TEXTSPLIT('Data Table'!Q187, CHAR(10)))-2))/12)
               ), 2),
               "-"
            )
         )
      )
   )
)</f>
        <v>5</v>
      </c>
      <c r="P186" s="203" cm="1">
        <f t="array" ref="P186">IF('Data Table'!R187="", "-",
   IF('Data Table'!R187="-", "-",
      IF(ISNUMBER('Data Table'!R187*1), 'Data Table'!R187,
         IF(ISNUMBER(SEARCH("hrs", 'Data Table'!R187)),
            IFERROR(
               ROUND(SUMPRODUCT(
                  VALUE(LEFT(_xlfn.TEXTSPLIT('Data Table'!R187, CHAR(10)), FIND("-", _xlfn.TEXTSPLIT('Data Table'!R187, CHAR(10)))-1)) *
                  (VALUE(MID(_xlfn.TEXTSPLIT('Data Table'!R187, CHAR(10)), FIND("-", _xlfn.TEXTSPLIT('Data Table'!R187, CHAR(10)))+2,
                  SEARCH("hrs", _xlfn.TEXTSPLIT('Data Table'!R187, CHAR(10)))-SEARCH("-", _xlfn.TEXTSPLIT('Data Table'!R187, CHAR(10)))-2))/12)
               ), 2),
               "-"
            )
         )
      )
   )
)</f>
        <v>2</v>
      </c>
      <c r="Q186" s="203" cm="1">
        <f t="array" ref="Q186">IF('Data Table'!S187="", "-",
   IF('Data Table'!S187="-", "-",
      IF(ISNUMBER('Data Table'!S187*1), 'Data Table'!S187,
         IF(ISNUMBER(SEARCH("hrs", 'Data Table'!S187)),
            IFERROR(
               ROUND(SUMPRODUCT(
                  VALUE(LEFT(_xlfn.TEXTSPLIT('Data Table'!S187, CHAR(10)), FIND("-", _xlfn.TEXTSPLIT('Data Table'!S187, CHAR(10)))-1)) *
                  (VALUE(MID(_xlfn.TEXTSPLIT('Data Table'!S187, CHAR(10)), FIND("-", _xlfn.TEXTSPLIT('Data Table'!S187, CHAR(10)))+2,
                  SEARCH("hrs", _xlfn.TEXTSPLIT('Data Table'!S187, CHAR(10)))-SEARCH("-", _xlfn.TEXTSPLIT('Data Table'!S187, CHAR(10)))-2))/12)
               ), 2),
               "-"
            )
         )
      )
   )
)</f>
        <v>2</v>
      </c>
      <c r="R186" s="203" cm="1">
        <f t="array" ref="R186">IF('Data Table'!T187="", "-",
   IF('Data Table'!T187="-", "-",
      IF(ISNUMBER('Data Table'!T187*1), 'Data Table'!T187,
         IF(ISNUMBER(SEARCH("hrs", 'Data Table'!T187)),
            IFERROR(
               ROUND(SUMPRODUCT(
                  VALUE(LEFT(_xlfn.TEXTSPLIT('Data Table'!T187, CHAR(10)), FIND("-", _xlfn.TEXTSPLIT('Data Table'!T187, CHAR(10)))-1)) *
                  (VALUE(MID(_xlfn.TEXTSPLIT('Data Table'!T187, CHAR(10)), FIND("-", _xlfn.TEXTSPLIT('Data Table'!T187, CHAR(10)))+2,
                  SEARCH("hrs", _xlfn.TEXTSPLIT('Data Table'!T187, CHAR(10)))-SEARCH("-", _xlfn.TEXTSPLIT('Data Table'!T187, CHAR(10)))-2))/12)
               ), 2),
               "-"
            )
         )
      )
   )
)</f>
        <v>6</v>
      </c>
      <c r="S186" s="203" cm="1">
        <f t="array" ref="S186">IF('Data Table'!U187="", "-",
   IF('Data Table'!U187="-", "-",
      IF(ISNUMBER('Data Table'!U187*1), 'Data Table'!U187,
         IF(ISNUMBER(SEARCH("hrs", 'Data Table'!U187)),
            IFERROR(
               ROUND(SUMPRODUCT(
                  VALUE(LEFT(_xlfn.TEXTSPLIT('Data Table'!U187, CHAR(10)), FIND("-", _xlfn.TEXTSPLIT('Data Table'!U187, CHAR(10)))-1)) *
                  (VALUE(MID(_xlfn.TEXTSPLIT('Data Table'!U187, CHAR(10)), FIND("-", _xlfn.TEXTSPLIT('Data Table'!U187, CHAR(10)))+2,
                  SEARCH("hrs", _xlfn.TEXTSPLIT('Data Table'!U187, CHAR(10)))-SEARCH("-", _xlfn.TEXTSPLIT('Data Table'!U187, CHAR(10)))-2))/12)
               ), 2),
               "-"
            )
         )
      )
   )
)</f>
        <v>6</v>
      </c>
      <c r="T186" s="274">
        <v>25185</v>
      </c>
      <c r="U186" s="251">
        <v>72245</v>
      </c>
      <c r="V186" s="246">
        <v>955</v>
      </c>
      <c r="W186" s="297"/>
    </row>
    <row r="187" spans="1:23" s="3" customFormat="1" ht="20.25" customHeight="1">
      <c r="A187" s="205">
        <v>45497</v>
      </c>
      <c r="B187" s="203" cm="1">
        <f t="array" ref="B187">IF('Data Table'!B188="", "-",
   IF('Data Table'!B188="-", "-",
      IF(ISNUMBER('Data Table'!B188*1), 'Data Table'!B188,
         IF(ISNUMBER(SEARCH("hrs", 'Data Table'!B188)),
            IFERROR(
               ROUND(SUMPRODUCT(
                  VALUE(LEFT(_xlfn.TEXTSPLIT('Data Table'!B188, CHAR(10)), FIND("-", _xlfn.TEXTSPLIT('Data Table'!B188, CHAR(10)))-1)) *
                  (VALUE(MID(_xlfn.TEXTSPLIT('Data Table'!B188, CHAR(10)), FIND("-", _xlfn.TEXTSPLIT('Data Table'!B188, CHAR(10)))+2,
                  SEARCH("hrs", _xlfn.TEXTSPLIT('Data Table'!B188, CHAR(10)))-SEARCH("-", _xlfn.TEXTSPLIT('Data Table'!B188, CHAR(10)))-2))/12)
               ), 2),
               "-"
            )
         )
      )
   )
)</f>
        <v>120</v>
      </c>
      <c r="C187" s="203" cm="1">
        <f t="array" ref="C187">IF('Data Table'!C188="", "-",
   IF('Data Table'!C188="-", "-",
      IF(ISNUMBER('Data Table'!C188*1), 'Data Table'!C188,
         IF(ISNUMBER(SEARCH("hrs", 'Data Table'!C188)),
            IFERROR(
               ROUND(SUMPRODUCT(
                  VALUE(LEFT(_xlfn.TEXTSPLIT('Data Table'!C188, CHAR(10)), FIND("-", _xlfn.TEXTSPLIT('Data Table'!C188, CHAR(10)))-1)) *
                  (VALUE(MID(_xlfn.TEXTSPLIT('Data Table'!C188, CHAR(10)), FIND("-", _xlfn.TEXTSPLIT('Data Table'!C188, CHAR(10)))+2,
                  SEARCH("hrs", _xlfn.TEXTSPLIT('Data Table'!C188, CHAR(10)))-SEARCH("-", _xlfn.TEXTSPLIT('Data Table'!C188, CHAR(10)))-2))/12)
               ), 2),
               "-"
            )
         )
      )
   )
)</f>
        <v>98</v>
      </c>
      <c r="D187" s="203" cm="1">
        <f t="array" ref="D187">IF('Data Table'!D188="", "-",
   IF('Data Table'!D188="-", "-",
      IF(ISNUMBER('Data Table'!D188*1), 'Data Table'!D188,
         IF(ISNUMBER(SEARCH("hrs", 'Data Table'!D188)),
            IFERROR(
               ROUND(SUMPRODUCT(
                  VALUE(LEFT(_xlfn.TEXTSPLIT('Data Table'!D188, CHAR(10)), FIND("-", _xlfn.TEXTSPLIT('Data Table'!D188, CHAR(10)))-1)) *
                  (VALUE(MID(_xlfn.TEXTSPLIT('Data Table'!D188, CHAR(10)), FIND("-", _xlfn.TEXTSPLIT('Data Table'!D188, CHAR(10)))+2,
                  SEARCH("hrs", _xlfn.TEXTSPLIT('Data Table'!D188, CHAR(10)))-SEARCH("-", _xlfn.TEXTSPLIT('Data Table'!D188, CHAR(10)))-2))/12)
               ), 2),
               "-"
            )
         )
      )
   )
)</f>
        <v>26</v>
      </c>
      <c r="E187" s="203" cm="1">
        <f t="array" ref="E187">IF('Data Table'!E188="", "-",
   IF('Data Table'!E188="-", "-",
      IF(ISNUMBER('Data Table'!E188*1), 'Data Table'!E188,
         IF(ISNUMBER(SEARCH("hrs", 'Data Table'!E188)),
            IFERROR(
               ROUND(SUMPRODUCT(
                  VALUE(LEFT(_xlfn.TEXTSPLIT('Data Table'!E188, CHAR(10)), FIND("-", _xlfn.TEXTSPLIT('Data Table'!E188, CHAR(10)))-1)) *
                  (VALUE(MID(_xlfn.TEXTSPLIT('Data Table'!E188, CHAR(10)), FIND("-", _xlfn.TEXTSPLIT('Data Table'!E188, CHAR(10)))+2,
                  SEARCH("hrs", _xlfn.TEXTSPLIT('Data Table'!E188, CHAR(10)))-SEARCH("-", _xlfn.TEXTSPLIT('Data Table'!E188, CHAR(10)))-2))/12)
               ), 2),
               "-"
            )
         )
      )
   )
)</f>
        <v>28</v>
      </c>
      <c r="F187" s="203" cm="1">
        <f t="array" ref="F187">IF('Data Table'!F188="", "-",
   IF('Data Table'!F188="-", "-",
      IF(ISNUMBER('Data Table'!F188*1), 'Data Table'!F188,
         IF(ISNUMBER(SEARCH("hrs", 'Data Table'!F188)),
            IFERROR(
               ROUND(SUMPRODUCT(
                  VALUE(LEFT(_xlfn.TEXTSPLIT('Data Table'!F188, CHAR(10)), FIND("-", _xlfn.TEXTSPLIT('Data Table'!F188, CHAR(10)))-1)) *
                  (VALUE(MID(_xlfn.TEXTSPLIT('Data Table'!F188, CHAR(10)), FIND("-", _xlfn.TEXTSPLIT('Data Table'!F188, CHAR(10)))+2,
                  SEARCH("hrs", _xlfn.TEXTSPLIT('Data Table'!F188, CHAR(10)))-SEARCH("-", _xlfn.TEXTSPLIT('Data Table'!F188, CHAR(10)))-2))/12)
               ), 2),
               "-"
            )
         )
      )
   )
)</f>
        <v>10</v>
      </c>
      <c r="G187" s="203" cm="1">
        <f t="array" ref="G187">IF('Data Table'!G188="", "-",
   IF('Data Table'!G188="-", "-",
      IF(ISNUMBER('Data Table'!G188*1), 'Data Table'!G188,
         IF(ISNUMBER(SEARCH("hrs", 'Data Table'!G188)),
            IFERROR(
               ROUND(SUMPRODUCT(
                  VALUE(LEFT(_xlfn.TEXTSPLIT('Data Table'!G188, CHAR(10)), FIND("-", _xlfn.TEXTSPLIT('Data Table'!G188, CHAR(10)))-1)) *
                  (VALUE(MID(_xlfn.TEXTSPLIT('Data Table'!G188, CHAR(10)), FIND("-", _xlfn.TEXTSPLIT('Data Table'!G188, CHAR(10)))+2,
                  SEARCH("hrs", _xlfn.TEXTSPLIT('Data Table'!G188, CHAR(10)))-SEARCH("-", _xlfn.TEXTSPLIT('Data Table'!G188, CHAR(10)))-2))/12)
               ), 2),
               "-"
            )
         )
      )
   )
)</f>
        <v>10</v>
      </c>
      <c r="H187" s="203" cm="1">
        <f t="array" ref="H187">IF('Data Table'!H188="", "-",
   IF('Data Table'!H188="-", "-",
      IF(ISNUMBER('Data Table'!H188*1), 'Data Table'!H188,
         IF(ISNUMBER(SEARCH("hrs", 'Data Table'!H188)),
            IFERROR(
               ROUND(SUMPRODUCT(
                  VALUE(LEFT(_xlfn.TEXTSPLIT('Data Table'!H188, CHAR(10)), FIND("-", _xlfn.TEXTSPLIT('Data Table'!H188, CHAR(10)))-1)) *
                  (VALUE(MID(_xlfn.TEXTSPLIT('Data Table'!H188, CHAR(10)), FIND("-", _xlfn.TEXTSPLIT('Data Table'!H188, CHAR(10)))+2,
                  SEARCH("hrs", _xlfn.TEXTSPLIT('Data Table'!H188, CHAR(10)))-SEARCH("-", _xlfn.TEXTSPLIT('Data Table'!H188, CHAR(10)))-2))/12)
               ), 2),
               "-"
            )
         )
      )
   )
)</f>
        <v>6</v>
      </c>
      <c r="I187" s="203" cm="1">
        <f t="array" ref="I187">IF('Data Table'!I188="", "-",
   IF('Data Table'!I188="-", "-",
      IF(ISNUMBER('Data Table'!I188*1), 'Data Table'!I188,
         IF(ISNUMBER(SEARCH("hrs", 'Data Table'!I188)),
            IFERROR(
               ROUND(SUMPRODUCT(
                  VALUE(LEFT(_xlfn.TEXTSPLIT('Data Table'!I188, CHAR(10)), FIND("-", _xlfn.TEXTSPLIT('Data Table'!I188, CHAR(10)))-1)) *
                  (VALUE(MID(_xlfn.TEXTSPLIT('Data Table'!I188, CHAR(10)), FIND("-", _xlfn.TEXTSPLIT('Data Table'!I188, CHAR(10)))+2,
                  SEARCH("hrs", _xlfn.TEXTSPLIT('Data Table'!I188, CHAR(10)))-SEARCH("-", _xlfn.TEXTSPLIT('Data Table'!I188, CHAR(10)))-2))/12)
               ), 2),
               "-"
            )
         )
      )
   )
)</f>
        <v>7</v>
      </c>
      <c r="J187" s="203" cm="1">
        <f t="array" ref="J187">IF('Data Table'!J188="", "-",
   IF('Data Table'!J188="-", "-",
      IF(ISNUMBER('Data Table'!J188*1), 'Data Table'!J188,
         IF(ISNUMBER(SEARCH("hrs", 'Data Table'!J188)),
            IFERROR(
               ROUND(SUMPRODUCT(
                  VALUE(LEFT(_xlfn.TEXTSPLIT('Data Table'!J188, CHAR(10)), FIND("-", _xlfn.TEXTSPLIT('Data Table'!J188, CHAR(10)))-1)) *
                  (VALUE(MID(_xlfn.TEXTSPLIT('Data Table'!J188, CHAR(10)), FIND("-", _xlfn.TEXTSPLIT('Data Table'!J188, CHAR(10)))+2,
                  SEARCH("hrs", _xlfn.TEXTSPLIT('Data Table'!J188, CHAR(10)))-SEARCH("-", _xlfn.TEXTSPLIT('Data Table'!J188, CHAR(10)))-2))/12)
               ), 2),
               "-"
            )
         )
      )
   )
)</f>
        <v>2</v>
      </c>
      <c r="K187" s="203" cm="1">
        <f t="array" ref="K187">IF('Data Table'!K188="", "-",
   IF('Data Table'!K188="-", "-",
      IF(ISNUMBER('Data Table'!K188*1), 'Data Table'!K188,
         IF(ISNUMBER(SEARCH("hrs", 'Data Table'!K188)),
            IFERROR(
               ROUND(SUMPRODUCT(
                  VALUE(LEFT(_xlfn.TEXTSPLIT('Data Table'!K188, CHAR(10)), FIND("-", _xlfn.TEXTSPLIT('Data Table'!K188, CHAR(10)))-1)) *
                  (VALUE(MID(_xlfn.TEXTSPLIT('Data Table'!K188, CHAR(10)), FIND("-", _xlfn.TEXTSPLIT('Data Table'!K188, CHAR(10)))+2,
                  SEARCH("hrs", _xlfn.TEXTSPLIT('Data Table'!K188, CHAR(10)))-SEARCH("-", _xlfn.TEXTSPLIT('Data Table'!K188, CHAR(10)))-2))/12)
               ), 2),
               "-"
            )
         )
      )
   )
)</f>
        <v>2</v>
      </c>
      <c r="L187" s="203" cm="1">
        <f t="array" ref="L187">IF('Data Table'!N188="", "-",
   IF('Data Table'!N188="-", "-",
      IF(ISNUMBER('Data Table'!N188*1), 'Data Table'!N188,
         IF(ISNUMBER(SEARCH("hrs", 'Data Table'!N188)),
            IFERROR(
               ROUND(SUMPRODUCT(
                  VALUE(LEFT(_xlfn.TEXTSPLIT('Data Table'!N188, CHAR(10)), FIND("-", _xlfn.TEXTSPLIT('Data Table'!N188, CHAR(10)))-1)) *
                  (VALUE(MID(_xlfn.TEXTSPLIT('Data Table'!N188, CHAR(10)), FIND("-", _xlfn.TEXTSPLIT('Data Table'!N188, CHAR(10)))+2,
                  SEARCH("hrs", _xlfn.TEXTSPLIT('Data Table'!N188, CHAR(10)))-SEARCH("-", _xlfn.TEXTSPLIT('Data Table'!N188, CHAR(10)))-2))/12)
               ), 2),
               "-"
            )
         )
      )
   )
)</f>
        <v>3</v>
      </c>
      <c r="M187" s="203" cm="1">
        <f t="array" ref="M187">IF('Data Table'!O188="", "-",
   IF('Data Table'!O188="-", "-",
      IF(ISNUMBER('Data Table'!O188*1), 'Data Table'!O188,
         IF(ISNUMBER(SEARCH("hrs", 'Data Table'!O188)),
            IFERROR(
               ROUND(SUMPRODUCT(
                  VALUE(LEFT(_xlfn.TEXTSPLIT('Data Table'!O188, CHAR(10)), FIND("-", _xlfn.TEXTSPLIT('Data Table'!O188, CHAR(10)))-1)) *
                  (VALUE(MID(_xlfn.TEXTSPLIT('Data Table'!O188, CHAR(10)), FIND("-", _xlfn.TEXTSPLIT('Data Table'!O188, CHAR(10)))+2,
                  SEARCH("hrs", _xlfn.TEXTSPLIT('Data Table'!O188, CHAR(10)))-SEARCH("-", _xlfn.TEXTSPLIT('Data Table'!O188, CHAR(10)))-2))/12)
               ), 2),
               "-"
            )
         )
      )
   )
)</f>
        <v>2</v>
      </c>
      <c r="N187" s="203" cm="1">
        <f t="array" ref="N187">IF('Data Table'!P188="", "-",
   IF('Data Table'!P188="-", "-",
      IF(ISNUMBER('Data Table'!P188*1), 'Data Table'!P188,
         IF(ISNUMBER(SEARCH("hrs", 'Data Table'!P188)),
            IFERROR(
               ROUND(SUMPRODUCT(
                  VALUE(LEFT(_xlfn.TEXTSPLIT('Data Table'!P188, CHAR(10)), FIND("-", _xlfn.TEXTSPLIT('Data Table'!P188, CHAR(10)))-1)) *
                  (VALUE(MID(_xlfn.TEXTSPLIT('Data Table'!P188, CHAR(10)), FIND("-", _xlfn.TEXTSPLIT('Data Table'!P188, CHAR(10)))+2,
                  SEARCH("hrs", _xlfn.TEXTSPLIT('Data Table'!P188, CHAR(10)))-SEARCH("-", _xlfn.TEXTSPLIT('Data Table'!P188, CHAR(10)))-2))/12)
               ), 2),
               "-"
            )
         )
      )
   )
)</f>
        <v>6</v>
      </c>
      <c r="O187" s="203" cm="1">
        <f t="array" ref="O187">IF('Data Table'!Q188="", "-",
   IF('Data Table'!Q188="-", "-",
      IF(ISNUMBER('Data Table'!Q188*1), 'Data Table'!Q188,
         IF(ISNUMBER(SEARCH("hrs", 'Data Table'!Q188)),
            IFERROR(
               ROUND(SUMPRODUCT(
                  VALUE(LEFT(_xlfn.TEXTSPLIT('Data Table'!Q188, CHAR(10)), FIND("-", _xlfn.TEXTSPLIT('Data Table'!Q188, CHAR(10)))-1)) *
                  (VALUE(MID(_xlfn.TEXTSPLIT('Data Table'!Q188, CHAR(10)), FIND("-", _xlfn.TEXTSPLIT('Data Table'!Q188, CHAR(10)))+2,
                  SEARCH("hrs", _xlfn.TEXTSPLIT('Data Table'!Q188, CHAR(10)))-SEARCH("-", _xlfn.TEXTSPLIT('Data Table'!Q188, CHAR(10)))-2))/12)
               ), 2),
               "-"
            )
         )
      )
   )
)</f>
        <v>5</v>
      </c>
      <c r="P187" s="203" cm="1">
        <f t="array" ref="P187">IF('Data Table'!R188="", "-",
   IF('Data Table'!R188="-", "-",
      IF(ISNUMBER('Data Table'!R188*1), 'Data Table'!R188,
         IF(ISNUMBER(SEARCH("hrs", 'Data Table'!R188)),
            IFERROR(
               ROUND(SUMPRODUCT(
                  VALUE(LEFT(_xlfn.TEXTSPLIT('Data Table'!R188, CHAR(10)), FIND("-", _xlfn.TEXTSPLIT('Data Table'!R188, CHAR(10)))-1)) *
                  (VALUE(MID(_xlfn.TEXTSPLIT('Data Table'!R188, CHAR(10)), FIND("-", _xlfn.TEXTSPLIT('Data Table'!R188, CHAR(10)))+2,
                  SEARCH("hrs", _xlfn.TEXTSPLIT('Data Table'!R188, CHAR(10)))-SEARCH("-", _xlfn.TEXTSPLIT('Data Table'!R188, CHAR(10)))-2))/12)
               ), 2),
               "-"
            )
         )
      )
   )
)</f>
        <v>2</v>
      </c>
      <c r="Q187" s="203" cm="1">
        <f t="array" ref="Q187">IF('Data Table'!S188="", "-",
   IF('Data Table'!S188="-", "-",
      IF(ISNUMBER('Data Table'!S188*1), 'Data Table'!S188,
         IF(ISNUMBER(SEARCH("hrs", 'Data Table'!S188)),
            IFERROR(
               ROUND(SUMPRODUCT(
                  VALUE(LEFT(_xlfn.TEXTSPLIT('Data Table'!S188, CHAR(10)), FIND("-", _xlfn.TEXTSPLIT('Data Table'!S188, CHAR(10)))-1)) *
                  (VALUE(MID(_xlfn.TEXTSPLIT('Data Table'!S188, CHAR(10)), FIND("-", _xlfn.TEXTSPLIT('Data Table'!S188, CHAR(10)))+2,
                  SEARCH("hrs", _xlfn.TEXTSPLIT('Data Table'!S188, CHAR(10)))-SEARCH("-", _xlfn.TEXTSPLIT('Data Table'!S188, CHAR(10)))-2))/12)
               ), 2),
               "-"
            )
         )
      )
   )
)</f>
        <v>2</v>
      </c>
      <c r="R187" s="203" cm="1">
        <f t="array" ref="R187">IF('Data Table'!T188="", "-",
   IF('Data Table'!T188="-", "-",
      IF(ISNUMBER('Data Table'!T188*1), 'Data Table'!T188,
         IF(ISNUMBER(SEARCH("hrs", 'Data Table'!T188)),
            IFERROR(
               ROUND(SUMPRODUCT(
                  VALUE(LEFT(_xlfn.TEXTSPLIT('Data Table'!T188, CHAR(10)), FIND("-", _xlfn.TEXTSPLIT('Data Table'!T188, CHAR(10)))-1)) *
                  (VALUE(MID(_xlfn.TEXTSPLIT('Data Table'!T188, CHAR(10)), FIND("-", _xlfn.TEXTSPLIT('Data Table'!T188, CHAR(10)))+2,
                  SEARCH("hrs", _xlfn.TEXTSPLIT('Data Table'!T188, CHAR(10)))-SEARCH("-", _xlfn.TEXTSPLIT('Data Table'!T188, CHAR(10)))-2))/12)
               ), 2),
               "-"
            )
         )
      )
   )
)</f>
        <v>6</v>
      </c>
      <c r="S187" s="203" cm="1">
        <f t="array" ref="S187">IF('Data Table'!U188="", "-",
   IF('Data Table'!U188="-", "-",
      IF(ISNUMBER('Data Table'!U188*1), 'Data Table'!U188,
         IF(ISNUMBER(SEARCH("hrs", 'Data Table'!U188)),
            IFERROR(
               ROUND(SUMPRODUCT(
                  VALUE(LEFT(_xlfn.TEXTSPLIT('Data Table'!U188, CHAR(10)), FIND("-", _xlfn.TEXTSPLIT('Data Table'!U188, CHAR(10)))-1)) *
                  (VALUE(MID(_xlfn.TEXTSPLIT('Data Table'!U188, CHAR(10)), FIND("-", _xlfn.TEXTSPLIT('Data Table'!U188, CHAR(10)))+2,
                  SEARCH("hrs", _xlfn.TEXTSPLIT('Data Table'!U188, CHAR(10)))-SEARCH("-", _xlfn.TEXTSPLIT('Data Table'!U188, CHAR(10)))-2))/12)
               ), 2),
               "-"
            )
         )
      )
   )
)</f>
        <v>6</v>
      </c>
      <c r="T187" s="274">
        <v>25045</v>
      </c>
      <c r="U187" s="275">
        <v>67152</v>
      </c>
      <c r="V187" s="246">
        <v>989</v>
      </c>
      <c r="W187" s="297"/>
    </row>
    <row r="188" spans="1:23" s="3" customFormat="1" ht="20.25" customHeight="1">
      <c r="A188" s="205">
        <v>45498</v>
      </c>
      <c r="B188" s="203" cm="1">
        <f t="array" ref="B188">IF('Data Table'!B189="", "-",
   IF('Data Table'!B189="-", "-",
      IF(ISNUMBER('Data Table'!B189*1), 'Data Table'!B189,
         IF(ISNUMBER(SEARCH("hrs", 'Data Table'!B189)),
            IFERROR(
               ROUND(SUMPRODUCT(
                  VALUE(LEFT(_xlfn.TEXTSPLIT('Data Table'!B189, CHAR(10)), FIND("-", _xlfn.TEXTSPLIT('Data Table'!B189, CHAR(10)))-1)) *
                  (VALUE(MID(_xlfn.TEXTSPLIT('Data Table'!B189, CHAR(10)), FIND("-", _xlfn.TEXTSPLIT('Data Table'!B189, CHAR(10)))+2,
                  SEARCH("hrs", _xlfn.TEXTSPLIT('Data Table'!B189, CHAR(10)))-SEARCH("-", _xlfn.TEXTSPLIT('Data Table'!B189, CHAR(10)))-2))/12)
               ), 2),
               "-"
            )
         )
      )
   )
)</f>
        <v>132</v>
      </c>
      <c r="C188" s="203" cm="1">
        <f t="array" ref="C188">IF('Data Table'!C189="", "-",
   IF('Data Table'!C189="-", "-",
      IF(ISNUMBER('Data Table'!C189*1), 'Data Table'!C189,
         IF(ISNUMBER(SEARCH("hrs", 'Data Table'!C189)),
            IFERROR(
               ROUND(SUMPRODUCT(
                  VALUE(LEFT(_xlfn.TEXTSPLIT('Data Table'!C189, CHAR(10)), FIND("-", _xlfn.TEXTSPLIT('Data Table'!C189, CHAR(10)))-1)) *
                  (VALUE(MID(_xlfn.TEXTSPLIT('Data Table'!C189, CHAR(10)), FIND("-", _xlfn.TEXTSPLIT('Data Table'!C189, CHAR(10)))+2,
                  SEARCH("hrs", _xlfn.TEXTSPLIT('Data Table'!C189, CHAR(10)))-SEARCH("-", _xlfn.TEXTSPLIT('Data Table'!C189, CHAR(10)))-2))/12)
               ), 2),
               "-"
            )
         )
      )
   )
)</f>
        <v>147</v>
      </c>
      <c r="D188" s="203" cm="1">
        <f t="array" ref="D188">IF('Data Table'!D189="", "-",
   IF('Data Table'!D189="-", "-",
      IF(ISNUMBER('Data Table'!D189*1), 'Data Table'!D189,
         IF(ISNUMBER(SEARCH("hrs", 'Data Table'!D189)),
            IFERROR(
               ROUND(SUMPRODUCT(
                  VALUE(LEFT(_xlfn.TEXTSPLIT('Data Table'!D189, CHAR(10)), FIND("-", _xlfn.TEXTSPLIT('Data Table'!D189, CHAR(10)))-1)) *
                  (VALUE(MID(_xlfn.TEXTSPLIT('Data Table'!D189, CHAR(10)), FIND("-", _xlfn.TEXTSPLIT('Data Table'!D189, CHAR(10)))+2,
                  SEARCH("hrs", _xlfn.TEXTSPLIT('Data Table'!D189, CHAR(10)))-SEARCH("-", _xlfn.TEXTSPLIT('Data Table'!D189, CHAR(10)))-2))/12)
               ), 2),
               "-"
            )
         )
      )
   )
)</f>
        <v>26</v>
      </c>
      <c r="E188" s="203" cm="1">
        <f t="array" ref="E188">IF('Data Table'!E189="", "-",
   IF('Data Table'!E189="-", "-",
      IF(ISNUMBER('Data Table'!E189*1), 'Data Table'!E189,
         IF(ISNUMBER(SEARCH("hrs", 'Data Table'!E189)),
            IFERROR(
               ROUND(SUMPRODUCT(
                  VALUE(LEFT(_xlfn.TEXTSPLIT('Data Table'!E189, CHAR(10)), FIND("-", _xlfn.TEXTSPLIT('Data Table'!E189, CHAR(10)))-1)) *
                  (VALUE(MID(_xlfn.TEXTSPLIT('Data Table'!E189, CHAR(10)), FIND("-", _xlfn.TEXTSPLIT('Data Table'!E189, CHAR(10)))+2,
                  SEARCH("hrs", _xlfn.TEXTSPLIT('Data Table'!E189, CHAR(10)))-SEARCH("-", _xlfn.TEXTSPLIT('Data Table'!E189, CHAR(10)))-2))/12)
               ), 2),
               "-"
            )
         )
      )
   )
)</f>
        <v>28</v>
      </c>
      <c r="F188" s="203" cm="1">
        <f t="array" ref="F188">IF('Data Table'!F189="", "-",
   IF('Data Table'!F189="-", "-",
      IF(ISNUMBER('Data Table'!F189*1), 'Data Table'!F189,
         IF(ISNUMBER(SEARCH("hrs", 'Data Table'!F189)),
            IFERROR(
               ROUND(SUMPRODUCT(
                  VALUE(LEFT(_xlfn.TEXTSPLIT('Data Table'!F189, CHAR(10)), FIND("-", _xlfn.TEXTSPLIT('Data Table'!F189, CHAR(10)))-1)) *
                  (VALUE(MID(_xlfn.TEXTSPLIT('Data Table'!F189, CHAR(10)), FIND("-", _xlfn.TEXTSPLIT('Data Table'!F189, CHAR(10)))+2,
                  SEARCH("hrs", _xlfn.TEXTSPLIT('Data Table'!F189, CHAR(10)))-SEARCH("-", _xlfn.TEXTSPLIT('Data Table'!F189, CHAR(10)))-2))/12)
               ), 2),
               "-"
            )
         )
      )
   )
)</f>
        <v>10</v>
      </c>
      <c r="G188" s="203" cm="1">
        <f t="array" ref="G188">IF('Data Table'!G189="", "-",
   IF('Data Table'!G189="-", "-",
      IF(ISNUMBER('Data Table'!G189*1), 'Data Table'!G189,
         IF(ISNUMBER(SEARCH("hrs", 'Data Table'!G189)),
            IFERROR(
               ROUND(SUMPRODUCT(
                  VALUE(LEFT(_xlfn.TEXTSPLIT('Data Table'!G189, CHAR(10)), FIND("-", _xlfn.TEXTSPLIT('Data Table'!G189, CHAR(10)))-1)) *
                  (VALUE(MID(_xlfn.TEXTSPLIT('Data Table'!G189, CHAR(10)), FIND("-", _xlfn.TEXTSPLIT('Data Table'!G189, CHAR(10)))+2,
                  SEARCH("hrs", _xlfn.TEXTSPLIT('Data Table'!G189, CHAR(10)))-SEARCH("-", _xlfn.TEXTSPLIT('Data Table'!G189, CHAR(10)))-2))/12)
               ), 2),
               "-"
            )
         )
      )
   )
)</f>
        <v>10</v>
      </c>
      <c r="H188" s="203" cm="1">
        <f t="array" ref="H188">IF('Data Table'!H189="", "-",
   IF('Data Table'!H189="-", "-",
      IF(ISNUMBER('Data Table'!H189*1), 'Data Table'!H189,
         IF(ISNUMBER(SEARCH("hrs", 'Data Table'!H189)),
            IFERROR(
               ROUND(SUMPRODUCT(
                  VALUE(LEFT(_xlfn.TEXTSPLIT('Data Table'!H189, CHAR(10)), FIND("-", _xlfn.TEXTSPLIT('Data Table'!H189, CHAR(10)))-1)) *
                  (VALUE(MID(_xlfn.TEXTSPLIT('Data Table'!H189, CHAR(10)), FIND("-", _xlfn.TEXTSPLIT('Data Table'!H189, CHAR(10)))+2,
                  SEARCH("hrs", _xlfn.TEXTSPLIT('Data Table'!H189, CHAR(10)))-SEARCH("-", _xlfn.TEXTSPLIT('Data Table'!H189, CHAR(10)))-2))/12)
               ), 2),
               "-"
            )
         )
      )
   )
)</f>
        <v>8</v>
      </c>
      <c r="I188" s="203" cm="1">
        <f t="array" ref="I188">IF('Data Table'!I189="", "-",
   IF('Data Table'!I189="-", "-",
      IF(ISNUMBER('Data Table'!I189*1), 'Data Table'!I189,
         IF(ISNUMBER(SEARCH("hrs", 'Data Table'!I189)),
            IFERROR(
               ROUND(SUMPRODUCT(
                  VALUE(LEFT(_xlfn.TEXTSPLIT('Data Table'!I189, CHAR(10)), FIND("-", _xlfn.TEXTSPLIT('Data Table'!I189, CHAR(10)))-1)) *
                  (VALUE(MID(_xlfn.TEXTSPLIT('Data Table'!I189, CHAR(10)), FIND("-", _xlfn.TEXTSPLIT('Data Table'!I189, CHAR(10)))+2,
                  SEARCH("hrs", _xlfn.TEXTSPLIT('Data Table'!I189, CHAR(10)))-SEARCH("-", _xlfn.TEXTSPLIT('Data Table'!I189, CHAR(10)))-2))/12)
               ), 2),
               "-"
            )
         )
      )
   )
)</f>
        <v>6</v>
      </c>
      <c r="J188" s="203" cm="1">
        <f t="array" ref="J188">IF('Data Table'!J189="", "-",
   IF('Data Table'!J189="-", "-",
      IF(ISNUMBER('Data Table'!J189*1), 'Data Table'!J189,
         IF(ISNUMBER(SEARCH("hrs", 'Data Table'!J189)),
            IFERROR(
               ROUND(SUMPRODUCT(
                  VALUE(LEFT(_xlfn.TEXTSPLIT('Data Table'!J189, CHAR(10)), FIND("-", _xlfn.TEXTSPLIT('Data Table'!J189, CHAR(10)))-1)) *
                  (VALUE(MID(_xlfn.TEXTSPLIT('Data Table'!J189, CHAR(10)), FIND("-", _xlfn.TEXTSPLIT('Data Table'!J189, CHAR(10)))+2,
                  SEARCH("hrs", _xlfn.TEXTSPLIT('Data Table'!J189, CHAR(10)))-SEARCH("-", _xlfn.TEXTSPLIT('Data Table'!J189, CHAR(10)))-2))/12)
               ), 2),
               "-"
            )
         )
      )
   )
)</f>
        <v>2</v>
      </c>
      <c r="K188" s="203" cm="1">
        <f t="array" ref="K188">IF('Data Table'!K189="", "-",
   IF('Data Table'!K189="-", "-",
      IF(ISNUMBER('Data Table'!K189*1), 'Data Table'!K189,
         IF(ISNUMBER(SEARCH("hrs", 'Data Table'!K189)),
            IFERROR(
               ROUND(SUMPRODUCT(
                  VALUE(LEFT(_xlfn.TEXTSPLIT('Data Table'!K189, CHAR(10)), FIND("-", _xlfn.TEXTSPLIT('Data Table'!K189, CHAR(10)))-1)) *
                  (VALUE(MID(_xlfn.TEXTSPLIT('Data Table'!K189, CHAR(10)), FIND("-", _xlfn.TEXTSPLIT('Data Table'!K189, CHAR(10)))+2,
                  SEARCH("hrs", _xlfn.TEXTSPLIT('Data Table'!K189, CHAR(10)))-SEARCH("-", _xlfn.TEXTSPLIT('Data Table'!K189, CHAR(10)))-2))/12)
               ), 2),
               "-"
            )
         )
      )
   )
)</f>
        <v>2</v>
      </c>
      <c r="L188" s="203" cm="1">
        <f t="array" ref="L188">IF('Data Table'!N189="", "-",
   IF('Data Table'!N189="-", "-",
      IF(ISNUMBER('Data Table'!N189*1), 'Data Table'!N189,
         IF(ISNUMBER(SEARCH("hrs", 'Data Table'!N189)),
            IFERROR(
               ROUND(SUMPRODUCT(
                  VALUE(LEFT(_xlfn.TEXTSPLIT('Data Table'!N189, CHAR(10)), FIND("-", _xlfn.TEXTSPLIT('Data Table'!N189, CHAR(10)))-1)) *
                  (VALUE(MID(_xlfn.TEXTSPLIT('Data Table'!N189, CHAR(10)), FIND("-", _xlfn.TEXTSPLIT('Data Table'!N189, CHAR(10)))+2,
                  SEARCH("hrs", _xlfn.TEXTSPLIT('Data Table'!N189, CHAR(10)))-SEARCH("-", _xlfn.TEXTSPLIT('Data Table'!N189, CHAR(10)))-2))/12)
               ), 2),
               "-"
            )
         )
      )
   )
)</f>
        <v>3</v>
      </c>
      <c r="M188" s="203" cm="1">
        <f t="array" ref="M188">IF('Data Table'!O189="", "-",
   IF('Data Table'!O189="-", "-",
      IF(ISNUMBER('Data Table'!O189*1), 'Data Table'!O189,
         IF(ISNUMBER(SEARCH("hrs", 'Data Table'!O189)),
            IFERROR(
               ROUND(SUMPRODUCT(
                  VALUE(LEFT(_xlfn.TEXTSPLIT('Data Table'!O189, CHAR(10)), FIND("-", _xlfn.TEXTSPLIT('Data Table'!O189, CHAR(10)))-1)) *
                  (VALUE(MID(_xlfn.TEXTSPLIT('Data Table'!O189, CHAR(10)), FIND("-", _xlfn.TEXTSPLIT('Data Table'!O189, CHAR(10)))+2,
                  SEARCH("hrs", _xlfn.TEXTSPLIT('Data Table'!O189, CHAR(10)))-SEARCH("-", _xlfn.TEXTSPLIT('Data Table'!O189, CHAR(10)))-2))/12)
               ), 2),
               "-"
            )
         )
      )
   )
)</f>
        <v>2</v>
      </c>
      <c r="N188" s="203" cm="1">
        <f t="array" ref="N188">IF('Data Table'!P189="", "-",
   IF('Data Table'!P189="-", "-",
      IF(ISNUMBER('Data Table'!P189*1), 'Data Table'!P189,
         IF(ISNUMBER(SEARCH("hrs", 'Data Table'!P189)),
            IFERROR(
               ROUND(SUMPRODUCT(
                  VALUE(LEFT(_xlfn.TEXTSPLIT('Data Table'!P189, CHAR(10)), FIND("-", _xlfn.TEXTSPLIT('Data Table'!P189, CHAR(10)))-1)) *
                  (VALUE(MID(_xlfn.TEXTSPLIT('Data Table'!P189, CHAR(10)), FIND("-", _xlfn.TEXTSPLIT('Data Table'!P189, CHAR(10)))+2,
                  SEARCH("hrs", _xlfn.TEXTSPLIT('Data Table'!P189, CHAR(10)))-SEARCH("-", _xlfn.TEXTSPLIT('Data Table'!P189, CHAR(10)))-2))/12)
               ), 2),
               "-"
            )
         )
      )
   )
)</f>
        <v>5</v>
      </c>
      <c r="O188" s="203" cm="1">
        <f t="array" ref="O188">IF('Data Table'!Q189="", "-",
   IF('Data Table'!Q189="-", "-",
      IF(ISNUMBER('Data Table'!Q189*1), 'Data Table'!Q189,
         IF(ISNUMBER(SEARCH("hrs", 'Data Table'!Q189)),
            IFERROR(
               ROUND(SUMPRODUCT(
                  VALUE(LEFT(_xlfn.TEXTSPLIT('Data Table'!Q189, CHAR(10)), FIND("-", _xlfn.TEXTSPLIT('Data Table'!Q189, CHAR(10)))-1)) *
                  (VALUE(MID(_xlfn.TEXTSPLIT('Data Table'!Q189, CHAR(10)), FIND("-", _xlfn.TEXTSPLIT('Data Table'!Q189, CHAR(10)))+2,
                  SEARCH("hrs", _xlfn.TEXTSPLIT('Data Table'!Q189, CHAR(10)))-SEARCH("-", _xlfn.TEXTSPLIT('Data Table'!Q189, CHAR(10)))-2))/12)
               ), 2),
               "-"
            )
         )
      )
   )
)</f>
        <v>5</v>
      </c>
      <c r="P188" s="203" cm="1">
        <f t="array" ref="P188">IF('Data Table'!R189="", "-",
   IF('Data Table'!R189="-", "-",
      IF(ISNUMBER('Data Table'!R189*1), 'Data Table'!R189,
         IF(ISNUMBER(SEARCH("hrs", 'Data Table'!R189)),
            IFERROR(
               ROUND(SUMPRODUCT(
                  VALUE(LEFT(_xlfn.TEXTSPLIT('Data Table'!R189, CHAR(10)), FIND("-", _xlfn.TEXTSPLIT('Data Table'!R189, CHAR(10)))-1)) *
                  (VALUE(MID(_xlfn.TEXTSPLIT('Data Table'!R189, CHAR(10)), FIND("-", _xlfn.TEXTSPLIT('Data Table'!R189, CHAR(10)))+2,
                  SEARCH("hrs", _xlfn.TEXTSPLIT('Data Table'!R189, CHAR(10)))-SEARCH("-", _xlfn.TEXTSPLIT('Data Table'!R189, CHAR(10)))-2))/12)
               ), 2),
               "-"
            )
         )
      )
   )
)</f>
        <v>2</v>
      </c>
      <c r="Q188" s="203" cm="1">
        <f t="array" ref="Q188">IF('Data Table'!S189="", "-",
   IF('Data Table'!S189="-", "-",
      IF(ISNUMBER('Data Table'!S189*1), 'Data Table'!S189,
         IF(ISNUMBER(SEARCH("hrs", 'Data Table'!S189)),
            IFERROR(
               ROUND(SUMPRODUCT(
                  VALUE(LEFT(_xlfn.TEXTSPLIT('Data Table'!S189, CHAR(10)), FIND("-", _xlfn.TEXTSPLIT('Data Table'!S189, CHAR(10)))-1)) *
                  (VALUE(MID(_xlfn.TEXTSPLIT('Data Table'!S189, CHAR(10)), FIND("-", _xlfn.TEXTSPLIT('Data Table'!S189, CHAR(10)))+2,
                  SEARCH("hrs", _xlfn.TEXTSPLIT('Data Table'!S189, CHAR(10)))-SEARCH("-", _xlfn.TEXTSPLIT('Data Table'!S189, CHAR(10)))-2))/12)
               ), 2),
               "-"
            )
         )
      )
   )
)</f>
        <v>2</v>
      </c>
      <c r="R188" s="203" cm="1">
        <f t="array" ref="R188">IF('Data Table'!T189="", "-",
   IF('Data Table'!T189="-", "-",
      IF(ISNUMBER('Data Table'!T189*1), 'Data Table'!T189,
         IF(ISNUMBER(SEARCH("hrs", 'Data Table'!T189)),
            IFERROR(
               ROUND(SUMPRODUCT(
                  VALUE(LEFT(_xlfn.TEXTSPLIT('Data Table'!T189, CHAR(10)), FIND("-", _xlfn.TEXTSPLIT('Data Table'!T189, CHAR(10)))-1)) *
                  (VALUE(MID(_xlfn.TEXTSPLIT('Data Table'!T189, CHAR(10)), FIND("-", _xlfn.TEXTSPLIT('Data Table'!T189, CHAR(10)))+2,
                  SEARCH("hrs", _xlfn.TEXTSPLIT('Data Table'!T189, CHAR(10)))-SEARCH("-", _xlfn.TEXTSPLIT('Data Table'!T189, CHAR(10)))-2))/12)
               ), 2),
               "-"
            )
         )
      )
   )
)</f>
        <v>6</v>
      </c>
      <c r="S188" s="203" cm="1">
        <f t="array" ref="S188">IF('Data Table'!U189="", "-",
   IF('Data Table'!U189="-", "-",
      IF(ISNUMBER('Data Table'!U189*1), 'Data Table'!U189,
         IF(ISNUMBER(SEARCH("hrs", 'Data Table'!U189)),
            IFERROR(
               ROUND(SUMPRODUCT(
                  VALUE(LEFT(_xlfn.TEXTSPLIT('Data Table'!U189, CHAR(10)), FIND("-", _xlfn.TEXTSPLIT('Data Table'!U189, CHAR(10)))-1)) *
                  (VALUE(MID(_xlfn.TEXTSPLIT('Data Table'!U189, CHAR(10)), FIND("-", _xlfn.TEXTSPLIT('Data Table'!U189, CHAR(10)))+2,
                  SEARCH("hrs", _xlfn.TEXTSPLIT('Data Table'!U189, CHAR(10)))-SEARCH("-", _xlfn.TEXTSPLIT('Data Table'!U189, CHAR(10)))-2))/12)
               ), 2),
               "-"
            )
         )
      )
   )
)</f>
        <v>6</v>
      </c>
      <c r="T188" s="274">
        <v>25511</v>
      </c>
      <c r="U188" s="275">
        <v>72629</v>
      </c>
      <c r="V188" s="253">
        <v>1039</v>
      </c>
      <c r="W188" s="297"/>
    </row>
    <row r="189" spans="1:23" s="3" customFormat="1" ht="20.25" customHeight="1">
      <c r="A189" s="205">
        <v>45499</v>
      </c>
      <c r="B189" s="203" cm="1">
        <f t="array" ref="B189">IF('Data Table'!B190="", "-",
   IF('Data Table'!B190="-", "-",
      IF(ISNUMBER('Data Table'!B190*1), 'Data Table'!B190,
         IF(ISNUMBER(SEARCH("hrs", 'Data Table'!B190)),
            IFERROR(
               ROUND(SUMPRODUCT(
                  VALUE(LEFT(_xlfn.TEXTSPLIT('Data Table'!B190, CHAR(10)), FIND("-", _xlfn.TEXTSPLIT('Data Table'!B190, CHAR(10)))-1)) *
                  (VALUE(MID(_xlfn.TEXTSPLIT('Data Table'!B190, CHAR(10)), FIND("-", _xlfn.TEXTSPLIT('Data Table'!B190, CHAR(10)))+2,
                  SEARCH("hrs", _xlfn.TEXTSPLIT('Data Table'!B190, CHAR(10)))-SEARCH("-", _xlfn.TEXTSPLIT('Data Table'!B190, CHAR(10)))-2))/12)
               ), 2),
               "-"
            )
         )
      )
   )
)</f>
        <v>125</v>
      </c>
      <c r="C189" s="203" cm="1">
        <f t="array" ref="C189">IF('Data Table'!C190="", "-",
   IF('Data Table'!C190="-", "-",
      IF(ISNUMBER('Data Table'!C190*1), 'Data Table'!C190,
         IF(ISNUMBER(SEARCH("hrs", 'Data Table'!C190)),
            IFERROR(
               ROUND(SUMPRODUCT(
                  VALUE(LEFT(_xlfn.TEXTSPLIT('Data Table'!C190, CHAR(10)), FIND("-", _xlfn.TEXTSPLIT('Data Table'!C190, CHAR(10)))-1)) *
                  (VALUE(MID(_xlfn.TEXTSPLIT('Data Table'!C190, CHAR(10)), FIND("-", _xlfn.TEXTSPLIT('Data Table'!C190, CHAR(10)))+2,
                  SEARCH("hrs", _xlfn.TEXTSPLIT('Data Table'!C190, CHAR(10)))-SEARCH("-", _xlfn.TEXTSPLIT('Data Table'!C190, CHAR(10)))-2))/12)
               ), 2),
               "-"
            )
         )
      )
   )
)</f>
        <v>147</v>
      </c>
      <c r="D189" s="203" cm="1">
        <f t="array" ref="D189">IF('Data Table'!D190="", "-",
   IF('Data Table'!D190="-", "-",
      IF(ISNUMBER('Data Table'!D190*1), 'Data Table'!D190,
         IF(ISNUMBER(SEARCH("hrs", 'Data Table'!D190)),
            IFERROR(
               ROUND(SUMPRODUCT(
                  VALUE(LEFT(_xlfn.TEXTSPLIT('Data Table'!D190, CHAR(10)), FIND("-", _xlfn.TEXTSPLIT('Data Table'!D190, CHAR(10)))-1)) *
                  (VALUE(MID(_xlfn.TEXTSPLIT('Data Table'!D190, CHAR(10)), FIND("-", _xlfn.TEXTSPLIT('Data Table'!D190, CHAR(10)))+2,
                  SEARCH("hrs", _xlfn.TEXTSPLIT('Data Table'!D190, CHAR(10)))-SEARCH("-", _xlfn.TEXTSPLIT('Data Table'!D190, CHAR(10)))-2))/12)
               ), 2),
               "-"
            )
         )
      )
   )
)</f>
        <v>28</v>
      </c>
      <c r="E189" s="203" cm="1">
        <f t="array" ref="E189">IF('Data Table'!E190="", "-",
   IF('Data Table'!E190="-", "-",
      IF(ISNUMBER('Data Table'!E190*1), 'Data Table'!E190,
         IF(ISNUMBER(SEARCH("hrs", 'Data Table'!E190)),
            IFERROR(
               ROUND(SUMPRODUCT(
                  VALUE(LEFT(_xlfn.TEXTSPLIT('Data Table'!E190, CHAR(10)), FIND("-", _xlfn.TEXTSPLIT('Data Table'!E190, CHAR(10)))-1)) *
                  (VALUE(MID(_xlfn.TEXTSPLIT('Data Table'!E190, CHAR(10)), FIND("-", _xlfn.TEXTSPLIT('Data Table'!E190, CHAR(10)))+2,
                  SEARCH("hrs", _xlfn.TEXTSPLIT('Data Table'!E190, CHAR(10)))-SEARCH("-", _xlfn.TEXTSPLIT('Data Table'!E190, CHAR(10)))-2))/12)
               ), 2),
               "-"
            )
         )
      )
   )
)</f>
        <v>28</v>
      </c>
      <c r="F189" s="203" cm="1">
        <f t="array" ref="F189">IF('Data Table'!F190="", "-",
   IF('Data Table'!F190="-", "-",
      IF(ISNUMBER('Data Table'!F190*1), 'Data Table'!F190,
         IF(ISNUMBER(SEARCH("hrs", 'Data Table'!F190)),
            IFERROR(
               ROUND(SUMPRODUCT(
                  VALUE(LEFT(_xlfn.TEXTSPLIT('Data Table'!F190, CHAR(10)), FIND("-", _xlfn.TEXTSPLIT('Data Table'!F190, CHAR(10)))-1)) *
                  (VALUE(MID(_xlfn.TEXTSPLIT('Data Table'!F190, CHAR(10)), FIND("-", _xlfn.TEXTSPLIT('Data Table'!F190, CHAR(10)))+2,
                  SEARCH("hrs", _xlfn.TEXTSPLIT('Data Table'!F190, CHAR(10)))-SEARCH("-", _xlfn.TEXTSPLIT('Data Table'!F190, CHAR(10)))-2))/12)
               ), 2),
               "-"
            )
         )
      )
   )
)</f>
        <v>10</v>
      </c>
      <c r="G189" s="203" cm="1">
        <f t="array" ref="G189">IF('Data Table'!G190="", "-",
   IF('Data Table'!G190="-", "-",
      IF(ISNUMBER('Data Table'!G190*1), 'Data Table'!G190,
         IF(ISNUMBER(SEARCH("hrs", 'Data Table'!G190)),
            IFERROR(
               ROUND(SUMPRODUCT(
                  VALUE(LEFT(_xlfn.TEXTSPLIT('Data Table'!G190, CHAR(10)), FIND("-", _xlfn.TEXTSPLIT('Data Table'!G190, CHAR(10)))-1)) *
                  (VALUE(MID(_xlfn.TEXTSPLIT('Data Table'!G190, CHAR(10)), FIND("-", _xlfn.TEXTSPLIT('Data Table'!G190, CHAR(10)))+2,
                  SEARCH("hrs", _xlfn.TEXTSPLIT('Data Table'!G190, CHAR(10)))-SEARCH("-", _xlfn.TEXTSPLIT('Data Table'!G190, CHAR(10)))-2))/12)
               ), 2),
               "-"
            )
         )
      )
   )
)</f>
        <v>10</v>
      </c>
      <c r="H189" s="203" cm="1">
        <f t="array" ref="H189">IF('Data Table'!H190="", "-",
   IF('Data Table'!H190="-", "-",
      IF(ISNUMBER('Data Table'!H190*1), 'Data Table'!H190,
         IF(ISNUMBER(SEARCH("hrs", 'Data Table'!H190)),
            IFERROR(
               ROUND(SUMPRODUCT(
                  VALUE(LEFT(_xlfn.TEXTSPLIT('Data Table'!H190, CHAR(10)), FIND("-", _xlfn.TEXTSPLIT('Data Table'!H190, CHAR(10)))-1)) *
                  (VALUE(MID(_xlfn.TEXTSPLIT('Data Table'!H190, CHAR(10)), FIND("-", _xlfn.TEXTSPLIT('Data Table'!H190, CHAR(10)))+2,
                  SEARCH("hrs", _xlfn.TEXTSPLIT('Data Table'!H190, CHAR(10)))-SEARCH("-", _xlfn.TEXTSPLIT('Data Table'!H190, CHAR(10)))-2))/12)
               ), 2),
               "-"
            )
         )
      )
   )
)</f>
        <v>7</v>
      </c>
      <c r="I189" s="203" cm="1">
        <f t="array" ref="I189">IF('Data Table'!I190="", "-",
   IF('Data Table'!I190="-", "-",
      IF(ISNUMBER('Data Table'!I190*1), 'Data Table'!I190,
         IF(ISNUMBER(SEARCH("hrs", 'Data Table'!I190)),
            IFERROR(
               ROUND(SUMPRODUCT(
                  VALUE(LEFT(_xlfn.TEXTSPLIT('Data Table'!I190, CHAR(10)), FIND("-", _xlfn.TEXTSPLIT('Data Table'!I190, CHAR(10)))-1)) *
                  (VALUE(MID(_xlfn.TEXTSPLIT('Data Table'!I190, CHAR(10)), FIND("-", _xlfn.TEXTSPLIT('Data Table'!I190, CHAR(10)))+2,
                  SEARCH("hrs", _xlfn.TEXTSPLIT('Data Table'!I190, CHAR(10)))-SEARCH("-", _xlfn.TEXTSPLIT('Data Table'!I190, CHAR(10)))-2))/12)
               ), 2),
               "-"
            )
         )
      )
   )
)</f>
        <v>7</v>
      </c>
      <c r="J189" s="203" cm="1">
        <f t="array" ref="J189">IF('Data Table'!J190="", "-",
   IF('Data Table'!J190="-", "-",
      IF(ISNUMBER('Data Table'!J190*1), 'Data Table'!J190,
         IF(ISNUMBER(SEARCH("hrs", 'Data Table'!J190)),
            IFERROR(
               ROUND(SUMPRODUCT(
                  VALUE(LEFT(_xlfn.TEXTSPLIT('Data Table'!J190, CHAR(10)), FIND("-", _xlfn.TEXTSPLIT('Data Table'!J190, CHAR(10)))-1)) *
                  (VALUE(MID(_xlfn.TEXTSPLIT('Data Table'!J190, CHAR(10)), FIND("-", _xlfn.TEXTSPLIT('Data Table'!J190, CHAR(10)))+2,
                  SEARCH("hrs", _xlfn.TEXTSPLIT('Data Table'!J190, CHAR(10)))-SEARCH("-", _xlfn.TEXTSPLIT('Data Table'!J190, CHAR(10)))-2))/12)
               ), 2),
               "-"
            )
         )
      )
   )
)</f>
        <v>2</v>
      </c>
      <c r="K189" s="203" cm="1">
        <f t="array" ref="K189">IF('Data Table'!K190="", "-",
   IF('Data Table'!K190="-", "-",
      IF(ISNUMBER('Data Table'!K190*1), 'Data Table'!K190,
         IF(ISNUMBER(SEARCH("hrs", 'Data Table'!K190)),
            IFERROR(
               ROUND(SUMPRODUCT(
                  VALUE(LEFT(_xlfn.TEXTSPLIT('Data Table'!K190, CHAR(10)), FIND("-", _xlfn.TEXTSPLIT('Data Table'!K190, CHAR(10)))-1)) *
                  (VALUE(MID(_xlfn.TEXTSPLIT('Data Table'!K190, CHAR(10)), FIND("-", _xlfn.TEXTSPLIT('Data Table'!K190, CHAR(10)))+2,
                  SEARCH("hrs", _xlfn.TEXTSPLIT('Data Table'!K190, CHAR(10)))-SEARCH("-", _xlfn.TEXTSPLIT('Data Table'!K190, CHAR(10)))-2))/12)
               ), 2),
               "-"
            )
         )
      )
   )
)</f>
        <v>2</v>
      </c>
      <c r="L189" s="203" cm="1">
        <f t="array" ref="L189">IF('Data Table'!N190="", "-",
   IF('Data Table'!N190="-", "-",
      IF(ISNUMBER('Data Table'!N190*1), 'Data Table'!N190,
         IF(ISNUMBER(SEARCH("hrs", 'Data Table'!N190)),
            IFERROR(
               ROUND(SUMPRODUCT(
                  VALUE(LEFT(_xlfn.TEXTSPLIT('Data Table'!N190, CHAR(10)), FIND("-", _xlfn.TEXTSPLIT('Data Table'!N190, CHAR(10)))-1)) *
                  (VALUE(MID(_xlfn.TEXTSPLIT('Data Table'!N190, CHAR(10)), FIND("-", _xlfn.TEXTSPLIT('Data Table'!N190, CHAR(10)))+2,
                  SEARCH("hrs", _xlfn.TEXTSPLIT('Data Table'!N190, CHAR(10)))-SEARCH("-", _xlfn.TEXTSPLIT('Data Table'!N190, CHAR(10)))-2))/12)
               ), 2),
               "-"
            )
         )
      )
   )
)</f>
        <v>3</v>
      </c>
      <c r="M189" s="203" cm="1">
        <f t="array" ref="M189">IF('Data Table'!O190="", "-",
   IF('Data Table'!O190="-", "-",
      IF(ISNUMBER('Data Table'!O190*1), 'Data Table'!O190,
         IF(ISNUMBER(SEARCH("hrs", 'Data Table'!O190)),
            IFERROR(
               ROUND(SUMPRODUCT(
                  VALUE(LEFT(_xlfn.TEXTSPLIT('Data Table'!O190, CHAR(10)), FIND("-", _xlfn.TEXTSPLIT('Data Table'!O190, CHAR(10)))-1)) *
                  (VALUE(MID(_xlfn.TEXTSPLIT('Data Table'!O190, CHAR(10)), FIND("-", _xlfn.TEXTSPLIT('Data Table'!O190, CHAR(10)))+2,
                  SEARCH("hrs", _xlfn.TEXTSPLIT('Data Table'!O190, CHAR(10)))-SEARCH("-", _xlfn.TEXTSPLIT('Data Table'!O190, CHAR(10)))-2))/12)
               ), 2),
               "-"
            )
         )
      )
   )
)</f>
        <v>2</v>
      </c>
      <c r="N189" s="203" cm="1">
        <f t="array" ref="N189">IF('Data Table'!P190="", "-",
   IF('Data Table'!P190="-", "-",
      IF(ISNUMBER('Data Table'!P190*1), 'Data Table'!P190,
         IF(ISNUMBER(SEARCH("hrs", 'Data Table'!P190)),
            IFERROR(
               ROUND(SUMPRODUCT(
                  VALUE(LEFT(_xlfn.TEXTSPLIT('Data Table'!P190, CHAR(10)), FIND("-", _xlfn.TEXTSPLIT('Data Table'!P190, CHAR(10)))-1)) *
                  (VALUE(MID(_xlfn.TEXTSPLIT('Data Table'!P190, CHAR(10)), FIND("-", _xlfn.TEXTSPLIT('Data Table'!P190, CHAR(10)))+2,
                  SEARCH("hrs", _xlfn.TEXTSPLIT('Data Table'!P190, CHAR(10)))-SEARCH("-", _xlfn.TEXTSPLIT('Data Table'!P190, CHAR(10)))-2))/12)
               ), 2),
               "-"
            )
         )
      )
   )
)</f>
        <v>5</v>
      </c>
      <c r="O189" s="203" cm="1">
        <f t="array" ref="O189">IF('Data Table'!Q190="", "-",
   IF('Data Table'!Q190="-", "-",
      IF(ISNUMBER('Data Table'!Q190*1), 'Data Table'!Q190,
         IF(ISNUMBER(SEARCH("hrs", 'Data Table'!Q190)),
            IFERROR(
               ROUND(SUMPRODUCT(
                  VALUE(LEFT(_xlfn.TEXTSPLIT('Data Table'!Q190, CHAR(10)), FIND("-", _xlfn.TEXTSPLIT('Data Table'!Q190, CHAR(10)))-1)) *
                  (VALUE(MID(_xlfn.TEXTSPLIT('Data Table'!Q190, CHAR(10)), FIND("-", _xlfn.TEXTSPLIT('Data Table'!Q190, CHAR(10)))+2,
                  SEARCH("hrs", _xlfn.TEXTSPLIT('Data Table'!Q190, CHAR(10)))-SEARCH("-", _xlfn.TEXTSPLIT('Data Table'!Q190, CHAR(10)))-2))/12)
               ), 2),
               "-"
            )
         )
      )
   )
)</f>
        <v>5</v>
      </c>
      <c r="P189" s="203" cm="1">
        <f t="array" ref="P189">IF('Data Table'!R190="", "-",
   IF('Data Table'!R190="-", "-",
      IF(ISNUMBER('Data Table'!R190*1), 'Data Table'!R190,
         IF(ISNUMBER(SEARCH("hrs", 'Data Table'!R190)),
            IFERROR(
               ROUND(SUMPRODUCT(
                  VALUE(LEFT(_xlfn.TEXTSPLIT('Data Table'!R190, CHAR(10)), FIND("-", _xlfn.TEXTSPLIT('Data Table'!R190, CHAR(10)))-1)) *
                  (VALUE(MID(_xlfn.TEXTSPLIT('Data Table'!R190, CHAR(10)), FIND("-", _xlfn.TEXTSPLIT('Data Table'!R190, CHAR(10)))+2,
                  SEARCH("hrs", _xlfn.TEXTSPLIT('Data Table'!R190, CHAR(10)))-SEARCH("-", _xlfn.TEXTSPLIT('Data Table'!R190, CHAR(10)))-2))/12)
               ), 2),
               "-"
            )
         )
      )
   )
)</f>
        <v>2</v>
      </c>
      <c r="Q189" s="203" cm="1">
        <f t="array" ref="Q189">IF('Data Table'!S190="", "-",
   IF('Data Table'!S190="-", "-",
      IF(ISNUMBER('Data Table'!S190*1), 'Data Table'!S190,
         IF(ISNUMBER(SEARCH("hrs", 'Data Table'!S190)),
            IFERROR(
               ROUND(SUMPRODUCT(
                  VALUE(LEFT(_xlfn.TEXTSPLIT('Data Table'!S190, CHAR(10)), FIND("-", _xlfn.TEXTSPLIT('Data Table'!S190, CHAR(10)))-1)) *
                  (VALUE(MID(_xlfn.TEXTSPLIT('Data Table'!S190, CHAR(10)), FIND("-", _xlfn.TEXTSPLIT('Data Table'!S190, CHAR(10)))+2,
                  SEARCH("hrs", _xlfn.TEXTSPLIT('Data Table'!S190, CHAR(10)))-SEARCH("-", _xlfn.TEXTSPLIT('Data Table'!S190, CHAR(10)))-2))/12)
               ), 2),
               "-"
            )
         )
      )
   )
)</f>
        <v>2</v>
      </c>
      <c r="R189" s="203" cm="1">
        <f t="array" ref="R189">IF('Data Table'!T190="", "-",
   IF('Data Table'!T190="-", "-",
      IF(ISNUMBER('Data Table'!T190*1), 'Data Table'!T190,
         IF(ISNUMBER(SEARCH("hrs", 'Data Table'!T190)),
            IFERROR(
               ROUND(SUMPRODUCT(
                  VALUE(LEFT(_xlfn.TEXTSPLIT('Data Table'!T190, CHAR(10)), FIND("-", _xlfn.TEXTSPLIT('Data Table'!T190, CHAR(10)))-1)) *
                  (VALUE(MID(_xlfn.TEXTSPLIT('Data Table'!T190, CHAR(10)), FIND("-", _xlfn.TEXTSPLIT('Data Table'!T190, CHAR(10)))+2,
                  SEARCH("hrs", _xlfn.TEXTSPLIT('Data Table'!T190, CHAR(10)))-SEARCH("-", _xlfn.TEXTSPLIT('Data Table'!T190, CHAR(10)))-2))/12)
               ), 2),
               "-"
            )
         )
      )
   )
)</f>
        <v>6</v>
      </c>
      <c r="S189" s="203" cm="1">
        <f t="array" ref="S189">IF('Data Table'!U190="", "-",
   IF('Data Table'!U190="-", "-",
      IF(ISNUMBER('Data Table'!U190*1), 'Data Table'!U190,
         IF(ISNUMBER(SEARCH("hrs", 'Data Table'!U190)),
            IFERROR(
               ROUND(SUMPRODUCT(
                  VALUE(LEFT(_xlfn.TEXTSPLIT('Data Table'!U190, CHAR(10)), FIND("-", _xlfn.TEXTSPLIT('Data Table'!U190, CHAR(10)))-1)) *
                  (VALUE(MID(_xlfn.TEXTSPLIT('Data Table'!U190, CHAR(10)), FIND("-", _xlfn.TEXTSPLIT('Data Table'!U190, CHAR(10)))+2,
                  SEARCH("hrs", _xlfn.TEXTSPLIT('Data Table'!U190, CHAR(10)))-SEARCH("-", _xlfn.TEXTSPLIT('Data Table'!U190, CHAR(10)))-2))/12)
               ), 2),
               "-"
            )
         )
      )
   )
)</f>
        <v>6</v>
      </c>
      <c r="T189" s="274">
        <v>25629</v>
      </c>
      <c r="U189" s="275">
        <v>66234</v>
      </c>
      <c r="V189" s="253">
        <v>912</v>
      </c>
      <c r="W189" s="297"/>
    </row>
    <row r="190" spans="1:23" s="3" customFormat="1" ht="20.25" customHeight="1">
      <c r="A190" s="205">
        <v>45500</v>
      </c>
      <c r="B190" s="203" cm="1">
        <f t="array" ref="B190">IF('Data Table'!B191="", "-",
   IF('Data Table'!B191="-", "-",
      IF(ISNUMBER('Data Table'!B191*1), 'Data Table'!B191,
         IF(ISNUMBER(SEARCH("hrs", 'Data Table'!B191)),
            IFERROR(
               ROUND(SUMPRODUCT(
                  VALUE(LEFT(_xlfn.TEXTSPLIT('Data Table'!B191, CHAR(10)), FIND("-", _xlfn.TEXTSPLIT('Data Table'!B191, CHAR(10)))-1)) *
                  (VALUE(MID(_xlfn.TEXTSPLIT('Data Table'!B191, CHAR(10)), FIND("-", _xlfn.TEXTSPLIT('Data Table'!B191, CHAR(10)))+2,
                  SEARCH("hrs", _xlfn.TEXTSPLIT('Data Table'!B191, CHAR(10)))-SEARCH("-", _xlfn.TEXTSPLIT('Data Table'!B191, CHAR(10)))-2))/12)
               ), 2),
               "-"
            )
         )
      )
   )
)</f>
        <v>129</v>
      </c>
      <c r="C190" s="203" cm="1">
        <f t="array" ref="C190">IF('Data Table'!C191="", "-",
   IF('Data Table'!C191="-", "-",
      IF(ISNUMBER('Data Table'!C191*1), 'Data Table'!C191,
         IF(ISNUMBER(SEARCH("hrs", 'Data Table'!C191)),
            IFERROR(
               ROUND(SUMPRODUCT(
                  VALUE(LEFT(_xlfn.TEXTSPLIT('Data Table'!C191, CHAR(10)), FIND("-", _xlfn.TEXTSPLIT('Data Table'!C191, CHAR(10)))-1)) *
                  (VALUE(MID(_xlfn.TEXTSPLIT('Data Table'!C191, CHAR(10)), FIND("-", _xlfn.TEXTSPLIT('Data Table'!C191, CHAR(10)))+2,
                  SEARCH("hrs", _xlfn.TEXTSPLIT('Data Table'!C191, CHAR(10)))-SEARCH("-", _xlfn.TEXTSPLIT('Data Table'!C191, CHAR(10)))-2))/12)
               ), 2),
               "-"
            )
         )
      )
   )
)</f>
        <v>132</v>
      </c>
      <c r="D190" s="203" cm="1">
        <f t="array" ref="D190">IF('Data Table'!D191="", "-",
   IF('Data Table'!D191="-", "-",
      IF(ISNUMBER('Data Table'!D191*1), 'Data Table'!D191,
         IF(ISNUMBER(SEARCH("hrs", 'Data Table'!D191)),
            IFERROR(
               ROUND(SUMPRODUCT(
                  VALUE(LEFT(_xlfn.TEXTSPLIT('Data Table'!D191, CHAR(10)), FIND("-", _xlfn.TEXTSPLIT('Data Table'!D191, CHAR(10)))-1)) *
                  (VALUE(MID(_xlfn.TEXTSPLIT('Data Table'!D191, CHAR(10)), FIND("-", _xlfn.TEXTSPLIT('Data Table'!D191, CHAR(10)))+2,
                  SEARCH("hrs", _xlfn.TEXTSPLIT('Data Table'!D191, CHAR(10)))-SEARCH("-", _xlfn.TEXTSPLIT('Data Table'!D191, CHAR(10)))-2))/12)
               ), 2),
               "-"
            )
         )
      )
   )
)</f>
        <v>25</v>
      </c>
      <c r="E190" s="203" cm="1">
        <f t="array" ref="E190">IF('Data Table'!E191="", "-",
   IF('Data Table'!E191="-", "-",
      IF(ISNUMBER('Data Table'!E191*1), 'Data Table'!E191,
         IF(ISNUMBER(SEARCH("hrs", 'Data Table'!E191)),
            IFERROR(
               ROUND(SUMPRODUCT(
                  VALUE(LEFT(_xlfn.TEXTSPLIT('Data Table'!E191, CHAR(10)), FIND("-", _xlfn.TEXTSPLIT('Data Table'!E191, CHAR(10)))-1)) *
                  (VALUE(MID(_xlfn.TEXTSPLIT('Data Table'!E191, CHAR(10)), FIND("-", _xlfn.TEXTSPLIT('Data Table'!E191, CHAR(10)))+2,
                  SEARCH("hrs", _xlfn.TEXTSPLIT('Data Table'!E191, CHAR(10)))-SEARCH("-", _xlfn.TEXTSPLIT('Data Table'!E191, CHAR(10)))-2))/12)
               ), 2),
               "-"
            )
         )
      )
   )
)</f>
        <v>26</v>
      </c>
      <c r="F190" s="203" cm="1">
        <f t="array" ref="F190">IF('Data Table'!F191="", "-",
   IF('Data Table'!F191="-", "-",
      IF(ISNUMBER('Data Table'!F191*1), 'Data Table'!F191,
         IF(ISNUMBER(SEARCH("hrs", 'Data Table'!F191)),
            IFERROR(
               ROUND(SUMPRODUCT(
                  VALUE(LEFT(_xlfn.TEXTSPLIT('Data Table'!F191, CHAR(10)), FIND("-", _xlfn.TEXTSPLIT('Data Table'!F191, CHAR(10)))-1)) *
                  (VALUE(MID(_xlfn.TEXTSPLIT('Data Table'!F191, CHAR(10)), FIND("-", _xlfn.TEXTSPLIT('Data Table'!F191, CHAR(10)))+2,
                  SEARCH("hrs", _xlfn.TEXTSPLIT('Data Table'!F191, CHAR(10)))-SEARCH("-", _xlfn.TEXTSPLIT('Data Table'!F191, CHAR(10)))-2))/12)
               ), 2),
               "-"
            )
         )
      )
   )
)</f>
        <v>9</v>
      </c>
      <c r="G190" s="203" cm="1">
        <f t="array" ref="G190">IF('Data Table'!G191="", "-",
   IF('Data Table'!G191="-", "-",
      IF(ISNUMBER('Data Table'!G191*1), 'Data Table'!G191,
         IF(ISNUMBER(SEARCH("hrs", 'Data Table'!G191)),
            IFERROR(
               ROUND(SUMPRODUCT(
                  VALUE(LEFT(_xlfn.TEXTSPLIT('Data Table'!G191, CHAR(10)), FIND("-", _xlfn.TEXTSPLIT('Data Table'!G191, CHAR(10)))-1)) *
                  (VALUE(MID(_xlfn.TEXTSPLIT('Data Table'!G191, CHAR(10)), FIND("-", _xlfn.TEXTSPLIT('Data Table'!G191, CHAR(10)))+2,
                  SEARCH("hrs", _xlfn.TEXTSPLIT('Data Table'!G191, CHAR(10)))-SEARCH("-", _xlfn.TEXTSPLIT('Data Table'!G191, CHAR(10)))-2))/12)
               ), 2),
               "-"
            )
         )
      )
   )
)</f>
        <v>10</v>
      </c>
      <c r="H190" s="203" cm="1">
        <f t="array" ref="H190">IF('Data Table'!H191="", "-",
   IF('Data Table'!H191="-", "-",
      IF(ISNUMBER('Data Table'!H191*1), 'Data Table'!H191,
         IF(ISNUMBER(SEARCH("hrs", 'Data Table'!H191)),
            IFERROR(
               ROUND(SUMPRODUCT(
                  VALUE(LEFT(_xlfn.TEXTSPLIT('Data Table'!H191, CHAR(10)), FIND("-", _xlfn.TEXTSPLIT('Data Table'!H191, CHAR(10)))-1)) *
                  (VALUE(MID(_xlfn.TEXTSPLIT('Data Table'!H191, CHAR(10)), FIND("-", _xlfn.TEXTSPLIT('Data Table'!H191, CHAR(10)))+2,
                  SEARCH("hrs", _xlfn.TEXTSPLIT('Data Table'!H191, CHAR(10)))-SEARCH("-", _xlfn.TEXTSPLIT('Data Table'!H191, CHAR(10)))-2))/12)
               ), 2),
               "-"
            )
         )
      )
   )
)</f>
        <v>8</v>
      </c>
      <c r="I190" s="203" cm="1">
        <f t="array" ref="I190">IF('Data Table'!I191="", "-",
   IF('Data Table'!I191="-", "-",
      IF(ISNUMBER('Data Table'!I191*1), 'Data Table'!I191,
         IF(ISNUMBER(SEARCH("hrs", 'Data Table'!I191)),
            IFERROR(
               ROUND(SUMPRODUCT(
                  VALUE(LEFT(_xlfn.TEXTSPLIT('Data Table'!I191, CHAR(10)), FIND("-", _xlfn.TEXTSPLIT('Data Table'!I191, CHAR(10)))-1)) *
                  (VALUE(MID(_xlfn.TEXTSPLIT('Data Table'!I191, CHAR(10)), FIND("-", _xlfn.TEXTSPLIT('Data Table'!I191, CHAR(10)))+2,
                  SEARCH("hrs", _xlfn.TEXTSPLIT('Data Table'!I191, CHAR(10)))-SEARCH("-", _xlfn.TEXTSPLIT('Data Table'!I191, CHAR(10)))-2))/12)
               ), 2),
               "-"
            )
         )
      )
   )
)</f>
        <v>7</v>
      </c>
      <c r="J190" s="203" cm="1">
        <f t="array" ref="J190">IF('Data Table'!J191="", "-",
   IF('Data Table'!J191="-", "-",
      IF(ISNUMBER('Data Table'!J191*1), 'Data Table'!J191,
         IF(ISNUMBER(SEARCH("hrs", 'Data Table'!J191)),
            IFERROR(
               ROUND(SUMPRODUCT(
                  VALUE(LEFT(_xlfn.TEXTSPLIT('Data Table'!J191, CHAR(10)), FIND("-", _xlfn.TEXTSPLIT('Data Table'!J191, CHAR(10)))-1)) *
                  (VALUE(MID(_xlfn.TEXTSPLIT('Data Table'!J191, CHAR(10)), FIND("-", _xlfn.TEXTSPLIT('Data Table'!J191, CHAR(10)))+2,
                  SEARCH("hrs", _xlfn.TEXTSPLIT('Data Table'!J191, CHAR(10)))-SEARCH("-", _xlfn.TEXTSPLIT('Data Table'!J191, CHAR(10)))-2))/12)
               ), 2),
               "-"
            )
         )
      )
   )
)</f>
        <v>2</v>
      </c>
      <c r="K190" s="203" cm="1">
        <f t="array" ref="K190">IF('Data Table'!K191="", "-",
   IF('Data Table'!K191="-", "-",
      IF(ISNUMBER('Data Table'!K191*1), 'Data Table'!K191,
         IF(ISNUMBER(SEARCH("hrs", 'Data Table'!K191)),
            IFERROR(
               ROUND(SUMPRODUCT(
                  VALUE(LEFT(_xlfn.TEXTSPLIT('Data Table'!K191, CHAR(10)), FIND("-", _xlfn.TEXTSPLIT('Data Table'!K191, CHAR(10)))-1)) *
                  (VALUE(MID(_xlfn.TEXTSPLIT('Data Table'!K191, CHAR(10)), FIND("-", _xlfn.TEXTSPLIT('Data Table'!K191, CHAR(10)))+2,
                  SEARCH("hrs", _xlfn.TEXTSPLIT('Data Table'!K191, CHAR(10)))-SEARCH("-", _xlfn.TEXTSPLIT('Data Table'!K191, CHAR(10)))-2))/12)
               ), 2),
               "-"
            )
         )
      )
   )
)</f>
        <v>2</v>
      </c>
      <c r="L190" s="203" cm="1">
        <f t="array" ref="L190">IF('Data Table'!N191="", "-",
   IF('Data Table'!N191="-", "-",
      IF(ISNUMBER('Data Table'!N191*1), 'Data Table'!N191,
         IF(ISNUMBER(SEARCH("hrs", 'Data Table'!N191)),
            IFERROR(
               ROUND(SUMPRODUCT(
                  VALUE(LEFT(_xlfn.TEXTSPLIT('Data Table'!N191, CHAR(10)), FIND("-", _xlfn.TEXTSPLIT('Data Table'!N191, CHAR(10)))-1)) *
                  (VALUE(MID(_xlfn.TEXTSPLIT('Data Table'!N191, CHAR(10)), FIND("-", _xlfn.TEXTSPLIT('Data Table'!N191, CHAR(10)))+2,
                  SEARCH("hrs", _xlfn.TEXTSPLIT('Data Table'!N191, CHAR(10)))-SEARCH("-", _xlfn.TEXTSPLIT('Data Table'!N191, CHAR(10)))-2))/12)
               ), 2),
               "-"
            )
         )
      )
   )
)</f>
        <v>2</v>
      </c>
      <c r="M190" s="203" cm="1">
        <f t="array" ref="M190">IF('Data Table'!O191="", "-",
   IF('Data Table'!O191="-", "-",
      IF(ISNUMBER('Data Table'!O191*1), 'Data Table'!O191,
         IF(ISNUMBER(SEARCH("hrs", 'Data Table'!O191)),
            IFERROR(
               ROUND(SUMPRODUCT(
                  VALUE(LEFT(_xlfn.TEXTSPLIT('Data Table'!O191, CHAR(10)), FIND("-", _xlfn.TEXTSPLIT('Data Table'!O191, CHAR(10)))-1)) *
                  (VALUE(MID(_xlfn.TEXTSPLIT('Data Table'!O191, CHAR(10)), FIND("-", _xlfn.TEXTSPLIT('Data Table'!O191, CHAR(10)))+2,
                  SEARCH("hrs", _xlfn.TEXTSPLIT('Data Table'!O191, CHAR(10)))-SEARCH("-", _xlfn.TEXTSPLIT('Data Table'!O191, CHAR(10)))-2))/12)
               ), 2),
               "-"
            )
         )
      )
   )
)</f>
        <v>1</v>
      </c>
      <c r="N190" s="203" cm="1">
        <f t="array" ref="N190">IF('Data Table'!P191="", "-",
   IF('Data Table'!P191="-", "-",
      IF(ISNUMBER('Data Table'!P191*1), 'Data Table'!P191,
         IF(ISNUMBER(SEARCH("hrs", 'Data Table'!P191)),
            IFERROR(
               ROUND(SUMPRODUCT(
                  VALUE(LEFT(_xlfn.TEXTSPLIT('Data Table'!P191, CHAR(10)), FIND("-", _xlfn.TEXTSPLIT('Data Table'!P191, CHAR(10)))-1)) *
                  (VALUE(MID(_xlfn.TEXTSPLIT('Data Table'!P191, CHAR(10)), FIND("-", _xlfn.TEXTSPLIT('Data Table'!P191, CHAR(10)))+2,
                  SEARCH("hrs", _xlfn.TEXTSPLIT('Data Table'!P191, CHAR(10)))-SEARCH("-", _xlfn.TEXTSPLIT('Data Table'!P191, CHAR(10)))-2))/12)
               ), 2),
               "-"
            )
         )
      )
   )
)</f>
        <v>4</v>
      </c>
      <c r="O190" s="203" cm="1">
        <f t="array" ref="O190">IF('Data Table'!Q191="", "-",
   IF('Data Table'!Q191="-", "-",
      IF(ISNUMBER('Data Table'!Q191*1), 'Data Table'!Q191,
         IF(ISNUMBER(SEARCH("hrs", 'Data Table'!Q191)),
            IFERROR(
               ROUND(SUMPRODUCT(
                  VALUE(LEFT(_xlfn.TEXTSPLIT('Data Table'!Q191, CHAR(10)), FIND("-", _xlfn.TEXTSPLIT('Data Table'!Q191, CHAR(10)))-1)) *
                  (VALUE(MID(_xlfn.TEXTSPLIT('Data Table'!Q191, CHAR(10)), FIND("-", _xlfn.TEXTSPLIT('Data Table'!Q191, CHAR(10)))+2,
                  SEARCH("hrs", _xlfn.TEXTSPLIT('Data Table'!Q191, CHAR(10)))-SEARCH("-", _xlfn.TEXTSPLIT('Data Table'!Q191, CHAR(10)))-2))/12)
               ), 2),
               "-"
            )
         )
      )
   )
)</f>
        <v>4</v>
      </c>
      <c r="P190" s="203" cm="1">
        <f t="array" ref="P190">IF('Data Table'!R191="", "-",
   IF('Data Table'!R191="-", "-",
      IF(ISNUMBER('Data Table'!R191*1), 'Data Table'!R191,
         IF(ISNUMBER(SEARCH("hrs", 'Data Table'!R191)),
            IFERROR(
               ROUND(SUMPRODUCT(
                  VALUE(LEFT(_xlfn.TEXTSPLIT('Data Table'!R191, CHAR(10)), FIND("-", _xlfn.TEXTSPLIT('Data Table'!R191, CHAR(10)))-1)) *
                  (VALUE(MID(_xlfn.TEXTSPLIT('Data Table'!R191, CHAR(10)), FIND("-", _xlfn.TEXTSPLIT('Data Table'!R191, CHAR(10)))+2,
                  SEARCH("hrs", _xlfn.TEXTSPLIT('Data Table'!R191, CHAR(10)))-SEARCH("-", _xlfn.TEXTSPLIT('Data Table'!R191, CHAR(10)))-2))/12)
               ), 2),
               "-"
            )
         )
      )
   )
)</f>
        <v>2</v>
      </c>
      <c r="Q190" s="203" cm="1">
        <f t="array" ref="Q190">IF('Data Table'!S191="", "-",
   IF('Data Table'!S191="-", "-",
      IF(ISNUMBER('Data Table'!S191*1), 'Data Table'!S191,
         IF(ISNUMBER(SEARCH("hrs", 'Data Table'!S191)),
            IFERROR(
               ROUND(SUMPRODUCT(
                  VALUE(LEFT(_xlfn.TEXTSPLIT('Data Table'!S191, CHAR(10)), FIND("-", _xlfn.TEXTSPLIT('Data Table'!S191, CHAR(10)))-1)) *
                  (VALUE(MID(_xlfn.TEXTSPLIT('Data Table'!S191, CHAR(10)), FIND("-", _xlfn.TEXTSPLIT('Data Table'!S191, CHAR(10)))+2,
                  SEARCH("hrs", _xlfn.TEXTSPLIT('Data Table'!S191, CHAR(10)))-SEARCH("-", _xlfn.TEXTSPLIT('Data Table'!S191, CHAR(10)))-2))/12)
               ), 2),
               "-"
            )
         )
      )
   )
)</f>
        <v>2</v>
      </c>
      <c r="R190" s="203" cm="1">
        <f t="array" ref="R190">IF('Data Table'!T191="", "-",
   IF('Data Table'!T191="-", "-",
      IF(ISNUMBER('Data Table'!T191*1), 'Data Table'!T191,
         IF(ISNUMBER(SEARCH("hrs", 'Data Table'!T191)),
            IFERROR(
               ROUND(SUMPRODUCT(
                  VALUE(LEFT(_xlfn.TEXTSPLIT('Data Table'!T191, CHAR(10)), FIND("-", _xlfn.TEXTSPLIT('Data Table'!T191, CHAR(10)))-1)) *
                  (VALUE(MID(_xlfn.TEXTSPLIT('Data Table'!T191, CHAR(10)), FIND("-", _xlfn.TEXTSPLIT('Data Table'!T191, CHAR(10)))+2,
                  SEARCH("hrs", _xlfn.TEXTSPLIT('Data Table'!T191, CHAR(10)))-SEARCH("-", _xlfn.TEXTSPLIT('Data Table'!T191, CHAR(10)))-2))/12)
               ), 2),
               "-"
            )
         )
      )
   )
)</f>
        <v>6</v>
      </c>
      <c r="S190" s="203" cm="1">
        <f t="array" ref="S190">IF('Data Table'!U191="", "-",
   IF('Data Table'!U191="-", "-",
      IF(ISNUMBER('Data Table'!U191*1), 'Data Table'!U191,
         IF(ISNUMBER(SEARCH("hrs", 'Data Table'!U191)),
            IFERROR(
               ROUND(SUMPRODUCT(
                  VALUE(LEFT(_xlfn.TEXTSPLIT('Data Table'!U191, CHAR(10)), FIND("-", _xlfn.TEXTSPLIT('Data Table'!U191, CHAR(10)))-1)) *
                  (VALUE(MID(_xlfn.TEXTSPLIT('Data Table'!U191, CHAR(10)), FIND("-", _xlfn.TEXTSPLIT('Data Table'!U191, CHAR(10)))+2,
                  SEARCH("hrs", _xlfn.TEXTSPLIT('Data Table'!U191, CHAR(10)))-SEARCH("-", _xlfn.TEXTSPLIT('Data Table'!U191, CHAR(10)))-2))/12)
               ), 2),
               "-"
            )
         )
      )
   )
)</f>
        <v>6</v>
      </c>
      <c r="T190" s="270">
        <v>25267</v>
      </c>
      <c r="U190" s="275">
        <v>62194</v>
      </c>
      <c r="V190" s="253">
        <v>822</v>
      </c>
      <c r="W190" s="297"/>
    </row>
    <row r="191" spans="1:23" s="3" customFormat="1" ht="20.25" customHeight="1">
      <c r="A191" s="205">
        <v>45501</v>
      </c>
      <c r="B191" s="203" cm="1">
        <f t="array" ref="B191">IF('Data Table'!B192="", "-",
   IF('Data Table'!B192="-", "-",
      IF(ISNUMBER('Data Table'!B192*1), 'Data Table'!B192,
         IF(ISNUMBER(SEARCH("hrs", 'Data Table'!B192)),
            IFERROR(
               ROUND(SUMPRODUCT(
                  VALUE(LEFT(_xlfn.TEXTSPLIT('Data Table'!B192, CHAR(10)), FIND("-", _xlfn.TEXTSPLIT('Data Table'!B192, CHAR(10)))-1)) *
                  (VALUE(MID(_xlfn.TEXTSPLIT('Data Table'!B192, CHAR(10)), FIND("-", _xlfn.TEXTSPLIT('Data Table'!B192, CHAR(10)))+2,
                  SEARCH("hrs", _xlfn.TEXTSPLIT('Data Table'!B192, CHAR(10)))-SEARCH("-", _xlfn.TEXTSPLIT('Data Table'!B192, CHAR(10)))-2))/12)
               ), 2),
               "-"
            )
         )
      )
   )
)</f>
        <v>120</v>
      </c>
      <c r="C191" s="203" cm="1">
        <f t="array" ref="C191">IF('Data Table'!C192="", "-",
   IF('Data Table'!C192="-", "-",
      IF(ISNUMBER('Data Table'!C192*1), 'Data Table'!C192,
         IF(ISNUMBER(SEARCH("hrs", 'Data Table'!C192)),
            IFERROR(
               ROUND(SUMPRODUCT(
                  VALUE(LEFT(_xlfn.TEXTSPLIT('Data Table'!C192, CHAR(10)), FIND("-", _xlfn.TEXTSPLIT('Data Table'!C192, CHAR(10)))-1)) *
                  (VALUE(MID(_xlfn.TEXTSPLIT('Data Table'!C192, CHAR(10)), FIND("-", _xlfn.TEXTSPLIT('Data Table'!C192, CHAR(10)))+2,
                  SEARCH("hrs", _xlfn.TEXTSPLIT('Data Table'!C192, CHAR(10)))-SEARCH("-", _xlfn.TEXTSPLIT('Data Table'!C192, CHAR(10)))-2))/12)
               ), 2),
               "-"
            )
         )
      )
   )
)</f>
        <v>130</v>
      </c>
      <c r="D191" s="203" cm="1">
        <f t="array" ref="D191">IF('Data Table'!D192="", "-",
   IF('Data Table'!D192="-", "-",
      IF(ISNUMBER('Data Table'!D192*1), 'Data Table'!D192,
         IF(ISNUMBER(SEARCH("hrs", 'Data Table'!D192)),
            IFERROR(
               ROUND(SUMPRODUCT(
                  VALUE(LEFT(_xlfn.TEXTSPLIT('Data Table'!D192, CHAR(10)), FIND("-", _xlfn.TEXTSPLIT('Data Table'!D192, CHAR(10)))-1)) *
                  (VALUE(MID(_xlfn.TEXTSPLIT('Data Table'!D192, CHAR(10)), FIND("-", _xlfn.TEXTSPLIT('Data Table'!D192, CHAR(10)))+2,
                  SEARCH("hrs", _xlfn.TEXTSPLIT('Data Table'!D192, CHAR(10)))-SEARCH("-", _xlfn.TEXTSPLIT('Data Table'!D192, CHAR(10)))-2))/12)
               ), 2),
               "-"
            )
         )
      )
   )
)</f>
        <v>25</v>
      </c>
      <c r="E191" s="203" cm="1">
        <f t="array" ref="E191">IF('Data Table'!E192="", "-",
   IF('Data Table'!E192="-", "-",
      IF(ISNUMBER('Data Table'!E192*1), 'Data Table'!E192,
         IF(ISNUMBER(SEARCH("hrs", 'Data Table'!E192)),
            IFERROR(
               ROUND(SUMPRODUCT(
                  VALUE(LEFT(_xlfn.TEXTSPLIT('Data Table'!E192, CHAR(10)), FIND("-", _xlfn.TEXTSPLIT('Data Table'!E192, CHAR(10)))-1)) *
                  (VALUE(MID(_xlfn.TEXTSPLIT('Data Table'!E192, CHAR(10)), FIND("-", _xlfn.TEXTSPLIT('Data Table'!E192, CHAR(10)))+2,
                  SEARCH("hrs", _xlfn.TEXTSPLIT('Data Table'!E192, CHAR(10)))-SEARCH("-", _xlfn.TEXTSPLIT('Data Table'!E192, CHAR(10)))-2))/12)
               ), 2),
               "-"
            )
         )
      )
   )
)</f>
        <v>24</v>
      </c>
      <c r="F191" s="203" cm="1">
        <f t="array" ref="F191">IF('Data Table'!F192="", "-",
   IF('Data Table'!F192="-", "-",
      IF(ISNUMBER('Data Table'!F192*1), 'Data Table'!F192,
         IF(ISNUMBER(SEARCH("hrs", 'Data Table'!F192)),
            IFERROR(
               ROUND(SUMPRODUCT(
                  VALUE(LEFT(_xlfn.TEXTSPLIT('Data Table'!F192, CHAR(10)), FIND("-", _xlfn.TEXTSPLIT('Data Table'!F192, CHAR(10)))-1)) *
                  (VALUE(MID(_xlfn.TEXTSPLIT('Data Table'!F192, CHAR(10)), FIND("-", _xlfn.TEXTSPLIT('Data Table'!F192, CHAR(10)))+2,
                  SEARCH("hrs", _xlfn.TEXTSPLIT('Data Table'!F192, CHAR(10)))-SEARCH("-", _xlfn.TEXTSPLIT('Data Table'!F192, CHAR(10)))-2))/12)
               ), 2),
               "-"
            )
         )
      )
   )
)</f>
        <v>9</v>
      </c>
      <c r="G191" s="203" cm="1">
        <f t="array" ref="G191">IF('Data Table'!G192="", "-",
   IF('Data Table'!G192="-", "-",
      IF(ISNUMBER('Data Table'!G192*1), 'Data Table'!G192,
         IF(ISNUMBER(SEARCH("hrs", 'Data Table'!G192)),
            IFERROR(
               ROUND(SUMPRODUCT(
                  VALUE(LEFT(_xlfn.TEXTSPLIT('Data Table'!G192, CHAR(10)), FIND("-", _xlfn.TEXTSPLIT('Data Table'!G192, CHAR(10)))-1)) *
                  (VALUE(MID(_xlfn.TEXTSPLIT('Data Table'!G192, CHAR(10)), FIND("-", _xlfn.TEXTSPLIT('Data Table'!G192, CHAR(10)))+2,
                  SEARCH("hrs", _xlfn.TEXTSPLIT('Data Table'!G192, CHAR(10)))-SEARCH("-", _xlfn.TEXTSPLIT('Data Table'!G192, CHAR(10)))-2))/12)
               ), 2),
               "-"
            )
         )
      )
   )
)</f>
        <v>8</v>
      </c>
      <c r="H191" s="203" cm="1">
        <f t="array" ref="H191">IF('Data Table'!H192="", "-",
   IF('Data Table'!H192="-", "-",
      IF(ISNUMBER('Data Table'!H192*1), 'Data Table'!H192,
         IF(ISNUMBER(SEARCH("hrs", 'Data Table'!H192)),
            IFERROR(
               ROUND(SUMPRODUCT(
                  VALUE(LEFT(_xlfn.TEXTSPLIT('Data Table'!H192, CHAR(10)), FIND("-", _xlfn.TEXTSPLIT('Data Table'!H192, CHAR(10)))-1)) *
                  (VALUE(MID(_xlfn.TEXTSPLIT('Data Table'!H192, CHAR(10)), FIND("-", _xlfn.TEXTSPLIT('Data Table'!H192, CHAR(10)))+2,
                  SEARCH("hrs", _xlfn.TEXTSPLIT('Data Table'!H192, CHAR(10)))-SEARCH("-", _xlfn.TEXTSPLIT('Data Table'!H192, CHAR(10)))-2))/12)
               ), 2),
               "-"
            )
         )
      )
   )
)</f>
        <v>7</v>
      </c>
      <c r="I191" s="203" cm="1">
        <f t="array" ref="I191">IF('Data Table'!I192="", "-",
   IF('Data Table'!I192="-", "-",
      IF(ISNUMBER('Data Table'!I192*1), 'Data Table'!I192,
         IF(ISNUMBER(SEARCH("hrs", 'Data Table'!I192)),
            IFERROR(
               ROUND(SUMPRODUCT(
                  VALUE(LEFT(_xlfn.TEXTSPLIT('Data Table'!I192, CHAR(10)), FIND("-", _xlfn.TEXTSPLIT('Data Table'!I192, CHAR(10)))-1)) *
                  (VALUE(MID(_xlfn.TEXTSPLIT('Data Table'!I192, CHAR(10)), FIND("-", _xlfn.TEXTSPLIT('Data Table'!I192, CHAR(10)))+2,
                  SEARCH("hrs", _xlfn.TEXTSPLIT('Data Table'!I192, CHAR(10)))-SEARCH("-", _xlfn.TEXTSPLIT('Data Table'!I192, CHAR(10)))-2))/12)
               ), 2),
               "-"
            )
         )
      )
   )
)</f>
        <v>10</v>
      </c>
      <c r="J191" s="203" cm="1">
        <f t="array" ref="J191">IF('Data Table'!J192="", "-",
   IF('Data Table'!J192="-", "-",
      IF(ISNUMBER('Data Table'!J192*1), 'Data Table'!J192,
         IF(ISNUMBER(SEARCH("hrs", 'Data Table'!J192)),
            IFERROR(
               ROUND(SUMPRODUCT(
                  VALUE(LEFT(_xlfn.TEXTSPLIT('Data Table'!J192, CHAR(10)), FIND("-", _xlfn.TEXTSPLIT('Data Table'!J192, CHAR(10)))-1)) *
                  (VALUE(MID(_xlfn.TEXTSPLIT('Data Table'!J192, CHAR(10)), FIND("-", _xlfn.TEXTSPLIT('Data Table'!J192, CHAR(10)))+2,
                  SEARCH("hrs", _xlfn.TEXTSPLIT('Data Table'!J192, CHAR(10)))-SEARCH("-", _xlfn.TEXTSPLIT('Data Table'!J192, CHAR(10)))-2))/12)
               ), 2),
               "-"
            )
         )
      )
   )
)</f>
        <v>1</v>
      </c>
      <c r="K191" s="203" cm="1">
        <f t="array" ref="K191">IF('Data Table'!K192="", "-",
   IF('Data Table'!K192="-", "-",
      IF(ISNUMBER('Data Table'!K192*1), 'Data Table'!K192,
         IF(ISNUMBER(SEARCH("hrs", 'Data Table'!K192)),
            IFERROR(
               ROUND(SUMPRODUCT(
                  VALUE(LEFT(_xlfn.TEXTSPLIT('Data Table'!K192, CHAR(10)), FIND("-", _xlfn.TEXTSPLIT('Data Table'!K192, CHAR(10)))-1)) *
                  (VALUE(MID(_xlfn.TEXTSPLIT('Data Table'!K192, CHAR(10)), FIND("-", _xlfn.TEXTSPLIT('Data Table'!K192, CHAR(10)))+2,
                  SEARCH("hrs", _xlfn.TEXTSPLIT('Data Table'!K192, CHAR(10)))-SEARCH("-", _xlfn.TEXTSPLIT('Data Table'!K192, CHAR(10)))-2))/12)
               ), 2),
               "-"
            )
         )
      )
   )
)</f>
        <v>3</v>
      </c>
      <c r="L191" s="203" cm="1">
        <f t="array" ref="L191">IF('Data Table'!N192="", "-",
   IF('Data Table'!N192="-", "-",
      IF(ISNUMBER('Data Table'!N192*1), 'Data Table'!N192,
         IF(ISNUMBER(SEARCH("hrs", 'Data Table'!N192)),
            IFERROR(
               ROUND(SUMPRODUCT(
                  VALUE(LEFT(_xlfn.TEXTSPLIT('Data Table'!N192, CHAR(10)), FIND("-", _xlfn.TEXTSPLIT('Data Table'!N192, CHAR(10)))-1)) *
                  (VALUE(MID(_xlfn.TEXTSPLIT('Data Table'!N192, CHAR(10)), FIND("-", _xlfn.TEXTSPLIT('Data Table'!N192, CHAR(10)))+2,
                  SEARCH("hrs", _xlfn.TEXTSPLIT('Data Table'!N192, CHAR(10)))-SEARCH("-", _xlfn.TEXTSPLIT('Data Table'!N192, CHAR(10)))-2))/12)
               ), 2),
               "-"
            )
         )
      )
   )
)</f>
        <v>1</v>
      </c>
      <c r="M191" s="203" cm="1">
        <f t="array" ref="M191">IF('Data Table'!O192="", "-",
   IF('Data Table'!O192="-", "-",
      IF(ISNUMBER('Data Table'!O192*1), 'Data Table'!O192,
         IF(ISNUMBER(SEARCH("hrs", 'Data Table'!O192)),
            IFERROR(
               ROUND(SUMPRODUCT(
                  VALUE(LEFT(_xlfn.TEXTSPLIT('Data Table'!O192, CHAR(10)), FIND("-", _xlfn.TEXTSPLIT('Data Table'!O192, CHAR(10)))-1)) *
                  (VALUE(MID(_xlfn.TEXTSPLIT('Data Table'!O192, CHAR(10)), FIND("-", _xlfn.TEXTSPLIT('Data Table'!O192, CHAR(10)))+2,
                  SEARCH("hrs", _xlfn.TEXTSPLIT('Data Table'!O192, CHAR(10)))-SEARCH("-", _xlfn.TEXTSPLIT('Data Table'!O192, CHAR(10)))-2))/12)
               ), 2),
               "-"
            )
         )
      )
   )
)</f>
        <v>1</v>
      </c>
      <c r="N191" s="203" cm="1">
        <f t="array" ref="N191">IF('Data Table'!P192="", "-",
   IF('Data Table'!P192="-", "-",
      IF(ISNUMBER('Data Table'!P192*1), 'Data Table'!P192,
         IF(ISNUMBER(SEARCH("hrs", 'Data Table'!P192)),
            IFERROR(
               ROUND(SUMPRODUCT(
                  VALUE(LEFT(_xlfn.TEXTSPLIT('Data Table'!P192, CHAR(10)), FIND("-", _xlfn.TEXTSPLIT('Data Table'!P192, CHAR(10)))-1)) *
                  (VALUE(MID(_xlfn.TEXTSPLIT('Data Table'!P192, CHAR(10)), FIND("-", _xlfn.TEXTSPLIT('Data Table'!P192, CHAR(10)))+2,
                  SEARCH("hrs", _xlfn.TEXTSPLIT('Data Table'!P192, CHAR(10)))-SEARCH("-", _xlfn.TEXTSPLIT('Data Table'!P192, CHAR(10)))-2))/12)
               ), 2),
               "-"
            )
         )
      )
   )
)</f>
        <v>4</v>
      </c>
      <c r="O191" s="203" cm="1">
        <f t="array" ref="O191">IF('Data Table'!Q192="", "-",
   IF('Data Table'!Q192="-", "-",
      IF(ISNUMBER('Data Table'!Q192*1), 'Data Table'!Q192,
         IF(ISNUMBER(SEARCH("hrs", 'Data Table'!Q192)),
            IFERROR(
               ROUND(SUMPRODUCT(
                  VALUE(LEFT(_xlfn.TEXTSPLIT('Data Table'!Q192, CHAR(10)), FIND("-", _xlfn.TEXTSPLIT('Data Table'!Q192, CHAR(10)))-1)) *
                  (VALUE(MID(_xlfn.TEXTSPLIT('Data Table'!Q192, CHAR(10)), FIND("-", _xlfn.TEXTSPLIT('Data Table'!Q192, CHAR(10)))+2,
                  SEARCH("hrs", _xlfn.TEXTSPLIT('Data Table'!Q192, CHAR(10)))-SEARCH("-", _xlfn.TEXTSPLIT('Data Table'!Q192, CHAR(10)))-2))/12)
               ), 2),
               "-"
            )
         )
      )
   )
)</f>
        <v>4</v>
      </c>
      <c r="P191" s="203" cm="1">
        <f t="array" ref="P191">IF('Data Table'!R192="", "-",
   IF('Data Table'!R192="-", "-",
      IF(ISNUMBER('Data Table'!R192*1), 'Data Table'!R192,
         IF(ISNUMBER(SEARCH("hrs", 'Data Table'!R192)),
            IFERROR(
               ROUND(SUMPRODUCT(
                  VALUE(LEFT(_xlfn.TEXTSPLIT('Data Table'!R192, CHAR(10)), FIND("-", _xlfn.TEXTSPLIT('Data Table'!R192, CHAR(10)))-1)) *
                  (VALUE(MID(_xlfn.TEXTSPLIT('Data Table'!R192, CHAR(10)), FIND("-", _xlfn.TEXTSPLIT('Data Table'!R192, CHAR(10)))+2,
                  SEARCH("hrs", _xlfn.TEXTSPLIT('Data Table'!R192, CHAR(10)))-SEARCH("-", _xlfn.TEXTSPLIT('Data Table'!R192, CHAR(10)))-2))/12)
               ), 2),
               "-"
            )
         )
      )
   )
)</f>
        <v>2</v>
      </c>
      <c r="Q191" s="203" cm="1">
        <f t="array" ref="Q191">IF('Data Table'!S192="", "-",
   IF('Data Table'!S192="-", "-",
      IF(ISNUMBER('Data Table'!S192*1), 'Data Table'!S192,
         IF(ISNUMBER(SEARCH("hrs", 'Data Table'!S192)),
            IFERROR(
               ROUND(SUMPRODUCT(
                  VALUE(LEFT(_xlfn.TEXTSPLIT('Data Table'!S192, CHAR(10)), FIND("-", _xlfn.TEXTSPLIT('Data Table'!S192, CHAR(10)))-1)) *
                  (VALUE(MID(_xlfn.TEXTSPLIT('Data Table'!S192, CHAR(10)), FIND("-", _xlfn.TEXTSPLIT('Data Table'!S192, CHAR(10)))+2,
                  SEARCH("hrs", _xlfn.TEXTSPLIT('Data Table'!S192, CHAR(10)))-SEARCH("-", _xlfn.TEXTSPLIT('Data Table'!S192, CHAR(10)))-2))/12)
               ), 2),
               "-"
            )
         )
      )
   )
)</f>
        <v>2</v>
      </c>
      <c r="R191" s="203" cm="1">
        <f t="array" ref="R191">IF('Data Table'!T192="", "-",
   IF('Data Table'!T192="-", "-",
      IF(ISNUMBER('Data Table'!T192*1), 'Data Table'!T192,
         IF(ISNUMBER(SEARCH("hrs", 'Data Table'!T192)),
            IFERROR(
               ROUND(SUMPRODUCT(
                  VALUE(LEFT(_xlfn.TEXTSPLIT('Data Table'!T192, CHAR(10)), FIND("-", _xlfn.TEXTSPLIT('Data Table'!T192, CHAR(10)))-1)) *
                  (VALUE(MID(_xlfn.TEXTSPLIT('Data Table'!T192, CHAR(10)), FIND("-", _xlfn.TEXTSPLIT('Data Table'!T192, CHAR(10)))+2,
                  SEARCH("hrs", _xlfn.TEXTSPLIT('Data Table'!T192, CHAR(10)))-SEARCH("-", _xlfn.TEXTSPLIT('Data Table'!T192, CHAR(10)))-2))/12)
               ), 2),
               "-"
            )
         )
      )
   )
)</f>
        <v>6</v>
      </c>
      <c r="S191" s="203" cm="1">
        <f t="array" ref="S191">IF('Data Table'!U192="", "-",
   IF('Data Table'!U192="-", "-",
      IF(ISNUMBER('Data Table'!U192*1), 'Data Table'!U192,
         IF(ISNUMBER(SEARCH("hrs", 'Data Table'!U192)),
            IFERROR(
               ROUND(SUMPRODUCT(
                  VALUE(LEFT(_xlfn.TEXTSPLIT('Data Table'!U192, CHAR(10)), FIND("-", _xlfn.TEXTSPLIT('Data Table'!U192, CHAR(10)))-1)) *
                  (VALUE(MID(_xlfn.TEXTSPLIT('Data Table'!U192, CHAR(10)), FIND("-", _xlfn.TEXTSPLIT('Data Table'!U192, CHAR(10)))+2,
                  SEARCH("hrs", _xlfn.TEXTSPLIT('Data Table'!U192, CHAR(10)))-SEARCH("-", _xlfn.TEXTSPLIT('Data Table'!U192, CHAR(10)))-2))/12)
               ), 2),
               "-"
            )
         )
      )
   )
)</f>
        <v>6</v>
      </c>
      <c r="T191" s="270">
        <v>24030</v>
      </c>
      <c r="U191" s="275">
        <v>58940</v>
      </c>
      <c r="V191" s="253">
        <v>827</v>
      </c>
      <c r="W191" s="297"/>
    </row>
    <row r="192" spans="1:23" s="3" customFormat="1" ht="20.25" customHeight="1">
      <c r="A192" s="205">
        <v>45502</v>
      </c>
      <c r="B192" s="203" cm="1">
        <f t="array" ref="B192">IF('Data Table'!B193="", "-",
   IF('Data Table'!B193="-", "-",
      IF(ISNUMBER('Data Table'!B193*1), 'Data Table'!B193,
         IF(ISNUMBER(SEARCH("hrs", 'Data Table'!B193)),
            IFERROR(
               ROUND(SUMPRODUCT(
                  VALUE(LEFT(_xlfn.TEXTSPLIT('Data Table'!B193, CHAR(10)), FIND("-", _xlfn.TEXTSPLIT('Data Table'!B193, CHAR(10)))-1)) *
                  (VALUE(MID(_xlfn.TEXTSPLIT('Data Table'!B193, CHAR(10)), FIND("-", _xlfn.TEXTSPLIT('Data Table'!B193, CHAR(10)))+2,
                  SEARCH("hrs", _xlfn.TEXTSPLIT('Data Table'!B193, CHAR(10)))-SEARCH("-", _xlfn.TEXTSPLIT('Data Table'!B193, CHAR(10)))-2))/12)
               ), 2),
               "-"
            )
         )
      )
   )
)</f>
        <v>122</v>
      </c>
      <c r="C192" s="203" cm="1">
        <f t="array" ref="C192">IF('Data Table'!C193="", "-",
   IF('Data Table'!C193="-", "-",
      IF(ISNUMBER('Data Table'!C193*1), 'Data Table'!C193,
         IF(ISNUMBER(SEARCH("hrs", 'Data Table'!C193)),
            IFERROR(
               ROUND(SUMPRODUCT(
                  VALUE(LEFT(_xlfn.TEXTSPLIT('Data Table'!C193, CHAR(10)), FIND("-", _xlfn.TEXTSPLIT('Data Table'!C193, CHAR(10)))-1)) *
                  (VALUE(MID(_xlfn.TEXTSPLIT('Data Table'!C193, CHAR(10)), FIND("-", _xlfn.TEXTSPLIT('Data Table'!C193, CHAR(10)))+2,
                  SEARCH("hrs", _xlfn.TEXTSPLIT('Data Table'!C193, CHAR(10)))-SEARCH("-", _xlfn.TEXTSPLIT('Data Table'!C193, CHAR(10)))-2))/12)
               ), 2),
               "-"
            )
         )
      )
   )
)</f>
        <v>127</v>
      </c>
      <c r="D192" s="203" cm="1">
        <f t="array" ref="D192">IF('Data Table'!D193="", "-",
   IF('Data Table'!D193="-", "-",
      IF(ISNUMBER('Data Table'!D193*1), 'Data Table'!D193,
         IF(ISNUMBER(SEARCH("hrs", 'Data Table'!D193)),
            IFERROR(
               ROUND(SUMPRODUCT(
                  VALUE(LEFT(_xlfn.TEXTSPLIT('Data Table'!D193, CHAR(10)), FIND("-", _xlfn.TEXTSPLIT('Data Table'!D193, CHAR(10)))-1)) *
                  (VALUE(MID(_xlfn.TEXTSPLIT('Data Table'!D193, CHAR(10)), FIND("-", _xlfn.TEXTSPLIT('Data Table'!D193, CHAR(10)))+2,
                  SEARCH("hrs", _xlfn.TEXTSPLIT('Data Table'!D193, CHAR(10)))-SEARCH("-", _xlfn.TEXTSPLIT('Data Table'!D193, CHAR(10)))-2))/12)
               ), 2),
               "-"
            )
         )
      )
   )
)</f>
        <v>26</v>
      </c>
      <c r="E192" s="203" cm="1">
        <f t="array" ref="E192">IF('Data Table'!E193="", "-",
   IF('Data Table'!E193="-", "-",
      IF(ISNUMBER('Data Table'!E193*1), 'Data Table'!E193,
         IF(ISNUMBER(SEARCH("hrs", 'Data Table'!E193)),
            IFERROR(
               ROUND(SUMPRODUCT(
                  VALUE(LEFT(_xlfn.TEXTSPLIT('Data Table'!E193, CHAR(10)), FIND("-", _xlfn.TEXTSPLIT('Data Table'!E193, CHAR(10)))-1)) *
                  (VALUE(MID(_xlfn.TEXTSPLIT('Data Table'!E193, CHAR(10)), FIND("-", _xlfn.TEXTSPLIT('Data Table'!E193, CHAR(10)))+2,
                  SEARCH("hrs", _xlfn.TEXTSPLIT('Data Table'!E193, CHAR(10)))-SEARCH("-", _xlfn.TEXTSPLIT('Data Table'!E193, CHAR(10)))-2))/12)
               ), 2),
               "-"
            )
         )
      )
   )
)</f>
        <v>28</v>
      </c>
      <c r="F192" s="203" cm="1">
        <f t="array" ref="F192">IF('Data Table'!F193="", "-",
   IF('Data Table'!F193="-", "-",
      IF(ISNUMBER('Data Table'!F193*1), 'Data Table'!F193,
         IF(ISNUMBER(SEARCH("hrs", 'Data Table'!F193)),
            IFERROR(
               ROUND(SUMPRODUCT(
                  VALUE(LEFT(_xlfn.TEXTSPLIT('Data Table'!F193, CHAR(10)), FIND("-", _xlfn.TEXTSPLIT('Data Table'!F193, CHAR(10)))-1)) *
                  (VALUE(MID(_xlfn.TEXTSPLIT('Data Table'!F193, CHAR(10)), FIND("-", _xlfn.TEXTSPLIT('Data Table'!F193, CHAR(10)))+2,
                  SEARCH("hrs", _xlfn.TEXTSPLIT('Data Table'!F193, CHAR(10)))-SEARCH("-", _xlfn.TEXTSPLIT('Data Table'!F193, CHAR(10)))-2))/12)
               ), 2),
               "-"
            )
         )
      )
   )
)</f>
        <v>9</v>
      </c>
      <c r="G192" s="203" cm="1">
        <f t="array" ref="G192">IF('Data Table'!G193="", "-",
   IF('Data Table'!G193="-", "-",
      IF(ISNUMBER('Data Table'!G193*1), 'Data Table'!G193,
         IF(ISNUMBER(SEARCH("hrs", 'Data Table'!G193)),
            IFERROR(
               ROUND(SUMPRODUCT(
                  VALUE(LEFT(_xlfn.TEXTSPLIT('Data Table'!G193, CHAR(10)), FIND("-", _xlfn.TEXTSPLIT('Data Table'!G193, CHAR(10)))-1)) *
                  (VALUE(MID(_xlfn.TEXTSPLIT('Data Table'!G193, CHAR(10)), FIND("-", _xlfn.TEXTSPLIT('Data Table'!G193, CHAR(10)))+2,
                  SEARCH("hrs", _xlfn.TEXTSPLIT('Data Table'!G193, CHAR(10)))-SEARCH("-", _xlfn.TEXTSPLIT('Data Table'!G193, CHAR(10)))-2))/12)
               ), 2),
               "-"
            )
         )
      )
   )
)</f>
        <v>9</v>
      </c>
      <c r="H192" s="203" cm="1">
        <f t="array" ref="H192">IF('Data Table'!H193="", "-",
   IF('Data Table'!H193="-", "-",
      IF(ISNUMBER('Data Table'!H193*1), 'Data Table'!H193,
         IF(ISNUMBER(SEARCH("hrs", 'Data Table'!H193)),
            IFERROR(
               ROUND(SUMPRODUCT(
                  VALUE(LEFT(_xlfn.TEXTSPLIT('Data Table'!H193, CHAR(10)), FIND("-", _xlfn.TEXTSPLIT('Data Table'!H193, CHAR(10)))-1)) *
                  (VALUE(MID(_xlfn.TEXTSPLIT('Data Table'!H193, CHAR(10)), FIND("-", _xlfn.TEXTSPLIT('Data Table'!H193, CHAR(10)))+2,
                  SEARCH("hrs", _xlfn.TEXTSPLIT('Data Table'!H193, CHAR(10)))-SEARCH("-", _xlfn.TEXTSPLIT('Data Table'!H193, CHAR(10)))-2))/12)
               ), 2),
               "-"
            )
         )
      )
   )
)</f>
        <v>5</v>
      </c>
      <c r="I192" s="203" cm="1">
        <f t="array" ref="I192">IF('Data Table'!I193="", "-",
   IF('Data Table'!I193="-", "-",
      IF(ISNUMBER('Data Table'!I193*1), 'Data Table'!I193,
         IF(ISNUMBER(SEARCH("hrs", 'Data Table'!I193)),
            IFERROR(
               ROUND(SUMPRODUCT(
                  VALUE(LEFT(_xlfn.TEXTSPLIT('Data Table'!I193, CHAR(10)), FIND("-", _xlfn.TEXTSPLIT('Data Table'!I193, CHAR(10)))-1)) *
                  (VALUE(MID(_xlfn.TEXTSPLIT('Data Table'!I193, CHAR(10)), FIND("-", _xlfn.TEXTSPLIT('Data Table'!I193, CHAR(10)))+2,
                  SEARCH("hrs", _xlfn.TEXTSPLIT('Data Table'!I193, CHAR(10)))-SEARCH("-", _xlfn.TEXTSPLIT('Data Table'!I193, CHAR(10)))-2))/12)
               ), 2),
               "-"
            )
         )
      )
   )
)</f>
        <v>9</v>
      </c>
      <c r="J192" s="203" cm="1">
        <f t="array" ref="J192">IF('Data Table'!J193="", "-",
   IF('Data Table'!J193="-", "-",
      IF(ISNUMBER('Data Table'!J193*1), 'Data Table'!J193,
         IF(ISNUMBER(SEARCH("hrs", 'Data Table'!J193)),
            IFERROR(
               ROUND(SUMPRODUCT(
                  VALUE(LEFT(_xlfn.TEXTSPLIT('Data Table'!J193, CHAR(10)), FIND("-", _xlfn.TEXTSPLIT('Data Table'!J193, CHAR(10)))-1)) *
                  (VALUE(MID(_xlfn.TEXTSPLIT('Data Table'!J193, CHAR(10)), FIND("-", _xlfn.TEXTSPLIT('Data Table'!J193, CHAR(10)))+2,
                  SEARCH("hrs", _xlfn.TEXTSPLIT('Data Table'!J193, CHAR(10)))-SEARCH("-", _xlfn.TEXTSPLIT('Data Table'!J193, CHAR(10)))-2))/12)
               ), 2),
               "-"
            )
         )
      )
   )
)</f>
        <v>2</v>
      </c>
      <c r="K192" s="203" cm="1">
        <f t="array" ref="K192">IF('Data Table'!K193="", "-",
   IF('Data Table'!K193="-", "-",
      IF(ISNUMBER('Data Table'!K193*1), 'Data Table'!K193,
         IF(ISNUMBER(SEARCH("hrs", 'Data Table'!K193)),
            IFERROR(
               ROUND(SUMPRODUCT(
                  VALUE(LEFT(_xlfn.TEXTSPLIT('Data Table'!K193, CHAR(10)), FIND("-", _xlfn.TEXTSPLIT('Data Table'!K193, CHAR(10)))-1)) *
                  (VALUE(MID(_xlfn.TEXTSPLIT('Data Table'!K193, CHAR(10)), FIND("-", _xlfn.TEXTSPLIT('Data Table'!K193, CHAR(10)))+2,
                  SEARCH("hrs", _xlfn.TEXTSPLIT('Data Table'!K193, CHAR(10)))-SEARCH("-", _xlfn.TEXTSPLIT('Data Table'!K193, CHAR(10)))-2))/12)
               ), 2),
               "-"
            )
         )
      )
   )
)</f>
        <v>3</v>
      </c>
      <c r="L192" s="203" cm="1">
        <f t="array" ref="L192">IF('Data Table'!N193="", "-",
   IF('Data Table'!N193="-", "-",
      IF(ISNUMBER('Data Table'!N193*1), 'Data Table'!N193,
         IF(ISNUMBER(SEARCH("hrs", 'Data Table'!N193)),
            IFERROR(
               ROUND(SUMPRODUCT(
                  VALUE(LEFT(_xlfn.TEXTSPLIT('Data Table'!N193, CHAR(10)), FIND("-", _xlfn.TEXTSPLIT('Data Table'!N193, CHAR(10)))-1)) *
                  (VALUE(MID(_xlfn.TEXTSPLIT('Data Table'!N193, CHAR(10)), FIND("-", _xlfn.TEXTSPLIT('Data Table'!N193, CHAR(10)))+2,
                  SEARCH("hrs", _xlfn.TEXTSPLIT('Data Table'!N193, CHAR(10)))-SEARCH("-", _xlfn.TEXTSPLIT('Data Table'!N193, CHAR(10)))-2))/12)
               ), 2),
               "-"
            )
         )
      )
   )
)</f>
        <v>2</v>
      </c>
      <c r="M192" s="203" cm="1">
        <f t="array" ref="M192">IF('Data Table'!O193="", "-",
   IF('Data Table'!O193="-", "-",
      IF(ISNUMBER('Data Table'!O193*1), 'Data Table'!O193,
         IF(ISNUMBER(SEARCH("hrs", 'Data Table'!O193)),
            IFERROR(
               ROUND(SUMPRODUCT(
                  VALUE(LEFT(_xlfn.TEXTSPLIT('Data Table'!O193, CHAR(10)), FIND("-", _xlfn.TEXTSPLIT('Data Table'!O193, CHAR(10)))-1)) *
                  (VALUE(MID(_xlfn.TEXTSPLIT('Data Table'!O193, CHAR(10)), FIND("-", _xlfn.TEXTSPLIT('Data Table'!O193, CHAR(10)))+2,
                  SEARCH("hrs", _xlfn.TEXTSPLIT('Data Table'!O193, CHAR(10)))-SEARCH("-", _xlfn.TEXTSPLIT('Data Table'!O193, CHAR(10)))-2))/12)
               ), 2),
               "-"
            )
         )
      )
   )
)</f>
        <v>2</v>
      </c>
      <c r="N192" s="203" cm="1">
        <f t="array" ref="N192">IF('Data Table'!P193="", "-",
   IF('Data Table'!P193="-", "-",
      IF(ISNUMBER('Data Table'!P193*1), 'Data Table'!P193,
         IF(ISNUMBER(SEARCH("hrs", 'Data Table'!P193)),
            IFERROR(
               ROUND(SUMPRODUCT(
                  VALUE(LEFT(_xlfn.TEXTSPLIT('Data Table'!P193, CHAR(10)), FIND("-", _xlfn.TEXTSPLIT('Data Table'!P193, CHAR(10)))-1)) *
                  (VALUE(MID(_xlfn.TEXTSPLIT('Data Table'!P193, CHAR(10)), FIND("-", _xlfn.TEXTSPLIT('Data Table'!P193, CHAR(10)))+2,
                  SEARCH("hrs", _xlfn.TEXTSPLIT('Data Table'!P193, CHAR(10)))-SEARCH("-", _xlfn.TEXTSPLIT('Data Table'!P193, CHAR(10)))-2))/12)
               ), 2),
               "-"
            )
         )
      )
   )
)</f>
        <v>5</v>
      </c>
      <c r="O192" s="203" cm="1">
        <f t="array" ref="O192">IF('Data Table'!Q193="", "-",
   IF('Data Table'!Q193="-", "-",
      IF(ISNUMBER('Data Table'!Q193*1), 'Data Table'!Q193,
         IF(ISNUMBER(SEARCH("hrs", 'Data Table'!Q193)),
            IFERROR(
               ROUND(SUMPRODUCT(
                  VALUE(LEFT(_xlfn.TEXTSPLIT('Data Table'!Q193, CHAR(10)), FIND("-", _xlfn.TEXTSPLIT('Data Table'!Q193, CHAR(10)))-1)) *
                  (VALUE(MID(_xlfn.TEXTSPLIT('Data Table'!Q193, CHAR(10)), FIND("-", _xlfn.TEXTSPLIT('Data Table'!Q193, CHAR(10)))+2,
                  SEARCH("hrs", _xlfn.TEXTSPLIT('Data Table'!Q193, CHAR(10)))-SEARCH("-", _xlfn.TEXTSPLIT('Data Table'!Q193, CHAR(10)))-2))/12)
               ), 2),
               "-"
            )
         )
      )
   )
)</f>
        <v>4</v>
      </c>
      <c r="P192" s="203" cm="1">
        <f t="array" ref="P192">IF('Data Table'!R193="", "-",
   IF('Data Table'!R193="-", "-",
      IF(ISNUMBER('Data Table'!R193*1), 'Data Table'!R193,
         IF(ISNUMBER(SEARCH("hrs", 'Data Table'!R193)),
            IFERROR(
               ROUND(SUMPRODUCT(
                  VALUE(LEFT(_xlfn.TEXTSPLIT('Data Table'!R193, CHAR(10)), FIND("-", _xlfn.TEXTSPLIT('Data Table'!R193, CHAR(10)))-1)) *
                  (VALUE(MID(_xlfn.TEXTSPLIT('Data Table'!R193, CHAR(10)), FIND("-", _xlfn.TEXTSPLIT('Data Table'!R193, CHAR(10)))+2,
                  SEARCH("hrs", _xlfn.TEXTSPLIT('Data Table'!R193, CHAR(10)))-SEARCH("-", _xlfn.TEXTSPLIT('Data Table'!R193, CHAR(10)))-2))/12)
               ), 2),
               "-"
            )
         )
      )
   )
)</f>
        <v>2</v>
      </c>
      <c r="Q192" s="203" cm="1">
        <f t="array" ref="Q192">IF('Data Table'!S193="", "-",
   IF('Data Table'!S193="-", "-",
      IF(ISNUMBER('Data Table'!S193*1), 'Data Table'!S193,
         IF(ISNUMBER(SEARCH("hrs", 'Data Table'!S193)),
            IFERROR(
               ROUND(SUMPRODUCT(
                  VALUE(LEFT(_xlfn.TEXTSPLIT('Data Table'!S193, CHAR(10)), FIND("-", _xlfn.TEXTSPLIT('Data Table'!S193, CHAR(10)))-1)) *
                  (VALUE(MID(_xlfn.TEXTSPLIT('Data Table'!S193, CHAR(10)), FIND("-", _xlfn.TEXTSPLIT('Data Table'!S193, CHAR(10)))+2,
                  SEARCH("hrs", _xlfn.TEXTSPLIT('Data Table'!S193, CHAR(10)))-SEARCH("-", _xlfn.TEXTSPLIT('Data Table'!S193, CHAR(10)))-2))/12)
               ), 2),
               "-"
            )
         )
      )
   )
)</f>
        <v>2</v>
      </c>
      <c r="R192" s="203" cm="1">
        <f t="array" ref="R192">IF('Data Table'!T193="", "-",
   IF('Data Table'!T193="-", "-",
      IF(ISNUMBER('Data Table'!T193*1), 'Data Table'!T193,
         IF(ISNUMBER(SEARCH("hrs", 'Data Table'!T193)),
            IFERROR(
               ROUND(SUMPRODUCT(
                  VALUE(LEFT(_xlfn.TEXTSPLIT('Data Table'!T193, CHAR(10)), FIND("-", _xlfn.TEXTSPLIT('Data Table'!T193, CHAR(10)))-1)) *
                  (VALUE(MID(_xlfn.TEXTSPLIT('Data Table'!T193, CHAR(10)), FIND("-", _xlfn.TEXTSPLIT('Data Table'!T193, CHAR(10)))+2,
                  SEARCH("hrs", _xlfn.TEXTSPLIT('Data Table'!T193, CHAR(10)))-SEARCH("-", _xlfn.TEXTSPLIT('Data Table'!T193, CHAR(10)))-2))/12)
               ), 2),
               "-"
            )
         )
      )
   )
)</f>
        <v>6</v>
      </c>
      <c r="S192" s="203" cm="1">
        <f t="array" ref="S192">IF('Data Table'!U193="", "-",
   IF('Data Table'!U193="-", "-",
      IF(ISNUMBER('Data Table'!U193*1), 'Data Table'!U193,
         IF(ISNUMBER(SEARCH("hrs", 'Data Table'!U193)),
            IFERROR(
               ROUND(SUMPRODUCT(
                  VALUE(LEFT(_xlfn.TEXTSPLIT('Data Table'!U193, CHAR(10)), FIND("-", _xlfn.TEXTSPLIT('Data Table'!U193, CHAR(10)))-1)) *
                  (VALUE(MID(_xlfn.TEXTSPLIT('Data Table'!U193, CHAR(10)), FIND("-", _xlfn.TEXTSPLIT('Data Table'!U193, CHAR(10)))+2,
                  SEARCH("hrs", _xlfn.TEXTSPLIT('Data Table'!U193, CHAR(10)))-SEARCH("-", _xlfn.TEXTSPLIT('Data Table'!U193, CHAR(10)))-2))/12)
               ), 2),
               "-"
            )
         )
      )
   )
)</f>
        <v>6</v>
      </c>
      <c r="T192" s="270">
        <v>23997</v>
      </c>
      <c r="U192" s="275">
        <v>69731</v>
      </c>
      <c r="V192" s="253">
        <v>982</v>
      </c>
      <c r="W192" s="208"/>
    </row>
    <row r="193" spans="1:23" s="3" customFormat="1" ht="20.25" customHeight="1">
      <c r="A193" s="205">
        <v>45503</v>
      </c>
      <c r="B193" s="203" cm="1">
        <f t="array" ref="B193">IF('Data Table'!B194="", "-",
   IF('Data Table'!B194="-", "-",
      IF(ISNUMBER('Data Table'!B194*1), 'Data Table'!B194,
         IF(ISNUMBER(SEARCH("hrs", 'Data Table'!B194)),
            IFERROR(
               ROUND(SUMPRODUCT(
                  VALUE(LEFT(_xlfn.TEXTSPLIT('Data Table'!B194, CHAR(10)), FIND("-", _xlfn.TEXTSPLIT('Data Table'!B194, CHAR(10)))-1)) *
                  (VALUE(MID(_xlfn.TEXTSPLIT('Data Table'!B194, CHAR(10)), FIND("-", _xlfn.TEXTSPLIT('Data Table'!B194, CHAR(10)))+2,
                  SEARCH("hrs", _xlfn.TEXTSPLIT('Data Table'!B194, CHAR(10)))-SEARCH("-", _xlfn.TEXTSPLIT('Data Table'!B194, CHAR(10)))-2))/12)
               ), 2),
               "-"
            )
         )
      )
   )
)</f>
        <v>135</v>
      </c>
      <c r="C193" s="203" cm="1">
        <f t="array" ref="C193">IF('Data Table'!C194="", "-",
   IF('Data Table'!C194="-", "-",
      IF(ISNUMBER('Data Table'!C194*1), 'Data Table'!C194,
         IF(ISNUMBER(SEARCH("hrs", 'Data Table'!C194)),
            IFERROR(
               ROUND(SUMPRODUCT(
                  VALUE(LEFT(_xlfn.TEXTSPLIT('Data Table'!C194, CHAR(10)), FIND("-", _xlfn.TEXTSPLIT('Data Table'!C194, CHAR(10)))-1)) *
                  (VALUE(MID(_xlfn.TEXTSPLIT('Data Table'!C194, CHAR(10)), FIND("-", _xlfn.TEXTSPLIT('Data Table'!C194, CHAR(10)))+2,
                  SEARCH("hrs", _xlfn.TEXTSPLIT('Data Table'!C194, CHAR(10)))-SEARCH("-", _xlfn.TEXTSPLIT('Data Table'!C194, CHAR(10)))-2))/12)
               ), 2),
               "-"
            )
         )
      )
   )
)</f>
        <v>130</v>
      </c>
      <c r="D193" s="203" cm="1">
        <f t="array" ref="D193">IF('Data Table'!D194="", "-",
   IF('Data Table'!D194="-", "-",
      IF(ISNUMBER('Data Table'!D194*1), 'Data Table'!D194,
         IF(ISNUMBER(SEARCH("hrs", 'Data Table'!D194)),
            IFERROR(
               ROUND(SUMPRODUCT(
                  VALUE(LEFT(_xlfn.TEXTSPLIT('Data Table'!D194, CHAR(10)), FIND("-", _xlfn.TEXTSPLIT('Data Table'!D194, CHAR(10)))-1)) *
                  (VALUE(MID(_xlfn.TEXTSPLIT('Data Table'!D194, CHAR(10)), FIND("-", _xlfn.TEXTSPLIT('Data Table'!D194, CHAR(10)))+2,
                  SEARCH("hrs", _xlfn.TEXTSPLIT('Data Table'!D194, CHAR(10)))-SEARCH("-", _xlfn.TEXTSPLIT('Data Table'!D194, CHAR(10)))-2))/12)
               ), 2),
               "-"
            )
         )
      )
   )
)</f>
        <v>27</v>
      </c>
      <c r="E193" s="203" cm="1">
        <f t="array" ref="E193">IF('Data Table'!E194="", "-",
   IF('Data Table'!E194="-", "-",
      IF(ISNUMBER('Data Table'!E194*1), 'Data Table'!E194,
         IF(ISNUMBER(SEARCH("hrs", 'Data Table'!E194)),
            IFERROR(
               ROUND(SUMPRODUCT(
                  VALUE(LEFT(_xlfn.TEXTSPLIT('Data Table'!E194, CHAR(10)), FIND("-", _xlfn.TEXTSPLIT('Data Table'!E194, CHAR(10)))-1)) *
                  (VALUE(MID(_xlfn.TEXTSPLIT('Data Table'!E194, CHAR(10)), FIND("-", _xlfn.TEXTSPLIT('Data Table'!E194, CHAR(10)))+2,
                  SEARCH("hrs", _xlfn.TEXTSPLIT('Data Table'!E194, CHAR(10)))-SEARCH("-", _xlfn.TEXTSPLIT('Data Table'!E194, CHAR(10)))-2))/12)
               ), 2),
               "-"
            )
         )
      )
   )
)</f>
        <v>29</v>
      </c>
      <c r="F193" s="203" cm="1">
        <f t="array" ref="F193">IF('Data Table'!F194="", "-",
   IF('Data Table'!F194="-", "-",
      IF(ISNUMBER('Data Table'!F194*1), 'Data Table'!F194,
         IF(ISNUMBER(SEARCH("hrs", 'Data Table'!F194)),
            IFERROR(
               ROUND(SUMPRODUCT(
                  VALUE(LEFT(_xlfn.TEXTSPLIT('Data Table'!F194, CHAR(10)), FIND("-", _xlfn.TEXTSPLIT('Data Table'!F194, CHAR(10)))-1)) *
                  (VALUE(MID(_xlfn.TEXTSPLIT('Data Table'!F194, CHAR(10)), FIND("-", _xlfn.TEXTSPLIT('Data Table'!F194, CHAR(10)))+2,
                  SEARCH("hrs", _xlfn.TEXTSPLIT('Data Table'!F194, CHAR(10)))-SEARCH("-", _xlfn.TEXTSPLIT('Data Table'!F194, CHAR(10)))-2))/12)
               ), 2),
               "-"
            )
         )
      )
   )
)</f>
        <v>10</v>
      </c>
      <c r="G193" s="203" cm="1">
        <f t="array" ref="G193">IF('Data Table'!G194="", "-",
   IF('Data Table'!G194="-", "-",
      IF(ISNUMBER('Data Table'!G194*1), 'Data Table'!G194,
         IF(ISNUMBER(SEARCH("hrs", 'Data Table'!G194)),
            IFERROR(
               ROUND(SUMPRODUCT(
                  VALUE(LEFT(_xlfn.TEXTSPLIT('Data Table'!G194, CHAR(10)), FIND("-", _xlfn.TEXTSPLIT('Data Table'!G194, CHAR(10)))-1)) *
                  (VALUE(MID(_xlfn.TEXTSPLIT('Data Table'!G194, CHAR(10)), FIND("-", _xlfn.TEXTSPLIT('Data Table'!G194, CHAR(10)))+2,
                  SEARCH("hrs", _xlfn.TEXTSPLIT('Data Table'!G194, CHAR(10)))-SEARCH("-", _xlfn.TEXTSPLIT('Data Table'!G194, CHAR(10)))-2))/12)
               ), 2),
               "-"
            )
         )
      )
   )
)</f>
        <v>10</v>
      </c>
      <c r="H193" s="203" cm="1">
        <f t="array" ref="H193">IF('Data Table'!H194="", "-",
   IF('Data Table'!H194="-", "-",
      IF(ISNUMBER('Data Table'!H194*1), 'Data Table'!H194,
         IF(ISNUMBER(SEARCH("hrs", 'Data Table'!H194)),
            IFERROR(
               ROUND(SUMPRODUCT(
                  VALUE(LEFT(_xlfn.TEXTSPLIT('Data Table'!H194, CHAR(10)), FIND("-", _xlfn.TEXTSPLIT('Data Table'!H194, CHAR(10)))-1)) *
                  (VALUE(MID(_xlfn.TEXTSPLIT('Data Table'!H194, CHAR(10)), FIND("-", _xlfn.TEXTSPLIT('Data Table'!H194, CHAR(10)))+2,
                  SEARCH("hrs", _xlfn.TEXTSPLIT('Data Table'!H194, CHAR(10)))-SEARCH("-", _xlfn.TEXTSPLIT('Data Table'!H194, CHAR(10)))-2))/12)
               ), 2),
               "-"
            )
         )
      )
   )
)</f>
        <v>7</v>
      </c>
      <c r="I193" s="203" cm="1">
        <f t="array" ref="I193">IF('Data Table'!I194="", "-",
   IF('Data Table'!I194="-", "-",
      IF(ISNUMBER('Data Table'!I194*1), 'Data Table'!I194,
         IF(ISNUMBER(SEARCH("hrs", 'Data Table'!I194)),
            IFERROR(
               ROUND(SUMPRODUCT(
                  VALUE(LEFT(_xlfn.TEXTSPLIT('Data Table'!I194, CHAR(10)), FIND("-", _xlfn.TEXTSPLIT('Data Table'!I194, CHAR(10)))-1)) *
                  (VALUE(MID(_xlfn.TEXTSPLIT('Data Table'!I194, CHAR(10)), FIND("-", _xlfn.TEXTSPLIT('Data Table'!I194, CHAR(10)))+2,
                  SEARCH("hrs", _xlfn.TEXTSPLIT('Data Table'!I194, CHAR(10)))-SEARCH("-", _xlfn.TEXTSPLIT('Data Table'!I194, CHAR(10)))-2))/12)
               ), 2),
               "-"
            )
         )
      )
   )
)</f>
        <v>9</v>
      </c>
      <c r="J193" s="203" cm="1">
        <f t="array" ref="J193">IF('Data Table'!J194="", "-",
   IF('Data Table'!J194="-", "-",
      IF(ISNUMBER('Data Table'!J194*1), 'Data Table'!J194,
         IF(ISNUMBER(SEARCH("hrs", 'Data Table'!J194)),
            IFERROR(
               ROUND(SUMPRODUCT(
                  VALUE(LEFT(_xlfn.TEXTSPLIT('Data Table'!J194, CHAR(10)), FIND("-", _xlfn.TEXTSPLIT('Data Table'!J194, CHAR(10)))-1)) *
                  (VALUE(MID(_xlfn.TEXTSPLIT('Data Table'!J194, CHAR(10)), FIND("-", _xlfn.TEXTSPLIT('Data Table'!J194, CHAR(10)))+2,
                  SEARCH("hrs", _xlfn.TEXTSPLIT('Data Table'!J194, CHAR(10)))-SEARCH("-", _xlfn.TEXTSPLIT('Data Table'!J194, CHAR(10)))-2))/12)
               ), 2),
               "-"
            )
         )
      )
   )
)</f>
        <v>2</v>
      </c>
      <c r="K193" s="203" cm="1">
        <f t="array" ref="K193">IF('Data Table'!K194="", "-",
   IF('Data Table'!K194="-", "-",
      IF(ISNUMBER('Data Table'!K194*1), 'Data Table'!K194,
         IF(ISNUMBER(SEARCH("hrs", 'Data Table'!K194)),
            IFERROR(
               ROUND(SUMPRODUCT(
                  VALUE(LEFT(_xlfn.TEXTSPLIT('Data Table'!K194, CHAR(10)), FIND("-", _xlfn.TEXTSPLIT('Data Table'!K194, CHAR(10)))-1)) *
                  (VALUE(MID(_xlfn.TEXTSPLIT('Data Table'!K194, CHAR(10)), FIND("-", _xlfn.TEXTSPLIT('Data Table'!K194, CHAR(10)))+2,
                  SEARCH("hrs", _xlfn.TEXTSPLIT('Data Table'!K194, CHAR(10)))-SEARCH("-", _xlfn.TEXTSPLIT('Data Table'!K194, CHAR(10)))-2))/12)
               ), 2),
               "-"
            )
         )
      )
   )
)</f>
        <v>4</v>
      </c>
      <c r="L193" s="203" cm="1">
        <f t="array" ref="L193">IF('Data Table'!N194="", "-",
   IF('Data Table'!N194="-", "-",
      IF(ISNUMBER('Data Table'!N194*1), 'Data Table'!N194,
         IF(ISNUMBER(SEARCH("hrs", 'Data Table'!N194)),
            IFERROR(
               ROUND(SUMPRODUCT(
                  VALUE(LEFT(_xlfn.TEXTSPLIT('Data Table'!N194, CHAR(10)), FIND("-", _xlfn.TEXTSPLIT('Data Table'!N194, CHAR(10)))-1)) *
                  (VALUE(MID(_xlfn.TEXTSPLIT('Data Table'!N194, CHAR(10)), FIND("-", _xlfn.TEXTSPLIT('Data Table'!N194, CHAR(10)))+2,
                  SEARCH("hrs", _xlfn.TEXTSPLIT('Data Table'!N194, CHAR(10)))-SEARCH("-", _xlfn.TEXTSPLIT('Data Table'!N194, CHAR(10)))-2))/12)
               ), 2),
               "-"
            )
         )
      )
   )
)</f>
        <v>3</v>
      </c>
      <c r="M193" s="203" cm="1">
        <f t="array" ref="M193">IF('Data Table'!O194="", "-",
   IF('Data Table'!O194="-", "-",
      IF(ISNUMBER('Data Table'!O194*1), 'Data Table'!O194,
         IF(ISNUMBER(SEARCH("hrs", 'Data Table'!O194)),
            IFERROR(
               ROUND(SUMPRODUCT(
                  VALUE(LEFT(_xlfn.TEXTSPLIT('Data Table'!O194, CHAR(10)), FIND("-", _xlfn.TEXTSPLIT('Data Table'!O194, CHAR(10)))-1)) *
                  (VALUE(MID(_xlfn.TEXTSPLIT('Data Table'!O194, CHAR(10)), FIND("-", _xlfn.TEXTSPLIT('Data Table'!O194, CHAR(10)))+2,
                  SEARCH("hrs", _xlfn.TEXTSPLIT('Data Table'!O194, CHAR(10)))-SEARCH("-", _xlfn.TEXTSPLIT('Data Table'!O194, CHAR(10)))-2))/12)
               ), 2),
               "-"
            )
         )
      )
   )
)</f>
        <v>2</v>
      </c>
      <c r="N193" s="203" cm="1">
        <f t="array" ref="N193">IF('Data Table'!P194="", "-",
   IF('Data Table'!P194="-", "-",
      IF(ISNUMBER('Data Table'!P194*1), 'Data Table'!P194,
         IF(ISNUMBER(SEARCH("hrs", 'Data Table'!P194)),
            IFERROR(
               ROUND(SUMPRODUCT(
                  VALUE(LEFT(_xlfn.TEXTSPLIT('Data Table'!P194, CHAR(10)), FIND("-", _xlfn.TEXTSPLIT('Data Table'!P194, CHAR(10)))-1)) *
                  (VALUE(MID(_xlfn.TEXTSPLIT('Data Table'!P194, CHAR(10)), FIND("-", _xlfn.TEXTSPLIT('Data Table'!P194, CHAR(10)))+2,
                  SEARCH("hrs", _xlfn.TEXTSPLIT('Data Table'!P194, CHAR(10)))-SEARCH("-", _xlfn.TEXTSPLIT('Data Table'!P194, CHAR(10)))-2))/12)
               ), 2),
               "-"
            )
         )
      )
   )
)</f>
        <v>5</v>
      </c>
      <c r="O193" s="203" cm="1">
        <f t="array" ref="O193">IF('Data Table'!Q194="", "-",
   IF('Data Table'!Q194="-", "-",
      IF(ISNUMBER('Data Table'!Q194*1), 'Data Table'!Q194,
         IF(ISNUMBER(SEARCH("hrs", 'Data Table'!Q194)),
            IFERROR(
               ROUND(SUMPRODUCT(
                  VALUE(LEFT(_xlfn.TEXTSPLIT('Data Table'!Q194, CHAR(10)), FIND("-", _xlfn.TEXTSPLIT('Data Table'!Q194, CHAR(10)))-1)) *
                  (VALUE(MID(_xlfn.TEXTSPLIT('Data Table'!Q194, CHAR(10)), FIND("-", _xlfn.TEXTSPLIT('Data Table'!Q194, CHAR(10)))+2,
                  SEARCH("hrs", _xlfn.TEXTSPLIT('Data Table'!Q194, CHAR(10)))-SEARCH("-", _xlfn.TEXTSPLIT('Data Table'!Q194, CHAR(10)))-2))/12)
               ), 2),
               "-"
            )
         )
      )
   )
)</f>
        <v>4</v>
      </c>
      <c r="P193" s="203" cm="1">
        <f t="array" ref="P193">IF('Data Table'!R194="", "-",
   IF('Data Table'!R194="-", "-",
      IF(ISNUMBER('Data Table'!R194*1), 'Data Table'!R194,
         IF(ISNUMBER(SEARCH("hrs", 'Data Table'!R194)),
            IFERROR(
               ROUND(SUMPRODUCT(
                  VALUE(LEFT(_xlfn.TEXTSPLIT('Data Table'!R194, CHAR(10)), FIND("-", _xlfn.TEXTSPLIT('Data Table'!R194, CHAR(10)))-1)) *
                  (VALUE(MID(_xlfn.TEXTSPLIT('Data Table'!R194, CHAR(10)), FIND("-", _xlfn.TEXTSPLIT('Data Table'!R194, CHAR(10)))+2,
                  SEARCH("hrs", _xlfn.TEXTSPLIT('Data Table'!R194, CHAR(10)))-SEARCH("-", _xlfn.TEXTSPLIT('Data Table'!R194, CHAR(10)))-2))/12)
               ), 2),
               "-"
            )
         )
      )
   )
)</f>
        <v>2</v>
      </c>
      <c r="Q193" s="203" cm="1">
        <f t="array" ref="Q193">IF('Data Table'!S194="", "-",
   IF('Data Table'!S194="-", "-",
      IF(ISNUMBER('Data Table'!S194*1), 'Data Table'!S194,
         IF(ISNUMBER(SEARCH("hrs", 'Data Table'!S194)),
            IFERROR(
               ROUND(SUMPRODUCT(
                  VALUE(LEFT(_xlfn.TEXTSPLIT('Data Table'!S194, CHAR(10)), FIND("-", _xlfn.TEXTSPLIT('Data Table'!S194, CHAR(10)))-1)) *
                  (VALUE(MID(_xlfn.TEXTSPLIT('Data Table'!S194, CHAR(10)), FIND("-", _xlfn.TEXTSPLIT('Data Table'!S194, CHAR(10)))+2,
                  SEARCH("hrs", _xlfn.TEXTSPLIT('Data Table'!S194, CHAR(10)))-SEARCH("-", _xlfn.TEXTSPLIT('Data Table'!S194, CHAR(10)))-2))/12)
               ), 2),
               "-"
            )
         )
      )
   )
)</f>
        <v>2</v>
      </c>
      <c r="R193" s="203" cm="1">
        <f t="array" ref="R193">IF('Data Table'!T194="", "-",
   IF('Data Table'!T194="-", "-",
      IF(ISNUMBER('Data Table'!T194*1), 'Data Table'!T194,
         IF(ISNUMBER(SEARCH("hrs", 'Data Table'!T194)),
            IFERROR(
               ROUND(SUMPRODUCT(
                  VALUE(LEFT(_xlfn.TEXTSPLIT('Data Table'!T194, CHAR(10)), FIND("-", _xlfn.TEXTSPLIT('Data Table'!T194, CHAR(10)))-1)) *
                  (VALUE(MID(_xlfn.TEXTSPLIT('Data Table'!T194, CHAR(10)), FIND("-", _xlfn.TEXTSPLIT('Data Table'!T194, CHAR(10)))+2,
                  SEARCH("hrs", _xlfn.TEXTSPLIT('Data Table'!T194, CHAR(10)))-SEARCH("-", _xlfn.TEXTSPLIT('Data Table'!T194, CHAR(10)))-2))/12)
               ), 2),
               "-"
            )
         )
      )
   )
)</f>
        <v>6</v>
      </c>
      <c r="S193" s="203" cm="1">
        <f t="array" ref="S193">IF('Data Table'!U194="", "-",
   IF('Data Table'!U194="-", "-",
      IF(ISNUMBER('Data Table'!U194*1), 'Data Table'!U194,
         IF(ISNUMBER(SEARCH("hrs", 'Data Table'!U194)),
            IFERROR(
               ROUND(SUMPRODUCT(
                  VALUE(LEFT(_xlfn.TEXTSPLIT('Data Table'!U194, CHAR(10)), FIND("-", _xlfn.TEXTSPLIT('Data Table'!U194, CHAR(10)))-1)) *
                  (VALUE(MID(_xlfn.TEXTSPLIT('Data Table'!U194, CHAR(10)), FIND("-", _xlfn.TEXTSPLIT('Data Table'!U194, CHAR(10)))+2,
                  SEARCH("hrs", _xlfn.TEXTSPLIT('Data Table'!U194, CHAR(10)))-SEARCH("-", _xlfn.TEXTSPLIT('Data Table'!U194, CHAR(10)))-2))/12)
               ), 2),
               "-"
            )
         )
      )
   )
)</f>
        <v>6</v>
      </c>
      <c r="T193" s="270">
        <v>25807</v>
      </c>
      <c r="U193" s="270">
        <v>66225</v>
      </c>
      <c r="V193" s="270">
        <v>900</v>
      </c>
      <c r="W193" s="295"/>
    </row>
    <row r="194" spans="1:23" s="3" customFormat="1" ht="20.25" customHeight="1">
      <c r="A194" s="205">
        <v>45504</v>
      </c>
      <c r="B194" s="203" cm="1">
        <f t="array" ref="B194">IF('Data Table'!B195="", "-",
   IF('Data Table'!B195="-", "-",
      IF(ISNUMBER('Data Table'!B195*1), 'Data Table'!B195,
         IF(ISNUMBER(SEARCH("hrs", 'Data Table'!B195)),
            IFERROR(
               ROUND(SUMPRODUCT(
                  VALUE(LEFT(_xlfn.TEXTSPLIT('Data Table'!B195, CHAR(10)), FIND("-", _xlfn.TEXTSPLIT('Data Table'!B195, CHAR(10)))-1)) *
                  (VALUE(MID(_xlfn.TEXTSPLIT('Data Table'!B195, CHAR(10)), FIND("-", _xlfn.TEXTSPLIT('Data Table'!B195, CHAR(10)))+2,
                  SEARCH("hrs", _xlfn.TEXTSPLIT('Data Table'!B195, CHAR(10)))-SEARCH("-", _xlfn.TEXTSPLIT('Data Table'!B195, CHAR(10)))-2))/12)
               ), 2),
               "-"
            )
         )
      )
   )
)</f>
        <v>135</v>
      </c>
      <c r="C194" s="203" cm="1">
        <f t="array" ref="C194">IF('Data Table'!C195="", "-",
   IF('Data Table'!C195="-", "-",
      IF(ISNUMBER('Data Table'!C195*1), 'Data Table'!C195,
         IF(ISNUMBER(SEARCH("hrs", 'Data Table'!C195)),
            IFERROR(
               ROUND(SUMPRODUCT(
                  VALUE(LEFT(_xlfn.TEXTSPLIT('Data Table'!C195, CHAR(10)), FIND("-", _xlfn.TEXTSPLIT('Data Table'!C195, CHAR(10)))-1)) *
                  (VALUE(MID(_xlfn.TEXTSPLIT('Data Table'!C195, CHAR(10)), FIND("-", _xlfn.TEXTSPLIT('Data Table'!C195, CHAR(10)))+2,
                  SEARCH("hrs", _xlfn.TEXTSPLIT('Data Table'!C195, CHAR(10)))-SEARCH("-", _xlfn.TEXTSPLIT('Data Table'!C195, CHAR(10)))-2))/12)
               ), 2),
               "-"
            )
         )
      )
   )
)</f>
        <v>110</v>
      </c>
      <c r="D194" s="203" cm="1">
        <f t="array" ref="D194">IF('Data Table'!D195="", "-",
   IF('Data Table'!D195="-", "-",
      IF(ISNUMBER('Data Table'!D195*1), 'Data Table'!D195,
         IF(ISNUMBER(SEARCH("hrs", 'Data Table'!D195)),
            IFERROR(
               ROUND(SUMPRODUCT(
                  VALUE(LEFT(_xlfn.TEXTSPLIT('Data Table'!D195, CHAR(10)), FIND("-", _xlfn.TEXTSPLIT('Data Table'!D195, CHAR(10)))-1)) *
                  (VALUE(MID(_xlfn.TEXTSPLIT('Data Table'!D195, CHAR(10)), FIND("-", _xlfn.TEXTSPLIT('Data Table'!D195, CHAR(10)))+2,
                  SEARCH("hrs", _xlfn.TEXTSPLIT('Data Table'!D195, CHAR(10)))-SEARCH("-", _xlfn.TEXTSPLIT('Data Table'!D195, CHAR(10)))-2))/12)
               ), 2),
               "-"
            )
         )
      )
   )
)</f>
        <v>28</v>
      </c>
      <c r="E194" s="203" cm="1">
        <f t="array" ref="E194">IF('Data Table'!E195="", "-",
   IF('Data Table'!E195="-", "-",
      IF(ISNUMBER('Data Table'!E195*1), 'Data Table'!E195,
         IF(ISNUMBER(SEARCH("hrs", 'Data Table'!E195)),
            IFERROR(
               ROUND(SUMPRODUCT(
                  VALUE(LEFT(_xlfn.TEXTSPLIT('Data Table'!E195, CHAR(10)), FIND("-", _xlfn.TEXTSPLIT('Data Table'!E195, CHAR(10)))-1)) *
                  (VALUE(MID(_xlfn.TEXTSPLIT('Data Table'!E195, CHAR(10)), FIND("-", _xlfn.TEXTSPLIT('Data Table'!E195, CHAR(10)))+2,
                  SEARCH("hrs", _xlfn.TEXTSPLIT('Data Table'!E195, CHAR(10)))-SEARCH("-", _xlfn.TEXTSPLIT('Data Table'!E195, CHAR(10)))-2))/12)
               ), 2),
               "-"
            )
         )
      )
   )
)</f>
        <v>26</v>
      </c>
      <c r="F194" s="203" cm="1">
        <f t="array" ref="F194">IF('Data Table'!F195="", "-",
   IF('Data Table'!F195="-", "-",
      IF(ISNUMBER('Data Table'!F195*1), 'Data Table'!F195,
         IF(ISNUMBER(SEARCH("hrs", 'Data Table'!F195)),
            IFERROR(
               ROUND(SUMPRODUCT(
                  VALUE(LEFT(_xlfn.TEXTSPLIT('Data Table'!F195, CHAR(10)), FIND("-", _xlfn.TEXTSPLIT('Data Table'!F195, CHAR(10)))-1)) *
                  (VALUE(MID(_xlfn.TEXTSPLIT('Data Table'!F195, CHAR(10)), FIND("-", _xlfn.TEXTSPLIT('Data Table'!F195, CHAR(10)))+2,
                  SEARCH("hrs", _xlfn.TEXTSPLIT('Data Table'!F195, CHAR(10)))-SEARCH("-", _xlfn.TEXTSPLIT('Data Table'!F195, CHAR(10)))-2))/12)
               ), 2),
               "-"
            )
         )
      )
   )
)</f>
        <v>10</v>
      </c>
      <c r="G194" s="203" cm="1">
        <f t="array" ref="G194">IF('Data Table'!G195="", "-",
   IF('Data Table'!G195="-", "-",
      IF(ISNUMBER('Data Table'!G195*1), 'Data Table'!G195,
         IF(ISNUMBER(SEARCH("hrs", 'Data Table'!G195)),
            IFERROR(
               ROUND(SUMPRODUCT(
                  VALUE(LEFT(_xlfn.TEXTSPLIT('Data Table'!G195, CHAR(10)), FIND("-", _xlfn.TEXTSPLIT('Data Table'!G195, CHAR(10)))-1)) *
                  (VALUE(MID(_xlfn.TEXTSPLIT('Data Table'!G195, CHAR(10)), FIND("-", _xlfn.TEXTSPLIT('Data Table'!G195, CHAR(10)))+2,
                  SEARCH("hrs", _xlfn.TEXTSPLIT('Data Table'!G195, CHAR(10)))-SEARCH("-", _xlfn.TEXTSPLIT('Data Table'!G195, CHAR(10)))-2))/12)
               ), 2),
               "-"
            )
         )
      )
   )
)</f>
        <v>9</v>
      </c>
      <c r="H194" s="203" cm="1">
        <f t="array" ref="H194">IF('Data Table'!H195="", "-",
   IF('Data Table'!H195="-", "-",
      IF(ISNUMBER('Data Table'!H195*1), 'Data Table'!H195,
         IF(ISNUMBER(SEARCH("hrs", 'Data Table'!H195)),
            IFERROR(
               ROUND(SUMPRODUCT(
                  VALUE(LEFT(_xlfn.TEXTSPLIT('Data Table'!H195, CHAR(10)), FIND("-", _xlfn.TEXTSPLIT('Data Table'!H195, CHAR(10)))-1)) *
                  (VALUE(MID(_xlfn.TEXTSPLIT('Data Table'!H195, CHAR(10)), FIND("-", _xlfn.TEXTSPLIT('Data Table'!H195, CHAR(10)))+2,
                  SEARCH("hrs", _xlfn.TEXTSPLIT('Data Table'!H195, CHAR(10)))-SEARCH("-", _xlfn.TEXTSPLIT('Data Table'!H195, CHAR(10)))-2))/12)
               ), 2),
               "-"
            )
         )
      )
   )
)</f>
        <v>8</v>
      </c>
      <c r="I194" s="203" cm="1">
        <f t="array" ref="I194">IF('Data Table'!I195="", "-",
   IF('Data Table'!I195="-", "-",
      IF(ISNUMBER('Data Table'!I195*1), 'Data Table'!I195,
         IF(ISNUMBER(SEARCH("hrs", 'Data Table'!I195)),
            IFERROR(
               ROUND(SUMPRODUCT(
                  VALUE(LEFT(_xlfn.TEXTSPLIT('Data Table'!I195, CHAR(10)), FIND("-", _xlfn.TEXTSPLIT('Data Table'!I195, CHAR(10)))-1)) *
                  (VALUE(MID(_xlfn.TEXTSPLIT('Data Table'!I195, CHAR(10)), FIND("-", _xlfn.TEXTSPLIT('Data Table'!I195, CHAR(10)))+2,
                  SEARCH("hrs", _xlfn.TEXTSPLIT('Data Table'!I195, CHAR(10)))-SEARCH("-", _xlfn.TEXTSPLIT('Data Table'!I195, CHAR(10)))-2))/12)
               ), 2),
               "-"
            )
         )
      )
   )
)</f>
        <v>7</v>
      </c>
      <c r="J194" s="203" cm="1">
        <f t="array" ref="J194">IF('Data Table'!J195="", "-",
   IF('Data Table'!J195="-", "-",
      IF(ISNUMBER('Data Table'!J195*1), 'Data Table'!J195,
         IF(ISNUMBER(SEARCH("hrs", 'Data Table'!J195)),
            IFERROR(
               ROUND(SUMPRODUCT(
                  VALUE(LEFT(_xlfn.TEXTSPLIT('Data Table'!J195, CHAR(10)), FIND("-", _xlfn.TEXTSPLIT('Data Table'!J195, CHAR(10)))-1)) *
                  (VALUE(MID(_xlfn.TEXTSPLIT('Data Table'!J195, CHAR(10)), FIND("-", _xlfn.TEXTSPLIT('Data Table'!J195, CHAR(10)))+2,
                  SEARCH("hrs", _xlfn.TEXTSPLIT('Data Table'!J195, CHAR(10)))-SEARCH("-", _xlfn.TEXTSPLIT('Data Table'!J195, CHAR(10)))-2))/12)
               ), 2),
               "-"
            )
         )
      )
   )
)</f>
        <v>3</v>
      </c>
      <c r="K194" s="203" cm="1">
        <f t="array" ref="K194">IF('Data Table'!K195="", "-",
   IF('Data Table'!K195="-", "-",
      IF(ISNUMBER('Data Table'!K195*1), 'Data Table'!K195,
         IF(ISNUMBER(SEARCH("hrs", 'Data Table'!K195)),
            IFERROR(
               ROUND(SUMPRODUCT(
                  VALUE(LEFT(_xlfn.TEXTSPLIT('Data Table'!K195, CHAR(10)), FIND("-", _xlfn.TEXTSPLIT('Data Table'!K195, CHAR(10)))-1)) *
                  (VALUE(MID(_xlfn.TEXTSPLIT('Data Table'!K195, CHAR(10)), FIND("-", _xlfn.TEXTSPLIT('Data Table'!K195, CHAR(10)))+2,
                  SEARCH("hrs", _xlfn.TEXTSPLIT('Data Table'!K195, CHAR(10)))-SEARCH("-", _xlfn.TEXTSPLIT('Data Table'!K195, CHAR(10)))-2))/12)
               ), 2),
               "-"
            )
         )
      )
   )
)</f>
        <v>2</v>
      </c>
      <c r="L194" s="203" cm="1">
        <f t="array" ref="L194">IF('Data Table'!N195="", "-",
   IF('Data Table'!N195="-", "-",
      IF(ISNUMBER('Data Table'!N195*1), 'Data Table'!N195,
         IF(ISNUMBER(SEARCH("hrs", 'Data Table'!N195)),
            IFERROR(
               ROUND(SUMPRODUCT(
                  VALUE(LEFT(_xlfn.TEXTSPLIT('Data Table'!N195, CHAR(10)), FIND("-", _xlfn.TEXTSPLIT('Data Table'!N195, CHAR(10)))-1)) *
                  (VALUE(MID(_xlfn.TEXTSPLIT('Data Table'!N195, CHAR(10)), FIND("-", _xlfn.TEXTSPLIT('Data Table'!N195, CHAR(10)))+2,
                  SEARCH("hrs", _xlfn.TEXTSPLIT('Data Table'!N195, CHAR(10)))-SEARCH("-", _xlfn.TEXTSPLIT('Data Table'!N195, CHAR(10)))-2))/12)
               ), 2),
               "-"
            )
         )
      )
   )
)</f>
        <v>2</v>
      </c>
      <c r="M194" s="203" cm="1">
        <f t="array" ref="M194">IF('Data Table'!O195="", "-",
   IF('Data Table'!O195="-", "-",
      IF(ISNUMBER('Data Table'!O195*1), 'Data Table'!O195,
         IF(ISNUMBER(SEARCH("hrs", 'Data Table'!O195)),
            IFERROR(
               ROUND(SUMPRODUCT(
                  VALUE(LEFT(_xlfn.TEXTSPLIT('Data Table'!O195, CHAR(10)), FIND("-", _xlfn.TEXTSPLIT('Data Table'!O195, CHAR(10)))-1)) *
                  (VALUE(MID(_xlfn.TEXTSPLIT('Data Table'!O195, CHAR(10)), FIND("-", _xlfn.TEXTSPLIT('Data Table'!O195, CHAR(10)))+2,
                  SEARCH("hrs", _xlfn.TEXTSPLIT('Data Table'!O195, CHAR(10)))-SEARCH("-", _xlfn.TEXTSPLIT('Data Table'!O195, CHAR(10)))-2))/12)
               ), 2),
               "-"
            )
         )
      )
   )
)</f>
        <v>2</v>
      </c>
      <c r="N194" s="203" cm="1">
        <f t="array" ref="N194">IF('Data Table'!P195="", "-",
   IF('Data Table'!P195="-", "-",
      IF(ISNUMBER('Data Table'!P195*1), 'Data Table'!P195,
         IF(ISNUMBER(SEARCH("hrs", 'Data Table'!P195)),
            IFERROR(
               ROUND(SUMPRODUCT(
                  VALUE(LEFT(_xlfn.TEXTSPLIT('Data Table'!P195, CHAR(10)), FIND("-", _xlfn.TEXTSPLIT('Data Table'!P195, CHAR(10)))-1)) *
                  (VALUE(MID(_xlfn.TEXTSPLIT('Data Table'!P195, CHAR(10)), FIND("-", _xlfn.TEXTSPLIT('Data Table'!P195, CHAR(10)))+2,
                  SEARCH("hrs", _xlfn.TEXTSPLIT('Data Table'!P195, CHAR(10)))-SEARCH("-", _xlfn.TEXTSPLIT('Data Table'!P195, CHAR(10)))-2))/12)
               ), 2),
               "-"
            )
         )
      )
   )
)</f>
        <v>5</v>
      </c>
      <c r="O194" s="203" cm="1">
        <f t="array" ref="O194">IF('Data Table'!Q195="", "-",
   IF('Data Table'!Q195="-", "-",
      IF(ISNUMBER('Data Table'!Q195*1), 'Data Table'!Q195,
         IF(ISNUMBER(SEARCH("hrs", 'Data Table'!Q195)),
            IFERROR(
               ROUND(SUMPRODUCT(
                  VALUE(LEFT(_xlfn.TEXTSPLIT('Data Table'!Q195, CHAR(10)), FIND("-", _xlfn.TEXTSPLIT('Data Table'!Q195, CHAR(10)))-1)) *
                  (VALUE(MID(_xlfn.TEXTSPLIT('Data Table'!Q195, CHAR(10)), FIND("-", _xlfn.TEXTSPLIT('Data Table'!Q195, CHAR(10)))+2,
                  SEARCH("hrs", _xlfn.TEXTSPLIT('Data Table'!Q195, CHAR(10)))-SEARCH("-", _xlfn.TEXTSPLIT('Data Table'!Q195, CHAR(10)))-2))/12)
               ), 2),
               "-"
            )
         )
      )
   )
)</f>
        <v>4</v>
      </c>
      <c r="P194" s="203" cm="1">
        <f t="array" ref="P194">IF('Data Table'!R195="", "-",
   IF('Data Table'!R195="-", "-",
      IF(ISNUMBER('Data Table'!R195*1), 'Data Table'!R195,
         IF(ISNUMBER(SEARCH("hrs", 'Data Table'!R195)),
            IFERROR(
               ROUND(SUMPRODUCT(
                  VALUE(LEFT(_xlfn.TEXTSPLIT('Data Table'!R195, CHAR(10)), FIND("-", _xlfn.TEXTSPLIT('Data Table'!R195, CHAR(10)))-1)) *
                  (VALUE(MID(_xlfn.TEXTSPLIT('Data Table'!R195, CHAR(10)), FIND("-", _xlfn.TEXTSPLIT('Data Table'!R195, CHAR(10)))+2,
                  SEARCH("hrs", _xlfn.TEXTSPLIT('Data Table'!R195, CHAR(10)))-SEARCH("-", _xlfn.TEXTSPLIT('Data Table'!R195, CHAR(10)))-2))/12)
               ), 2),
               "-"
            )
         )
      )
   )
)</f>
        <v>2</v>
      </c>
      <c r="Q194" s="203" cm="1">
        <f t="array" ref="Q194">IF('Data Table'!S195="", "-",
   IF('Data Table'!S195="-", "-",
      IF(ISNUMBER('Data Table'!S195*1), 'Data Table'!S195,
         IF(ISNUMBER(SEARCH("hrs", 'Data Table'!S195)),
            IFERROR(
               ROUND(SUMPRODUCT(
                  VALUE(LEFT(_xlfn.TEXTSPLIT('Data Table'!S195, CHAR(10)), FIND("-", _xlfn.TEXTSPLIT('Data Table'!S195, CHAR(10)))-1)) *
                  (VALUE(MID(_xlfn.TEXTSPLIT('Data Table'!S195, CHAR(10)), FIND("-", _xlfn.TEXTSPLIT('Data Table'!S195, CHAR(10)))+2,
                  SEARCH("hrs", _xlfn.TEXTSPLIT('Data Table'!S195, CHAR(10)))-SEARCH("-", _xlfn.TEXTSPLIT('Data Table'!S195, CHAR(10)))-2))/12)
               ), 2),
               "-"
            )
         )
      )
   )
)</f>
        <v>2</v>
      </c>
      <c r="R194" s="203" cm="1">
        <f t="array" ref="R194">IF('Data Table'!T195="", "-",
   IF('Data Table'!T195="-", "-",
      IF(ISNUMBER('Data Table'!T195*1), 'Data Table'!T195,
         IF(ISNUMBER(SEARCH("hrs", 'Data Table'!T195)),
            IFERROR(
               ROUND(SUMPRODUCT(
                  VALUE(LEFT(_xlfn.TEXTSPLIT('Data Table'!T195, CHAR(10)), FIND("-", _xlfn.TEXTSPLIT('Data Table'!T195, CHAR(10)))-1)) *
                  (VALUE(MID(_xlfn.TEXTSPLIT('Data Table'!T195, CHAR(10)), FIND("-", _xlfn.TEXTSPLIT('Data Table'!T195, CHAR(10)))+2,
                  SEARCH("hrs", _xlfn.TEXTSPLIT('Data Table'!T195, CHAR(10)))-SEARCH("-", _xlfn.TEXTSPLIT('Data Table'!T195, CHAR(10)))-2))/12)
               ), 2),
               "-"
            )
         )
      )
   )
)</f>
        <v>6</v>
      </c>
      <c r="S194" s="203" cm="1">
        <f t="array" ref="S194">IF('Data Table'!U195="", "-",
   IF('Data Table'!U195="-", "-",
      IF(ISNUMBER('Data Table'!U195*1), 'Data Table'!U195,
         IF(ISNUMBER(SEARCH("hrs", 'Data Table'!U195)),
            IFERROR(
               ROUND(SUMPRODUCT(
                  VALUE(LEFT(_xlfn.TEXTSPLIT('Data Table'!U195, CHAR(10)), FIND("-", _xlfn.TEXTSPLIT('Data Table'!U195, CHAR(10)))-1)) *
                  (VALUE(MID(_xlfn.TEXTSPLIT('Data Table'!U195, CHAR(10)), FIND("-", _xlfn.TEXTSPLIT('Data Table'!U195, CHAR(10)))+2,
                  SEARCH("hrs", _xlfn.TEXTSPLIT('Data Table'!U195, CHAR(10)))-SEARCH("-", _xlfn.TEXTSPLIT('Data Table'!U195, CHAR(10)))-2))/12)
               ), 2),
               "-"
            )
         )
      )
   )
)</f>
        <v>6</v>
      </c>
      <c r="T194" s="270">
        <v>24970</v>
      </c>
      <c r="U194" s="270">
        <v>67551</v>
      </c>
      <c r="V194" s="270">
        <v>930</v>
      </c>
      <c r="W194" s="295"/>
    </row>
    <row r="195" spans="1:23" s="3" customFormat="1" ht="20.25" customHeight="1">
      <c r="A195" s="205">
        <v>45505</v>
      </c>
      <c r="B195" s="203" cm="1">
        <f t="array" ref="B195">IF('Data Table'!B196="", "-",
   IF('Data Table'!B196="-", "-",
      IF(ISNUMBER('Data Table'!B196*1), 'Data Table'!B196,
         IF(ISNUMBER(SEARCH("hrs", 'Data Table'!B196)),
            IFERROR(
               ROUND(SUMPRODUCT(
                  VALUE(LEFT(_xlfn.TEXTSPLIT('Data Table'!B196, CHAR(10)), FIND("-", _xlfn.TEXTSPLIT('Data Table'!B196, CHAR(10)))-1)) *
                  (VALUE(MID(_xlfn.TEXTSPLIT('Data Table'!B196, CHAR(10)), FIND("-", _xlfn.TEXTSPLIT('Data Table'!B196, CHAR(10)))+2,
                  SEARCH("hrs", _xlfn.TEXTSPLIT('Data Table'!B196, CHAR(10)))-SEARCH("-", _xlfn.TEXTSPLIT('Data Table'!B196, CHAR(10)))-2))/12)
               ), 2),
               "-"
            )
         )
      )
   )
)</f>
        <v>115</v>
      </c>
      <c r="C195" s="203" cm="1">
        <f t="array" ref="C195">IF('Data Table'!C196="", "-",
   IF('Data Table'!C196="-", "-",
      IF(ISNUMBER('Data Table'!C196*1), 'Data Table'!C196,
         IF(ISNUMBER(SEARCH("hrs", 'Data Table'!C196)),
            IFERROR(
               ROUND(SUMPRODUCT(
                  VALUE(LEFT(_xlfn.TEXTSPLIT('Data Table'!C196, CHAR(10)), FIND("-", _xlfn.TEXTSPLIT('Data Table'!C196, CHAR(10)))-1)) *
                  (VALUE(MID(_xlfn.TEXTSPLIT('Data Table'!C196, CHAR(10)), FIND("-", _xlfn.TEXTSPLIT('Data Table'!C196, CHAR(10)))+2,
                  SEARCH("hrs", _xlfn.TEXTSPLIT('Data Table'!C196, CHAR(10)))-SEARCH("-", _xlfn.TEXTSPLIT('Data Table'!C196, CHAR(10)))-2))/12)
               ), 2),
               "-"
            )
         )
      )
   )
)</f>
        <v>121</v>
      </c>
      <c r="D195" s="203" cm="1">
        <f t="array" ref="D195">IF('Data Table'!D196="", "-",
   IF('Data Table'!D196="-", "-",
      IF(ISNUMBER('Data Table'!D196*1), 'Data Table'!D196,
         IF(ISNUMBER(SEARCH("hrs", 'Data Table'!D196)),
            IFERROR(
               ROUND(SUMPRODUCT(
                  VALUE(LEFT(_xlfn.TEXTSPLIT('Data Table'!D196, CHAR(10)), FIND("-", _xlfn.TEXTSPLIT('Data Table'!D196, CHAR(10)))-1)) *
                  (VALUE(MID(_xlfn.TEXTSPLIT('Data Table'!D196, CHAR(10)), FIND("-", _xlfn.TEXTSPLIT('Data Table'!D196, CHAR(10)))+2,
                  SEARCH("hrs", _xlfn.TEXTSPLIT('Data Table'!D196, CHAR(10)))-SEARCH("-", _xlfn.TEXTSPLIT('Data Table'!D196, CHAR(10)))-2))/12)
               ), 2),
               "-"
            )
         )
      )
   )
)</f>
        <v>27</v>
      </c>
      <c r="E195" s="203" cm="1">
        <f t="array" ref="E195">IF('Data Table'!E196="", "-",
   IF('Data Table'!E196="-", "-",
      IF(ISNUMBER('Data Table'!E196*1), 'Data Table'!E196,
         IF(ISNUMBER(SEARCH("hrs", 'Data Table'!E196)),
            IFERROR(
               ROUND(SUMPRODUCT(
                  VALUE(LEFT(_xlfn.TEXTSPLIT('Data Table'!E196, CHAR(10)), FIND("-", _xlfn.TEXTSPLIT('Data Table'!E196, CHAR(10)))-1)) *
                  (VALUE(MID(_xlfn.TEXTSPLIT('Data Table'!E196, CHAR(10)), FIND("-", _xlfn.TEXTSPLIT('Data Table'!E196, CHAR(10)))+2,
                  SEARCH("hrs", _xlfn.TEXTSPLIT('Data Table'!E196, CHAR(10)))-SEARCH("-", _xlfn.TEXTSPLIT('Data Table'!E196, CHAR(10)))-2))/12)
               ), 2),
               "-"
            )
         )
      )
   )
)</f>
        <v>27</v>
      </c>
      <c r="F195" s="203" cm="1">
        <f t="array" ref="F195">IF('Data Table'!F196="", "-",
   IF('Data Table'!F196="-", "-",
      IF(ISNUMBER('Data Table'!F196*1), 'Data Table'!F196,
         IF(ISNUMBER(SEARCH("hrs", 'Data Table'!F196)),
            IFERROR(
               ROUND(SUMPRODUCT(
                  VALUE(LEFT(_xlfn.TEXTSPLIT('Data Table'!F196, CHAR(10)), FIND("-", _xlfn.TEXTSPLIT('Data Table'!F196, CHAR(10)))-1)) *
                  (VALUE(MID(_xlfn.TEXTSPLIT('Data Table'!F196, CHAR(10)), FIND("-", _xlfn.TEXTSPLIT('Data Table'!F196, CHAR(10)))+2,
                  SEARCH("hrs", _xlfn.TEXTSPLIT('Data Table'!F196, CHAR(10)))-SEARCH("-", _xlfn.TEXTSPLIT('Data Table'!F196, CHAR(10)))-2))/12)
               ), 2),
               "-"
            )
         )
      )
   )
)</f>
        <v>9</v>
      </c>
      <c r="G195" s="203" cm="1">
        <f t="array" ref="G195">IF('Data Table'!G196="", "-",
   IF('Data Table'!G196="-", "-",
      IF(ISNUMBER('Data Table'!G196*1), 'Data Table'!G196,
         IF(ISNUMBER(SEARCH("hrs", 'Data Table'!G196)),
            IFERROR(
               ROUND(SUMPRODUCT(
                  VALUE(LEFT(_xlfn.TEXTSPLIT('Data Table'!G196, CHAR(10)), FIND("-", _xlfn.TEXTSPLIT('Data Table'!G196, CHAR(10)))-1)) *
                  (VALUE(MID(_xlfn.TEXTSPLIT('Data Table'!G196, CHAR(10)), FIND("-", _xlfn.TEXTSPLIT('Data Table'!G196, CHAR(10)))+2,
                  SEARCH("hrs", _xlfn.TEXTSPLIT('Data Table'!G196, CHAR(10)))-SEARCH("-", _xlfn.TEXTSPLIT('Data Table'!G196, CHAR(10)))-2))/12)
               ), 2),
               "-"
            )
         )
      )
   )
)</f>
        <v>8</v>
      </c>
      <c r="H195" s="203" cm="1">
        <f t="array" ref="H195">IF('Data Table'!H196="", "-",
   IF('Data Table'!H196="-", "-",
      IF(ISNUMBER('Data Table'!H196*1), 'Data Table'!H196,
         IF(ISNUMBER(SEARCH("hrs", 'Data Table'!H196)),
            IFERROR(
               ROUND(SUMPRODUCT(
                  VALUE(LEFT(_xlfn.TEXTSPLIT('Data Table'!H196, CHAR(10)), FIND("-", _xlfn.TEXTSPLIT('Data Table'!H196, CHAR(10)))-1)) *
                  (VALUE(MID(_xlfn.TEXTSPLIT('Data Table'!H196, CHAR(10)), FIND("-", _xlfn.TEXTSPLIT('Data Table'!H196, CHAR(10)))+2,
                  SEARCH("hrs", _xlfn.TEXTSPLIT('Data Table'!H196, CHAR(10)))-SEARCH("-", _xlfn.TEXTSPLIT('Data Table'!H196, CHAR(10)))-2))/12)
               ), 2),
               "-"
            )
         )
      )
   )
)</f>
        <v>8</v>
      </c>
      <c r="I195" s="203" cm="1">
        <f t="array" ref="I195">IF('Data Table'!I196="", "-",
   IF('Data Table'!I196="-", "-",
      IF(ISNUMBER('Data Table'!I196*1), 'Data Table'!I196,
         IF(ISNUMBER(SEARCH("hrs", 'Data Table'!I196)),
            IFERROR(
               ROUND(SUMPRODUCT(
                  VALUE(LEFT(_xlfn.TEXTSPLIT('Data Table'!I196, CHAR(10)), FIND("-", _xlfn.TEXTSPLIT('Data Table'!I196, CHAR(10)))-1)) *
                  (VALUE(MID(_xlfn.TEXTSPLIT('Data Table'!I196, CHAR(10)), FIND("-", _xlfn.TEXTSPLIT('Data Table'!I196, CHAR(10)))+2,
                  SEARCH("hrs", _xlfn.TEXTSPLIT('Data Table'!I196, CHAR(10)))-SEARCH("-", _xlfn.TEXTSPLIT('Data Table'!I196, CHAR(10)))-2))/12)
               ), 2),
               "-"
            )
         )
      )
   )
)</f>
        <v>7</v>
      </c>
      <c r="J195" s="203" cm="1">
        <f t="array" ref="J195">IF('Data Table'!J196="", "-",
   IF('Data Table'!J196="-", "-",
      IF(ISNUMBER('Data Table'!J196*1), 'Data Table'!J196,
         IF(ISNUMBER(SEARCH("hrs", 'Data Table'!J196)),
            IFERROR(
               ROUND(SUMPRODUCT(
                  VALUE(LEFT(_xlfn.TEXTSPLIT('Data Table'!J196, CHAR(10)), FIND("-", _xlfn.TEXTSPLIT('Data Table'!J196, CHAR(10)))-1)) *
                  (VALUE(MID(_xlfn.TEXTSPLIT('Data Table'!J196, CHAR(10)), FIND("-", _xlfn.TEXTSPLIT('Data Table'!J196, CHAR(10)))+2,
                  SEARCH("hrs", _xlfn.TEXTSPLIT('Data Table'!J196, CHAR(10)))-SEARCH("-", _xlfn.TEXTSPLIT('Data Table'!J196, CHAR(10)))-2))/12)
               ), 2),
               "-"
            )
         )
      )
   )
)</f>
        <v>2</v>
      </c>
      <c r="K195" s="203" cm="1">
        <f t="array" ref="K195">IF('Data Table'!K196="", "-",
   IF('Data Table'!K196="-", "-",
      IF(ISNUMBER('Data Table'!K196*1), 'Data Table'!K196,
         IF(ISNUMBER(SEARCH("hrs", 'Data Table'!K196)),
            IFERROR(
               ROUND(SUMPRODUCT(
                  VALUE(LEFT(_xlfn.TEXTSPLIT('Data Table'!K196, CHAR(10)), FIND("-", _xlfn.TEXTSPLIT('Data Table'!K196, CHAR(10)))-1)) *
                  (VALUE(MID(_xlfn.TEXTSPLIT('Data Table'!K196, CHAR(10)), FIND("-", _xlfn.TEXTSPLIT('Data Table'!K196, CHAR(10)))+2,
                  SEARCH("hrs", _xlfn.TEXTSPLIT('Data Table'!K196, CHAR(10)))-SEARCH("-", _xlfn.TEXTSPLIT('Data Table'!K196, CHAR(10)))-2))/12)
               ), 2),
               "-"
            )
         )
      )
   )
)</f>
        <v>1</v>
      </c>
      <c r="L195" s="203" cm="1">
        <f t="array" ref="L195">IF('Data Table'!N196="", "-",
   IF('Data Table'!N196="-", "-",
      IF(ISNUMBER('Data Table'!N196*1), 'Data Table'!N196,
         IF(ISNUMBER(SEARCH("hrs", 'Data Table'!N196)),
            IFERROR(
               ROUND(SUMPRODUCT(
                  VALUE(LEFT(_xlfn.TEXTSPLIT('Data Table'!N196, CHAR(10)), FIND("-", _xlfn.TEXTSPLIT('Data Table'!N196, CHAR(10)))-1)) *
                  (VALUE(MID(_xlfn.TEXTSPLIT('Data Table'!N196, CHAR(10)), FIND("-", _xlfn.TEXTSPLIT('Data Table'!N196, CHAR(10)))+2,
                  SEARCH("hrs", _xlfn.TEXTSPLIT('Data Table'!N196, CHAR(10)))-SEARCH("-", _xlfn.TEXTSPLIT('Data Table'!N196, CHAR(10)))-2))/12)
               ), 2),
               "-"
            )
         )
      )
   )
)</f>
        <v>2</v>
      </c>
      <c r="M195" s="203" cm="1">
        <f t="array" ref="M195">IF('Data Table'!O196="", "-",
   IF('Data Table'!O196="-", "-",
      IF(ISNUMBER('Data Table'!O196*1), 'Data Table'!O196,
         IF(ISNUMBER(SEARCH("hrs", 'Data Table'!O196)),
            IFERROR(
               ROUND(SUMPRODUCT(
                  VALUE(LEFT(_xlfn.TEXTSPLIT('Data Table'!O196, CHAR(10)), FIND("-", _xlfn.TEXTSPLIT('Data Table'!O196, CHAR(10)))-1)) *
                  (VALUE(MID(_xlfn.TEXTSPLIT('Data Table'!O196, CHAR(10)), FIND("-", _xlfn.TEXTSPLIT('Data Table'!O196, CHAR(10)))+2,
                  SEARCH("hrs", _xlfn.TEXTSPLIT('Data Table'!O196, CHAR(10)))-SEARCH("-", _xlfn.TEXTSPLIT('Data Table'!O196, CHAR(10)))-2))/12)
               ), 2),
               "-"
            )
         )
      )
   )
)</f>
        <v>2</v>
      </c>
      <c r="N195" s="203" cm="1">
        <f t="array" ref="N195">IF('Data Table'!P196="", "-",
   IF('Data Table'!P196="-", "-",
      IF(ISNUMBER('Data Table'!P196*1), 'Data Table'!P196,
         IF(ISNUMBER(SEARCH("hrs", 'Data Table'!P196)),
            IFERROR(
               ROUND(SUMPRODUCT(
                  VALUE(LEFT(_xlfn.TEXTSPLIT('Data Table'!P196, CHAR(10)), FIND("-", _xlfn.TEXTSPLIT('Data Table'!P196, CHAR(10)))-1)) *
                  (VALUE(MID(_xlfn.TEXTSPLIT('Data Table'!P196, CHAR(10)), FIND("-", _xlfn.TEXTSPLIT('Data Table'!P196, CHAR(10)))+2,
                  SEARCH("hrs", _xlfn.TEXTSPLIT('Data Table'!P196, CHAR(10)))-SEARCH("-", _xlfn.TEXTSPLIT('Data Table'!P196, CHAR(10)))-2))/12)
               ), 2),
               "-"
            )
         )
      )
   )
)</f>
        <v>5</v>
      </c>
      <c r="O195" s="203" cm="1">
        <f t="array" ref="O195">IF('Data Table'!Q196="", "-",
   IF('Data Table'!Q196="-", "-",
      IF(ISNUMBER('Data Table'!Q196*1), 'Data Table'!Q196,
         IF(ISNUMBER(SEARCH("hrs", 'Data Table'!Q196)),
            IFERROR(
               ROUND(SUMPRODUCT(
                  VALUE(LEFT(_xlfn.TEXTSPLIT('Data Table'!Q196, CHAR(10)), FIND("-", _xlfn.TEXTSPLIT('Data Table'!Q196, CHAR(10)))-1)) *
                  (VALUE(MID(_xlfn.TEXTSPLIT('Data Table'!Q196, CHAR(10)), FIND("-", _xlfn.TEXTSPLIT('Data Table'!Q196, CHAR(10)))+2,
                  SEARCH("hrs", _xlfn.TEXTSPLIT('Data Table'!Q196, CHAR(10)))-SEARCH("-", _xlfn.TEXTSPLIT('Data Table'!Q196, CHAR(10)))-2))/12)
               ), 2),
               "-"
            )
         )
      )
   )
)</f>
        <v>4</v>
      </c>
      <c r="P195" s="203" cm="1">
        <f t="array" ref="P195">IF('Data Table'!R196="", "-",
   IF('Data Table'!R196="-", "-",
      IF(ISNUMBER('Data Table'!R196*1), 'Data Table'!R196,
         IF(ISNUMBER(SEARCH("hrs", 'Data Table'!R196)),
            IFERROR(
               ROUND(SUMPRODUCT(
                  VALUE(LEFT(_xlfn.TEXTSPLIT('Data Table'!R196, CHAR(10)), FIND("-", _xlfn.TEXTSPLIT('Data Table'!R196, CHAR(10)))-1)) *
                  (VALUE(MID(_xlfn.TEXTSPLIT('Data Table'!R196, CHAR(10)), FIND("-", _xlfn.TEXTSPLIT('Data Table'!R196, CHAR(10)))+2,
                  SEARCH("hrs", _xlfn.TEXTSPLIT('Data Table'!R196, CHAR(10)))-SEARCH("-", _xlfn.TEXTSPLIT('Data Table'!R196, CHAR(10)))-2))/12)
               ), 2),
               "-"
            )
         )
      )
   )
)</f>
        <v>2</v>
      </c>
      <c r="Q195" s="203" cm="1">
        <f t="array" ref="Q195">IF('Data Table'!S196="", "-",
   IF('Data Table'!S196="-", "-",
      IF(ISNUMBER('Data Table'!S196*1), 'Data Table'!S196,
         IF(ISNUMBER(SEARCH("hrs", 'Data Table'!S196)),
            IFERROR(
               ROUND(SUMPRODUCT(
                  VALUE(LEFT(_xlfn.TEXTSPLIT('Data Table'!S196, CHAR(10)), FIND("-", _xlfn.TEXTSPLIT('Data Table'!S196, CHAR(10)))-1)) *
                  (VALUE(MID(_xlfn.TEXTSPLIT('Data Table'!S196, CHAR(10)), FIND("-", _xlfn.TEXTSPLIT('Data Table'!S196, CHAR(10)))+2,
                  SEARCH("hrs", _xlfn.TEXTSPLIT('Data Table'!S196, CHAR(10)))-SEARCH("-", _xlfn.TEXTSPLIT('Data Table'!S196, CHAR(10)))-2))/12)
               ), 2),
               "-"
            )
         )
      )
   )
)</f>
        <v>2</v>
      </c>
      <c r="R195" s="203" cm="1">
        <f t="array" ref="R195">IF('Data Table'!T196="", "-",
   IF('Data Table'!T196="-", "-",
      IF(ISNUMBER('Data Table'!T196*1), 'Data Table'!T196,
         IF(ISNUMBER(SEARCH("hrs", 'Data Table'!T196)),
            IFERROR(
               ROUND(SUMPRODUCT(
                  VALUE(LEFT(_xlfn.TEXTSPLIT('Data Table'!T196, CHAR(10)), FIND("-", _xlfn.TEXTSPLIT('Data Table'!T196, CHAR(10)))-1)) *
                  (VALUE(MID(_xlfn.TEXTSPLIT('Data Table'!T196, CHAR(10)), FIND("-", _xlfn.TEXTSPLIT('Data Table'!T196, CHAR(10)))+2,
                  SEARCH("hrs", _xlfn.TEXTSPLIT('Data Table'!T196, CHAR(10)))-SEARCH("-", _xlfn.TEXTSPLIT('Data Table'!T196, CHAR(10)))-2))/12)
               ), 2),
               "-"
            )
         )
      )
   )
)</f>
        <v>6</v>
      </c>
      <c r="S195" s="203" cm="1">
        <f t="array" ref="S195">IF('Data Table'!U196="", "-",
   IF('Data Table'!U196="-", "-",
      IF(ISNUMBER('Data Table'!U196*1), 'Data Table'!U196,
         IF(ISNUMBER(SEARCH("hrs", 'Data Table'!U196)),
            IFERROR(
               ROUND(SUMPRODUCT(
                  VALUE(LEFT(_xlfn.TEXTSPLIT('Data Table'!U196, CHAR(10)), FIND("-", _xlfn.TEXTSPLIT('Data Table'!U196, CHAR(10)))-1)) *
                  (VALUE(MID(_xlfn.TEXTSPLIT('Data Table'!U196, CHAR(10)), FIND("-", _xlfn.TEXTSPLIT('Data Table'!U196, CHAR(10)))+2,
                  SEARCH("hrs", _xlfn.TEXTSPLIT('Data Table'!U196, CHAR(10)))-SEARCH("-", _xlfn.TEXTSPLIT('Data Table'!U196, CHAR(10)))-2))/12)
               ), 2),
               "-"
            )
         )
      )
   )
)</f>
        <v>6</v>
      </c>
      <c r="T195" s="251">
        <v>26011</v>
      </c>
      <c r="U195" s="251">
        <v>70978</v>
      </c>
      <c r="V195" s="251">
        <v>999</v>
      </c>
      <c r="W195" s="295"/>
    </row>
    <row r="196" spans="1:23" s="3" customFormat="1" ht="20.25" customHeight="1">
      <c r="A196" s="205">
        <v>45506</v>
      </c>
      <c r="B196" s="203" cm="1">
        <f t="array" ref="B196">IF('Data Table'!B197="", "-",
   IF('Data Table'!B197="-", "-",
      IF(ISNUMBER('Data Table'!B197*1), 'Data Table'!B197,
         IF(ISNUMBER(SEARCH("hrs", 'Data Table'!B197)),
            IFERROR(
               ROUND(SUMPRODUCT(
                  VALUE(LEFT(_xlfn.TEXTSPLIT('Data Table'!B197, CHAR(10)), FIND("-", _xlfn.TEXTSPLIT('Data Table'!B197, CHAR(10)))-1)) *
                  (VALUE(MID(_xlfn.TEXTSPLIT('Data Table'!B197, CHAR(10)), FIND("-", _xlfn.TEXTSPLIT('Data Table'!B197, CHAR(10)))+2,
                  SEARCH("hrs", _xlfn.TEXTSPLIT('Data Table'!B197, CHAR(10)))-SEARCH("-", _xlfn.TEXTSPLIT('Data Table'!B197, CHAR(10)))-2))/12)
               ), 2),
               "-"
            )
         )
      )
   )
)</f>
        <v>130</v>
      </c>
      <c r="C196" s="203" cm="1">
        <f t="array" ref="C196">IF('Data Table'!C197="", "-",
   IF('Data Table'!C197="-", "-",
      IF(ISNUMBER('Data Table'!C197*1), 'Data Table'!C197,
         IF(ISNUMBER(SEARCH("hrs", 'Data Table'!C197)),
            IFERROR(
               ROUND(SUMPRODUCT(
                  VALUE(LEFT(_xlfn.TEXTSPLIT('Data Table'!C197, CHAR(10)), FIND("-", _xlfn.TEXTSPLIT('Data Table'!C197, CHAR(10)))-1)) *
                  (VALUE(MID(_xlfn.TEXTSPLIT('Data Table'!C197, CHAR(10)), FIND("-", _xlfn.TEXTSPLIT('Data Table'!C197, CHAR(10)))+2,
                  SEARCH("hrs", _xlfn.TEXTSPLIT('Data Table'!C197, CHAR(10)))-SEARCH("-", _xlfn.TEXTSPLIT('Data Table'!C197, CHAR(10)))-2))/12)
               ), 2),
               "-"
            )
         )
      )
   )
)</f>
        <v>120</v>
      </c>
      <c r="D196" s="203" cm="1">
        <f t="array" ref="D196">IF('Data Table'!D197="", "-",
   IF('Data Table'!D197="-", "-",
      IF(ISNUMBER('Data Table'!D197*1), 'Data Table'!D197,
         IF(ISNUMBER(SEARCH("hrs", 'Data Table'!D197)),
            IFERROR(
               ROUND(SUMPRODUCT(
                  VALUE(LEFT(_xlfn.TEXTSPLIT('Data Table'!D197, CHAR(10)), FIND("-", _xlfn.TEXTSPLIT('Data Table'!D197, CHAR(10)))-1)) *
                  (VALUE(MID(_xlfn.TEXTSPLIT('Data Table'!D197, CHAR(10)), FIND("-", _xlfn.TEXTSPLIT('Data Table'!D197, CHAR(10)))+2,
                  SEARCH("hrs", _xlfn.TEXTSPLIT('Data Table'!D197, CHAR(10)))-SEARCH("-", _xlfn.TEXTSPLIT('Data Table'!D197, CHAR(10)))-2))/12)
               ), 2),
               "-"
            )
         )
      )
   )
)</f>
        <v>29</v>
      </c>
      <c r="E196" s="203" cm="1">
        <f t="array" ref="E196">IF('Data Table'!E197="", "-",
   IF('Data Table'!E197="-", "-",
      IF(ISNUMBER('Data Table'!E197*1), 'Data Table'!E197,
         IF(ISNUMBER(SEARCH("hrs", 'Data Table'!E197)),
            IFERROR(
               ROUND(SUMPRODUCT(
                  VALUE(LEFT(_xlfn.TEXTSPLIT('Data Table'!E197, CHAR(10)), FIND("-", _xlfn.TEXTSPLIT('Data Table'!E197, CHAR(10)))-1)) *
                  (VALUE(MID(_xlfn.TEXTSPLIT('Data Table'!E197, CHAR(10)), FIND("-", _xlfn.TEXTSPLIT('Data Table'!E197, CHAR(10)))+2,
                  SEARCH("hrs", _xlfn.TEXTSPLIT('Data Table'!E197, CHAR(10)))-SEARCH("-", _xlfn.TEXTSPLIT('Data Table'!E197, CHAR(10)))-2))/12)
               ), 2),
               "-"
            )
         )
      )
   )
)</f>
        <v>29</v>
      </c>
      <c r="F196" s="203" cm="1">
        <f t="array" ref="F196">IF('Data Table'!F197="", "-",
   IF('Data Table'!F197="-", "-",
      IF(ISNUMBER('Data Table'!F197*1), 'Data Table'!F197,
         IF(ISNUMBER(SEARCH("hrs", 'Data Table'!F197)),
            IFERROR(
               ROUND(SUMPRODUCT(
                  VALUE(LEFT(_xlfn.TEXTSPLIT('Data Table'!F197, CHAR(10)), FIND("-", _xlfn.TEXTSPLIT('Data Table'!F197, CHAR(10)))-1)) *
                  (VALUE(MID(_xlfn.TEXTSPLIT('Data Table'!F197, CHAR(10)), FIND("-", _xlfn.TEXTSPLIT('Data Table'!F197, CHAR(10)))+2,
                  SEARCH("hrs", _xlfn.TEXTSPLIT('Data Table'!F197, CHAR(10)))-SEARCH("-", _xlfn.TEXTSPLIT('Data Table'!F197, CHAR(10)))-2))/12)
               ), 2),
               "-"
            )
         )
      )
   )
)</f>
        <v>9</v>
      </c>
      <c r="G196" s="203" cm="1">
        <f t="array" ref="G196">IF('Data Table'!G197="", "-",
   IF('Data Table'!G197="-", "-",
      IF(ISNUMBER('Data Table'!G197*1), 'Data Table'!G197,
         IF(ISNUMBER(SEARCH("hrs", 'Data Table'!G197)),
            IFERROR(
               ROUND(SUMPRODUCT(
                  VALUE(LEFT(_xlfn.TEXTSPLIT('Data Table'!G197, CHAR(10)), FIND("-", _xlfn.TEXTSPLIT('Data Table'!G197, CHAR(10)))-1)) *
                  (VALUE(MID(_xlfn.TEXTSPLIT('Data Table'!G197, CHAR(10)), FIND("-", _xlfn.TEXTSPLIT('Data Table'!G197, CHAR(10)))+2,
                  SEARCH("hrs", _xlfn.TEXTSPLIT('Data Table'!G197, CHAR(10)))-SEARCH("-", _xlfn.TEXTSPLIT('Data Table'!G197, CHAR(10)))-2))/12)
               ), 2),
               "-"
            )
         )
      )
   )
)</f>
        <v>9</v>
      </c>
      <c r="H196" s="203" cm="1">
        <f t="array" ref="H196">IF('Data Table'!H197="", "-",
   IF('Data Table'!H197="-", "-",
      IF(ISNUMBER('Data Table'!H197*1), 'Data Table'!H197,
         IF(ISNUMBER(SEARCH("hrs", 'Data Table'!H197)),
            IFERROR(
               ROUND(SUMPRODUCT(
                  VALUE(LEFT(_xlfn.TEXTSPLIT('Data Table'!H197, CHAR(10)), FIND("-", _xlfn.TEXTSPLIT('Data Table'!H197, CHAR(10)))-1)) *
                  (VALUE(MID(_xlfn.TEXTSPLIT('Data Table'!H197, CHAR(10)), FIND("-", _xlfn.TEXTSPLIT('Data Table'!H197, CHAR(10)))+2,
                  SEARCH("hrs", _xlfn.TEXTSPLIT('Data Table'!H197, CHAR(10)))-SEARCH("-", _xlfn.TEXTSPLIT('Data Table'!H197, CHAR(10)))-2))/12)
               ), 2),
               "-"
            )
         )
      )
   )
)</f>
        <v>8</v>
      </c>
      <c r="I196" s="203" cm="1">
        <f t="array" ref="I196">IF('Data Table'!I197="", "-",
   IF('Data Table'!I197="-", "-",
      IF(ISNUMBER('Data Table'!I197*1), 'Data Table'!I197,
         IF(ISNUMBER(SEARCH("hrs", 'Data Table'!I197)),
            IFERROR(
               ROUND(SUMPRODUCT(
                  VALUE(LEFT(_xlfn.TEXTSPLIT('Data Table'!I197, CHAR(10)), FIND("-", _xlfn.TEXTSPLIT('Data Table'!I197, CHAR(10)))-1)) *
                  (VALUE(MID(_xlfn.TEXTSPLIT('Data Table'!I197, CHAR(10)), FIND("-", _xlfn.TEXTSPLIT('Data Table'!I197, CHAR(10)))+2,
                  SEARCH("hrs", _xlfn.TEXTSPLIT('Data Table'!I197, CHAR(10)))-SEARCH("-", _xlfn.TEXTSPLIT('Data Table'!I197, CHAR(10)))-2))/12)
               ), 2),
               "-"
            )
         )
      )
   )
)</f>
        <v>9</v>
      </c>
      <c r="J196" s="203" cm="1">
        <f t="array" ref="J196">IF('Data Table'!J197="", "-",
   IF('Data Table'!J197="-", "-",
      IF(ISNUMBER('Data Table'!J197*1), 'Data Table'!J197,
         IF(ISNUMBER(SEARCH("hrs", 'Data Table'!J197)),
            IFERROR(
               ROUND(SUMPRODUCT(
                  VALUE(LEFT(_xlfn.TEXTSPLIT('Data Table'!J197, CHAR(10)), FIND("-", _xlfn.TEXTSPLIT('Data Table'!J197, CHAR(10)))-1)) *
                  (VALUE(MID(_xlfn.TEXTSPLIT('Data Table'!J197, CHAR(10)), FIND("-", _xlfn.TEXTSPLIT('Data Table'!J197, CHAR(10)))+2,
                  SEARCH("hrs", _xlfn.TEXTSPLIT('Data Table'!J197, CHAR(10)))-SEARCH("-", _xlfn.TEXTSPLIT('Data Table'!J197, CHAR(10)))-2))/12)
               ), 2),
               "-"
            )
         )
      )
   )
)</f>
        <v>4</v>
      </c>
      <c r="K196" s="203" cm="1">
        <f t="array" ref="K196">IF('Data Table'!K197="", "-",
   IF('Data Table'!K197="-", "-",
      IF(ISNUMBER('Data Table'!K197*1), 'Data Table'!K197,
         IF(ISNUMBER(SEARCH("hrs", 'Data Table'!K197)),
            IFERROR(
               ROUND(SUMPRODUCT(
                  VALUE(LEFT(_xlfn.TEXTSPLIT('Data Table'!K197, CHAR(10)), FIND("-", _xlfn.TEXTSPLIT('Data Table'!K197, CHAR(10)))-1)) *
                  (VALUE(MID(_xlfn.TEXTSPLIT('Data Table'!K197, CHAR(10)), FIND("-", _xlfn.TEXTSPLIT('Data Table'!K197, CHAR(10)))+2,
                  SEARCH("hrs", _xlfn.TEXTSPLIT('Data Table'!K197, CHAR(10)))-SEARCH("-", _xlfn.TEXTSPLIT('Data Table'!K197, CHAR(10)))-2))/12)
               ), 2),
               "-"
            )
         )
      )
   )
)</f>
        <v>3</v>
      </c>
      <c r="L196" s="203" cm="1">
        <f t="array" ref="L196">IF('Data Table'!N197="", "-",
   IF('Data Table'!N197="-", "-",
      IF(ISNUMBER('Data Table'!N197*1), 'Data Table'!N197,
         IF(ISNUMBER(SEARCH("hrs", 'Data Table'!N197)),
            IFERROR(
               ROUND(SUMPRODUCT(
                  VALUE(LEFT(_xlfn.TEXTSPLIT('Data Table'!N197, CHAR(10)), FIND("-", _xlfn.TEXTSPLIT('Data Table'!N197, CHAR(10)))-1)) *
                  (VALUE(MID(_xlfn.TEXTSPLIT('Data Table'!N197, CHAR(10)), FIND("-", _xlfn.TEXTSPLIT('Data Table'!N197, CHAR(10)))+2,
                  SEARCH("hrs", _xlfn.TEXTSPLIT('Data Table'!N197, CHAR(10)))-SEARCH("-", _xlfn.TEXTSPLIT('Data Table'!N197, CHAR(10)))-2))/12)
               ), 2),
               "-"
            )
         )
      )
   )
)</f>
        <v>2</v>
      </c>
      <c r="M196" s="203" cm="1">
        <f t="array" ref="M196">IF('Data Table'!O197="", "-",
   IF('Data Table'!O197="-", "-",
      IF(ISNUMBER('Data Table'!O197*1), 'Data Table'!O197,
         IF(ISNUMBER(SEARCH("hrs", 'Data Table'!O197)),
            IFERROR(
               ROUND(SUMPRODUCT(
                  VALUE(LEFT(_xlfn.TEXTSPLIT('Data Table'!O197, CHAR(10)), FIND("-", _xlfn.TEXTSPLIT('Data Table'!O197, CHAR(10)))-1)) *
                  (VALUE(MID(_xlfn.TEXTSPLIT('Data Table'!O197, CHAR(10)), FIND("-", _xlfn.TEXTSPLIT('Data Table'!O197, CHAR(10)))+2,
                  SEARCH("hrs", _xlfn.TEXTSPLIT('Data Table'!O197, CHAR(10)))-SEARCH("-", _xlfn.TEXTSPLIT('Data Table'!O197, CHAR(10)))-2))/12)
               ), 2),
               "-"
            )
         )
      )
   )
)</f>
        <v>2</v>
      </c>
      <c r="N196" s="203" cm="1">
        <f t="array" ref="N196">IF('Data Table'!P197="", "-",
   IF('Data Table'!P197="-", "-",
      IF(ISNUMBER('Data Table'!P197*1), 'Data Table'!P197,
         IF(ISNUMBER(SEARCH("hrs", 'Data Table'!P197)),
            IFERROR(
               ROUND(SUMPRODUCT(
                  VALUE(LEFT(_xlfn.TEXTSPLIT('Data Table'!P197, CHAR(10)), FIND("-", _xlfn.TEXTSPLIT('Data Table'!P197, CHAR(10)))-1)) *
                  (VALUE(MID(_xlfn.TEXTSPLIT('Data Table'!P197, CHAR(10)), FIND("-", _xlfn.TEXTSPLIT('Data Table'!P197, CHAR(10)))+2,
                  SEARCH("hrs", _xlfn.TEXTSPLIT('Data Table'!P197, CHAR(10)))-SEARCH("-", _xlfn.TEXTSPLIT('Data Table'!P197, CHAR(10)))-2))/12)
               ), 2),
               "-"
            )
         )
      )
   )
)</f>
        <v>5</v>
      </c>
      <c r="O196" s="203" cm="1">
        <f t="array" ref="O196">IF('Data Table'!Q197="", "-",
   IF('Data Table'!Q197="-", "-",
      IF(ISNUMBER('Data Table'!Q197*1), 'Data Table'!Q197,
         IF(ISNUMBER(SEARCH("hrs", 'Data Table'!Q197)),
            IFERROR(
               ROUND(SUMPRODUCT(
                  VALUE(LEFT(_xlfn.TEXTSPLIT('Data Table'!Q197, CHAR(10)), FIND("-", _xlfn.TEXTSPLIT('Data Table'!Q197, CHAR(10)))-1)) *
                  (VALUE(MID(_xlfn.TEXTSPLIT('Data Table'!Q197, CHAR(10)), FIND("-", _xlfn.TEXTSPLIT('Data Table'!Q197, CHAR(10)))+2,
                  SEARCH("hrs", _xlfn.TEXTSPLIT('Data Table'!Q197, CHAR(10)))-SEARCH("-", _xlfn.TEXTSPLIT('Data Table'!Q197, CHAR(10)))-2))/12)
               ), 2),
               "-"
            )
         )
      )
   )
)</f>
        <v>4</v>
      </c>
      <c r="P196" s="203" cm="1">
        <f t="array" ref="P196">IF('Data Table'!R197="", "-",
   IF('Data Table'!R197="-", "-",
      IF(ISNUMBER('Data Table'!R197*1), 'Data Table'!R197,
         IF(ISNUMBER(SEARCH("hrs", 'Data Table'!R197)),
            IFERROR(
               ROUND(SUMPRODUCT(
                  VALUE(LEFT(_xlfn.TEXTSPLIT('Data Table'!R197, CHAR(10)), FIND("-", _xlfn.TEXTSPLIT('Data Table'!R197, CHAR(10)))-1)) *
                  (VALUE(MID(_xlfn.TEXTSPLIT('Data Table'!R197, CHAR(10)), FIND("-", _xlfn.TEXTSPLIT('Data Table'!R197, CHAR(10)))+2,
                  SEARCH("hrs", _xlfn.TEXTSPLIT('Data Table'!R197, CHAR(10)))-SEARCH("-", _xlfn.TEXTSPLIT('Data Table'!R197, CHAR(10)))-2))/12)
               ), 2),
               "-"
            )
         )
      )
   )
)</f>
        <v>2</v>
      </c>
      <c r="Q196" s="203" cm="1">
        <f t="array" ref="Q196">IF('Data Table'!S197="", "-",
   IF('Data Table'!S197="-", "-",
      IF(ISNUMBER('Data Table'!S197*1), 'Data Table'!S197,
         IF(ISNUMBER(SEARCH("hrs", 'Data Table'!S197)),
            IFERROR(
               ROUND(SUMPRODUCT(
                  VALUE(LEFT(_xlfn.TEXTSPLIT('Data Table'!S197, CHAR(10)), FIND("-", _xlfn.TEXTSPLIT('Data Table'!S197, CHAR(10)))-1)) *
                  (VALUE(MID(_xlfn.TEXTSPLIT('Data Table'!S197, CHAR(10)), FIND("-", _xlfn.TEXTSPLIT('Data Table'!S197, CHAR(10)))+2,
                  SEARCH("hrs", _xlfn.TEXTSPLIT('Data Table'!S197, CHAR(10)))-SEARCH("-", _xlfn.TEXTSPLIT('Data Table'!S197, CHAR(10)))-2))/12)
               ), 2),
               "-"
            )
         )
      )
   )
)</f>
        <v>2</v>
      </c>
      <c r="R196" s="203" cm="1">
        <f t="array" ref="R196">IF('Data Table'!T197="", "-",
   IF('Data Table'!T197="-", "-",
      IF(ISNUMBER('Data Table'!T197*1), 'Data Table'!T197,
         IF(ISNUMBER(SEARCH("hrs", 'Data Table'!T197)),
            IFERROR(
               ROUND(SUMPRODUCT(
                  VALUE(LEFT(_xlfn.TEXTSPLIT('Data Table'!T197, CHAR(10)), FIND("-", _xlfn.TEXTSPLIT('Data Table'!T197, CHAR(10)))-1)) *
                  (VALUE(MID(_xlfn.TEXTSPLIT('Data Table'!T197, CHAR(10)), FIND("-", _xlfn.TEXTSPLIT('Data Table'!T197, CHAR(10)))+2,
                  SEARCH("hrs", _xlfn.TEXTSPLIT('Data Table'!T197, CHAR(10)))-SEARCH("-", _xlfn.TEXTSPLIT('Data Table'!T197, CHAR(10)))-2))/12)
               ), 2),
               "-"
            )
         )
      )
   )
)</f>
        <v>6</v>
      </c>
      <c r="S196" s="203" cm="1">
        <f t="array" ref="S196">IF('Data Table'!U197="", "-",
   IF('Data Table'!U197="-", "-",
      IF(ISNUMBER('Data Table'!U197*1), 'Data Table'!U197,
         IF(ISNUMBER(SEARCH("hrs", 'Data Table'!U197)),
            IFERROR(
               ROUND(SUMPRODUCT(
                  VALUE(LEFT(_xlfn.TEXTSPLIT('Data Table'!U197, CHAR(10)), FIND("-", _xlfn.TEXTSPLIT('Data Table'!U197, CHAR(10)))-1)) *
                  (VALUE(MID(_xlfn.TEXTSPLIT('Data Table'!U197, CHAR(10)), FIND("-", _xlfn.TEXTSPLIT('Data Table'!U197, CHAR(10)))+2,
                  SEARCH("hrs", _xlfn.TEXTSPLIT('Data Table'!U197, CHAR(10)))-SEARCH("-", _xlfn.TEXTSPLIT('Data Table'!U197, CHAR(10)))-2))/12)
               ), 2),
               "-"
            )
         )
      )
   )
)</f>
        <v>6</v>
      </c>
      <c r="T196" s="251">
        <v>25695</v>
      </c>
      <c r="U196" s="264">
        <v>69209</v>
      </c>
      <c r="V196" s="251">
        <v>916</v>
      </c>
      <c r="W196" s="295"/>
    </row>
    <row r="197" spans="1:23" s="3" customFormat="1" ht="20.25" customHeight="1">
      <c r="A197" s="205">
        <v>45507</v>
      </c>
      <c r="B197" s="203" cm="1">
        <f t="array" ref="B197">IF('Data Table'!B198="", "-",
   IF('Data Table'!B198="-", "-",
      IF(ISNUMBER('Data Table'!B198*1), 'Data Table'!B198,
         IF(ISNUMBER(SEARCH("hrs", 'Data Table'!B198)),
            IFERROR(
               ROUND(SUMPRODUCT(
                  VALUE(LEFT(_xlfn.TEXTSPLIT('Data Table'!B198, CHAR(10)), FIND("-", _xlfn.TEXTSPLIT('Data Table'!B198, CHAR(10)))-1)) *
                  (VALUE(MID(_xlfn.TEXTSPLIT('Data Table'!B198, CHAR(10)), FIND("-", _xlfn.TEXTSPLIT('Data Table'!B198, CHAR(10)))+2,
                  SEARCH("hrs", _xlfn.TEXTSPLIT('Data Table'!B198, CHAR(10)))-SEARCH("-", _xlfn.TEXTSPLIT('Data Table'!B198, CHAR(10)))-2))/12)
               ), 2),
               "-"
            )
         )
      )
   )
)</f>
        <v>119</v>
      </c>
      <c r="C197" s="203" cm="1">
        <f t="array" ref="C197">IF('Data Table'!C198="", "-",
   IF('Data Table'!C198="-", "-",
      IF(ISNUMBER('Data Table'!C198*1), 'Data Table'!C198,
         IF(ISNUMBER(SEARCH("hrs", 'Data Table'!C198)),
            IFERROR(
               ROUND(SUMPRODUCT(
                  VALUE(LEFT(_xlfn.TEXTSPLIT('Data Table'!C198, CHAR(10)), FIND("-", _xlfn.TEXTSPLIT('Data Table'!C198, CHAR(10)))-1)) *
                  (VALUE(MID(_xlfn.TEXTSPLIT('Data Table'!C198, CHAR(10)), FIND("-", _xlfn.TEXTSPLIT('Data Table'!C198, CHAR(10)))+2,
                  SEARCH("hrs", _xlfn.TEXTSPLIT('Data Table'!C198, CHAR(10)))-SEARCH("-", _xlfn.TEXTSPLIT('Data Table'!C198, CHAR(10)))-2))/12)
               ), 2),
               "-"
            )
         )
      )
   )
)</f>
        <v>124</v>
      </c>
      <c r="D197" s="203" cm="1">
        <f t="array" ref="D197">IF('Data Table'!D198="", "-",
   IF('Data Table'!D198="-", "-",
      IF(ISNUMBER('Data Table'!D198*1), 'Data Table'!D198,
         IF(ISNUMBER(SEARCH("hrs", 'Data Table'!D198)),
            IFERROR(
               ROUND(SUMPRODUCT(
                  VALUE(LEFT(_xlfn.TEXTSPLIT('Data Table'!D198, CHAR(10)), FIND("-", _xlfn.TEXTSPLIT('Data Table'!D198, CHAR(10)))-1)) *
                  (VALUE(MID(_xlfn.TEXTSPLIT('Data Table'!D198, CHAR(10)), FIND("-", _xlfn.TEXTSPLIT('Data Table'!D198, CHAR(10)))+2,
                  SEARCH("hrs", _xlfn.TEXTSPLIT('Data Table'!D198, CHAR(10)))-SEARCH("-", _xlfn.TEXTSPLIT('Data Table'!D198, CHAR(10)))-2))/12)
               ), 2),
               "-"
            )
         )
      )
   )
)</f>
        <v>29</v>
      </c>
      <c r="E197" s="203" cm="1">
        <f t="array" ref="E197">IF('Data Table'!E198="", "-",
   IF('Data Table'!E198="-", "-",
      IF(ISNUMBER('Data Table'!E198*1), 'Data Table'!E198,
         IF(ISNUMBER(SEARCH("hrs", 'Data Table'!E198)),
            IFERROR(
               ROUND(SUMPRODUCT(
                  VALUE(LEFT(_xlfn.TEXTSPLIT('Data Table'!E198, CHAR(10)), FIND("-", _xlfn.TEXTSPLIT('Data Table'!E198, CHAR(10)))-1)) *
                  (VALUE(MID(_xlfn.TEXTSPLIT('Data Table'!E198, CHAR(10)), FIND("-", _xlfn.TEXTSPLIT('Data Table'!E198, CHAR(10)))+2,
                  SEARCH("hrs", _xlfn.TEXTSPLIT('Data Table'!E198, CHAR(10)))-SEARCH("-", _xlfn.TEXTSPLIT('Data Table'!E198, CHAR(10)))-2))/12)
               ), 2),
               "-"
            )
         )
      )
   )
)</f>
        <v>28</v>
      </c>
      <c r="F197" s="203" cm="1">
        <f t="array" ref="F197">IF('Data Table'!F198="", "-",
   IF('Data Table'!F198="-", "-",
      IF(ISNUMBER('Data Table'!F198*1), 'Data Table'!F198,
         IF(ISNUMBER(SEARCH("hrs", 'Data Table'!F198)),
            IFERROR(
               ROUND(SUMPRODUCT(
                  VALUE(LEFT(_xlfn.TEXTSPLIT('Data Table'!F198, CHAR(10)), FIND("-", _xlfn.TEXTSPLIT('Data Table'!F198, CHAR(10)))-1)) *
                  (VALUE(MID(_xlfn.TEXTSPLIT('Data Table'!F198, CHAR(10)), FIND("-", _xlfn.TEXTSPLIT('Data Table'!F198, CHAR(10)))+2,
                  SEARCH("hrs", _xlfn.TEXTSPLIT('Data Table'!F198, CHAR(10)))-SEARCH("-", _xlfn.TEXTSPLIT('Data Table'!F198, CHAR(10)))-2))/12)
               ), 2),
               "-"
            )
         )
      )
   )
)</f>
        <v>9</v>
      </c>
      <c r="G197" s="203" cm="1">
        <f t="array" ref="G197">IF('Data Table'!G198="", "-",
   IF('Data Table'!G198="-", "-",
      IF(ISNUMBER('Data Table'!G198*1), 'Data Table'!G198,
         IF(ISNUMBER(SEARCH("hrs", 'Data Table'!G198)),
            IFERROR(
               ROUND(SUMPRODUCT(
                  VALUE(LEFT(_xlfn.TEXTSPLIT('Data Table'!G198, CHAR(10)), FIND("-", _xlfn.TEXTSPLIT('Data Table'!G198, CHAR(10)))-1)) *
                  (VALUE(MID(_xlfn.TEXTSPLIT('Data Table'!G198, CHAR(10)), FIND("-", _xlfn.TEXTSPLIT('Data Table'!G198, CHAR(10)))+2,
                  SEARCH("hrs", _xlfn.TEXTSPLIT('Data Table'!G198, CHAR(10)))-SEARCH("-", _xlfn.TEXTSPLIT('Data Table'!G198, CHAR(10)))-2))/12)
               ), 2),
               "-"
            )
         )
      )
   )
)</f>
        <v>9</v>
      </c>
      <c r="H197" s="203" cm="1">
        <f t="array" ref="H197">IF('Data Table'!H198="", "-",
   IF('Data Table'!H198="-", "-",
      IF(ISNUMBER('Data Table'!H198*1), 'Data Table'!H198,
         IF(ISNUMBER(SEARCH("hrs", 'Data Table'!H198)),
            IFERROR(
               ROUND(SUMPRODUCT(
                  VALUE(LEFT(_xlfn.TEXTSPLIT('Data Table'!H198, CHAR(10)), FIND("-", _xlfn.TEXTSPLIT('Data Table'!H198, CHAR(10)))-1)) *
                  (VALUE(MID(_xlfn.TEXTSPLIT('Data Table'!H198, CHAR(10)), FIND("-", _xlfn.TEXTSPLIT('Data Table'!H198, CHAR(10)))+2,
                  SEARCH("hrs", _xlfn.TEXTSPLIT('Data Table'!H198, CHAR(10)))-SEARCH("-", _xlfn.TEXTSPLIT('Data Table'!H198, CHAR(10)))-2))/12)
               ), 2),
               "-"
            )
         )
      )
   )
)</f>
        <v>8</v>
      </c>
      <c r="I197" s="203" cm="1">
        <f t="array" ref="I197">IF('Data Table'!I198="", "-",
   IF('Data Table'!I198="-", "-",
      IF(ISNUMBER('Data Table'!I198*1), 'Data Table'!I198,
         IF(ISNUMBER(SEARCH("hrs", 'Data Table'!I198)),
            IFERROR(
               ROUND(SUMPRODUCT(
                  VALUE(LEFT(_xlfn.TEXTSPLIT('Data Table'!I198, CHAR(10)), FIND("-", _xlfn.TEXTSPLIT('Data Table'!I198, CHAR(10)))-1)) *
                  (VALUE(MID(_xlfn.TEXTSPLIT('Data Table'!I198, CHAR(10)), FIND("-", _xlfn.TEXTSPLIT('Data Table'!I198, CHAR(10)))+2,
                  SEARCH("hrs", _xlfn.TEXTSPLIT('Data Table'!I198, CHAR(10)))-SEARCH("-", _xlfn.TEXTSPLIT('Data Table'!I198, CHAR(10)))-2))/12)
               ), 2),
               "-"
            )
         )
      )
   )
)</f>
        <v>8</v>
      </c>
      <c r="J197" s="203" cm="1">
        <f t="array" ref="J197">IF('Data Table'!J198="", "-",
   IF('Data Table'!J198="-", "-",
      IF(ISNUMBER('Data Table'!J198*1), 'Data Table'!J198,
         IF(ISNUMBER(SEARCH("hrs", 'Data Table'!J198)),
            IFERROR(
               ROUND(SUMPRODUCT(
                  VALUE(LEFT(_xlfn.TEXTSPLIT('Data Table'!J198, CHAR(10)), FIND("-", _xlfn.TEXTSPLIT('Data Table'!J198, CHAR(10)))-1)) *
                  (VALUE(MID(_xlfn.TEXTSPLIT('Data Table'!J198, CHAR(10)), FIND("-", _xlfn.TEXTSPLIT('Data Table'!J198, CHAR(10)))+2,
                  SEARCH("hrs", _xlfn.TEXTSPLIT('Data Table'!J198, CHAR(10)))-SEARCH("-", _xlfn.TEXTSPLIT('Data Table'!J198, CHAR(10)))-2))/12)
               ), 2),
               "-"
            )
         )
      )
   )
)</f>
        <v>4</v>
      </c>
      <c r="K197" s="203" cm="1">
        <f t="array" ref="K197">IF('Data Table'!K198="", "-",
   IF('Data Table'!K198="-", "-",
      IF(ISNUMBER('Data Table'!K198*1), 'Data Table'!K198,
         IF(ISNUMBER(SEARCH("hrs", 'Data Table'!K198)),
            IFERROR(
               ROUND(SUMPRODUCT(
                  VALUE(LEFT(_xlfn.TEXTSPLIT('Data Table'!K198, CHAR(10)), FIND("-", _xlfn.TEXTSPLIT('Data Table'!K198, CHAR(10)))-1)) *
                  (VALUE(MID(_xlfn.TEXTSPLIT('Data Table'!K198, CHAR(10)), FIND("-", _xlfn.TEXTSPLIT('Data Table'!K198, CHAR(10)))+2,
                  SEARCH("hrs", _xlfn.TEXTSPLIT('Data Table'!K198, CHAR(10)))-SEARCH("-", _xlfn.TEXTSPLIT('Data Table'!K198, CHAR(10)))-2))/12)
               ), 2),
               "-"
            )
         )
      )
   )
)</f>
        <v>3</v>
      </c>
      <c r="L197" s="203" cm="1">
        <f t="array" ref="L197">IF('Data Table'!N198="", "-",
   IF('Data Table'!N198="-", "-",
      IF(ISNUMBER('Data Table'!N198*1), 'Data Table'!N198,
         IF(ISNUMBER(SEARCH("hrs", 'Data Table'!N198)),
            IFERROR(
               ROUND(SUMPRODUCT(
                  VALUE(LEFT(_xlfn.TEXTSPLIT('Data Table'!N198, CHAR(10)), FIND("-", _xlfn.TEXTSPLIT('Data Table'!N198, CHAR(10)))-1)) *
                  (VALUE(MID(_xlfn.TEXTSPLIT('Data Table'!N198, CHAR(10)), FIND("-", _xlfn.TEXTSPLIT('Data Table'!N198, CHAR(10)))+2,
                  SEARCH("hrs", _xlfn.TEXTSPLIT('Data Table'!N198, CHAR(10)))-SEARCH("-", _xlfn.TEXTSPLIT('Data Table'!N198, CHAR(10)))-2))/12)
               ), 2),
               "-"
            )
         )
      )
   )
)</f>
        <v>2</v>
      </c>
      <c r="M197" s="203" cm="1">
        <f t="array" ref="M197">IF('Data Table'!O198="", "-",
   IF('Data Table'!O198="-", "-",
      IF(ISNUMBER('Data Table'!O198*1), 'Data Table'!O198,
         IF(ISNUMBER(SEARCH("hrs", 'Data Table'!O198)),
            IFERROR(
               ROUND(SUMPRODUCT(
                  VALUE(LEFT(_xlfn.TEXTSPLIT('Data Table'!O198, CHAR(10)), FIND("-", _xlfn.TEXTSPLIT('Data Table'!O198, CHAR(10)))-1)) *
                  (VALUE(MID(_xlfn.TEXTSPLIT('Data Table'!O198, CHAR(10)), FIND("-", _xlfn.TEXTSPLIT('Data Table'!O198, CHAR(10)))+2,
                  SEARCH("hrs", _xlfn.TEXTSPLIT('Data Table'!O198, CHAR(10)))-SEARCH("-", _xlfn.TEXTSPLIT('Data Table'!O198, CHAR(10)))-2))/12)
               ), 2),
               "-"
            )
         )
      )
   )
)</f>
        <v>2</v>
      </c>
      <c r="N197" s="203" cm="1">
        <f t="array" ref="N197">IF('Data Table'!P198="", "-",
   IF('Data Table'!P198="-", "-",
      IF(ISNUMBER('Data Table'!P198*1), 'Data Table'!P198,
         IF(ISNUMBER(SEARCH("hrs", 'Data Table'!P198)),
            IFERROR(
               ROUND(SUMPRODUCT(
                  VALUE(LEFT(_xlfn.TEXTSPLIT('Data Table'!P198, CHAR(10)), FIND("-", _xlfn.TEXTSPLIT('Data Table'!P198, CHAR(10)))-1)) *
                  (VALUE(MID(_xlfn.TEXTSPLIT('Data Table'!P198, CHAR(10)), FIND("-", _xlfn.TEXTSPLIT('Data Table'!P198, CHAR(10)))+2,
                  SEARCH("hrs", _xlfn.TEXTSPLIT('Data Table'!P198, CHAR(10)))-SEARCH("-", _xlfn.TEXTSPLIT('Data Table'!P198, CHAR(10)))-2))/12)
               ), 2),
               "-"
            )
         )
      )
   )
)</f>
        <v>4</v>
      </c>
      <c r="O197" s="203" cm="1">
        <f t="array" ref="O197">IF('Data Table'!Q198="", "-",
   IF('Data Table'!Q198="-", "-",
      IF(ISNUMBER('Data Table'!Q198*1), 'Data Table'!Q198,
         IF(ISNUMBER(SEARCH("hrs", 'Data Table'!Q198)),
            IFERROR(
               ROUND(SUMPRODUCT(
                  VALUE(LEFT(_xlfn.TEXTSPLIT('Data Table'!Q198, CHAR(10)), FIND("-", _xlfn.TEXTSPLIT('Data Table'!Q198, CHAR(10)))-1)) *
                  (VALUE(MID(_xlfn.TEXTSPLIT('Data Table'!Q198, CHAR(10)), FIND("-", _xlfn.TEXTSPLIT('Data Table'!Q198, CHAR(10)))+2,
                  SEARCH("hrs", _xlfn.TEXTSPLIT('Data Table'!Q198, CHAR(10)))-SEARCH("-", _xlfn.TEXTSPLIT('Data Table'!Q198, CHAR(10)))-2))/12)
               ), 2),
               "-"
            )
         )
      )
   )
)</f>
        <v>4</v>
      </c>
      <c r="P197" s="203" cm="1">
        <f t="array" ref="P197">IF('Data Table'!R198="", "-",
   IF('Data Table'!R198="-", "-",
      IF(ISNUMBER('Data Table'!R198*1), 'Data Table'!R198,
         IF(ISNUMBER(SEARCH("hrs", 'Data Table'!R198)),
            IFERROR(
               ROUND(SUMPRODUCT(
                  VALUE(LEFT(_xlfn.TEXTSPLIT('Data Table'!R198, CHAR(10)), FIND("-", _xlfn.TEXTSPLIT('Data Table'!R198, CHAR(10)))-1)) *
                  (VALUE(MID(_xlfn.TEXTSPLIT('Data Table'!R198, CHAR(10)), FIND("-", _xlfn.TEXTSPLIT('Data Table'!R198, CHAR(10)))+2,
                  SEARCH("hrs", _xlfn.TEXTSPLIT('Data Table'!R198, CHAR(10)))-SEARCH("-", _xlfn.TEXTSPLIT('Data Table'!R198, CHAR(10)))-2))/12)
               ), 2),
               "-"
            )
         )
      )
   )
)</f>
        <v>2</v>
      </c>
      <c r="Q197" s="203" cm="1">
        <f t="array" ref="Q197">IF('Data Table'!S198="", "-",
   IF('Data Table'!S198="-", "-",
      IF(ISNUMBER('Data Table'!S198*1), 'Data Table'!S198,
         IF(ISNUMBER(SEARCH("hrs", 'Data Table'!S198)),
            IFERROR(
               ROUND(SUMPRODUCT(
                  VALUE(LEFT(_xlfn.TEXTSPLIT('Data Table'!S198, CHAR(10)), FIND("-", _xlfn.TEXTSPLIT('Data Table'!S198, CHAR(10)))-1)) *
                  (VALUE(MID(_xlfn.TEXTSPLIT('Data Table'!S198, CHAR(10)), FIND("-", _xlfn.TEXTSPLIT('Data Table'!S198, CHAR(10)))+2,
                  SEARCH("hrs", _xlfn.TEXTSPLIT('Data Table'!S198, CHAR(10)))-SEARCH("-", _xlfn.TEXTSPLIT('Data Table'!S198, CHAR(10)))-2))/12)
               ), 2),
               "-"
            )
         )
      )
   )
)</f>
        <v>2</v>
      </c>
      <c r="R197" s="203" cm="1">
        <f t="array" ref="R197">IF('Data Table'!T198="", "-",
   IF('Data Table'!T198="-", "-",
      IF(ISNUMBER('Data Table'!T198*1), 'Data Table'!T198,
         IF(ISNUMBER(SEARCH("hrs", 'Data Table'!T198)),
            IFERROR(
               ROUND(SUMPRODUCT(
                  VALUE(LEFT(_xlfn.TEXTSPLIT('Data Table'!T198, CHAR(10)), FIND("-", _xlfn.TEXTSPLIT('Data Table'!T198, CHAR(10)))-1)) *
                  (VALUE(MID(_xlfn.TEXTSPLIT('Data Table'!T198, CHAR(10)), FIND("-", _xlfn.TEXTSPLIT('Data Table'!T198, CHAR(10)))+2,
                  SEARCH("hrs", _xlfn.TEXTSPLIT('Data Table'!T198, CHAR(10)))-SEARCH("-", _xlfn.TEXTSPLIT('Data Table'!T198, CHAR(10)))-2))/12)
               ), 2),
               "-"
            )
         )
      )
   )
)</f>
        <v>6</v>
      </c>
      <c r="S197" s="203" cm="1">
        <f t="array" ref="S197">IF('Data Table'!U198="", "-",
   IF('Data Table'!U198="-", "-",
      IF(ISNUMBER('Data Table'!U198*1), 'Data Table'!U198,
         IF(ISNUMBER(SEARCH("hrs", 'Data Table'!U198)),
            IFERROR(
               ROUND(SUMPRODUCT(
                  VALUE(LEFT(_xlfn.TEXTSPLIT('Data Table'!U198, CHAR(10)), FIND("-", _xlfn.TEXTSPLIT('Data Table'!U198, CHAR(10)))-1)) *
                  (VALUE(MID(_xlfn.TEXTSPLIT('Data Table'!U198, CHAR(10)), FIND("-", _xlfn.TEXTSPLIT('Data Table'!U198, CHAR(10)))+2,
                  SEARCH("hrs", _xlfn.TEXTSPLIT('Data Table'!U198, CHAR(10)))-SEARCH("-", _xlfn.TEXTSPLIT('Data Table'!U198, CHAR(10)))-2))/12)
               ), 2),
               "-"
            )
         )
      )
   )
)</f>
        <v>6</v>
      </c>
      <c r="T197" s="251">
        <v>25039</v>
      </c>
      <c r="U197" s="264">
        <v>66860</v>
      </c>
      <c r="V197" s="251">
        <v>912</v>
      </c>
      <c r="W197" s="295"/>
    </row>
    <row r="198" spans="1:23" s="3" customFormat="1" ht="20.25" customHeight="1">
      <c r="A198" s="205">
        <v>45508</v>
      </c>
      <c r="B198" s="203" cm="1">
        <f t="array" ref="B198">IF('Data Table'!B199="", "-",
   IF('Data Table'!B199="-", "-",
      IF(ISNUMBER('Data Table'!B199*1), 'Data Table'!B199,
         IF(ISNUMBER(SEARCH("hrs", 'Data Table'!B199)),
            IFERROR(
               ROUND(SUMPRODUCT(
                  VALUE(LEFT(_xlfn.TEXTSPLIT('Data Table'!B199, CHAR(10)), FIND("-", _xlfn.TEXTSPLIT('Data Table'!B199, CHAR(10)))-1)) *
                  (VALUE(MID(_xlfn.TEXTSPLIT('Data Table'!B199, CHAR(10)), FIND("-", _xlfn.TEXTSPLIT('Data Table'!B199, CHAR(10)))+2,
                  SEARCH("hrs", _xlfn.TEXTSPLIT('Data Table'!B199, CHAR(10)))-SEARCH("-", _xlfn.TEXTSPLIT('Data Table'!B199, CHAR(10)))-2))/12)
               ), 2),
               "-"
            )
         )
      )
   )
)</f>
        <v>135</v>
      </c>
      <c r="C198" s="203" cm="1">
        <f t="array" ref="C198">IF('Data Table'!C199="", "-",
   IF('Data Table'!C199="-", "-",
      IF(ISNUMBER('Data Table'!C199*1), 'Data Table'!C199,
         IF(ISNUMBER(SEARCH("hrs", 'Data Table'!C199)),
            IFERROR(
               ROUND(SUMPRODUCT(
                  VALUE(LEFT(_xlfn.TEXTSPLIT('Data Table'!C199, CHAR(10)), FIND("-", _xlfn.TEXTSPLIT('Data Table'!C199, CHAR(10)))-1)) *
                  (VALUE(MID(_xlfn.TEXTSPLIT('Data Table'!C199, CHAR(10)), FIND("-", _xlfn.TEXTSPLIT('Data Table'!C199, CHAR(10)))+2,
                  SEARCH("hrs", _xlfn.TEXTSPLIT('Data Table'!C199, CHAR(10)))-SEARCH("-", _xlfn.TEXTSPLIT('Data Table'!C199, CHAR(10)))-2))/12)
               ), 2),
               "-"
            )
         )
      )
   )
)</f>
        <v>130</v>
      </c>
      <c r="D198" s="203" cm="1">
        <f t="array" ref="D198">IF('Data Table'!D199="", "-",
   IF('Data Table'!D199="-", "-",
      IF(ISNUMBER('Data Table'!D199*1), 'Data Table'!D199,
         IF(ISNUMBER(SEARCH("hrs", 'Data Table'!D199)),
            IFERROR(
               ROUND(SUMPRODUCT(
                  VALUE(LEFT(_xlfn.TEXTSPLIT('Data Table'!D199, CHAR(10)), FIND("-", _xlfn.TEXTSPLIT('Data Table'!D199, CHAR(10)))-1)) *
                  (VALUE(MID(_xlfn.TEXTSPLIT('Data Table'!D199, CHAR(10)), FIND("-", _xlfn.TEXTSPLIT('Data Table'!D199, CHAR(10)))+2,
                  SEARCH("hrs", _xlfn.TEXTSPLIT('Data Table'!D199, CHAR(10)))-SEARCH("-", _xlfn.TEXTSPLIT('Data Table'!D199, CHAR(10)))-2))/12)
               ), 2),
               "-"
            )
         )
      )
   )
)</f>
        <v>27</v>
      </c>
      <c r="E198" s="203" cm="1">
        <f t="array" ref="E198">IF('Data Table'!E199="", "-",
   IF('Data Table'!E199="-", "-",
      IF(ISNUMBER('Data Table'!E199*1), 'Data Table'!E199,
         IF(ISNUMBER(SEARCH("hrs", 'Data Table'!E199)),
            IFERROR(
               ROUND(SUMPRODUCT(
                  VALUE(LEFT(_xlfn.TEXTSPLIT('Data Table'!E199, CHAR(10)), FIND("-", _xlfn.TEXTSPLIT('Data Table'!E199, CHAR(10)))-1)) *
                  (VALUE(MID(_xlfn.TEXTSPLIT('Data Table'!E199, CHAR(10)), FIND("-", _xlfn.TEXTSPLIT('Data Table'!E199, CHAR(10)))+2,
                  SEARCH("hrs", _xlfn.TEXTSPLIT('Data Table'!E199, CHAR(10)))-SEARCH("-", _xlfn.TEXTSPLIT('Data Table'!E199, CHAR(10)))-2))/12)
               ), 2),
               "-"
            )
         )
      )
   )
)</f>
        <v>28</v>
      </c>
      <c r="F198" s="203" cm="1">
        <f t="array" ref="F198">IF('Data Table'!F199="", "-",
   IF('Data Table'!F199="-", "-",
      IF(ISNUMBER('Data Table'!F199*1), 'Data Table'!F199,
         IF(ISNUMBER(SEARCH("hrs", 'Data Table'!F199)),
            IFERROR(
               ROUND(SUMPRODUCT(
                  VALUE(LEFT(_xlfn.TEXTSPLIT('Data Table'!F199, CHAR(10)), FIND("-", _xlfn.TEXTSPLIT('Data Table'!F199, CHAR(10)))-1)) *
                  (VALUE(MID(_xlfn.TEXTSPLIT('Data Table'!F199, CHAR(10)), FIND("-", _xlfn.TEXTSPLIT('Data Table'!F199, CHAR(10)))+2,
                  SEARCH("hrs", _xlfn.TEXTSPLIT('Data Table'!F199, CHAR(10)))-SEARCH("-", _xlfn.TEXTSPLIT('Data Table'!F199, CHAR(10)))-2))/12)
               ), 2),
               "-"
            )
         )
      )
   )
)</f>
        <v>9</v>
      </c>
      <c r="G198" s="203" cm="1">
        <f t="array" ref="G198">IF('Data Table'!G199="", "-",
   IF('Data Table'!G199="-", "-",
      IF(ISNUMBER('Data Table'!G199*1), 'Data Table'!G199,
         IF(ISNUMBER(SEARCH("hrs", 'Data Table'!G199)),
            IFERROR(
               ROUND(SUMPRODUCT(
                  VALUE(LEFT(_xlfn.TEXTSPLIT('Data Table'!G199, CHAR(10)), FIND("-", _xlfn.TEXTSPLIT('Data Table'!G199, CHAR(10)))-1)) *
                  (VALUE(MID(_xlfn.TEXTSPLIT('Data Table'!G199, CHAR(10)), FIND("-", _xlfn.TEXTSPLIT('Data Table'!G199, CHAR(10)))+2,
                  SEARCH("hrs", _xlfn.TEXTSPLIT('Data Table'!G199, CHAR(10)))-SEARCH("-", _xlfn.TEXTSPLIT('Data Table'!G199, CHAR(10)))-2))/12)
               ), 2),
               "-"
            )
         )
      )
   )
)</f>
        <v>9</v>
      </c>
      <c r="H198" s="203" cm="1">
        <f t="array" ref="H198">IF('Data Table'!H199="", "-",
   IF('Data Table'!H199="-", "-",
      IF(ISNUMBER('Data Table'!H199*1), 'Data Table'!H199,
         IF(ISNUMBER(SEARCH("hrs", 'Data Table'!H199)),
            IFERROR(
               ROUND(SUMPRODUCT(
                  VALUE(LEFT(_xlfn.TEXTSPLIT('Data Table'!H199, CHAR(10)), FIND("-", _xlfn.TEXTSPLIT('Data Table'!H199, CHAR(10)))-1)) *
                  (VALUE(MID(_xlfn.TEXTSPLIT('Data Table'!H199, CHAR(10)), FIND("-", _xlfn.TEXTSPLIT('Data Table'!H199, CHAR(10)))+2,
                  SEARCH("hrs", _xlfn.TEXTSPLIT('Data Table'!H199, CHAR(10)))-SEARCH("-", _xlfn.TEXTSPLIT('Data Table'!H199, CHAR(10)))-2))/12)
               ), 2),
               "-"
            )
         )
      )
   )
)</f>
        <v>9</v>
      </c>
      <c r="I198" s="203" cm="1">
        <f t="array" ref="I198">IF('Data Table'!I199="", "-",
   IF('Data Table'!I199="-", "-",
      IF(ISNUMBER('Data Table'!I199*1), 'Data Table'!I199,
         IF(ISNUMBER(SEARCH("hrs", 'Data Table'!I199)),
            IFERROR(
               ROUND(SUMPRODUCT(
                  VALUE(LEFT(_xlfn.TEXTSPLIT('Data Table'!I199, CHAR(10)), FIND("-", _xlfn.TEXTSPLIT('Data Table'!I199, CHAR(10)))-1)) *
                  (VALUE(MID(_xlfn.TEXTSPLIT('Data Table'!I199, CHAR(10)), FIND("-", _xlfn.TEXTSPLIT('Data Table'!I199, CHAR(10)))+2,
                  SEARCH("hrs", _xlfn.TEXTSPLIT('Data Table'!I199, CHAR(10)))-SEARCH("-", _xlfn.TEXTSPLIT('Data Table'!I199, CHAR(10)))-2))/12)
               ), 2),
               "-"
            )
         )
      )
   )
)</f>
        <v>9</v>
      </c>
      <c r="J198" s="203" cm="1">
        <f t="array" ref="J198">IF('Data Table'!J199="", "-",
   IF('Data Table'!J199="-", "-",
      IF(ISNUMBER('Data Table'!J199*1), 'Data Table'!J199,
         IF(ISNUMBER(SEARCH("hrs", 'Data Table'!J199)),
            IFERROR(
               ROUND(SUMPRODUCT(
                  VALUE(LEFT(_xlfn.TEXTSPLIT('Data Table'!J199, CHAR(10)), FIND("-", _xlfn.TEXTSPLIT('Data Table'!J199, CHAR(10)))-1)) *
                  (VALUE(MID(_xlfn.TEXTSPLIT('Data Table'!J199, CHAR(10)), FIND("-", _xlfn.TEXTSPLIT('Data Table'!J199, CHAR(10)))+2,
                  SEARCH("hrs", _xlfn.TEXTSPLIT('Data Table'!J199, CHAR(10)))-SEARCH("-", _xlfn.TEXTSPLIT('Data Table'!J199, CHAR(10)))-2))/12)
               ), 2),
               "-"
            )
         )
      )
   )
)</f>
        <v>2</v>
      </c>
      <c r="K198" s="203" cm="1">
        <f t="array" ref="K198">IF('Data Table'!K199="", "-",
   IF('Data Table'!K199="-", "-",
      IF(ISNUMBER('Data Table'!K199*1), 'Data Table'!K199,
         IF(ISNUMBER(SEARCH("hrs", 'Data Table'!K199)),
            IFERROR(
               ROUND(SUMPRODUCT(
                  VALUE(LEFT(_xlfn.TEXTSPLIT('Data Table'!K199, CHAR(10)), FIND("-", _xlfn.TEXTSPLIT('Data Table'!K199, CHAR(10)))-1)) *
                  (VALUE(MID(_xlfn.TEXTSPLIT('Data Table'!K199, CHAR(10)), FIND("-", _xlfn.TEXTSPLIT('Data Table'!K199, CHAR(10)))+2,
                  SEARCH("hrs", _xlfn.TEXTSPLIT('Data Table'!K199, CHAR(10)))-SEARCH("-", _xlfn.TEXTSPLIT('Data Table'!K199, CHAR(10)))-2))/12)
               ), 2),
               "-"
            )
         )
      )
   )
)</f>
        <v>2</v>
      </c>
      <c r="L198" s="203" cm="1">
        <f t="array" ref="L198">IF('Data Table'!N199="", "-",
   IF('Data Table'!N199="-", "-",
      IF(ISNUMBER('Data Table'!N199*1), 'Data Table'!N199,
         IF(ISNUMBER(SEARCH("hrs", 'Data Table'!N199)),
            IFERROR(
               ROUND(SUMPRODUCT(
                  VALUE(LEFT(_xlfn.TEXTSPLIT('Data Table'!N199, CHAR(10)), FIND("-", _xlfn.TEXTSPLIT('Data Table'!N199, CHAR(10)))-1)) *
                  (VALUE(MID(_xlfn.TEXTSPLIT('Data Table'!N199, CHAR(10)), FIND("-", _xlfn.TEXTSPLIT('Data Table'!N199, CHAR(10)))+2,
                  SEARCH("hrs", _xlfn.TEXTSPLIT('Data Table'!N199, CHAR(10)))-SEARCH("-", _xlfn.TEXTSPLIT('Data Table'!N199, CHAR(10)))-2))/12)
               ), 2),
               "-"
            )
         )
      )
   )
)</f>
        <v>2</v>
      </c>
      <c r="M198" s="203" cm="1">
        <f t="array" ref="M198">IF('Data Table'!O199="", "-",
   IF('Data Table'!O199="-", "-",
      IF(ISNUMBER('Data Table'!O199*1), 'Data Table'!O199,
         IF(ISNUMBER(SEARCH("hrs", 'Data Table'!O199)),
            IFERROR(
               ROUND(SUMPRODUCT(
                  VALUE(LEFT(_xlfn.TEXTSPLIT('Data Table'!O199, CHAR(10)), FIND("-", _xlfn.TEXTSPLIT('Data Table'!O199, CHAR(10)))-1)) *
                  (VALUE(MID(_xlfn.TEXTSPLIT('Data Table'!O199, CHAR(10)), FIND("-", _xlfn.TEXTSPLIT('Data Table'!O199, CHAR(10)))+2,
                  SEARCH("hrs", _xlfn.TEXTSPLIT('Data Table'!O199, CHAR(10)))-SEARCH("-", _xlfn.TEXTSPLIT('Data Table'!O199, CHAR(10)))-2))/12)
               ), 2),
               "-"
            )
         )
      )
   )
)</f>
        <v>2</v>
      </c>
      <c r="N198" s="203" cm="1">
        <f t="array" ref="N198">IF('Data Table'!P199="", "-",
   IF('Data Table'!P199="-", "-",
      IF(ISNUMBER('Data Table'!P199*1), 'Data Table'!P199,
         IF(ISNUMBER(SEARCH("hrs", 'Data Table'!P199)),
            IFERROR(
               ROUND(SUMPRODUCT(
                  VALUE(LEFT(_xlfn.TEXTSPLIT('Data Table'!P199, CHAR(10)), FIND("-", _xlfn.TEXTSPLIT('Data Table'!P199, CHAR(10)))-1)) *
                  (VALUE(MID(_xlfn.TEXTSPLIT('Data Table'!P199, CHAR(10)), FIND("-", _xlfn.TEXTSPLIT('Data Table'!P199, CHAR(10)))+2,
                  SEARCH("hrs", _xlfn.TEXTSPLIT('Data Table'!P199, CHAR(10)))-SEARCH("-", _xlfn.TEXTSPLIT('Data Table'!P199, CHAR(10)))-2))/12)
               ), 2),
               "-"
            )
         )
      )
   )
)</f>
        <v>4</v>
      </c>
      <c r="O198" s="203" cm="1">
        <f t="array" ref="O198">IF('Data Table'!Q199="", "-",
   IF('Data Table'!Q199="-", "-",
      IF(ISNUMBER('Data Table'!Q199*1), 'Data Table'!Q199,
         IF(ISNUMBER(SEARCH("hrs", 'Data Table'!Q199)),
            IFERROR(
               ROUND(SUMPRODUCT(
                  VALUE(LEFT(_xlfn.TEXTSPLIT('Data Table'!Q199, CHAR(10)), FIND("-", _xlfn.TEXTSPLIT('Data Table'!Q199, CHAR(10)))-1)) *
                  (VALUE(MID(_xlfn.TEXTSPLIT('Data Table'!Q199, CHAR(10)), FIND("-", _xlfn.TEXTSPLIT('Data Table'!Q199, CHAR(10)))+2,
                  SEARCH("hrs", _xlfn.TEXTSPLIT('Data Table'!Q199, CHAR(10)))-SEARCH("-", _xlfn.TEXTSPLIT('Data Table'!Q199, CHAR(10)))-2))/12)
               ), 2),
               "-"
            )
         )
      )
   )
)</f>
        <v>4</v>
      </c>
      <c r="P198" s="203" cm="1">
        <f t="array" ref="P198">IF('Data Table'!R199="", "-",
   IF('Data Table'!R199="-", "-",
      IF(ISNUMBER('Data Table'!R199*1), 'Data Table'!R199,
         IF(ISNUMBER(SEARCH("hrs", 'Data Table'!R199)),
            IFERROR(
               ROUND(SUMPRODUCT(
                  VALUE(LEFT(_xlfn.TEXTSPLIT('Data Table'!R199, CHAR(10)), FIND("-", _xlfn.TEXTSPLIT('Data Table'!R199, CHAR(10)))-1)) *
                  (VALUE(MID(_xlfn.TEXTSPLIT('Data Table'!R199, CHAR(10)), FIND("-", _xlfn.TEXTSPLIT('Data Table'!R199, CHAR(10)))+2,
                  SEARCH("hrs", _xlfn.TEXTSPLIT('Data Table'!R199, CHAR(10)))-SEARCH("-", _xlfn.TEXTSPLIT('Data Table'!R199, CHAR(10)))-2))/12)
               ), 2),
               "-"
            )
         )
      )
   )
)</f>
        <v>2</v>
      </c>
      <c r="Q198" s="203" cm="1">
        <f t="array" ref="Q198">IF('Data Table'!S199="", "-",
   IF('Data Table'!S199="-", "-",
      IF(ISNUMBER('Data Table'!S199*1), 'Data Table'!S199,
         IF(ISNUMBER(SEARCH("hrs", 'Data Table'!S199)),
            IFERROR(
               ROUND(SUMPRODUCT(
                  VALUE(LEFT(_xlfn.TEXTSPLIT('Data Table'!S199, CHAR(10)), FIND("-", _xlfn.TEXTSPLIT('Data Table'!S199, CHAR(10)))-1)) *
                  (VALUE(MID(_xlfn.TEXTSPLIT('Data Table'!S199, CHAR(10)), FIND("-", _xlfn.TEXTSPLIT('Data Table'!S199, CHAR(10)))+2,
                  SEARCH("hrs", _xlfn.TEXTSPLIT('Data Table'!S199, CHAR(10)))-SEARCH("-", _xlfn.TEXTSPLIT('Data Table'!S199, CHAR(10)))-2))/12)
               ), 2),
               "-"
            )
         )
      )
   )
)</f>
        <v>2</v>
      </c>
      <c r="R198" s="203" cm="1">
        <f t="array" ref="R198">IF('Data Table'!T199="", "-",
   IF('Data Table'!T199="-", "-",
      IF(ISNUMBER('Data Table'!T199*1), 'Data Table'!T199,
         IF(ISNUMBER(SEARCH("hrs", 'Data Table'!T199)),
            IFERROR(
               ROUND(SUMPRODUCT(
                  VALUE(LEFT(_xlfn.TEXTSPLIT('Data Table'!T199, CHAR(10)), FIND("-", _xlfn.TEXTSPLIT('Data Table'!T199, CHAR(10)))-1)) *
                  (VALUE(MID(_xlfn.TEXTSPLIT('Data Table'!T199, CHAR(10)), FIND("-", _xlfn.TEXTSPLIT('Data Table'!T199, CHAR(10)))+2,
                  SEARCH("hrs", _xlfn.TEXTSPLIT('Data Table'!T199, CHAR(10)))-SEARCH("-", _xlfn.TEXTSPLIT('Data Table'!T199, CHAR(10)))-2))/12)
               ), 2),
               "-"
            )
         )
      )
   )
)</f>
        <v>6</v>
      </c>
      <c r="S198" s="203" cm="1">
        <f t="array" ref="S198">IF('Data Table'!U199="", "-",
   IF('Data Table'!U199="-", "-",
      IF(ISNUMBER('Data Table'!U199*1), 'Data Table'!U199,
         IF(ISNUMBER(SEARCH("hrs", 'Data Table'!U199)),
            IFERROR(
               ROUND(SUMPRODUCT(
                  VALUE(LEFT(_xlfn.TEXTSPLIT('Data Table'!U199, CHAR(10)), FIND("-", _xlfn.TEXTSPLIT('Data Table'!U199, CHAR(10)))-1)) *
                  (VALUE(MID(_xlfn.TEXTSPLIT('Data Table'!U199, CHAR(10)), FIND("-", _xlfn.TEXTSPLIT('Data Table'!U199, CHAR(10)))+2,
                  SEARCH("hrs", _xlfn.TEXTSPLIT('Data Table'!U199, CHAR(10)))-SEARCH("-", _xlfn.TEXTSPLIT('Data Table'!U199, CHAR(10)))-2))/12)
               ), 2),
               "-"
            )
         )
      )
   )
)</f>
        <v>6</v>
      </c>
      <c r="T198" s="251">
        <v>25150</v>
      </c>
      <c r="U198" s="264">
        <v>67081</v>
      </c>
      <c r="V198" s="251">
        <v>914</v>
      </c>
      <c r="W198" s="295"/>
    </row>
    <row r="199" spans="1:23" s="3" customFormat="1" ht="20.25" customHeight="1">
      <c r="A199" s="205">
        <v>45509</v>
      </c>
      <c r="B199" s="203" cm="1">
        <f t="array" ref="B199">IF('Data Table'!B200="", "-",
   IF('Data Table'!B200="-", "-",
      IF(ISNUMBER('Data Table'!B200*1), 'Data Table'!B200,
         IF(ISNUMBER(SEARCH("hrs", 'Data Table'!B200)),
            IFERROR(
               ROUND(SUMPRODUCT(
                  VALUE(LEFT(_xlfn.TEXTSPLIT('Data Table'!B200, CHAR(10)), FIND("-", _xlfn.TEXTSPLIT('Data Table'!B200, CHAR(10)))-1)) *
                  (VALUE(MID(_xlfn.TEXTSPLIT('Data Table'!B200, CHAR(10)), FIND("-", _xlfn.TEXTSPLIT('Data Table'!B200, CHAR(10)))+2,
                  SEARCH("hrs", _xlfn.TEXTSPLIT('Data Table'!B200, CHAR(10)))-SEARCH("-", _xlfn.TEXTSPLIT('Data Table'!B200, CHAR(10)))-2))/12)
               ), 2),
               "-"
            )
         )
      )
   )
)</f>
        <v>130</v>
      </c>
      <c r="C199" s="203" cm="1">
        <f t="array" ref="C199">IF('Data Table'!C200="", "-",
   IF('Data Table'!C200="-", "-",
      IF(ISNUMBER('Data Table'!C200*1), 'Data Table'!C200,
         IF(ISNUMBER(SEARCH("hrs", 'Data Table'!C200)),
            IFERROR(
               ROUND(SUMPRODUCT(
                  VALUE(LEFT(_xlfn.TEXTSPLIT('Data Table'!C200, CHAR(10)), FIND("-", _xlfn.TEXTSPLIT('Data Table'!C200, CHAR(10)))-1)) *
                  (VALUE(MID(_xlfn.TEXTSPLIT('Data Table'!C200, CHAR(10)), FIND("-", _xlfn.TEXTSPLIT('Data Table'!C200, CHAR(10)))+2,
                  SEARCH("hrs", _xlfn.TEXTSPLIT('Data Table'!C200, CHAR(10)))-SEARCH("-", _xlfn.TEXTSPLIT('Data Table'!C200, CHAR(10)))-2))/12)
               ), 2),
               "-"
            )
         )
      )
   )
)</f>
        <v>130</v>
      </c>
      <c r="D199" s="203" cm="1">
        <f t="array" ref="D199">IF('Data Table'!D200="", "-",
   IF('Data Table'!D200="-", "-",
      IF(ISNUMBER('Data Table'!D200*1), 'Data Table'!D200,
         IF(ISNUMBER(SEARCH("hrs", 'Data Table'!D200)),
            IFERROR(
               ROUND(SUMPRODUCT(
                  VALUE(LEFT(_xlfn.TEXTSPLIT('Data Table'!D200, CHAR(10)), FIND("-", _xlfn.TEXTSPLIT('Data Table'!D200, CHAR(10)))-1)) *
                  (VALUE(MID(_xlfn.TEXTSPLIT('Data Table'!D200, CHAR(10)), FIND("-", _xlfn.TEXTSPLIT('Data Table'!D200, CHAR(10)))+2,
                  SEARCH("hrs", _xlfn.TEXTSPLIT('Data Table'!D200, CHAR(10)))-SEARCH("-", _xlfn.TEXTSPLIT('Data Table'!D200, CHAR(10)))-2))/12)
               ), 2),
               "-"
            )
         )
      )
   )
)</f>
        <v>27</v>
      </c>
      <c r="E199" s="203" cm="1">
        <f t="array" ref="E199">IF('Data Table'!E200="", "-",
   IF('Data Table'!E200="-", "-",
      IF(ISNUMBER('Data Table'!E200*1), 'Data Table'!E200,
         IF(ISNUMBER(SEARCH("hrs", 'Data Table'!E200)),
            IFERROR(
               ROUND(SUMPRODUCT(
                  VALUE(LEFT(_xlfn.TEXTSPLIT('Data Table'!E200, CHAR(10)), FIND("-", _xlfn.TEXTSPLIT('Data Table'!E200, CHAR(10)))-1)) *
                  (VALUE(MID(_xlfn.TEXTSPLIT('Data Table'!E200, CHAR(10)), FIND("-", _xlfn.TEXTSPLIT('Data Table'!E200, CHAR(10)))+2,
                  SEARCH("hrs", _xlfn.TEXTSPLIT('Data Table'!E200, CHAR(10)))-SEARCH("-", _xlfn.TEXTSPLIT('Data Table'!E200, CHAR(10)))-2))/12)
               ), 2),
               "-"
            )
         )
      )
   )
)</f>
        <v>27</v>
      </c>
      <c r="F199" s="203" cm="1">
        <f t="array" ref="F199">IF('Data Table'!F200="", "-",
   IF('Data Table'!F200="-", "-",
      IF(ISNUMBER('Data Table'!F200*1), 'Data Table'!F200,
         IF(ISNUMBER(SEARCH("hrs", 'Data Table'!F200)),
            IFERROR(
               ROUND(SUMPRODUCT(
                  VALUE(LEFT(_xlfn.TEXTSPLIT('Data Table'!F200, CHAR(10)), FIND("-", _xlfn.TEXTSPLIT('Data Table'!F200, CHAR(10)))-1)) *
                  (VALUE(MID(_xlfn.TEXTSPLIT('Data Table'!F200, CHAR(10)), FIND("-", _xlfn.TEXTSPLIT('Data Table'!F200, CHAR(10)))+2,
                  SEARCH("hrs", _xlfn.TEXTSPLIT('Data Table'!F200, CHAR(10)))-SEARCH("-", _xlfn.TEXTSPLIT('Data Table'!F200, CHAR(10)))-2))/12)
               ), 2),
               "-"
            )
         )
      )
   )
)</f>
        <v>9</v>
      </c>
      <c r="G199" s="203" cm="1">
        <f t="array" ref="G199">IF('Data Table'!G200="", "-",
   IF('Data Table'!G200="-", "-",
      IF(ISNUMBER('Data Table'!G200*1), 'Data Table'!G200,
         IF(ISNUMBER(SEARCH("hrs", 'Data Table'!G200)),
            IFERROR(
               ROUND(SUMPRODUCT(
                  VALUE(LEFT(_xlfn.TEXTSPLIT('Data Table'!G200, CHAR(10)), FIND("-", _xlfn.TEXTSPLIT('Data Table'!G200, CHAR(10)))-1)) *
                  (VALUE(MID(_xlfn.TEXTSPLIT('Data Table'!G200, CHAR(10)), FIND("-", _xlfn.TEXTSPLIT('Data Table'!G200, CHAR(10)))+2,
                  SEARCH("hrs", _xlfn.TEXTSPLIT('Data Table'!G200, CHAR(10)))-SEARCH("-", _xlfn.TEXTSPLIT('Data Table'!G200, CHAR(10)))-2))/12)
               ), 2),
               "-"
            )
         )
      )
   )
)</f>
        <v>9</v>
      </c>
      <c r="H199" s="203" cm="1">
        <f t="array" ref="H199">IF('Data Table'!H200="", "-",
   IF('Data Table'!H200="-", "-",
      IF(ISNUMBER('Data Table'!H200*1), 'Data Table'!H200,
         IF(ISNUMBER(SEARCH("hrs", 'Data Table'!H200)),
            IFERROR(
               ROUND(SUMPRODUCT(
                  VALUE(LEFT(_xlfn.TEXTSPLIT('Data Table'!H200, CHAR(10)), FIND("-", _xlfn.TEXTSPLIT('Data Table'!H200, CHAR(10)))-1)) *
                  (VALUE(MID(_xlfn.TEXTSPLIT('Data Table'!H200, CHAR(10)), FIND("-", _xlfn.TEXTSPLIT('Data Table'!H200, CHAR(10)))+2,
                  SEARCH("hrs", _xlfn.TEXTSPLIT('Data Table'!H200, CHAR(10)))-SEARCH("-", _xlfn.TEXTSPLIT('Data Table'!H200, CHAR(10)))-2))/12)
               ), 2),
               "-"
            )
         )
      )
   )
)</f>
        <v>7</v>
      </c>
      <c r="I199" s="203" cm="1">
        <f t="array" ref="I199">IF('Data Table'!I200="", "-",
   IF('Data Table'!I200="-", "-",
      IF(ISNUMBER('Data Table'!I200*1), 'Data Table'!I200,
         IF(ISNUMBER(SEARCH("hrs", 'Data Table'!I200)),
            IFERROR(
               ROUND(SUMPRODUCT(
                  VALUE(LEFT(_xlfn.TEXTSPLIT('Data Table'!I200, CHAR(10)), FIND("-", _xlfn.TEXTSPLIT('Data Table'!I200, CHAR(10)))-1)) *
                  (VALUE(MID(_xlfn.TEXTSPLIT('Data Table'!I200, CHAR(10)), FIND("-", _xlfn.TEXTSPLIT('Data Table'!I200, CHAR(10)))+2,
                  SEARCH("hrs", _xlfn.TEXTSPLIT('Data Table'!I200, CHAR(10)))-SEARCH("-", _xlfn.TEXTSPLIT('Data Table'!I200, CHAR(10)))-2))/12)
               ), 2),
               "-"
            )
         )
      )
   )
)</f>
        <v>9</v>
      </c>
      <c r="J199" s="203" cm="1">
        <f t="array" ref="J199">IF('Data Table'!J200="", "-",
   IF('Data Table'!J200="-", "-",
      IF(ISNUMBER('Data Table'!J200*1), 'Data Table'!J200,
         IF(ISNUMBER(SEARCH("hrs", 'Data Table'!J200)),
            IFERROR(
               ROUND(SUMPRODUCT(
                  VALUE(LEFT(_xlfn.TEXTSPLIT('Data Table'!J200, CHAR(10)), FIND("-", _xlfn.TEXTSPLIT('Data Table'!J200, CHAR(10)))-1)) *
                  (VALUE(MID(_xlfn.TEXTSPLIT('Data Table'!J200, CHAR(10)), FIND("-", _xlfn.TEXTSPLIT('Data Table'!J200, CHAR(10)))+2,
                  SEARCH("hrs", _xlfn.TEXTSPLIT('Data Table'!J200, CHAR(10)))-SEARCH("-", _xlfn.TEXTSPLIT('Data Table'!J200, CHAR(10)))-2))/12)
               ), 2),
               "-"
            )
         )
      )
   )
)</f>
        <v>1</v>
      </c>
      <c r="K199" s="203" cm="1">
        <f t="array" ref="K199">IF('Data Table'!K200="", "-",
   IF('Data Table'!K200="-", "-",
      IF(ISNUMBER('Data Table'!K200*1), 'Data Table'!K200,
         IF(ISNUMBER(SEARCH("hrs", 'Data Table'!K200)),
            IFERROR(
               ROUND(SUMPRODUCT(
                  VALUE(LEFT(_xlfn.TEXTSPLIT('Data Table'!K200, CHAR(10)), FIND("-", _xlfn.TEXTSPLIT('Data Table'!K200, CHAR(10)))-1)) *
                  (VALUE(MID(_xlfn.TEXTSPLIT('Data Table'!K200, CHAR(10)), FIND("-", _xlfn.TEXTSPLIT('Data Table'!K200, CHAR(10)))+2,
                  SEARCH("hrs", _xlfn.TEXTSPLIT('Data Table'!K200, CHAR(10)))-SEARCH("-", _xlfn.TEXTSPLIT('Data Table'!K200, CHAR(10)))-2))/12)
               ), 2),
               "-"
            )
         )
      )
   )
)</f>
        <v>3</v>
      </c>
      <c r="L199" s="203" cm="1">
        <f t="array" ref="L199">IF('Data Table'!N200="", "-",
   IF('Data Table'!N200="-", "-",
      IF(ISNUMBER('Data Table'!N200*1), 'Data Table'!N200,
         IF(ISNUMBER(SEARCH("hrs", 'Data Table'!N200)),
            IFERROR(
               ROUND(SUMPRODUCT(
                  VALUE(LEFT(_xlfn.TEXTSPLIT('Data Table'!N200, CHAR(10)), FIND("-", _xlfn.TEXTSPLIT('Data Table'!N200, CHAR(10)))-1)) *
                  (VALUE(MID(_xlfn.TEXTSPLIT('Data Table'!N200, CHAR(10)), FIND("-", _xlfn.TEXTSPLIT('Data Table'!N200, CHAR(10)))+2,
                  SEARCH("hrs", _xlfn.TEXTSPLIT('Data Table'!N200, CHAR(10)))-SEARCH("-", _xlfn.TEXTSPLIT('Data Table'!N200, CHAR(10)))-2))/12)
               ), 2),
               "-"
            )
         )
      )
   )
)</f>
        <v>3</v>
      </c>
      <c r="M199" s="203" cm="1">
        <f t="array" ref="M199">IF('Data Table'!O200="", "-",
   IF('Data Table'!O200="-", "-",
      IF(ISNUMBER('Data Table'!O200*1), 'Data Table'!O200,
         IF(ISNUMBER(SEARCH("hrs", 'Data Table'!O200)),
            IFERROR(
               ROUND(SUMPRODUCT(
                  VALUE(LEFT(_xlfn.TEXTSPLIT('Data Table'!O200, CHAR(10)), FIND("-", _xlfn.TEXTSPLIT('Data Table'!O200, CHAR(10)))-1)) *
                  (VALUE(MID(_xlfn.TEXTSPLIT('Data Table'!O200, CHAR(10)), FIND("-", _xlfn.TEXTSPLIT('Data Table'!O200, CHAR(10)))+2,
                  SEARCH("hrs", _xlfn.TEXTSPLIT('Data Table'!O200, CHAR(10)))-SEARCH("-", _xlfn.TEXTSPLIT('Data Table'!O200, CHAR(10)))-2))/12)
               ), 2),
               "-"
            )
         )
      )
   )
)</f>
        <v>2</v>
      </c>
      <c r="N199" s="203" cm="1">
        <f t="array" ref="N199">IF('Data Table'!P200="", "-",
   IF('Data Table'!P200="-", "-",
      IF(ISNUMBER('Data Table'!P200*1), 'Data Table'!P200,
         IF(ISNUMBER(SEARCH("hrs", 'Data Table'!P200)),
            IFERROR(
               ROUND(SUMPRODUCT(
                  VALUE(LEFT(_xlfn.TEXTSPLIT('Data Table'!P200, CHAR(10)), FIND("-", _xlfn.TEXTSPLIT('Data Table'!P200, CHAR(10)))-1)) *
                  (VALUE(MID(_xlfn.TEXTSPLIT('Data Table'!P200, CHAR(10)), FIND("-", _xlfn.TEXTSPLIT('Data Table'!P200, CHAR(10)))+2,
                  SEARCH("hrs", _xlfn.TEXTSPLIT('Data Table'!P200, CHAR(10)))-SEARCH("-", _xlfn.TEXTSPLIT('Data Table'!P200, CHAR(10)))-2))/12)
               ), 2),
               "-"
            )
         )
      )
   )
)</f>
        <v>5</v>
      </c>
      <c r="O199" s="203" cm="1">
        <f t="array" ref="O199">IF('Data Table'!Q200="", "-",
   IF('Data Table'!Q200="-", "-",
      IF(ISNUMBER('Data Table'!Q200*1), 'Data Table'!Q200,
         IF(ISNUMBER(SEARCH("hrs", 'Data Table'!Q200)),
            IFERROR(
               ROUND(SUMPRODUCT(
                  VALUE(LEFT(_xlfn.TEXTSPLIT('Data Table'!Q200, CHAR(10)), FIND("-", _xlfn.TEXTSPLIT('Data Table'!Q200, CHAR(10)))-1)) *
                  (VALUE(MID(_xlfn.TEXTSPLIT('Data Table'!Q200, CHAR(10)), FIND("-", _xlfn.TEXTSPLIT('Data Table'!Q200, CHAR(10)))+2,
                  SEARCH("hrs", _xlfn.TEXTSPLIT('Data Table'!Q200, CHAR(10)))-SEARCH("-", _xlfn.TEXTSPLIT('Data Table'!Q200, CHAR(10)))-2))/12)
               ), 2),
               "-"
            )
         )
      )
   )
)</f>
        <v>4</v>
      </c>
      <c r="P199" s="203" cm="1">
        <f t="array" ref="P199">IF('Data Table'!R200="", "-",
   IF('Data Table'!R200="-", "-",
      IF(ISNUMBER('Data Table'!R200*1), 'Data Table'!R200,
         IF(ISNUMBER(SEARCH("hrs", 'Data Table'!R200)),
            IFERROR(
               ROUND(SUMPRODUCT(
                  VALUE(LEFT(_xlfn.TEXTSPLIT('Data Table'!R200, CHAR(10)), FIND("-", _xlfn.TEXTSPLIT('Data Table'!R200, CHAR(10)))-1)) *
                  (VALUE(MID(_xlfn.TEXTSPLIT('Data Table'!R200, CHAR(10)), FIND("-", _xlfn.TEXTSPLIT('Data Table'!R200, CHAR(10)))+2,
                  SEARCH("hrs", _xlfn.TEXTSPLIT('Data Table'!R200, CHAR(10)))-SEARCH("-", _xlfn.TEXTSPLIT('Data Table'!R200, CHAR(10)))-2))/12)
               ), 2),
               "-"
            )
         )
      )
   )
)</f>
        <v>2</v>
      </c>
      <c r="Q199" s="203" cm="1">
        <f t="array" ref="Q199">IF('Data Table'!S200="", "-",
   IF('Data Table'!S200="-", "-",
      IF(ISNUMBER('Data Table'!S200*1), 'Data Table'!S200,
         IF(ISNUMBER(SEARCH("hrs", 'Data Table'!S200)),
            IFERROR(
               ROUND(SUMPRODUCT(
                  VALUE(LEFT(_xlfn.TEXTSPLIT('Data Table'!S200, CHAR(10)), FIND("-", _xlfn.TEXTSPLIT('Data Table'!S200, CHAR(10)))-1)) *
                  (VALUE(MID(_xlfn.TEXTSPLIT('Data Table'!S200, CHAR(10)), FIND("-", _xlfn.TEXTSPLIT('Data Table'!S200, CHAR(10)))+2,
                  SEARCH("hrs", _xlfn.TEXTSPLIT('Data Table'!S200, CHAR(10)))-SEARCH("-", _xlfn.TEXTSPLIT('Data Table'!S200, CHAR(10)))-2))/12)
               ), 2),
               "-"
            )
         )
      )
   )
)</f>
        <v>2</v>
      </c>
      <c r="R199" s="203" cm="1">
        <f t="array" ref="R199">IF('Data Table'!T200="", "-",
   IF('Data Table'!T200="-", "-",
      IF(ISNUMBER('Data Table'!T200*1), 'Data Table'!T200,
         IF(ISNUMBER(SEARCH("hrs", 'Data Table'!T200)),
            IFERROR(
               ROUND(SUMPRODUCT(
                  VALUE(LEFT(_xlfn.TEXTSPLIT('Data Table'!T200, CHAR(10)), FIND("-", _xlfn.TEXTSPLIT('Data Table'!T200, CHAR(10)))-1)) *
                  (VALUE(MID(_xlfn.TEXTSPLIT('Data Table'!T200, CHAR(10)), FIND("-", _xlfn.TEXTSPLIT('Data Table'!T200, CHAR(10)))+2,
                  SEARCH("hrs", _xlfn.TEXTSPLIT('Data Table'!T200, CHAR(10)))-SEARCH("-", _xlfn.TEXTSPLIT('Data Table'!T200, CHAR(10)))-2))/12)
               ), 2),
               "-"
            )
         )
      )
   )
)</f>
        <v>6</v>
      </c>
      <c r="S199" s="203" cm="1">
        <f t="array" ref="S199">IF('Data Table'!U200="", "-",
   IF('Data Table'!U200="-", "-",
      IF(ISNUMBER('Data Table'!U200*1), 'Data Table'!U200,
         IF(ISNUMBER(SEARCH("hrs", 'Data Table'!U200)),
            IFERROR(
               ROUND(SUMPRODUCT(
                  VALUE(LEFT(_xlfn.TEXTSPLIT('Data Table'!U200, CHAR(10)), FIND("-", _xlfn.TEXTSPLIT('Data Table'!U200, CHAR(10)))-1)) *
                  (VALUE(MID(_xlfn.TEXTSPLIT('Data Table'!U200, CHAR(10)), FIND("-", _xlfn.TEXTSPLIT('Data Table'!U200, CHAR(10)))+2,
                  SEARCH("hrs", _xlfn.TEXTSPLIT('Data Table'!U200, CHAR(10)))-SEARCH("-", _xlfn.TEXTSPLIT('Data Table'!U200, CHAR(10)))-2))/12)
               ), 2),
               "-"
            )
         )
      )
   )
)</f>
        <v>6</v>
      </c>
      <c r="T199" s="251">
        <v>26234</v>
      </c>
      <c r="U199" s="264">
        <v>69533</v>
      </c>
      <c r="V199" s="251">
        <v>995</v>
      </c>
      <c r="W199" s="295"/>
    </row>
    <row r="200" spans="1:23" s="3" customFormat="1" ht="20.25" customHeight="1">
      <c r="A200" s="205">
        <v>45510</v>
      </c>
      <c r="B200" s="203" cm="1">
        <f t="array" ref="B200">IF('Data Table'!B201="", "-",
   IF('Data Table'!B201="-", "-",
      IF(ISNUMBER('Data Table'!B201*1), 'Data Table'!B201,
         IF(ISNUMBER(SEARCH("hrs", 'Data Table'!B201)),
            IFERROR(
               ROUND(SUMPRODUCT(
                  VALUE(LEFT(_xlfn.TEXTSPLIT('Data Table'!B201, CHAR(10)), FIND("-", _xlfn.TEXTSPLIT('Data Table'!B201, CHAR(10)))-1)) *
                  (VALUE(MID(_xlfn.TEXTSPLIT('Data Table'!B201, CHAR(10)), FIND("-", _xlfn.TEXTSPLIT('Data Table'!B201, CHAR(10)))+2,
                  SEARCH("hrs", _xlfn.TEXTSPLIT('Data Table'!B201, CHAR(10)))-SEARCH("-", _xlfn.TEXTSPLIT('Data Table'!B201, CHAR(10)))-2))/12)
               ), 2),
               "-"
            )
         )
      )
   )
)</f>
        <v>133</v>
      </c>
      <c r="C200" s="203" cm="1">
        <f t="array" ref="C200">IF('Data Table'!C201="", "-",
   IF('Data Table'!C201="-", "-",
      IF(ISNUMBER('Data Table'!C201*1), 'Data Table'!C201,
         IF(ISNUMBER(SEARCH("hrs", 'Data Table'!C201)),
            IFERROR(
               ROUND(SUMPRODUCT(
                  VALUE(LEFT(_xlfn.TEXTSPLIT('Data Table'!C201, CHAR(10)), FIND("-", _xlfn.TEXTSPLIT('Data Table'!C201, CHAR(10)))-1)) *
                  (VALUE(MID(_xlfn.TEXTSPLIT('Data Table'!C201, CHAR(10)), FIND("-", _xlfn.TEXTSPLIT('Data Table'!C201, CHAR(10)))+2,
                  SEARCH("hrs", _xlfn.TEXTSPLIT('Data Table'!C201, CHAR(10)))-SEARCH("-", _xlfn.TEXTSPLIT('Data Table'!C201, CHAR(10)))-2))/12)
               ), 2),
               "-"
            )
         )
      )
   )
)</f>
        <v>130</v>
      </c>
      <c r="D200" s="203" cm="1">
        <f t="array" ref="D200">IF('Data Table'!D201="", "-",
   IF('Data Table'!D201="-", "-",
      IF(ISNUMBER('Data Table'!D201*1), 'Data Table'!D201,
         IF(ISNUMBER(SEARCH("hrs", 'Data Table'!D201)),
            IFERROR(
               ROUND(SUMPRODUCT(
                  VALUE(LEFT(_xlfn.TEXTSPLIT('Data Table'!D201, CHAR(10)), FIND("-", _xlfn.TEXTSPLIT('Data Table'!D201, CHAR(10)))-1)) *
                  (VALUE(MID(_xlfn.TEXTSPLIT('Data Table'!D201, CHAR(10)), FIND("-", _xlfn.TEXTSPLIT('Data Table'!D201, CHAR(10)))+2,
                  SEARCH("hrs", _xlfn.TEXTSPLIT('Data Table'!D201, CHAR(10)))-SEARCH("-", _xlfn.TEXTSPLIT('Data Table'!D201, CHAR(10)))-2))/12)
               ), 2),
               "-"
            )
         )
      )
   )
)</f>
        <v>27</v>
      </c>
      <c r="E200" s="203" cm="1">
        <f t="array" ref="E200">IF('Data Table'!E201="", "-",
   IF('Data Table'!E201="-", "-",
      IF(ISNUMBER('Data Table'!E201*1), 'Data Table'!E201,
         IF(ISNUMBER(SEARCH("hrs", 'Data Table'!E201)),
            IFERROR(
               ROUND(SUMPRODUCT(
                  VALUE(LEFT(_xlfn.TEXTSPLIT('Data Table'!E201, CHAR(10)), FIND("-", _xlfn.TEXTSPLIT('Data Table'!E201, CHAR(10)))-1)) *
                  (VALUE(MID(_xlfn.TEXTSPLIT('Data Table'!E201, CHAR(10)), FIND("-", _xlfn.TEXTSPLIT('Data Table'!E201, CHAR(10)))+2,
                  SEARCH("hrs", _xlfn.TEXTSPLIT('Data Table'!E201, CHAR(10)))-SEARCH("-", _xlfn.TEXTSPLIT('Data Table'!E201, CHAR(10)))-2))/12)
               ), 2),
               "-"
            )
         )
      )
   )
)</f>
        <v>29</v>
      </c>
      <c r="F200" s="203" cm="1">
        <f t="array" ref="F200">IF('Data Table'!F201="", "-",
   IF('Data Table'!F201="-", "-",
      IF(ISNUMBER('Data Table'!F201*1), 'Data Table'!F201,
         IF(ISNUMBER(SEARCH("hrs", 'Data Table'!F201)),
            IFERROR(
               ROUND(SUMPRODUCT(
                  VALUE(LEFT(_xlfn.TEXTSPLIT('Data Table'!F201, CHAR(10)), FIND("-", _xlfn.TEXTSPLIT('Data Table'!F201, CHAR(10)))-1)) *
                  (VALUE(MID(_xlfn.TEXTSPLIT('Data Table'!F201, CHAR(10)), FIND("-", _xlfn.TEXTSPLIT('Data Table'!F201, CHAR(10)))+2,
                  SEARCH("hrs", _xlfn.TEXTSPLIT('Data Table'!F201, CHAR(10)))-SEARCH("-", _xlfn.TEXTSPLIT('Data Table'!F201, CHAR(10)))-2))/12)
               ), 2),
               "-"
            )
         )
      )
   )
)</f>
        <v>7</v>
      </c>
      <c r="G200" s="203" cm="1">
        <f t="array" ref="G200">IF('Data Table'!G201="", "-",
   IF('Data Table'!G201="-", "-",
      IF(ISNUMBER('Data Table'!G201*1), 'Data Table'!G201,
         IF(ISNUMBER(SEARCH("hrs", 'Data Table'!G201)),
            IFERROR(
               ROUND(SUMPRODUCT(
                  VALUE(LEFT(_xlfn.TEXTSPLIT('Data Table'!G201, CHAR(10)), FIND("-", _xlfn.TEXTSPLIT('Data Table'!G201, CHAR(10)))-1)) *
                  (VALUE(MID(_xlfn.TEXTSPLIT('Data Table'!G201, CHAR(10)), FIND("-", _xlfn.TEXTSPLIT('Data Table'!G201, CHAR(10)))+2,
                  SEARCH("hrs", _xlfn.TEXTSPLIT('Data Table'!G201, CHAR(10)))-SEARCH("-", _xlfn.TEXTSPLIT('Data Table'!G201, CHAR(10)))-2))/12)
               ), 2),
               "-"
            )
         )
      )
   )
)</f>
        <v>9</v>
      </c>
      <c r="H200" s="203" cm="1">
        <f t="array" ref="H200">IF('Data Table'!H201="", "-",
   IF('Data Table'!H201="-", "-",
      IF(ISNUMBER('Data Table'!H201*1), 'Data Table'!H201,
         IF(ISNUMBER(SEARCH("hrs", 'Data Table'!H201)),
            IFERROR(
               ROUND(SUMPRODUCT(
                  VALUE(LEFT(_xlfn.TEXTSPLIT('Data Table'!H201, CHAR(10)), FIND("-", _xlfn.TEXTSPLIT('Data Table'!H201, CHAR(10)))-1)) *
                  (VALUE(MID(_xlfn.TEXTSPLIT('Data Table'!H201, CHAR(10)), FIND("-", _xlfn.TEXTSPLIT('Data Table'!H201, CHAR(10)))+2,
                  SEARCH("hrs", _xlfn.TEXTSPLIT('Data Table'!H201, CHAR(10)))-SEARCH("-", _xlfn.TEXTSPLIT('Data Table'!H201, CHAR(10)))-2))/12)
               ), 2),
               "-"
            )
         )
      )
   )
)</f>
        <v>7</v>
      </c>
      <c r="I200" s="203" cm="1">
        <f t="array" ref="I200">IF('Data Table'!I201="", "-",
   IF('Data Table'!I201="-", "-",
      IF(ISNUMBER('Data Table'!I201*1), 'Data Table'!I201,
         IF(ISNUMBER(SEARCH("hrs", 'Data Table'!I201)),
            IFERROR(
               ROUND(SUMPRODUCT(
                  VALUE(LEFT(_xlfn.TEXTSPLIT('Data Table'!I201, CHAR(10)), FIND("-", _xlfn.TEXTSPLIT('Data Table'!I201, CHAR(10)))-1)) *
                  (VALUE(MID(_xlfn.TEXTSPLIT('Data Table'!I201, CHAR(10)), FIND("-", _xlfn.TEXTSPLIT('Data Table'!I201, CHAR(10)))+2,
                  SEARCH("hrs", _xlfn.TEXTSPLIT('Data Table'!I201, CHAR(10)))-SEARCH("-", _xlfn.TEXTSPLIT('Data Table'!I201, CHAR(10)))-2))/12)
               ), 2),
               "-"
            )
         )
      )
   )
)</f>
        <v>9</v>
      </c>
      <c r="J200" s="203" cm="1">
        <f t="array" ref="J200">IF('Data Table'!J201="", "-",
   IF('Data Table'!J201="-", "-",
      IF(ISNUMBER('Data Table'!J201*1), 'Data Table'!J201,
         IF(ISNUMBER(SEARCH("hrs", 'Data Table'!J201)),
            IFERROR(
               ROUND(SUMPRODUCT(
                  VALUE(LEFT(_xlfn.TEXTSPLIT('Data Table'!J201, CHAR(10)), FIND("-", _xlfn.TEXTSPLIT('Data Table'!J201, CHAR(10)))-1)) *
                  (VALUE(MID(_xlfn.TEXTSPLIT('Data Table'!J201, CHAR(10)), FIND("-", _xlfn.TEXTSPLIT('Data Table'!J201, CHAR(10)))+2,
                  SEARCH("hrs", _xlfn.TEXTSPLIT('Data Table'!J201, CHAR(10)))-SEARCH("-", _xlfn.TEXTSPLIT('Data Table'!J201, CHAR(10)))-2))/12)
               ), 2),
               "-"
            )
         )
      )
   )
)</f>
        <v>2</v>
      </c>
      <c r="K200" s="203" cm="1">
        <f t="array" ref="K200">IF('Data Table'!K201="", "-",
   IF('Data Table'!K201="-", "-",
      IF(ISNUMBER('Data Table'!K201*1), 'Data Table'!K201,
         IF(ISNUMBER(SEARCH("hrs", 'Data Table'!K201)),
            IFERROR(
               ROUND(SUMPRODUCT(
                  VALUE(LEFT(_xlfn.TEXTSPLIT('Data Table'!K201, CHAR(10)), FIND("-", _xlfn.TEXTSPLIT('Data Table'!K201, CHAR(10)))-1)) *
                  (VALUE(MID(_xlfn.TEXTSPLIT('Data Table'!K201, CHAR(10)), FIND("-", _xlfn.TEXTSPLIT('Data Table'!K201, CHAR(10)))+2,
                  SEARCH("hrs", _xlfn.TEXTSPLIT('Data Table'!K201, CHAR(10)))-SEARCH("-", _xlfn.TEXTSPLIT('Data Table'!K201, CHAR(10)))-2))/12)
               ), 2),
               "-"
            )
         )
      )
   )
)</f>
        <v>3</v>
      </c>
      <c r="L200" s="203" cm="1">
        <f t="array" ref="L200">IF('Data Table'!N201="", "-",
   IF('Data Table'!N201="-", "-",
      IF(ISNUMBER('Data Table'!N201*1), 'Data Table'!N201,
         IF(ISNUMBER(SEARCH("hrs", 'Data Table'!N201)),
            IFERROR(
               ROUND(SUMPRODUCT(
                  VALUE(LEFT(_xlfn.TEXTSPLIT('Data Table'!N201, CHAR(10)), FIND("-", _xlfn.TEXTSPLIT('Data Table'!N201, CHAR(10)))-1)) *
                  (VALUE(MID(_xlfn.TEXTSPLIT('Data Table'!N201, CHAR(10)), FIND("-", _xlfn.TEXTSPLIT('Data Table'!N201, CHAR(10)))+2,
                  SEARCH("hrs", _xlfn.TEXTSPLIT('Data Table'!N201, CHAR(10)))-SEARCH("-", _xlfn.TEXTSPLIT('Data Table'!N201, CHAR(10)))-2))/12)
               ), 2),
               "-"
            )
         )
      )
   )
)</f>
        <v>2</v>
      </c>
      <c r="M200" s="203" cm="1">
        <f t="array" ref="M200">IF('Data Table'!O201="", "-",
   IF('Data Table'!O201="-", "-",
      IF(ISNUMBER('Data Table'!O201*1), 'Data Table'!O201,
         IF(ISNUMBER(SEARCH("hrs", 'Data Table'!O201)),
            IFERROR(
               ROUND(SUMPRODUCT(
                  VALUE(LEFT(_xlfn.TEXTSPLIT('Data Table'!O201, CHAR(10)), FIND("-", _xlfn.TEXTSPLIT('Data Table'!O201, CHAR(10)))-1)) *
                  (VALUE(MID(_xlfn.TEXTSPLIT('Data Table'!O201, CHAR(10)), FIND("-", _xlfn.TEXTSPLIT('Data Table'!O201, CHAR(10)))+2,
                  SEARCH("hrs", _xlfn.TEXTSPLIT('Data Table'!O201, CHAR(10)))-SEARCH("-", _xlfn.TEXTSPLIT('Data Table'!O201, CHAR(10)))-2))/12)
               ), 2),
               "-"
            )
         )
      )
   )
)</f>
        <v>2</v>
      </c>
      <c r="N200" s="203" cm="1">
        <f t="array" ref="N200">IF('Data Table'!P201="", "-",
   IF('Data Table'!P201="-", "-",
      IF(ISNUMBER('Data Table'!P201*1), 'Data Table'!P201,
         IF(ISNUMBER(SEARCH("hrs", 'Data Table'!P201)),
            IFERROR(
               ROUND(SUMPRODUCT(
                  VALUE(LEFT(_xlfn.TEXTSPLIT('Data Table'!P201, CHAR(10)), FIND("-", _xlfn.TEXTSPLIT('Data Table'!P201, CHAR(10)))-1)) *
                  (VALUE(MID(_xlfn.TEXTSPLIT('Data Table'!P201, CHAR(10)), FIND("-", _xlfn.TEXTSPLIT('Data Table'!P201, CHAR(10)))+2,
                  SEARCH("hrs", _xlfn.TEXTSPLIT('Data Table'!P201, CHAR(10)))-SEARCH("-", _xlfn.TEXTSPLIT('Data Table'!P201, CHAR(10)))-2))/12)
               ), 2),
               "-"
            )
         )
      )
   )
)</f>
        <v>5</v>
      </c>
      <c r="O200" s="203" cm="1">
        <f t="array" ref="O200">IF('Data Table'!Q201="", "-",
   IF('Data Table'!Q201="-", "-",
      IF(ISNUMBER('Data Table'!Q201*1), 'Data Table'!Q201,
         IF(ISNUMBER(SEARCH("hrs", 'Data Table'!Q201)),
            IFERROR(
               ROUND(SUMPRODUCT(
                  VALUE(LEFT(_xlfn.TEXTSPLIT('Data Table'!Q201, CHAR(10)), FIND("-", _xlfn.TEXTSPLIT('Data Table'!Q201, CHAR(10)))-1)) *
                  (VALUE(MID(_xlfn.TEXTSPLIT('Data Table'!Q201, CHAR(10)), FIND("-", _xlfn.TEXTSPLIT('Data Table'!Q201, CHAR(10)))+2,
                  SEARCH("hrs", _xlfn.TEXTSPLIT('Data Table'!Q201, CHAR(10)))-SEARCH("-", _xlfn.TEXTSPLIT('Data Table'!Q201, CHAR(10)))-2))/12)
               ), 2),
               "-"
            )
         )
      )
   )
)</f>
        <v>4</v>
      </c>
      <c r="P200" s="203" cm="1">
        <f t="array" ref="P200">IF('Data Table'!R201="", "-",
   IF('Data Table'!R201="-", "-",
      IF(ISNUMBER('Data Table'!R201*1), 'Data Table'!R201,
         IF(ISNUMBER(SEARCH("hrs", 'Data Table'!R201)),
            IFERROR(
               ROUND(SUMPRODUCT(
                  VALUE(LEFT(_xlfn.TEXTSPLIT('Data Table'!R201, CHAR(10)), FIND("-", _xlfn.TEXTSPLIT('Data Table'!R201, CHAR(10)))-1)) *
                  (VALUE(MID(_xlfn.TEXTSPLIT('Data Table'!R201, CHAR(10)), FIND("-", _xlfn.TEXTSPLIT('Data Table'!R201, CHAR(10)))+2,
                  SEARCH("hrs", _xlfn.TEXTSPLIT('Data Table'!R201, CHAR(10)))-SEARCH("-", _xlfn.TEXTSPLIT('Data Table'!R201, CHAR(10)))-2))/12)
               ), 2),
               "-"
            )
         )
      )
   )
)</f>
        <v>2</v>
      </c>
      <c r="Q200" s="203" cm="1">
        <f t="array" ref="Q200">IF('Data Table'!S201="", "-",
   IF('Data Table'!S201="-", "-",
      IF(ISNUMBER('Data Table'!S201*1), 'Data Table'!S201,
         IF(ISNUMBER(SEARCH("hrs", 'Data Table'!S201)),
            IFERROR(
               ROUND(SUMPRODUCT(
                  VALUE(LEFT(_xlfn.TEXTSPLIT('Data Table'!S201, CHAR(10)), FIND("-", _xlfn.TEXTSPLIT('Data Table'!S201, CHAR(10)))-1)) *
                  (VALUE(MID(_xlfn.TEXTSPLIT('Data Table'!S201, CHAR(10)), FIND("-", _xlfn.TEXTSPLIT('Data Table'!S201, CHAR(10)))+2,
                  SEARCH("hrs", _xlfn.TEXTSPLIT('Data Table'!S201, CHAR(10)))-SEARCH("-", _xlfn.TEXTSPLIT('Data Table'!S201, CHAR(10)))-2))/12)
               ), 2),
               "-"
            )
         )
      )
   )
)</f>
        <v>2</v>
      </c>
      <c r="R200" s="203" cm="1">
        <f t="array" ref="R200">IF('Data Table'!T201="", "-",
   IF('Data Table'!T201="-", "-",
      IF(ISNUMBER('Data Table'!T201*1), 'Data Table'!T201,
         IF(ISNUMBER(SEARCH("hrs", 'Data Table'!T201)),
            IFERROR(
               ROUND(SUMPRODUCT(
                  VALUE(LEFT(_xlfn.TEXTSPLIT('Data Table'!T201, CHAR(10)), FIND("-", _xlfn.TEXTSPLIT('Data Table'!T201, CHAR(10)))-1)) *
                  (VALUE(MID(_xlfn.TEXTSPLIT('Data Table'!T201, CHAR(10)), FIND("-", _xlfn.TEXTSPLIT('Data Table'!T201, CHAR(10)))+2,
                  SEARCH("hrs", _xlfn.TEXTSPLIT('Data Table'!T201, CHAR(10)))-SEARCH("-", _xlfn.TEXTSPLIT('Data Table'!T201, CHAR(10)))-2))/12)
               ), 2),
               "-"
            )
         )
      )
   )
)</f>
        <v>6</v>
      </c>
      <c r="S200" s="203" cm="1">
        <f t="array" ref="S200">IF('Data Table'!U201="", "-",
   IF('Data Table'!U201="-", "-",
      IF(ISNUMBER('Data Table'!U201*1), 'Data Table'!U201,
         IF(ISNUMBER(SEARCH("hrs", 'Data Table'!U201)),
            IFERROR(
               ROUND(SUMPRODUCT(
                  VALUE(LEFT(_xlfn.TEXTSPLIT('Data Table'!U201, CHAR(10)), FIND("-", _xlfn.TEXTSPLIT('Data Table'!U201, CHAR(10)))-1)) *
                  (VALUE(MID(_xlfn.TEXTSPLIT('Data Table'!U201, CHAR(10)), FIND("-", _xlfn.TEXTSPLIT('Data Table'!U201, CHAR(10)))+2,
                  SEARCH("hrs", _xlfn.TEXTSPLIT('Data Table'!U201, CHAR(10)))-SEARCH("-", _xlfn.TEXTSPLIT('Data Table'!U201, CHAR(10)))-2))/12)
               ), 2),
               "-"
            )
         )
      )
   )
)</f>
        <v>6</v>
      </c>
      <c r="T200" s="245">
        <v>26515</v>
      </c>
      <c r="U200" s="245">
        <v>66148</v>
      </c>
      <c r="V200" s="245">
        <v>932</v>
      </c>
      <c r="W200" s="296"/>
    </row>
    <row r="201" spans="1:23" s="3" customFormat="1" ht="20.25" customHeight="1">
      <c r="A201" s="205">
        <v>45511</v>
      </c>
      <c r="B201" s="203" cm="1">
        <f t="array" ref="B201">IF('Data Table'!B202="", "-",
   IF('Data Table'!B202="-", "-",
      IF(ISNUMBER('Data Table'!B202*1), 'Data Table'!B202,
         IF(ISNUMBER(SEARCH("hrs", 'Data Table'!B202)),
            IFERROR(
               ROUND(SUMPRODUCT(
                  VALUE(LEFT(_xlfn.TEXTSPLIT('Data Table'!B202, CHAR(10)), FIND("-", _xlfn.TEXTSPLIT('Data Table'!B202, CHAR(10)))-1)) *
                  (VALUE(MID(_xlfn.TEXTSPLIT('Data Table'!B202, CHAR(10)), FIND("-", _xlfn.TEXTSPLIT('Data Table'!B202, CHAR(10)))+2,
                  SEARCH("hrs", _xlfn.TEXTSPLIT('Data Table'!B202, CHAR(10)))-SEARCH("-", _xlfn.TEXTSPLIT('Data Table'!B202, CHAR(10)))-2))/12)
               ), 2),
               "-"
            )
         )
      )
   )
)</f>
        <v>134</v>
      </c>
      <c r="C201" s="203" cm="1">
        <f t="array" ref="C201">IF('Data Table'!C202="", "-",
   IF('Data Table'!C202="-", "-",
      IF(ISNUMBER('Data Table'!C202*1), 'Data Table'!C202,
         IF(ISNUMBER(SEARCH("hrs", 'Data Table'!C202)),
            IFERROR(
               ROUND(SUMPRODUCT(
                  VALUE(LEFT(_xlfn.TEXTSPLIT('Data Table'!C202, CHAR(10)), FIND("-", _xlfn.TEXTSPLIT('Data Table'!C202, CHAR(10)))-1)) *
                  (VALUE(MID(_xlfn.TEXTSPLIT('Data Table'!C202, CHAR(10)), FIND("-", _xlfn.TEXTSPLIT('Data Table'!C202, CHAR(10)))+2,
                  SEARCH("hrs", _xlfn.TEXTSPLIT('Data Table'!C202, CHAR(10)))-SEARCH("-", _xlfn.TEXTSPLIT('Data Table'!C202, CHAR(10)))-2))/12)
               ), 2),
               "-"
            )
         )
      )
   )
)</f>
        <v>132</v>
      </c>
      <c r="D201" s="203" cm="1">
        <f t="array" ref="D201">IF('Data Table'!D202="", "-",
   IF('Data Table'!D202="-", "-",
      IF(ISNUMBER('Data Table'!D202*1), 'Data Table'!D202,
         IF(ISNUMBER(SEARCH("hrs", 'Data Table'!D202)),
            IFERROR(
               ROUND(SUMPRODUCT(
                  VALUE(LEFT(_xlfn.TEXTSPLIT('Data Table'!D202, CHAR(10)), FIND("-", _xlfn.TEXTSPLIT('Data Table'!D202, CHAR(10)))-1)) *
                  (VALUE(MID(_xlfn.TEXTSPLIT('Data Table'!D202, CHAR(10)), FIND("-", _xlfn.TEXTSPLIT('Data Table'!D202, CHAR(10)))+2,
                  SEARCH("hrs", _xlfn.TEXTSPLIT('Data Table'!D202, CHAR(10)))-SEARCH("-", _xlfn.TEXTSPLIT('Data Table'!D202, CHAR(10)))-2))/12)
               ), 2),
               "-"
            )
         )
      )
   )
)</f>
        <v>28</v>
      </c>
      <c r="E201" s="203" cm="1">
        <f t="array" ref="E201">IF('Data Table'!E202="", "-",
   IF('Data Table'!E202="-", "-",
      IF(ISNUMBER('Data Table'!E202*1), 'Data Table'!E202,
         IF(ISNUMBER(SEARCH("hrs", 'Data Table'!E202)),
            IFERROR(
               ROUND(SUMPRODUCT(
                  VALUE(LEFT(_xlfn.TEXTSPLIT('Data Table'!E202, CHAR(10)), FIND("-", _xlfn.TEXTSPLIT('Data Table'!E202, CHAR(10)))-1)) *
                  (VALUE(MID(_xlfn.TEXTSPLIT('Data Table'!E202, CHAR(10)), FIND("-", _xlfn.TEXTSPLIT('Data Table'!E202, CHAR(10)))+2,
                  SEARCH("hrs", _xlfn.TEXTSPLIT('Data Table'!E202, CHAR(10)))-SEARCH("-", _xlfn.TEXTSPLIT('Data Table'!E202, CHAR(10)))-2))/12)
               ), 2),
               "-"
            )
         )
      )
   )
)</f>
        <v>27</v>
      </c>
      <c r="F201" s="203" cm="1">
        <f t="array" ref="F201">IF('Data Table'!F202="", "-",
   IF('Data Table'!F202="-", "-",
      IF(ISNUMBER('Data Table'!F202*1), 'Data Table'!F202,
         IF(ISNUMBER(SEARCH("hrs", 'Data Table'!F202)),
            IFERROR(
               ROUND(SUMPRODUCT(
                  VALUE(LEFT(_xlfn.TEXTSPLIT('Data Table'!F202, CHAR(10)), FIND("-", _xlfn.TEXTSPLIT('Data Table'!F202, CHAR(10)))-1)) *
                  (VALUE(MID(_xlfn.TEXTSPLIT('Data Table'!F202, CHAR(10)), FIND("-", _xlfn.TEXTSPLIT('Data Table'!F202, CHAR(10)))+2,
                  SEARCH("hrs", _xlfn.TEXTSPLIT('Data Table'!F202, CHAR(10)))-SEARCH("-", _xlfn.TEXTSPLIT('Data Table'!F202, CHAR(10)))-2))/12)
               ), 2),
               "-"
            )
         )
      )
   )
)</f>
        <v>9</v>
      </c>
      <c r="G201" s="203" cm="1">
        <f t="array" ref="G201">IF('Data Table'!G202="", "-",
   IF('Data Table'!G202="-", "-",
      IF(ISNUMBER('Data Table'!G202*1), 'Data Table'!G202,
         IF(ISNUMBER(SEARCH("hrs", 'Data Table'!G202)),
            IFERROR(
               ROUND(SUMPRODUCT(
                  VALUE(LEFT(_xlfn.TEXTSPLIT('Data Table'!G202, CHAR(10)), FIND("-", _xlfn.TEXTSPLIT('Data Table'!G202, CHAR(10)))-1)) *
                  (VALUE(MID(_xlfn.TEXTSPLIT('Data Table'!G202, CHAR(10)), FIND("-", _xlfn.TEXTSPLIT('Data Table'!G202, CHAR(10)))+2,
                  SEARCH("hrs", _xlfn.TEXTSPLIT('Data Table'!G202, CHAR(10)))-SEARCH("-", _xlfn.TEXTSPLIT('Data Table'!G202, CHAR(10)))-2))/12)
               ), 2),
               "-"
            )
         )
      )
   )
)</f>
        <v>9</v>
      </c>
      <c r="H201" s="203" cm="1">
        <f t="array" ref="H201">IF('Data Table'!H202="", "-",
   IF('Data Table'!H202="-", "-",
      IF(ISNUMBER('Data Table'!H202*1), 'Data Table'!H202,
         IF(ISNUMBER(SEARCH("hrs", 'Data Table'!H202)),
            IFERROR(
               ROUND(SUMPRODUCT(
                  VALUE(LEFT(_xlfn.TEXTSPLIT('Data Table'!H202, CHAR(10)), FIND("-", _xlfn.TEXTSPLIT('Data Table'!H202, CHAR(10)))-1)) *
                  (VALUE(MID(_xlfn.TEXTSPLIT('Data Table'!H202, CHAR(10)), FIND("-", _xlfn.TEXTSPLIT('Data Table'!H202, CHAR(10)))+2,
                  SEARCH("hrs", _xlfn.TEXTSPLIT('Data Table'!H202, CHAR(10)))-SEARCH("-", _xlfn.TEXTSPLIT('Data Table'!H202, CHAR(10)))-2))/12)
               ), 2),
               "-"
            )
         )
      )
   )
)</f>
        <v>9</v>
      </c>
      <c r="I201" s="203" cm="1">
        <f t="array" ref="I201">IF('Data Table'!I202="", "-",
   IF('Data Table'!I202="-", "-",
      IF(ISNUMBER('Data Table'!I202*1), 'Data Table'!I202,
         IF(ISNUMBER(SEARCH("hrs", 'Data Table'!I202)),
            IFERROR(
               ROUND(SUMPRODUCT(
                  VALUE(LEFT(_xlfn.TEXTSPLIT('Data Table'!I202, CHAR(10)), FIND("-", _xlfn.TEXTSPLIT('Data Table'!I202, CHAR(10)))-1)) *
                  (VALUE(MID(_xlfn.TEXTSPLIT('Data Table'!I202, CHAR(10)), FIND("-", _xlfn.TEXTSPLIT('Data Table'!I202, CHAR(10)))+2,
                  SEARCH("hrs", _xlfn.TEXTSPLIT('Data Table'!I202, CHAR(10)))-SEARCH("-", _xlfn.TEXTSPLIT('Data Table'!I202, CHAR(10)))-2))/12)
               ), 2),
               "-"
            )
         )
      )
   )
)</f>
        <v>7</v>
      </c>
      <c r="J201" s="203" cm="1">
        <f t="array" ref="J201">IF('Data Table'!J202="", "-",
   IF('Data Table'!J202="-", "-",
      IF(ISNUMBER('Data Table'!J202*1), 'Data Table'!J202,
         IF(ISNUMBER(SEARCH("hrs", 'Data Table'!J202)),
            IFERROR(
               ROUND(SUMPRODUCT(
                  VALUE(LEFT(_xlfn.TEXTSPLIT('Data Table'!J202, CHAR(10)), FIND("-", _xlfn.TEXTSPLIT('Data Table'!J202, CHAR(10)))-1)) *
                  (VALUE(MID(_xlfn.TEXTSPLIT('Data Table'!J202, CHAR(10)), FIND("-", _xlfn.TEXTSPLIT('Data Table'!J202, CHAR(10)))+2,
                  SEARCH("hrs", _xlfn.TEXTSPLIT('Data Table'!J202, CHAR(10)))-SEARCH("-", _xlfn.TEXTSPLIT('Data Table'!J202, CHAR(10)))-2))/12)
               ), 2),
               "-"
            )
         )
      )
   )
)</f>
        <v>3</v>
      </c>
      <c r="K201" s="203" cm="1">
        <f t="array" ref="K201">IF('Data Table'!K202="", "-",
   IF('Data Table'!K202="-", "-",
      IF(ISNUMBER('Data Table'!K202*1), 'Data Table'!K202,
         IF(ISNUMBER(SEARCH("hrs", 'Data Table'!K202)),
            IFERROR(
               ROUND(SUMPRODUCT(
                  VALUE(LEFT(_xlfn.TEXTSPLIT('Data Table'!K202, CHAR(10)), FIND("-", _xlfn.TEXTSPLIT('Data Table'!K202, CHAR(10)))-1)) *
                  (VALUE(MID(_xlfn.TEXTSPLIT('Data Table'!K202, CHAR(10)), FIND("-", _xlfn.TEXTSPLIT('Data Table'!K202, CHAR(10)))+2,
                  SEARCH("hrs", _xlfn.TEXTSPLIT('Data Table'!K202, CHAR(10)))-SEARCH("-", _xlfn.TEXTSPLIT('Data Table'!K202, CHAR(10)))-2))/12)
               ), 2),
               "-"
            )
         )
      )
   )
)</f>
        <v>1</v>
      </c>
      <c r="L201" s="203" cm="1">
        <f t="array" ref="L201">IF('Data Table'!N202="", "-",
   IF('Data Table'!N202="-", "-",
      IF(ISNUMBER('Data Table'!N202*1), 'Data Table'!N202,
         IF(ISNUMBER(SEARCH("hrs", 'Data Table'!N202)),
            IFERROR(
               ROUND(SUMPRODUCT(
                  VALUE(LEFT(_xlfn.TEXTSPLIT('Data Table'!N202, CHAR(10)), FIND("-", _xlfn.TEXTSPLIT('Data Table'!N202, CHAR(10)))-1)) *
                  (VALUE(MID(_xlfn.TEXTSPLIT('Data Table'!N202, CHAR(10)), FIND("-", _xlfn.TEXTSPLIT('Data Table'!N202, CHAR(10)))+2,
                  SEARCH("hrs", _xlfn.TEXTSPLIT('Data Table'!N202, CHAR(10)))-SEARCH("-", _xlfn.TEXTSPLIT('Data Table'!N202, CHAR(10)))-2))/12)
               ), 2),
               "-"
            )
         )
      )
   )
)</f>
        <v>2</v>
      </c>
      <c r="M201" s="203" cm="1">
        <f t="array" ref="M201">IF('Data Table'!O202="", "-",
   IF('Data Table'!O202="-", "-",
      IF(ISNUMBER('Data Table'!O202*1), 'Data Table'!O202,
         IF(ISNUMBER(SEARCH("hrs", 'Data Table'!O202)),
            IFERROR(
               ROUND(SUMPRODUCT(
                  VALUE(LEFT(_xlfn.TEXTSPLIT('Data Table'!O202, CHAR(10)), FIND("-", _xlfn.TEXTSPLIT('Data Table'!O202, CHAR(10)))-1)) *
                  (VALUE(MID(_xlfn.TEXTSPLIT('Data Table'!O202, CHAR(10)), FIND("-", _xlfn.TEXTSPLIT('Data Table'!O202, CHAR(10)))+2,
                  SEARCH("hrs", _xlfn.TEXTSPLIT('Data Table'!O202, CHAR(10)))-SEARCH("-", _xlfn.TEXTSPLIT('Data Table'!O202, CHAR(10)))-2))/12)
               ), 2),
               "-"
            )
         )
      )
   )
)</f>
        <v>2</v>
      </c>
      <c r="N201" s="203" cm="1">
        <f t="array" ref="N201">IF('Data Table'!P202="", "-",
   IF('Data Table'!P202="-", "-",
      IF(ISNUMBER('Data Table'!P202*1), 'Data Table'!P202,
         IF(ISNUMBER(SEARCH("hrs", 'Data Table'!P202)),
            IFERROR(
               ROUND(SUMPRODUCT(
                  VALUE(LEFT(_xlfn.TEXTSPLIT('Data Table'!P202, CHAR(10)), FIND("-", _xlfn.TEXTSPLIT('Data Table'!P202, CHAR(10)))-1)) *
                  (VALUE(MID(_xlfn.TEXTSPLIT('Data Table'!P202, CHAR(10)), FIND("-", _xlfn.TEXTSPLIT('Data Table'!P202, CHAR(10)))+2,
                  SEARCH("hrs", _xlfn.TEXTSPLIT('Data Table'!P202, CHAR(10)))-SEARCH("-", _xlfn.TEXTSPLIT('Data Table'!P202, CHAR(10)))-2))/12)
               ), 2),
               "-"
            )
         )
      )
   )
)</f>
        <v>5</v>
      </c>
      <c r="O201" s="203" cm="1">
        <f t="array" ref="O201">IF('Data Table'!Q202="", "-",
   IF('Data Table'!Q202="-", "-",
      IF(ISNUMBER('Data Table'!Q202*1), 'Data Table'!Q202,
         IF(ISNUMBER(SEARCH("hrs", 'Data Table'!Q202)),
            IFERROR(
               ROUND(SUMPRODUCT(
                  VALUE(LEFT(_xlfn.TEXTSPLIT('Data Table'!Q202, CHAR(10)), FIND("-", _xlfn.TEXTSPLIT('Data Table'!Q202, CHAR(10)))-1)) *
                  (VALUE(MID(_xlfn.TEXTSPLIT('Data Table'!Q202, CHAR(10)), FIND("-", _xlfn.TEXTSPLIT('Data Table'!Q202, CHAR(10)))+2,
                  SEARCH("hrs", _xlfn.TEXTSPLIT('Data Table'!Q202, CHAR(10)))-SEARCH("-", _xlfn.TEXTSPLIT('Data Table'!Q202, CHAR(10)))-2))/12)
               ), 2),
               "-"
            )
         )
      )
   )
)</f>
        <v>4</v>
      </c>
      <c r="P201" s="203" cm="1">
        <f t="array" ref="P201">IF('Data Table'!R202="", "-",
   IF('Data Table'!R202="-", "-",
      IF(ISNUMBER('Data Table'!R202*1), 'Data Table'!R202,
         IF(ISNUMBER(SEARCH("hrs", 'Data Table'!R202)),
            IFERROR(
               ROUND(SUMPRODUCT(
                  VALUE(LEFT(_xlfn.TEXTSPLIT('Data Table'!R202, CHAR(10)), FIND("-", _xlfn.TEXTSPLIT('Data Table'!R202, CHAR(10)))-1)) *
                  (VALUE(MID(_xlfn.TEXTSPLIT('Data Table'!R202, CHAR(10)), FIND("-", _xlfn.TEXTSPLIT('Data Table'!R202, CHAR(10)))+2,
                  SEARCH("hrs", _xlfn.TEXTSPLIT('Data Table'!R202, CHAR(10)))-SEARCH("-", _xlfn.TEXTSPLIT('Data Table'!R202, CHAR(10)))-2))/12)
               ), 2),
               "-"
            )
         )
      )
   )
)</f>
        <v>2</v>
      </c>
      <c r="Q201" s="203" cm="1">
        <f t="array" ref="Q201">IF('Data Table'!S202="", "-",
   IF('Data Table'!S202="-", "-",
      IF(ISNUMBER('Data Table'!S202*1), 'Data Table'!S202,
         IF(ISNUMBER(SEARCH("hrs", 'Data Table'!S202)),
            IFERROR(
               ROUND(SUMPRODUCT(
                  VALUE(LEFT(_xlfn.TEXTSPLIT('Data Table'!S202, CHAR(10)), FIND("-", _xlfn.TEXTSPLIT('Data Table'!S202, CHAR(10)))-1)) *
                  (VALUE(MID(_xlfn.TEXTSPLIT('Data Table'!S202, CHAR(10)), FIND("-", _xlfn.TEXTSPLIT('Data Table'!S202, CHAR(10)))+2,
                  SEARCH("hrs", _xlfn.TEXTSPLIT('Data Table'!S202, CHAR(10)))-SEARCH("-", _xlfn.TEXTSPLIT('Data Table'!S202, CHAR(10)))-2))/12)
               ), 2),
               "-"
            )
         )
      )
   )
)</f>
        <v>2</v>
      </c>
      <c r="R201" s="203" cm="1">
        <f t="array" ref="R201">IF('Data Table'!T202="", "-",
   IF('Data Table'!T202="-", "-",
      IF(ISNUMBER('Data Table'!T202*1), 'Data Table'!T202,
         IF(ISNUMBER(SEARCH("hrs", 'Data Table'!T202)),
            IFERROR(
               ROUND(SUMPRODUCT(
                  VALUE(LEFT(_xlfn.TEXTSPLIT('Data Table'!T202, CHAR(10)), FIND("-", _xlfn.TEXTSPLIT('Data Table'!T202, CHAR(10)))-1)) *
                  (VALUE(MID(_xlfn.TEXTSPLIT('Data Table'!T202, CHAR(10)), FIND("-", _xlfn.TEXTSPLIT('Data Table'!T202, CHAR(10)))+2,
                  SEARCH("hrs", _xlfn.TEXTSPLIT('Data Table'!T202, CHAR(10)))-SEARCH("-", _xlfn.TEXTSPLIT('Data Table'!T202, CHAR(10)))-2))/12)
               ), 2),
               "-"
            )
         )
      )
   )
)</f>
        <v>6</v>
      </c>
      <c r="S201" s="203" cm="1">
        <f t="array" ref="S201">IF('Data Table'!U202="", "-",
   IF('Data Table'!U202="-", "-",
      IF(ISNUMBER('Data Table'!U202*1), 'Data Table'!U202,
         IF(ISNUMBER(SEARCH("hrs", 'Data Table'!U202)),
            IFERROR(
               ROUND(SUMPRODUCT(
                  VALUE(LEFT(_xlfn.TEXTSPLIT('Data Table'!U202, CHAR(10)), FIND("-", _xlfn.TEXTSPLIT('Data Table'!U202, CHAR(10)))-1)) *
                  (VALUE(MID(_xlfn.TEXTSPLIT('Data Table'!U202, CHAR(10)), FIND("-", _xlfn.TEXTSPLIT('Data Table'!U202, CHAR(10)))+2,
                  SEARCH("hrs", _xlfn.TEXTSPLIT('Data Table'!U202, CHAR(10)))-SEARCH("-", _xlfn.TEXTSPLIT('Data Table'!U202, CHAR(10)))-2))/12)
               ), 2),
               "-"
            )
         )
      )
   )
)</f>
        <v>6</v>
      </c>
      <c r="T201" s="245">
        <v>25554</v>
      </c>
      <c r="U201" s="245">
        <v>68278</v>
      </c>
      <c r="V201" s="245">
        <v>965</v>
      </c>
      <c r="W201" s="296"/>
    </row>
    <row r="202" spans="1:23" s="3" customFormat="1" ht="20.25" customHeight="1">
      <c r="A202" s="205">
        <v>45512</v>
      </c>
      <c r="B202" s="203" cm="1">
        <f t="array" ref="B202">IF('Data Table'!B203="", "-",
   IF('Data Table'!B203="-", "-",
      IF(ISNUMBER('Data Table'!B203*1), 'Data Table'!B203,
         IF(ISNUMBER(SEARCH("hrs", 'Data Table'!B203)),
            IFERROR(
               ROUND(SUMPRODUCT(
                  VALUE(LEFT(_xlfn.TEXTSPLIT('Data Table'!B203, CHAR(10)), FIND("-", _xlfn.TEXTSPLIT('Data Table'!B203, CHAR(10)))-1)) *
                  (VALUE(MID(_xlfn.TEXTSPLIT('Data Table'!B203, CHAR(10)), FIND("-", _xlfn.TEXTSPLIT('Data Table'!B203, CHAR(10)))+2,
                  SEARCH("hrs", _xlfn.TEXTSPLIT('Data Table'!B203, CHAR(10)))-SEARCH("-", _xlfn.TEXTSPLIT('Data Table'!B203, CHAR(10)))-2))/12)
               ), 2),
               "-"
            )
         )
      )
   )
)</f>
        <v>135</v>
      </c>
      <c r="C202" s="203" cm="1">
        <f t="array" ref="C202">IF('Data Table'!C203="", "-",
   IF('Data Table'!C203="-", "-",
      IF(ISNUMBER('Data Table'!C203*1), 'Data Table'!C203,
         IF(ISNUMBER(SEARCH("hrs", 'Data Table'!C203)),
            IFERROR(
               ROUND(SUMPRODUCT(
                  VALUE(LEFT(_xlfn.TEXTSPLIT('Data Table'!C203, CHAR(10)), FIND("-", _xlfn.TEXTSPLIT('Data Table'!C203, CHAR(10)))-1)) *
                  (VALUE(MID(_xlfn.TEXTSPLIT('Data Table'!C203, CHAR(10)), FIND("-", _xlfn.TEXTSPLIT('Data Table'!C203, CHAR(10)))+2,
                  SEARCH("hrs", _xlfn.TEXTSPLIT('Data Table'!C203, CHAR(10)))-SEARCH("-", _xlfn.TEXTSPLIT('Data Table'!C203, CHAR(10)))-2))/12)
               ), 2),
               "-"
            )
         )
      )
   )
)</f>
        <v>142</v>
      </c>
      <c r="D202" s="203" cm="1">
        <f t="array" ref="D202">IF('Data Table'!D203="", "-",
   IF('Data Table'!D203="-", "-",
      IF(ISNUMBER('Data Table'!D203*1), 'Data Table'!D203,
         IF(ISNUMBER(SEARCH("hrs", 'Data Table'!D203)),
            IFERROR(
               ROUND(SUMPRODUCT(
                  VALUE(LEFT(_xlfn.TEXTSPLIT('Data Table'!D203, CHAR(10)), FIND("-", _xlfn.TEXTSPLIT('Data Table'!D203, CHAR(10)))-1)) *
                  (VALUE(MID(_xlfn.TEXTSPLIT('Data Table'!D203, CHAR(10)), FIND("-", _xlfn.TEXTSPLIT('Data Table'!D203, CHAR(10)))+2,
                  SEARCH("hrs", _xlfn.TEXTSPLIT('Data Table'!D203, CHAR(10)))-SEARCH("-", _xlfn.TEXTSPLIT('Data Table'!D203, CHAR(10)))-2))/12)
               ), 2),
               "-"
            )
         )
      )
   )
)</f>
        <v>27</v>
      </c>
      <c r="E202" s="203" cm="1">
        <f t="array" ref="E202">IF('Data Table'!E203="", "-",
   IF('Data Table'!E203="-", "-",
      IF(ISNUMBER('Data Table'!E203*1), 'Data Table'!E203,
         IF(ISNUMBER(SEARCH("hrs", 'Data Table'!E203)),
            IFERROR(
               ROUND(SUMPRODUCT(
                  VALUE(LEFT(_xlfn.TEXTSPLIT('Data Table'!E203, CHAR(10)), FIND("-", _xlfn.TEXTSPLIT('Data Table'!E203, CHAR(10)))-1)) *
                  (VALUE(MID(_xlfn.TEXTSPLIT('Data Table'!E203, CHAR(10)), FIND("-", _xlfn.TEXTSPLIT('Data Table'!E203, CHAR(10)))+2,
                  SEARCH("hrs", _xlfn.TEXTSPLIT('Data Table'!E203, CHAR(10)))-SEARCH("-", _xlfn.TEXTSPLIT('Data Table'!E203, CHAR(10)))-2))/12)
               ), 2),
               "-"
            )
         )
      )
   )
)</f>
        <v>26</v>
      </c>
      <c r="F202" s="203" cm="1">
        <f t="array" ref="F202">IF('Data Table'!F203="", "-",
   IF('Data Table'!F203="-", "-",
      IF(ISNUMBER('Data Table'!F203*1), 'Data Table'!F203,
         IF(ISNUMBER(SEARCH("hrs", 'Data Table'!F203)),
            IFERROR(
               ROUND(SUMPRODUCT(
                  VALUE(LEFT(_xlfn.TEXTSPLIT('Data Table'!F203, CHAR(10)), FIND("-", _xlfn.TEXTSPLIT('Data Table'!F203, CHAR(10)))-1)) *
                  (VALUE(MID(_xlfn.TEXTSPLIT('Data Table'!F203, CHAR(10)), FIND("-", _xlfn.TEXTSPLIT('Data Table'!F203, CHAR(10)))+2,
                  SEARCH("hrs", _xlfn.TEXTSPLIT('Data Table'!F203, CHAR(10)))-SEARCH("-", _xlfn.TEXTSPLIT('Data Table'!F203, CHAR(10)))-2))/12)
               ), 2),
               "-"
            )
         )
      )
   )
)</f>
        <v>7</v>
      </c>
      <c r="G202" s="203" cm="1">
        <f t="array" ref="G202">IF('Data Table'!G203="", "-",
   IF('Data Table'!G203="-", "-",
      IF(ISNUMBER('Data Table'!G203*1), 'Data Table'!G203,
         IF(ISNUMBER(SEARCH("hrs", 'Data Table'!G203)),
            IFERROR(
               ROUND(SUMPRODUCT(
                  VALUE(LEFT(_xlfn.TEXTSPLIT('Data Table'!G203, CHAR(10)), FIND("-", _xlfn.TEXTSPLIT('Data Table'!G203, CHAR(10)))-1)) *
                  (VALUE(MID(_xlfn.TEXTSPLIT('Data Table'!G203, CHAR(10)), FIND("-", _xlfn.TEXTSPLIT('Data Table'!G203, CHAR(10)))+2,
                  SEARCH("hrs", _xlfn.TEXTSPLIT('Data Table'!G203, CHAR(10)))-SEARCH("-", _xlfn.TEXTSPLIT('Data Table'!G203, CHAR(10)))-2))/12)
               ), 2),
               "-"
            )
         )
      )
   )
)</f>
        <v>7</v>
      </c>
      <c r="H202" s="203" cm="1">
        <f t="array" ref="H202">IF('Data Table'!H203="", "-",
   IF('Data Table'!H203="-", "-",
      IF(ISNUMBER('Data Table'!H203*1), 'Data Table'!H203,
         IF(ISNUMBER(SEARCH("hrs", 'Data Table'!H203)),
            IFERROR(
               ROUND(SUMPRODUCT(
                  VALUE(LEFT(_xlfn.TEXTSPLIT('Data Table'!H203, CHAR(10)), FIND("-", _xlfn.TEXTSPLIT('Data Table'!H203, CHAR(10)))-1)) *
                  (VALUE(MID(_xlfn.TEXTSPLIT('Data Table'!H203, CHAR(10)), FIND("-", _xlfn.TEXTSPLIT('Data Table'!H203, CHAR(10)))+2,
                  SEARCH("hrs", _xlfn.TEXTSPLIT('Data Table'!H203, CHAR(10)))-SEARCH("-", _xlfn.TEXTSPLIT('Data Table'!H203, CHAR(10)))-2))/12)
               ), 2),
               "-"
            )
         )
      )
   )
)</f>
        <v>9</v>
      </c>
      <c r="I202" s="203" cm="1">
        <f t="array" ref="I202">IF('Data Table'!I203="", "-",
   IF('Data Table'!I203="-", "-",
      IF(ISNUMBER('Data Table'!I203*1), 'Data Table'!I203,
         IF(ISNUMBER(SEARCH("hrs", 'Data Table'!I203)),
            IFERROR(
               ROUND(SUMPRODUCT(
                  VALUE(LEFT(_xlfn.TEXTSPLIT('Data Table'!I203, CHAR(10)), FIND("-", _xlfn.TEXTSPLIT('Data Table'!I203, CHAR(10)))-1)) *
                  (VALUE(MID(_xlfn.TEXTSPLIT('Data Table'!I203, CHAR(10)), FIND("-", _xlfn.TEXTSPLIT('Data Table'!I203, CHAR(10)))+2,
                  SEARCH("hrs", _xlfn.TEXTSPLIT('Data Table'!I203, CHAR(10)))-SEARCH("-", _xlfn.TEXTSPLIT('Data Table'!I203, CHAR(10)))-2))/12)
               ), 2),
               "-"
            )
         )
      )
   )
)</f>
        <v>7</v>
      </c>
      <c r="J202" s="203" cm="1">
        <f t="array" ref="J202">IF('Data Table'!J203="", "-",
   IF('Data Table'!J203="-", "-",
      IF(ISNUMBER('Data Table'!J203*1), 'Data Table'!J203,
         IF(ISNUMBER(SEARCH("hrs", 'Data Table'!J203)),
            IFERROR(
               ROUND(SUMPRODUCT(
                  VALUE(LEFT(_xlfn.TEXTSPLIT('Data Table'!J203, CHAR(10)), FIND("-", _xlfn.TEXTSPLIT('Data Table'!J203, CHAR(10)))-1)) *
                  (VALUE(MID(_xlfn.TEXTSPLIT('Data Table'!J203, CHAR(10)), FIND("-", _xlfn.TEXTSPLIT('Data Table'!J203, CHAR(10)))+2,
                  SEARCH("hrs", _xlfn.TEXTSPLIT('Data Table'!J203, CHAR(10)))-SEARCH("-", _xlfn.TEXTSPLIT('Data Table'!J203, CHAR(10)))-2))/12)
               ), 2),
               "-"
            )
         )
      )
   )
)</f>
        <v>2</v>
      </c>
      <c r="K202" s="203" cm="1">
        <f t="array" ref="K202">IF('Data Table'!K203="", "-",
   IF('Data Table'!K203="-", "-",
      IF(ISNUMBER('Data Table'!K203*1), 'Data Table'!K203,
         IF(ISNUMBER(SEARCH("hrs", 'Data Table'!K203)),
            IFERROR(
               ROUND(SUMPRODUCT(
                  VALUE(LEFT(_xlfn.TEXTSPLIT('Data Table'!K203, CHAR(10)), FIND("-", _xlfn.TEXTSPLIT('Data Table'!K203, CHAR(10)))-1)) *
                  (VALUE(MID(_xlfn.TEXTSPLIT('Data Table'!K203, CHAR(10)), FIND("-", _xlfn.TEXTSPLIT('Data Table'!K203, CHAR(10)))+2,
                  SEARCH("hrs", _xlfn.TEXTSPLIT('Data Table'!K203, CHAR(10)))-SEARCH("-", _xlfn.TEXTSPLIT('Data Table'!K203, CHAR(10)))-2))/12)
               ), 2),
               "-"
            )
         )
      )
   )
)</f>
        <v>2</v>
      </c>
      <c r="L202" s="203" cm="1">
        <f t="array" ref="L202">IF('Data Table'!N203="", "-",
   IF('Data Table'!N203="-", "-",
      IF(ISNUMBER('Data Table'!N203*1), 'Data Table'!N203,
         IF(ISNUMBER(SEARCH("hrs", 'Data Table'!N203)),
            IFERROR(
               ROUND(SUMPRODUCT(
                  VALUE(LEFT(_xlfn.TEXTSPLIT('Data Table'!N203, CHAR(10)), FIND("-", _xlfn.TEXTSPLIT('Data Table'!N203, CHAR(10)))-1)) *
                  (VALUE(MID(_xlfn.TEXTSPLIT('Data Table'!N203, CHAR(10)), FIND("-", _xlfn.TEXTSPLIT('Data Table'!N203, CHAR(10)))+2,
                  SEARCH("hrs", _xlfn.TEXTSPLIT('Data Table'!N203, CHAR(10)))-SEARCH("-", _xlfn.TEXTSPLIT('Data Table'!N203, CHAR(10)))-2))/12)
               ), 2),
               "-"
            )
         )
      )
   )
)</f>
        <v>3</v>
      </c>
      <c r="M202" s="203" cm="1">
        <f t="array" ref="M202">IF('Data Table'!O203="", "-",
   IF('Data Table'!O203="-", "-",
      IF(ISNUMBER('Data Table'!O203*1), 'Data Table'!O203,
         IF(ISNUMBER(SEARCH("hrs", 'Data Table'!O203)),
            IFERROR(
               ROUND(SUMPRODUCT(
                  VALUE(LEFT(_xlfn.TEXTSPLIT('Data Table'!O203, CHAR(10)), FIND("-", _xlfn.TEXTSPLIT('Data Table'!O203, CHAR(10)))-1)) *
                  (VALUE(MID(_xlfn.TEXTSPLIT('Data Table'!O203, CHAR(10)), FIND("-", _xlfn.TEXTSPLIT('Data Table'!O203, CHAR(10)))+2,
                  SEARCH("hrs", _xlfn.TEXTSPLIT('Data Table'!O203, CHAR(10)))-SEARCH("-", _xlfn.TEXTSPLIT('Data Table'!O203, CHAR(10)))-2))/12)
               ), 2),
               "-"
            )
         )
      )
   )
)</f>
        <v>2</v>
      </c>
      <c r="N202" s="203" cm="1">
        <f t="array" ref="N202">IF('Data Table'!P203="", "-",
   IF('Data Table'!P203="-", "-",
      IF(ISNUMBER('Data Table'!P203*1), 'Data Table'!P203,
         IF(ISNUMBER(SEARCH("hrs", 'Data Table'!P203)),
            IFERROR(
               ROUND(SUMPRODUCT(
                  VALUE(LEFT(_xlfn.TEXTSPLIT('Data Table'!P203, CHAR(10)), FIND("-", _xlfn.TEXTSPLIT('Data Table'!P203, CHAR(10)))-1)) *
                  (VALUE(MID(_xlfn.TEXTSPLIT('Data Table'!P203, CHAR(10)), FIND("-", _xlfn.TEXTSPLIT('Data Table'!P203, CHAR(10)))+2,
                  SEARCH("hrs", _xlfn.TEXTSPLIT('Data Table'!P203, CHAR(10)))-SEARCH("-", _xlfn.TEXTSPLIT('Data Table'!P203, CHAR(10)))-2))/12)
               ), 2),
               "-"
            )
         )
      )
   )
)</f>
        <v>5</v>
      </c>
      <c r="O202" s="203" cm="1">
        <f t="array" ref="O202">IF('Data Table'!Q203="", "-",
   IF('Data Table'!Q203="-", "-",
      IF(ISNUMBER('Data Table'!Q203*1), 'Data Table'!Q203,
         IF(ISNUMBER(SEARCH("hrs", 'Data Table'!Q203)),
            IFERROR(
               ROUND(SUMPRODUCT(
                  VALUE(LEFT(_xlfn.TEXTSPLIT('Data Table'!Q203, CHAR(10)), FIND("-", _xlfn.TEXTSPLIT('Data Table'!Q203, CHAR(10)))-1)) *
                  (VALUE(MID(_xlfn.TEXTSPLIT('Data Table'!Q203, CHAR(10)), FIND("-", _xlfn.TEXTSPLIT('Data Table'!Q203, CHAR(10)))+2,
                  SEARCH("hrs", _xlfn.TEXTSPLIT('Data Table'!Q203, CHAR(10)))-SEARCH("-", _xlfn.TEXTSPLIT('Data Table'!Q203, CHAR(10)))-2))/12)
               ), 2),
               "-"
            )
         )
      )
   )
)</f>
        <v>4</v>
      </c>
      <c r="P202" s="203" cm="1">
        <f t="array" ref="P202">IF('Data Table'!R203="", "-",
   IF('Data Table'!R203="-", "-",
      IF(ISNUMBER('Data Table'!R203*1), 'Data Table'!R203,
         IF(ISNUMBER(SEARCH("hrs", 'Data Table'!R203)),
            IFERROR(
               ROUND(SUMPRODUCT(
                  VALUE(LEFT(_xlfn.TEXTSPLIT('Data Table'!R203, CHAR(10)), FIND("-", _xlfn.TEXTSPLIT('Data Table'!R203, CHAR(10)))-1)) *
                  (VALUE(MID(_xlfn.TEXTSPLIT('Data Table'!R203, CHAR(10)), FIND("-", _xlfn.TEXTSPLIT('Data Table'!R203, CHAR(10)))+2,
                  SEARCH("hrs", _xlfn.TEXTSPLIT('Data Table'!R203, CHAR(10)))-SEARCH("-", _xlfn.TEXTSPLIT('Data Table'!R203, CHAR(10)))-2))/12)
               ), 2),
               "-"
            )
         )
      )
   )
)</f>
        <v>2</v>
      </c>
      <c r="Q202" s="203" cm="1">
        <f t="array" ref="Q202">IF('Data Table'!S203="", "-",
   IF('Data Table'!S203="-", "-",
      IF(ISNUMBER('Data Table'!S203*1), 'Data Table'!S203,
         IF(ISNUMBER(SEARCH("hrs", 'Data Table'!S203)),
            IFERROR(
               ROUND(SUMPRODUCT(
                  VALUE(LEFT(_xlfn.TEXTSPLIT('Data Table'!S203, CHAR(10)), FIND("-", _xlfn.TEXTSPLIT('Data Table'!S203, CHAR(10)))-1)) *
                  (VALUE(MID(_xlfn.TEXTSPLIT('Data Table'!S203, CHAR(10)), FIND("-", _xlfn.TEXTSPLIT('Data Table'!S203, CHAR(10)))+2,
                  SEARCH("hrs", _xlfn.TEXTSPLIT('Data Table'!S203, CHAR(10)))-SEARCH("-", _xlfn.TEXTSPLIT('Data Table'!S203, CHAR(10)))-2))/12)
               ), 2),
               "-"
            )
         )
      )
   )
)</f>
        <v>2</v>
      </c>
      <c r="R202" s="203" cm="1">
        <f t="array" ref="R202">IF('Data Table'!T203="", "-",
   IF('Data Table'!T203="-", "-",
      IF(ISNUMBER('Data Table'!T203*1), 'Data Table'!T203,
         IF(ISNUMBER(SEARCH("hrs", 'Data Table'!T203)),
            IFERROR(
               ROUND(SUMPRODUCT(
                  VALUE(LEFT(_xlfn.TEXTSPLIT('Data Table'!T203, CHAR(10)), FIND("-", _xlfn.TEXTSPLIT('Data Table'!T203, CHAR(10)))-1)) *
                  (VALUE(MID(_xlfn.TEXTSPLIT('Data Table'!T203, CHAR(10)), FIND("-", _xlfn.TEXTSPLIT('Data Table'!T203, CHAR(10)))+2,
                  SEARCH("hrs", _xlfn.TEXTSPLIT('Data Table'!T203, CHAR(10)))-SEARCH("-", _xlfn.TEXTSPLIT('Data Table'!T203, CHAR(10)))-2))/12)
               ), 2),
               "-"
            )
         )
      )
   )
)</f>
        <v>6</v>
      </c>
      <c r="S202" s="203" cm="1">
        <f t="array" ref="S202">IF('Data Table'!U203="", "-",
   IF('Data Table'!U203="-", "-",
      IF(ISNUMBER('Data Table'!U203*1), 'Data Table'!U203,
         IF(ISNUMBER(SEARCH("hrs", 'Data Table'!U203)),
            IFERROR(
               ROUND(SUMPRODUCT(
                  VALUE(LEFT(_xlfn.TEXTSPLIT('Data Table'!U203, CHAR(10)), FIND("-", _xlfn.TEXTSPLIT('Data Table'!U203, CHAR(10)))-1)) *
                  (VALUE(MID(_xlfn.TEXTSPLIT('Data Table'!U203, CHAR(10)), FIND("-", _xlfn.TEXTSPLIT('Data Table'!U203, CHAR(10)))+2,
                  SEARCH("hrs", _xlfn.TEXTSPLIT('Data Table'!U203, CHAR(10)))-SEARCH("-", _xlfn.TEXTSPLIT('Data Table'!U203, CHAR(10)))-2))/12)
               ), 2),
               "-"
            )
         )
      )
   )
)</f>
        <v>6</v>
      </c>
      <c r="T202" s="245">
        <v>26624</v>
      </c>
      <c r="U202" s="245">
        <v>68337</v>
      </c>
      <c r="V202" s="245">
        <v>964</v>
      </c>
      <c r="W202" s="296"/>
    </row>
    <row r="203" spans="1:23" s="3" customFormat="1" ht="20.25" customHeight="1">
      <c r="A203" s="205">
        <v>45513</v>
      </c>
      <c r="B203" s="203" cm="1">
        <f t="array" ref="B203">IF('Data Table'!B204="", "-",
   IF('Data Table'!B204="-", "-",
      IF(ISNUMBER('Data Table'!B204*1), 'Data Table'!B204,
         IF(ISNUMBER(SEARCH("hrs", 'Data Table'!B204)),
            IFERROR(
               ROUND(SUMPRODUCT(
                  VALUE(LEFT(_xlfn.TEXTSPLIT('Data Table'!B204, CHAR(10)), FIND("-", _xlfn.TEXTSPLIT('Data Table'!B204, CHAR(10)))-1)) *
                  (VALUE(MID(_xlfn.TEXTSPLIT('Data Table'!B204, CHAR(10)), FIND("-", _xlfn.TEXTSPLIT('Data Table'!B204, CHAR(10)))+2,
                  SEARCH("hrs", _xlfn.TEXTSPLIT('Data Table'!B204, CHAR(10)))-SEARCH("-", _xlfn.TEXTSPLIT('Data Table'!B204, CHAR(10)))-2))/12)
               ), 2),
               "-"
            )
         )
      )
   )
)</f>
        <v>140</v>
      </c>
      <c r="C203" s="203" cm="1">
        <f t="array" ref="C203">IF('Data Table'!C204="", "-",
   IF('Data Table'!C204="-", "-",
      IF(ISNUMBER('Data Table'!C204*1), 'Data Table'!C204,
         IF(ISNUMBER(SEARCH("hrs", 'Data Table'!C204)),
            IFERROR(
               ROUND(SUMPRODUCT(
                  VALUE(LEFT(_xlfn.TEXTSPLIT('Data Table'!C204, CHAR(10)), FIND("-", _xlfn.TEXTSPLIT('Data Table'!C204, CHAR(10)))-1)) *
                  (VALUE(MID(_xlfn.TEXTSPLIT('Data Table'!C204, CHAR(10)), FIND("-", _xlfn.TEXTSPLIT('Data Table'!C204, CHAR(10)))+2,
                  SEARCH("hrs", _xlfn.TEXTSPLIT('Data Table'!C204, CHAR(10)))-SEARCH("-", _xlfn.TEXTSPLIT('Data Table'!C204, CHAR(10)))-2))/12)
               ), 2),
               "-"
            )
         )
      )
   )
)</f>
        <v>138</v>
      </c>
      <c r="D203" s="203" cm="1">
        <f t="array" ref="D203">IF('Data Table'!D204="", "-",
   IF('Data Table'!D204="-", "-",
      IF(ISNUMBER('Data Table'!D204*1), 'Data Table'!D204,
         IF(ISNUMBER(SEARCH("hrs", 'Data Table'!D204)),
            IFERROR(
               ROUND(SUMPRODUCT(
                  VALUE(LEFT(_xlfn.TEXTSPLIT('Data Table'!D204, CHAR(10)), FIND("-", _xlfn.TEXTSPLIT('Data Table'!D204, CHAR(10)))-1)) *
                  (VALUE(MID(_xlfn.TEXTSPLIT('Data Table'!D204, CHAR(10)), FIND("-", _xlfn.TEXTSPLIT('Data Table'!D204, CHAR(10)))+2,
                  SEARCH("hrs", _xlfn.TEXTSPLIT('Data Table'!D204, CHAR(10)))-SEARCH("-", _xlfn.TEXTSPLIT('Data Table'!D204, CHAR(10)))-2))/12)
               ), 2),
               "-"
            )
         )
      )
   )
)</f>
        <v>26</v>
      </c>
      <c r="E203" s="203" cm="1">
        <f t="array" ref="E203">IF('Data Table'!E204="", "-",
   IF('Data Table'!E204="-", "-",
      IF(ISNUMBER('Data Table'!E204*1), 'Data Table'!E204,
         IF(ISNUMBER(SEARCH("hrs", 'Data Table'!E204)),
            IFERROR(
               ROUND(SUMPRODUCT(
                  VALUE(LEFT(_xlfn.TEXTSPLIT('Data Table'!E204, CHAR(10)), FIND("-", _xlfn.TEXTSPLIT('Data Table'!E204, CHAR(10)))-1)) *
                  (VALUE(MID(_xlfn.TEXTSPLIT('Data Table'!E204, CHAR(10)), FIND("-", _xlfn.TEXTSPLIT('Data Table'!E204, CHAR(10)))+2,
                  SEARCH("hrs", _xlfn.TEXTSPLIT('Data Table'!E204, CHAR(10)))-SEARCH("-", _xlfn.TEXTSPLIT('Data Table'!E204, CHAR(10)))-2))/12)
               ), 2),
               "-"
            )
         )
      )
   )
)</f>
        <v>25</v>
      </c>
      <c r="F203" s="203" cm="1">
        <f t="array" ref="F203">IF('Data Table'!F204="", "-",
   IF('Data Table'!F204="-", "-",
      IF(ISNUMBER('Data Table'!F204*1), 'Data Table'!F204,
         IF(ISNUMBER(SEARCH("hrs", 'Data Table'!F204)),
            IFERROR(
               ROUND(SUMPRODUCT(
                  VALUE(LEFT(_xlfn.TEXTSPLIT('Data Table'!F204, CHAR(10)), FIND("-", _xlfn.TEXTSPLIT('Data Table'!F204, CHAR(10)))-1)) *
                  (VALUE(MID(_xlfn.TEXTSPLIT('Data Table'!F204, CHAR(10)), FIND("-", _xlfn.TEXTSPLIT('Data Table'!F204, CHAR(10)))+2,
                  SEARCH("hrs", _xlfn.TEXTSPLIT('Data Table'!F204, CHAR(10)))-SEARCH("-", _xlfn.TEXTSPLIT('Data Table'!F204, CHAR(10)))-2))/12)
               ), 2),
               "-"
            )
         )
      )
   )
)</f>
        <v>8</v>
      </c>
      <c r="G203" s="203" cm="1">
        <f t="array" ref="G203">IF('Data Table'!G204="", "-",
   IF('Data Table'!G204="-", "-",
      IF(ISNUMBER('Data Table'!G204*1), 'Data Table'!G204,
         IF(ISNUMBER(SEARCH("hrs", 'Data Table'!G204)),
            IFERROR(
               ROUND(SUMPRODUCT(
                  VALUE(LEFT(_xlfn.TEXTSPLIT('Data Table'!G204, CHAR(10)), FIND("-", _xlfn.TEXTSPLIT('Data Table'!G204, CHAR(10)))-1)) *
                  (VALUE(MID(_xlfn.TEXTSPLIT('Data Table'!G204, CHAR(10)), FIND("-", _xlfn.TEXTSPLIT('Data Table'!G204, CHAR(10)))+2,
                  SEARCH("hrs", _xlfn.TEXTSPLIT('Data Table'!G204, CHAR(10)))-SEARCH("-", _xlfn.TEXTSPLIT('Data Table'!G204, CHAR(10)))-2))/12)
               ), 2),
               "-"
            )
         )
      )
   )
)</f>
        <v>9</v>
      </c>
      <c r="H203" s="203" cm="1">
        <f t="array" ref="H203">IF('Data Table'!H204="", "-",
   IF('Data Table'!H204="-", "-",
      IF(ISNUMBER('Data Table'!H204*1), 'Data Table'!H204,
         IF(ISNUMBER(SEARCH("hrs", 'Data Table'!H204)),
            IFERROR(
               ROUND(SUMPRODUCT(
                  VALUE(LEFT(_xlfn.TEXTSPLIT('Data Table'!H204, CHAR(10)), FIND("-", _xlfn.TEXTSPLIT('Data Table'!H204, CHAR(10)))-1)) *
                  (VALUE(MID(_xlfn.TEXTSPLIT('Data Table'!H204, CHAR(10)), FIND("-", _xlfn.TEXTSPLIT('Data Table'!H204, CHAR(10)))+2,
                  SEARCH("hrs", _xlfn.TEXTSPLIT('Data Table'!H204, CHAR(10)))-SEARCH("-", _xlfn.TEXTSPLIT('Data Table'!H204, CHAR(10)))-2))/12)
               ), 2),
               "-"
            )
         )
      )
   )
)</f>
        <v>8</v>
      </c>
      <c r="I203" s="203" cm="1">
        <f t="array" ref="I203">IF('Data Table'!I204="", "-",
   IF('Data Table'!I204="-", "-",
      IF(ISNUMBER('Data Table'!I204*1), 'Data Table'!I204,
         IF(ISNUMBER(SEARCH("hrs", 'Data Table'!I204)),
            IFERROR(
               ROUND(SUMPRODUCT(
                  VALUE(LEFT(_xlfn.TEXTSPLIT('Data Table'!I204, CHAR(10)), FIND("-", _xlfn.TEXTSPLIT('Data Table'!I204, CHAR(10)))-1)) *
                  (VALUE(MID(_xlfn.TEXTSPLIT('Data Table'!I204, CHAR(10)), FIND("-", _xlfn.TEXTSPLIT('Data Table'!I204, CHAR(10)))+2,
                  SEARCH("hrs", _xlfn.TEXTSPLIT('Data Table'!I204, CHAR(10)))-SEARCH("-", _xlfn.TEXTSPLIT('Data Table'!I204, CHAR(10)))-2))/12)
               ), 2),
               "-"
            )
         )
      )
   )
)</f>
        <v>8</v>
      </c>
      <c r="J203" s="203" cm="1">
        <f t="array" ref="J203">IF('Data Table'!J204="", "-",
   IF('Data Table'!J204="-", "-",
      IF(ISNUMBER('Data Table'!J204*1), 'Data Table'!J204,
         IF(ISNUMBER(SEARCH("hrs", 'Data Table'!J204)),
            IFERROR(
               ROUND(SUMPRODUCT(
                  VALUE(LEFT(_xlfn.TEXTSPLIT('Data Table'!J204, CHAR(10)), FIND("-", _xlfn.TEXTSPLIT('Data Table'!J204, CHAR(10)))-1)) *
                  (VALUE(MID(_xlfn.TEXTSPLIT('Data Table'!J204, CHAR(10)), FIND("-", _xlfn.TEXTSPLIT('Data Table'!J204, CHAR(10)))+2,
                  SEARCH("hrs", _xlfn.TEXTSPLIT('Data Table'!J204, CHAR(10)))-SEARCH("-", _xlfn.TEXTSPLIT('Data Table'!J204, CHAR(10)))-2))/12)
               ), 2),
               "-"
            )
         )
      )
   )
)</f>
        <v>2</v>
      </c>
      <c r="K203" s="203" cm="1">
        <f t="array" ref="K203">IF('Data Table'!K204="", "-",
   IF('Data Table'!K204="-", "-",
      IF(ISNUMBER('Data Table'!K204*1), 'Data Table'!K204,
         IF(ISNUMBER(SEARCH("hrs", 'Data Table'!K204)),
            IFERROR(
               ROUND(SUMPRODUCT(
                  VALUE(LEFT(_xlfn.TEXTSPLIT('Data Table'!K204, CHAR(10)), FIND("-", _xlfn.TEXTSPLIT('Data Table'!K204, CHAR(10)))-1)) *
                  (VALUE(MID(_xlfn.TEXTSPLIT('Data Table'!K204, CHAR(10)), FIND("-", _xlfn.TEXTSPLIT('Data Table'!K204, CHAR(10)))+2,
                  SEARCH("hrs", _xlfn.TEXTSPLIT('Data Table'!K204, CHAR(10)))-SEARCH("-", _xlfn.TEXTSPLIT('Data Table'!K204, CHAR(10)))-2))/12)
               ), 2),
               "-"
            )
         )
      )
   )
)</f>
        <v>2</v>
      </c>
      <c r="L203" s="203" cm="1">
        <f t="array" ref="L203">IF('Data Table'!N204="", "-",
   IF('Data Table'!N204="-", "-",
      IF(ISNUMBER('Data Table'!N204*1), 'Data Table'!N204,
         IF(ISNUMBER(SEARCH("hrs", 'Data Table'!N204)),
            IFERROR(
               ROUND(SUMPRODUCT(
                  VALUE(LEFT(_xlfn.TEXTSPLIT('Data Table'!N204, CHAR(10)), FIND("-", _xlfn.TEXTSPLIT('Data Table'!N204, CHAR(10)))-1)) *
                  (VALUE(MID(_xlfn.TEXTSPLIT('Data Table'!N204, CHAR(10)), FIND("-", _xlfn.TEXTSPLIT('Data Table'!N204, CHAR(10)))+2,
                  SEARCH("hrs", _xlfn.TEXTSPLIT('Data Table'!N204, CHAR(10)))-SEARCH("-", _xlfn.TEXTSPLIT('Data Table'!N204, CHAR(10)))-2))/12)
               ), 2),
               "-"
            )
         )
      )
   )
)</f>
        <v>3</v>
      </c>
      <c r="M203" s="203" cm="1">
        <f t="array" ref="M203">IF('Data Table'!O204="", "-",
   IF('Data Table'!O204="-", "-",
      IF(ISNUMBER('Data Table'!O204*1), 'Data Table'!O204,
         IF(ISNUMBER(SEARCH("hrs", 'Data Table'!O204)),
            IFERROR(
               ROUND(SUMPRODUCT(
                  VALUE(LEFT(_xlfn.TEXTSPLIT('Data Table'!O204, CHAR(10)), FIND("-", _xlfn.TEXTSPLIT('Data Table'!O204, CHAR(10)))-1)) *
                  (VALUE(MID(_xlfn.TEXTSPLIT('Data Table'!O204, CHAR(10)), FIND("-", _xlfn.TEXTSPLIT('Data Table'!O204, CHAR(10)))+2,
                  SEARCH("hrs", _xlfn.TEXTSPLIT('Data Table'!O204, CHAR(10)))-SEARCH("-", _xlfn.TEXTSPLIT('Data Table'!O204, CHAR(10)))-2))/12)
               ), 2),
               "-"
            )
         )
      )
   )
)</f>
        <v>2</v>
      </c>
      <c r="N203" s="203" cm="1">
        <f t="array" ref="N203">IF('Data Table'!P204="", "-",
   IF('Data Table'!P204="-", "-",
      IF(ISNUMBER('Data Table'!P204*1), 'Data Table'!P204,
         IF(ISNUMBER(SEARCH("hrs", 'Data Table'!P204)),
            IFERROR(
               ROUND(SUMPRODUCT(
                  VALUE(LEFT(_xlfn.TEXTSPLIT('Data Table'!P204, CHAR(10)), FIND("-", _xlfn.TEXTSPLIT('Data Table'!P204, CHAR(10)))-1)) *
                  (VALUE(MID(_xlfn.TEXTSPLIT('Data Table'!P204, CHAR(10)), FIND("-", _xlfn.TEXTSPLIT('Data Table'!P204, CHAR(10)))+2,
                  SEARCH("hrs", _xlfn.TEXTSPLIT('Data Table'!P204, CHAR(10)))-SEARCH("-", _xlfn.TEXTSPLIT('Data Table'!P204, CHAR(10)))-2))/12)
               ), 2),
               "-"
            )
         )
      )
   )
)</f>
        <v>5</v>
      </c>
      <c r="O203" s="203" cm="1">
        <f t="array" ref="O203">IF('Data Table'!Q204="", "-",
   IF('Data Table'!Q204="-", "-",
      IF(ISNUMBER('Data Table'!Q204*1), 'Data Table'!Q204,
         IF(ISNUMBER(SEARCH("hrs", 'Data Table'!Q204)),
            IFERROR(
               ROUND(SUMPRODUCT(
                  VALUE(LEFT(_xlfn.TEXTSPLIT('Data Table'!Q204, CHAR(10)), FIND("-", _xlfn.TEXTSPLIT('Data Table'!Q204, CHAR(10)))-1)) *
                  (VALUE(MID(_xlfn.TEXTSPLIT('Data Table'!Q204, CHAR(10)), FIND("-", _xlfn.TEXTSPLIT('Data Table'!Q204, CHAR(10)))+2,
                  SEARCH("hrs", _xlfn.TEXTSPLIT('Data Table'!Q204, CHAR(10)))-SEARCH("-", _xlfn.TEXTSPLIT('Data Table'!Q204, CHAR(10)))-2))/12)
               ), 2),
               "-"
            )
         )
      )
   )
)</f>
        <v>4</v>
      </c>
      <c r="P203" s="203" cm="1">
        <f t="array" ref="P203">IF('Data Table'!R204="", "-",
   IF('Data Table'!R204="-", "-",
      IF(ISNUMBER('Data Table'!R204*1), 'Data Table'!R204,
         IF(ISNUMBER(SEARCH("hrs", 'Data Table'!R204)),
            IFERROR(
               ROUND(SUMPRODUCT(
                  VALUE(LEFT(_xlfn.TEXTSPLIT('Data Table'!R204, CHAR(10)), FIND("-", _xlfn.TEXTSPLIT('Data Table'!R204, CHAR(10)))-1)) *
                  (VALUE(MID(_xlfn.TEXTSPLIT('Data Table'!R204, CHAR(10)), FIND("-", _xlfn.TEXTSPLIT('Data Table'!R204, CHAR(10)))+2,
                  SEARCH("hrs", _xlfn.TEXTSPLIT('Data Table'!R204, CHAR(10)))-SEARCH("-", _xlfn.TEXTSPLIT('Data Table'!R204, CHAR(10)))-2))/12)
               ), 2),
               "-"
            )
         )
      )
   )
)</f>
        <v>2</v>
      </c>
      <c r="Q203" s="203" cm="1">
        <f t="array" ref="Q203">IF('Data Table'!S204="", "-",
   IF('Data Table'!S204="-", "-",
      IF(ISNUMBER('Data Table'!S204*1), 'Data Table'!S204,
         IF(ISNUMBER(SEARCH("hrs", 'Data Table'!S204)),
            IFERROR(
               ROUND(SUMPRODUCT(
                  VALUE(LEFT(_xlfn.TEXTSPLIT('Data Table'!S204, CHAR(10)), FIND("-", _xlfn.TEXTSPLIT('Data Table'!S204, CHAR(10)))-1)) *
                  (VALUE(MID(_xlfn.TEXTSPLIT('Data Table'!S204, CHAR(10)), FIND("-", _xlfn.TEXTSPLIT('Data Table'!S204, CHAR(10)))+2,
                  SEARCH("hrs", _xlfn.TEXTSPLIT('Data Table'!S204, CHAR(10)))-SEARCH("-", _xlfn.TEXTSPLIT('Data Table'!S204, CHAR(10)))-2))/12)
               ), 2),
               "-"
            )
         )
      )
   )
)</f>
        <v>2</v>
      </c>
      <c r="R203" s="203" cm="1">
        <f t="array" ref="R203">IF('Data Table'!T204="", "-",
   IF('Data Table'!T204="-", "-",
      IF(ISNUMBER('Data Table'!T204*1), 'Data Table'!T204,
         IF(ISNUMBER(SEARCH("hrs", 'Data Table'!T204)),
            IFERROR(
               ROUND(SUMPRODUCT(
                  VALUE(LEFT(_xlfn.TEXTSPLIT('Data Table'!T204, CHAR(10)), FIND("-", _xlfn.TEXTSPLIT('Data Table'!T204, CHAR(10)))-1)) *
                  (VALUE(MID(_xlfn.TEXTSPLIT('Data Table'!T204, CHAR(10)), FIND("-", _xlfn.TEXTSPLIT('Data Table'!T204, CHAR(10)))+2,
                  SEARCH("hrs", _xlfn.TEXTSPLIT('Data Table'!T204, CHAR(10)))-SEARCH("-", _xlfn.TEXTSPLIT('Data Table'!T204, CHAR(10)))-2))/12)
               ), 2),
               "-"
            )
         )
      )
   )
)</f>
        <v>6</v>
      </c>
      <c r="S203" s="203" cm="1">
        <f t="array" ref="S203">IF('Data Table'!U204="", "-",
   IF('Data Table'!U204="-", "-",
      IF(ISNUMBER('Data Table'!U204*1), 'Data Table'!U204,
         IF(ISNUMBER(SEARCH("hrs", 'Data Table'!U204)),
            IFERROR(
               ROUND(SUMPRODUCT(
                  VALUE(LEFT(_xlfn.TEXTSPLIT('Data Table'!U204, CHAR(10)), FIND("-", _xlfn.TEXTSPLIT('Data Table'!U204, CHAR(10)))-1)) *
                  (VALUE(MID(_xlfn.TEXTSPLIT('Data Table'!U204, CHAR(10)), FIND("-", _xlfn.TEXTSPLIT('Data Table'!U204, CHAR(10)))+2,
                  SEARCH("hrs", _xlfn.TEXTSPLIT('Data Table'!U204, CHAR(10)))-SEARCH("-", _xlfn.TEXTSPLIT('Data Table'!U204, CHAR(10)))-2))/12)
               ), 2),
               "-"
            )
         )
      )
   )
)</f>
        <v>6</v>
      </c>
      <c r="T203" s="245">
        <v>25936</v>
      </c>
      <c r="U203" s="251">
        <v>64499</v>
      </c>
      <c r="V203" s="251">
        <v>970</v>
      </c>
      <c r="W203" s="295"/>
    </row>
    <row r="204" spans="1:23" s="3" customFormat="1" ht="20.25" customHeight="1">
      <c r="A204" s="205">
        <v>45514</v>
      </c>
      <c r="B204" s="203" cm="1">
        <f t="array" ref="B204">IF('Data Table'!B205="", "-",
   IF('Data Table'!B205="-", "-",
      IF(ISNUMBER('Data Table'!B205*1), 'Data Table'!B205,
         IF(ISNUMBER(SEARCH("hrs", 'Data Table'!B205)),
            IFERROR(
               ROUND(SUMPRODUCT(
                  VALUE(LEFT(_xlfn.TEXTSPLIT('Data Table'!B205, CHAR(10)), FIND("-", _xlfn.TEXTSPLIT('Data Table'!B205, CHAR(10)))-1)) *
                  (VALUE(MID(_xlfn.TEXTSPLIT('Data Table'!B205, CHAR(10)), FIND("-", _xlfn.TEXTSPLIT('Data Table'!B205, CHAR(10)))+2,
                  SEARCH("hrs", _xlfn.TEXTSPLIT('Data Table'!B205, CHAR(10)))-SEARCH("-", _xlfn.TEXTSPLIT('Data Table'!B205, CHAR(10)))-2))/12)
               ), 2),
               "-"
            )
         )
      )
   )
)</f>
        <v>137</v>
      </c>
      <c r="C204" s="203" cm="1">
        <f t="array" ref="C204">IF('Data Table'!C205="", "-",
   IF('Data Table'!C205="-", "-",
      IF(ISNUMBER('Data Table'!C205*1), 'Data Table'!C205,
         IF(ISNUMBER(SEARCH("hrs", 'Data Table'!C205)),
            IFERROR(
               ROUND(SUMPRODUCT(
                  VALUE(LEFT(_xlfn.TEXTSPLIT('Data Table'!C205, CHAR(10)), FIND("-", _xlfn.TEXTSPLIT('Data Table'!C205, CHAR(10)))-1)) *
                  (VALUE(MID(_xlfn.TEXTSPLIT('Data Table'!C205, CHAR(10)), FIND("-", _xlfn.TEXTSPLIT('Data Table'!C205, CHAR(10)))+2,
                  SEARCH("hrs", _xlfn.TEXTSPLIT('Data Table'!C205, CHAR(10)))-SEARCH("-", _xlfn.TEXTSPLIT('Data Table'!C205, CHAR(10)))-2))/12)
               ), 2),
               "-"
            )
         )
      )
   )
)</f>
        <v>134</v>
      </c>
      <c r="D204" s="203" cm="1">
        <f t="array" ref="D204">IF('Data Table'!D205="", "-",
   IF('Data Table'!D205="-", "-",
      IF(ISNUMBER('Data Table'!D205*1), 'Data Table'!D205,
         IF(ISNUMBER(SEARCH("hrs", 'Data Table'!D205)),
            IFERROR(
               ROUND(SUMPRODUCT(
                  VALUE(LEFT(_xlfn.TEXTSPLIT('Data Table'!D205, CHAR(10)), FIND("-", _xlfn.TEXTSPLIT('Data Table'!D205, CHAR(10)))-1)) *
                  (VALUE(MID(_xlfn.TEXTSPLIT('Data Table'!D205, CHAR(10)), FIND("-", _xlfn.TEXTSPLIT('Data Table'!D205, CHAR(10)))+2,
                  SEARCH("hrs", _xlfn.TEXTSPLIT('Data Table'!D205, CHAR(10)))-SEARCH("-", _xlfn.TEXTSPLIT('Data Table'!D205, CHAR(10)))-2))/12)
               ), 2),
               "-"
            )
         )
      )
   )
)</f>
        <v>27</v>
      </c>
      <c r="E204" s="203" cm="1">
        <f t="array" ref="E204">IF('Data Table'!E205="", "-",
   IF('Data Table'!E205="-", "-",
      IF(ISNUMBER('Data Table'!E205*1), 'Data Table'!E205,
         IF(ISNUMBER(SEARCH("hrs", 'Data Table'!E205)),
            IFERROR(
               ROUND(SUMPRODUCT(
                  VALUE(LEFT(_xlfn.TEXTSPLIT('Data Table'!E205, CHAR(10)), FIND("-", _xlfn.TEXTSPLIT('Data Table'!E205, CHAR(10)))-1)) *
                  (VALUE(MID(_xlfn.TEXTSPLIT('Data Table'!E205, CHAR(10)), FIND("-", _xlfn.TEXTSPLIT('Data Table'!E205, CHAR(10)))+2,
                  SEARCH("hrs", _xlfn.TEXTSPLIT('Data Table'!E205, CHAR(10)))-SEARCH("-", _xlfn.TEXTSPLIT('Data Table'!E205, CHAR(10)))-2))/12)
               ), 2),
               "-"
            )
         )
      )
   )
)</f>
        <v>28</v>
      </c>
      <c r="F204" s="203" cm="1">
        <f t="array" ref="F204">IF('Data Table'!F205="", "-",
   IF('Data Table'!F205="-", "-",
      IF(ISNUMBER('Data Table'!F205*1), 'Data Table'!F205,
         IF(ISNUMBER(SEARCH("hrs", 'Data Table'!F205)),
            IFERROR(
               ROUND(SUMPRODUCT(
                  VALUE(LEFT(_xlfn.TEXTSPLIT('Data Table'!F205, CHAR(10)), FIND("-", _xlfn.TEXTSPLIT('Data Table'!F205, CHAR(10)))-1)) *
                  (VALUE(MID(_xlfn.TEXTSPLIT('Data Table'!F205, CHAR(10)), FIND("-", _xlfn.TEXTSPLIT('Data Table'!F205, CHAR(10)))+2,
                  SEARCH("hrs", _xlfn.TEXTSPLIT('Data Table'!F205, CHAR(10)))-SEARCH("-", _xlfn.TEXTSPLIT('Data Table'!F205, CHAR(10)))-2))/12)
               ), 2),
               "-"
            )
         )
      )
   )
)</f>
        <v>9</v>
      </c>
      <c r="G204" s="203" cm="1">
        <f t="array" ref="G204">IF('Data Table'!G205="", "-",
   IF('Data Table'!G205="-", "-",
      IF(ISNUMBER('Data Table'!G205*1), 'Data Table'!G205,
         IF(ISNUMBER(SEARCH("hrs", 'Data Table'!G205)),
            IFERROR(
               ROUND(SUMPRODUCT(
                  VALUE(LEFT(_xlfn.TEXTSPLIT('Data Table'!G205, CHAR(10)), FIND("-", _xlfn.TEXTSPLIT('Data Table'!G205, CHAR(10)))-1)) *
                  (VALUE(MID(_xlfn.TEXTSPLIT('Data Table'!G205, CHAR(10)), FIND("-", _xlfn.TEXTSPLIT('Data Table'!G205, CHAR(10)))+2,
                  SEARCH("hrs", _xlfn.TEXTSPLIT('Data Table'!G205, CHAR(10)))-SEARCH("-", _xlfn.TEXTSPLIT('Data Table'!G205, CHAR(10)))-2))/12)
               ), 2),
               "-"
            )
         )
      )
   )
)</f>
        <v>9</v>
      </c>
      <c r="H204" s="203" cm="1">
        <f t="array" ref="H204">IF('Data Table'!H205="", "-",
   IF('Data Table'!H205="-", "-",
      IF(ISNUMBER('Data Table'!H205*1), 'Data Table'!H205,
         IF(ISNUMBER(SEARCH("hrs", 'Data Table'!H205)),
            IFERROR(
               ROUND(SUMPRODUCT(
                  VALUE(LEFT(_xlfn.TEXTSPLIT('Data Table'!H205, CHAR(10)), FIND("-", _xlfn.TEXTSPLIT('Data Table'!H205, CHAR(10)))-1)) *
                  (VALUE(MID(_xlfn.TEXTSPLIT('Data Table'!H205, CHAR(10)), FIND("-", _xlfn.TEXTSPLIT('Data Table'!H205, CHAR(10)))+2,
                  SEARCH("hrs", _xlfn.TEXTSPLIT('Data Table'!H205, CHAR(10)))-SEARCH("-", _xlfn.TEXTSPLIT('Data Table'!H205, CHAR(10)))-2))/12)
               ), 2),
               "-"
            )
         )
      )
   )
)</f>
        <v>9</v>
      </c>
      <c r="I204" s="203" cm="1">
        <f t="array" ref="I204">IF('Data Table'!I205="", "-",
   IF('Data Table'!I205="-", "-",
      IF(ISNUMBER('Data Table'!I205*1), 'Data Table'!I205,
         IF(ISNUMBER(SEARCH("hrs", 'Data Table'!I205)),
            IFERROR(
               ROUND(SUMPRODUCT(
                  VALUE(LEFT(_xlfn.TEXTSPLIT('Data Table'!I205, CHAR(10)), FIND("-", _xlfn.TEXTSPLIT('Data Table'!I205, CHAR(10)))-1)) *
                  (VALUE(MID(_xlfn.TEXTSPLIT('Data Table'!I205, CHAR(10)), FIND("-", _xlfn.TEXTSPLIT('Data Table'!I205, CHAR(10)))+2,
                  SEARCH("hrs", _xlfn.TEXTSPLIT('Data Table'!I205, CHAR(10)))-SEARCH("-", _xlfn.TEXTSPLIT('Data Table'!I205, CHAR(10)))-2))/12)
               ), 2),
               "-"
            )
         )
      )
   )
)</f>
        <v>8</v>
      </c>
      <c r="J204" s="203" cm="1">
        <f t="array" ref="J204">IF('Data Table'!J205="", "-",
   IF('Data Table'!J205="-", "-",
      IF(ISNUMBER('Data Table'!J205*1), 'Data Table'!J205,
         IF(ISNUMBER(SEARCH("hrs", 'Data Table'!J205)),
            IFERROR(
               ROUND(SUMPRODUCT(
                  VALUE(LEFT(_xlfn.TEXTSPLIT('Data Table'!J205, CHAR(10)), FIND("-", _xlfn.TEXTSPLIT('Data Table'!J205, CHAR(10)))-1)) *
                  (VALUE(MID(_xlfn.TEXTSPLIT('Data Table'!J205, CHAR(10)), FIND("-", _xlfn.TEXTSPLIT('Data Table'!J205, CHAR(10)))+2,
                  SEARCH("hrs", _xlfn.TEXTSPLIT('Data Table'!J205, CHAR(10)))-SEARCH("-", _xlfn.TEXTSPLIT('Data Table'!J205, CHAR(10)))-2))/12)
               ), 2),
               "-"
            )
         )
      )
   )
)</f>
        <v>2</v>
      </c>
      <c r="K204" s="203" cm="1">
        <f t="array" ref="K204">IF('Data Table'!K205="", "-",
   IF('Data Table'!K205="-", "-",
      IF(ISNUMBER('Data Table'!K205*1), 'Data Table'!K205,
         IF(ISNUMBER(SEARCH("hrs", 'Data Table'!K205)),
            IFERROR(
               ROUND(SUMPRODUCT(
                  VALUE(LEFT(_xlfn.TEXTSPLIT('Data Table'!K205, CHAR(10)), FIND("-", _xlfn.TEXTSPLIT('Data Table'!K205, CHAR(10)))-1)) *
                  (VALUE(MID(_xlfn.TEXTSPLIT('Data Table'!K205, CHAR(10)), FIND("-", _xlfn.TEXTSPLIT('Data Table'!K205, CHAR(10)))+2,
                  SEARCH("hrs", _xlfn.TEXTSPLIT('Data Table'!K205, CHAR(10)))-SEARCH("-", _xlfn.TEXTSPLIT('Data Table'!K205, CHAR(10)))-2))/12)
               ), 2),
               "-"
            )
         )
      )
   )
)</f>
        <v>2</v>
      </c>
      <c r="L204" s="203" cm="1">
        <f t="array" ref="L204">IF('Data Table'!N205="", "-",
   IF('Data Table'!N205="-", "-",
      IF(ISNUMBER('Data Table'!N205*1), 'Data Table'!N205,
         IF(ISNUMBER(SEARCH("hrs", 'Data Table'!N205)),
            IFERROR(
               ROUND(SUMPRODUCT(
                  VALUE(LEFT(_xlfn.TEXTSPLIT('Data Table'!N205, CHAR(10)), FIND("-", _xlfn.TEXTSPLIT('Data Table'!N205, CHAR(10)))-1)) *
                  (VALUE(MID(_xlfn.TEXTSPLIT('Data Table'!N205, CHAR(10)), FIND("-", _xlfn.TEXTSPLIT('Data Table'!N205, CHAR(10)))+2,
                  SEARCH("hrs", _xlfn.TEXTSPLIT('Data Table'!N205, CHAR(10)))-SEARCH("-", _xlfn.TEXTSPLIT('Data Table'!N205, CHAR(10)))-2))/12)
               ), 2),
               "-"
            )
         )
      )
   )
)</f>
        <v>2</v>
      </c>
      <c r="M204" s="203" cm="1">
        <f t="array" ref="M204">IF('Data Table'!O205="", "-",
   IF('Data Table'!O205="-", "-",
      IF(ISNUMBER('Data Table'!O205*1), 'Data Table'!O205,
         IF(ISNUMBER(SEARCH("hrs", 'Data Table'!O205)),
            IFERROR(
               ROUND(SUMPRODUCT(
                  VALUE(LEFT(_xlfn.TEXTSPLIT('Data Table'!O205, CHAR(10)), FIND("-", _xlfn.TEXTSPLIT('Data Table'!O205, CHAR(10)))-1)) *
                  (VALUE(MID(_xlfn.TEXTSPLIT('Data Table'!O205, CHAR(10)), FIND("-", _xlfn.TEXTSPLIT('Data Table'!O205, CHAR(10)))+2,
                  SEARCH("hrs", _xlfn.TEXTSPLIT('Data Table'!O205, CHAR(10)))-SEARCH("-", _xlfn.TEXTSPLIT('Data Table'!O205, CHAR(10)))-2))/12)
               ), 2),
               "-"
            )
         )
      )
   )
)</f>
        <v>2</v>
      </c>
      <c r="N204" s="203" cm="1">
        <f t="array" ref="N204">IF('Data Table'!P205="", "-",
   IF('Data Table'!P205="-", "-",
      IF(ISNUMBER('Data Table'!P205*1), 'Data Table'!P205,
         IF(ISNUMBER(SEARCH("hrs", 'Data Table'!P205)),
            IFERROR(
               ROUND(SUMPRODUCT(
                  VALUE(LEFT(_xlfn.TEXTSPLIT('Data Table'!P205, CHAR(10)), FIND("-", _xlfn.TEXTSPLIT('Data Table'!P205, CHAR(10)))-1)) *
                  (VALUE(MID(_xlfn.TEXTSPLIT('Data Table'!P205, CHAR(10)), FIND("-", _xlfn.TEXTSPLIT('Data Table'!P205, CHAR(10)))+2,
                  SEARCH("hrs", _xlfn.TEXTSPLIT('Data Table'!P205, CHAR(10)))-SEARCH("-", _xlfn.TEXTSPLIT('Data Table'!P205, CHAR(10)))-2))/12)
               ), 2),
               "-"
            )
         )
      )
   )
)</f>
        <v>4</v>
      </c>
      <c r="O204" s="203" cm="1">
        <f t="array" ref="O204">IF('Data Table'!Q205="", "-",
   IF('Data Table'!Q205="-", "-",
      IF(ISNUMBER('Data Table'!Q205*1), 'Data Table'!Q205,
         IF(ISNUMBER(SEARCH("hrs", 'Data Table'!Q205)),
            IFERROR(
               ROUND(SUMPRODUCT(
                  VALUE(LEFT(_xlfn.TEXTSPLIT('Data Table'!Q205, CHAR(10)), FIND("-", _xlfn.TEXTSPLIT('Data Table'!Q205, CHAR(10)))-1)) *
                  (VALUE(MID(_xlfn.TEXTSPLIT('Data Table'!Q205, CHAR(10)), FIND("-", _xlfn.TEXTSPLIT('Data Table'!Q205, CHAR(10)))+2,
                  SEARCH("hrs", _xlfn.TEXTSPLIT('Data Table'!Q205, CHAR(10)))-SEARCH("-", _xlfn.TEXTSPLIT('Data Table'!Q205, CHAR(10)))-2))/12)
               ), 2),
               "-"
            )
         )
      )
   )
)</f>
        <v>4</v>
      </c>
      <c r="P204" s="203" cm="1">
        <f t="array" ref="P204">IF('Data Table'!R205="", "-",
   IF('Data Table'!R205="-", "-",
      IF(ISNUMBER('Data Table'!R205*1), 'Data Table'!R205,
         IF(ISNUMBER(SEARCH("hrs", 'Data Table'!R205)),
            IFERROR(
               ROUND(SUMPRODUCT(
                  VALUE(LEFT(_xlfn.TEXTSPLIT('Data Table'!R205, CHAR(10)), FIND("-", _xlfn.TEXTSPLIT('Data Table'!R205, CHAR(10)))-1)) *
                  (VALUE(MID(_xlfn.TEXTSPLIT('Data Table'!R205, CHAR(10)), FIND("-", _xlfn.TEXTSPLIT('Data Table'!R205, CHAR(10)))+2,
                  SEARCH("hrs", _xlfn.TEXTSPLIT('Data Table'!R205, CHAR(10)))-SEARCH("-", _xlfn.TEXTSPLIT('Data Table'!R205, CHAR(10)))-2))/12)
               ), 2),
               "-"
            )
         )
      )
   )
)</f>
        <v>2</v>
      </c>
      <c r="Q204" s="203" cm="1">
        <f t="array" ref="Q204">IF('Data Table'!S205="", "-",
   IF('Data Table'!S205="-", "-",
      IF(ISNUMBER('Data Table'!S205*1), 'Data Table'!S205,
         IF(ISNUMBER(SEARCH("hrs", 'Data Table'!S205)),
            IFERROR(
               ROUND(SUMPRODUCT(
                  VALUE(LEFT(_xlfn.TEXTSPLIT('Data Table'!S205, CHAR(10)), FIND("-", _xlfn.TEXTSPLIT('Data Table'!S205, CHAR(10)))-1)) *
                  (VALUE(MID(_xlfn.TEXTSPLIT('Data Table'!S205, CHAR(10)), FIND("-", _xlfn.TEXTSPLIT('Data Table'!S205, CHAR(10)))+2,
                  SEARCH("hrs", _xlfn.TEXTSPLIT('Data Table'!S205, CHAR(10)))-SEARCH("-", _xlfn.TEXTSPLIT('Data Table'!S205, CHAR(10)))-2))/12)
               ), 2),
               "-"
            )
         )
      )
   )
)</f>
        <v>2</v>
      </c>
      <c r="R204" s="203" cm="1">
        <f t="array" ref="R204">IF('Data Table'!T205="", "-",
   IF('Data Table'!T205="-", "-",
      IF(ISNUMBER('Data Table'!T205*1), 'Data Table'!T205,
         IF(ISNUMBER(SEARCH("hrs", 'Data Table'!T205)),
            IFERROR(
               ROUND(SUMPRODUCT(
                  VALUE(LEFT(_xlfn.TEXTSPLIT('Data Table'!T205, CHAR(10)), FIND("-", _xlfn.TEXTSPLIT('Data Table'!T205, CHAR(10)))-1)) *
                  (VALUE(MID(_xlfn.TEXTSPLIT('Data Table'!T205, CHAR(10)), FIND("-", _xlfn.TEXTSPLIT('Data Table'!T205, CHAR(10)))+2,
                  SEARCH("hrs", _xlfn.TEXTSPLIT('Data Table'!T205, CHAR(10)))-SEARCH("-", _xlfn.TEXTSPLIT('Data Table'!T205, CHAR(10)))-2))/12)
               ), 2),
               "-"
            )
         )
      )
   )
)</f>
        <v>6</v>
      </c>
      <c r="S204" s="203" cm="1">
        <f t="array" ref="S204">IF('Data Table'!U205="", "-",
   IF('Data Table'!U205="-", "-",
      IF(ISNUMBER('Data Table'!U205*1), 'Data Table'!U205,
         IF(ISNUMBER(SEARCH("hrs", 'Data Table'!U205)),
            IFERROR(
               ROUND(SUMPRODUCT(
                  VALUE(LEFT(_xlfn.TEXTSPLIT('Data Table'!U205, CHAR(10)), FIND("-", _xlfn.TEXTSPLIT('Data Table'!U205, CHAR(10)))-1)) *
                  (VALUE(MID(_xlfn.TEXTSPLIT('Data Table'!U205, CHAR(10)), FIND("-", _xlfn.TEXTSPLIT('Data Table'!U205, CHAR(10)))+2,
                  SEARCH("hrs", _xlfn.TEXTSPLIT('Data Table'!U205, CHAR(10)))-SEARCH("-", _xlfn.TEXTSPLIT('Data Table'!U205, CHAR(10)))-2))/12)
               ), 2),
               "-"
            )
         )
      )
   )
)</f>
        <v>6</v>
      </c>
      <c r="T204" s="245">
        <v>25083</v>
      </c>
      <c r="U204" s="251">
        <v>66666</v>
      </c>
      <c r="V204" s="251">
        <v>911</v>
      </c>
      <c r="W204" s="295"/>
    </row>
    <row r="205" spans="1:23" s="3" customFormat="1" ht="20.25" customHeight="1">
      <c r="A205" s="205">
        <v>45515</v>
      </c>
      <c r="B205" s="203" cm="1">
        <f t="array" ref="B205">IF('Data Table'!B206="", "-",
   IF('Data Table'!B206="-", "-",
      IF(ISNUMBER('Data Table'!B206*1), 'Data Table'!B206,
         IF(ISNUMBER(SEARCH("hrs", 'Data Table'!B206)),
            IFERROR(
               ROUND(SUMPRODUCT(
                  VALUE(LEFT(_xlfn.TEXTSPLIT('Data Table'!B206, CHAR(10)), FIND("-", _xlfn.TEXTSPLIT('Data Table'!B206, CHAR(10)))-1)) *
                  (VALUE(MID(_xlfn.TEXTSPLIT('Data Table'!B206, CHAR(10)), FIND("-", _xlfn.TEXTSPLIT('Data Table'!B206, CHAR(10)))+2,
                  SEARCH("hrs", _xlfn.TEXTSPLIT('Data Table'!B206, CHAR(10)))-SEARCH("-", _xlfn.TEXTSPLIT('Data Table'!B206, CHAR(10)))-2))/12)
               ), 2),
               "-"
            )
         )
      )
   )
)</f>
        <v>135</v>
      </c>
      <c r="C205" s="203" cm="1">
        <f t="array" ref="C205">IF('Data Table'!C206="", "-",
   IF('Data Table'!C206="-", "-",
      IF(ISNUMBER('Data Table'!C206*1), 'Data Table'!C206,
         IF(ISNUMBER(SEARCH("hrs", 'Data Table'!C206)),
            IFERROR(
               ROUND(SUMPRODUCT(
                  VALUE(LEFT(_xlfn.TEXTSPLIT('Data Table'!C206, CHAR(10)), FIND("-", _xlfn.TEXTSPLIT('Data Table'!C206, CHAR(10)))-1)) *
                  (VALUE(MID(_xlfn.TEXTSPLIT('Data Table'!C206, CHAR(10)), FIND("-", _xlfn.TEXTSPLIT('Data Table'!C206, CHAR(10)))+2,
                  SEARCH("hrs", _xlfn.TEXTSPLIT('Data Table'!C206, CHAR(10)))-SEARCH("-", _xlfn.TEXTSPLIT('Data Table'!C206, CHAR(10)))-2))/12)
               ), 2),
               "-"
            )
         )
      )
   )
)</f>
        <v>132</v>
      </c>
      <c r="D205" s="203" cm="1">
        <f t="array" ref="D205">IF('Data Table'!D206="", "-",
   IF('Data Table'!D206="-", "-",
      IF(ISNUMBER('Data Table'!D206*1), 'Data Table'!D206,
         IF(ISNUMBER(SEARCH("hrs", 'Data Table'!D206)),
            IFERROR(
               ROUND(SUMPRODUCT(
                  VALUE(LEFT(_xlfn.TEXTSPLIT('Data Table'!D206, CHAR(10)), FIND("-", _xlfn.TEXTSPLIT('Data Table'!D206, CHAR(10)))-1)) *
                  (VALUE(MID(_xlfn.TEXTSPLIT('Data Table'!D206, CHAR(10)), FIND("-", _xlfn.TEXTSPLIT('Data Table'!D206, CHAR(10)))+2,
                  SEARCH("hrs", _xlfn.TEXTSPLIT('Data Table'!D206, CHAR(10)))-SEARCH("-", _xlfn.TEXTSPLIT('Data Table'!D206, CHAR(10)))-2))/12)
               ), 2),
               "-"
            )
         )
      )
   )
)</f>
        <v>28</v>
      </c>
      <c r="E205" s="203" cm="1">
        <f t="array" ref="E205">IF('Data Table'!E206="", "-",
   IF('Data Table'!E206="-", "-",
      IF(ISNUMBER('Data Table'!E206*1), 'Data Table'!E206,
         IF(ISNUMBER(SEARCH("hrs", 'Data Table'!E206)),
            IFERROR(
               ROUND(SUMPRODUCT(
                  VALUE(LEFT(_xlfn.TEXTSPLIT('Data Table'!E206, CHAR(10)), FIND("-", _xlfn.TEXTSPLIT('Data Table'!E206, CHAR(10)))-1)) *
                  (VALUE(MID(_xlfn.TEXTSPLIT('Data Table'!E206, CHAR(10)), FIND("-", _xlfn.TEXTSPLIT('Data Table'!E206, CHAR(10)))+2,
                  SEARCH("hrs", _xlfn.TEXTSPLIT('Data Table'!E206, CHAR(10)))-SEARCH("-", _xlfn.TEXTSPLIT('Data Table'!E206, CHAR(10)))-2))/12)
               ), 2),
               "-"
            )
         )
      )
   )
)</f>
        <v>28</v>
      </c>
      <c r="F205" s="203" cm="1">
        <f t="array" ref="F205">IF('Data Table'!F206="", "-",
   IF('Data Table'!F206="-", "-",
      IF(ISNUMBER('Data Table'!F206*1), 'Data Table'!F206,
         IF(ISNUMBER(SEARCH("hrs", 'Data Table'!F206)),
            IFERROR(
               ROUND(SUMPRODUCT(
                  VALUE(LEFT(_xlfn.TEXTSPLIT('Data Table'!F206, CHAR(10)), FIND("-", _xlfn.TEXTSPLIT('Data Table'!F206, CHAR(10)))-1)) *
                  (VALUE(MID(_xlfn.TEXTSPLIT('Data Table'!F206, CHAR(10)), FIND("-", _xlfn.TEXTSPLIT('Data Table'!F206, CHAR(10)))+2,
                  SEARCH("hrs", _xlfn.TEXTSPLIT('Data Table'!F206, CHAR(10)))-SEARCH("-", _xlfn.TEXTSPLIT('Data Table'!F206, CHAR(10)))-2))/12)
               ), 2),
               "-"
            )
         )
      )
   )
)</f>
        <v>10</v>
      </c>
      <c r="G205" s="203" cm="1">
        <f t="array" ref="G205">IF('Data Table'!G206="", "-",
   IF('Data Table'!G206="-", "-",
      IF(ISNUMBER('Data Table'!G206*1), 'Data Table'!G206,
         IF(ISNUMBER(SEARCH("hrs", 'Data Table'!G206)),
            IFERROR(
               ROUND(SUMPRODUCT(
                  VALUE(LEFT(_xlfn.TEXTSPLIT('Data Table'!G206, CHAR(10)), FIND("-", _xlfn.TEXTSPLIT('Data Table'!G206, CHAR(10)))-1)) *
                  (VALUE(MID(_xlfn.TEXTSPLIT('Data Table'!G206, CHAR(10)), FIND("-", _xlfn.TEXTSPLIT('Data Table'!G206, CHAR(10)))+2,
                  SEARCH("hrs", _xlfn.TEXTSPLIT('Data Table'!G206, CHAR(10)))-SEARCH("-", _xlfn.TEXTSPLIT('Data Table'!G206, CHAR(10)))-2))/12)
               ), 2),
               "-"
            )
         )
      )
   )
)</f>
        <v>9</v>
      </c>
      <c r="H205" s="203" cm="1">
        <f t="array" ref="H205">IF('Data Table'!H206="", "-",
   IF('Data Table'!H206="-", "-",
      IF(ISNUMBER('Data Table'!H206*1), 'Data Table'!H206,
         IF(ISNUMBER(SEARCH("hrs", 'Data Table'!H206)),
            IFERROR(
               ROUND(SUMPRODUCT(
                  VALUE(LEFT(_xlfn.TEXTSPLIT('Data Table'!H206, CHAR(10)), FIND("-", _xlfn.TEXTSPLIT('Data Table'!H206, CHAR(10)))-1)) *
                  (VALUE(MID(_xlfn.TEXTSPLIT('Data Table'!H206, CHAR(10)), FIND("-", _xlfn.TEXTSPLIT('Data Table'!H206, CHAR(10)))+2,
                  SEARCH("hrs", _xlfn.TEXTSPLIT('Data Table'!H206, CHAR(10)))-SEARCH("-", _xlfn.TEXTSPLIT('Data Table'!H206, CHAR(10)))-2))/12)
               ), 2),
               "-"
            )
         )
      )
   )
)</f>
        <v>9</v>
      </c>
      <c r="I205" s="203" cm="1">
        <f t="array" ref="I205">IF('Data Table'!I206="", "-",
   IF('Data Table'!I206="-", "-",
      IF(ISNUMBER('Data Table'!I206*1), 'Data Table'!I206,
         IF(ISNUMBER(SEARCH("hrs", 'Data Table'!I206)),
            IFERROR(
               ROUND(SUMPRODUCT(
                  VALUE(LEFT(_xlfn.TEXTSPLIT('Data Table'!I206, CHAR(10)), FIND("-", _xlfn.TEXTSPLIT('Data Table'!I206, CHAR(10)))-1)) *
                  (VALUE(MID(_xlfn.TEXTSPLIT('Data Table'!I206, CHAR(10)), FIND("-", _xlfn.TEXTSPLIT('Data Table'!I206, CHAR(10)))+2,
                  SEARCH("hrs", _xlfn.TEXTSPLIT('Data Table'!I206, CHAR(10)))-SEARCH("-", _xlfn.TEXTSPLIT('Data Table'!I206, CHAR(10)))-2))/12)
               ), 2),
               "-"
            )
         )
      )
   )
)</f>
        <v>9</v>
      </c>
      <c r="J205" s="203" cm="1">
        <f t="array" ref="J205">IF('Data Table'!J206="", "-",
   IF('Data Table'!J206="-", "-",
      IF(ISNUMBER('Data Table'!J206*1), 'Data Table'!J206,
         IF(ISNUMBER(SEARCH("hrs", 'Data Table'!J206)),
            IFERROR(
               ROUND(SUMPRODUCT(
                  VALUE(LEFT(_xlfn.TEXTSPLIT('Data Table'!J206, CHAR(10)), FIND("-", _xlfn.TEXTSPLIT('Data Table'!J206, CHAR(10)))-1)) *
                  (VALUE(MID(_xlfn.TEXTSPLIT('Data Table'!J206, CHAR(10)), FIND("-", _xlfn.TEXTSPLIT('Data Table'!J206, CHAR(10)))+2,
                  SEARCH("hrs", _xlfn.TEXTSPLIT('Data Table'!J206, CHAR(10)))-SEARCH("-", _xlfn.TEXTSPLIT('Data Table'!J206, CHAR(10)))-2))/12)
               ), 2),
               "-"
            )
         )
      )
   )
)</f>
        <v>3</v>
      </c>
      <c r="K205" s="203" cm="1">
        <f t="array" ref="K205">IF('Data Table'!K206="", "-",
   IF('Data Table'!K206="-", "-",
      IF(ISNUMBER('Data Table'!K206*1), 'Data Table'!K206,
         IF(ISNUMBER(SEARCH("hrs", 'Data Table'!K206)),
            IFERROR(
               ROUND(SUMPRODUCT(
                  VALUE(LEFT(_xlfn.TEXTSPLIT('Data Table'!K206, CHAR(10)), FIND("-", _xlfn.TEXTSPLIT('Data Table'!K206, CHAR(10)))-1)) *
                  (VALUE(MID(_xlfn.TEXTSPLIT('Data Table'!K206, CHAR(10)), FIND("-", _xlfn.TEXTSPLIT('Data Table'!K206, CHAR(10)))+2,
                  SEARCH("hrs", _xlfn.TEXTSPLIT('Data Table'!K206, CHAR(10)))-SEARCH("-", _xlfn.TEXTSPLIT('Data Table'!K206, CHAR(10)))-2))/12)
               ), 2),
               "-"
            )
         )
      )
   )
)</f>
        <v>2</v>
      </c>
      <c r="L205" s="203" cm="1">
        <f t="array" ref="L205">IF('Data Table'!N206="", "-",
   IF('Data Table'!N206="-", "-",
      IF(ISNUMBER('Data Table'!N206*1), 'Data Table'!N206,
         IF(ISNUMBER(SEARCH("hrs", 'Data Table'!N206)),
            IFERROR(
               ROUND(SUMPRODUCT(
                  VALUE(LEFT(_xlfn.TEXTSPLIT('Data Table'!N206, CHAR(10)), FIND("-", _xlfn.TEXTSPLIT('Data Table'!N206, CHAR(10)))-1)) *
                  (VALUE(MID(_xlfn.TEXTSPLIT('Data Table'!N206, CHAR(10)), FIND("-", _xlfn.TEXTSPLIT('Data Table'!N206, CHAR(10)))+2,
                  SEARCH("hrs", _xlfn.TEXTSPLIT('Data Table'!N206, CHAR(10)))-SEARCH("-", _xlfn.TEXTSPLIT('Data Table'!N206, CHAR(10)))-2))/12)
               ), 2),
               "-"
            )
         )
      )
   )
)</f>
        <v>2</v>
      </c>
      <c r="M205" s="203" cm="1">
        <f t="array" ref="M205">IF('Data Table'!O206="", "-",
   IF('Data Table'!O206="-", "-",
      IF(ISNUMBER('Data Table'!O206*1), 'Data Table'!O206,
         IF(ISNUMBER(SEARCH("hrs", 'Data Table'!O206)),
            IFERROR(
               ROUND(SUMPRODUCT(
                  VALUE(LEFT(_xlfn.TEXTSPLIT('Data Table'!O206, CHAR(10)), FIND("-", _xlfn.TEXTSPLIT('Data Table'!O206, CHAR(10)))-1)) *
                  (VALUE(MID(_xlfn.TEXTSPLIT('Data Table'!O206, CHAR(10)), FIND("-", _xlfn.TEXTSPLIT('Data Table'!O206, CHAR(10)))+2,
                  SEARCH("hrs", _xlfn.TEXTSPLIT('Data Table'!O206, CHAR(10)))-SEARCH("-", _xlfn.TEXTSPLIT('Data Table'!O206, CHAR(10)))-2))/12)
               ), 2),
               "-"
            )
         )
      )
   )
)</f>
        <v>2</v>
      </c>
      <c r="N205" s="203" cm="1">
        <f t="array" ref="N205">IF('Data Table'!P206="", "-",
   IF('Data Table'!P206="-", "-",
      IF(ISNUMBER('Data Table'!P206*1), 'Data Table'!P206,
         IF(ISNUMBER(SEARCH("hrs", 'Data Table'!P206)),
            IFERROR(
               ROUND(SUMPRODUCT(
                  VALUE(LEFT(_xlfn.TEXTSPLIT('Data Table'!P206, CHAR(10)), FIND("-", _xlfn.TEXTSPLIT('Data Table'!P206, CHAR(10)))-1)) *
                  (VALUE(MID(_xlfn.TEXTSPLIT('Data Table'!P206, CHAR(10)), FIND("-", _xlfn.TEXTSPLIT('Data Table'!P206, CHAR(10)))+2,
                  SEARCH("hrs", _xlfn.TEXTSPLIT('Data Table'!P206, CHAR(10)))-SEARCH("-", _xlfn.TEXTSPLIT('Data Table'!P206, CHAR(10)))-2))/12)
               ), 2),
               "-"
            )
         )
      )
   )
)</f>
        <v>4</v>
      </c>
      <c r="O205" s="203" cm="1">
        <f t="array" ref="O205">IF('Data Table'!Q206="", "-",
   IF('Data Table'!Q206="-", "-",
      IF(ISNUMBER('Data Table'!Q206*1), 'Data Table'!Q206,
         IF(ISNUMBER(SEARCH("hrs", 'Data Table'!Q206)),
            IFERROR(
               ROUND(SUMPRODUCT(
                  VALUE(LEFT(_xlfn.TEXTSPLIT('Data Table'!Q206, CHAR(10)), FIND("-", _xlfn.TEXTSPLIT('Data Table'!Q206, CHAR(10)))-1)) *
                  (VALUE(MID(_xlfn.TEXTSPLIT('Data Table'!Q206, CHAR(10)), FIND("-", _xlfn.TEXTSPLIT('Data Table'!Q206, CHAR(10)))+2,
                  SEARCH("hrs", _xlfn.TEXTSPLIT('Data Table'!Q206, CHAR(10)))-SEARCH("-", _xlfn.TEXTSPLIT('Data Table'!Q206, CHAR(10)))-2))/12)
               ), 2),
               "-"
            )
         )
      )
   )
)</f>
        <v>4</v>
      </c>
      <c r="P205" s="203" cm="1">
        <f t="array" ref="P205">IF('Data Table'!R206="", "-",
   IF('Data Table'!R206="-", "-",
      IF(ISNUMBER('Data Table'!R206*1), 'Data Table'!R206,
         IF(ISNUMBER(SEARCH("hrs", 'Data Table'!R206)),
            IFERROR(
               ROUND(SUMPRODUCT(
                  VALUE(LEFT(_xlfn.TEXTSPLIT('Data Table'!R206, CHAR(10)), FIND("-", _xlfn.TEXTSPLIT('Data Table'!R206, CHAR(10)))-1)) *
                  (VALUE(MID(_xlfn.TEXTSPLIT('Data Table'!R206, CHAR(10)), FIND("-", _xlfn.TEXTSPLIT('Data Table'!R206, CHAR(10)))+2,
                  SEARCH("hrs", _xlfn.TEXTSPLIT('Data Table'!R206, CHAR(10)))-SEARCH("-", _xlfn.TEXTSPLIT('Data Table'!R206, CHAR(10)))-2))/12)
               ), 2),
               "-"
            )
         )
      )
   )
)</f>
        <v>2</v>
      </c>
      <c r="Q205" s="203" cm="1">
        <f t="array" ref="Q205">IF('Data Table'!S206="", "-",
   IF('Data Table'!S206="-", "-",
      IF(ISNUMBER('Data Table'!S206*1), 'Data Table'!S206,
         IF(ISNUMBER(SEARCH("hrs", 'Data Table'!S206)),
            IFERROR(
               ROUND(SUMPRODUCT(
                  VALUE(LEFT(_xlfn.TEXTSPLIT('Data Table'!S206, CHAR(10)), FIND("-", _xlfn.TEXTSPLIT('Data Table'!S206, CHAR(10)))-1)) *
                  (VALUE(MID(_xlfn.TEXTSPLIT('Data Table'!S206, CHAR(10)), FIND("-", _xlfn.TEXTSPLIT('Data Table'!S206, CHAR(10)))+2,
                  SEARCH("hrs", _xlfn.TEXTSPLIT('Data Table'!S206, CHAR(10)))-SEARCH("-", _xlfn.TEXTSPLIT('Data Table'!S206, CHAR(10)))-2))/12)
               ), 2),
               "-"
            )
         )
      )
   )
)</f>
        <v>2</v>
      </c>
      <c r="R205" s="203" cm="1">
        <f t="array" ref="R205">IF('Data Table'!T206="", "-",
   IF('Data Table'!T206="-", "-",
      IF(ISNUMBER('Data Table'!T206*1), 'Data Table'!T206,
         IF(ISNUMBER(SEARCH("hrs", 'Data Table'!T206)),
            IFERROR(
               ROUND(SUMPRODUCT(
                  VALUE(LEFT(_xlfn.TEXTSPLIT('Data Table'!T206, CHAR(10)), FIND("-", _xlfn.TEXTSPLIT('Data Table'!T206, CHAR(10)))-1)) *
                  (VALUE(MID(_xlfn.TEXTSPLIT('Data Table'!T206, CHAR(10)), FIND("-", _xlfn.TEXTSPLIT('Data Table'!T206, CHAR(10)))+2,
                  SEARCH("hrs", _xlfn.TEXTSPLIT('Data Table'!T206, CHAR(10)))-SEARCH("-", _xlfn.TEXTSPLIT('Data Table'!T206, CHAR(10)))-2))/12)
               ), 2),
               "-"
            )
         )
      )
   )
)</f>
        <v>6</v>
      </c>
      <c r="S205" s="203" cm="1">
        <f t="array" ref="S205">IF('Data Table'!U206="", "-",
   IF('Data Table'!U206="-", "-",
      IF(ISNUMBER('Data Table'!U206*1), 'Data Table'!U206,
         IF(ISNUMBER(SEARCH("hrs", 'Data Table'!U206)),
            IFERROR(
               ROUND(SUMPRODUCT(
                  VALUE(LEFT(_xlfn.TEXTSPLIT('Data Table'!U206, CHAR(10)), FIND("-", _xlfn.TEXTSPLIT('Data Table'!U206, CHAR(10)))-1)) *
                  (VALUE(MID(_xlfn.TEXTSPLIT('Data Table'!U206, CHAR(10)), FIND("-", _xlfn.TEXTSPLIT('Data Table'!U206, CHAR(10)))+2,
                  SEARCH("hrs", _xlfn.TEXTSPLIT('Data Table'!U206, CHAR(10)))-SEARCH("-", _xlfn.TEXTSPLIT('Data Table'!U206, CHAR(10)))-2))/12)
               ), 2),
               "-"
            )
         )
      )
   )
)</f>
        <v>6</v>
      </c>
      <c r="T205" s="245">
        <v>25657</v>
      </c>
      <c r="U205" s="251">
        <v>74232</v>
      </c>
      <c r="V205" s="251">
        <v>961</v>
      </c>
      <c r="W205" s="295"/>
    </row>
    <row r="206" spans="1:23" s="3" customFormat="1" ht="20.25" customHeight="1">
      <c r="A206" s="205">
        <v>45516</v>
      </c>
      <c r="B206" s="203" cm="1">
        <f t="array" ref="B206">IF('Data Table'!B207="", "-",
   IF('Data Table'!B207="-", "-",
      IF(ISNUMBER('Data Table'!B207*1), 'Data Table'!B207,
         IF(ISNUMBER(SEARCH("hrs", 'Data Table'!B207)),
            IFERROR(
               ROUND(SUMPRODUCT(
                  VALUE(LEFT(_xlfn.TEXTSPLIT('Data Table'!B207, CHAR(10)), FIND("-", _xlfn.TEXTSPLIT('Data Table'!B207, CHAR(10)))-1)) *
                  (VALUE(MID(_xlfn.TEXTSPLIT('Data Table'!B207, CHAR(10)), FIND("-", _xlfn.TEXTSPLIT('Data Table'!B207, CHAR(10)))+2,
                  SEARCH("hrs", _xlfn.TEXTSPLIT('Data Table'!B207, CHAR(10)))-SEARCH("-", _xlfn.TEXTSPLIT('Data Table'!B207, CHAR(10)))-2))/12)
               ), 2),
               "-"
            )
         )
      )
   )
)</f>
        <v>130</v>
      </c>
      <c r="C206" s="203" cm="1">
        <f t="array" ref="C206">IF('Data Table'!C207="", "-",
   IF('Data Table'!C207="-", "-",
      IF(ISNUMBER('Data Table'!C207*1), 'Data Table'!C207,
         IF(ISNUMBER(SEARCH("hrs", 'Data Table'!C207)),
            IFERROR(
               ROUND(SUMPRODUCT(
                  VALUE(LEFT(_xlfn.TEXTSPLIT('Data Table'!C207, CHAR(10)), FIND("-", _xlfn.TEXTSPLIT('Data Table'!C207, CHAR(10)))-1)) *
                  (VALUE(MID(_xlfn.TEXTSPLIT('Data Table'!C207, CHAR(10)), FIND("-", _xlfn.TEXTSPLIT('Data Table'!C207, CHAR(10)))+2,
                  SEARCH("hrs", _xlfn.TEXTSPLIT('Data Table'!C207, CHAR(10)))-SEARCH("-", _xlfn.TEXTSPLIT('Data Table'!C207, CHAR(10)))-2))/12)
               ), 2),
               "-"
            )
         )
      )
   )
)</f>
        <v>129</v>
      </c>
      <c r="D206" s="203" cm="1">
        <f t="array" ref="D206">IF('Data Table'!D207="", "-",
   IF('Data Table'!D207="-", "-",
      IF(ISNUMBER('Data Table'!D207*1), 'Data Table'!D207,
         IF(ISNUMBER(SEARCH("hrs", 'Data Table'!D207)),
            IFERROR(
               ROUND(SUMPRODUCT(
                  VALUE(LEFT(_xlfn.TEXTSPLIT('Data Table'!D207, CHAR(10)), FIND("-", _xlfn.TEXTSPLIT('Data Table'!D207, CHAR(10)))-1)) *
                  (VALUE(MID(_xlfn.TEXTSPLIT('Data Table'!D207, CHAR(10)), FIND("-", _xlfn.TEXTSPLIT('Data Table'!D207, CHAR(10)))+2,
                  SEARCH("hrs", _xlfn.TEXTSPLIT('Data Table'!D207, CHAR(10)))-SEARCH("-", _xlfn.TEXTSPLIT('Data Table'!D207, CHAR(10)))-2))/12)
               ), 2),
               "-"
            )
         )
      )
   )
)</f>
        <v>26</v>
      </c>
      <c r="E206" s="203" cm="1">
        <f t="array" ref="E206">IF('Data Table'!E207="", "-",
   IF('Data Table'!E207="-", "-",
      IF(ISNUMBER('Data Table'!E207*1), 'Data Table'!E207,
         IF(ISNUMBER(SEARCH("hrs", 'Data Table'!E207)),
            IFERROR(
               ROUND(SUMPRODUCT(
                  VALUE(LEFT(_xlfn.TEXTSPLIT('Data Table'!E207, CHAR(10)), FIND("-", _xlfn.TEXTSPLIT('Data Table'!E207, CHAR(10)))-1)) *
                  (VALUE(MID(_xlfn.TEXTSPLIT('Data Table'!E207, CHAR(10)), FIND("-", _xlfn.TEXTSPLIT('Data Table'!E207, CHAR(10)))+2,
                  SEARCH("hrs", _xlfn.TEXTSPLIT('Data Table'!E207, CHAR(10)))-SEARCH("-", _xlfn.TEXTSPLIT('Data Table'!E207, CHAR(10)))-2))/12)
               ), 2),
               "-"
            )
         )
      )
   )
)</f>
        <v>27</v>
      </c>
      <c r="F206" s="203" cm="1">
        <f t="array" ref="F206">IF('Data Table'!F207="", "-",
   IF('Data Table'!F207="-", "-",
      IF(ISNUMBER('Data Table'!F207*1), 'Data Table'!F207,
         IF(ISNUMBER(SEARCH("hrs", 'Data Table'!F207)),
            IFERROR(
               ROUND(SUMPRODUCT(
                  VALUE(LEFT(_xlfn.TEXTSPLIT('Data Table'!F207, CHAR(10)), FIND("-", _xlfn.TEXTSPLIT('Data Table'!F207, CHAR(10)))-1)) *
                  (VALUE(MID(_xlfn.TEXTSPLIT('Data Table'!F207, CHAR(10)), FIND("-", _xlfn.TEXTSPLIT('Data Table'!F207, CHAR(10)))+2,
                  SEARCH("hrs", _xlfn.TEXTSPLIT('Data Table'!F207, CHAR(10)))-SEARCH("-", _xlfn.TEXTSPLIT('Data Table'!F207, CHAR(10)))-2))/12)
               ), 2),
               "-"
            )
         )
      )
   )
)</f>
        <v>9</v>
      </c>
      <c r="G206" s="203" cm="1">
        <f t="array" ref="G206">IF('Data Table'!G207="", "-",
   IF('Data Table'!G207="-", "-",
      IF(ISNUMBER('Data Table'!G207*1), 'Data Table'!G207,
         IF(ISNUMBER(SEARCH("hrs", 'Data Table'!G207)),
            IFERROR(
               ROUND(SUMPRODUCT(
                  VALUE(LEFT(_xlfn.TEXTSPLIT('Data Table'!G207, CHAR(10)), FIND("-", _xlfn.TEXTSPLIT('Data Table'!G207, CHAR(10)))-1)) *
                  (VALUE(MID(_xlfn.TEXTSPLIT('Data Table'!G207, CHAR(10)), FIND("-", _xlfn.TEXTSPLIT('Data Table'!G207, CHAR(10)))+2,
                  SEARCH("hrs", _xlfn.TEXTSPLIT('Data Table'!G207, CHAR(10)))-SEARCH("-", _xlfn.TEXTSPLIT('Data Table'!G207, CHAR(10)))-2))/12)
               ), 2),
               "-"
            )
         )
      )
   )
)</f>
        <v>9</v>
      </c>
      <c r="H206" s="203" cm="1">
        <f t="array" ref="H206">IF('Data Table'!H207="", "-",
   IF('Data Table'!H207="-", "-",
      IF(ISNUMBER('Data Table'!H207*1), 'Data Table'!H207,
         IF(ISNUMBER(SEARCH("hrs", 'Data Table'!H207)),
            IFERROR(
               ROUND(SUMPRODUCT(
                  VALUE(LEFT(_xlfn.TEXTSPLIT('Data Table'!H207, CHAR(10)), FIND("-", _xlfn.TEXTSPLIT('Data Table'!H207, CHAR(10)))-1)) *
                  (VALUE(MID(_xlfn.TEXTSPLIT('Data Table'!H207, CHAR(10)), FIND("-", _xlfn.TEXTSPLIT('Data Table'!H207, CHAR(10)))+2,
                  SEARCH("hrs", _xlfn.TEXTSPLIT('Data Table'!H207, CHAR(10)))-SEARCH("-", _xlfn.TEXTSPLIT('Data Table'!H207, CHAR(10)))-2))/12)
               ), 2),
               "-"
            )
         )
      )
   )
)</f>
        <v>7</v>
      </c>
      <c r="I206" s="203" cm="1">
        <f t="array" ref="I206">IF('Data Table'!I207="", "-",
   IF('Data Table'!I207="-", "-",
      IF(ISNUMBER('Data Table'!I207*1), 'Data Table'!I207,
         IF(ISNUMBER(SEARCH("hrs", 'Data Table'!I207)),
            IFERROR(
               ROUND(SUMPRODUCT(
                  VALUE(LEFT(_xlfn.TEXTSPLIT('Data Table'!I207, CHAR(10)), FIND("-", _xlfn.TEXTSPLIT('Data Table'!I207, CHAR(10)))-1)) *
                  (VALUE(MID(_xlfn.TEXTSPLIT('Data Table'!I207, CHAR(10)), FIND("-", _xlfn.TEXTSPLIT('Data Table'!I207, CHAR(10)))+2,
                  SEARCH("hrs", _xlfn.TEXTSPLIT('Data Table'!I207, CHAR(10)))-SEARCH("-", _xlfn.TEXTSPLIT('Data Table'!I207, CHAR(10)))-2))/12)
               ), 2),
               "-"
            )
         )
      )
   )
)</f>
        <v>8</v>
      </c>
      <c r="J206" s="203" cm="1">
        <f t="array" ref="J206">IF('Data Table'!J207="", "-",
   IF('Data Table'!J207="-", "-",
      IF(ISNUMBER('Data Table'!J207*1), 'Data Table'!J207,
         IF(ISNUMBER(SEARCH("hrs", 'Data Table'!J207)),
            IFERROR(
               ROUND(SUMPRODUCT(
                  VALUE(LEFT(_xlfn.TEXTSPLIT('Data Table'!J207, CHAR(10)), FIND("-", _xlfn.TEXTSPLIT('Data Table'!J207, CHAR(10)))-1)) *
                  (VALUE(MID(_xlfn.TEXTSPLIT('Data Table'!J207, CHAR(10)), FIND("-", _xlfn.TEXTSPLIT('Data Table'!J207, CHAR(10)))+2,
                  SEARCH("hrs", _xlfn.TEXTSPLIT('Data Table'!J207, CHAR(10)))-SEARCH("-", _xlfn.TEXTSPLIT('Data Table'!J207, CHAR(10)))-2))/12)
               ), 2),
               "-"
            )
         )
      )
   )
)</f>
        <v>1</v>
      </c>
      <c r="K206" s="203" cm="1">
        <f t="array" ref="K206">IF('Data Table'!K207="", "-",
   IF('Data Table'!K207="-", "-",
      IF(ISNUMBER('Data Table'!K207*1), 'Data Table'!K207,
         IF(ISNUMBER(SEARCH("hrs", 'Data Table'!K207)),
            IFERROR(
               ROUND(SUMPRODUCT(
                  VALUE(LEFT(_xlfn.TEXTSPLIT('Data Table'!K207, CHAR(10)), FIND("-", _xlfn.TEXTSPLIT('Data Table'!K207, CHAR(10)))-1)) *
                  (VALUE(MID(_xlfn.TEXTSPLIT('Data Table'!K207, CHAR(10)), FIND("-", _xlfn.TEXTSPLIT('Data Table'!K207, CHAR(10)))+2,
                  SEARCH("hrs", _xlfn.TEXTSPLIT('Data Table'!K207, CHAR(10)))-SEARCH("-", _xlfn.TEXTSPLIT('Data Table'!K207, CHAR(10)))-2))/12)
               ), 2),
               "-"
            )
         )
      )
   )
)</f>
        <v>3</v>
      </c>
      <c r="L206" s="203" cm="1">
        <f t="array" ref="L206">IF('Data Table'!N207="", "-",
   IF('Data Table'!N207="-", "-",
      IF(ISNUMBER('Data Table'!N207*1), 'Data Table'!N207,
         IF(ISNUMBER(SEARCH("hrs", 'Data Table'!N207)),
            IFERROR(
               ROUND(SUMPRODUCT(
                  VALUE(LEFT(_xlfn.TEXTSPLIT('Data Table'!N207, CHAR(10)), FIND("-", _xlfn.TEXTSPLIT('Data Table'!N207, CHAR(10)))-1)) *
                  (VALUE(MID(_xlfn.TEXTSPLIT('Data Table'!N207, CHAR(10)), FIND("-", _xlfn.TEXTSPLIT('Data Table'!N207, CHAR(10)))+2,
                  SEARCH("hrs", _xlfn.TEXTSPLIT('Data Table'!N207, CHAR(10)))-SEARCH("-", _xlfn.TEXTSPLIT('Data Table'!N207, CHAR(10)))-2))/12)
               ), 2),
               "-"
            )
         )
      )
   )
)</f>
        <v>3</v>
      </c>
      <c r="M206" s="203" cm="1">
        <f t="array" ref="M206">IF('Data Table'!O207="", "-",
   IF('Data Table'!O207="-", "-",
      IF(ISNUMBER('Data Table'!O207*1), 'Data Table'!O207,
         IF(ISNUMBER(SEARCH("hrs", 'Data Table'!O207)),
            IFERROR(
               ROUND(SUMPRODUCT(
                  VALUE(LEFT(_xlfn.TEXTSPLIT('Data Table'!O207, CHAR(10)), FIND("-", _xlfn.TEXTSPLIT('Data Table'!O207, CHAR(10)))-1)) *
                  (VALUE(MID(_xlfn.TEXTSPLIT('Data Table'!O207, CHAR(10)), FIND("-", _xlfn.TEXTSPLIT('Data Table'!O207, CHAR(10)))+2,
                  SEARCH("hrs", _xlfn.TEXTSPLIT('Data Table'!O207, CHAR(10)))-SEARCH("-", _xlfn.TEXTSPLIT('Data Table'!O207, CHAR(10)))-2))/12)
               ), 2),
               "-"
            )
         )
      )
   )
)</f>
        <v>2</v>
      </c>
      <c r="N206" s="203" cm="1">
        <f t="array" ref="N206">IF('Data Table'!P207="", "-",
   IF('Data Table'!P207="-", "-",
      IF(ISNUMBER('Data Table'!P207*1), 'Data Table'!P207,
         IF(ISNUMBER(SEARCH("hrs", 'Data Table'!P207)),
            IFERROR(
               ROUND(SUMPRODUCT(
                  VALUE(LEFT(_xlfn.TEXTSPLIT('Data Table'!P207, CHAR(10)), FIND("-", _xlfn.TEXTSPLIT('Data Table'!P207, CHAR(10)))-1)) *
                  (VALUE(MID(_xlfn.TEXTSPLIT('Data Table'!P207, CHAR(10)), FIND("-", _xlfn.TEXTSPLIT('Data Table'!P207, CHAR(10)))+2,
                  SEARCH("hrs", _xlfn.TEXTSPLIT('Data Table'!P207, CHAR(10)))-SEARCH("-", _xlfn.TEXTSPLIT('Data Table'!P207, CHAR(10)))-2))/12)
               ), 2),
               "-"
            )
         )
      )
   )
)</f>
        <v>5</v>
      </c>
      <c r="O206" s="203" cm="1">
        <f t="array" ref="O206">IF('Data Table'!Q207="", "-",
   IF('Data Table'!Q207="-", "-",
      IF(ISNUMBER('Data Table'!Q207*1), 'Data Table'!Q207,
         IF(ISNUMBER(SEARCH("hrs", 'Data Table'!Q207)),
            IFERROR(
               ROUND(SUMPRODUCT(
                  VALUE(LEFT(_xlfn.TEXTSPLIT('Data Table'!Q207, CHAR(10)), FIND("-", _xlfn.TEXTSPLIT('Data Table'!Q207, CHAR(10)))-1)) *
                  (VALUE(MID(_xlfn.TEXTSPLIT('Data Table'!Q207, CHAR(10)), FIND("-", _xlfn.TEXTSPLIT('Data Table'!Q207, CHAR(10)))+2,
                  SEARCH("hrs", _xlfn.TEXTSPLIT('Data Table'!Q207, CHAR(10)))-SEARCH("-", _xlfn.TEXTSPLIT('Data Table'!Q207, CHAR(10)))-2))/12)
               ), 2),
               "-"
            )
         )
      )
   )
)</f>
        <v>4</v>
      </c>
      <c r="P206" s="203" cm="1">
        <f t="array" ref="P206">IF('Data Table'!R207="", "-",
   IF('Data Table'!R207="-", "-",
      IF(ISNUMBER('Data Table'!R207*1), 'Data Table'!R207,
         IF(ISNUMBER(SEARCH("hrs", 'Data Table'!R207)),
            IFERROR(
               ROUND(SUMPRODUCT(
                  VALUE(LEFT(_xlfn.TEXTSPLIT('Data Table'!R207, CHAR(10)), FIND("-", _xlfn.TEXTSPLIT('Data Table'!R207, CHAR(10)))-1)) *
                  (VALUE(MID(_xlfn.TEXTSPLIT('Data Table'!R207, CHAR(10)), FIND("-", _xlfn.TEXTSPLIT('Data Table'!R207, CHAR(10)))+2,
                  SEARCH("hrs", _xlfn.TEXTSPLIT('Data Table'!R207, CHAR(10)))-SEARCH("-", _xlfn.TEXTSPLIT('Data Table'!R207, CHAR(10)))-2))/12)
               ), 2),
               "-"
            )
         )
      )
   )
)</f>
        <v>2</v>
      </c>
      <c r="Q206" s="203" cm="1">
        <f t="array" ref="Q206">IF('Data Table'!S207="", "-",
   IF('Data Table'!S207="-", "-",
      IF(ISNUMBER('Data Table'!S207*1), 'Data Table'!S207,
         IF(ISNUMBER(SEARCH("hrs", 'Data Table'!S207)),
            IFERROR(
               ROUND(SUMPRODUCT(
                  VALUE(LEFT(_xlfn.TEXTSPLIT('Data Table'!S207, CHAR(10)), FIND("-", _xlfn.TEXTSPLIT('Data Table'!S207, CHAR(10)))-1)) *
                  (VALUE(MID(_xlfn.TEXTSPLIT('Data Table'!S207, CHAR(10)), FIND("-", _xlfn.TEXTSPLIT('Data Table'!S207, CHAR(10)))+2,
                  SEARCH("hrs", _xlfn.TEXTSPLIT('Data Table'!S207, CHAR(10)))-SEARCH("-", _xlfn.TEXTSPLIT('Data Table'!S207, CHAR(10)))-2))/12)
               ), 2),
               "-"
            )
         )
      )
   )
)</f>
        <v>2</v>
      </c>
      <c r="R206" s="203" cm="1">
        <f t="array" ref="R206">IF('Data Table'!T207="", "-",
   IF('Data Table'!T207="-", "-",
      IF(ISNUMBER('Data Table'!T207*1), 'Data Table'!T207,
         IF(ISNUMBER(SEARCH("hrs", 'Data Table'!T207)),
            IFERROR(
               ROUND(SUMPRODUCT(
                  VALUE(LEFT(_xlfn.TEXTSPLIT('Data Table'!T207, CHAR(10)), FIND("-", _xlfn.TEXTSPLIT('Data Table'!T207, CHAR(10)))-1)) *
                  (VALUE(MID(_xlfn.TEXTSPLIT('Data Table'!T207, CHAR(10)), FIND("-", _xlfn.TEXTSPLIT('Data Table'!T207, CHAR(10)))+2,
                  SEARCH("hrs", _xlfn.TEXTSPLIT('Data Table'!T207, CHAR(10)))-SEARCH("-", _xlfn.TEXTSPLIT('Data Table'!T207, CHAR(10)))-2))/12)
               ), 2),
               "-"
            )
         )
      )
   )
)</f>
        <v>6</v>
      </c>
      <c r="S206" s="203" cm="1">
        <f t="array" ref="S206">IF('Data Table'!U207="", "-",
   IF('Data Table'!U207="-", "-",
      IF(ISNUMBER('Data Table'!U207*1), 'Data Table'!U207,
         IF(ISNUMBER(SEARCH("hrs", 'Data Table'!U207)),
            IFERROR(
               ROUND(SUMPRODUCT(
                  VALUE(LEFT(_xlfn.TEXTSPLIT('Data Table'!U207, CHAR(10)), FIND("-", _xlfn.TEXTSPLIT('Data Table'!U207, CHAR(10)))-1)) *
                  (VALUE(MID(_xlfn.TEXTSPLIT('Data Table'!U207, CHAR(10)), FIND("-", _xlfn.TEXTSPLIT('Data Table'!U207, CHAR(10)))+2,
                  SEARCH("hrs", _xlfn.TEXTSPLIT('Data Table'!U207, CHAR(10)))-SEARCH("-", _xlfn.TEXTSPLIT('Data Table'!U207, CHAR(10)))-2))/12)
               ), 2),
               "-"
            )
         )
      )
   )
)</f>
        <v>6</v>
      </c>
      <c r="T206" s="251">
        <v>26078</v>
      </c>
      <c r="U206" s="251">
        <v>70254</v>
      </c>
      <c r="V206" s="251">
        <v>910</v>
      </c>
      <c r="W206" s="295"/>
    </row>
    <row r="207" spans="1:23" s="3" customFormat="1" ht="20.25" customHeight="1">
      <c r="A207" s="205">
        <v>45517</v>
      </c>
      <c r="B207" s="203" cm="1">
        <f t="array" ref="B207">IF('Data Table'!B208="", "-",
   IF('Data Table'!B208="-", "-",
      IF(ISNUMBER('Data Table'!B208*1), 'Data Table'!B208,
         IF(ISNUMBER(SEARCH("hrs", 'Data Table'!B208)),
            IFERROR(
               ROUND(SUMPRODUCT(
                  VALUE(LEFT(_xlfn.TEXTSPLIT('Data Table'!B208, CHAR(10)), FIND("-", _xlfn.TEXTSPLIT('Data Table'!B208, CHAR(10)))-1)) *
                  (VALUE(MID(_xlfn.TEXTSPLIT('Data Table'!B208, CHAR(10)), FIND("-", _xlfn.TEXTSPLIT('Data Table'!B208, CHAR(10)))+2,
                  SEARCH("hrs", _xlfn.TEXTSPLIT('Data Table'!B208, CHAR(10)))-SEARCH("-", _xlfn.TEXTSPLIT('Data Table'!B208, CHAR(10)))-2))/12)
               ), 2),
               "-"
            )
         )
      )
   )
)</f>
        <v>133</v>
      </c>
      <c r="C207" s="203" cm="1">
        <f t="array" ref="C207">IF('Data Table'!C208="", "-",
   IF('Data Table'!C208="-", "-",
      IF(ISNUMBER('Data Table'!C208*1), 'Data Table'!C208,
         IF(ISNUMBER(SEARCH("hrs", 'Data Table'!C208)),
            IFERROR(
               ROUND(SUMPRODUCT(
                  VALUE(LEFT(_xlfn.TEXTSPLIT('Data Table'!C208, CHAR(10)), FIND("-", _xlfn.TEXTSPLIT('Data Table'!C208, CHAR(10)))-1)) *
                  (VALUE(MID(_xlfn.TEXTSPLIT('Data Table'!C208, CHAR(10)), FIND("-", _xlfn.TEXTSPLIT('Data Table'!C208, CHAR(10)))+2,
                  SEARCH("hrs", _xlfn.TEXTSPLIT('Data Table'!C208, CHAR(10)))-SEARCH("-", _xlfn.TEXTSPLIT('Data Table'!C208, CHAR(10)))-2))/12)
               ), 2),
               "-"
            )
         )
      )
   )
)</f>
        <v>133</v>
      </c>
      <c r="D207" s="203" cm="1">
        <f t="array" ref="D207">IF('Data Table'!D208="", "-",
   IF('Data Table'!D208="-", "-",
      IF(ISNUMBER('Data Table'!D208*1), 'Data Table'!D208,
         IF(ISNUMBER(SEARCH("hrs", 'Data Table'!D208)),
            IFERROR(
               ROUND(SUMPRODUCT(
                  VALUE(LEFT(_xlfn.TEXTSPLIT('Data Table'!D208, CHAR(10)), FIND("-", _xlfn.TEXTSPLIT('Data Table'!D208, CHAR(10)))-1)) *
                  (VALUE(MID(_xlfn.TEXTSPLIT('Data Table'!D208, CHAR(10)), FIND("-", _xlfn.TEXTSPLIT('Data Table'!D208, CHAR(10)))+2,
                  SEARCH("hrs", _xlfn.TEXTSPLIT('Data Table'!D208, CHAR(10)))-SEARCH("-", _xlfn.TEXTSPLIT('Data Table'!D208, CHAR(10)))-2))/12)
               ), 2),
               "-"
            )
         )
      )
   )
)</f>
        <v>25</v>
      </c>
      <c r="E207" s="203" cm="1">
        <f t="array" ref="E207">IF('Data Table'!E208="", "-",
   IF('Data Table'!E208="-", "-",
      IF(ISNUMBER('Data Table'!E208*1), 'Data Table'!E208,
         IF(ISNUMBER(SEARCH("hrs", 'Data Table'!E208)),
            IFERROR(
               ROUND(SUMPRODUCT(
                  VALUE(LEFT(_xlfn.TEXTSPLIT('Data Table'!E208, CHAR(10)), FIND("-", _xlfn.TEXTSPLIT('Data Table'!E208, CHAR(10)))-1)) *
                  (VALUE(MID(_xlfn.TEXTSPLIT('Data Table'!E208, CHAR(10)), FIND("-", _xlfn.TEXTSPLIT('Data Table'!E208, CHAR(10)))+2,
                  SEARCH("hrs", _xlfn.TEXTSPLIT('Data Table'!E208, CHAR(10)))-SEARCH("-", _xlfn.TEXTSPLIT('Data Table'!E208, CHAR(10)))-2))/12)
               ), 2),
               "-"
            )
         )
      )
   )
)</f>
        <v>28</v>
      </c>
      <c r="F207" s="203" cm="1">
        <f t="array" ref="F207">IF('Data Table'!F208="", "-",
   IF('Data Table'!F208="-", "-",
      IF(ISNUMBER('Data Table'!F208*1), 'Data Table'!F208,
         IF(ISNUMBER(SEARCH("hrs", 'Data Table'!F208)),
            IFERROR(
               ROUND(SUMPRODUCT(
                  VALUE(LEFT(_xlfn.TEXTSPLIT('Data Table'!F208, CHAR(10)), FIND("-", _xlfn.TEXTSPLIT('Data Table'!F208, CHAR(10)))-1)) *
                  (VALUE(MID(_xlfn.TEXTSPLIT('Data Table'!F208, CHAR(10)), FIND("-", _xlfn.TEXTSPLIT('Data Table'!F208, CHAR(10)))+2,
                  SEARCH("hrs", _xlfn.TEXTSPLIT('Data Table'!F208, CHAR(10)))-SEARCH("-", _xlfn.TEXTSPLIT('Data Table'!F208, CHAR(10)))-2))/12)
               ), 2),
               "-"
            )
         )
      )
   )
)</f>
        <v>8</v>
      </c>
      <c r="G207" s="203" cm="1">
        <f t="array" ref="G207">IF('Data Table'!G208="", "-",
   IF('Data Table'!G208="-", "-",
      IF(ISNUMBER('Data Table'!G208*1), 'Data Table'!G208,
         IF(ISNUMBER(SEARCH("hrs", 'Data Table'!G208)),
            IFERROR(
               ROUND(SUMPRODUCT(
                  VALUE(LEFT(_xlfn.TEXTSPLIT('Data Table'!G208, CHAR(10)), FIND("-", _xlfn.TEXTSPLIT('Data Table'!G208, CHAR(10)))-1)) *
                  (VALUE(MID(_xlfn.TEXTSPLIT('Data Table'!G208, CHAR(10)), FIND("-", _xlfn.TEXTSPLIT('Data Table'!G208, CHAR(10)))+2,
                  SEARCH("hrs", _xlfn.TEXTSPLIT('Data Table'!G208, CHAR(10)))-SEARCH("-", _xlfn.TEXTSPLIT('Data Table'!G208, CHAR(10)))-2))/12)
               ), 2),
               "-"
            )
         )
      )
   )
)</f>
        <v>9</v>
      </c>
      <c r="H207" s="203" cm="1">
        <f t="array" ref="H207">IF('Data Table'!H208="", "-",
   IF('Data Table'!H208="-", "-",
      IF(ISNUMBER('Data Table'!H208*1), 'Data Table'!H208,
         IF(ISNUMBER(SEARCH("hrs", 'Data Table'!H208)),
            IFERROR(
               ROUND(SUMPRODUCT(
                  VALUE(LEFT(_xlfn.TEXTSPLIT('Data Table'!H208, CHAR(10)), FIND("-", _xlfn.TEXTSPLIT('Data Table'!H208, CHAR(10)))-1)) *
                  (VALUE(MID(_xlfn.TEXTSPLIT('Data Table'!H208, CHAR(10)), FIND("-", _xlfn.TEXTSPLIT('Data Table'!H208, CHAR(10)))+2,
                  SEARCH("hrs", _xlfn.TEXTSPLIT('Data Table'!H208, CHAR(10)))-SEARCH("-", _xlfn.TEXTSPLIT('Data Table'!H208, CHAR(10)))-2))/12)
               ), 2),
               "-"
            )
         )
      )
   )
)</f>
        <v>7</v>
      </c>
      <c r="I207" s="203" cm="1">
        <f t="array" ref="I207">IF('Data Table'!I208="", "-",
   IF('Data Table'!I208="-", "-",
      IF(ISNUMBER('Data Table'!I208*1), 'Data Table'!I208,
         IF(ISNUMBER(SEARCH("hrs", 'Data Table'!I208)),
            IFERROR(
               ROUND(SUMPRODUCT(
                  VALUE(LEFT(_xlfn.TEXTSPLIT('Data Table'!I208, CHAR(10)), FIND("-", _xlfn.TEXTSPLIT('Data Table'!I208, CHAR(10)))-1)) *
                  (VALUE(MID(_xlfn.TEXTSPLIT('Data Table'!I208, CHAR(10)), FIND("-", _xlfn.TEXTSPLIT('Data Table'!I208, CHAR(10)))+2,
                  SEARCH("hrs", _xlfn.TEXTSPLIT('Data Table'!I208, CHAR(10)))-SEARCH("-", _xlfn.TEXTSPLIT('Data Table'!I208, CHAR(10)))-2))/12)
               ), 2),
               "-"
            )
         )
      )
   )
)</f>
        <v>8</v>
      </c>
      <c r="J207" s="203" cm="1">
        <f t="array" ref="J207">IF('Data Table'!J208="", "-",
   IF('Data Table'!J208="-", "-",
      IF(ISNUMBER('Data Table'!J208*1), 'Data Table'!J208,
         IF(ISNUMBER(SEARCH("hrs", 'Data Table'!J208)),
            IFERROR(
               ROUND(SUMPRODUCT(
                  VALUE(LEFT(_xlfn.TEXTSPLIT('Data Table'!J208, CHAR(10)), FIND("-", _xlfn.TEXTSPLIT('Data Table'!J208, CHAR(10)))-1)) *
                  (VALUE(MID(_xlfn.TEXTSPLIT('Data Table'!J208, CHAR(10)), FIND("-", _xlfn.TEXTSPLIT('Data Table'!J208, CHAR(10)))+2,
                  SEARCH("hrs", _xlfn.TEXTSPLIT('Data Table'!J208, CHAR(10)))-SEARCH("-", _xlfn.TEXTSPLIT('Data Table'!J208, CHAR(10)))-2))/12)
               ), 2),
               "-"
            )
         )
      )
   )
)</f>
        <v>2</v>
      </c>
      <c r="K207" s="203" cm="1">
        <f t="array" ref="K207">IF('Data Table'!K208="", "-",
   IF('Data Table'!K208="-", "-",
      IF(ISNUMBER('Data Table'!K208*1), 'Data Table'!K208,
         IF(ISNUMBER(SEARCH("hrs", 'Data Table'!K208)),
            IFERROR(
               ROUND(SUMPRODUCT(
                  VALUE(LEFT(_xlfn.TEXTSPLIT('Data Table'!K208, CHAR(10)), FIND("-", _xlfn.TEXTSPLIT('Data Table'!K208, CHAR(10)))-1)) *
                  (VALUE(MID(_xlfn.TEXTSPLIT('Data Table'!K208, CHAR(10)), FIND("-", _xlfn.TEXTSPLIT('Data Table'!K208, CHAR(10)))+2,
                  SEARCH("hrs", _xlfn.TEXTSPLIT('Data Table'!K208, CHAR(10)))-SEARCH("-", _xlfn.TEXTSPLIT('Data Table'!K208, CHAR(10)))-2))/12)
               ), 2),
               "-"
            )
         )
      )
   )
)</f>
        <v>2</v>
      </c>
      <c r="L207" s="203" cm="1">
        <f t="array" ref="L207">IF('Data Table'!N208="", "-",
   IF('Data Table'!N208="-", "-",
      IF(ISNUMBER('Data Table'!N208*1), 'Data Table'!N208,
         IF(ISNUMBER(SEARCH("hrs", 'Data Table'!N208)),
            IFERROR(
               ROUND(SUMPRODUCT(
                  VALUE(LEFT(_xlfn.TEXTSPLIT('Data Table'!N208, CHAR(10)), FIND("-", _xlfn.TEXTSPLIT('Data Table'!N208, CHAR(10)))-1)) *
                  (VALUE(MID(_xlfn.TEXTSPLIT('Data Table'!N208, CHAR(10)), FIND("-", _xlfn.TEXTSPLIT('Data Table'!N208, CHAR(10)))+2,
                  SEARCH("hrs", _xlfn.TEXTSPLIT('Data Table'!N208, CHAR(10)))-SEARCH("-", _xlfn.TEXTSPLIT('Data Table'!N208, CHAR(10)))-2))/12)
               ), 2),
               "-"
            )
         )
      )
   )
)</f>
        <v>3</v>
      </c>
      <c r="M207" s="203" cm="1">
        <f t="array" ref="M207">IF('Data Table'!O208="", "-",
   IF('Data Table'!O208="-", "-",
      IF(ISNUMBER('Data Table'!O208*1), 'Data Table'!O208,
         IF(ISNUMBER(SEARCH("hrs", 'Data Table'!O208)),
            IFERROR(
               ROUND(SUMPRODUCT(
                  VALUE(LEFT(_xlfn.TEXTSPLIT('Data Table'!O208, CHAR(10)), FIND("-", _xlfn.TEXTSPLIT('Data Table'!O208, CHAR(10)))-1)) *
                  (VALUE(MID(_xlfn.TEXTSPLIT('Data Table'!O208, CHAR(10)), FIND("-", _xlfn.TEXTSPLIT('Data Table'!O208, CHAR(10)))+2,
                  SEARCH("hrs", _xlfn.TEXTSPLIT('Data Table'!O208, CHAR(10)))-SEARCH("-", _xlfn.TEXTSPLIT('Data Table'!O208, CHAR(10)))-2))/12)
               ), 2),
               "-"
            )
         )
      )
   )
)</f>
        <v>2</v>
      </c>
      <c r="N207" s="203" cm="1">
        <f t="array" ref="N207">IF('Data Table'!P208="", "-",
   IF('Data Table'!P208="-", "-",
      IF(ISNUMBER('Data Table'!P208*1), 'Data Table'!P208,
         IF(ISNUMBER(SEARCH("hrs", 'Data Table'!P208)),
            IFERROR(
               ROUND(SUMPRODUCT(
                  VALUE(LEFT(_xlfn.TEXTSPLIT('Data Table'!P208, CHAR(10)), FIND("-", _xlfn.TEXTSPLIT('Data Table'!P208, CHAR(10)))-1)) *
                  (VALUE(MID(_xlfn.TEXTSPLIT('Data Table'!P208, CHAR(10)), FIND("-", _xlfn.TEXTSPLIT('Data Table'!P208, CHAR(10)))+2,
                  SEARCH("hrs", _xlfn.TEXTSPLIT('Data Table'!P208, CHAR(10)))-SEARCH("-", _xlfn.TEXTSPLIT('Data Table'!P208, CHAR(10)))-2))/12)
               ), 2),
               "-"
            )
         )
      )
   )
)</f>
        <v>5</v>
      </c>
      <c r="O207" s="203" cm="1">
        <f t="array" ref="O207">IF('Data Table'!Q208="", "-",
   IF('Data Table'!Q208="-", "-",
      IF(ISNUMBER('Data Table'!Q208*1), 'Data Table'!Q208,
         IF(ISNUMBER(SEARCH("hrs", 'Data Table'!Q208)),
            IFERROR(
               ROUND(SUMPRODUCT(
                  VALUE(LEFT(_xlfn.TEXTSPLIT('Data Table'!Q208, CHAR(10)), FIND("-", _xlfn.TEXTSPLIT('Data Table'!Q208, CHAR(10)))-1)) *
                  (VALUE(MID(_xlfn.TEXTSPLIT('Data Table'!Q208, CHAR(10)), FIND("-", _xlfn.TEXTSPLIT('Data Table'!Q208, CHAR(10)))+2,
                  SEARCH("hrs", _xlfn.TEXTSPLIT('Data Table'!Q208, CHAR(10)))-SEARCH("-", _xlfn.TEXTSPLIT('Data Table'!Q208, CHAR(10)))-2))/12)
               ), 2),
               "-"
            )
         )
      )
   )
)</f>
        <v>4</v>
      </c>
      <c r="P207" s="203" cm="1">
        <f t="array" ref="P207">IF('Data Table'!R208="", "-",
   IF('Data Table'!R208="-", "-",
      IF(ISNUMBER('Data Table'!R208*1), 'Data Table'!R208,
         IF(ISNUMBER(SEARCH("hrs", 'Data Table'!R208)),
            IFERROR(
               ROUND(SUMPRODUCT(
                  VALUE(LEFT(_xlfn.TEXTSPLIT('Data Table'!R208, CHAR(10)), FIND("-", _xlfn.TEXTSPLIT('Data Table'!R208, CHAR(10)))-1)) *
                  (VALUE(MID(_xlfn.TEXTSPLIT('Data Table'!R208, CHAR(10)), FIND("-", _xlfn.TEXTSPLIT('Data Table'!R208, CHAR(10)))+2,
                  SEARCH("hrs", _xlfn.TEXTSPLIT('Data Table'!R208, CHAR(10)))-SEARCH("-", _xlfn.TEXTSPLIT('Data Table'!R208, CHAR(10)))-2))/12)
               ), 2),
               "-"
            )
         )
      )
   )
)</f>
        <v>2</v>
      </c>
      <c r="Q207" s="203" cm="1">
        <f t="array" ref="Q207">IF('Data Table'!S208="", "-",
   IF('Data Table'!S208="-", "-",
      IF(ISNUMBER('Data Table'!S208*1), 'Data Table'!S208,
         IF(ISNUMBER(SEARCH("hrs", 'Data Table'!S208)),
            IFERROR(
               ROUND(SUMPRODUCT(
                  VALUE(LEFT(_xlfn.TEXTSPLIT('Data Table'!S208, CHAR(10)), FIND("-", _xlfn.TEXTSPLIT('Data Table'!S208, CHAR(10)))-1)) *
                  (VALUE(MID(_xlfn.TEXTSPLIT('Data Table'!S208, CHAR(10)), FIND("-", _xlfn.TEXTSPLIT('Data Table'!S208, CHAR(10)))+2,
                  SEARCH("hrs", _xlfn.TEXTSPLIT('Data Table'!S208, CHAR(10)))-SEARCH("-", _xlfn.TEXTSPLIT('Data Table'!S208, CHAR(10)))-2))/12)
               ), 2),
               "-"
            )
         )
      )
   )
)</f>
        <v>2</v>
      </c>
      <c r="R207" s="203" cm="1">
        <f t="array" ref="R207">IF('Data Table'!T208="", "-",
   IF('Data Table'!T208="-", "-",
      IF(ISNUMBER('Data Table'!T208*1), 'Data Table'!T208,
         IF(ISNUMBER(SEARCH("hrs", 'Data Table'!T208)),
            IFERROR(
               ROUND(SUMPRODUCT(
                  VALUE(LEFT(_xlfn.TEXTSPLIT('Data Table'!T208, CHAR(10)), FIND("-", _xlfn.TEXTSPLIT('Data Table'!T208, CHAR(10)))-1)) *
                  (VALUE(MID(_xlfn.TEXTSPLIT('Data Table'!T208, CHAR(10)), FIND("-", _xlfn.TEXTSPLIT('Data Table'!T208, CHAR(10)))+2,
                  SEARCH("hrs", _xlfn.TEXTSPLIT('Data Table'!T208, CHAR(10)))-SEARCH("-", _xlfn.TEXTSPLIT('Data Table'!T208, CHAR(10)))-2))/12)
               ), 2),
               "-"
            )
         )
      )
   )
)</f>
        <v>6</v>
      </c>
      <c r="S207" s="203" cm="1">
        <f t="array" ref="S207">IF('Data Table'!U208="", "-",
   IF('Data Table'!U208="-", "-",
      IF(ISNUMBER('Data Table'!U208*1), 'Data Table'!U208,
         IF(ISNUMBER(SEARCH("hrs", 'Data Table'!U208)),
            IFERROR(
               ROUND(SUMPRODUCT(
                  VALUE(LEFT(_xlfn.TEXTSPLIT('Data Table'!U208, CHAR(10)), FIND("-", _xlfn.TEXTSPLIT('Data Table'!U208, CHAR(10)))-1)) *
                  (VALUE(MID(_xlfn.TEXTSPLIT('Data Table'!U208, CHAR(10)), FIND("-", _xlfn.TEXTSPLIT('Data Table'!U208, CHAR(10)))+2,
                  SEARCH("hrs", _xlfn.TEXTSPLIT('Data Table'!U208, CHAR(10)))-SEARCH("-", _xlfn.TEXTSPLIT('Data Table'!U208, CHAR(10)))-2))/12)
               ), 2),
               "-"
            )
         )
      )
   )
)</f>
        <v>6</v>
      </c>
      <c r="T207" s="245">
        <v>26251</v>
      </c>
      <c r="U207" s="245">
        <v>67610</v>
      </c>
      <c r="V207" s="251">
        <v>894</v>
      </c>
      <c r="W207" s="296"/>
    </row>
    <row r="208" spans="1:23" s="3" customFormat="1" ht="20.25" customHeight="1">
      <c r="A208" s="205">
        <v>45518</v>
      </c>
      <c r="B208" s="203" cm="1">
        <f t="array" ref="B208">IF('Data Table'!B209="", "-",
   IF('Data Table'!B209="-", "-",
      IF(ISNUMBER('Data Table'!B209*1), 'Data Table'!B209,
         IF(ISNUMBER(SEARCH("hrs", 'Data Table'!B209)),
            IFERROR(
               ROUND(SUMPRODUCT(
                  VALUE(LEFT(_xlfn.TEXTSPLIT('Data Table'!B209, CHAR(10)), FIND("-", _xlfn.TEXTSPLIT('Data Table'!B209, CHAR(10)))-1)) *
                  (VALUE(MID(_xlfn.TEXTSPLIT('Data Table'!B209, CHAR(10)), FIND("-", _xlfn.TEXTSPLIT('Data Table'!B209, CHAR(10)))+2,
                  SEARCH("hrs", _xlfn.TEXTSPLIT('Data Table'!B209, CHAR(10)))-SEARCH("-", _xlfn.TEXTSPLIT('Data Table'!B209, CHAR(10)))-2))/12)
               ), 2),
               "-"
            )
         )
      )
   )
)</f>
        <v>135</v>
      </c>
      <c r="C208" s="203" cm="1">
        <f t="array" ref="C208">IF('Data Table'!C209="", "-",
   IF('Data Table'!C209="-", "-",
      IF(ISNUMBER('Data Table'!C209*1), 'Data Table'!C209,
         IF(ISNUMBER(SEARCH("hrs", 'Data Table'!C209)),
            IFERROR(
               ROUND(SUMPRODUCT(
                  VALUE(LEFT(_xlfn.TEXTSPLIT('Data Table'!C209, CHAR(10)), FIND("-", _xlfn.TEXTSPLIT('Data Table'!C209, CHAR(10)))-1)) *
                  (VALUE(MID(_xlfn.TEXTSPLIT('Data Table'!C209, CHAR(10)), FIND("-", _xlfn.TEXTSPLIT('Data Table'!C209, CHAR(10)))+2,
                  SEARCH("hrs", _xlfn.TEXTSPLIT('Data Table'!C209, CHAR(10)))-SEARCH("-", _xlfn.TEXTSPLIT('Data Table'!C209, CHAR(10)))-2))/12)
               ), 2),
               "-"
            )
         )
      )
   )
)</f>
        <v>140</v>
      </c>
      <c r="D208" s="203" cm="1">
        <f t="array" ref="D208">IF('Data Table'!D209="", "-",
   IF('Data Table'!D209="-", "-",
      IF(ISNUMBER('Data Table'!D209*1), 'Data Table'!D209,
         IF(ISNUMBER(SEARCH("hrs", 'Data Table'!D209)),
            IFERROR(
               ROUND(SUMPRODUCT(
                  VALUE(LEFT(_xlfn.TEXTSPLIT('Data Table'!D209, CHAR(10)), FIND("-", _xlfn.TEXTSPLIT('Data Table'!D209, CHAR(10)))-1)) *
                  (VALUE(MID(_xlfn.TEXTSPLIT('Data Table'!D209, CHAR(10)), FIND("-", _xlfn.TEXTSPLIT('Data Table'!D209, CHAR(10)))+2,
                  SEARCH("hrs", _xlfn.TEXTSPLIT('Data Table'!D209, CHAR(10)))-SEARCH("-", _xlfn.TEXTSPLIT('Data Table'!D209, CHAR(10)))-2))/12)
               ), 2),
               "-"
            )
         )
      )
   )
)</f>
        <v>26</v>
      </c>
      <c r="E208" s="203" cm="1">
        <f t="array" ref="E208">IF('Data Table'!E209="", "-",
   IF('Data Table'!E209="-", "-",
      IF(ISNUMBER('Data Table'!E209*1), 'Data Table'!E209,
         IF(ISNUMBER(SEARCH("hrs", 'Data Table'!E209)),
            IFERROR(
               ROUND(SUMPRODUCT(
                  VALUE(LEFT(_xlfn.TEXTSPLIT('Data Table'!E209, CHAR(10)), FIND("-", _xlfn.TEXTSPLIT('Data Table'!E209, CHAR(10)))-1)) *
                  (VALUE(MID(_xlfn.TEXTSPLIT('Data Table'!E209, CHAR(10)), FIND("-", _xlfn.TEXTSPLIT('Data Table'!E209, CHAR(10)))+2,
                  SEARCH("hrs", _xlfn.TEXTSPLIT('Data Table'!E209, CHAR(10)))-SEARCH("-", _xlfn.TEXTSPLIT('Data Table'!E209, CHAR(10)))-2))/12)
               ), 2),
               "-"
            )
         )
      )
   )
)</f>
        <v>21</v>
      </c>
      <c r="F208" s="203" cm="1">
        <f t="array" ref="F208">IF('Data Table'!F209="", "-",
   IF('Data Table'!F209="-", "-",
      IF(ISNUMBER('Data Table'!F209*1), 'Data Table'!F209,
         IF(ISNUMBER(SEARCH("hrs", 'Data Table'!F209)),
            IFERROR(
               ROUND(SUMPRODUCT(
                  VALUE(LEFT(_xlfn.TEXTSPLIT('Data Table'!F209, CHAR(10)), FIND("-", _xlfn.TEXTSPLIT('Data Table'!F209, CHAR(10)))-1)) *
                  (VALUE(MID(_xlfn.TEXTSPLIT('Data Table'!F209, CHAR(10)), FIND("-", _xlfn.TEXTSPLIT('Data Table'!F209, CHAR(10)))+2,
                  SEARCH("hrs", _xlfn.TEXTSPLIT('Data Table'!F209, CHAR(10)))-SEARCH("-", _xlfn.TEXTSPLIT('Data Table'!F209, CHAR(10)))-2))/12)
               ), 2),
               "-"
            )
         )
      )
   )
)</f>
        <v>8</v>
      </c>
      <c r="G208" s="203" cm="1">
        <f t="array" ref="G208">IF('Data Table'!G209="", "-",
   IF('Data Table'!G209="-", "-",
      IF(ISNUMBER('Data Table'!G209*1), 'Data Table'!G209,
         IF(ISNUMBER(SEARCH("hrs", 'Data Table'!G209)),
            IFERROR(
               ROUND(SUMPRODUCT(
                  VALUE(LEFT(_xlfn.TEXTSPLIT('Data Table'!G209, CHAR(10)), FIND("-", _xlfn.TEXTSPLIT('Data Table'!G209, CHAR(10)))-1)) *
                  (VALUE(MID(_xlfn.TEXTSPLIT('Data Table'!G209, CHAR(10)), FIND("-", _xlfn.TEXTSPLIT('Data Table'!G209, CHAR(10)))+2,
                  SEARCH("hrs", _xlfn.TEXTSPLIT('Data Table'!G209, CHAR(10)))-SEARCH("-", _xlfn.TEXTSPLIT('Data Table'!G209, CHAR(10)))-2))/12)
               ), 2),
               "-"
            )
         )
      )
   )
)</f>
        <v>10</v>
      </c>
      <c r="H208" s="203" cm="1">
        <f t="array" ref="H208">IF('Data Table'!H209="", "-",
   IF('Data Table'!H209="-", "-",
      IF(ISNUMBER('Data Table'!H209*1), 'Data Table'!H209,
         IF(ISNUMBER(SEARCH("hrs", 'Data Table'!H209)),
            IFERROR(
               ROUND(SUMPRODUCT(
                  VALUE(LEFT(_xlfn.TEXTSPLIT('Data Table'!H209, CHAR(10)), FIND("-", _xlfn.TEXTSPLIT('Data Table'!H209, CHAR(10)))-1)) *
                  (VALUE(MID(_xlfn.TEXTSPLIT('Data Table'!H209, CHAR(10)), FIND("-", _xlfn.TEXTSPLIT('Data Table'!H209, CHAR(10)))+2,
                  SEARCH("hrs", _xlfn.TEXTSPLIT('Data Table'!H209, CHAR(10)))-SEARCH("-", _xlfn.TEXTSPLIT('Data Table'!H209, CHAR(10)))-2))/12)
               ), 2),
               "-"
            )
         )
      )
   )
)</f>
        <v>7</v>
      </c>
      <c r="I208" s="203" cm="1">
        <f t="array" ref="I208">IF('Data Table'!I209="", "-",
   IF('Data Table'!I209="-", "-",
      IF(ISNUMBER('Data Table'!I209*1), 'Data Table'!I209,
         IF(ISNUMBER(SEARCH("hrs", 'Data Table'!I209)),
            IFERROR(
               ROUND(SUMPRODUCT(
                  VALUE(LEFT(_xlfn.TEXTSPLIT('Data Table'!I209, CHAR(10)), FIND("-", _xlfn.TEXTSPLIT('Data Table'!I209, CHAR(10)))-1)) *
                  (VALUE(MID(_xlfn.TEXTSPLIT('Data Table'!I209, CHAR(10)), FIND("-", _xlfn.TEXTSPLIT('Data Table'!I209, CHAR(10)))+2,
                  SEARCH("hrs", _xlfn.TEXTSPLIT('Data Table'!I209, CHAR(10)))-SEARCH("-", _xlfn.TEXTSPLIT('Data Table'!I209, CHAR(10)))-2))/12)
               ), 2),
               "-"
            )
         )
      )
   )
)</f>
        <v>8</v>
      </c>
      <c r="J208" s="203" cm="1">
        <f t="array" ref="J208">IF('Data Table'!J209="", "-",
   IF('Data Table'!J209="-", "-",
      IF(ISNUMBER('Data Table'!J209*1), 'Data Table'!J209,
         IF(ISNUMBER(SEARCH("hrs", 'Data Table'!J209)),
            IFERROR(
               ROUND(SUMPRODUCT(
                  VALUE(LEFT(_xlfn.TEXTSPLIT('Data Table'!J209, CHAR(10)), FIND("-", _xlfn.TEXTSPLIT('Data Table'!J209, CHAR(10)))-1)) *
                  (VALUE(MID(_xlfn.TEXTSPLIT('Data Table'!J209, CHAR(10)), FIND("-", _xlfn.TEXTSPLIT('Data Table'!J209, CHAR(10)))+2,
                  SEARCH("hrs", _xlfn.TEXTSPLIT('Data Table'!J209, CHAR(10)))-SEARCH("-", _xlfn.TEXTSPLIT('Data Table'!J209, CHAR(10)))-2))/12)
               ), 2),
               "-"
            )
         )
      )
   )
)</f>
        <v>2</v>
      </c>
      <c r="K208" s="203" cm="1">
        <f t="array" ref="K208">IF('Data Table'!K209="", "-",
   IF('Data Table'!K209="-", "-",
      IF(ISNUMBER('Data Table'!K209*1), 'Data Table'!K209,
         IF(ISNUMBER(SEARCH("hrs", 'Data Table'!K209)),
            IFERROR(
               ROUND(SUMPRODUCT(
                  VALUE(LEFT(_xlfn.TEXTSPLIT('Data Table'!K209, CHAR(10)), FIND("-", _xlfn.TEXTSPLIT('Data Table'!K209, CHAR(10)))-1)) *
                  (VALUE(MID(_xlfn.TEXTSPLIT('Data Table'!K209, CHAR(10)), FIND("-", _xlfn.TEXTSPLIT('Data Table'!K209, CHAR(10)))+2,
                  SEARCH("hrs", _xlfn.TEXTSPLIT('Data Table'!K209, CHAR(10)))-SEARCH("-", _xlfn.TEXTSPLIT('Data Table'!K209, CHAR(10)))-2))/12)
               ), 2),
               "-"
            )
         )
      )
   )
)</f>
        <v>2</v>
      </c>
      <c r="L208" s="203" cm="1">
        <f t="array" ref="L208">IF('Data Table'!N209="", "-",
   IF('Data Table'!N209="-", "-",
      IF(ISNUMBER('Data Table'!N209*1), 'Data Table'!N209,
         IF(ISNUMBER(SEARCH("hrs", 'Data Table'!N209)),
            IFERROR(
               ROUND(SUMPRODUCT(
                  VALUE(LEFT(_xlfn.TEXTSPLIT('Data Table'!N209, CHAR(10)), FIND("-", _xlfn.TEXTSPLIT('Data Table'!N209, CHAR(10)))-1)) *
                  (VALUE(MID(_xlfn.TEXTSPLIT('Data Table'!N209, CHAR(10)), FIND("-", _xlfn.TEXTSPLIT('Data Table'!N209, CHAR(10)))+2,
                  SEARCH("hrs", _xlfn.TEXTSPLIT('Data Table'!N209, CHAR(10)))-SEARCH("-", _xlfn.TEXTSPLIT('Data Table'!N209, CHAR(10)))-2))/12)
               ), 2),
               "-"
            )
         )
      )
   )
)</f>
        <v>3</v>
      </c>
      <c r="M208" s="203" cm="1">
        <f t="array" ref="M208">IF('Data Table'!O209="", "-",
   IF('Data Table'!O209="-", "-",
      IF(ISNUMBER('Data Table'!O209*1), 'Data Table'!O209,
         IF(ISNUMBER(SEARCH("hrs", 'Data Table'!O209)),
            IFERROR(
               ROUND(SUMPRODUCT(
                  VALUE(LEFT(_xlfn.TEXTSPLIT('Data Table'!O209, CHAR(10)), FIND("-", _xlfn.TEXTSPLIT('Data Table'!O209, CHAR(10)))-1)) *
                  (VALUE(MID(_xlfn.TEXTSPLIT('Data Table'!O209, CHAR(10)), FIND("-", _xlfn.TEXTSPLIT('Data Table'!O209, CHAR(10)))+2,
                  SEARCH("hrs", _xlfn.TEXTSPLIT('Data Table'!O209, CHAR(10)))-SEARCH("-", _xlfn.TEXTSPLIT('Data Table'!O209, CHAR(10)))-2))/12)
               ), 2),
               "-"
            )
         )
      )
   )
)</f>
        <v>2</v>
      </c>
      <c r="N208" s="203" cm="1">
        <f t="array" ref="N208">IF('Data Table'!P209="", "-",
   IF('Data Table'!P209="-", "-",
      IF(ISNUMBER('Data Table'!P209*1), 'Data Table'!P209,
         IF(ISNUMBER(SEARCH("hrs", 'Data Table'!P209)),
            IFERROR(
               ROUND(SUMPRODUCT(
                  VALUE(LEFT(_xlfn.TEXTSPLIT('Data Table'!P209, CHAR(10)), FIND("-", _xlfn.TEXTSPLIT('Data Table'!P209, CHAR(10)))-1)) *
                  (VALUE(MID(_xlfn.TEXTSPLIT('Data Table'!P209, CHAR(10)), FIND("-", _xlfn.TEXTSPLIT('Data Table'!P209, CHAR(10)))+2,
                  SEARCH("hrs", _xlfn.TEXTSPLIT('Data Table'!P209, CHAR(10)))-SEARCH("-", _xlfn.TEXTSPLIT('Data Table'!P209, CHAR(10)))-2))/12)
               ), 2),
               "-"
            )
         )
      )
   )
)</f>
        <v>5</v>
      </c>
      <c r="O208" s="203" cm="1">
        <f t="array" ref="O208">IF('Data Table'!Q209="", "-",
   IF('Data Table'!Q209="-", "-",
      IF(ISNUMBER('Data Table'!Q209*1), 'Data Table'!Q209,
         IF(ISNUMBER(SEARCH("hrs", 'Data Table'!Q209)),
            IFERROR(
               ROUND(SUMPRODUCT(
                  VALUE(LEFT(_xlfn.TEXTSPLIT('Data Table'!Q209, CHAR(10)), FIND("-", _xlfn.TEXTSPLIT('Data Table'!Q209, CHAR(10)))-1)) *
                  (VALUE(MID(_xlfn.TEXTSPLIT('Data Table'!Q209, CHAR(10)), FIND("-", _xlfn.TEXTSPLIT('Data Table'!Q209, CHAR(10)))+2,
                  SEARCH("hrs", _xlfn.TEXTSPLIT('Data Table'!Q209, CHAR(10)))-SEARCH("-", _xlfn.TEXTSPLIT('Data Table'!Q209, CHAR(10)))-2))/12)
               ), 2),
               "-"
            )
         )
      )
   )
)</f>
        <v>4</v>
      </c>
      <c r="P208" s="203" cm="1">
        <f t="array" ref="P208">IF('Data Table'!R209="", "-",
   IF('Data Table'!R209="-", "-",
      IF(ISNUMBER('Data Table'!R209*1), 'Data Table'!R209,
         IF(ISNUMBER(SEARCH("hrs", 'Data Table'!R209)),
            IFERROR(
               ROUND(SUMPRODUCT(
                  VALUE(LEFT(_xlfn.TEXTSPLIT('Data Table'!R209, CHAR(10)), FIND("-", _xlfn.TEXTSPLIT('Data Table'!R209, CHAR(10)))-1)) *
                  (VALUE(MID(_xlfn.TEXTSPLIT('Data Table'!R209, CHAR(10)), FIND("-", _xlfn.TEXTSPLIT('Data Table'!R209, CHAR(10)))+2,
                  SEARCH("hrs", _xlfn.TEXTSPLIT('Data Table'!R209, CHAR(10)))-SEARCH("-", _xlfn.TEXTSPLIT('Data Table'!R209, CHAR(10)))-2))/12)
               ), 2),
               "-"
            )
         )
      )
   )
)</f>
        <v>2</v>
      </c>
      <c r="Q208" s="203" cm="1">
        <f t="array" ref="Q208">IF('Data Table'!S209="", "-",
   IF('Data Table'!S209="-", "-",
      IF(ISNUMBER('Data Table'!S209*1), 'Data Table'!S209,
         IF(ISNUMBER(SEARCH("hrs", 'Data Table'!S209)),
            IFERROR(
               ROUND(SUMPRODUCT(
                  VALUE(LEFT(_xlfn.TEXTSPLIT('Data Table'!S209, CHAR(10)), FIND("-", _xlfn.TEXTSPLIT('Data Table'!S209, CHAR(10)))-1)) *
                  (VALUE(MID(_xlfn.TEXTSPLIT('Data Table'!S209, CHAR(10)), FIND("-", _xlfn.TEXTSPLIT('Data Table'!S209, CHAR(10)))+2,
                  SEARCH("hrs", _xlfn.TEXTSPLIT('Data Table'!S209, CHAR(10)))-SEARCH("-", _xlfn.TEXTSPLIT('Data Table'!S209, CHAR(10)))-2))/12)
               ), 2),
               "-"
            )
         )
      )
   )
)</f>
        <v>2</v>
      </c>
      <c r="R208" s="203" cm="1">
        <f t="array" ref="R208">IF('Data Table'!T209="", "-",
   IF('Data Table'!T209="-", "-",
      IF(ISNUMBER('Data Table'!T209*1), 'Data Table'!T209,
         IF(ISNUMBER(SEARCH("hrs", 'Data Table'!T209)),
            IFERROR(
               ROUND(SUMPRODUCT(
                  VALUE(LEFT(_xlfn.TEXTSPLIT('Data Table'!T209, CHAR(10)), FIND("-", _xlfn.TEXTSPLIT('Data Table'!T209, CHAR(10)))-1)) *
                  (VALUE(MID(_xlfn.TEXTSPLIT('Data Table'!T209, CHAR(10)), FIND("-", _xlfn.TEXTSPLIT('Data Table'!T209, CHAR(10)))+2,
                  SEARCH("hrs", _xlfn.TEXTSPLIT('Data Table'!T209, CHAR(10)))-SEARCH("-", _xlfn.TEXTSPLIT('Data Table'!T209, CHAR(10)))-2))/12)
               ), 2),
               "-"
            )
         )
      )
   )
)</f>
        <v>6</v>
      </c>
      <c r="S208" s="203" cm="1">
        <f t="array" ref="S208">IF('Data Table'!U209="", "-",
   IF('Data Table'!U209="-", "-",
      IF(ISNUMBER('Data Table'!U209*1), 'Data Table'!U209,
         IF(ISNUMBER(SEARCH("hrs", 'Data Table'!U209)),
            IFERROR(
               ROUND(SUMPRODUCT(
                  VALUE(LEFT(_xlfn.TEXTSPLIT('Data Table'!U209, CHAR(10)), FIND("-", _xlfn.TEXTSPLIT('Data Table'!U209, CHAR(10)))-1)) *
                  (VALUE(MID(_xlfn.TEXTSPLIT('Data Table'!U209, CHAR(10)), FIND("-", _xlfn.TEXTSPLIT('Data Table'!U209, CHAR(10)))+2,
                  SEARCH("hrs", _xlfn.TEXTSPLIT('Data Table'!U209, CHAR(10)))-SEARCH("-", _xlfn.TEXTSPLIT('Data Table'!U209, CHAR(10)))-2))/12)
               ), 2),
               "-"
            )
         )
      )
   )
)</f>
        <v>6</v>
      </c>
      <c r="T208" s="251">
        <v>24788</v>
      </c>
      <c r="U208" s="251">
        <v>63036</v>
      </c>
      <c r="V208" s="251">
        <v>814</v>
      </c>
      <c r="W208" s="295"/>
    </row>
    <row r="209" spans="1:23" s="3" customFormat="1" ht="20.25" customHeight="1">
      <c r="A209" s="205">
        <v>45519</v>
      </c>
      <c r="B209" s="203" cm="1">
        <f t="array" ref="B209">IF('Data Table'!B210="", "-",
   IF('Data Table'!B210="-", "-",
      IF(ISNUMBER('Data Table'!B210*1), 'Data Table'!B210,
         IF(ISNUMBER(SEARCH("hrs", 'Data Table'!B210)),
            IFERROR(
               ROUND(SUMPRODUCT(
                  VALUE(LEFT(_xlfn.TEXTSPLIT('Data Table'!B210, CHAR(10)), FIND("-", _xlfn.TEXTSPLIT('Data Table'!B210, CHAR(10)))-1)) *
                  (VALUE(MID(_xlfn.TEXTSPLIT('Data Table'!B210, CHAR(10)), FIND("-", _xlfn.TEXTSPLIT('Data Table'!B210, CHAR(10)))+2,
                  SEARCH("hrs", _xlfn.TEXTSPLIT('Data Table'!B210, CHAR(10)))-SEARCH("-", _xlfn.TEXTSPLIT('Data Table'!B210, CHAR(10)))-2))/12)
               ), 2),
               "-"
            )
         )
      )
   )
)</f>
        <v>138</v>
      </c>
      <c r="C209" s="203" cm="1">
        <f t="array" ref="C209">IF('Data Table'!C210="", "-",
   IF('Data Table'!C210="-", "-",
      IF(ISNUMBER('Data Table'!C210*1), 'Data Table'!C210,
         IF(ISNUMBER(SEARCH("hrs", 'Data Table'!C210)),
            IFERROR(
               ROUND(SUMPRODUCT(
                  VALUE(LEFT(_xlfn.TEXTSPLIT('Data Table'!C210, CHAR(10)), FIND("-", _xlfn.TEXTSPLIT('Data Table'!C210, CHAR(10)))-1)) *
                  (VALUE(MID(_xlfn.TEXTSPLIT('Data Table'!C210, CHAR(10)), FIND("-", _xlfn.TEXTSPLIT('Data Table'!C210, CHAR(10)))+2,
                  SEARCH("hrs", _xlfn.TEXTSPLIT('Data Table'!C210, CHAR(10)))-SEARCH("-", _xlfn.TEXTSPLIT('Data Table'!C210, CHAR(10)))-2))/12)
               ), 2),
               "-"
            )
         )
      )
   )
)</f>
        <v>137</v>
      </c>
      <c r="D209" s="203" cm="1">
        <f t="array" ref="D209">IF('Data Table'!D210="", "-",
   IF('Data Table'!D210="-", "-",
      IF(ISNUMBER('Data Table'!D210*1), 'Data Table'!D210,
         IF(ISNUMBER(SEARCH("hrs", 'Data Table'!D210)),
            IFERROR(
               ROUND(SUMPRODUCT(
                  VALUE(LEFT(_xlfn.TEXTSPLIT('Data Table'!D210, CHAR(10)), FIND("-", _xlfn.TEXTSPLIT('Data Table'!D210, CHAR(10)))-1)) *
                  (VALUE(MID(_xlfn.TEXTSPLIT('Data Table'!D210, CHAR(10)), FIND("-", _xlfn.TEXTSPLIT('Data Table'!D210, CHAR(10)))+2,
                  SEARCH("hrs", _xlfn.TEXTSPLIT('Data Table'!D210, CHAR(10)))-SEARCH("-", _xlfn.TEXTSPLIT('Data Table'!D210, CHAR(10)))-2))/12)
               ), 2),
               "-"
            )
         )
      )
   )
)</f>
        <v>21</v>
      </c>
      <c r="E209" s="203" cm="1">
        <f t="array" ref="E209">IF('Data Table'!E210="", "-",
   IF('Data Table'!E210="-", "-",
      IF(ISNUMBER('Data Table'!E210*1), 'Data Table'!E210,
         IF(ISNUMBER(SEARCH("hrs", 'Data Table'!E210)),
            IFERROR(
               ROUND(SUMPRODUCT(
                  VALUE(LEFT(_xlfn.TEXTSPLIT('Data Table'!E210, CHAR(10)), FIND("-", _xlfn.TEXTSPLIT('Data Table'!E210, CHAR(10)))-1)) *
                  (VALUE(MID(_xlfn.TEXTSPLIT('Data Table'!E210, CHAR(10)), FIND("-", _xlfn.TEXTSPLIT('Data Table'!E210, CHAR(10)))+2,
                  SEARCH("hrs", _xlfn.TEXTSPLIT('Data Table'!E210, CHAR(10)))-SEARCH("-", _xlfn.TEXTSPLIT('Data Table'!E210, CHAR(10)))-2))/12)
               ), 2),
               "-"
            )
         )
      )
   )
)</f>
        <v>21</v>
      </c>
      <c r="F209" s="203" cm="1">
        <f t="array" ref="F209">IF('Data Table'!F210="", "-",
   IF('Data Table'!F210="-", "-",
      IF(ISNUMBER('Data Table'!F210*1), 'Data Table'!F210,
         IF(ISNUMBER(SEARCH("hrs", 'Data Table'!F210)),
            IFERROR(
               ROUND(SUMPRODUCT(
                  VALUE(LEFT(_xlfn.TEXTSPLIT('Data Table'!F210, CHAR(10)), FIND("-", _xlfn.TEXTSPLIT('Data Table'!F210, CHAR(10)))-1)) *
                  (VALUE(MID(_xlfn.TEXTSPLIT('Data Table'!F210, CHAR(10)), FIND("-", _xlfn.TEXTSPLIT('Data Table'!F210, CHAR(10)))+2,
                  SEARCH("hrs", _xlfn.TEXTSPLIT('Data Table'!F210, CHAR(10)))-SEARCH("-", _xlfn.TEXTSPLIT('Data Table'!F210, CHAR(10)))-2))/12)
               ), 2),
               "-"
            )
         )
      )
   )
)</f>
        <v>10</v>
      </c>
      <c r="G209" s="203" cm="1">
        <f t="array" ref="G209">IF('Data Table'!G210="", "-",
   IF('Data Table'!G210="-", "-",
      IF(ISNUMBER('Data Table'!G210*1), 'Data Table'!G210,
         IF(ISNUMBER(SEARCH("hrs", 'Data Table'!G210)),
            IFERROR(
               ROUND(SUMPRODUCT(
                  VALUE(LEFT(_xlfn.TEXTSPLIT('Data Table'!G210, CHAR(10)), FIND("-", _xlfn.TEXTSPLIT('Data Table'!G210, CHAR(10)))-1)) *
                  (VALUE(MID(_xlfn.TEXTSPLIT('Data Table'!G210, CHAR(10)), FIND("-", _xlfn.TEXTSPLIT('Data Table'!G210, CHAR(10)))+2,
                  SEARCH("hrs", _xlfn.TEXTSPLIT('Data Table'!G210, CHAR(10)))-SEARCH("-", _xlfn.TEXTSPLIT('Data Table'!G210, CHAR(10)))-2))/12)
               ), 2),
               "-"
            )
         )
      )
   )
)</f>
        <v>9</v>
      </c>
      <c r="H209" s="203" cm="1">
        <f t="array" ref="H209">IF('Data Table'!H210="", "-",
   IF('Data Table'!H210="-", "-",
      IF(ISNUMBER('Data Table'!H210*1), 'Data Table'!H210,
         IF(ISNUMBER(SEARCH("hrs", 'Data Table'!H210)),
            IFERROR(
               ROUND(SUMPRODUCT(
                  VALUE(LEFT(_xlfn.TEXTSPLIT('Data Table'!H210, CHAR(10)), FIND("-", _xlfn.TEXTSPLIT('Data Table'!H210, CHAR(10)))-1)) *
                  (VALUE(MID(_xlfn.TEXTSPLIT('Data Table'!H210, CHAR(10)), FIND("-", _xlfn.TEXTSPLIT('Data Table'!H210, CHAR(10)))+2,
                  SEARCH("hrs", _xlfn.TEXTSPLIT('Data Table'!H210, CHAR(10)))-SEARCH("-", _xlfn.TEXTSPLIT('Data Table'!H210, CHAR(10)))-2))/12)
               ), 2),
               "-"
            )
         )
      )
   )
)</f>
        <v>8</v>
      </c>
      <c r="I209" s="203" cm="1">
        <f t="array" ref="I209">IF('Data Table'!I210="", "-",
   IF('Data Table'!I210="-", "-",
      IF(ISNUMBER('Data Table'!I210*1), 'Data Table'!I210,
         IF(ISNUMBER(SEARCH("hrs", 'Data Table'!I210)),
            IFERROR(
               ROUND(SUMPRODUCT(
                  VALUE(LEFT(_xlfn.TEXTSPLIT('Data Table'!I210, CHAR(10)), FIND("-", _xlfn.TEXTSPLIT('Data Table'!I210, CHAR(10)))-1)) *
                  (VALUE(MID(_xlfn.TEXTSPLIT('Data Table'!I210, CHAR(10)), FIND("-", _xlfn.TEXTSPLIT('Data Table'!I210, CHAR(10)))+2,
                  SEARCH("hrs", _xlfn.TEXTSPLIT('Data Table'!I210, CHAR(10)))-SEARCH("-", _xlfn.TEXTSPLIT('Data Table'!I210, CHAR(10)))-2))/12)
               ), 2),
               "-"
            )
         )
      )
   )
)</f>
        <v>6</v>
      </c>
      <c r="J209" s="203" cm="1">
        <f t="array" ref="J209">IF('Data Table'!J210="", "-",
   IF('Data Table'!J210="-", "-",
      IF(ISNUMBER('Data Table'!J210*1), 'Data Table'!J210,
         IF(ISNUMBER(SEARCH("hrs", 'Data Table'!J210)),
            IFERROR(
               ROUND(SUMPRODUCT(
                  VALUE(LEFT(_xlfn.TEXTSPLIT('Data Table'!J210, CHAR(10)), FIND("-", _xlfn.TEXTSPLIT('Data Table'!J210, CHAR(10)))-1)) *
                  (VALUE(MID(_xlfn.TEXTSPLIT('Data Table'!J210, CHAR(10)), FIND("-", _xlfn.TEXTSPLIT('Data Table'!J210, CHAR(10)))+2,
                  SEARCH("hrs", _xlfn.TEXTSPLIT('Data Table'!J210, CHAR(10)))-SEARCH("-", _xlfn.TEXTSPLIT('Data Table'!J210, CHAR(10)))-2))/12)
               ), 2),
               "-"
            )
         )
      )
   )
)</f>
        <v>2</v>
      </c>
      <c r="K209" s="203" cm="1">
        <f t="array" ref="K209">IF('Data Table'!K210="", "-",
   IF('Data Table'!K210="-", "-",
      IF(ISNUMBER('Data Table'!K210*1), 'Data Table'!K210,
         IF(ISNUMBER(SEARCH("hrs", 'Data Table'!K210)),
            IFERROR(
               ROUND(SUMPRODUCT(
                  VALUE(LEFT(_xlfn.TEXTSPLIT('Data Table'!K210, CHAR(10)), FIND("-", _xlfn.TEXTSPLIT('Data Table'!K210, CHAR(10)))-1)) *
                  (VALUE(MID(_xlfn.TEXTSPLIT('Data Table'!K210, CHAR(10)), FIND("-", _xlfn.TEXTSPLIT('Data Table'!K210, CHAR(10)))+2,
                  SEARCH("hrs", _xlfn.TEXTSPLIT('Data Table'!K210, CHAR(10)))-SEARCH("-", _xlfn.TEXTSPLIT('Data Table'!K210, CHAR(10)))-2))/12)
               ), 2),
               "-"
            )
         )
      )
   )
)</f>
        <v>1</v>
      </c>
      <c r="L209" s="203" cm="1">
        <f t="array" ref="L209">IF('Data Table'!N210="", "-",
   IF('Data Table'!N210="-", "-",
      IF(ISNUMBER('Data Table'!N210*1), 'Data Table'!N210,
         IF(ISNUMBER(SEARCH("hrs", 'Data Table'!N210)),
            IFERROR(
               ROUND(SUMPRODUCT(
                  VALUE(LEFT(_xlfn.TEXTSPLIT('Data Table'!N210, CHAR(10)), FIND("-", _xlfn.TEXTSPLIT('Data Table'!N210, CHAR(10)))-1)) *
                  (VALUE(MID(_xlfn.TEXTSPLIT('Data Table'!N210, CHAR(10)), FIND("-", _xlfn.TEXTSPLIT('Data Table'!N210, CHAR(10)))+2,
                  SEARCH("hrs", _xlfn.TEXTSPLIT('Data Table'!N210, CHAR(10)))-SEARCH("-", _xlfn.TEXTSPLIT('Data Table'!N210, CHAR(10)))-2))/12)
               ), 2),
               "-"
            )
         )
      )
   )
)</f>
        <v>2</v>
      </c>
      <c r="M209" s="203" cm="1">
        <f t="array" ref="M209">IF('Data Table'!O210="", "-",
   IF('Data Table'!O210="-", "-",
      IF(ISNUMBER('Data Table'!O210*1), 'Data Table'!O210,
         IF(ISNUMBER(SEARCH("hrs", 'Data Table'!O210)),
            IFERROR(
               ROUND(SUMPRODUCT(
                  VALUE(LEFT(_xlfn.TEXTSPLIT('Data Table'!O210, CHAR(10)), FIND("-", _xlfn.TEXTSPLIT('Data Table'!O210, CHAR(10)))-1)) *
                  (VALUE(MID(_xlfn.TEXTSPLIT('Data Table'!O210, CHAR(10)), FIND("-", _xlfn.TEXTSPLIT('Data Table'!O210, CHAR(10)))+2,
                  SEARCH("hrs", _xlfn.TEXTSPLIT('Data Table'!O210, CHAR(10)))-SEARCH("-", _xlfn.TEXTSPLIT('Data Table'!O210, CHAR(10)))-2))/12)
               ), 2),
               "-"
            )
         )
      )
   )
)</f>
        <v>2</v>
      </c>
      <c r="N209" s="203" cm="1">
        <f t="array" ref="N209">IF('Data Table'!P210="", "-",
   IF('Data Table'!P210="-", "-",
      IF(ISNUMBER('Data Table'!P210*1), 'Data Table'!P210,
         IF(ISNUMBER(SEARCH("hrs", 'Data Table'!P210)),
            IFERROR(
               ROUND(SUMPRODUCT(
                  VALUE(LEFT(_xlfn.TEXTSPLIT('Data Table'!P210, CHAR(10)), FIND("-", _xlfn.TEXTSPLIT('Data Table'!P210, CHAR(10)))-1)) *
                  (VALUE(MID(_xlfn.TEXTSPLIT('Data Table'!P210, CHAR(10)), FIND("-", _xlfn.TEXTSPLIT('Data Table'!P210, CHAR(10)))+2,
                  SEARCH("hrs", _xlfn.TEXTSPLIT('Data Table'!P210, CHAR(10)))-SEARCH("-", _xlfn.TEXTSPLIT('Data Table'!P210, CHAR(10)))-2))/12)
               ), 2),
               "-"
            )
         )
      )
   )
)</f>
        <v>4</v>
      </c>
      <c r="O209" s="203" cm="1">
        <f t="array" ref="O209">IF('Data Table'!Q210="", "-",
   IF('Data Table'!Q210="-", "-",
      IF(ISNUMBER('Data Table'!Q210*1), 'Data Table'!Q210,
         IF(ISNUMBER(SEARCH("hrs", 'Data Table'!Q210)),
            IFERROR(
               ROUND(SUMPRODUCT(
                  VALUE(LEFT(_xlfn.TEXTSPLIT('Data Table'!Q210, CHAR(10)), FIND("-", _xlfn.TEXTSPLIT('Data Table'!Q210, CHAR(10)))-1)) *
                  (VALUE(MID(_xlfn.TEXTSPLIT('Data Table'!Q210, CHAR(10)), FIND("-", _xlfn.TEXTSPLIT('Data Table'!Q210, CHAR(10)))+2,
                  SEARCH("hrs", _xlfn.TEXTSPLIT('Data Table'!Q210, CHAR(10)))-SEARCH("-", _xlfn.TEXTSPLIT('Data Table'!Q210, CHAR(10)))-2))/12)
               ), 2),
               "-"
            )
         )
      )
   )
)</f>
        <v>4</v>
      </c>
      <c r="P209" s="203" cm="1">
        <f t="array" ref="P209">IF('Data Table'!R210="", "-",
   IF('Data Table'!R210="-", "-",
      IF(ISNUMBER('Data Table'!R210*1), 'Data Table'!R210,
         IF(ISNUMBER(SEARCH("hrs", 'Data Table'!R210)),
            IFERROR(
               ROUND(SUMPRODUCT(
                  VALUE(LEFT(_xlfn.TEXTSPLIT('Data Table'!R210, CHAR(10)), FIND("-", _xlfn.TEXTSPLIT('Data Table'!R210, CHAR(10)))-1)) *
                  (VALUE(MID(_xlfn.TEXTSPLIT('Data Table'!R210, CHAR(10)), FIND("-", _xlfn.TEXTSPLIT('Data Table'!R210, CHAR(10)))+2,
                  SEARCH("hrs", _xlfn.TEXTSPLIT('Data Table'!R210, CHAR(10)))-SEARCH("-", _xlfn.TEXTSPLIT('Data Table'!R210, CHAR(10)))-2))/12)
               ), 2),
               "-"
            )
         )
      )
   )
)</f>
        <v>2</v>
      </c>
      <c r="Q209" s="203" cm="1">
        <f t="array" ref="Q209">IF('Data Table'!S210="", "-",
   IF('Data Table'!S210="-", "-",
      IF(ISNUMBER('Data Table'!S210*1), 'Data Table'!S210,
         IF(ISNUMBER(SEARCH("hrs", 'Data Table'!S210)),
            IFERROR(
               ROUND(SUMPRODUCT(
                  VALUE(LEFT(_xlfn.TEXTSPLIT('Data Table'!S210, CHAR(10)), FIND("-", _xlfn.TEXTSPLIT('Data Table'!S210, CHAR(10)))-1)) *
                  (VALUE(MID(_xlfn.TEXTSPLIT('Data Table'!S210, CHAR(10)), FIND("-", _xlfn.TEXTSPLIT('Data Table'!S210, CHAR(10)))+2,
                  SEARCH("hrs", _xlfn.TEXTSPLIT('Data Table'!S210, CHAR(10)))-SEARCH("-", _xlfn.TEXTSPLIT('Data Table'!S210, CHAR(10)))-2))/12)
               ), 2),
               "-"
            )
         )
      )
   )
)</f>
        <v>2</v>
      </c>
      <c r="R209" s="203" cm="1">
        <f t="array" ref="R209">IF('Data Table'!T210="", "-",
   IF('Data Table'!T210="-", "-",
      IF(ISNUMBER('Data Table'!T210*1), 'Data Table'!T210,
         IF(ISNUMBER(SEARCH("hrs", 'Data Table'!T210)),
            IFERROR(
               ROUND(SUMPRODUCT(
                  VALUE(LEFT(_xlfn.TEXTSPLIT('Data Table'!T210, CHAR(10)), FIND("-", _xlfn.TEXTSPLIT('Data Table'!T210, CHAR(10)))-1)) *
                  (VALUE(MID(_xlfn.TEXTSPLIT('Data Table'!T210, CHAR(10)), FIND("-", _xlfn.TEXTSPLIT('Data Table'!T210, CHAR(10)))+2,
                  SEARCH("hrs", _xlfn.TEXTSPLIT('Data Table'!T210, CHAR(10)))-SEARCH("-", _xlfn.TEXTSPLIT('Data Table'!T210, CHAR(10)))-2))/12)
               ), 2),
               "-"
            )
         )
      )
   )
)</f>
        <v>6</v>
      </c>
      <c r="S209" s="203" cm="1">
        <f t="array" ref="S209">IF('Data Table'!U210="", "-",
   IF('Data Table'!U210="-", "-",
      IF(ISNUMBER('Data Table'!U210*1), 'Data Table'!U210,
         IF(ISNUMBER(SEARCH("hrs", 'Data Table'!U210)),
            IFERROR(
               ROUND(SUMPRODUCT(
                  VALUE(LEFT(_xlfn.TEXTSPLIT('Data Table'!U210, CHAR(10)), FIND("-", _xlfn.TEXTSPLIT('Data Table'!U210, CHAR(10)))-1)) *
                  (VALUE(MID(_xlfn.TEXTSPLIT('Data Table'!U210, CHAR(10)), FIND("-", _xlfn.TEXTSPLIT('Data Table'!U210, CHAR(10)))+2,
                  SEARCH("hrs", _xlfn.TEXTSPLIT('Data Table'!U210, CHAR(10)))-SEARCH("-", _xlfn.TEXTSPLIT('Data Table'!U210, CHAR(10)))-2))/12)
               ), 2),
               "-"
            )
         )
      )
   )
)</f>
        <v>6</v>
      </c>
      <c r="T209" s="251">
        <v>24993</v>
      </c>
      <c r="U209" s="251">
        <v>61551</v>
      </c>
      <c r="V209" s="251">
        <v>761</v>
      </c>
      <c r="W209" s="295"/>
    </row>
    <row r="210" spans="1:23" s="3" customFormat="1" ht="20.25" customHeight="1">
      <c r="A210" s="205">
        <v>45520</v>
      </c>
      <c r="B210" s="203" cm="1">
        <f t="array" ref="B210">IF('Data Table'!B211="", "-",
   IF('Data Table'!B211="-", "-",
      IF(ISNUMBER('Data Table'!B211*1), 'Data Table'!B211,
         IF(ISNUMBER(SEARCH("hrs", 'Data Table'!B211)),
            IFERROR(
               ROUND(SUMPRODUCT(
                  VALUE(LEFT(_xlfn.TEXTSPLIT('Data Table'!B211, CHAR(10)), FIND("-", _xlfn.TEXTSPLIT('Data Table'!B211, CHAR(10)))-1)) *
                  (VALUE(MID(_xlfn.TEXTSPLIT('Data Table'!B211, CHAR(10)), FIND("-", _xlfn.TEXTSPLIT('Data Table'!B211, CHAR(10)))+2,
                  SEARCH("hrs", _xlfn.TEXTSPLIT('Data Table'!B211, CHAR(10)))-SEARCH("-", _xlfn.TEXTSPLIT('Data Table'!B211, CHAR(10)))-2))/12)
               ), 2),
               "-"
            )
         )
      )
   )
)</f>
        <v>140</v>
      </c>
      <c r="C210" s="203" cm="1">
        <f t="array" ref="C210">IF('Data Table'!C211="", "-",
   IF('Data Table'!C211="-", "-",
      IF(ISNUMBER('Data Table'!C211*1), 'Data Table'!C211,
         IF(ISNUMBER(SEARCH("hrs", 'Data Table'!C211)),
            IFERROR(
               ROUND(SUMPRODUCT(
                  VALUE(LEFT(_xlfn.TEXTSPLIT('Data Table'!C211, CHAR(10)), FIND("-", _xlfn.TEXTSPLIT('Data Table'!C211, CHAR(10)))-1)) *
                  (VALUE(MID(_xlfn.TEXTSPLIT('Data Table'!C211, CHAR(10)), FIND("-", _xlfn.TEXTSPLIT('Data Table'!C211, CHAR(10)))+2,
                  SEARCH("hrs", _xlfn.TEXTSPLIT('Data Table'!C211, CHAR(10)))-SEARCH("-", _xlfn.TEXTSPLIT('Data Table'!C211, CHAR(10)))-2))/12)
               ), 2),
               "-"
            )
         )
      )
   )
)</f>
        <v>144</v>
      </c>
      <c r="D210" s="203" cm="1">
        <f t="array" ref="D210">IF('Data Table'!D211="", "-",
   IF('Data Table'!D211="-", "-",
      IF(ISNUMBER('Data Table'!D211*1), 'Data Table'!D211,
         IF(ISNUMBER(SEARCH("hrs", 'Data Table'!D211)),
            IFERROR(
               ROUND(SUMPRODUCT(
                  VALUE(LEFT(_xlfn.TEXTSPLIT('Data Table'!D211, CHAR(10)), FIND("-", _xlfn.TEXTSPLIT('Data Table'!D211, CHAR(10)))-1)) *
                  (VALUE(MID(_xlfn.TEXTSPLIT('Data Table'!D211, CHAR(10)), FIND("-", _xlfn.TEXTSPLIT('Data Table'!D211, CHAR(10)))+2,
                  SEARCH("hrs", _xlfn.TEXTSPLIT('Data Table'!D211, CHAR(10)))-SEARCH("-", _xlfn.TEXTSPLIT('Data Table'!D211, CHAR(10)))-2))/12)
               ), 2),
               "-"
            )
         )
      )
   )
)</f>
        <v>25</v>
      </c>
      <c r="E210" s="203" cm="1">
        <f t="array" ref="E210">IF('Data Table'!E211="", "-",
   IF('Data Table'!E211="-", "-",
      IF(ISNUMBER('Data Table'!E211*1), 'Data Table'!E211,
         IF(ISNUMBER(SEARCH("hrs", 'Data Table'!E211)),
            IFERROR(
               ROUND(SUMPRODUCT(
                  VALUE(LEFT(_xlfn.TEXTSPLIT('Data Table'!E211, CHAR(10)), FIND("-", _xlfn.TEXTSPLIT('Data Table'!E211, CHAR(10)))-1)) *
                  (VALUE(MID(_xlfn.TEXTSPLIT('Data Table'!E211, CHAR(10)), FIND("-", _xlfn.TEXTSPLIT('Data Table'!E211, CHAR(10)))+2,
                  SEARCH("hrs", _xlfn.TEXTSPLIT('Data Table'!E211, CHAR(10)))-SEARCH("-", _xlfn.TEXTSPLIT('Data Table'!E211, CHAR(10)))-2))/12)
               ), 2),
               "-"
            )
         )
      )
   )
)</f>
        <v>26</v>
      </c>
      <c r="F210" s="203" cm="1">
        <f t="array" ref="F210">IF('Data Table'!F211="", "-",
   IF('Data Table'!F211="-", "-",
      IF(ISNUMBER('Data Table'!F211*1), 'Data Table'!F211,
         IF(ISNUMBER(SEARCH("hrs", 'Data Table'!F211)),
            IFERROR(
               ROUND(SUMPRODUCT(
                  VALUE(LEFT(_xlfn.TEXTSPLIT('Data Table'!F211, CHAR(10)), FIND("-", _xlfn.TEXTSPLIT('Data Table'!F211, CHAR(10)))-1)) *
                  (VALUE(MID(_xlfn.TEXTSPLIT('Data Table'!F211, CHAR(10)), FIND("-", _xlfn.TEXTSPLIT('Data Table'!F211, CHAR(10)))+2,
                  SEARCH("hrs", _xlfn.TEXTSPLIT('Data Table'!F211, CHAR(10)))-SEARCH("-", _xlfn.TEXTSPLIT('Data Table'!F211, CHAR(10)))-2))/12)
               ), 2),
               "-"
            )
         )
      )
   )
)</f>
        <v>10</v>
      </c>
      <c r="G210" s="203" cm="1">
        <f t="array" ref="G210">IF('Data Table'!G211="", "-",
   IF('Data Table'!G211="-", "-",
      IF(ISNUMBER('Data Table'!G211*1), 'Data Table'!G211,
         IF(ISNUMBER(SEARCH("hrs", 'Data Table'!G211)),
            IFERROR(
               ROUND(SUMPRODUCT(
                  VALUE(LEFT(_xlfn.TEXTSPLIT('Data Table'!G211, CHAR(10)), FIND("-", _xlfn.TEXTSPLIT('Data Table'!G211, CHAR(10)))-1)) *
                  (VALUE(MID(_xlfn.TEXTSPLIT('Data Table'!G211, CHAR(10)), FIND("-", _xlfn.TEXTSPLIT('Data Table'!G211, CHAR(10)))+2,
                  SEARCH("hrs", _xlfn.TEXTSPLIT('Data Table'!G211, CHAR(10)))-SEARCH("-", _xlfn.TEXTSPLIT('Data Table'!G211, CHAR(10)))-2))/12)
               ), 2),
               "-"
            )
         )
      )
   )
)</f>
        <v>8</v>
      </c>
      <c r="H210" s="203" cm="1">
        <f t="array" ref="H210">IF('Data Table'!H211="", "-",
   IF('Data Table'!H211="-", "-",
      IF(ISNUMBER('Data Table'!H211*1), 'Data Table'!H211,
         IF(ISNUMBER(SEARCH("hrs", 'Data Table'!H211)),
            IFERROR(
               ROUND(SUMPRODUCT(
                  VALUE(LEFT(_xlfn.TEXTSPLIT('Data Table'!H211, CHAR(10)), FIND("-", _xlfn.TEXTSPLIT('Data Table'!H211, CHAR(10)))-1)) *
                  (VALUE(MID(_xlfn.TEXTSPLIT('Data Table'!H211, CHAR(10)), FIND("-", _xlfn.TEXTSPLIT('Data Table'!H211, CHAR(10)))+2,
                  SEARCH("hrs", _xlfn.TEXTSPLIT('Data Table'!H211, CHAR(10)))-SEARCH("-", _xlfn.TEXTSPLIT('Data Table'!H211, CHAR(10)))-2))/12)
               ), 2),
               "-"
            )
         )
      )
   )
)</f>
        <v>8</v>
      </c>
      <c r="I210" s="203" cm="1">
        <f t="array" ref="I210">IF('Data Table'!I211="", "-",
   IF('Data Table'!I211="-", "-",
      IF(ISNUMBER('Data Table'!I211*1), 'Data Table'!I211,
         IF(ISNUMBER(SEARCH("hrs", 'Data Table'!I211)),
            IFERROR(
               ROUND(SUMPRODUCT(
                  VALUE(LEFT(_xlfn.TEXTSPLIT('Data Table'!I211, CHAR(10)), FIND("-", _xlfn.TEXTSPLIT('Data Table'!I211, CHAR(10)))-1)) *
                  (VALUE(MID(_xlfn.TEXTSPLIT('Data Table'!I211, CHAR(10)), FIND("-", _xlfn.TEXTSPLIT('Data Table'!I211, CHAR(10)))+2,
                  SEARCH("hrs", _xlfn.TEXTSPLIT('Data Table'!I211, CHAR(10)))-SEARCH("-", _xlfn.TEXTSPLIT('Data Table'!I211, CHAR(10)))-2))/12)
               ), 2),
               "-"
            )
         )
      )
   )
)</f>
        <v>6</v>
      </c>
      <c r="J210" s="203" cm="1">
        <f t="array" ref="J210">IF('Data Table'!J211="", "-",
   IF('Data Table'!J211="-", "-",
      IF(ISNUMBER('Data Table'!J211*1), 'Data Table'!J211,
         IF(ISNUMBER(SEARCH("hrs", 'Data Table'!J211)),
            IFERROR(
               ROUND(SUMPRODUCT(
                  VALUE(LEFT(_xlfn.TEXTSPLIT('Data Table'!J211, CHAR(10)), FIND("-", _xlfn.TEXTSPLIT('Data Table'!J211, CHAR(10)))-1)) *
                  (VALUE(MID(_xlfn.TEXTSPLIT('Data Table'!J211, CHAR(10)), FIND("-", _xlfn.TEXTSPLIT('Data Table'!J211, CHAR(10)))+2,
                  SEARCH("hrs", _xlfn.TEXTSPLIT('Data Table'!J211, CHAR(10)))-SEARCH("-", _xlfn.TEXTSPLIT('Data Table'!J211, CHAR(10)))-2))/12)
               ), 2),
               "-"
            )
         )
      )
   )
)</f>
        <v>3</v>
      </c>
      <c r="K210" s="203" cm="1">
        <f t="array" ref="K210">IF('Data Table'!K211="", "-",
   IF('Data Table'!K211="-", "-",
      IF(ISNUMBER('Data Table'!K211*1), 'Data Table'!K211,
         IF(ISNUMBER(SEARCH("hrs", 'Data Table'!K211)),
            IFERROR(
               ROUND(SUMPRODUCT(
                  VALUE(LEFT(_xlfn.TEXTSPLIT('Data Table'!K211, CHAR(10)), FIND("-", _xlfn.TEXTSPLIT('Data Table'!K211, CHAR(10)))-1)) *
                  (VALUE(MID(_xlfn.TEXTSPLIT('Data Table'!K211, CHAR(10)), FIND("-", _xlfn.TEXTSPLIT('Data Table'!K211, CHAR(10)))+2,
                  SEARCH("hrs", _xlfn.TEXTSPLIT('Data Table'!K211, CHAR(10)))-SEARCH("-", _xlfn.TEXTSPLIT('Data Table'!K211, CHAR(10)))-2))/12)
               ), 2),
               "-"
            )
         )
      )
   )
)</f>
        <v>2</v>
      </c>
      <c r="L210" s="203" cm="1">
        <f t="array" ref="L210">IF('Data Table'!N211="", "-",
   IF('Data Table'!N211="-", "-",
      IF(ISNUMBER('Data Table'!N211*1), 'Data Table'!N211,
         IF(ISNUMBER(SEARCH("hrs", 'Data Table'!N211)),
            IFERROR(
               ROUND(SUMPRODUCT(
                  VALUE(LEFT(_xlfn.TEXTSPLIT('Data Table'!N211, CHAR(10)), FIND("-", _xlfn.TEXTSPLIT('Data Table'!N211, CHAR(10)))-1)) *
                  (VALUE(MID(_xlfn.TEXTSPLIT('Data Table'!N211, CHAR(10)), FIND("-", _xlfn.TEXTSPLIT('Data Table'!N211, CHAR(10)))+2,
                  SEARCH("hrs", _xlfn.TEXTSPLIT('Data Table'!N211, CHAR(10)))-SEARCH("-", _xlfn.TEXTSPLIT('Data Table'!N211, CHAR(10)))-2))/12)
               ), 2),
               "-"
            )
         )
      )
   )
)</f>
        <v>2</v>
      </c>
      <c r="M210" s="203" cm="1">
        <f t="array" ref="M210">IF('Data Table'!O211="", "-",
   IF('Data Table'!O211="-", "-",
      IF(ISNUMBER('Data Table'!O211*1), 'Data Table'!O211,
         IF(ISNUMBER(SEARCH("hrs", 'Data Table'!O211)),
            IFERROR(
               ROUND(SUMPRODUCT(
                  VALUE(LEFT(_xlfn.TEXTSPLIT('Data Table'!O211, CHAR(10)), FIND("-", _xlfn.TEXTSPLIT('Data Table'!O211, CHAR(10)))-1)) *
                  (VALUE(MID(_xlfn.TEXTSPLIT('Data Table'!O211, CHAR(10)), FIND("-", _xlfn.TEXTSPLIT('Data Table'!O211, CHAR(10)))+2,
                  SEARCH("hrs", _xlfn.TEXTSPLIT('Data Table'!O211, CHAR(10)))-SEARCH("-", _xlfn.TEXTSPLIT('Data Table'!O211, CHAR(10)))-2))/12)
               ), 2),
               "-"
            )
         )
      )
   )
)</f>
        <v>2</v>
      </c>
      <c r="N210" s="203" cm="1">
        <f t="array" ref="N210">IF('Data Table'!P211="", "-",
   IF('Data Table'!P211="-", "-",
      IF(ISNUMBER('Data Table'!P211*1), 'Data Table'!P211,
         IF(ISNUMBER(SEARCH("hrs", 'Data Table'!P211)),
            IFERROR(
               ROUND(SUMPRODUCT(
                  VALUE(LEFT(_xlfn.TEXTSPLIT('Data Table'!P211, CHAR(10)), FIND("-", _xlfn.TEXTSPLIT('Data Table'!P211, CHAR(10)))-1)) *
                  (VALUE(MID(_xlfn.TEXTSPLIT('Data Table'!P211, CHAR(10)), FIND("-", _xlfn.TEXTSPLIT('Data Table'!P211, CHAR(10)))+2,
                  SEARCH("hrs", _xlfn.TEXTSPLIT('Data Table'!P211, CHAR(10)))-SEARCH("-", _xlfn.TEXTSPLIT('Data Table'!P211, CHAR(10)))-2))/12)
               ), 2),
               "-"
            )
         )
      )
   )
)</f>
        <v>5</v>
      </c>
      <c r="O210" s="203" cm="1">
        <f t="array" ref="O210">IF('Data Table'!Q211="", "-",
   IF('Data Table'!Q211="-", "-",
      IF(ISNUMBER('Data Table'!Q211*1), 'Data Table'!Q211,
         IF(ISNUMBER(SEARCH("hrs", 'Data Table'!Q211)),
            IFERROR(
               ROUND(SUMPRODUCT(
                  VALUE(LEFT(_xlfn.TEXTSPLIT('Data Table'!Q211, CHAR(10)), FIND("-", _xlfn.TEXTSPLIT('Data Table'!Q211, CHAR(10)))-1)) *
                  (VALUE(MID(_xlfn.TEXTSPLIT('Data Table'!Q211, CHAR(10)), FIND("-", _xlfn.TEXTSPLIT('Data Table'!Q211, CHAR(10)))+2,
                  SEARCH("hrs", _xlfn.TEXTSPLIT('Data Table'!Q211, CHAR(10)))-SEARCH("-", _xlfn.TEXTSPLIT('Data Table'!Q211, CHAR(10)))-2))/12)
               ), 2),
               "-"
            )
         )
      )
   )
)</f>
        <v>4</v>
      </c>
      <c r="P210" s="203" cm="1">
        <f t="array" ref="P210">IF('Data Table'!R211="", "-",
   IF('Data Table'!R211="-", "-",
      IF(ISNUMBER('Data Table'!R211*1), 'Data Table'!R211,
         IF(ISNUMBER(SEARCH("hrs", 'Data Table'!R211)),
            IFERROR(
               ROUND(SUMPRODUCT(
                  VALUE(LEFT(_xlfn.TEXTSPLIT('Data Table'!R211, CHAR(10)), FIND("-", _xlfn.TEXTSPLIT('Data Table'!R211, CHAR(10)))-1)) *
                  (VALUE(MID(_xlfn.TEXTSPLIT('Data Table'!R211, CHAR(10)), FIND("-", _xlfn.TEXTSPLIT('Data Table'!R211, CHAR(10)))+2,
                  SEARCH("hrs", _xlfn.TEXTSPLIT('Data Table'!R211, CHAR(10)))-SEARCH("-", _xlfn.TEXTSPLIT('Data Table'!R211, CHAR(10)))-2))/12)
               ), 2),
               "-"
            )
         )
      )
   )
)</f>
        <v>2</v>
      </c>
      <c r="Q210" s="203" cm="1">
        <f t="array" ref="Q210">IF('Data Table'!S211="", "-",
   IF('Data Table'!S211="-", "-",
      IF(ISNUMBER('Data Table'!S211*1), 'Data Table'!S211,
         IF(ISNUMBER(SEARCH("hrs", 'Data Table'!S211)),
            IFERROR(
               ROUND(SUMPRODUCT(
                  VALUE(LEFT(_xlfn.TEXTSPLIT('Data Table'!S211, CHAR(10)), FIND("-", _xlfn.TEXTSPLIT('Data Table'!S211, CHAR(10)))-1)) *
                  (VALUE(MID(_xlfn.TEXTSPLIT('Data Table'!S211, CHAR(10)), FIND("-", _xlfn.TEXTSPLIT('Data Table'!S211, CHAR(10)))+2,
                  SEARCH("hrs", _xlfn.TEXTSPLIT('Data Table'!S211, CHAR(10)))-SEARCH("-", _xlfn.TEXTSPLIT('Data Table'!S211, CHAR(10)))-2))/12)
               ), 2),
               "-"
            )
         )
      )
   )
)</f>
        <v>2</v>
      </c>
      <c r="R210" s="203" cm="1">
        <f t="array" ref="R210">IF('Data Table'!T211="", "-",
   IF('Data Table'!T211="-", "-",
      IF(ISNUMBER('Data Table'!T211*1), 'Data Table'!T211,
         IF(ISNUMBER(SEARCH("hrs", 'Data Table'!T211)),
            IFERROR(
               ROUND(SUMPRODUCT(
                  VALUE(LEFT(_xlfn.TEXTSPLIT('Data Table'!T211, CHAR(10)), FIND("-", _xlfn.TEXTSPLIT('Data Table'!T211, CHAR(10)))-1)) *
                  (VALUE(MID(_xlfn.TEXTSPLIT('Data Table'!T211, CHAR(10)), FIND("-", _xlfn.TEXTSPLIT('Data Table'!T211, CHAR(10)))+2,
                  SEARCH("hrs", _xlfn.TEXTSPLIT('Data Table'!T211, CHAR(10)))-SEARCH("-", _xlfn.TEXTSPLIT('Data Table'!T211, CHAR(10)))-2))/12)
               ), 2),
               "-"
            )
         )
      )
   )
)</f>
        <v>6</v>
      </c>
      <c r="S210" s="203" cm="1">
        <f t="array" ref="S210">IF('Data Table'!U211="", "-",
   IF('Data Table'!U211="-", "-",
      IF(ISNUMBER('Data Table'!U211*1), 'Data Table'!U211,
         IF(ISNUMBER(SEARCH("hrs", 'Data Table'!U211)),
            IFERROR(
               ROUND(SUMPRODUCT(
                  VALUE(LEFT(_xlfn.TEXTSPLIT('Data Table'!U211, CHAR(10)), FIND("-", _xlfn.TEXTSPLIT('Data Table'!U211, CHAR(10)))-1)) *
                  (VALUE(MID(_xlfn.TEXTSPLIT('Data Table'!U211, CHAR(10)), FIND("-", _xlfn.TEXTSPLIT('Data Table'!U211, CHAR(10)))+2,
                  SEARCH("hrs", _xlfn.TEXTSPLIT('Data Table'!U211, CHAR(10)))-SEARCH("-", _xlfn.TEXTSPLIT('Data Table'!U211, CHAR(10)))-2))/12)
               ), 2),
               "-"
            )
         )
      )
   )
)</f>
        <v>6</v>
      </c>
      <c r="T210" s="251">
        <v>26096</v>
      </c>
      <c r="U210" s="251">
        <v>67712</v>
      </c>
      <c r="V210" s="251">
        <v>917</v>
      </c>
      <c r="W210" s="295"/>
    </row>
    <row r="211" spans="1:23" s="3" customFormat="1" ht="20.25" customHeight="1">
      <c r="A211" s="205">
        <v>45521</v>
      </c>
      <c r="B211" s="203" cm="1">
        <f t="array" ref="B211">IF('Data Table'!B212="", "-",
   IF('Data Table'!B212="-", "-",
      IF(ISNUMBER('Data Table'!B212*1), 'Data Table'!B212,
         IF(ISNUMBER(SEARCH("hrs", 'Data Table'!B212)),
            IFERROR(
               ROUND(SUMPRODUCT(
                  VALUE(LEFT(_xlfn.TEXTSPLIT('Data Table'!B212, CHAR(10)), FIND("-", _xlfn.TEXTSPLIT('Data Table'!B212, CHAR(10)))-1)) *
                  (VALUE(MID(_xlfn.TEXTSPLIT('Data Table'!B212, CHAR(10)), FIND("-", _xlfn.TEXTSPLIT('Data Table'!B212, CHAR(10)))+2,
                  SEARCH("hrs", _xlfn.TEXTSPLIT('Data Table'!B212, CHAR(10)))-SEARCH("-", _xlfn.TEXTSPLIT('Data Table'!B212, CHAR(10)))-2))/12)
               ), 2),
               "-"
            )
         )
      )
   )
)</f>
        <v>145</v>
      </c>
      <c r="C211" s="203" cm="1">
        <f t="array" ref="C211">IF('Data Table'!C212="", "-",
   IF('Data Table'!C212="-", "-",
      IF(ISNUMBER('Data Table'!C212*1), 'Data Table'!C212,
         IF(ISNUMBER(SEARCH("hrs", 'Data Table'!C212)),
            IFERROR(
               ROUND(SUMPRODUCT(
                  VALUE(LEFT(_xlfn.TEXTSPLIT('Data Table'!C212, CHAR(10)), FIND("-", _xlfn.TEXTSPLIT('Data Table'!C212, CHAR(10)))-1)) *
                  (VALUE(MID(_xlfn.TEXTSPLIT('Data Table'!C212, CHAR(10)), FIND("-", _xlfn.TEXTSPLIT('Data Table'!C212, CHAR(10)))+2,
                  SEARCH("hrs", _xlfn.TEXTSPLIT('Data Table'!C212, CHAR(10)))-SEARCH("-", _xlfn.TEXTSPLIT('Data Table'!C212, CHAR(10)))-2))/12)
               ), 2),
               "-"
            )
         )
      )
   )
)</f>
        <v>142</v>
      </c>
      <c r="D211" s="203" cm="1">
        <f t="array" ref="D211">IF('Data Table'!D212="", "-",
   IF('Data Table'!D212="-", "-",
      IF(ISNUMBER('Data Table'!D212*1), 'Data Table'!D212,
         IF(ISNUMBER(SEARCH("hrs", 'Data Table'!D212)),
            IFERROR(
               ROUND(SUMPRODUCT(
                  VALUE(LEFT(_xlfn.TEXTSPLIT('Data Table'!D212, CHAR(10)), FIND("-", _xlfn.TEXTSPLIT('Data Table'!D212, CHAR(10)))-1)) *
                  (VALUE(MID(_xlfn.TEXTSPLIT('Data Table'!D212, CHAR(10)), FIND("-", _xlfn.TEXTSPLIT('Data Table'!D212, CHAR(10)))+2,
                  SEARCH("hrs", _xlfn.TEXTSPLIT('Data Table'!D212, CHAR(10)))-SEARCH("-", _xlfn.TEXTSPLIT('Data Table'!D212, CHAR(10)))-2))/12)
               ), 2),
               "-"
            )
         )
      )
   )
)</f>
        <v>23</v>
      </c>
      <c r="E211" s="203" cm="1">
        <f t="array" ref="E211">IF('Data Table'!E212="", "-",
   IF('Data Table'!E212="-", "-",
      IF(ISNUMBER('Data Table'!E212*1), 'Data Table'!E212,
         IF(ISNUMBER(SEARCH("hrs", 'Data Table'!E212)),
            IFERROR(
               ROUND(SUMPRODUCT(
                  VALUE(LEFT(_xlfn.TEXTSPLIT('Data Table'!E212, CHAR(10)), FIND("-", _xlfn.TEXTSPLIT('Data Table'!E212, CHAR(10)))-1)) *
                  (VALUE(MID(_xlfn.TEXTSPLIT('Data Table'!E212, CHAR(10)), FIND("-", _xlfn.TEXTSPLIT('Data Table'!E212, CHAR(10)))+2,
                  SEARCH("hrs", _xlfn.TEXTSPLIT('Data Table'!E212, CHAR(10)))-SEARCH("-", _xlfn.TEXTSPLIT('Data Table'!E212, CHAR(10)))-2))/12)
               ), 2),
               "-"
            )
         )
      )
   )
)</f>
        <v>26</v>
      </c>
      <c r="F211" s="203" cm="1">
        <f t="array" ref="F211">IF('Data Table'!F212="", "-",
   IF('Data Table'!F212="-", "-",
      IF(ISNUMBER('Data Table'!F212*1), 'Data Table'!F212,
         IF(ISNUMBER(SEARCH("hrs", 'Data Table'!F212)),
            IFERROR(
               ROUND(SUMPRODUCT(
                  VALUE(LEFT(_xlfn.TEXTSPLIT('Data Table'!F212, CHAR(10)), FIND("-", _xlfn.TEXTSPLIT('Data Table'!F212, CHAR(10)))-1)) *
                  (VALUE(MID(_xlfn.TEXTSPLIT('Data Table'!F212, CHAR(10)), FIND("-", _xlfn.TEXTSPLIT('Data Table'!F212, CHAR(10)))+2,
                  SEARCH("hrs", _xlfn.TEXTSPLIT('Data Table'!F212, CHAR(10)))-SEARCH("-", _xlfn.TEXTSPLIT('Data Table'!F212, CHAR(10)))-2))/12)
               ), 2),
               "-"
            )
         )
      )
   )
)</f>
        <v>8</v>
      </c>
      <c r="G211" s="203" cm="1">
        <f t="array" ref="G211">IF('Data Table'!G212="", "-",
   IF('Data Table'!G212="-", "-",
      IF(ISNUMBER('Data Table'!G212*1), 'Data Table'!G212,
         IF(ISNUMBER(SEARCH("hrs", 'Data Table'!G212)),
            IFERROR(
               ROUND(SUMPRODUCT(
                  VALUE(LEFT(_xlfn.TEXTSPLIT('Data Table'!G212, CHAR(10)), FIND("-", _xlfn.TEXTSPLIT('Data Table'!G212, CHAR(10)))-1)) *
                  (VALUE(MID(_xlfn.TEXTSPLIT('Data Table'!G212, CHAR(10)), FIND("-", _xlfn.TEXTSPLIT('Data Table'!G212, CHAR(10)))+2,
                  SEARCH("hrs", _xlfn.TEXTSPLIT('Data Table'!G212, CHAR(10)))-SEARCH("-", _xlfn.TEXTSPLIT('Data Table'!G212, CHAR(10)))-2))/12)
               ), 2),
               "-"
            )
         )
      )
   )
)</f>
        <v>8</v>
      </c>
      <c r="H211" s="203" cm="1">
        <f t="array" ref="H211">IF('Data Table'!H212="", "-",
   IF('Data Table'!H212="-", "-",
      IF(ISNUMBER('Data Table'!H212*1), 'Data Table'!H212,
         IF(ISNUMBER(SEARCH("hrs", 'Data Table'!H212)),
            IFERROR(
               ROUND(SUMPRODUCT(
                  VALUE(LEFT(_xlfn.TEXTSPLIT('Data Table'!H212, CHAR(10)), FIND("-", _xlfn.TEXTSPLIT('Data Table'!H212, CHAR(10)))-1)) *
                  (VALUE(MID(_xlfn.TEXTSPLIT('Data Table'!H212, CHAR(10)), FIND("-", _xlfn.TEXTSPLIT('Data Table'!H212, CHAR(10)))+2,
                  SEARCH("hrs", _xlfn.TEXTSPLIT('Data Table'!H212, CHAR(10)))-SEARCH("-", _xlfn.TEXTSPLIT('Data Table'!H212, CHAR(10)))-2))/12)
               ), 2),
               "-"
            )
         )
      )
   )
)</f>
        <v>9</v>
      </c>
      <c r="I211" s="203" cm="1">
        <f t="array" ref="I211">IF('Data Table'!I212="", "-",
   IF('Data Table'!I212="-", "-",
      IF(ISNUMBER('Data Table'!I212*1), 'Data Table'!I212,
         IF(ISNUMBER(SEARCH("hrs", 'Data Table'!I212)),
            IFERROR(
               ROUND(SUMPRODUCT(
                  VALUE(LEFT(_xlfn.TEXTSPLIT('Data Table'!I212, CHAR(10)), FIND("-", _xlfn.TEXTSPLIT('Data Table'!I212, CHAR(10)))-1)) *
                  (VALUE(MID(_xlfn.TEXTSPLIT('Data Table'!I212, CHAR(10)), FIND("-", _xlfn.TEXTSPLIT('Data Table'!I212, CHAR(10)))+2,
                  SEARCH("hrs", _xlfn.TEXTSPLIT('Data Table'!I212, CHAR(10)))-SEARCH("-", _xlfn.TEXTSPLIT('Data Table'!I212, CHAR(10)))-2))/12)
               ), 2),
               "-"
            )
         )
      )
   )
)</f>
        <v>8</v>
      </c>
      <c r="J211" s="203" cm="1">
        <f t="array" ref="J211">IF('Data Table'!J212="", "-",
   IF('Data Table'!J212="-", "-",
      IF(ISNUMBER('Data Table'!J212*1), 'Data Table'!J212,
         IF(ISNUMBER(SEARCH("hrs", 'Data Table'!J212)),
            IFERROR(
               ROUND(SUMPRODUCT(
                  VALUE(LEFT(_xlfn.TEXTSPLIT('Data Table'!J212, CHAR(10)), FIND("-", _xlfn.TEXTSPLIT('Data Table'!J212, CHAR(10)))-1)) *
                  (VALUE(MID(_xlfn.TEXTSPLIT('Data Table'!J212, CHAR(10)), FIND("-", _xlfn.TEXTSPLIT('Data Table'!J212, CHAR(10)))+2,
                  SEARCH("hrs", _xlfn.TEXTSPLIT('Data Table'!J212, CHAR(10)))-SEARCH("-", _xlfn.TEXTSPLIT('Data Table'!J212, CHAR(10)))-2))/12)
               ), 2),
               "-"
            )
         )
      )
   )
)</f>
        <v>3</v>
      </c>
      <c r="K211" s="203" cm="1">
        <f t="array" ref="K211">IF('Data Table'!K212="", "-",
   IF('Data Table'!K212="-", "-",
      IF(ISNUMBER('Data Table'!K212*1), 'Data Table'!K212,
         IF(ISNUMBER(SEARCH("hrs", 'Data Table'!K212)),
            IFERROR(
               ROUND(SUMPRODUCT(
                  VALUE(LEFT(_xlfn.TEXTSPLIT('Data Table'!K212, CHAR(10)), FIND("-", _xlfn.TEXTSPLIT('Data Table'!K212, CHAR(10)))-1)) *
                  (VALUE(MID(_xlfn.TEXTSPLIT('Data Table'!K212, CHAR(10)), FIND("-", _xlfn.TEXTSPLIT('Data Table'!K212, CHAR(10)))+2,
                  SEARCH("hrs", _xlfn.TEXTSPLIT('Data Table'!K212, CHAR(10)))-SEARCH("-", _xlfn.TEXTSPLIT('Data Table'!K212, CHAR(10)))-2))/12)
               ), 2),
               "-"
            )
         )
      )
   )
)</f>
        <v>3</v>
      </c>
      <c r="L211" s="203" cm="1">
        <f t="array" ref="L211">IF('Data Table'!N212="", "-",
   IF('Data Table'!N212="-", "-",
      IF(ISNUMBER('Data Table'!N212*1), 'Data Table'!N212,
         IF(ISNUMBER(SEARCH("hrs", 'Data Table'!N212)),
            IFERROR(
               ROUND(SUMPRODUCT(
                  VALUE(LEFT(_xlfn.TEXTSPLIT('Data Table'!N212, CHAR(10)), FIND("-", _xlfn.TEXTSPLIT('Data Table'!N212, CHAR(10)))-1)) *
                  (VALUE(MID(_xlfn.TEXTSPLIT('Data Table'!N212, CHAR(10)), FIND("-", _xlfn.TEXTSPLIT('Data Table'!N212, CHAR(10)))+2,
                  SEARCH("hrs", _xlfn.TEXTSPLIT('Data Table'!N212, CHAR(10)))-SEARCH("-", _xlfn.TEXTSPLIT('Data Table'!N212, CHAR(10)))-2))/12)
               ), 2),
               "-"
            )
         )
      )
   )
)</f>
        <v>2</v>
      </c>
      <c r="M211" s="203" cm="1">
        <f t="array" ref="M211">IF('Data Table'!O212="", "-",
   IF('Data Table'!O212="-", "-",
      IF(ISNUMBER('Data Table'!O212*1), 'Data Table'!O212,
         IF(ISNUMBER(SEARCH("hrs", 'Data Table'!O212)),
            IFERROR(
               ROUND(SUMPRODUCT(
                  VALUE(LEFT(_xlfn.TEXTSPLIT('Data Table'!O212, CHAR(10)), FIND("-", _xlfn.TEXTSPLIT('Data Table'!O212, CHAR(10)))-1)) *
                  (VALUE(MID(_xlfn.TEXTSPLIT('Data Table'!O212, CHAR(10)), FIND("-", _xlfn.TEXTSPLIT('Data Table'!O212, CHAR(10)))+2,
                  SEARCH("hrs", _xlfn.TEXTSPLIT('Data Table'!O212, CHAR(10)))-SEARCH("-", _xlfn.TEXTSPLIT('Data Table'!O212, CHAR(10)))-2))/12)
               ), 2),
               "-"
            )
         )
      )
   )
)</f>
        <v>2</v>
      </c>
      <c r="N211" s="203" cm="1">
        <f t="array" ref="N211">IF('Data Table'!P212="", "-",
   IF('Data Table'!P212="-", "-",
      IF(ISNUMBER('Data Table'!P212*1), 'Data Table'!P212,
         IF(ISNUMBER(SEARCH("hrs", 'Data Table'!P212)),
            IFERROR(
               ROUND(SUMPRODUCT(
                  VALUE(LEFT(_xlfn.TEXTSPLIT('Data Table'!P212, CHAR(10)), FIND("-", _xlfn.TEXTSPLIT('Data Table'!P212, CHAR(10)))-1)) *
                  (VALUE(MID(_xlfn.TEXTSPLIT('Data Table'!P212, CHAR(10)), FIND("-", _xlfn.TEXTSPLIT('Data Table'!P212, CHAR(10)))+2,
                  SEARCH("hrs", _xlfn.TEXTSPLIT('Data Table'!P212, CHAR(10)))-SEARCH("-", _xlfn.TEXTSPLIT('Data Table'!P212, CHAR(10)))-2))/12)
               ), 2),
               "-"
            )
         )
      )
   )
)</f>
        <v>4</v>
      </c>
      <c r="O211" s="203" cm="1">
        <f t="array" ref="O211">IF('Data Table'!Q212="", "-",
   IF('Data Table'!Q212="-", "-",
      IF(ISNUMBER('Data Table'!Q212*1), 'Data Table'!Q212,
         IF(ISNUMBER(SEARCH("hrs", 'Data Table'!Q212)),
            IFERROR(
               ROUND(SUMPRODUCT(
                  VALUE(LEFT(_xlfn.TEXTSPLIT('Data Table'!Q212, CHAR(10)), FIND("-", _xlfn.TEXTSPLIT('Data Table'!Q212, CHAR(10)))-1)) *
                  (VALUE(MID(_xlfn.TEXTSPLIT('Data Table'!Q212, CHAR(10)), FIND("-", _xlfn.TEXTSPLIT('Data Table'!Q212, CHAR(10)))+2,
                  SEARCH("hrs", _xlfn.TEXTSPLIT('Data Table'!Q212, CHAR(10)))-SEARCH("-", _xlfn.TEXTSPLIT('Data Table'!Q212, CHAR(10)))-2))/12)
               ), 2),
               "-"
            )
         )
      )
   )
)</f>
        <v>4</v>
      </c>
      <c r="P211" s="203" cm="1">
        <f t="array" ref="P211">IF('Data Table'!R212="", "-",
   IF('Data Table'!R212="-", "-",
      IF(ISNUMBER('Data Table'!R212*1), 'Data Table'!R212,
         IF(ISNUMBER(SEARCH("hrs", 'Data Table'!R212)),
            IFERROR(
               ROUND(SUMPRODUCT(
                  VALUE(LEFT(_xlfn.TEXTSPLIT('Data Table'!R212, CHAR(10)), FIND("-", _xlfn.TEXTSPLIT('Data Table'!R212, CHAR(10)))-1)) *
                  (VALUE(MID(_xlfn.TEXTSPLIT('Data Table'!R212, CHAR(10)), FIND("-", _xlfn.TEXTSPLIT('Data Table'!R212, CHAR(10)))+2,
                  SEARCH("hrs", _xlfn.TEXTSPLIT('Data Table'!R212, CHAR(10)))-SEARCH("-", _xlfn.TEXTSPLIT('Data Table'!R212, CHAR(10)))-2))/12)
               ), 2),
               "-"
            )
         )
      )
   )
)</f>
        <v>2</v>
      </c>
      <c r="Q211" s="203" cm="1">
        <f t="array" ref="Q211">IF('Data Table'!S212="", "-",
   IF('Data Table'!S212="-", "-",
      IF(ISNUMBER('Data Table'!S212*1), 'Data Table'!S212,
         IF(ISNUMBER(SEARCH("hrs", 'Data Table'!S212)),
            IFERROR(
               ROUND(SUMPRODUCT(
                  VALUE(LEFT(_xlfn.TEXTSPLIT('Data Table'!S212, CHAR(10)), FIND("-", _xlfn.TEXTSPLIT('Data Table'!S212, CHAR(10)))-1)) *
                  (VALUE(MID(_xlfn.TEXTSPLIT('Data Table'!S212, CHAR(10)), FIND("-", _xlfn.TEXTSPLIT('Data Table'!S212, CHAR(10)))+2,
                  SEARCH("hrs", _xlfn.TEXTSPLIT('Data Table'!S212, CHAR(10)))-SEARCH("-", _xlfn.TEXTSPLIT('Data Table'!S212, CHAR(10)))-2))/12)
               ), 2),
               "-"
            )
         )
      )
   )
)</f>
        <v>2</v>
      </c>
      <c r="R211" s="203" cm="1">
        <f t="array" ref="R211">IF('Data Table'!T212="", "-",
   IF('Data Table'!T212="-", "-",
      IF(ISNUMBER('Data Table'!T212*1), 'Data Table'!T212,
         IF(ISNUMBER(SEARCH("hrs", 'Data Table'!T212)),
            IFERROR(
               ROUND(SUMPRODUCT(
                  VALUE(LEFT(_xlfn.TEXTSPLIT('Data Table'!T212, CHAR(10)), FIND("-", _xlfn.TEXTSPLIT('Data Table'!T212, CHAR(10)))-1)) *
                  (VALUE(MID(_xlfn.TEXTSPLIT('Data Table'!T212, CHAR(10)), FIND("-", _xlfn.TEXTSPLIT('Data Table'!T212, CHAR(10)))+2,
                  SEARCH("hrs", _xlfn.TEXTSPLIT('Data Table'!T212, CHAR(10)))-SEARCH("-", _xlfn.TEXTSPLIT('Data Table'!T212, CHAR(10)))-2))/12)
               ), 2),
               "-"
            )
         )
      )
   )
)</f>
        <v>6</v>
      </c>
      <c r="S211" s="203" cm="1">
        <f t="array" ref="S211">IF('Data Table'!U212="", "-",
   IF('Data Table'!U212="-", "-",
      IF(ISNUMBER('Data Table'!U212*1), 'Data Table'!U212,
         IF(ISNUMBER(SEARCH("hrs", 'Data Table'!U212)),
            IFERROR(
               ROUND(SUMPRODUCT(
                  VALUE(LEFT(_xlfn.TEXTSPLIT('Data Table'!U212, CHAR(10)), FIND("-", _xlfn.TEXTSPLIT('Data Table'!U212, CHAR(10)))-1)) *
                  (VALUE(MID(_xlfn.TEXTSPLIT('Data Table'!U212, CHAR(10)), FIND("-", _xlfn.TEXTSPLIT('Data Table'!U212, CHAR(10)))+2,
                  SEARCH("hrs", _xlfn.TEXTSPLIT('Data Table'!U212, CHAR(10)))-SEARCH("-", _xlfn.TEXTSPLIT('Data Table'!U212, CHAR(10)))-2))/12)
               ), 2),
               "-"
            )
         )
      )
   )
)</f>
        <v>6</v>
      </c>
      <c r="T211" s="251">
        <v>25534</v>
      </c>
      <c r="U211" s="251">
        <v>74317</v>
      </c>
      <c r="V211" s="251">
        <v>934</v>
      </c>
      <c r="W211" s="295"/>
    </row>
    <row r="212" spans="1:23" s="3" customFormat="1" ht="20.25" customHeight="1">
      <c r="A212" s="205">
        <v>45522</v>
      </c>
      <c r="B212" s="203" cm="1">
        <f t="array" ref="B212">IF('Data Table'!B213="", "-",
   IF('Data Table'!B213="-", "-",
      IF(ISNUMBER('Data Table'!B213*1), 'Data Table'!B213,
         IF(ISNUMBER(SEARCH("hrs", 'Data Table'!B213)),
            IFERROR(
               ROUND(SUMPRODUCT(
                  VALUE(LEFT(_xlfn.TEXTSPLIT('Data Table'!B213, CHAR(10)), FIND("-", _xlfn.TEXTSPLIT('Data Table'!B213, CHAR(10)))-1)) *
                  (VALUE(MID(_xlfn.TEXTSPLIT('Data Table'!B213, CHAR(10)), FIND("-", _xlfn.TEXTSPLIT('Data Table'!B213, CHAR(10)))+2,
                  SEARCH("hrs", _xlfn.TEXTSPLIT('Data Table'!B213, CHAR(10)))-SEARCH("-", _xlfn.TEXTSPLIT('Data Table'!B213, CHAR(10)))-2))/12)
               ), 2),
               "-"
            )
         )
      )
   )
)</f>
        <v>142</v>
      </c>
      <c r="C212" s="203" cm="1">
        <f t="array" ref="C212">IF('Data Table'!C213="", "-",
   IF('Data Table'!C213="-", "-",
      IF(ISNUMBER('Data Table'!C213*1), 'Data Table'!C213,
         IF(ISNUMBER(SEARCH("hrs", 'Data Table'!C213)),
            IFERROR(
               ROUND(SUMPRODUCT(
                  VALUE(LEFT(_xlfn.TEXTSPLIT('Data Table'!C213, CHAR(10)), FIND("-", _xlfn.TEXTSPLIT('Data Table'!C213, CHAR(10)))-1)) *
                  (VALUE(MID(_xlfn.TEXTSPLIT('Data Table'!C213, CHAR(10)), FIND("-", _xlfn.TEXTSPLIT('Data Table'!C213, CHAR(10)))+2,
                  SEARCH("hrs", _xlfn.TEXTSPLIT('Data Table'!C213, CHAR(10)))-SEARCH("-", _xlfn.TEXTSPLIT('Data Table'!C213, CHAR(10)))-2))/12)
               ), 2),
               "-"
            )
         )
      )
   )
)</f>
        <v>145</v>
      </c>
      <c r="D212" s="203" cm="1">
        <f t="array" ref="D212">IF('Data Table'!D213="", "-",
   IF('Data Table'!D213="-", "-",
      IF(ISNUMBER('Data Table'!D213*1), 'Data Table'!D213,
         IF(ISNUMBER(SEARCH("hrs", 'Data Table'!D213)),
            IFERROR(
               ROUND(SUMPRODUCT(
                  VALUE(LEFT(_xlfn.TEXTSPLIT('Data Table'!D213, CHAR(10)), FIND("-", _xlfn.TEXTSPLIT('Data Table'!D213, CHAR(10)))-1)) *
                  (VALUE(MID(_xlfn.TEXTSPLIT('Data Table'!D213, CHAR(10)), FIND("-", _xlfn.TEXTSPLIT('Data Table'!D213, CHAR(10)))+2,
                  SEARCH("hrs", _xlfn.TEXTSPLIT('Data Table'!D213, CHAR(10)))-SEARCH("-", _xlfn.TEXTSPLIT('Data Table'!D213, CHAR(10)))-2))/12)
               ), 2),
               "-"
            )
         )
      )
   )
)</f>
        <v>28</v>
      </c>
      <c r="E212" s="203" cm="1">
        <f t="array" ref="E212">IF('Data Table'!E213="", "-",
   IF('Data Table'!E213="-", "-",
      IF(ISNUMBER('Data Table'!E213*1), 'Data Table'!E213,
         IF(ISNUMBER(SEARCH("hrs", 'Data Table'!E213)),
            IFERROR(
               ROUND(SUMPRODUCT(
                  VALUE(LEFT(_xlfn.TEXTSPLIT('Data Table'!E213, CHAR(10)), FIND("-", _xlfn.TEXTSPLIT('Data Table'!E213, CHAR(10)))-1)) *
                  (VALUE(MID(_xlfn.TEXTSPLIT('Data Table'!E213, CHAR(10)), FIND("-", _xlfn.TEXTSPLIT('Data Table'!E213, CHAR(10)))+2,
                  SEARCH("hrs", _xlfn.TEXTSPLIT('Data Table'!E213, CHAR(10)))-SEARCH("-", _xlfn.TEXTSPLIT('Data Table'!E213, CHAR(10)))-2))/12)
               ), 2),
               "-"
            )
         )
      )
   )
)</f>
        <v>26</v>
      </c>
      <c r="F212" s="203" cm="1">
        <f t="array" ref="F212">IF('Data Table'!F213="", "-",
   IF('Data Table'!F213="-", "-",
      IF(ISNUMBER('Data Table'!F213*1), 'Data Table'!F213,
         IF(ISNUMBER(SEARCH("hrs", 'Data Table'!F213)),
            IFERROR(
               ROUND(SUMPRODUCT(
                  VALUE(LEFT(_xlfn.TEXTSPLIT('Data Table'!F213, CHAR(10)), FIND("-", _xlfn.TEXTSPLIT('Data Table'!F213, CHAR(10)))-1)) *
                  (VALUE(MID(_xlfn.TEXTSPLIT('Data Table'!F213, CHAR(10)), FIND("-", _xlfn.TEXTSPLIT('Data Table'!F213, CHAR(10)))+2,
                  SEARCH("hrs", _xlfn.TEXTSPLIT('Data Table'!F213, CHAR(10)))-SEARCH("-", _xlfn.TEXTSPLIT('Data Table'!F213, CHAR(10)))-2))/12)
               ), 2),
               "-"
            )
         )
      )
   )
)</f>
        <v>9</v>
      </c>
      <c r="G212" s="203" cm="1">
        <f t="array" ref="G212">IF('Data Table'!G213="", "-",
   IF('Data Table'!G213="-", "-",
      IF(ISNUMBER('Data Table'!G213*1), 'Data Table'!G213,
         IF(ISNUMBER(SEARCH("hrs", 'Data Table'!G213)),
            IFERROR(
               ROUND(SUMPRODUCT(
                  VALUE(LEFT(_xlfn.TEXTSPLIT('Data Table'!G213, CHAR(10)), FIND("-", _xlfn.TEXTSPLIT('Data Table'!G213, CHAR(10)))-1)) *
                  (VALUE(MID(_xlfn.TEXTSPLIT('Data Table'!G213, CHAR(10)), FIND("-", _xlfn.TEXTSPLIT('Data Table'!G213, CHAR(10)))+2,
                  SEARCH("hrs", _xlfn.TEXTSPLIT('Data Table'!G213, CHAR(10)))-SEARCH("-", _xlfn.TEXTSPLIT('Data Table'!G213, CHAR(10)))-2))/12)
               ), 2),
               "-"
            )
         )
      )
   )
)</f>
        <v>10</v>
      </c>
      <c r="H212" s="203" cm="1">
        <f t="array" ref="H212">IF('Data Table'!H213="", "-",
   IF('Data Table'!H213="-", "-",
      IF(ISNUMBER('Data Table'!H213*1), 'Data Table'!H213,
         IF(ISNUMBER(SEARCH("hrs", 'Data Table'!H213)),
            IFERROR(
               ROUND(SUMPRODUCT(
                  VALUE(LEFT(_xlfn.TEXTSPLIT('Data Table'!H213, CHAR(10)), FIND("-", _xlfn.TEXTSPLIT('Data Table'!H213, CHAR(10)))-1)) *
                  (VALUE(MID(_xlfn.TEXTSPLIT('Data Table'!H213, CHAR(10)), FIND("-", _xlfn.TEXTSPLIT('Data Table'!H213, CHAR(10)))+2,
                  SEARCH("hrs", _xlfn.TEXTSPLIT('Data Table'!H213, CHAR(10)))-SEARCH("-", _xlfn.TEXTSPLIT('Data Table'!H213, CHAR(10)))-2))/12)
               ), 2),
               "-"
            )
         )
      )
   )
)</f>
        <v>9</v>
      </c>
      <c r="I212" s="203" cm="1">
        <f t="array" ref="I212">IF('Data Table'!I213="", "-",
   IF('Data Table'!I213="-", "-",
      IF(ISNUMBER('Data Table'!I213*1), 'Data Table'!I213,
         IF(ISNUMBER(SEARCH("hrs", 'Data Table'!I213)),
            IFERROR(
               ROUND(SUMPRODUCT(
                  VALUE(LEFT(_xlfn.TEXTSPLIT('Data Table'!I213, CHAR(10)), FIND("-", _xlfn.TEXTSPLIT('Data Table'!I213, CHAR(10)))-1)) *
                  (VALUE(MID(_xlfn.TEXTSPLIT('Data Table'!I213, CHAR(10)), FIND("-", _xlfn.TEXTSPLIT('Data Table'!I213, CHAR(10)))+2,
                  SEARCH("hrs", _xlfn.TEXTSPLIT('Data Table'!I213, CHAR(10)))-SEARCH("-", _xlfn.TEXTSPLIT('Data Table'!I213, CHAR(10)))-2))/12)
               ), 2),
               "-"
            )
         )
      )
   )
)</f>
        <v>8</v>
      </c>
      <c r="J212" s="203" cm="1">
        <f t="array" ref="J212">IF('Data Table'!J213="", "-",
   IF('Data Table'!J213="-", "-",
      IF(ISNUMBER('Data Table'!J213*1), 'Data Table'!J213,
         IF(ISNUMBER(SEARCH("hrs", 'Data Table'!J213)),
            IFERROR(
               ROUND(SUMPRODUCT(
                  VALUE(LEFT(_xlfn.TEXTSPLIT('Data Table'!J213, CHAR(10)), FIND("-", _xlfn.TEXTSPLIT('Data Table'!J213, CHAR(10)))-1)) *
                  (VALUE(MID(_xlfn.TEXTSPLIT('Data Table'!J213, CHAR(10)), FIND("-", _xlfn.TEXTSPLIT('Data Table'!J213, CHAR(10)))+2,
                  SEARCH("hrs", _xlfn.TEXTSPLIT('Data Table'!J213, CHAR(10)))-SEARCH("-", _xlfn.TEXTSPLIT('Data Table'!J213, CHAR(10)))-2))/12)
               ), 2),
               "-"
            )
         )
      )
   )
)</f>
        <v>3</v>
      </c>
      <c r="K212" s="203" cm="1">
        <f t="array" ref="K212">IF('Data Table'!K213="", "-",
   IF('Data Table'!K213="-", "-",
      IF(ISNUMBER('Data Table'!K213*1), 'Data Table'!K213,
         IF(ISNUMBER(SEARCH("hrs", 'Data Table'!K213)),
            IFERROR(
               ROUND(SUMPRODUCT(
                  VALUE(LEFT(_xlfn.TEXTSPLIT('Data Table'!K213, CHAR(10)), FIND("-", _xlfn.TEXTSPLIT('Data Table'!K213, CHAR(10)))-1)) *
                  (VALUE(MID(_xlfn.TEXTSPLIT('Data Table'!K213, CHAR(10)), FIND("-", _xlfn.TEXTSPLIT('Data Table'!K213, CHAR(10)))+2,
                  SEARCH("hrs", _xlfn.TEXTSPLIT('Data Table'!K213, CHAR(10)))-SEARCH("-", _xlfn.TEXTSPLIT('Data Table'!K213, CHAR(10)))-2))/12)
               ), 2),
               "-"
            )
         )
      )
   )
)</f>
        <v>3</v>
      </c>
      <c r="L212" s="203" cm="1">
        <f t="array" ref="L212">IF('Data Table'!N213="", "-",
   IF('Data Table'!N213="-", "-",
      IF(ISNUMBER('Data Table'!N213*1), 'Data Table'!N213,
         IF(ISNUMBER(SEARCH("hrs", 'Data Table'!N213)),
            IFERROR(
               ROUND(SUMPRODUCT(
                  VALUE(LEFT(_xlfn.TEXTSPLIT('Data Table'!N213, CHAR(10)), FIND("-", _xlfn.TEXTSPLIT('Data Table'!N213, CHAR(10)))-1)) *
                  (VALUE(MID(_xlfn.TEXTSPLIT('Data Table'!N213, CHAR(10)), FIND("-", _xlfn.TEXTSPLIT('Data Table'!N213, CHAR(10)))+2,
                  SEARCH("hrs", _xlfn.TEXTSPLIT('Data Table'!N213, CHAR(10)))-SEARCH("-", _xlfn.TEXTSPLIT('Data Table'!N213, CHAR(10)))-2))/12)
               ), 2),
               "-"
            )
         )
      )
   )
)</f>
        <v>2</v>
      </c>
      <c r="M212" s="203" cm="1">
        <f t="array" ref="M212">IF('Data Table'!O213="", "-",
   IF('Data Table'!O213="-", "-",
      IF(ISNUMBER('Data Table'!O213*1), 'Data Table'!O213,
         IF(ISNUMBER(SEARCH("hrs", 'Data Table'!O213)),
            IFERROR(
               ROUND(SUMPRODUCT(
                  VALUE(LEFT(_xlfn.TEXTSPLIT('Data Table'!O213, CHAR(10)), FIND("-", _xlfn.TEXTSPLIT('Data Table'!O213, CHAR(10)))-1)) *
                  (VALUE(MID(_xlfn.TEXTSPLIT('Data Table'!O213, CHAR(10)), FIND("-", _xlfn.TEXTSPLIT('Data Table'!O213, CHAR(10)))+2,
                  SEARCH("hrs", _xlfn.TEXTSPLIT('Data Table'!O213, CHAR(10)))-SEARCH("-", _xlfn.TEXTSPLIT('Data Table'!O213, CHAR(10)))-2))/12)
               ), 2),
               "-"
            )
         )
      )
   )
)</f>
        <v>2</v>
      </c>
      <c r="N212" s="203" cm="1">
        <f t="array" ref="N212">IF('Data Table'!P213="", "-",
   IF('Data Table'!P213="-", "-",
      IF(ISNUMBER('Data Table'!P213*1), 'Data Table'!P213,
         IF(ISNUMBER(SEARCH("hrs", 'Data Table'!P213)),
            IFERROR(
               ROUND(SUMPRODUCT(
                  VALUE(LEFT(_xlfn.TEXTSPLIT('Data Table'!P213, CHAR(10)), FIND("-", _xlfn.TEXTSPLIT('Data Table'!P213, CHAR(10)))-1)) *
                  (VALUE(MID(_xlfn.TEXTSPLIT('Data Table'!P213, CHAR(10)), FIND("-", _xlfn.TEXTSPLIT('Data Table'!P213, CHAR(10)))+2,
                  SEARCH("hrs", _xlfn.TEXTSPLIT('Data Table'!P213, CHAR(10)))-SEARCH("-", _xlfn.TEXTSPLIT('Data Table'!P213, CHAR(10)))-2))/12)
               ), 2),
               "-"
            )
         )
      )
   )
)</f>
        <v>4</v>
      </c>
      <c r="O212" s="203" cm="1">
        <f t="array" ref="O212">IF('Data Table'!Q213="", "-",
   IF('Data Table'!Q213="-", "-",
      IF(ISNUMBER('Data Table'!Q213*1), 'Data Table'!Q213,
         IF(ISNUMBER(SEARCH("hrs", 'Data Table'!Q213)),
            IFERROR(
               ROUND(SUMPRODUCT(
                  VALUE(LEFT(_xlfn.TEXTSPLIT('Data Table'!Q213, CHAR(10)), FIND("-", _xlfn.TEXTSPLIT('Data Table'!Q213, CHAR(10)))-1)) *
                  (VALUE(MID(_xlfn.TEXTSPLIT('Data Table'!Q213, CHAR(10)), FIND("-", _xlfn.TEXTSPLIT('Data Table'!Q213, CHAR(10)))+2,
                  SEARCH("hrs", _xlfn.TEXTSPLIT('Data Table'!Q213, CHAR(10)))-SEARCH("-", _xlfn.TEXTSPLIT('Data Table'!Q213, CHAR(10)))-2))/12)
               ), 2),
               "-"
            )
         )
      )
   )
)</f>
        <v>4</v>
      </c>
      <c r="P212" s="203" cm="1">
        <f t="array" ref="P212">IF('Data Table'!R213="", "-",
   IF('Data Table'!R213="-", "-",
      IF(ISNUMBER('Data Table'!R213*1), 'Data Table'!R213,
         IF(ISNUMBER(SEARCH("hrs", 'Data Table'!R213)),
            IFERROR(
               ROUND(SUMPRODUCT(
                  VALUE(LEFT(_xlfn.TEXTSPLIT('Data Table'!R213, CHAR(10)), FIND("-", _xlfn.TEXTSPLIT('Data Table'!R213, CHAR(10)))-1)) *
                  (VALUE(MID(_xlfn.TEXTSPLIT('Data Table'!R213, CHAR(10)), FIND("-", _xlfn.TEXTSPLIT('Data Table'!R213, CHAR(10)))+2,
                  SEARCH("hrs", _xlfn.TEXTSPLIT('Data Table'!R213, CHAR(10)))-SEARCH("-", _xlfn.TEXTSPLIT('Data Table'!R213, CHAR(10)))-2))/12)
               ), 2),
               "-"
            )
         )
      )
   )
)</f>
        <v>2</v>
      </c>
      <c r="Q212" s="203" cm="1">
        <f t="array" ref="Q212">IF('Data Table'!S213="", "-",
   IF('Data Table'!S213="-", "-",
      IF(ISNUMBER('Data Table'!S213*1), 'Data Table'!S213,
         IF(ISNUMBER(SEARCH("hrs", 'Data Table'!S213)),
            IFERROR(
               ROUND(SUMPRODUCT(
                  VALUE(LEFT(_xlfn.TEXTSPLIT('Data Table'!S213, CHAR(10)), FIND("-", _xlfn.TEXTSPLIT('Data Table'!S213, CHAR(10)))-1)) *
                  (VALUE(MID(_xlfn.TEXTSPLIT('Data Table'!S213, CHAR(10)), FIND("-", _xlfn.TEXTSPLIT('Data Table'!S213, CHAR(10)))+2,
                  SEARCH("hrs", _xlfn.TEXTSPLIT('Data Table'!S213, CHAR(10)))-SEARCH("-", _xlfn.TEXTSPLIT('Data Table'!S213, CHAR(10)))-2))/12)
               ), 2),
               "-"
            )
         )
      )
   )
)</f>
        <v>2</v>
      </c>
      <c r="R212" s="203" cm="1">
        <f t="array" ref="R212">IF('Data Table'!T213="", "-",
   IF('Data Table'!T213="-", "-",
      IF(ISNUMBER('Data Table'!T213*1), 'Data Table'!T213,
         IF(ISNUMBER(SEARCH("hrs", 'Data Table'!T213)),
            IFERROR(
               ROUND(SUMPRODUCT(
                  VALUE(LEFT(_xlfn.TEXTSPLIT('Data Table'!T213, CHAR(10)), FIND("-", _xlfn.TEXTSPLIT('Data Table'!T213, CHAR(10)))-1)) *
                  (VALUE(MID(_xlfn.TEXTSPLIT('Data Table'!T213, CHAR(10)), FIND("-", _xlfn.TEXTSPLIT('Data Table'!T213, CHAR(10)))+2,
                  SEARCH("hrs", _xlfn.TEXTSPLIT('Data Table'!T213, CHAR(10)))-SEARCH("-", _xlfn.TEXTSPLIT('Data Table'!T213, CHAR(10)))-2))/12)
               ), 2),
               "-"
            )
         )
      )
   )
)</f>
        <v>6</v>
      </c>
      <c r="S212" s="203" cm="1">
        <f t="array" ref="S212">IF('Data Table'!U213="", "-",
   IF('Data Table'!U213="-", "-",
      IF(ISNUMBER('Data Table'!U213*1), 'Data Table'!U213,
         IF(ISNUMBER(SEARCH("hrs", 'Data Table'!U213)),
            IFERROR(
               ROUND(SUMPRODUCT(
                  VALUE(LEFT(_xlfn.TEXTSPLIT('Data Table'!U213, CHAR(10)), FIND("-", _xlfn.TEXTSPLIT('Data Table'!U213, CHAR(10)))-1)) *
                  (VALUE(MID(_xlfn.TEXTSPLIT('Data Table'!U213, CHAR(10)), FIND("-", _xlfn.TEXTSPLIT('Data Table'!U213, CHAR(10)))+2,
                  SEARCH("hrs", _xlfn.TEXTSPLIT('Data Table'!U213, CHAR(10)))-SEARCH("-", _xlfn.TEXTSPLIT('Data Table'!U213, CHAR(10)))-2))/12)
               ), 2),
               "-"
            )
         )
      )
   )
)</f>
        <v>6</v>
      </c>
      <c r="T212" s="251">
        <v>25977</v>
      </c>
      <c r="U212" s="251">
        <v>75742</v>
      </c>
      <c r="V212" s="251">
        <v>999</v>
      </c>
      <c r="W212" s="295"/>
    </row>
    <row r="213" spans="1:23" s="3" customFormat="1" ht="20.25" customHeight="1">
      <c r="A213" s="205">
        <v>45523</v>
      </c>
      <c r="B213" s="203" cm="1">
        <f t="array" ref="B213">IF('Data Table'!B214="", "-",
   IF('Data Table'!B214="-", "-",
      IF(ISNUMBER('Data Table'!B214*1), 'Data Table'!B214,
         IF(ISNUMBER(SEARCH("hrs", 'Data Table'!B214)),
            IFERROR(
               ROUND(SUMPRODUCT(
                  VALUE(LEFT(_xlfn.TEXTSPLIT('Data Table'!B214, CHAR(10)), FIND("-", _xlfn.TEXTSPLIT('Data Table'!B214, CHAR(10)))-1)) *
                  (VALUE(MID(_xlfn.TEXTSPLIT('Data Table'!B214, CHAR(10)), FIND("-", _xlfn.TEXTSPLIT('Data Table'!B214, CHAR(10)))+2,
                  SEARCH("hrs", _xlfn.TEXTSPLIT('Data Table'!B214, CHAR(10)))-SEARCH("-", _xlfn.TEXTSPLIT('Data Table'!B214, CHAR(10)))-2))/12)
               ), 2),
               "-"
            )
         )
      )
   )
)</f>
        <v>142</v>
      </c>
      <c r="C213" s="203" cm="1">
        <f t="array" ref="C213">IF('Data Table'!C214="", "-",
   IF('Data Table'!C214="-", "-",
      IF(ISNUMBER('Data Table'!C214*1), 'Data Table'!C214,
         IF(ISNUMBER(SEARCH("hrs", 'Data Table'!C214)),
            IFERROR(
               ROUND(SUMPRODUCT(
                  VALUE(LEFT(_xlfn.TEXTSPLIT('Data Table'!C214, CHAR(10)), FIND("-", _xlfn.TEXTSPLIT('Data Table'!C214, CHAR(10)))-1)) *
                  (VALUE(MID(_xlfn.TEXTSPLIT('Data Table'!C214, CHAR(10)), FIND("-", _xlfn.TEXTSPLIT('Data Table'!C214, CHAR(10)))+2,
                  SEARCH("hrs", _xlfn.TEXTSPLIT('Data Table'!C214, CHAR(10)))-SEARCH("-", _xlfn.TEXTSPLIT('Data Table'!C214, CHAR(10)))-2))/12)
               ), 2),
               "-"
            )
         )
      )
   )
)</f>
        <v>140</v>
      </c>
      <c r="D213" s="203" cm="1">
        <f t="array" ref="D213">IF('Data Table'!D214="", "-",
   IF('Data Table'!D214="-", "-",
      IF(ISNUMBER('Data Table'!D214*1), 'Data Table'!D214,
         IF(ISNUMBER(SEARCH("hrs", 'Data Table'!D214)),
            IFERROR(
               ROUND(SUMPRODUCT(
                  VALUE(LEFT(_xlfn.TEXTSPLIT('Data Table'!D214, CHAR(10)), FIND("-", _xlfn.TEXTSPLIT('Data Table'!D214, CHAR(10)))-1)) *
                  (VALUE(MID(_xlfn.TEXTSPLIT('Data Table'!D214, CHAR(10)), FIND("-", _xlfn.TEXTSPLIT('Data Table'!D214, CHAR(10)))+2,
                  SEARCH("hrs", _xlfn.TEXTSPLIT('Data Table'!D214, CHAR(10)))-SEARCH("-", _xlfn.TEXTSPLIT('Data Table'!D214, CHAR(10)))-2))/12)
               ), 2),
               "-"
            )
         )
      )
   )
)</f>
        <v>26</v>
      </c>
      <c r="E213" s="203" cm="1">
        <f t="array" ref="E213">IF('Data Table'!E214="", "-",
   IF('Data Table'!E214="-", "-",
      IF(ISNUMBER('Data Table'!E214*1), 'Data Table'!E214,
         IF(ISNUMBER(SEARCH("hrs", 'Data Table'!E214)),
            IFERROR(
               ROUND(SUMPRODUCT(
                  VALUE(LEFT(_xlfn.TEXTSPLIT('Data Table'!E214, CHAR(10)), FIND("-", _xlfn.TEXTSPLIT('Data Table'!E214, CHAR(10)))-1)) *
                  (VALUE(MID(_xlfn.TEXTSPLIT('Data Table'!E214, CHAR(10)), FIND("-", _xlfn.TEXTSPLIT('Data Table'!E214, CHAR(10)))+2,
                  SEARCH("hrs", _xlfn.TEXTSPLIT('Data Table'!E214, CHAR(10)))-SEARCH("-", _xlfn.TEXTSPLIT('Data Table'!E214, CHAR(10)))-2))/12)
               ), 2),
               "-"
            )
         )
      )
   )
)</f>
        <v>27</v>
      </c>
      <c r="F213" s="203" cm="1">
        <f t="array" ref="F213">IF('Data Table'!F214="", "-",
   IF('Data Table'!F214="-", "-",
      IF(ISNUMBER('Data Table'!F214*1), 'Data Table'!F214,
         IF(ISNUMBER(SEARCH("hrs", 'Data Table'!F214)),
            IFERROR(
               ROUND(SUMPRODUCT(
                  VALUE(LEFT(_xlfn.TEXTSPLIT('Data Table'!F214, CHAR(10)), FIND("-", _xlfn.TEXTSPLIT('Data Table'!F214, CHAR(10)))-1)) *
                  (VALUE(MID(_xlfn.TEXTSPLIT('Data Table'!F214, CHAR(10)), FIND("-", _xlfn.TEXTSPLIT('Data Table'!F214, CHAR(10)))+2,
                  SEARCH("hrs", _xlfn.TEXTSPLIT('Data Table'!F214, CHAR(10)))-SEARCH("-", _xlfn.TEXTSPLIT('Data Table'!F214, CHAR(10)))-2))/12)
               ), 2),
               "-"
            )
         )
      )
   )
)</f>
        <v>9</v>
      </c>
      <c r="G213" s="203" cm="1">
        <f t="array" ref="G213">IF('Data Table'!G214="", "-",
   IF('Data Table'!G214="-", "-",
      IF(ISNUMBER('Data Table'!G214*1), 'Data Table'!G214,
         IF(ISNUMBER(SEARCH("hrs", 'Data Table'!G214)),
            IFERROR(
               ROUND(SUMPRODUCT(
                  VALUE(LEFT(_xlfn.TEXTSPLIT('Data Table'!G214, CHAR(10)), FIND("-", _xlfn.TEXTSPLIT('Data Table'!G214, CHAR(10)))-1)) *
                  (VALUE(MID(_xlfn.TEXTSPLIT('Data Table'!G214, CHAR(10)), FIND("-", _xlfn.TEXTSPLIT('Data Table'!G214, CHAR(10)))+2,
                  SEARCH("hrs", _xlfn.TEXTSPLIT('Data Table'!G214, CHAR(10)))-SEARCH("-", _xlfn.TEXTSPLIT('Data Table'!G214, CHAR(10)))-2))/12)
               ), 2),
               "-"
            )
         )
      )
   )
)</f>
        <v>10</v>
      </c>
      <c r="H213" s="203" cm="1">
        <f t="array" ref="H213">IF('Data Table'!H214="", "-",
   IF('Data Table'!H214="-", "-",
      IF(ISNUMBER('Data Table'!H214*1), 'Data Table'!H214,
         IF(ISNUMBER(SEARCH("hrs", 'Data Table'!H214)),
            IFERROR(
               ROUND(SUMPRODUCT(
                  VALUE(LEFT(_xlfn.TEXTSPLIT('Data Table'!H214, CHAR(10)), FIND("-", _xlfn.TEXTSPLIT('Data Table'!H214, CHAR(10)))-1)) *
                  (VALUE(MID(_xlfn.TEXTSPLIT('Data Table'!H214, CHAR(10)), FIND("-", _xlfn.TEXTSPLIT('Data Table'!H214, CHAR(10)))+2,
                  SEARCH("hrs", _xlfn.TEXTSPLIT('Data Table'!H214, CHAR(10)))-SEARCH("-", _xlfn.TEXTSPLIT('Data Table'!H214, CHAR(10)))-2))/12)
               ), 2),
               "-"
            )
         )
      )
   )
)</f>
        <v>8</v>
      </c>
      <c r="I213" s="203" cm="1">
        <f t="array" ref="I213">IF('Data Table'!I214="", "-",
   IF('Data Table'!I214="-", "-",
      IF(ISNUMBER('Data Table'!I214*1), 'Data Table'!I214,
         IF(ISNUMBER(SEARCH("hrs", 'Data Table'!I214)),
            IFERROR(
               ROUND(SUMPRODUCT(
                  VALUE(LEFT(_xlfn.TEXTSPLIT('Data Table'!I214, CHAR(10)), FIND("-", _xlfn.TEXTSPLIT('Data Table'!I214, CHAR(10)))-1)) *
                  (VALUE(MID(_xlfn.TEXTSPLIT('Data Table'!I214, CHAR(10)), FIND("-", _xlfn.TEXTSPLIT('Data Table'!I214, CHAR(10)))+2,
                  SEARCH("hrs", _xlfn.TEXTSPLIT('Data Table'!I214, CHAR(10)))-SEARCH("-", _xlfn.TEXTSPLIT('Data Table'!I214, CHAR(10)))-2))/12)
               ), 2),
               "-"
            )
         )
      )
   )
)</f>
        <v>8</v>
      </c>
      <c r="J213" s="203" cm="1">
        <f t="array" ref="J213">IF('Data Table'!J214="", "-",
   IF('Data Table'!J214="-", "-",
      IF(ISNUMBER('Data Table'!J214*1), 'Data Table'!J214,
         IF(ISNUMBER(SEARCH("hrs", 'Data Table'!J214)),
            IFERROR(
               ROUND(SUMPRODUCT(
                  VALUE(LEFT(_xlfn.TEXTSPLIT('Data Table'!J214, CHAR(10)), FIND("-", _xlfn.TEXTSPLIT('Data Table'!J214, CHAR(10)))-1)) *
                  (VALUE(MID(_xlfn.TEXTSPLIT('Data Table'!J214, CHAR(10)), FIND("-", _xlfn.TEXTSPLIT('Data Table'!J214, CHAR(10)))+2,
                  SEARCH("hrs", _xlfn.TEXTSPLIT('Data Table'!J214, CHAR(10)))-SEARCH("-", _xlfn.TEXTSPLIT('Data Table'!J214, CHAR(10)))-2))/12)
               ), 2),
               "-"
            )
         )
      )
   )
)</f>
        <v>3</v>
      </c>
      <c r="K213" s="203" cm="1">
        <f t="array" ref="K213">IF('Data Table'!K214="", "-",
   IF('Data Table'!K214="-", "-",
      IF(ISNUMBER('Data Table'!K214*1), 'Data Table'!K214,
         IF(ISNUMBER(SEARCH("hrs", 'Data Table'!K214)),
            IFERROR(
               ROUND(SUMPRODUCT(
                  VALUE(LEFT(_xlfn.TEXTSPLIT('Data Table'!K214, CHAR(10)), FIND("-", _xlfn.TEXTSPLIT('Data Table'!K214, CHAR(10)))-1)) *
                  (VALUE(MID(_xlfn.TEXTSPLIT('Data Table'!K214, CHAR(10)), FIND("-", _xlfn.TEXTSPLIT('Data Table'!K214, CHAR(10)))+2,
                  SEARCH("hrs", _xlfn.TEXTSPLIT('Data Table'!K214, CHAR(10)))-SEARCH("-", _xlfn.TEXTSPLIT('Data Table'!K214, CHAR(10)))-2))/12)
               ), 2),
               "-"
            )
         )
      )
   )
)</f>
        <v>3</v>
      </c>
      <c r="L213" s="203" cm="1">
        <f t="array" ref="L213">IF('Data Table'!N214="", "-",
   IF('Data Table'!N214="-", "-",
      IF(ISNUMBER('Data Table'!N214*1), 'Data Table'!N214,
         IF(ISNUMBER(SEARCH("hrs", 'Data Table'!N214)),
            IFERROR(
               ROUND(SUMPRODUCT(
                  VALUE(LEFT(_xlfn.TEXTSPLIT('Data Table'!N214, CHAR(10)), FIND("-", _xlfn.TEXTSPLIT('Data Table'!N214, CHAR(10)))-1)) *
                  (VALUE(MID(_xlfn.TEXTSPLIT('Data Table'!N214, CHAR(10)), FIND("-", _xlfn.TEXTSPLIT('Data Table'!N214, CHAR(10)))+2,
                  SEARCH("hrs", _xlfn.TEXTSPLIT('Data Table'!N214, CHAR(10)))-SEARCH("-", _xlfn.TEXTSPLIT('Data Table'!N214, CHAR(10)))-2))/12)
               ), 2),
               "-"
            )
         )
      )
   )
)</f>
        <v>1</v>
      </c>
      <c r="M213" s="203" cm="1">
        <f t="array" ref="M213">IF('Data Table'!O214="", "-",
   IF('Data Table'!O214="-", "-",
      IF(ISNUMBER('Data Table'!O214*1), 'Data Table'!O214,
         IF(ISNUMBER(SEARCH("hrs", 'Data Table'!O214)),
            IFERROR(
               ROUND(SUMPRODUCT(
                  VALUE(LEFT(_xlfn.TEXTSPLIT('Data Table'!O214, CHAR(10)), FIND("-", _xlfn.TEXTSPLIT('Data Table'!O214, CHAR(10)))-1)) *
                  (VALUE(MID(_xlfn.TEXTSPLIT('Data Table'!O214, CHAR(10)), FIND("-", _xlfn.TEXTSPLIT('Data Table'!O214, CHAR(10)))+2,
                  SEARCH("hrs", _xlfn.TEXTSPLIT('Data Table'!O214, CHAR(10)))-SEARCH("-", _xlfn.TEXTSPLIT('Data Table'!O214, CHAR(10)))-2))/12)
               ), 2),
               "-"
            )
         )
      )
   )
)</f>
        <v>1</v>
      </c>
      <c r="N213" s="203" cm="1">
        <f t="array" ref="N213">IF('Data Table'!P214="", "-",
   IF('Data Table'!P214="-", "-",
      IF(ISNUMBER('Data Table'!P214*1), 'Data Table'!P214,
         IF(ISNUMBER(SEARCH("hrs", 'Data Table'!P214)),
            IFERROR(
               ROUND(SUMPRODUCT(
                  VALUE(LEFT(_xlfn.TEXTSPLIT('Data Table'!P214, CHAR(10)), FIND("-", _xlfn.TEXTSPLIT('Data Table'!P214, CHAR(10)))-1)) *
                  (VALUE(MID(_xlfn.TEXTSPLIT('Data Table'!P214, CHAR(10)), FIND("-", _xlfn.TEXTSPLIT('Data Table'!P214, CHAR(10)))+2,
                  SEARCH("hrs", _xlfn.TEXTSPLIT('Data Table'!P214, CHAR(10)))-SEARCH("-", _xlfn.TEXTSPLIT('Data Table'!P214, CHAR(10)))-2))/12)
               ), 2),
               "-"
            )
         )
      )
   )
)</f>
        <v>4</v>
      </c>
      <c r="O213" s="203" cm="1">
        <f t="array" ref="O213">IF('Data Table'!Q214="", "-",
   IF('Data Table'!Q214="-", "-",
      IF(ISNUMBER('Data Table'!Q214*1), 'Data Table'!Q214,
         IF(ISNUMBER(SEARCH("hrs", 'Data Table'!Q214)),
            IFERROR(
               ROUND(SUMPRODUCT(
                  VALUE(LEFT(_xlfn.TEXTSPLIT('Data Table'!Q214, CHAR(10)), FIND("-", _xlfn.TEXTSPLIT('Data Table'!Q214, CHAR(10)))-1)) *
                  (VALUE(MID(_xlfn.TEXTSPLIT('Data Table'!Q214, CHAR(10)), FIND("-", _xlfn.TEXTSPLIT('Data Table'!Q214, CHAR(10)))+2,
                  SEARCH("hrs", _xlfn.TEXTSPLIT('Data Table'!Q214, CHAR(10)))-SEARCH("-", _xlfn.TEXTSPLIT('Data Table'!Q214, CHAR(10)))-2))/12)
               ), 2),
               "-"
            )
         )
      )
   )
)</f>
        <v>4</v>
      </c>
      <c r="P213" s="203" cm="1">
        <f t="array" ref="P213">IF('Data Table'!R214="", "-",
   IF('Data Table'!R214="-", "-",
      IF(ISNUMBER('Data Table'!R214*1), 'Data Table'!R214,
         IF(ISNUMBER(SEARCH("hrs", 'Data Table'!R214)),
            IFERROR(
               ROUND(SUMPRODUCT(
                  VALUE(LEFT(_xlfn.TEXTSPLIT('Data Table'!R214, CHAR(10)), FIND("-", _xlfn.TEXTSPLIT('Data Table'!R214, CHAR(10)))-1)) *
                  (VALUE(MID(_xlfn.TEXTSPLIT('Data Table'!R214, CHAR(10)), FIND("-", _xlfn.TEXTSPLIT('Data Table'!R214, CHAR(10)))+2,
                  SEARCH("hrs", _xlfn.TEXTSPLIT('Data Table'!R214, CHAR(10)))-SEARCH("-", _xlfn.TEXTSPLIT('Data Table'!R214, CHAR(10)))-2))/12)
               ), 2),
               "-"
            )
         )
      )
   )
)</f>
        <v>2</v>
      </c>
      <c r="Q213" s="203" cm="1">
        <f t="array" ref="Q213">IF('Data Table'!S214="", "-",
   IF('Data Table'!S214="-", "-",
      IF(ISNUMBER('Data Table'!S214*1), 'Data Table'!S214,
         IF(ISNUMBER(SEARCH("hrs", 'Data Table'!S214)),
            IFERROR(
               ROUND(SUMPRODUCT(
                  VALUE(LEFT(_xlfn.TEXTSPLIT('Data Table'!S214, CHAR(10)), FIND("-", _xlfn.TEXTSPLIT('Data Table'!S214, CHAR(10)))-1)) *
                  (VALUE(MID(_xlfn.TEXTSPLIT('Data Table'!S214, CHAR(10)), FIND("-", _xlfn.TEXTSPLIT('Data Table'!S214, CHAR(10)))+2,
                  SEARCH("hrs", _xlfn.TEXTSPLIT('Data Table'!S214, CHAR(10)))-SEARCH("-", _xlfn.TEXTSPLIT('Data Table'!S214, CHAR(10)))-2))/12)
               ), 2),
               "-"
            )
         )
      )
   )
)</f>
        <v>2</v>
      </c>
      <c r="R213" s="203" cm="1">
        <f t="array" ref="R213">IF('Data Table'!T214="", "-",
   IF('Data Table'!T214="-", "-",
      IF(ISNUMBER('Data Table'!T214*1), 'Data Table'!T214,
         IF(ISNUMBER(SEARCH("hrs", 'Data Table'!T214)),
            IFERROR(
               ROUND(SUMPRODUCT(
                  VALUE(LEFT(_xlfn.TEXTSPLIT('Data Table'!T214, CHAR(10)), FIND("-", _xlfn.TEXTSPLIT('Data Table'!T214, CHAR(10)))-1)) *
                  (VALUE(MID(_xlfn.TEXTSPLIT('Data Table'!T214, CHAR(10)), FIND("-", _xlfn.TEXTSPLIT('Data Table'!T214, CHAR(10)))+2,
                  SEARCH("hrs", _xlfn.TEXTSPLIT('Data Table'!T214, CHAR(10)))-SEARCH("-", _xlfn.TEXTSPLIT('Data Table'!T214, CHAR(10)))-2))/12)
               ), 2),
               "-"
            )
         )
      )
   )
)</f>
        <v>6</v>
      </c>
      <c r="S213" s="203" cm="1">
        <f t="array" ref="S213">IF('Data Table'!U214="", "-",
   IF('Data Table'!U214="-", "-",
      IF(ISNUMBER('Data Table'!U214*1), 'Data Table'!U214,
         IF(ISNUMBER(SEARCH("hrs", 'Data Table'!U214)),
            IFERROR(
               ROUND(SUMPRODUCT(
                  VALUE(LEFT(_xlfn.TEXTSPLIT('Data Table'!U214, CHAR(10)), FIND("-", _xlfn.TEXTSPLIT('Data Table'!U214, CHAR(10)))-1)) *
                  (VALUE(MID(_xlfn.TEXTSPLIT('Data Table'!U214, CHAR(10)), FIND("-", _xlfn.TEXTSPLIT('Data Table'!U214, CHAR(10)))+2,
                  SEARCH("hrs", _xlfn.TEXTSPLIT('Data Table'!U214, CHAR(10)))-SEARCH("-", _xlfn.TEXTSPLIT('Data Table'!U214, CHAR(10)))-2))/12)
               ), 2),
               "-"
            )
         )
      )
   )
)</f>
        <v>6</v>
      </c>
      <c r="T213" s="251">
        <v>25934</v>
      </c>
      <c r="U213" s="251">
        <v>71727</v>
      </c>
      <c r="V213" s="251">
        <v>964</v>
      </c>
      <c r="W213" s="295"/>
    </row>
    <row r="214" spans="1:23" s="3" customFormat="1" ht="20.25" customHeight="1">
      <c r="A214" s="205">
        <v>45524</v>
      </c>
      <c r="B214" s="203" cm="1">
        <f t="array" ref="B214">IF('Data Table'!B215="", "-",
   IF('Data Table'!B215="-", "-",
      IF(ISNUMBER('Data Table'!B215*1), 'Data Table'!B215,
         IF(ISNUMBER(SEARCH("hrs", 'Data Table'!B215)),
            IFERROR(
               ROUND(SUMPRODUCT(
                  VALUE(LEFT(_xlfn.TEXTSPLIT('Data Table'!B215, CHAR(10)), FIND("-", _xlfn.TEXTSPLIT('Data Table'!B215, CHAR(10)))-1)) *
                  (VALUE(MID(_xlfn.TEXTSPLIT('Data Table'!B215, CHAR(10)), FIND("-", _xlfn.TEXTSPLIT('Data Table'!B215, CHAR(10)))+2,
                  SEARCH("hrs", _xlfn.TEXTSPLIT('Data Table'!B215, CHAR(10)))-SEARCH("-", _xlfn.TEXTSPLIT('Data Table'!B215, CHAR(10)))-2))/12)
               ), 2),
               "-"
            )
         )
      )
   )
)</f>
        <v>143</v>
      </c>
      <c r="C214" s="203" cm="1">
        <f t="array" ref="C214">IF('Data Table'!C215="", "-",
   IF('Data Table'!C215="-", "-",
      IF(ISNUMBER('Data Table'!C215*1), 'Data Table'!C215,
         IF(ISNUMBER(SEARCH("hrs", 'Data Table'!C215)),
            IFERROR(
               ROUND(SUMPRODUCT(
                  VALUE(LEFT(_xlfn.TEXTSPLIT('Data Table'!C215, CHAR(10)), FIND("-", _xlfn.TEXTSPLIT('Data Table'!C215, CHAR(10)))-1)) *
                  (VALUE(MID(_xlfn.TEXTSPLIT('Data Table'!C215, CHAR(10)), FIND("-", _xlfn.TEXTSPLIT('Data Table'!C215, CHAR(10)))+2,
                  SEARCH("hrs", _xlfn.TEXTSPLIT('Data Table'!C215, CHAR(10)))-SEARCH("-", _xlfn.TEXTSPLIT('Data Table'!C215, CHAR(10)))-2))/12)
               ), 2),
               "-"
            )
         )
      )
   )
)</f>
        <v>141</v>
      </c>
      <c r="D214" s="203" cm="1">
        <f t="array" ref="D214">IF('Data Table'!D215="", "-",
   IF('Data Table'!D215="-", "-",
      IF(ISNUMBER('Data Table'!D215*1), 'Data Table'!D215,
         IF(ISNUMBER(SEARCH("hrs", 'Data Table'!D215)),
            IFERROR(
               ROUND(SUMPRODUCT(
                  VALUE(LEFT(_xlfn.TEXTSPLIT('Data Table'!D215, CHAR(10)), FIND("-", _xlfn.TEXTSPLIT('Data Table'!D215, CHAR(10)))-1)) *
                  (VALUE(MID(_xlfn.TEXTSPLIT('Data Table'!D215, CHAR(10)), FIND("-", _xlfn.TEXTSPLIT('Data Table'!D215, CHAR(10)))+2,
                  SEARCH("hrs", _xlfn.TEXTSPLIT('Data Table'!D215, CHAR(10)))-SEARCH("-", _xlfn.TEXTSPLIT('Data Table'!D215, CHAR(10)))-2))/12)
               ), 2),
               "-"
            )
         )
      )
   )
)</f>
        <v>27</v>
      </c>
      <c r="E214" s="203" cm="1">
        <f t="array" ref="E214">IF('Data Table'!E215="", "-",
   IF('Data Table'!E215="-", "-",
      IF(ISNUMBER('Data Table'!E215*1), 'Data Table'!E215,
         IF(ISNUMBER(SEARCH("hrs", 'Data Table'!E215)),
            IFERROR(
               ROUND(SUMPRODUCT(
                  VALUE(LEFT(_xlfn.TEXTSPLIT('Data Table'!E215, CHAR(10)), FIND("-", _xlfn.TEXTSPLIT('Data Table'!E215, CHAR(10)))-1)) *
                  (VALUE(MID(_xlfn.TEXTSPLIT('Data Table'!E215, CHAR(10)), FIND("-", _xlfn.TEXTSPLIT('Data Table'!E215, CHAR(10)))+2,
                  SEARCH("hrs", _xlfn.TEXTSPLIT('Data Table'!E215, CHAR(10)))-SEARCH("-", _xlfn.TEXTSPLIT('Data Table'!E215, CHAR(10)))-2))/12)
               ), 2),
               "-"
            )
         )
      )
   )
)</f>
        <v>28</v>
      </c>
      <c r="F214" s="203" cm="1">
        <f t="array" ref="F214">IF('Data Table'!F215="", "-",
   IF('Data Table'!F215="-", "-",
      IF(ISNUMBER('Data Table'!F215*1), 'Data Table'!F215,
         IF(ISNUMBER(SEARCH("hrs", 'Data Table'!F215)),
            IFERROR(
               ROUND(SUMPRODUCT(
                  VALUE(LEFT(_xlfn.TEXTSPLIT('Data Table'!F215, CHAR(10)), FIND("-", _xlfn.TEXTSPLIT('Data Table'!F215, CHAR(10)))-1)) *
                  (VALUE(MID(_xlfn.TEXTSPLIT('Data Table'!F215, CHAR(10)), FIND("-", _xlfn.TEXTSPLIT('Data Table'!F215, CHAR(10)))+2,
                  SEARCH("hrs", _xlfn.TEXTSPLIT('Data Table'!F215, CHAR(10)))-SEARCH("-", _xlfn.TEXTSPLIT('Data Table'!F215, CHAR(10)))-2))/12)
               ), 2),
               "-"
            )
         )
      )
   )
)</f>
        <v>8</v>
      </c>
      <c r="G214" s="203" cm="1">
        <f t="array" ref="G214">IF('Data Table'!G215="", "-",
   IF('Data Table'!G215="-", "-",
      IF(ISNUMBER('Data Table'!G215*1), 'Data Table'!G215,
         IF(ISNUMBER(SEARCH("hrs", 'Data Table'!G215)),
            IFERROR(
               ROUND(SUMPRODUCT(
                  VALUE(LEFT(_xlfn.TEXTSPLIT('Data Table'!G215, CHAR(10)), FIND("-", _xlfn.TEXTSPLIT('Data Table'!G215, CHAR(10)))-1)) *
                  (VALUE(MID(_xlfn.TEXTSPLIT('Data Table'!G215, CHAR(10)), FIND("-", _xlfn.TEXTSPLIT('Data Table'!G215, CHAR(10)))+2,
                  SEARCH("hrs", _xlfn.TEXTSPLIT('Data Table'!G215, CHAR(10)))-SEARCH("-", _xlfn.TEXTSPLIT('Data Table'!G215, CHAR(10)))-2))/12)
               ), 2),
               "-"
            )
         )
      )
   )
)</f>
        <v>9</v>
      </c>
      <c r="H214" s="203" cm="1">
        <f t="array" ref="H214">IF('Data Table'!H215="", "-",
   IF('Data Table'!H215="-", "-",
      IF(ISNUMBER('Data Table'!H215*1), 'Data Table'!H215,
         IF(ISNUMBER(SEARCH("hrs", 'Data Table'!H215)),
            IFERROR(
               ROUND(SUMPRODUCT(
                  VALUE(LEFT(_xlfn.TEXTSPLIT('Data Table'!H215, CHAR(10)), FIND("-", _xlfn.TEXTSPLIT('Data Table'!H215, CHAR(10)))-1)) *
                  (VALUE(MID(_xlfn.TEXTSPLIT('Data Table'!H215, CHAR(10)), FIND("-", _xlfn.TEXTSPLIT('Data Table'!H215, CHAR(10)))+2,
                  SEARCH("hrs", _xlfn.TEXTSPLIT('Data Table'!H215, CHAR(10)))-SEARCH("-", _xlfn.TEXTSPLIT('Data Table'!H215, CHAR(10)))-2))/12)
               ), 2),
               "-"
            )
         )
      )
   )
)</f>
        <v>7</v>
      </c>
      <c r="I214" s="203" cm="1">
        <f t="array" ref="I214">IF('Data Table'!I215="", "-",
   IF('Data Table'!I215="-", "-",
      IF(ISNUMBER('Data Table'!I215*1), 'Data Table'!I215,
         IF(ISNUMBER(SEARCH("hrs", 'Data Table'!I215)),
            IFERROR(
               ROUND(SUMPRODUCT(
                  VALUE(LEFT(_xlfn.TEXTSPLIT('Data Table'!I215, CHAR(10)), FIND("-", _xlfn.TEXTSPLIT('Data Table'!I215, CHAR(10)))-1)) *
                  (VALUE(MID(_xlfn.TEXTSPLIT('Data Table'!I215, CHAR(10)), FIND("-", _xlfn.TEXTSPLIT('Data Table'!I215, CHAR(10)))+2,
                  SEARCH("hrs", _xlfn.TEXTSPLIT('Data Table'!I215, CHAR(10)))-SEARCH("-", _xlfn.TEXTSPLIT('Data Table'!I215, CHAR(10)))-2))/12)
               ), 2),
               "-"
            )
         )
      )
   )
)</f>
        <v>9</v>
      </c>
      <c r="J214" s="203" cm="1">
        <f t="array" ref="J214">IF('Data Table'!J215="", "-",
   IF('Data Table'!J215="-", "-",
      IF(ISNUMBER('Data Table'!J215*1), 'Data Table'!J215,
         IF(ISNUMBER(SEARCH("hrs", 'Data Table'!J215)),
            IFERROR(
               ROUND(SUMPRODUCT(
                  VALUE(LEFT(_xlfn.TEXTSPLIT('Data Table'!J215, CHAR(10)), FIND("-", _xlfn.TEXTSPLIT('Data Table'!J215, CHAR(10)))-1)) *
                  (VALUE(MID(_xlfn.TEXTSPLIT('Data Table'!J215, CHAR(10)), FIND("-", _xlfn.TEXTSPLIT('Data Table'!J215, CHAR(10)))+2,
                  SEARCH("hrs", _xlfn.TEXTSPLIT('Data Table'!J215, CHAR(10)))-SEARCH("-", _xlfn.TEXTSPLIT('Data Table'!J215, CHAR(10)))-2))/12)
               ), 2),
               "-"
            )
         )
      )
   )
)</f>
        <v>3</v>
      </c>
      <c r="K214" s="203" cm="1">
        <f t="array" ref="K214">IF('Data Table'!K215="", "-",
   IF('Data Table'!K215="-", "-",
      IF(ISNUMBER('Data Table'!K215*1), 'Data Table'!K215,
         IF(ISNUMBER(SEARCH("hrs", 'Data Table'!K215)),
            IFERROR(
               ROUND(SUMPRODUCT(
                  VALUE(LEFT(_xlfn.TEXTSPLIT('Data Table'!K215, CHAR(10)), FIND("-", _xlfn.TEXTSPLIT('Data Table'!K215, CHAR(10)))-1)) *
                  (VALUE(MID(_xlfn.TEXTSPLIT('Data Table'!K215, CHAR(10)), FIND("-", _xlfn.TEXTSPLIT('Data Table'!K215, CHAR(10)))+2,
                  SEARCH("hrs", _xlfn.TEXTSPLIT('Data Table'!K215, CHAR(10)))-SEARCH("-", _xlfn.TEXTSPLIT('Data Table'!K215, CHAR(10)))-2))/12)
               ), 2),
               "-"
            )
         )
      )
   )
)</f>
        <v>3</v>
      </c>
      <c r="L214" s="203" cm="1">
        <f t="array" ref="L214">IF('Data Table'!N215="", "-",
   IF('Data Table'!N215="-", "-",
      IF(ISNUMBER('Data Table'!N215*1), 'Data Table'!N215,
         IF(ISNUMBER(SEARCH("hrs", 'Data Table'!N215)),
            IFERROR(
               ROUND(SUMPRODUCT(
                  VALUE(LEFT(_xlfn.TEXTSPLIT('Data Table'!N215, CHAR(10)), FIND("-", _xlfn.TEXTSPLIT('Data Table'!N215, CHAR(10)))-1)) *
                  (VALUE(MID(_xlfn.TEXTSPLIT('Data Table'!N215, CHAR(10)), FIND("-", _xlfn.TEXTSPLIT('Data Table'!N215, CHAR(10)))+2,
                  SEARCH("hrs", _xlfn.TEXTSPLIT('Data Table'!N215, CHAR(10)))-SEARCH("-", _xlfn.TEXTSPLIT('Data Table'!N215, CHAR(10)))-2))/12)
               ), 2),
               "-"
            )
         )
      )
   )
)</f>
        <v>2</v>
      </c>
      <c r="M214" s="203" cm="1">
        <f t="array" ref="M214">IF('Data Table'!O215="", "-",
   IF('Data Table'!O215="-", "-",
      IF(ISNUMBER('Data Table'!O215*1), 'Data Table'!O215,
         IF(ISNUMBER(SEARCH("hrs", 'Data Table'!O215)),
            IFERROR(
               ROUND(SUMPRODUCT(
                  VALUE(LEFT(_xlfn.TEXTSPLIT('Data Table'!O215, CHAR(10)), FIND("-", _xlfn.TEXTSPLIT('Data Table'!O215, CHAR(10)))-1)) *
                  (VALUE(MID(_xlfn.TEXTSPLIT('Data Table'!O215, CHAR(10)), FIND("-", _xlfn.TEXTSPLIT('Data Table'!O215, CHAR(10)))+2,
                  SEARCH("hrs", _xlfn.TEXTSPLIT('Data Table'!O215, CHAR(10)))-SEARCH("-", _xlfn.TEXTSPLIT('Data Table'!O215, CHAR(10)))-2))/12)
               ), 2),
               "-"
            )
         )
      )
   )
)</f>
        <v>2</v>
      </c>
      <c r="N214" s="203" cm="1">
        <f t="array" ref="N214">IF('Data Table'!P215="", "-",
   IF('Data Table'!P215="-", "-",
      IF(ISNUMBER('Data Table'!P215*1), 'Data Table'!P215,
         IF(ISNUMBER(SEARCH("hrs", 'Data Table'!P215)),
            IFERROR(
               ROUND(SUMPRODUCT(
                  VALUE(LEFT(_xlfn.TEXTSPLIT('Data Table'!P215, CHAR(10)), FIND("-", _xlfn.TEXTSPLIT('Data Table'!P215, CHAR(10)))-1)) *
                  (VALUE(MID(_xlfn.TEXTSPLIT('Data Table'!P215, CHAR(10)), FIND("-", _xlfn.TEXTSPLIT('Data Table'!P215, CHAR(10)))+2,
                  SEARCH("hrs", _xlfn.TEXTSPLIT('Data Table'!P215, CHAR(10)))-SEARCH("-", _xlfn.TEXTSPLIT('Data Table'!P215, CHAR(10)))-2))/12)
               ), 2),
               "-"
            )
         )
      )
   )
)</f>
        <v>5</v>
      </c>
      <c r="O214" s="203" cm="1">
        <f t="array" ref="O214">IF('Data Table'!Q215="", "-",
   IF('Data Table'!Q215="-", "-",
      IF(ISNUMBER('Data Table'!Q215*1), 'Data Table'!Q215,
         IF(ISNUMBER(SEARCH("hrs", 'Data Table'!Q215)),
            IFERROR(
               ROUND(SUMPRODUCT(
                  VALUE(LEFT(_xlfn.TEXTSPLIT('Data Table'!Q215, CHAR(10)), FIND("-", _xlfn.TEXTSPLIT('Data Table'!Q215, CHAR(10)))-1)) *
                  (VALUE(MID(_xlfn.TEXTSPLIT('Data Table'!Q215, CHAR(10)), FIND("-", _xlfn.TEXTSPLIT('Data Table'!Q215, CHAR(10)))+2,
                  SEARCH("hrs", _xlfn.TEXTSPLIT('Data Table'!Q215, CHAR(10)))-SEARCH("-", _xlfn.TEXTSPLIT('Data Table'!Q215, CHAR(10)))-2))/12)
               ), 2),
               "-"
            )
         )
      )
   )
)</f>
        <v>4</v>
      </c>
      <c r="P214" s="203" cm="1">
        <f t="array" ref="P214">IF('Data Table'!R215="", "-",
   IF('Data Table'!R215="-", "-",
      IF(ISNUMBER('Data Table'!R215*1), 'Data Table'!R215,
         IF(ISNUMBER(SEARCH("hrs", 'Data Table'!R215)),
            IFERROR(
               ROUND(SUMPRODUCT(
                  VALUE(LEFT(_xlfn.TEXTSPLIT('Data Table'!R215, CHAR(10)), FIND("-", _xlfn.TEXTSPLIT('Data Table'!R215, CHAR(10)))-1)) *
                  (VALUE(MID(_xlfn.TEXTSPLIT('Data Table'!R215, CHAR(10)), FIND("-", _xlfn.TEXTSPLIT('Data Table'!R215, CHAR(10)))+2,
                  SEARCH("hrs", _xlfn.TEXTSPLIT('Data Table'!R215, CHAR(10)))-SEARCH("-", _xlfn.TEXTSPLIT('Data Table'!R215, CHAR(10)))-2))/12)
               ), 2),
               "-"
            )
         )
      )
   )
)</f>
        <v>2</v>
      </c>
      <c r="Q214" s="203" cm="1">
        <f t="array" ref="Q214">IF('Data Table'!S215="", "-",
   IF('Data Table'!S215="-", "-",
      IF(ISNUMBER('Data Table'!S215*1), 'Data Table'!S215,
         IF(ISNUMBER(SEARCH("hrs", 'Data Table'!S215)),
            IFERROR(
               ROUND(SUMPRODUCT(
                  VALUE(LEFT(_xlfn.TEXTSPLIT('Data Table'!S215, CHAR(10)), FIND("-", _xlfn.TEXTSPLIT('Data Table'!S215, CHAR(10)))-1)) *
                  (VALUE(MID(_xlfn.TEXTSPLIT('Data Table'!S215, CHAR(10)), FIND("-", _xlfn.TEXTSPLIT('Data Table'!S215, CHAR(10)))+2,
                  SEARCH("hrs", _xlfn.TEXTSPLIT('Data Table'!S215, CHAR(10)))-SEARCH("-", _xlfn.TEXTSPLIT('Data Table'!S215, CHAR(10)))-2))/12)
               ), 2),
               "-"
            )
         )
      )
   )
)</f>
        <v>2</v>
      </c>
      <c r="R214" s="203" cm="1">
        <f t="array" ref="R214">IF('Data Table'!T215="", "-",
   IF('Data Table'!T215="-", "-",
      IF(ISNUMBER('Data Table'!T215*1), 'Data Table'!T215,
         IF(ISNUMBER(SEARCH("hrs", 'Data Table'!T215)),
            IFERROR(
               ROUND(SUMPRODUCT(
                  VALUE(LEFT(_xlfn.TEXTSPLIT('Data Table'!T215, CHAR(10)), FIND("-", _xlfn.TEXTSPLIT('Data Table'!T215, CHAR(10)))-1)) *
                  (VALUE(MID(_xlfn.TEXTSPLIT('Data Table'!T215, CHAR(10)), FIND("-", _xlfn.TEXTSPLIT('Data Table'!T215, CHAR(10)))+2,
                  SEARCH("hrs", _xlfn.TEXTSPLIT('Data Table'!T215, CHAR(10)))-SEARCH("-", _xlfn.TEXTSPLIT('Data Table'!T215, CHAR(10)))-2))/12)
               ), 2),
               "-"
            )
         )
      )
   )
)</f>
        <v>6</v>
      </c>
      <c r="S214" s="203" cm="1">
        <f t="array" ref="S214">IF('Data Table'!U215="", "-",
   IF('Data Table'!U215="-", "-",
      IF(ISNUMBER('Data Table'!U215*1), 'Data Table'!U215,
         IF(ISNUMBER(SEARCH("hrs", 'Data Table'!U215)),
            IFERROR(
               ROUND(SUMPRODUCT(
                  VALUE(LEFT(_xlfn.TEXTSPLIT('Data Table'!U215, CHAR(10)), FIND("-", _xlfn.TEXTSPLIT('Data Table'!U215, CHAR(10)))-1)) *
                  (VALUE(MID(_xlfn.TEXTSPLIT('Data Table'!U215, CHAR(10)), FIND("-", _xlfn.TEXTSPLIT('Data Table'!U215, CHAR(10)))+2,
                  SEARCH("hrs", _xlfn.TEXTSPLIT('Data Table'!U215, CHAR(10)))-SEARCH("-", _xlfn.TEXTSPLIT('Data Table'!U215, CHAR(10)))-2))/12)
               ), 2),
               "-"
            )
         )
      )
   )
)</f>
        <v>6</v>
      </c>
      <c r="T214" s="251">
        <v>26206</v>
      </c>
      <c r="U214" s="251">
        <v>72139</v>
      </c>
      <c r="V214" s="251">
        <v>983</v>
      </c>
      <c r="W214" s="295"/>
    </row>
    <row r="215" spans="1:23" s="3" customFormat="1" ht="20.25" customHeight="1">
      <c r="A215" s="205">
        <v>45525</v>
      </c>
      <c r="B215" s="203" cm="1">
        <f t="array" ref="B215">IF('Data Table'!B216="", "-",
   IF('Data Table'!B216="-", "-",
      IF(ISNUMBER('Data Table'!B216*1), 'Data Table'!B216,
         IF(ISNUMBER(SEARCH("hrs", 'Data Table'!B216)),
            IFERROR(
               ROUND(SUMPRODUCT(
                  VALUE(LEFT(_xlfn.TEXTSPLIT('Data Table'!B216, CHAR(10)), FIND("-", _xlfn.TEXTSPLIT('Data Table'!B216, CHAR(10)))-1)) *
                  (VALUE(MID(_xlfn.TEXTSPLIT('Data Table'!B216, CHAR(10)), FIND("-", _xlfn.TEXTSPLIT('Data Table'!B216, CHAR(10)))+2,
                  SEARCH("hrs", _xlfn.TEXTSPLIT('Data Table'!B216, CHAR(10)))-SEARCH("-", _xlfn.TEXTSPLIT('Data Table'!B216, CHAR(10)))-2))/12)
               ), 2),
               "-"
            )
         )
      )
   )
)</f>
        <v>149</v>
      </c>
      <c r="C215" s="203" cm="1">
        <f t="array" ref="C215">IF('Data Table'!C216="", "-",
   IF('Data Table'!C216="-", "-",
      IF(ISNUMBER('Data Table'!C216*1), 'Data Table'!C216,
         IF(ISNUMBER(SEARCH("hrs", 'Data Table'!C216)),
            IFERROR(
               ROUND(SUMPRODUCT(
                  VALUE(LEFT(_xlfn.TEXTSPLIT('Data Table'!C216, CHAR(10)), FIND("-", _xlfn.TEXTSPLIT('Data Table'!C216, CHAR(10)))-1)) *
                  (VALUE(MID(_xlfn.TEXTSPLIT('Data Table'!C216, CHAR(10)), FIND("-", _xlfn.TEXTSPLIT('Data Table'!C216, CHAR(10)))+2,
                  SEARCH("hrs", _xlfn.TEXTSPLIT('Data Table'!C216, CHAR(10)))-SEARCH("-", _xlfn.TEXTSPLIT('Data Table'!C216, CHAR(10)))-2))/12)
               ), 2),
               "-"
            )
         )
      )
   )
)</f>
        <v>144</v>
      </c>
      <c r="D215" s="203" cm="1">
        <f t="array" ref="D215">IF('Data Table'!D216="", "-",
   IF('Data Table'!D216="-", "-",
      IF(ISNUMBER('Data Table'!D216*1), 'Data Table'!D216,
         IF(ISNUMBER(SEARCH("hrs", 'Data Table'!D216)),
            IFERROR(
               ROUND(SUMPRODUCT(
                  VALUE(LEFT(_xlfn.TEXTSPLIT('Data Table'!D216, CHAR(10)), FIND("-", _xlfn.TEXTSPLIT('Data Table'!D216, CHAR(10)))-1)) *
                  (VALUE(MID(_xlfn.TEXTSPLIT('Data Table'!D216, CHAR(10)), FIND("-", _xlfn.TEXTSPLIT('Data Table'!D216, CHAR(10)))+2,
                  SEARCH("hrs", _xlfn.TEXTSPLIT('Data Table'!D216, CHAR(10)))-SEARCH("-", _xlfn.TEXTSPLIT('Data Table'!D216, CHAR(10)))-2))/12)
               ), 2),
               "-"
            )
         )
      )
   )
)</f>
        <v>27</v>
      </c>
      <c r="E215" s="203" cm="1">
        <f t="array" ref="E215">IF('Data Table'!E216="", "-",
   IF('Data Table'!E216="-", "-",
      IF(ISNUMBER('Data Table'!E216*1), 'Data Table'!E216,
         IF(ISNUMBER(SEARCH("hrs", 'Data Table'!E216)),
            IFERROR(
               ROUND(SUMPRODUCT(
                  VALUE(LEFT(_xlfn.TEXTSPLIT('Data Table'!E216, CHAR(10)), FIND("-", _xlfn.TEXTSPLIT('Data Table'!E216, CHAR(10)))-1)) *
                  (VALUE(MID(_xlfn.TEXTSPLIT('Data Table'!E216, CHAR(10)), FIND("-", _xlfn.TEXTSPLIT('Data Table'!E216, CHAR(10)))+2,
                  SEARCH("hrs", _xlfn.TEXTSPLIT('Data Table'!E216, CHAR(10)))-SEARCH("-", _xlfn.TEXTSPLIT('Data Table'!E216, CHAR(10)))-2))/12)
               ), 2),
               "-"
            )
         )
      )
   )
)</f>
        <v>28</v>
      </c>
      <c r="F215" s="203" cm="1">
        <f t="array" ref="F215">IF('Data Table'!F216="", "-",
   IF('Data Table'!F216="-", "-",
      IF(ISNUMBER('Data Table'!F216*1), 'Data Table'!F216,
         IF(ISNUMBER(SEARCH("hrs", 'Data Table'!F216)),
            IFERROR(
               ROUND(SUMPRODUCT(
                  VALUE(LEFT(_xlfn.TEXTSPLIT('Data Table'!F216, CHAR(10)), FIND("-", _xlfn.TEXTSPLIT('Data Table'!F216, CHAR(10)))-1)) *
                  (VALUE(MID(_xlfn.TEXTSPLIT('Data Table'!F216, CHAR(10)), FIND("-", _xlfn.TEXTSPLIT('Data Table'!F216, CHAR(10)))+2,
                  SEARCH("hrs", _xlfn.TEXTSPLIT('Data Table'!F216, CHAR(10)))-SEARCH("-", _xlfn.TEXTSPLIT('Data Table'!F216, CHAR(10)))-2))/12)
               ), 2),
               "-"
            )
         )
      )
   )
)</f>
        <v>8</v>
      </c>
      <c r="G215" s="203" cm="1">
        <f t="array" ref="G215">IF('Data Table'!G216="", "-",
   IF('Data Table'!G216="-", "-",
      IF(ISNUMBER('Data Table'!G216*1), 'Data Table'!G216,
         IF(ISNUMBER(SEARCH("hrs", 'Data Table'!G216)),
            IFERROR(
               ROUND(SUMPRODUCT(
                  VALUE(LEFT(_xlfn.TEXTSPLIT('Data Table'!G216, CHAR(10)), FIND("-", _xlfn.TEXTSPLIT('Data Table'!G216, CHAR(10)))-1)) *
                  (VALUE(MID(_xlfn.TEXTSPLIT('Data Table'!G216, CHAR(10)), FIND("-", _xlfn.TEXTSPLIT('Data Table'!G216, CHAR(10)))+2,
                  SEARCH("hrs", _xlfn.TEXTSPLIT('Data Table'!G216, CHAR(10)))-SEARCH("-", _xlfn.TEXTSPLIT('Data Table'!G216, CHAR(10)))-2))/12)
               ), 2),
               "-"
            )
         )
      )
   )
)</f>
        <v>8</v>
      </c>
      <c r="H215" s="203" cm="1">
        <f t="array" ref="H215">IF('Data Table'!H216="", "-",
   IF('Data Table'!H216="-", "-",
      IF(ISNUMBER('Data Table'!H216*1), 'Data Table'!H216,
         IF(ISNUMBER(SEARCH("hrs", 'Data Table'!H216)),
            IFERROR(
               ROUND(SUMPRODUCT(
                  VALUE(LEFT(_xlfn.TEXTSPLIT('Data Table'!H216, CHAR(10)), FIND("-", _xlfn.TEXTSPLIT('Data Table'!H216, CHAR(10)))-1)) *
                  (VALUE(MID(_xlfn.TEXTSPLIT('Data Table'!H216, CHAR(10)), FIND("-", _xlfn.TEXTSPLIT('Data Table'!H216, CHAR(10)))+2,
                  SEARCH("hrs", _xlfn.TEXTSPLIT('Data Table'!H216, CHAR(10)))-SEARCH("-", _xlfn.TEXTSPLIT('Data Table'!H216, CHAR(10)))-2))/12)
               ), 2),
               "-"
            )
         )
      )
   )
)</f>
        <v>8</v>
      </c>
      <c r="I215" s="203" cm="1">
        <f t="array" ref="I215">IF('Data Table'!I216="", "-",
   IF('Data Table'!I216="-", "-",
      IF(ISNUMBER('Data Table'!I216*1), 'Data Table'!I216,
         IF(ISNUMBER(SEARCH("hrs", 'Data Table'!I216)),
            IFERROR(
               ROUND(SUMPRODUCT(
                  VALUE(LEFT(_xlfn.TEXTSPLIT('Data Table'!I216, CHAR(10)), FIND("-", _xlfn.TEXTSPLIT('Data Table'!I216, CHAR(10)))-1)) *
                  (VALUE(MID(_xlfn.TEXTSPLIT('Data Table'!I216, CHAR(10)), FIND("-", _xlfn.TEXTSPLIT('Data Table'!I216, CHAR(10)))+2,
                  SEARCH("hrs", _xlfn.TEXTSPLIT('Data Table'!I216, CHAR(10)))-SEARCH("-", _xlfn.TEXTSPLIT('Data Table'!I216, CHAR(10)))-2))/12)
               ), 2),
               "-"
            )
         )
      )
   )
)</f>
        <v>9</v>
      </c>
      <c r="J215" s="203" cm="1">
        <f t="array" ref="J215">IF('Data Table'!J216="", "-",
   IF('Data Table'!J216="-", "-",
      IF(ISNUMBER('Data Table'!J216*1), 'Data Table'!J216,
         IF(ISNUMBER(SEARCH("hrs", 'Data Table'!J216)),
            IFERROR(
               ROUND(SUMPRODUCT(
                  VALUE(LEFT(_xlfn.TEXTSPLIT('Data Table'!J216, CHAR(10)), FIND("-", _xlfn.TEXTSPLIT('Data Table'!J216, CHAR(10)))-1)) *
                  (VALUE(MID(_xlfn.TEXTSPLIT('Data Table'!J216, CHAR(10)), FIND("-", _xlfn.TEXTSPLIT('Data Table'!J216, CHAR(10)))+2,
                  SEARCH("hrs", _xlfn.TEXTSPLIT('Data Table'!J216, CHAR(10)))-SEARCH("-", _xlfn.TEXTSPLIT('Data Table'!J216, CHAR(10)))-2))/12)
               ), 2),
               "-"
            )
         )
      )
   )
)</f>
        <v>3</v>
      </c>
      <c r="K215" s="203" cm="1">
        <f t="array" ref="K215">IF('Data Table'!K216="", "-",
   IF('Data Table'!K216="-", "-",
      IF(ISNUMBER('Data Table'!K216*1), 'Data Table'!K216,
         IF(ISNUMBER(SEARCH("hrs", 'Data Table'!K216)),
            IFERROR(
               ROUND(SUMPRODUCT(
                  VALUE(LEFT(_xlfn.TEXTSPLIT('Data Table'!K216, CHAR(10)), FIND("-", _xlfn.TEXTSPLIT('Data Table'!K216, CHAR(10)))-1)) *
                  (VALUE(MID(_xlfn.TEXTSPLIT('Data Table'!K216, CHAR(10)), FIND("-", _xlfn.TEXTSPLIT('Data Table'!K216, CHAR(10)))+2,
                  SEARCH("hrs", _xlfn.TEXTSPLIT('Data Table'!K216, CHAR(10)))-SEARCH("-", _xlfn.TEXTSPLIT('Data Table'!K216, CHAR(10)))-2))/12)
               ), 2),
               "-"
            )
         )
      )
   )
)</f>
        <v>3</v>
      </c>
      <c r="L215" s="203" cm="1">
        <f t="array" ref="L215">IF('Data Table'!N216="", "-",
   IF('Data Table'!N216="-", "-",
      IF(ISNUMBER('Data Table'!N216*1), 'Data Table'!N216,
         IF(ISNUMBER(SEARCH("hrs", 'Data Table'!N216)),
            IFERROR(
               ROUND(SUMPRODUCT(
                  VALUE(LEFT(_xlfn.TEXTSPLIT('Data Table'!N216, CHAR(10)), FIND("-", _xlfn.TEXTSPLIT('Data Table'!N216, CHAR(10)))-1)) *
                  (VALUE(MID(_xlfn.TEXTSPLIT('Data Table'!N216, CHAR(10)), FIND("-", _xlfn.TEXTSPLIT('Data Table'!N216, CHAR(10)))+2,
                  SEARCH("hrs", _xlfn.TEXTSPLIT('Data Table'!N216, CHAR(10)))-SEARCH("-", _xlfn.TEXTSPLIT('Data Table'!N216, CHAR(10)))-2))/12)
               ), 2),
               "-"
            )
         )
      )
   )
)</f>
        <v>2</v>
      </c>
      <c r="M215" s="203" cm="1">
        <f t="array" ref="M215">IF('Data Table'!O216="", "-",
   IF('Data Table'!O216="-", "-",
      IF(ISNUMBER('Data Table'!O216*1), 'Data Table'!O216,
         IF(ISNUMBER(SEARCH("hrs", 'Data Table'!O216)),
            IFERROR(
               ROUND(SUMPRODUCT(
                  VALUE(LEFT(_xlfn.TEXTSPLIT('Data Table'!O216, CHAR(10)), FIND("-", _xlfn.TEXTSPLIT('Data Table'!O216, CHAR(10)))-1)) *
                  (VALUE(MID(_xlfn.TEXTSPLIT('Data Table'!O216, CHAR(10)), FIND("-", _xlfn.TEXTSPLIT('Data Table'!O216, CHAR(10)))+2,
                  SEARCH("hrs", _xlfn.TEXTSPLIT('Data Table'!O216, CHAR(10)))-SEARCH("-", _xlfn.TEXTSPLIT('Data Table'!O216, CHAR(10)))-2))/12)
               ), 2),
               "-"
            )
         )
      )
   )
)</f>
        <v>2</v>
      </c>
      <c r="N215" s="203" cm="1">
        <f t="array" ref="N215">IF('Data Table'!P216="", "-",
   IF('Data Table'!P216="-", "-",
      IF(ISNUMBER('Data Table'!P216*1), 'Data Table'!P216,
         IF(ISNUMBER(SEARCH("hrs", 'Data Table'!P216)),
            IFERROR(
               ROUND(SUMPRODUCT(
                  VALUE(LEFT(_xlfn.TEXTSPLIT('Data Table'!P216, CHAR(10)), FIND("-", _xlfn.TEXTSPLIT('Data Table'!P216, CHAR(10)))-1)) *
                  (VALUE(MID(_xlfn.TEXTSPLIT('Data Table'!P216, CHAR(10)), FIND("-", _xlfn.TEXTSPLIT('Data Table'!P216, CHAR(10)))+2,
                  SEARCH("hrs", _xlfn.TEXTSPLIT('Data Table'!P216, CHAR(10)))-SEARCH("-", _xlfn.TEXTSPLIT('Data Table'!P216, CHAR(10)))-2))/12)
               ), 2),
               "-"
            )
         )
      )
   )
)</f>
        <v>5</v>
      </c>
      <c r="O215" s="203" cm="1">
        <f t="array" ref="O215">IF('Data Table'!Q216="", "-",
   IF('Data Table'!Q216="-", "-",
      IF(ISNUMBER('Data Table'!Q216*1), 'Data Table'!Q216,
         IF(ISNUMBER(SEARCH("hrs", 'Data Table'!Q216)),
            IFERROR(
               ROUND(SUMPRODUCT(
                  VALUE(LEFT(_xlfn.TEXTSPLIT('Data Table'!Q216, CHAR(10)), FIND("-", _xlfn.TEXTSPLIT('Data Table'!Q216, CHAR(10)))-1)) *
                  (VALUE(MID(_xlfn.TEXTSPLIT('Data Table'!Q216, CHAR(10)), FIND("-", _xlfn.TEXTSPLIT('Data Table'!Q216, CHAR(10)))+2,
                  SEARCH("hrs", _xlfn.TEXTSPLIT('Data Table'!Q216, CHAR(10)))-SEARCH("-", _xlfn.TEXTSPLIT('Data Table'!Q216, CHAR(10)))-2))/12)
               ), 2),
               "-"
            )
         )
      )
   )
)</f>
        <v>4</v>
      </c>
      <c r="P215" s="203" cm="1">
        <f t="array" ref="P215">IF('Data Table'!R216="", "-",
   IF('Data Table'!R216="-", "-",
      IF(ISNUMBER('Data Table'!R216*1), 'Data Table'!R216,
         IF(ISNUMBER(SEARCH("hrs", 'Data Table'!R216)),
            IFERROR(
               ROUND(SUMPRODUCT(
                  VALUE(LEFT(_xlfn.TEXTSPLIT('Data Table'!R216, CHAR(10)), FIND("-", _xlfn.TEXTSPLIT('Data Table'!R216, CHAR(10)))-1)) *
                  (VALUE(MID(_xlfn.TEXTSPLIT('Data Table'!R216, CHAR(10)), FIND("-", _xlfn.TEXTSPLIT('Data Table'!R216, CHAR(10)))+2,
                  SEARCH("hrs", _xlfn.TEXTSPLIT('Data Table'!R216, CHAR(10)))-SEARCH("-", _xlfn.TEXTSPLIT('Data Table'!R216, CHAR(10)))-2))/12)
               ), 2),
               "-"
            )
         )
      )
   )
)</f>
        <v>2</v>
      </c>
      <c r="Q215" s="203" cm="1">
        <f t="array" ref="Q215">IF('Data Table'!S216="", "-",
   IF('Data Table'!S216="-", "-",
      IF(ISNUMBER('Data Table'!S216*1), 'Data Table'!S216,
         IF(ISNUMBER(SEARCH("hrs", 'Data Table'!S216)),
            IFERROR(
               ROUND(SUMPRODUCT(
                  VALUE(LEFT(_xlfn.TEXTSPLIT('Data Table'!S216, CHAR(10)), FIND("-", _xlfn.TEXTSPLIT('Data Table'!S216, CHAR(10)))-1)) *
                  (VALUE(MID(_xlfn.TEXTSPLIT('Data Table'!S216, CHAR(10)), FIND("-", _xlfn.TEXTSPLIT('Data Table'!S216, CHAR(10)))+2,
                  SEARCH("hrs", _xlfn.TEXTSPLIT('Data Table'!S216, CHAR(10)))-SEARCH("-", _xlfn.TEXTSPLIT('Data Table'!S216, CHAR(10)))-2))/12)
               ), 2),
               "-"
            )
         )
      )
   )
)</f>
        <v>2</v>
      </c>
      <c r="R215" s="203" cm="1">
        <f t="array" ref="R215">IF('Data Table'!T216="", "-",
   IF('Data Table'!T216="-", "-",
      IF(ISNUMBER('Data Table'!T216*1), 'Data Table'!T216,
         IF(ISNUMBER(SEARCH("hrs", 'Data Table'!T216)),
            IFERROR(
               ROUND(SUMPRODUCT(
                  VALUE(LEFT(_xlfn.TEXTSPLIT('Data Table'!T216, CHAR(10)), FIND("-", _xlfn.TEXTSPLIT('Data Table'!T216, CHAR(10)))-1)) *
                  (VALUE(MID(_xlfn.TEXTSPLIT('Data Table'!T216, CHAR(10)), FIND("-", _xlfn.TEXTSPLIT('Data Table'!T216, CHAR(10)))+2,
                  SEARCH("hrs", _xlfn.TEXTSPLIT('Data Table'!T216, CHAR(10)))-SEARCH("-", _xlfn.TEXTSPLIT('Data Table'!T216, CHAR(10)))-2))/12)
               ), 2),
               "-"
            )
         )
      )
   )
)</f>
        <v>6</v>
      </c>
      <c r="S215" s="203" cm="1">
        <f t="array" ref="S215">IF('Data Table'!U216="", "-",
   IF('Data Table'!U216="-", "-",
      IF(ISNUMBER('Data Table'!U216*1), 'Data Table'!U216,
         IF(ISNUMBER(SEARCH("hrs", 'Data Table'!U216)),
            IFERROR(
               ROUND(SUMPRODUCT(
                  VALUE(LEFT(_xlfn.TEXTSPLIT('Data Table'!U216, CHAR(10)), FIND("-", _xlfn.TEXTSPLIT('Data Table'!U216, CHAR(10)))-1)) *
                  (VALUE(MID(_xlfn.TEXTSPLIT('Data Table'!U216, CHAR(10)), FIND("-", _xlfn.TEXTSPLIT('Data Table'!U216, CHAR(10)))+2,
                  SEARCH("hrs", _xlfn.TEXTSPLIT('Data Table'!U216, CHAR(10)))-SEARCH("-", _xlfn.TEXTSPLIT('Data Table'!U216, CHAR(10)))-2))/12)
               ), 2),
               "-"
            )
         )
      )
   )
)</f>
        <v>6</v>
      </c>
      <c r="T215" s="251">
        <v>28650</v>
      </c>
      <c r="U215" s="251">
        <v>71553</v>
      </c>
      <c r="V215" s="251">
        <v>1021</v>
      </c>
      <c r="W215" s="295"/>
    </row>
    <row r="216" spans="1:23" s="3" customFormat="1" ht="20.25" customHeight="1">
      <c r="A216" s="205">
        <v>45526</v>
      </c>
      <c r="B216" s="203" cm="1">
        <f t="array" ref="B216">IF('Data Table'!B217="", "-",
   IF('Data Table'!B217="-", "-",
      IF(ISNUMBER('Data Table'!B217*1), 'Data Table'!B217,
         IF(ISNUMBER(SEARCH("hrs", 'Data Table'!B217)),
            IFERROR(
               ROUND(SUMPRODUCT(
                  VALUE(LEFT(_xlfn.TEXTSPLIT('Data Table'!B217, CHAR(10)), FIND("-", _xlfn.TEXTSPLIT('Data Table'!B217, CHAR(10)))-1)) *
                  (VALUE(MID(_xlfn.TEXTSPLIT('Data Table'!B217, CHAR(10)), FIND("-", _xlfn.TEXTSPLIT('Data Table'!B217, CHAR(10)))+2,
                  SEARCH("hrs", _xlfn.TEXTSPLIT('Data Table'!B217, CHAR(10)))-SEARCH("-", _xlfn.TEXTSPLIT('Data Table'!B217, CHAR(10)))-2))/12)
               ), 2),
               "-"
            )
         )
      )
   )
)</f>
        <v>140</v>
      </c>
      <c r="C216" s="203" cm="1">
        <f t="array" ref="C216">IF('Data Table'!C217="", "-",
   IF('Data Table'!C217="-", "-",
      IF(ISNUMBER('Data Table'!C217*1), 'Data Table'!C217,
         IF(ISNUMBER(SEARCH("hrs", 'Data Table'!C217)),
            IFERROR(
               ROUND(SUMPRODUCT(
                  VALUE(LEFT(_xlfn.TEXTSPLIT('Data Table'!C217, CHAR(10)), FIND("-", _xlfn.TEXTSPLIT('Data Table'!C217, CHAR(10)))-1)) *
                  (VALUE(MID(_xlfn.TEXTSPLIT('Data Table'!C217, CHAR(10)), FIND("-", _xlfn.TEXTSPLIT('Data Table'!C217, CHAR(10)))+2,
                  SEARCH("hrs", _xlfn.TEXTSPLIT('Data Table'!C217, CHAR(10)))-SEARCH("-", _xlfn.TEXTSPLIT('Data Table'!C217, CHAR(10)))-2))/12)
               ), 2),
               "-"
            )
         )
      )
   )
)</f>
        <v>143</v>
      </c>
      <c r="D216" s="203" cm="1">
        <f t="array" ref="D216">IF('Data Table'!D217="", "-",
   IF('Data Table'!D217="-", "-",
      IF(ISNUMBER('Data Table'!D217*1), 'Data Table'!D217,
         IF(ISNUMBER(SEARCH("hrs", 'Data Table'!D217)),
            IFERROR(
               ROUND(SUMPRODUCT(
                  VALUE(LEFT(_xlfn.TEXTSPLIT('Data Table'!D217, CHAR(10)), FIND("-", _xlfn.TEXTSPLIT('Data Table'!D217, CHAR(10)))-1)) *
                  (VALUE(MID(_xlfn.TEXTSPLIT('Data Table'!D217, CHAR(10)), FIND("-", _xlfn.TEXTSPLIT('Data Table'!D217, CHAR(10)))+2,
                  SEARCH("hrs", _xlfn.TEXTSPLIT('Data Table'!D217, CHAR(10)))-SEARCH("-", _xlfn.TEXTSPLIT('Data Table'!D217, CHAR(10)))-2))/12)
               ), 2),
               "-"
            )
         )
      )
   )
)</f>
        <v>28</v>
      </c>
      <c r="E216" s="203" cm="1">
        <f t="array" ref="E216">IF('Data Table'!E217="", "-",
   IF('Data Table'!E217="-", "-",
      IF(ISNUMBER('Data Table'!E217*1), 'Data Table'!E217,
         IF(ISNUMBER(SEARCH("hrs", 'Data Table'!E217)),
            IFERROR(
               ROUND(SUMPRODUCT(
                  VALUE(LEFT(_xlfn.TEXTSPLIT('Data Table'!E217, CHAR(10)), FIND("-", _xlfn.TEXTSPLIT('Data Table'!E217, CHAR(10)))-1)) *
                  (VALUE(MID(_xlfn.TEXTSPLIT('Data Table'!E217, CHAR(10)), FIND("-", _xlfn.TEXTSPLIT('Data Table'!E217, CHAR(10)))+2,
                  SEARCH("hrs", _xlfn.TEXTSPLIT('Data Table'!E217, CHAR(10)))-SEARCH("-", _xlfn.TEXTSPLIT('Data Table'!E217, CHAR(10)))-2))/12)
               ), 2),
               "-"
            )
         )
      )
   )
)</f>
        <v>27</v>
      </c>
      <c r="F216" s="203" cm="1">
        <f t="array" ref="F216">IF('Data Table'!F217="", "-",
   IF('Data Table'!F217="-", "-",
      IF(ISNUMBER('Data Table'!F217*1), 'Data Table'!F217,
         IF(ISNUMBER(SEARCH("hrs", 'Data Table'!F217)),
            IFERROR(
               ROUND(SUMPRODUCT(
                  VALUE(LEFT(_xlfn.TEXTSPLIT('Data Table'!F217, CHAR(10)), FIND("-", _xlfn.TEXTSPLIT('Data Table'!F217, CHAR(10)))-1)) *
                  (VALUE(MID(_xlfn.TEXTSPLIT('Data Table'!F217, CHAR(10)), FIND("-", _xlfn.TEXTSPLIT('Data Table'!F217, CHAR(10)))+2,
                  SEARCH("hrs", _xlfn.TEXTSPLIT('Data Table'!F217, CHAR(10)))-SEARCH("-", _xlfn.TEXTSPLIT('Data Table'!F217, CHAR(10)))-2))/12)
               ), 2),
               "-"
            )
         )
      )
   )
)</f>
        <v>10</v>
      </c>
      <c r="G216" s="203" cm="1">
        <f t="array" ref="G216">IF('Data Table'!G217="", "-",
   IF('Data Table'!G217="-", "-",
      IF(ISNUMBER('Data Table'!G217*1), 'Data Table'!G217,
         IF(ISNUMBER(SEARCH("hrs", 'Data Table'!G217)),
            IFERROR(
               ROUND(SUMPRODUCT(
                  VALUE(LEFT(_xlfn.TEXTSPLIT('Data Table'!G217, CHAR(10)), FIND("-", _xlfn.TEXTSPLIT('Data Table'!G217, CHAR(10)))-1)) *
                  (VALUE(MID(_xlfn.TEXTSPLIT('Data Table'!G217, CHAR(10)), FIND("-", _xlfn.TEXTSPLIT('Data Table'!G217, CHAR(10)))+2,
                  SEARCH("hrs", _xlfn.TEXTSPLIT('Data Table'!G217, CHAR(10)))-SEARCH("-", _xlfn.TEXTSPLIT('Data Table'!G217, CHAR(10)))-2))/12)
               ), 2),
               "-"
            )
         )
      )
   )
)</f>
        <v>8</v>
      </c>
      <c r="H216" s="203" cm="1">
        <f t="array" ref="H216">IF('Data Table'!H217="", "-",
   IF('Data Table'!H217="-", "-",
      IF(ISNUMBER('Data Table'!H217*1), 'Data Table'!H217,
         IF(ISNUMBER(SEARCH("hrs", 'Data Table'!H217)),
            IFERROR(
               ROUND(SUMPRODUCT(
                  VALUE(LEFT(_xlfn.TEXTSPLIT('Data Table'!H217, CHAR(10)), FIND("-", _xlfn.TEXTSPLIT('Data Table'!H217, CHAR(10)))-1)) *
                  (VALUE(MID(_xlfn.TEXTSPLIT('Data Table'!H217, CHAR(10)), FIND("-", _xlfn.TEXTSPLIT('Data Table'!H217, CHAR(10)))+2,
                  SEARCH("hrs", _xlfn.TEXTSPLIT('Data Table'!H217, CHAR(10)))-SEARCH("-", _xlfn.TEXTSPLIT('Data Table'!H217, CHAR(10)))-2))/12)
               ), 2),
               "-"
            )
         )
      )
   )
)</f>
        <v>8</v>
      </c>
      <c r="I216" s="203" cm="1">
        <f t="array" ref="I216">IF('Data Table'!I217="", "-",
   IF('Data Table'!I217="-", "-",
      IF(ISNUMBER('Data Table'!I217*1), 'Data Table'!I217,
         IF(ISNUMBER(SEARCH("hrs", 'Data Table'!I217)),
            IFERROR(
               ROUND(SUMPRODUCT(
                  VALUE(LEFT(_xlfn.TEXTSPLIT('Data Table'!I217, CHAR(10)), FIND("-", _xlfn.TEXTSPLIT('Data Table'!I217, CHAR(10)))-1)) *
                  (VALUE(MID(_xlfn.TEXTSPLIT('Data Table'!I217, CHAR(10)), FIND("-", _xlfn.TEXTSPLIT('Data Table'!I217, CHAR(10)))+2,
                  SEARCH("hrs", _xlfn.TEXTSPLIT('Data Table'!I217, CHAR(10)))-SEARCH("-", _xlfn.TEXTSPLIT('Data Table'!I217, CHAR(10)))-2))/12)
               ), 2),
               "-"
            )
         )
      )
   )
)</f>
        <v>7</v>
      </c>
      <c r="J216" s="203" cm="1">
        <f t="array" ref="J216">IF('Data Table'!J217="", "-",
   IF('Data Table'!J217="-", "-",
      IF(ISNUMBER('Data Table'!J217*1), 'Data Table'!J217,
         IF(ISNUMBER(SEARCH("hrs", 'Data Table'!J217)),
            IFERROR(
               ROUND(SUMPRODUCT(
                  VALUE(LEFT(_xlfn.TEXTSPLIT('Data Table'!J217, CHAR(10)), FIND("-", _xlfn.TEXTSPLIT('Data Table'!J217, CHAR(10)))-1)) *
                  (VALUE(MID(_xlfn.TEXTSPLIT('Data Table'!J217, CHAR(10)), FIND("-", _xlfn.TEXTSPLIT('Data Table'!J217, CHAR(10)))+2,
                  SEARCH("hrs", _xlfn.TEXTSPLIT('Data Table'!J217, CHAR(10)))-SEARCH("-", _xlfn.TEXTSPLIT('Data Table'!J217, CHAR(10)))-2))/12)
               ), 2),
               "-"
            )
         )
      )
   )
)</f>
        <v>3</v>
      </c>
      <c r="K216" s="203" cm="1">
        <f t="array" ref="K216">IF('Data Table'!K217="", "-",
   IF('Data Table'!K217="-", "-",
      IF(ISNUMBER('Data Table'!K217*1), 'Data Table'!K217,
         IF(ISNUMBER(SEARCH("hrs", 'Data Table'!K217)),
            IFERROR(
               ROUND(SUMPRODUCT(
                  VALUE(LEFT(_xlfn.TEXTSPLIT('Data Table'!K217, CHAR(10)), FIND("-", _xlfn.TEXTSPLIT('Data Table'!K217, CHAR(10)))-1)) *
                  (VALUE(MID(_xlfn.TEXTSPLIT('Data Table'!K217, CHAR(10)), FIND("-", _xlfn.TEXTSPLIT('Data Table'!K217, CHAR(10)))+2,
                  SEARCH("hrs", _xlfn.TEXTSPLIT('Data Table'!K217, CHAR(10)))-SEARCH("-", _xlfn.TEXTSPLIT('Data Table'!K217, CHAR(10)))-2))/12)
               ), 2),
               "-"
            )
         )
      )
   )
)</f>
        <v>2</v>
      </c>
      <c r="L216" s="203" cm="1">
        <f t="array" ref="L216">IF('Data Table'!N217="", "-",
   IF('Data Table'!N217="-", "-",
      IF(ISNUMBER('Data Table'!N217*1), 'Data Table'!N217,
         IF(ISNUMBER(SEARCH("hrs", 'Data Table'!N217)),
            IFERROR(
               ROUND(SUMPRODUCT(
                  VALUE(LEFT(_xlfn.TEXTSPLIT('Data Table'!N217, CHAR(10)), FIND("-", _xlfn.TEXTSPLIT('Data Table'!N217, CHAR(10)))-1)) *
                  (VALUE(MID(_xlfn.TEXTSPLIT('Data Table'!N217, CHAR(10)), FIND("-", _xlfn.TEXTSPLIT('Data Table'!N217, CHAR(10)))+2,
                  SEARCH("hrs", _xlfn.TEXTSPLIT('Data Table'!N217, CHAR(10)))-SEARCH("-", _xlfn.TEXTSPLIT('Data Table'!N217, CHAR(10)))-2))/12)
               ), 2),
               "-"
            )
         )
      )
   )
)</f>
        <v>2</v>
      </c>
      <c r="M216" s="203" cm="1">
        <f t="array" ref="M216">IF('Data Table'!O217="", "-",
   IF('Data Table'!O217="-", "-",
      IF(ISNUMBER('Data Table'!O217*1), 'Data Table'!O217,
         IF(ISNUMBER(SEARCH("hrs", 'Data Table'!O217)),
            IFERROR(
               ROUND(SUMPRODUCT(
                  VALUE(LEFT(_xlfn.TEXTSPLIT('Data Table'!O217, CHAR(10)), FIND("-", _xlfn.TEXTSPLIT('Data Table'!O217, CHAR(10)))-1)) *
                  (VALUE(MID(_xlfn.TEXTSPLIT('Data Table'!O217, CHAR(10)), FIND("-", _xlfn.TEXTSPLIT('Data Table'!O217, CHAR(10)))+2,
                  SEARCH("hrs", _xlfn.TEXTSPLIT('Data Table'!O217, CHAR(10)))-SEARCH("-", _xlfn.TEXTSPLIT('Data Table'!O217, CHAR(10)))-2))/12)
               ), 2),
               "-"
            )
         )
      )
   )
)</f>
        <v>2</v>
      </c>
      <c r="N216" s="203" cm="1">
        <f t="array" ref="N216">IF('Data Table'!P217="", "-",
   IF('Data Table'!P217="-", "-",
      IF(ISNUMBER('Data Table'!P217*1), 'Data Table'!P217,
         IF(ISNUMBER(SEARCH("hrs", 'Data Table'!P217)),
            IFERROR(
               ROUND(SUMPRODUCT(
                  VALUE(LEFT(_xlfn.TEXTSPLIT('Data Table'!P217, CHAR(10)), FIND("-", _xlfn.TEXTSPLIT('Data Table'!P217, CHAR(10)))-1)) *
                  (VALUE(MID(_xlfn.TEXTSPLIT('Data Table'!P217, CHAR(10)), FIND("-", _xlfn.TEXTSPLIT('Data Table'!P217, CHAR(10)))+2,
                  SEARCH("hrs", _xlfn.TEXTSPLIT('Data Table'!P217, CHAR(10)))-SEARCH("-", _xlfn.TEXTSPLIT('Data Table'!P217, CHAR(10)))-2))/12)
               ), 2),
               "-"
            )
         )
      )
   )
)</f>
        <v>5</v>
      </c>
      <c r="O216" s="203" cm="1">
        <f t="array" ref="O216">IF('Data Table'!Q217="", "-",
   IF('Data Table'!Q217="-", "-",
      IF(ISNUMBER('Data Table'!Q217*1), 'Data Table'!Q217,
         IF(ISNUMBER(SEARCH("hrs", 'Data Table'!Q217)),
            IFERROR(
               ROUND(SUMPRODUCT(
                  VALUE(LEFT(_xlfn.TEXTSPLIT('Data Table'!Q217, CHAR(10)), FIND("-", _xlfn.TEXTSPLIT('Data Table'!Q217, CHAR(10)))-1)) *
                  (VALUE(MID(_xlfn.TEXTSPLIT('Data Table'!Q217, CHAR(10)), FIND("-", _xlfn.TEXTSPLIT('Data Table'!Q217, CHAR(10)))+2,
                  SEARCH("hrs", _xlfn.TEXTSPLIT('Data Table'!Q217, CHAR(10)))-SEARCH("-", _xlfn.TEXTSPLIT('Data Table'!Q217, CHAR(10)))-2))/12)
               ), 2),
               "-"
            )
         )
      )
   )
)</f>
        <v>4</v>
      </c>
      <c r="P216" s="203" cm="1">
        <f t="array" ref="P216">IF('Data Table'!R217="", "-",
   IF('Data Table'!R217="-", "-",
      IF(ISNUMBER('Data Table'!R217*1), 'Data Table'!R217,
         IF(ISNUMBER(SEARCH("hrs", 'Data Table'!R217)),
            IFERROR(
               ROUND(SUMPRODUCT(
                  VALUE(LEFT(_xlfn.TEXTSPLIT('Data Table'!R217, CHAR(10)), FIND("-", _xlfn.TEXTSPLIT('Data Table'!R217, CHAR(10)))-1)) *
                  (VALUE(MID(_xlfn.TEXTSPLIT('Data Table'!R217, CHAR(10)), FIND("-", _xlfn.TEXTSPLIT('Data Table'!R217, CHAR(10)))+2,
                  SEARCH("hrs", _xlfn.TEXTSPLIT('Data Table'!R217, CHAR(10)))-SEARCH("-", _xlfn.TEXTSPLIT('Data Table'!R217, CHAR(10)))-2))/12)
               ), 2),
               "-"
            )
         )
      )
   )
)</f>
        <v>3</v>
      </c>
      <c r="Q216" s="203" cm="1">
        <f t="array" ref="Q216">IF('Data Table'!S217="", "-",
   IF('Data Table'!S217="-", "-",
      IF(ISNUMBER('Data Table'!S217*1), 'Data Table'!S217,
         IF(ISNUMBER(SEARCH("hrs", 'Data Table'!S217)),
            IFERROR(
               ROUND(SUMPRODUCT(
                  VALUE(LEFT(_xlfn.TEXTSPLIT('Data Table'!S217, CHAR(10)), FIND("-", _xlfn.TEXTSPLIT('Data Table'!S217, CHAR(10)))-1)) *
                  (VALUE(MID(_xlfn.TEXTSPLIT('Data Table'!S217, CHAR(10)), FIND("-", _xlfn.TEXTSPLIT('Data Table'!S217, CHAR(10)))+2,
                  SEARCH("hrs", _xlfn.TEXTSPLIT('Data Table'!S217, CHAR(10)))-SEARCH("-", _xlfn.TEXTSPLIT('Data Table'!S217, CHAR(10)))-2))/12)
               ), 2),
               "-"
            )
         )
      )
   )
)</f>
        <v>3</v>
      </c>
      <c r="R216" s="203" cm="1">
        <f t="array" ref="R216">IF('Data Table'!T217="", "-",
   IF('Data Table'!T217="-", "-",
      IF(ISNUMBER('Data Table'!T217*1), 'Data Table'!T217,
         IF(ISNUMBER(SEARCH("hrs", 'Data Table'!T217)),
            IFERROR(
               ROUND(SUMPRODUCT(
                  VALUE(LEFT(_xlfn.TEXTSPLIT('Data Table'!T217, CHAR(10)), FIND("-", _xlfn.TEXTSPLIT('Data Table'!T217, CHAR(10)))-1)) *
                  (VALUE(MID(_xlfn.TEXTSPLIT('Data Table'!T217, CHAR(10)), FIND("-", _xlfn.TEXTSPLIT('Data Table'!T217, CHAR(10)))+2,
                  SEARCH("hrs", _xlfn.TEXTSPLIT('Data Table'!T217, CHAR(10)))-SEARCH("-", _xlfn.TEXTSPLIT('Data Table'!T217, CHAR(10)))-2))/12)
               ), 2),
               "-"
            )
         )
      )
   )
)</f>
        <v>6</v>
      </c>
      <c r="S216" s="203" cm="1">
        <f t="array" ref="S216">IF('Data Table'!U217="", "-",
   IF('Data Table'!U217="-", "-",
      IF(ISNUMBER('Data Table'!U217*1), 'Data Table'!U217,
         IF(ISNUMBER(SEARCH("hrs", 'Data Table'!U217)),
            IFERROR(
               ROUND(SUMPRODUCT(
                  VALUE(LEFT(_xlfn.TEXTSPLIT('Data Table'!U217, CHAR(10)), FIND("-", _xlfn.TEXTSPLIT('Data Table'!U217, CHAR(10)))-1)) *
                  (VALUE(MID(_xlfn.TEXTSPLIT('Data Table'!U217, CHAR(10)), FIND("-", _xlfn.TEXTSPLIT('Data Table'!U217, CHAR(10)))+2,
                  SEARCH("hrs", _xlfn.TEXTSPLIT('Data Table'!U217, CHAR(10)))-SEARCH("-", _xlfn.TEXTSPLIT('Data Table'!U217, CHAR(10)))-2))/12)
               ), 2),
               "-"
            )
         )
      )
   )
)</f>
        <v>6</v>
      </c>
      <c r="T216" s="251">
        <v>25929</v>
      </c>
      <c r="U216" s="251">
        <v>76043</v>
      </c>
      <c r="V216" s="251">
        <v>1080</v>
      </c>
      <c r="W216" s="295"/>
    </row>
    <row r="217" spans="1:23" s="3" customFormat="1" ht="20.25" customHeight="1">
      <c r="A217" s="205">
        <v>45527</v>
      </c>
      <c r="B217" s="203" cm="1">
        <f t="array" ref="B217">IF('Data Table'!B218="", "-",
   IF('Data Table'!B218="-", "-",
      IF(ISNUMBER('Data Table'!B218*1), 'Data Table'!B218,
         IF(ISNUMBER(SEARCH("hrs", 'Data Table'!B218)),
            IFERROR(
               ROUND(SUMPRODUCT(
                  VALUE(LEFT(_xlfn.TEXTSPLIT('Data Table'!B218, CHAR(10)), FIND("-", _xlfn.TEXTSPLIT('Data Table'!B218, CHAR(10)))-1)) *
                  (VALUE(MID(_xlfn.TEXTSPLIT('Data Table'!B218, CHAR(10)), FIND("-", _xlfn.TEXTSPLIT('Data Table'!B218, CHAR(10)))+2,
                  SEARCH("hrs", _xlfn.TEXTSPLIT('Data Table'!B218, CHAR(10)))-SEARCH("-", _xlfn.TEXTSPLIT('Data Table'!B218, CHAR(10)))-2))/12)
               ), 2),
               "-"
            )
         )
      )
   )
)</f>
        <v>144</v>
      </c>
      <c r="C217" s="203" cm="1">
        <f t="array" ref="C217">IF('Data Table'!C218="", "-",
   IF('Data Table'!C218="-", "-",
      IF(ISNUMBER('Data Table'!C218*1), 'Data Table'!C218,
         IF(ISNUMBER(SEARCH("hrs", 'Data Table'!C218)),
            IFERROR(
               ROUND(SUMPRODUCT(
                  VALUE(LEFT(_xlfn.TEXTSPLIT('Data Table'!C218, CHAR(10)), FIND("-", _xlfn.TEXTSPLIT('Data Table'!C218, CHAR(10)))-1)) *
                  (VALUE(MID(_xlfn.TEXTSPLIT('Data Table'!C218, CHAR(10)), FIND("-", _xlfn.TEXTSPLIT('Data Table'!C218, CHAR(10)))+2,
                  SEARCH("hrs", _xlfn.TEXTSPLIT('Data Table'!C218, CHAR(10)))-SEARCH("-", _xlfn.TEXTSPLIT('Data Table'!C218, CHAR(10)))-2))/12)
               ), 2),
               "-"
            )
         )
      )
   )
)</f>
        <v>139</v>
      </c>
      <c r="D217" s="203" cm="1">
        <f t="array" ref="D217">IF('Data Table'!D218="", "-",
   IF('Data Table'!D218="-", "-",
      IF(ISNUMBER('Data Table'!D218*1), 'Data Table'!D218,
         IF(ISNUMBER(SEARCH("hrs", 'Data Table'!D218)),
            IFERROR(
               ROUND(SUMPRODUCT(
                  VALUE(LEFT(_xlfn.TEXTSPLIT('Data Table'!D218, CHAR(10)), FIND("-", _xlfn.TEXTSPLIT('Data Table'!D218, CHAR(10)))-1)) *
                  (VALUE(MID(_xlfn.TEXTSPLIT('Data Table'!D218, CHAR(10)), FIND("-", _xlfn.TEXTSPLIT('Data Table'!D218, CHAR(10)))+2,
                  SEARCH("hrs", _xlfn.TEXTSPLIT('Data Table'!D218, CHAR(10)))-SEARCH("-", _xlfn.TEXTSPLIT('Data Table'!D218, CHAR(10)))-2))/12)
               ), 2),
               "-"
            )
         )
      )
   )
)</f>
        <v>26</v>
      </c>
      <c r="E217" s="203" cm="1">
        <f t="array" ref="E217">IF('Data Table'!E218="", "-",
   IF('Data Table'!E218="-", "-",
      IF(ISNUMBER('Data Table'!E218*1), 'Data Table'!E218,
         IF(ISNUMBER(SEARCH("hrs", 'Data Table'!E218)),
            IFERROR(
               ROUND(SUMPRODUCT(
                  VALUE(LEFT(_xlfn.TEXTSPLIT('Data Table'!E218, CHAR(10)), FIND("-", _xlfn.TEXTSPLIT('Data Table'!E218, CHAR(10)))-1)) *
                  (VALUE(MID(_xlfn.TEXTSPLIT('Data Table'!E218, CHAR(10)), FIND("-", _xlfn.TEXTSPLIT('Data Table'!E218, CHAR(10)))+2,
                  SEARCH("hrs", _xlfn.TEXTSPLIT('Data Table'!E218, CHAR(10)))-SEARCH("-", _xlfn.TEXTSPLIT('Data Table'!E218, CHAR(10)))-2))/12)
               ), 2),
               "-"
            )
         )
      )
   )
)</f>
        <v>28</v>
      </c>
      <c r="F217" s="203" cm="1">
        <f t="array" ref="F217">IF('Data Table'!F218="", "-",
   IF('Data Table'!F218="-", "-",
      IF(ISNUMBER('Data Table'!F218*1), 'Data Table'!F218,
         IF(ISNUMBER(SEARCH("hrs", 'Data Table'!F218)),
            IFERROR(
               ROUND(SUMPRODUCT(
                  VALUE(LEFT(_xlfn.TEXTSPLIT('Data Table'!F218, CHAR(10)), FIND("-", _xlfn.TEXTSPLIT('Data Table'!F218, CHAR(10)))-1)) *
                  (VALUE(MID(_xlfn.TEXTSPLIT('Data Table'!F218, CHAR(10)), FIND("-", _xlfn.TEXTSPLIT('Data Table'!F218, CHAR(10)))+2,
                  SEARCH("hrs", _xlfn.TEXTSPLIT('Data Table'!F218, CHAR(10)))-SEARCH("-", _xlfn.TEXTSPLIT('Data Table'!F218, CHAR(10)))-2))/12)
               ), 2),
               "-"
            )
         )
      )
   )
)</f>
        <v>9</v>
      </c>
      <c r="G217" s="203" cm="1">
        <f t="array" ref="G217">IF('Data Table'!G218="", "-",
   IF('Data Table'!G218="-", "-",
      IF(ISNUMBER('Data Table'!G218*1), 'Data Table'!G218,
         IF(ISNUMBER(SEARCH("hrs", 'Data Table'!G218)),
            IFERROR(
               ROUND(SUMPRODUCT(
                  VALUE(LEFT(_xlfn.TEXTSPLIT('Data Table'!G218, CHAR(10)), FIND("-", _xlfn.TEXTSPLIT('Data Table'!G218, CHAR(10)))-1)) *
                  (VALUE(MID(_xlfn.TEXTSPLIT('Data Table'!G218, CHAR(10)), FIND("-", _xlfn.TEXTSPLIT('Data Table'!G218, CHAR(10)))+2,
                  SEARCH("hrs", _xlfn.TEXTSPLIT('Data Table'!G218, CHAR(10)))-SEARCH("-", _xlfn.TEXTSPLIT('Data Table'!G218, CHAR(10)))-2))/12)
               ), 2),
               "-"
            )
         )
      )
   )
)</f>
        <v>8</v>
      </c>
      <c r="H217" s="203" cm="1">
        <f t="array" ref="H217">IF('Data Table'!H218="", "-",
   IF('Data Table'!H218="-", "-",
      IF(ISNUMBER('Data Table'!H218*1), 'Data Table'!H218,
         IF(ISNUMBER(SEARCH("hrs", 'Data Table'!H218)),
            IFERROR(
               ROUND(SUMPRODUCT(
                  VALUE(LEFT(_xlfn.TEXTSPLIT('Data Table'!H218, CHAR(10)), FIND("-", _xlfn.TEXTSPLIT('Data Table'!H218, CHAR(10)))-1)) *
                  (VALUE(MID(_xlfn.TEXTSPLIT('Data Table'!H218, CHAR(10)), FIND("-", _xlfn.TEXTSPLIT('Data Table'!H218, CHAR(10)))+2,
                  SEARCH("hrs", _xlfn.TEXTSPLIT('Data Table'!H218, CHAR(10)))-SEARCH("-", _xlfn.TEXTSPLIT('Data Table'!H218, CHAR(10)))-2))/12)
               ), 2),
               "-"
            )
         )
      )
   )
)</f>
        <v>8</v>
      </c>
      <c r="I217" s="203" cm="1">
        <f t="array" ref="I217">IF('Data Table'!I218="", "-",
   IF('Data Table'!I218="-", "-",
      IF(ISNUMBER('Data Table'!I218*1), 'Data Table'!I218,
         IF(ISNUMBER(SEARCH("hrs", 'Data Table'!I218)),
            IFERROR(
               ROUND(SUMPRODUCT(
                  VALUE(LEFT(_xlfn.TEXTSPLIT('Data Table'!I218, CHAR(10)), FIND("-", _xlfn.TEXTSPLIT('Data Table'!I218, CHAR(10)))-1)) *
                  (VALUE(MID(_xlfn.TEXTSPLIT('Data Table'!I218, CHAR(10)), FIND("-", _xlfn.TEXTSPLIT('Data Table'!I218, CHAR(10)))+2,
                  SEARCH("hrs", _xlfn.TEXTSPLIT('Data Table'!I218, CHAR(10)))-SEARCH("-", _xlfn.TEXTSPLIT('Data Table'!I218, CHAR(10)))-2))/12)
               ), 2),
               "-"
            )
         )
      )
   )
)</f>
        <v>8</v>
      </c>
      <c r="J217" s="203" cm="1">
        <f t="array" ref="J217">IF('Data Table'!J218="", "-",
   IF('Data Table'!J218="-", "-",
      IF(ISNUMBER('Data Table'!J218*1), 'Data Table'!J218,
         IF(ISNUMBER(SEARCH("hrs", 'Data Table'!J218)),
            IFERROR(
               ROUND(SUMPRODUCT(
                  VALUE(LEFT(_xlfn.TEXTSPLIT('Data Table'!J218, CHAR(10)), FIND("-", _xlfn.TEXTSPLIT('Data Table'!J218, CHAR(10)))-1)) *
                  (VALUE(MID(_xlfn.TEXTSPLIT('Data Table'!J218, CHAR(10)), FIND("-", _xlfn.TEXTSPLIT('Data Table'!J218, CHAR(10)))+2,
                  SEARCH("hrs", _xlfn.TEXTSPLIT('Data Table'!J218, CHAR(10)))-SEARCH("-", _xlfn.TEXTSPLIT('Data Table'!J218, CHAR(10)))-2))/12)
               ), 2),
               "-"
            )
         )
      )
   )
)</f>
        <v>3</v>
      </c>
      <c r="K217" s="203" cm="1">
        <f t="array" ref="K217">IF('Data Table'!K218="", "-",
   IF('Data Table'!K218="-", "-",
      IF(ISNUMBER('Data Table'!K218*1), 'Data Table'!K218,
         IF(ISNUMBER(SEARCH("hrs", 'Data Table'!K218)),
            IFERROR(
               ROUND(SUMPRODUCT(
                  VALUE(LEFT(_xlfn.TEXTSPLIT('Data Table'!K218, CHAR(10)), FIND("-", _xlfn.TEXTSPLIT('Data Table'!K218, CHAR(10)))-1)) *
                  (VALUE(MID(_xlfn.TEXTSPLIT('Data Table'!K218, CHAR(10)), FIND("-", _xlfn.TEXTSPLIT('Data Table'!K218, CHAR(10)))+2,
                  SEARCH("hrs", _xlfn.TEXTSPLIT('Data Table'!K218, CHAR(10)))-SEARCH("-", _xlfn.TEXTSPLIT('Data Table'!K218, CHAR(10)))-2))/12)
               ), 2),
               "-"
            )
         )
      )
   )
)</f>
        <v>3</v>
      </c>
      <c r="L217" s="203" cm="1">
        <f t="array" ref="L217">IF('Data Table'!N218="", "-",
   IF('Data Table'!N218="-", "-",
      IF(ISNUMBER('Data Table'!N218*1), 'Data Table'!N218,
         IF(ISNUMBER(SEARCH("hrs", 'Data Table'!N218)),
            IFERROR(
               ROUND(SUMPRODUCT(
                  VALUE(LEFT(_xlfn.TEXTSPLIT('Data Table'!N218, CHAR(10)), FIND("-", _xlfn.TEXTSPLIT('Data Table'!N218, CHAR(10)))-1)) *
                  (VALUE(MID(_xlfn.TEXTSPLIT('Data Table'!N218, CHAR(10)), FIND("-", _xlfn.TEXTSPLIT('Data Table'!N218, CHAR(10)))+2,
                  SEARCH("hrs", _xlfn.TEXTSPLIT('Data Table'!N218, CHAR(10)))-SEARCH("-", _xlfn.TEXTSPLIT('Data Table'!N218, CHAR(10)))-2))/12)
               ), 2),
               "-"
            )
         )
      )
   )
)</f>
        <v>2</v>
      </c>
      <c r="M217" s="203" cm="1">
        <f t="array" ref="M217">IF('Data Table'!O218="", "-",
   IF('Data Table'!O218="-", "-",
      IF(ISNUMBER('Data Table'!O218*1), 'Data Table'!O218,
         IF(ISNUMBER(SEARCH("hrs", 'Data Table'!O218)),
            IFERROR(
               ROUND(SUMPRODUCT(
                  VALUE(LEFT(_xlfn.TEXTSPLIT('Data Table'!O218, CHAR(10)), FIND("-", _xlfn.TEXTSPLIT('Data Table'!O218, CHAR(10)))-1)) *
                  (VALUE(MID(_xlfn.TEXTSPLIT('Data Table'!O218, CHAR(10)), FIND("-", _xlfn.TEXTSPLIT('Data Table'!O218, CHAR(10)))+2,
                  SEARCH("hrs", _xlfn.TEXTSPLIT('Data Table'!O218, CHAR(10)))-SEARCH("-", _xlfn.TEXTSPLIT('Data Table'!O218, CHAR(10)))-2))/12)
               ), 2),
               "-"
            )
         )
      )
   )
)</f>
        <v>1.54</v>
      </c>
      <c r="N217" s="203" cm="1">
        <f t="array" ref="N217">IF('Data Table'!P218="", "-",
   IF('Data Table'!P218="-", "-",
      IF(ISNUMBER('Data Table'!P218*1), 'Data Table'!P218,
         IF(ISNUMBER(SEARCH("hrs", 'Data Table'!P218)),
            IFERROR(
               ROUND(SUMPRODUCT(
                  VALUE(LEFT(_xlfn.TEXTSPLIT('Data Table'!P218, CHAR(10)), FIND("-", _xlfn.TEXTSPLIT('Data Table'!P218, CHAR(10)))-1)) *
                  (VALUE(MID(_xlfn.TEXTSPLIT('Data Table'!P218, CHAR(10)), FIND("-", _xlfn.TEXTSPLIT('Data Table'!P218, CHAR(10)))+2,
                  SEARCH("hrs", _xlfn.TEXTSPLIT('Data Table'!P218, CHAR(10)))-SEARCH("-", _xlfn.TEXTSPLIT('Data Table'!P218, CHAR(10)))-2))/12)
               ), 2),
               "-"
            )
         )
      )
   )
)</f>
        <v>5</v>
      </c>
      <c r="O217" s="203" cm="1">
        <f t="array" ref="O217">IF('Data Table'!Q218="", "-",
   IF('Data Table'!Q218="-", "-",
      IF(ISNUMBER('Data Table'!Q218*1), 'Data Table'!Q218,
         IF(ISNUMBER(SEARCH("hrs", 'Data Table'!Q218)),
            IFERROR(
               ROUND(SUMPRODUCT(
                  VALUE(LEFT(_xlfn.TEXTSPLIT('Data Table'!Q218, CHAR(10)), FIND("-", _xlfn.TEXTSPLIT('Data Table'!Q218, CHAR(10)))-1)) *
                  (VALUE(MID(_xlfn.TEXTSPLIT('Data Table'!Q218, CHAR(10)), FIND("-", _xlfn.TEXTSPLIT('Data Table'!Q218, CHAR(10)))+2,
                  SEARCH("hrs", _xlfn.TEXTSPLIT('Data Table'!Q218, CHAR(10)))-SEARCH("-", _xlfn.TEXTSPLIT('Data Table'!Q218, CHAR(10)))-2))/12)
               ), 2),
               "-"
            )
         )
      )
   )
)</f>
        <v>4</v>
      </c>
      <c r="P217" s="203" cm="1">
        <f t="array" ref="P217">IF('Data Table'!R218="", "-",
   IF('Data Table'!R218="-", "-",
      IF(ISNUMBER('Data Table'!R218*1), 'Data Table'!R218,
         IF(ISNUMBER(SEARCH("hrs", 'Data Table'!R218)),
            IFERROR(
               ROUND(SUMPRODUCT(
                  VALUE(LEFT(_xlfn.TEXTSPLIT('Data Table'!R218, CHAR(10)), FIND("-", _xlfn.TEXTSPLIT('Data Table'!R218, CHAR(10)))-1)) *
                  (VALUE(MID(_xlfn.TEXTSPLIT('Data Table'!R218, CHAR(10)), FIND("-", _xlfn.TEXTSPLIT('Data Table'!R218, CHAR(10)))+2,
                  SEARCH("hrs", _xlfn.TEXTSPLIT('Data Table'!R218, CHAR(10)))-SEARCH("-", _xlfn.TEXTSPLIT('Data Table'!R218, CHAR(10)))-2))/12)
               ), 2),
               "-"
            )
         )
      )
   )
)</f>
        <v>3</v>
      </c>
      <c r="Q217" s="203" cm="1">
        <f t="array" ref="Q217">IF('Data Table'!S218="", "-",
   IF('Data Table'!S218="-", "-",
      IF(ISNUMBER('Data Table'!S218*1), 'Data Table'!S218,
         IF(ISNUMBER(SEARCH("hrs", 'Data Table'!S218)),
            IFERROR(
               ROUND(SUMPRODUCT(
                  VALUE(LEFT(_xlfn.TEXTSPLIT('Data Table'!S218, CHAR(10)), FIND("-", _xlfn.TEXTSPLIT('Data Table'!S218, CHAR(10)))-1)) *
                  (VALUE(MID(_xlfn.TEXTSPLIT('Data Table'!S218, CHAR(10)), FIND("-", _xlfn.TEXTSPLIT('Data Table'!S218, CHAR(10)))+2,
                  SEARCH("hrs", _xlfn.TEXTSPLIT('Data Table'!S218, CHAR(10)))-SEARCH("-", _xlfn.TEXTSPLIT('Data Table'!S218, CHAR(10)))-2))/12)
               ), 2),
               "-"
            )
         )
      )
   )
)</f>
        <v>3</v>
      </c>
      <c r="R217" s="203" cm="1">
        <f t="array" ref="R217">IF('Data Table'!T218="", "-",
   IF('Data Table'!T218="-", "-",
      IF(ISNUMBER('Data Table'!T218*1), 'Data Table'!T218,
         IF(ISNUMBER(SEARCH("hrs", 'Data Table'!T218)),
            IFERROR(
               ROUND(SUMPRODUCT(
                  VALUE(LEFT(_xlfn.TEXTSPLIT('Data Table'!T218, CHAR(10)), FIND("-", _xlfn.TEXTSPLIT('Data Table'!T218, CHAR(10)))-1)) *
                  (VALUE(MID(_xlfn.TEXTSPLIT('Data Table'!T218, CHAR(10)), FIND("-", _xlfn.TEXTSPLIT('Data Table'!T218, CHAR(10)))+2,
                  SEARCH("hrs", _xlfn.TEXTSPLIT('Data Table'!T218, CHAR(10)))-SEARCH("-", _xlfn.TEXTSPLIT('Data Table'!T218, CHAR(10)))-2))/12)
               ), 2),
               "-"
            )
         )
      )
   )
)</f>
        <v>6</v>
      </c>
      <c r="S217" s="203" cm="1">
        <f t="array" ref="S217">IF('Data Table'!U218="", "-",
   IF('Data Table'!U218="-", "-",
      IF(ISNUMBER('Data Table'!U218*1), 'Data Table'!U218,
         IF(ISNUMBER(SEARCH("hrs", 'Data Table'!U218)),
            IFERROR(
               ROUND(SUMPRODUCT(
                  VALUE(LEFT(_xlfn.TEXTSPLIT('Data Table'!U218, CHAR(10)), FIND("-", _xlfn.TEXTSPLIT('Data Table'!U218, CHAR(10)))-1)) *
                  (VALUE(MID(_xlfn.TEXTSPLIT('Data Table'!U218, CHAR(10)), FIND("-", _xlfn.TEXTSPLIT('Data Table'!U218, CHAR(10)))+2,
                  SEARCH("hrs", _xlfn.TEXTSPLIT('Data Table'!U218, CHAR(10)))-SEARCH("-", _xlfn.TEXTSPLIT('Data Table'!U218, CHAR(10)))-2))/12)
               ), 2),
               "-"
            )
         )
      )
   )
)</f>
        <v>6</v>
      </c>
      <c r="T217" s="251">
        <v>25232</v>
      </c>
      <c r="U217" s="251">
        <v>69076</v>
      </c>
      <c r="V217" s="251">
        <v>1045</v>
      </c>
      <c r="W217" s="295"/>
    </row>
    <row r="218" spans="1:23" s="3" customFormat="1" ht="20.25" customHeight="1">
      <c r="A218" s="205">
        <v>45528</v>
      </c>
      <c r="B218" s="203" cm="1">
        <f t="array" ref="B218">IF('Data Table'!B219="", "-",
   IF('Data Table'!B219="-", "-",
      IF(ISNUMBER('Data Table'!B219*1), 'Data Table'!B219,
         IF(ISNUMBER(SEARCH("hrs", 'Data Table'!B219)),
            IFERROR(
               ROUND(SUMPRODUCT(
                  VALUE(LEFT(_xlfn.TEXTSPLIT('Data Table'!B219, CHAR(10)), FIND("-", _xlfn.TEXTSPLIT('Data Table'!B219, CHAR(10)))-1)) *
                  (VALUE(MID(_xlfn.TEXTSPLIT('Data Table'!B219, CHAR(10)), FIND("-", _xlfn.TEXTSPLIT('Data Table'!B219, CHAR(10)))+2,
                  SEARCH("hrs", _xlfn.TEXTSPLIT('Data Table'!B219, CHAR(10)))-SEARCH("-", _xlfn.TEXTSPLIT('Data Table'!B219, CHAR(10)))-2))/12)
               ), 2),
               "-"
            )
         )
      )
   )
)</f>
        <v>142</v>
      </c>
      <c r="C218" s="203" cm="1">
        <f t="array" ref="C218">IF('Data Table'!C219="", "-",
   IF('Data Table'!C219="-", "-",
      IF(ISNUMBER('Data Table'!C219*1), 'Data Table'!C219,
         IF(ISNUMBER(SEARCH("hrs", 'Data Table'!C219)),
            IFERROR(
               ROUND(SUMPRODUCT(
                  VALUE(LEFT(_xlfn.TEXTSPLIT('Data Table'!C219, CHAR(10)), FIND("-", _xlfn.TEXTSPLIT('Data Table'!C219, CHAR(10)))-1)) *
                  (VALUE(MID(_xlfn.TEXTSPLIT('Data Table'!C219, CHAR(10)), FIND("-", _xlfn.TEXTSPLIT('Data Table'!C219, CHAR(10)))+2,
                  SEARCH("hrs", _xlfn.TEXTSPLIT('Data Table'!C219, CHAR(10)))-SEARCH("-", _xlfn.TEXTSPLIT('Data Table'!C219, CHAR(10)))-2))/12)
               ), 2),
               "-"
            )
         )
      )
   )
)</f>
        <v>148</v>
      </c>
      <c r="D218" s="203" cm="1">
        <f t="array" ref="D218">IF('Data Table'!D219="", "-",
   IF('Data Table'!D219="-", "-",
      IF(ISNUMBER('Data Table'!D219*1), 'Data Table'!D219,
         IF(ISNUMBER(SEARCH("hrs", 'Data Table'!D219)),
            IFERROR(
               ROUND(SUMPRODUCT(
                  VALUE(LEFT(_xlfn.TEXTSPLIT('Data Table'!D219, CHAR(10)), FIND("-", _xlfn.TEXTSPLIT('Data Table'!D219, CHAR(10)))-1)) *
                  (VALUE(MID(_xlfn.TEXTSPLIT('Data Table'!D219, CHAR(10)), FIND("-", _xlfn.TEXTSPLIT('Data Table'!D219, CHAR(10)))+2,
                  SEARCH("hrs", _xlfn.TEXTSPLIT('Data Table'!D219, CHAR(10)))-SEARCH("-", _xlfn.TEXTSPLIT('Data Table'!D219, CHAR(10)))-2))/12)
               ), 2),
               "-"
            )
         )
      )
   )
)</f>
        <v>27</v>
      </c>
      <c r="E218" s="203" cm="1">
        <f t="array" ref="E218">IF('Data Table'!E219="", "-",
   IF('Data Table'!E219="-", "-",
      IF(ISNUMBER('Data Table'!E219*1), 'Data Table'!E219,
         IF(ISNUMBER(SEARCH("hrs", 'Data Table'!E219)),
            IFERROR(
               ROUND(SUMPRODUCT(
                  VALUE(LEFT(_xlfn.TEXTSPLIT('Data Table'!E219, CHAR(10)), FIND("-", _xlfn.TEXTSPLIT('Data Table'!E219, CHAR(10)))-1)) *
                  (VALUE(MID(_xlfn.TEXTSPLIT('Data Table'!E219, CHAR(10)), FIND("-", _xlfn.TEXTSPLIT('Data Table'!E219, CHAR(10)))+2,
                  SEARCH("hrs", _xlfn.TEXTSPLIT('Data Table'!E219, CHAR(10)))-SEARCH("-", _xlfn.TEXTSPLIT('Data Table'!E219, CHAR(10)))-2))/12)
               ), 2),
               "-"
            )
         )
      )
   )
)</f>
        <v>26</v>
      </c>
      <c r="F218" s="203" cm="1">
        <f t="array" ref="F218">IF('Data Table'!F219="", "-",
   IF('Data Table'!F219="-", "-",
      IF(ISNUMBER('Data Table'!F219*1), 'Data Table'!F219,
         IF(ISNUMBER(SEARCH("hrs", 'Data Table'!F219)),
            IFERROR(
               ROUND(SUMPRODUCT(
                  VALUE(LEFT(_xlfn.TEXTSPLIT('Data Table'!F219, CHAR(10)), FIND("-", _xlfn.TEXTSPLIT('Data Table'!F219, CHAR(10)))-1)) *
                  (VALUE(MID(_xlfn.TEXTSPLIT('Data Table'!F219, CHAR(10)), FIND("-", _xlfn.TEXTSPLIT('Data Table'!F219, CHAR(10)))+2,
                  SEARCH("hrs", _xlfn.TEXTSPLIT('Data Table'!F219, CHAR(10)))-SEARCH("-", _xlfn.TEXTSPLIT('Data Table'!F219, CHAR(10)))-2))/12)
               ), 2),
               "-"
            )
         )
      )
   )
)</f>
        <v>8</v>
      </c>
      <c r="G218" s="203" cm="1">
        <f t="array" ref="G218">IF('Data Table'!G219="", "-",
   IF('Data Table'!G219="-", "-",
      IF(ISNUMBER('Data Table'!G219*1), 'Data Table'!G219,
         IF(ISNUMBER(SEARCH("hrs", 'Data Table'!G219)),
            IFERROR(
               ROUND(SUMPRODUCT(
                  VALUE(LEFT(_xlfn.TEXTSPLIT('Data Table'!G219, CHAR(10)), FIND("-", _xlfn.TEXTSPLIT('Data Table'!G219, CHAR(10)))-1)) *
                  (VALUE(MID(_xlfn.TEXTSPLIT('Data Table'!G219, CHAR(10)), FIND("-", _xlfn.TEXTSPLIT('Data Table'!G219, CHAR(10)))+2,
                  SEARCH("hrs", _xlfn.TEXTSPLIT('Data Table'!G219, CHAR(10)))-SEARCH("-", _xlfn.TEXTSPLIT('Data Table'!G219, CHAR(10)))-2))/12)
               ), 2),
               "-"
            )
         )
      )
   )
)</f>
        <v>8</v>
      </c>
      <c r="H218" s="203" cm="1">
        <f t="array" ref="H218">IF('Data Table'!H219="", "-",
   IF('Data Table'!H219="-", "-",
      IF(ISNUMBER('Data Table'!H219*1), 'Data Table'!H219,
         IF(ISNUMBER(SEARCH("hrs", 'Data Table'!H219)),
            IFERROR(
               ROUND(SUMPRODUCT(
                  VALUE(LEFT(_xlfn.TEXTSPLIT('Data Table'!H219, CHAR(10)), FIND("-", _xlfn.TEXTSPLIT('Data Table'!H219, CHAR(10)))-1)) *
                  (VALUE(MID(_xlfn.TEXTSPLIT('Data Table'!H219, CHAR(10)), FIND("-", _xlfn.TEXTSPLIT('Data Table'!H219, CHAR(10)))+2,
                  SEARCH("hrs", _xlfn.TEXTSPLIT('Data Table'!H219, CHAR(10)))-SEARCH("-", _xlfn.TEXTSPLIT('Data Table'!H219, CHAR(10)))-2))/12)
               ), 2),
               "-"
            )
         )
      )
   )
)</f>
        <v>8</v>
      </c>
      <c r="I218" s="203" cm="1">
        <f t="array" ref="I218">IF('Data Table'!I219="", "-",
   IF('Data Table'!I219="-", "-",
      IF(ISNUMBER('Data Table'!I219*1), 'Data Table'!I219,
         IF(ISNUMBER(SEARCH("hrs", 'Data Table'!I219)),
            IFERROR(
               ROUND(SUMPRODUCT(
                  VALUE(LEFT(_xlfn.TEXTSPLIT('Data Table'!I219, CHAR(10)), FIND("-", _xlfn.TEXTSPLIT('Data Table'!I219, CHAR(10)))-1)) *
                  (VALUE(MID(_xlfn.TEXTSPLIT('Data Table'!I219, CHAR(10)), FIND("-", _xlfn.TEXTSPLIT('Data Table'!I219, CHAR(10)))+2,
                  SEARCH("hrs", _xlfn.TEXTSPLIT('Data Table'!I219, CHAR(10)))-SEARCH("-", _xlfn.TEXTSPLIT('Data Table'!I219, CHAR(10)))-2))/12)
               ), 2),
               "-"
            )
         )
      )
   )
)</f>
        <v>7</v>
      </c>
      <c r="J218" s="203" cm="1">
        <f t="array" ref="J218">IF('Data Table'!J219="", "-",
   IF('Data Table'!J219="-", "-",
      IF(ISNUMBER('Data Table'!J219*1), 'Data Table'!J219,
         IF(ISNUMBER(SEARCH("hrs", 'Data Table'!J219)),
            IFERROR(
               ROUND(SUMPRODUCT(
                  VALUE(LEFT(_xlfn.TEXTSPLIT('Data Table'!J219, CHAR(10)), FIND("-", _xlfn.TEXTSPLIT('Data Table'!J219, CHAR(10)))-1)) *
                  (VALUE(MID(_xlfn.TEXTSPLIT('Data Table'!J219, CHAR(10)), FIND("-", _xlfn.TEXTSPLIT('Data Table'!J219, CHAR(10)))+2,
                  SEARCH("hrs", _xlfn.TEXTSPLIT('Data Table'!J219, CHAR(10)))-SEARCH("-", _xlfn.TEXTSPLIT('Data Table'!J219, CHAR(10)))-2))/12)
               ), 2),
               "-"
            )
         )
      )
   )
)</f>
        <v>3</v>
      </c>
      <c r="K218" s="203" cm="1">
        <f t="array" ref="K218">IF('Data Table'!K219="", "-",
   IF('Data Table'!K219="-", "-",
      IF(ISNUMBER('Data Table'!K219*1), 'Data Table'!K219,
         IF(ISNUMBER(SEARCH("hrs", 'Data Table'!K219)),
            IFERROR(
               ROUND(SUMPRODUCT(
                  VALUE(LEFT(_xlfn.TEXTSPLIT('Data Table'!K219, CHAR(10)), FIND("-", _xlfn.TEXTSPLIT('Data Table'!K219, CHAR(10)))-1)) *
                  (VALUE(MID(_xlfn.TEXTSPLIT('Data Table'!K219, CHAR(10)), FIND("-", _xlfn.TEXTSPLIT('Data Table'!K219, CHAR(10)))+2,
                  SEARCH("hrs", _xlfn.TEXTSPLIT('Data Table'!K219, CHAR(10)))-SEARCH("-", _xlfn.TEXTSPLIT('Data Table'!K219, CHAR(10)))-2))/12)
               ), 2),
               "-"
            )
         )
      )
   )
)</f>
        <v>3</v>
      </c>
      <c r="L218" s="203" cm="1">
        <f t="array" ref="L218">IF('Data Table'!N219="", "-",
   IF('Data Table'!N219="-", "-",
      IF(ISNUMBER('Data Table'!N219*1), 'Data Table'!N219,
         IF(ISNUMBER(SEARCH("hrs", 'Data Table'!N219)),
            IFERROR(
               ROUND(SUMPRODUCT(
                  VALUE(LEFT(_xlfn.TEXTSPLIT('Data Table'!N219, CHAR(10)), FIND("-", _xlfn.TEXTSPLIT('Data Table'!N219, CHAR(10)))-1)) *
                  (VALUE(MID(_xlfn.TEXTSPLIT('Data Table'!N219, CHAR(10)), FIND("-", _xlfn.TEXTSPLIT('Data Table'!N219, CHAR(10)))+2,
                  SEARCH("hrs", _xlfn.TEXTSPLIT('Data Table'!N219, CHAR(10)))-SEARCH("-", _xlfn.TEXTSPLIT('Data Table'!N219, CHAR(10)))-2))/12)
               ), 2),
               "-"
            )
         )
      )
   )
)</f>
        <v>2</v>
      </c>
      <c r="M218" s="203" cm="1">
        <f t="array" ref="M218">IF('Data Table'!O219="", "-",
   IF('Data Table'!O219="-", "-",
      IF(ISNUMBER('Data Table'!O219*1), 'Data Table'!O219,
         IF(ISNUMBER(SEARCH("hrs", 'Data Table'!O219)),
            IFERROR(
               ROUND(SUMPRODUCT(
                  VALUE(LEFT(_xlfn.TEXTSPLIT('Data Table'!O219, CHAR(10)), FIND("-", _xlfn.TEXTSPLIT('Data Table'!O219, CHAR(10)))-1)) *
                  (VALUE(MID(_xlfn.TEXTSPLIT('Data Table'!O219, CHAR(10)), FIND("-", _xlfn.TEXTSPLIT('Data Table'!O219, CHAR(10)))+2,
                  SEARCH("hrs", _xlfn.TEXTSPLIT('Data Table'!O219, CHAR(10)))-SEARCH("-", _xlfn.TEXTSPLIT('Data Table'!O219, CHAR(10)))-2))/12)
               ), 2),
               "-"
            )
         )
      )
   )
)</f>
        <v>2</v>
      </c>
      <c r="N218" s="203" cm="1">
        <f t="array" ref="N218">IF('Data Table'!P219="", "-",
   IF('Data Table'!P219="-", "-",
      IF(ISNUMBER('Data Table'!P219*1), 'Data Table'!P219,
         IF(ISNUMBER(SEARCH("hrs", 'Data Table'!P219)),
            IFERROR(
               ROUND(SUMPRODUCT(
                  VALUE(LEFT(_xlfn.TEXTSPLIT('Data Table'!P219, CHAR(10)), FIND("-", _xlfn.TEXTSPLIT('Data Table'!P219, CHAR(10)))-1)) *
                  (VALUE(MID(_xlfn.TEXTSPLIT('Data Table'!P219, CHAR(10)), FIND("-", _xlfn.TEXTSPLIT('Data Table'!P219, CHAR(10)))+2,
                  SEARCH("hrs", _xlfn.TEXTSPLIT('Data Table'!P219, CHAR(10)))-SEARCH("-", _xlfn.TEXTSPLIT('Data Table'!P219, CHAR(10)))-2))/12)
               ), 2),
               "-"
            )
         )
      )
   )
)</f>
        <v>4</v>
      </c>
      <c r="O218" s="203" cm="1">
        <f t="array" ref="O218">IF('Data Table'!Q219="", "-",
   IF('Data Table'!Q219="-", "-",
      IF(ISNUMBER('Data Table'!Q219*1), 'Data Table'!Q219,
         IF(ISNUMBER(SEARCH("hrs", 'Data Table'!Q219)),
            IFERROR(
               ROUND(SUMPRODUCT(
                  VALUE(LEFT(_xlfn.TEXTSPLIT('Data Table'!Q219, CHAR(10)), FIND("-", _xlfn.TEXTSPLIT('Data Table'!Q219, CHAR(10)))-1)) *
                  (VALUE(MID(_xlfn.TEXTSPLIT('Data Table'!Q219, CHAR(10)), FIND("-", _xlfn.TEXTSPLIT('Data Table'!Q219, CHAR(10)))+2,
                  SEARCH("hrs", _xlfn.TEXTSPLIT('Data Table'!Q219, CHAR(10)))-SEARCH("-", _xlfn.TEXTSPLIT('Data Table'!Q219, CHAR(10)))-2))/12)
               ), 2),
               "-"
            )
         )
      )
   )
)</f>
        <v>4</v>
      </c>
      <c r="P218" s="203" cm="1">
        <f t="array" ref="P218">IF('Data Table'!R219="", "-",
   IF('Data Table'!R219="-", "-",
      IF(ISNUMBER('Data Table'!R219*1), 'Data Table'!R219,
         IF(ISNUMBER(SEARCH("hrs", 'Data Table'!R219)),
            IFERROR(
               ROUND(SUMPRODUCT(
                  VALUE(LEFT(_xlfn.TEXTSPLIT('Data Table'!R219, CHAR(10)), FIND("-", _xlfn.TEXTSPLIT('Data Table'!R219, CHAR(10)))-1)) *
                  (VALUE(MID(_xlfn.TEXTSPLIT('Data Table'!R219, CHAR(10)), FIND("-", _xlfn.TEXTSPLIT('Data Table'!R219, CHAR(10)))+2,
                  SEARCH("hrs", _xlfn.TEXTSPLIT('Data Table'!R219, CHAR(10)))-SEARCH("-", _xlfn.TEXTSPLIT('Data Table'!R219, CHAR(10)))-2))/12)
               ), 2),
               "-"
            )
         )
      )
   )
)</f>
        <v>3</v>
      </c>
      <c r="Q218" s="203" cm="1">
        <f t="array" ref="Q218">IF('Data Table'!S219="", "-",
   IF('Data Table'!S219="-", "-",
      IF(ISNUMBER('Data Table'!S219*1), 'Data Table'!S219,
         IF(ISNUMBER(SEARCH("hrs", 'Data Table'!S219)),
            IFERROR(
               ROUND(SUMPRODUCT(
                  VALUE(LEFT(_xlfn.TEXTSPLIT('Data Table'!S219, CHAR(10)), FIND("-", _xlfn.TEXTSPLIT('Data Table'!S219, CHAR(10)))-1)) *
                  (VALUE(MID(_xlfn.TEXTSPLIT('Data Table'!S219, CHAR(10)), FIND("-", _xlfn.TEXTSPLIT('Data Table'!S219, CHAR(10)))+2,
                  SEARCH("hrs", _xlfn.TEXTSPLIT('Data Table'!S219, CHAR(10)))-SEARCH("-", _xlfn.TEXTSPLIT('Data Table'!S219, CHAR(10)))-2))/12)
               ), 2),
               "-"
            )
         )
      )
   )
)</f>
        <v>3</v>
      </c>
      <c r="R218" s="203" cm="1">
        <f t="array" ref="R218">IF('Data Table'!T219="", "-",
   IF('Data Table'!T219="-", "-",
      IF(ISNUMBER('Data Table'!T219*1), 'Data Table'!T219,
         IF(ISNUMBER(SEARCH("hrs", 'Data Table'!T219)),
            IFERROR(
               ROUND(SUMPRODUCT(
                  VALUE(LEFT(_xlfn.TEXTSPLIT('Data Table'!T219, CHAR(10)), FIND("-", _xlfn.TEXTSPLIT('Data Table'!T219, CHAR(10)))-1)) *
                  (VALUE(MID(_xlfn.TEXTSPLIT('Data Table'!T219, CHAR(10)), FIND("-", _xlfn.TEXTSPLIT('Data Table'!T219, CHAR(10)))+2,
                  SEARCH("hrs", _xlfn.TEXTSPLIT('Data Table'!T219, CHAR(10)))-SEARCH("-", _xlfn.TEXTSPLIT('Data Table'!T219, CHAR(10)))-2))/12)
               ), 2),
               "-"
            )
         )
      )
   )
)</f>
        <v>6</v>
      </c>
      <c r="S218" s="203" cm="1">
        <f t="array" ref="S218">IF('Data Table'!U219="", "-",
   IF('Data Table'!U219="-", "-",
      IF(ISNUMBER('Data Table'!U219*1), 'Data Table'!U219,
         IF(ISNUMBER(SEARCH("hrs", 'Data Table'!U219)),
            IFERROR(
               ROUND(SUMPRODUCT(
                  VALUE(LEFT(_xlfn.TEXTSPLIT('Data Table'!U219, CHAR(10)), FIND("-", _xlfn.TEXTSPLIT('Data Table'!U219, CHAR(10)))-1)) *
                  (VALUE(MID(_xlfn.TEXTSPLIT('Data Table'!U219, CHAR(10)), FIND("-", _xlfn.TEXTSPLIT('Data Table'!U219, CHAR(10)))+2,
                  SEARCH("hrs", _xlfn.TEXTSPLIT('Data Table'!U219, CHAR(10)))-SEARCH("-", _xlfn.TEXTSPLIT('Data Table'!U219, CHAR(10)))-2))/12)
               ), 2),
               "-"
            )
         )
      )
   )
)</f>
        <v>6</v>
      </c>
      <c r="T218" s="251">
        <v>24545</v>
      </c>
      <c r="U218" s="251">
        <v>68397</v>
      </c>
      <c r="V218" s="251">
        <v>1069</v>
      </c>
      <c r="W218" s="295"/>
    </row>
    <row r="219" spans="1:23" s="3" customFormat="1" ht="20.25" customHeight="1">
      <c r="A219" s="205">
        <v>45529</v>
      </c>
      <c r="B219" s="203" cm="1">
        <f t="array" ref="B219">IF('Data Table'!B220="", "-",
   IF('Data Table'!B220="-", "-",
      IF(ISNUMBER('Data Table'!B220*1), 'Data Table'!B220,
         IF(ISNUMBER(SEARCH("hrs", 'Data Table'!B220)),
            IFERROR(
               ROUND(SUMPRODUCT(
                  VALUE(LEFT(_xlfn.TEXTSPLIT('Data Table'!B220, CHAR(10)), FIND("-", _xlfn.TEXTSPLIT('Data Table'!B220, CHAR(10)))-1)) *
                  (VALUE(MID(_xlfn.TEXTSPLIT('Data Table'!B220, CHAR(10)), FIND("-", _xlfn.TEXTSPLIT('Data Table'!B220, CHAR(10)))+2,
                  SEARCH("hrs", _xlfn.TEXTSPLIT('Data Table'!B220, CHAR(10)))-SEARCH("-", _xlfn.TEXTSPLIT('Data Table'!B220, CHAR(10)))-2))/12)
               ), 2),
               "-"
            )
         )
      )
   )
)</f>
        <v>145</v>
      </c>
      <c r="C219" s="203" cm="1">
        <f t="array" ref="C219">IF('Data Table'!C220="", "-",
   IF('Data Table'!C220="-", "-",
      IF(ISNUMBER('Data Table'!C220*1), 'Data Table'!C220,
         IF(ISNUMBER(SEARCH("hrs", 'Data Table'!C220)),
            IFERROR(
               ROUND(SUMPRODUCT(
                  VALUE(LEFT(_xlfn.TEXTSPLIT('Data Table'!C220, CHAR(10)), FIND("-", _xlfn.TEXTSPLIT('Data Table'!C220, CHAR(10)))-1)) *
                  (VALUE(MID(_xlfn.TEXTSPLIT('Data Table'!C220, CHAR(10)), FIND("-", _xlfn.TEXTSPLIT('Data Table'!C220, CHAR(10)))+2,
                  SEARCH("hrs", _xlfn.TEXTSPLIT('Data Table'!C220, CHAR(10)))-SEARCH("-", _xlfn.TEXTSPLIT('Data Table'!C220, CHAR(10)))-2))/12)
               ), 2),
               "-"
            )
         )
      )
   )
)</f>
        <v>145</v>
      </c>
      <c r="D219" s="203" cm="1">
        <f t="array" ref="D219">IF('Data Table'!D220="", "-",
   IF('Data Table'!D220="-", "-",
      IF(ISNUMBER('Data Table'!D220*1), 'Data Table'!D220,
         IF(ISNUMBER(SEARCH("hrs", 'Data Table'!D220)),
            IFERROR(
               ROUND(SUMPRODUCT(
                  VALUE(LEFT(_xlfn.TEXTSPLIT('Data Table'!D220, CHAR(10)), FIND("-", _xlfn.TEXTSPLIT('Data Table'!D220, CHAR(10)))-1)) *
                  (VALUE(MID(_xlfn.TEXTSPLIT('Data Table'!D220, CHAR(10)), FIND("-", _xlfn.TEXTSPLIT('Data Table'!D220, CHAR(10)))+2,
                  SEARCH("hrs", _xlfn.TEXTSPLIT('Data Table'!D220, CHAR(10)))-SEARCH("-", _xlfn.TEXTSPLIT('Data Table'!D220, CHAR(10)))-2))/12)
               ), 2),
               "-"
            )
         )
      )
   )
)</f>
        <v>28</v>
      </c>
      <c r="E219" s="203" cm="1">
        <f t="array" ref="E219">IF('Data Table'!E220="", "-",
   IF('Data Table'!E220="-", "-",
      IF(ISNUMBER('Data Table'!E220*1), 'Data Table'!E220,
         IF(ISNUMBER(SEARCH("hrs", 'Data Table'!E220)),
            IFERROR(
               ROUND(SUMPRODUCT(
                  VALUE(LEFT(_xlfn.TEXTSPLIT('Data Table'!E220, CHAR(10)), FIND("-", _xlfn.TEXTSPLIT('Data Table'!E220, CHAR(10)))-1)) *
                  (VALUE(MID(_xlfn.TEXTSPLIT('Data Table'!E220, CHAR(10)), FIND("-", _xlfn.TEXTSPLIT('Data Table'!E220, CHAR(10)))+2,
                  SEARCH("hrs", _xlfn.TEXTSPLIT('Data Table'!E220, CHAR(10)))-SEARCH("-", _xlfn.TEXTSPLIT('Data Table'!E220, CHAR(10)))-2))/12)
               ), 2),
               "-"
            )
         )
      )
   )
)</f>
        <v>27</v>
      </c>
      <c r="F219" s="203" cm="1">
        <f t="array" ref="F219">IF('Data Table'!F220="", "-",
   IF('Data Table'!F220="-", "-",
      IF(ISNUMBER('Data Table'!F220*1), 'Data Table'!F220,
         IF(ISNUMBER(SEARCH("hrs", 'Data Table'!F220)),
            IFERROR(
               ROUND(SUMPRODUCT(
                  VALUE(LEFT(_xlfn.TEXTSPLIT('Data Table'!F220, CHAR(10)), FIND("-", _xlfn.TEXTSPLIT('Data Table'!F220, CHAR(10)))-1)) *
                  (VALUE(MID(_xlfn.TEXTSPLIT('Data Table'!F220, CHAR(10)), FIND("-", _xlfn.TEXTSPLIT('Data Table'!F220, CHAR(10)))+2,
                  SEARCH("hrs", _xlfn.TEXTSPLIT('Data Table'!F220, CHAR(10)))-SEARCH("-", _xlfn.TEXTSPLIT('Data Table'!F220, CHAR(10)))-2))/12)
               ), 2),
               "-"
            )
         )
      )
   )
)</f>
        <v>9</v>
      </c>
      <c r="G219" s="203" cm="1">
        <f t="array" ref="G219">IF('Data Table'!G220="", "-",
   IF('Data Table'!G220="-", "-",
      IF(ISNUMBER('Data Table'!G220*1), 'Data Table'!G220,
         IF(ISNUMBER(SEARCH("hrs", 'Data Table'!G220)),
            IFERROR(
               ROUND(SUMPRODUCT(
                  VALUE(LEFT(_xlfn.TEXTSPLIT('Data Table'!G220, CHAR(10)), FIND("-", _xlfn.TEXTSPLIT('Data Table'!G220, CHAR(10)))-1)) *
                  (VALUE(MID(_xlfn.TEXTSPLIT('Data Table'!G220, CHAR(10)), FIND("-", _xlfn.TEXTSPLIT('Data Table'!G220, CHAR(10)))+2,
                  SEARCH("hrs", _xlfn.TEXTSPLIT('Data Table'!G220, CHAR(10)))-SEARCH("-", _xlfn.TEXTSPLIT('Data Table'!G220, CHAR(10)))-2))/12)
               ), 2),
               "-"
            )
         )
      )
   )
)</f>
        <v>9</v>
      </c>
      <c r="H219" s="203" cm="1">
        <f t="array" ref="H219">IF('Data Table'!H220="", "-",
   IF('Data Table'!H220="-", "-",
      IF(ISNUMBER('Data Table'!H220*1), 'Data Table'!H220,
         IF(ISNUMBER(SEARCH("hrs", 'Data Table'!H220)),
            IFERROR(
               ROUND(SUMPRODUCT(
                  VALUE(LEFT(_xlfn.TEXTSPLIT('Data Table'!H220, CHAR(10)), FIND("-", _xlfn.TEXTSPLIT('Data Table'!H220, CHAR(10)))-1)) *
                  (VALUE(MID(_xlfn.TEXTSPLIT('Data Table'!H220, CHAR(10)), FIND("-", _xlfn.TEXTSPLIT('Data Table'!H220, CHAR(10)))+2,
                  SEARCH("hrs", _xlfn.TEXTSPLIT('Data Table'!H220, CHAR(10)))-SEARCH("-", _xlfn.TEXTSPLIT('Data Table'!H220, CHAR(10)))-2))/12)
               ), 2),
               "-"
            )
         )
      )
   )
)</f>
        <v>8</v>
      </c>
      <c r="I219" s="203" cm="1">
        <f t="array" ref="I219">IF('Data Table'!I220="", "-",
   IF('Data Table'!I220="-", "-",
      IF(ISNUMBER('Data Table'!I220*1), 'Data Table'!I220,
         IF(ISNUMBER(SEARCH("hrs", 'Data Table'!I220)),
            IFERROR(
               ROUND(SUMPRODUCT(
                  VALUE(LEFT(_xlfn.TEXTSPLIT('Data Table'!I220, CHAR(10)), FIND("-", _xlfn.TEXTSPLIT('Data Table'!I220, CHAR(10)))-1)) *
                  (VALUE(MID(_xlfn.TEXTSPLIT('Data Table'!I220, CHAR(10)), FIND("-", _xlfn.TEXTSPLIT('Data Table'!I220, CHAR(10)))+2,
                  SEARCH("hrs", _xlfn.TEXTSPLIT('Data Table'!I220, CHAR(10)))-SEARCH("-", _xlfn.TEXTSPLIT('Data Table'!I220, CHAR(10)))-2))/12)
               ), 2),
               "-"
            )
         )
      )
   )
)</f>
        <v>7</v>
      </c>
      <c r="J219" s="203" cm="1">
        <f t="array" ref="J219">IF('Data Table'!J220="", "-",
   IF('Data Table'!J220="-", "-",
      IF(ISNUMBER('Data Table'!J220*1), 'Data Table'!J220,
         IF(ISNUMBER(SEARCH("hrs", 'Data Table'!J220)),
            IFERROR(
               ROUND(SUMPRODUCT(
                  VALUE(LEFT(_xlfn.TEXTSPLIT('Data Table'!J220, CHAR(10)), FIND("-", _xlfn.TEXTSPLIT('Data Table'!J220, CHAR(10)))-1)) *
                  (VALUE(MID(_xlfn.TEXTSPLIT('Data Table'!J220, CHAR(10)), FIND("-", _xlfn.TEXTSPLIT('Data Table'!J220, CHAR(10)))+2,
                  SEARCH("hrs", _xlfn.TEXTSPLIT('Data Table'!J220, CHAR(10)))-SEARCH("-", _xlfn.TEXTSPLIT('Data Table'!J220, CHAR(10)))-2))/12)
               ), 2),
               "-"
            )
         )
      )
   )
)</f>
        <v>3</v>
      </c>
      <c r="K219" s="203" cm="1">
        <f t="array" ref="K219">IF('Data Table'!K220="", "-",
   IF('Data Table'!K220="-", "-",
      IF(ISNUMBER('Data Table'!K220*1), 'Data Table'!K220,
         IF(ISNUMBER(SEARCH("hrs", 'Data Table'!K220)),
            IFERROR(
               ROUND(SUMPRODUCT(
                  VALUE(LEFT(_xlfn.TEXTSPLIT('Data Table'!K220, CHAR(10)), FIND("-", _xlfn.TEXTSPLIT('Data Table'!K220, CHAR(10)))-1)) *
                  (VALUE(MID(_xlfn.TEXTSPLIT('Data Table'!K220, CHAR(10)), FIND("-", _xlfn.TEXTSPLIT('Data Table'!K220, CHAR(10)))+2,
                  SEARCH("hrs", _xlfn.TEXTSPLIT('Data Table'!K220, CHAR(10)))-SEARCH("-", _xlfn.TEXTSPLIT('Data Table'!K220, CHAR(10)))-2))/12)
               ), 2),
               "-"
            )
         )
      )
   )
)</f>
        <v>3</v>
      </c>
      <c r="L219" s="203" cm="1">
        <f t="array" ref="L219">IF('Data Table'!N220="", "-",
   IF('Data Table'!N220="-", "-",
      IF(ISNUMBER('Data Table'!N220*1), 'Data Table'!N220,
         IF(ISNUMBER(SEARCH("hrs", 'Data Table'!N220)),
            IFERROR(
               ROUND(SUMPRODUCT(
                  VALUE(LEFT(_xlfn.TEXTSPLIT('Data Table'!N220, CHAR(10)), FIND("-", _xlfn.TEXTSPLIT('Data Table'!N220, CHAR(10)))-1)) *
                  (VALUE(MID(_xlfn.TEXTSPLIT('Data Table'!N220, CHAR(10)), FIND("-", _xlfn.TEXTSPLIT('Data Table'!N220, CHAR(10)))+2,
                  SEARCH("hrs", _xlfn.TEXTSPLIT('Data Table'!N220, CHAR(10)))-SEARCH("-", _xlfn.TEXTSPLIT('Data Table'!N220, CHAR(10)))-2))/12)
               ), 2),
               "-"
            )
         )
      )
   )
)</f>
        <v>2</v>
      </c>
      <c r="M219" s="203" cm="1">
        <f t="array" ref="M219">IF('Data Table'!O220="", "-",
   IF('Data Table'!O220="-", "-",
      IF(ISNUMBER('Data Table'!O220*1), 'Data Table'!O220,
         IF(ISNUMBER(SEARCH("hrs", 'Data Table'!O220)),
            IFERROR(
               ROUND(SUMPRODUCT(
                  VALUE(LEFT(_xlfn.TEXTSPLIT('Data Table'!O220, CHAR(10)), FIND("-", _xlfn.TEXTSPLIT('Data Table'!O220, CHAR(10)))-1)) *
                  (VALUE(MID(_xlfn.TEXTSPLIT('Data Table'!O220, CHAR(10)), FIND("-", _xlfn.TEXTSPLIT('Data Table'!O220, CHAR(10)))+2,
                  SEARCH("hrs", _xlfn.TEXTSPLIT('Data Table'!O220, CHAR(10)))-SEARCH("-", _xlfn.TEXTSPLIT('Data Table'!O220, CHAR(10)))-2))/12)
               ), 2),
               "-"
            )
         )
      )
   )
)</f>
        <v>2</v>
      </c>
      <c r="N219" s="203" cm="1">
        <f t="array" ref="N219">IF('Data Table'!P220="", "-",
   IF('Data Table'!P220="-", "-",
      IF(ISNUMBER('Data Table'!P220*1), 'Data Table'!P220,
         IF(ISNUMBER(SEARCH("hrs", 'Data Table'!P220)),
            IFERROR(
               ROUND(SUMPRODUCT(
                  VALUE(LEFT(_xlfn.TEXTSPLIT('Data Table'!P220, CHAR(10)), FIND("-", _xlfn.TEXTSPLIT('Data Table'!P220, CHAR(10)))-1)) *
                  (VALUE(MID(_xlfn.TEXTSPLIT('Data Table'!P220, CHAR(10)), FIND("-", _xlfn.TEXTSPLIT('Data Table'!P220, CHAR(10)))+2,
                  SEARCH("hrs", _xlfn.TEXTSPLIT('Data Table'!P220, CHAR(10)))-SEARCH("-", _xlfn.TEXTSPLIT('Data Table'!P220, CHAR(10)))-2))/12)
               ), 2),
               "-"
            )
         )
      )
   )
)</f>
        <v>4</v>
      </c>
      <c r="O219" s="203" cm="1">
        <f t="array" ref="O219">IF('Data Table'!Q220="", "-",
   IF('Data Table'!Q220="-", "-",
      IF(ISNUMBER('Data Table'!Q220*1), 'Data Table'!Q220,
         IF(ISNUMBER(SEARCH("hrs", 'Data Table'!Q220)),
            IFERROR(
               ROUND(SUMPRODUCT(
                  VALUE(LEFT(_xlfn.TEXTSPLIT('Data Table'!Q220, CHAR(10)), FIND("-", _xlfn.TEXTSPLIT('Data Table'!Q220, CHAR(10)))-1)) *
                  (VALUE(MID(_xlfn.TEXTSPLIT('Data Table'!Q220, CHAR(10)), FIND("-", _xlfn.TEXTSPLIT('Data Table'!Q220, CHAR(10)))+2,
                  SEARCH("hrs", _xlfn.TEXTSPLIT('Data Table'!Q220, CHAR(10)))-SEARCH("-", _xlfn.TEXTSPLIT('Data Table'!Q220, CHAR(10)))-2))/12)
               ), 2),
               "-"
            )
         )
      )
   )
)</f>
        <v>4</v>
      </c>
      <c r="P219" s="203" cm="1">
        <f t="array" ref="P219">IF('Data Table'!R220="", "-",
   IF('Data Table'!R220="-", "-",
      IF(ISNUMBER('Data Table'!R220*1), 'Data Table'!R220,
         IF(ISNUMBER(SEARCH("hrs", 'Data Table'!R220)),
            IFERROR(
               ROUND(SUMPRODUCT(
                  VALUE(LEFT(_xlfn.TEXTSPLIT('Data Table'!R220, CHAR(10)), FIND("-", _xlfn.TEXTSPLIT('Data Table'!R220, CHAR(10)))-1)) *
                  (VALUE(MID(_xlfn.TEXTSPLIT('Data Table'!R220, CHAR(10)), FIND("-", _xlfn.TEXTSPLIT('Data Table'!R220, CHAR(10)))+2,
                  SEARCH("hrs", _xlfn.TEXTSPLIT('Data Table'!R220, CHAR(10)))-SEARCH("-", _xlfn.TEXTSPLIT('Data Table'!R220, CHAR(10)))-2))/12)
               ), 2),
               "-"
            )
         )
      )
   )
)</f>
        <v>3</v>
      </c>
      <c r="Q219" s="203" cm="1">
        <f t="array" ref="Q219">IF('Data Table'!S220="", "-",
   IF('Data Table'!S220="-", "-",
      IF(ISNUMBER('Data Table'!S220*1), 'Data Table'!S220,
         IF(ISNUMBER(SEARCH("hrs", 'Data Table'!S220)),
            IFERROR(
               ROUND(SUMPRODUCT(
                  VALUE(LEFT(_xlfn.TEXTSPLIT('Data Table'!S220, CHAR(10)), FIND("-", _xlfn.TEXTSPLIT('Data Table'!S220, CHAR(10)))-1)) *
                  (VALUE(MID(_xlfn.TEXTSPLIT('Data Table'!S220, CHAR(10)), FIND("-", _xlfn.TEXTSPLIT('Data Table'!S220, CHAR(10)))+2,
                  SEARCH("hrs", _xlfn.TEXTSPLIT('Data Table'!S220, CHAR(10)))-SEARCH("-", _xlfn.TEXTSPLIT('Data Table'!S220, CHAR(10)))-2))/12)
               ), 2),
               "-"
            )
         )
      )
   )
)</f>
        <v>3</v>
      </c>
      <c r="R219" s="203" cm="1">
        <f t="array" ref="R219">IF('Data Table'!T220="", "-",
   IF('Data Table'!T220="-", "-",
      IF(ISNUMBER('Data Table'!T220*1), 'Data Table'!T220,
         IF(ISNUMBER(SEARCH("hrs", 'Data Table'!T220)),
            IFERROR(
               ROUND(SUMPRODUCT(
                  VALUE(LEFT(_xlfn.TEXTSPLIT('Data Table'!T220, CHAR(10)), FIND("-", _xlfn.TEXTSPLIT('Data Table'!T220, CHAR(10)))-1)) *
                  (VALUE(MID(_xlfn.TEXTSPLIT('Data Table'!T220, CHAR(10)), FIND("-", _xlfn.TEXTSPLIT('Data Table'!T220, CHAR(10)))+2,
                  SEARCH("hrs", _xlfn.TEXTSPLIT('Data Table'!T220, CHAR(10)))-SEARCH("-", _xlfn.TEXTSPLIT('Data Table'!T220, CHAR(10)))-2))/12)
               ), 2),
               "-"
            )
         )
      )
   )
)</f>
        <v>6</v>
      </c>
      <c r="S219" s="203" cm="1">
        <f t="array" ref="S219">IF('Data Table'!U220="", "-",
   IF('Data Table'!U220="-", "-",
      IF(ISNUMBER('Data Table'!U220*1), 'Data Table'!U220,
         IF(ISNUMBER(SEARCH("hrs", 'Data Table'!U220)),
            IFERROR(
               ROUND(SUMPRODUCT(
                  VALUE(LEFT(_xlfn.TEXTSPLIT('Data Table'!U220, CHAR(10)), FIND("-", _xlfn.TEXTSPLIT('Data Table'!U220, CHAR(10)))-1)) *
                  (VALUE(MID(_xlfn.TEXTSPLIT('Data Table'!U220, CHAR(10)), FIND("-", _xlfn.TEXTSPLIT('Data Table'!U220, CHAR(10)))+2,
                  SEARCH("hrs", _xlfn.TEXTSPLIT('Data Table'!U220, CHAR(10)))-SEARCH("-", _xlfn.TEXTSPLIT('Data Table'!U220, CHAR(10)))-2))/12)
               ), 2),
               "-"
            )
         )
      )
   )
)</f>
        <v>6</v>
      </c>
      <c r="T219" s="251">
        <v>26818</v>
      </c>
      <c r="U219" s="251">
        <v>73456</v>
      </c>
      <c r="V219" s="251">
        <v>1063</v>
      </c>
      <c r="W219" s="295"/>
    </row>
    <row r="220" spans="1:23" s="3" customFormat="1" ht="20.25" customHeight="1">
      <c r="A220" s="205">
        <v>45530</v>
      </c>
      <c r="B220" s="203" cm="1">
        <f t="array" ref="B220">IF('Data Table'!B221="", "-",
   IF('Data Table'!B221="-", "-",
      IF(ISNUMBER('Data Table'!B221*1), 'Data Table'!B221,
         IF(ISNUMBER(SEARCH("hrs", 'Data Table'!B221)),
            IFERROR(
               ROUND(SUMPRODUCT(
                  VALUE(LEFT(_xlfn.TEXTSPLIT('Data Table'!B221, CHAR(10)), FIND("-", _xlfn.TEXTSPLIT('Data Table'!B221, CHAR(10)))-1)) *
                  (VALUE(MID(_xlfn.TEXTSPLIT('Data Table'!B221, CHAR(10)), FIND("-", _xlfn.TEXTSPLIT('Data Table'!B221, CHAR(10)))+2,
                  SEARCH("hrs", _xlfn.TEXTSPLIT('Data Table'!B221, CHAR(10)))-SEARCH("-", _xlfn.TEXTSPLIT('Data Table'!B221, CHAR(10)))-2))/12)
               ), 2),
               "-"
            )
         )
      )
   )
)</f>
        <v>140</v>
      </c>
      <c r="C220" s="203" cm="1">
        <f t="array" ref="C220">IF('Data Table'!C221="", "-",
   IF('Data Table'!C221="-", "-",
      IF(ISNUMBER('Data Table'!C221*1), 'Data Table'!C221,
         IF(ISNUMBER(SEARCH("hrs", 'Data Table'!C221)),
            IFERROR(
               ROUND(SUMPRODUCT(
                  VALUE(LEFT(_xlfn.TEXTSPLIT('Data Table'!C221, CHAR(10)), FIND("-", _xlfn.TEXTSPLIT('Data Table'!C221, CHAR(10)))-1)) *
                  (VALUE(MID(_xlfn.TEXTSPLIT('Data Table'!C221, CHAR(10)), FIND("-", _xlfn.TEXTSPLIT('Data Table'!C221, CHAR(10)))+2,
                  SEARCH("hrs", _xlfn.TEXTSPLIT('Data Table'!C221, CHAR(10)))-SEARCH("-", _xlfn.TEXTSPLIT('Data Table'!C221, CHAR(10)))-2))/12)
               ), 2),
               "-"
            )
         )
      )
   )
)</f>
        <v>144</v>
      </c>
      <c r="D220" s="203" cm="1">
        <f t="array" ref="D220">IF('Data Table'!D221="", "-",
   IF('Data Table'!D221="-", "-",
      IF(ISNUMBER('Data Table'!D221*1), 'Data Table'!D221,
         IF(ISNUMBER(SEARCH("hrs", 'Data Table'!D221)),
            IFERROR(
               ROUND(SUMPRODUCT(
                  VALUE(LEFT(_xlfn.TEXTSPLIT('Data Table'!D221, CHAR(10)), FIND("-", _xlfn.TEXTSPLIT('Data Table'!D221, CHAR(10)))-1)) *
                  (VALUE(MID(_xlfn.TEXTSPLIT('Data Table'!D221, CHAR(10)), FIND("-", _xlfn.TEXTSPLIT('Data Table'!D221, CHAR(10)))+2,
                  SEARCH("hrs", _xlfn.TEXTSPLIT('Data Table'!D221, CHAR(10)))-SEARCH("-", _xlfn.TEXTSPLIT('Data Table'!D221, CHAR(10)))-2))/12)
               ), 2),
               "-"
            )
         )
      )
   )
)</f>
        <v>27</v>
      </c>
      <c r="E220" s="203" cm="1">
        <f t="array" ref="E220">IF('Data Table'!E221="", "-",
   IF('Data Table'!E221="-", "-",
      IF(ISNUMBER('Data Table'!E221*1), 'Data Table'!E221,
         IF(ISNUMBER(SEARCH("hrs", 'Data Table'!E221)),
            IFERROR(
               ROUND(SUMPRODUCT(
                  VALUE(LEFT(_xlfn.TEXTSPLIT('Data Table'!E221, CHAR(10)), FIND("-", _xlfn.TEXTSPLIT('Data Table'!E221, CHAR(10)))-1)) *
                  (VALUE(MID(_xlfn.TEXTSPLIT('Data Table'!E221, CHAR(10)), FIND("-", _xlfn.TEXTSPLIT('Data Table'!E221, CHAR(10)))+2,
                  SEARCH("hrs", _xlfn.TEXTSPLIT('Data Table'!E221, CHAR(10)))-SEARCH("-", _xlfn.TEXTSPLIT('Data Table'!E221, CHAR(10)))-2))/12)
               ), 2),
               "-"
            )
         )
      )
   )
)</f>
        <v>28</v>
      </c>
      <c r="F220" s="203" cm="1">
        <f t="array" ref="F220">IF('Data Table'!F221="", "-",
   IF('Data Table'!F221="-", "-",
      IF(ISNUMBER('Data Table'!F221*1), 'Data Table'!F221,
         IF(ISNUMBER(SEARCH("hrs", 'Data Table'!F221)),
            IFERROR(
               ROUND(SUMPRODUCT(
                  VALUE(LEFT(_xlfn.TEXTSPLIT('Data Table'!F221, CHAR(10)), FIND("-", _xlfn.TEXTSPLIT('Data Table'!F221, CHAR(10)))-1)) *
                  (VALUE(MID(_xlfn.TEXTSPLIT('Data Table'!F221, CHAR(10)), FIND("-", _xlfn.TEXTSPLIT('Data Table'!F221, CHAR(10)))+2,
                  SEARCH("hrs", _xlfn.TEXTSPLIT('Data Table'!F221, CHAR(10)))-SEARCH("-", _xlfn.TEXTSPLIT('Data Table'!F221, CHAR(10)))-2))/12)
               ), 2),
               "-"
            )
         )
      )
   )
)</f>
        <v>9</v>
      </c>
      <c r="G220" s="203" cm="1">
        <f t="array" ref="G220">IF('Data Table'!G221="", "-",
   IF('Data Table'!G221="-", "-",
      IF(ISNUMBER('Data Table'!G221*1), 'Data Table'!G221,
         IF(ISNUMBER(SEARCH("hrs", 'Data Table'!G221)),
            IFERROR(
               ROUND(SUMPRODUCT(
                  VALUE(LEFT(_xlfn.TEXTSPLIT('Data Table'!G221, CHAR(10)), FIND("-", _xlfn.TEXTSPLIT('Data Table'!G221, CHAR(10)))-1)) *
                  (VALUE(MID(_xlfn.TEXTSPLIT('Data Table'!G221, CHAR(10)), FIND("-", _xlfn.TEXTSPLIT('Data Table'!G221, CHAR(10)))+2,
                  SEARCH("hrs", _xlfn.TEXTSPLIT('Data Table'!G221, CHAR(10)))-SEARCH("-", _xlfn.TEXTSPLIT('Data Table'!G221, CHAR(10)))-2))/12)
               ), 2),
               "-"
            )
         )
      )
   )
)</f>
        <v>10</v>
      </c>
      <c r="H220" s="203" cm="1">
        <f t="array" ref="H220">IF('Data Table'!H221="", "-",
   IF('Data Table'!H221="-", "-",
      IF(ISNUMBER('Data Table'!H221*1), 'Data Table'!H221,
         IF(ISNUMBER(SEARCH("hrs", 'Data Table'!H221)),
            IFERROR(
               ROUND(SUMPRODUCT(
                  VALUE(LEFT(_xlfn.TEXTSPLIT('Data Table'!H221, CHAR(10)), FIND("-", _xlfn.TEXTSPLIT('Data Table'!H221, CHAR(10)))-1)) *
                  (VALUE(MID(_xlfn.TEXTSPLIT('Data Table'!H221, CHAR(10)), FIND("-", _xlfn.TEXTSPLIT('Data Table'!H221, CHAR(10)))+2,
                  SEARCH("hrs", _xlfn.TEXTSPLIT('Data Table'!H221, CHAR(10)))-SEARCH("-", _xlfn.TEXTSPLIT('Data Table'!H221, CHAR(10)))-2))/12)
               ), 2),
               "-"
            )
         )
      )
   )
)</f>
        <v>6</v>
      </c>
      <c r="I220" s="203" cm="1">
        <f t="array" ref="I220">IF('Data Table'!I221="", "-",
   IF('Data Table'!I221="-", "-",
      IF(ISNUMBER('Data Table'!I221*1), 'Data Table'!I221,
         IF(ISNUMBER(SEARCH("hrs", 'Data Table'!I221)),
            IFERROR(
               ROUND(SUMPRODUCT(
                  VALUE(LEFT(_xlfn.TEXTSPLIT('Data Table'!I221, CHAR(10)), FIND("-", _xlfn.TEXTSPLIT('Data Table'!I221, CHAR(10)))-1)) *
                  (VALUE(MID(_xlfn.TEXTSPLIT('Data Table'!I221, CHAR(10)), FIND("-", _xlfn.TEXTSPLIT('Data Table'!I221, CHAR(10)))+2,
                  SEARCH("hrs", _xlfn.TEXTSPLIT('Data Table'!I221, CHAR(10)))-SEARCH("-", _xlfn.TEXTSPLIT('Data Table'!I221, CHAR(10)))-2))/12)
               ), 2),
               "-"
            )
         )
      )
   )
)</f>
        <v>8</v>
      </c>
      <c r="J220" s="203" cm="1">
        <f t="array" ref="J220">IF('Data Table'!J221="", "-",
   IF('Data Table'!J221="-", "-",
      IF(ISNUMBER('Data Table'!J221*1), 'Data Table'!J221,
         IF(ISNUMBER(SEARCH("hrs", 'Data Table'!J221)),
            IFERROR(
               ROUND(SUMPRODUCT(
                  VALUE(LEFT(_xlfn.TEXTSPLIT('Data Table'!J221, CHAR(10)), FIND("-", _xlfn.TEXTSPLIT('Data Table'!J221, CHAR(10)))-1)) *
                  (VALUE(MID(_xlfn.TEXTSPLIT('Data Table'!J221, CHAR(10)), FIND("-", _xlfn.TEXTSPLIT('Data Table'!J221, CHAR(10)))+2,
                  SEARCH("hrs", _xlfn.TEXTSPLIT('Data Table'!J221, CHAR(10)))-SEARCH("-", _xlfn.TEXTSPLIT('Data Table'!J221, CHAR(10)))-2))/12)
               ), 2),
               "-"
            )
         )
      )
   )
)</f>
        <v>3</v>
      </c>
      <c r="K220" s="203" cm="1">
        <f t="array" ref="K220">IF('Data Table'!K221="", "-",
   IF('Data Table'!K221="-", "-",
      IF(ISNUMBER('Data Table'!K221*1), 'Data Table'!K221,
         IF(ISNUMBER(SEARCH("hrs", 'Data Table'!K221)),
            IFERROR(
               ROUND(SUMPRODUCT(
                  VALUE(LEFT(_xlfn.TEXTSPLIT('Data Table'!K221, CHAR(10)), FIND("-", _xlfn.TEXTSPLIT('Data Table'!K221, CHAR(10)))-1)) *
                  (VALUE(MID(_xlfn.TEXTSPLIT('Data Table'!K221, CHAR(10)), FIND("-", _xlfn.TEXTSPLIT('Data Table'!K221, CHAR(10)))+2,
                  SEARCH("hrs", _xlfn.TEXTSPLIT('Data Table'!K221, CHAR(10)))-SEARCH("-", _xlfn.TEXTSPLIT('Data Table'!K221, CHAR(10)))-2))/12)
               ), 2),
               "-"
            )
         )
      )
   )
)</f>
        <v>3</v>
      </c>
      <c r="L220" s="203" cm="1">
        <f t="array" ref="L220">IF('Data Table'!N221="", "-",
   IF('Data Table'!N221="-", "-",
      IF(ISNUMBER('Data Table'!N221*1), 'Data Table'!N221,
         IF(ISNUMBER(SEARCH("hrs", 'Data Table'!N221)),
            IFERROR(
               ROUND(SUMPRODUCT(
                  VALUE(LEFT(_xlfn.TEXTSPLIT('Data Table'!N221, CHAR(10)), FIND("-", _xlfn.TEXTSPLIT('Data Table'!N221, CHAR(10)))-1)) *
                  (VALUE(MID(_xlfn.TEXTSPLIT('Data Table'!N221, CHAR(10)), FIND("-", _xlfn.TEXTSPLIT('Data Table'!N221, CHAR(10)))+2,
                  SEARCH("hrs", _xlfn.TEXTSPLIT('Data Table'!N221, CHAR(10)))-SEARCH("-", _xlfn.TEXTSPLIT('Data Table'!N221, CHAR(10)))-2))/12)
               ), 2),
               "-"
            )
         )
      )
   )
)</f>
        <v>2</v>
      </c>
      <c r="M220" s="203" cm="1">
        <f t="array" ref="M220">IF('Data Table'!O221="", "-",
   IF('Data Table'!O221="-", "-",
      IF(ISNUMBER('Data Table'!O221*1), 'Data Table'!O221,
         IF(ISNUMBER(SEARCH("hrs", 'Data Table'!O221)),
            IFERROR(
               ROUND(SUMPRODUCT(
                  VALUE(LEFT(_xlfn.TEXTSPLIT('Data Table'!O221, CHAR(10)), FIND("-", _xlfn.TEXTSPLIT('Data Table'!O221, CHAR(10)))-1)) *
                  (VALUE(MID(_xlfn.TEXTSPLIT('Data Table'!O221, CHAR(10)), FIND("-", _xlfn.TEXTSPLIT('Data Table'!O221, CHAR(10)))+2,
                  SEARCH("hrs", _xlfn.TEXTSPLIT('Data Table'!O221, CHAR(10)))-SEARCH("-", _xlfn.TEXTSPLIT('Data Table'!O221, CHAR(10)))-2))/12)
               ), 2),
               "-"
            )
         )
      )
   )
)</f>
        <v>2</v>
      </c>
      <c r="N220" s="203" cm="1">
        <f t="array" ref="N220">IF('Data Table'!P221="", "-",
   IF('Data Table'!P221="-", "-",
      IF(ISNUMBER('Data Table'!P221*1), 'Data Table'!P221,
         IF(ISNUMBER(SEARCH("hrs", 'Data Table'!P221)),
            IFERROR(
               ROUND(SUMPRODUCT(
                  VALUE(LEFT(_xlfn.TEXTSPLIT('Data Table'!P221, CHAR(10)), FIND("-", _xlfn.TEXTSPLIT('Data Table'!P221, CHAR(10)))-1)) *
                  (VALUE(MID(_xlfn.TEXTSPLIT('Data Table'!P221, CHAR(10)), FIND("-", _xlfn.TEXTSPLIT('Data Table'!P221, CHAR(10)))+2,
                  SEARCH("hrs", _xlfn.TEXTSPLIT('Data Table'!P221, CHAR(10)))-SEARCH("-", _xlfn.TEXTSPLIT('Data Table'!P221, CHAR(10)))-2))/12)
               ), 2),
               "-"
            )
         )
      )
   )
)</f>
        <v>4</v>
      </c>
      <c r="O220" s="203" cm="1">
        <f t="array" ref="O220">IF('Data Table'!Q221="", "-",
   IF('Data Table'!Q221="-", "-",
      IF(ISNUMBER('Data Table'!Q221*1), 'Data Table'!Q221,
         IF(ISNUMBER(SEARCH("hrs", 'Data Table'!Q221)),
            IFERROR(
               ROUND(SUMPRODUCT(
                  VALUE(LEFT(_xlfn.TEXTSPLIT('Data Table'!Q221, CHAR(10)), FIND("-", _xlfn.TEXTSPLIT('Data Table'!Q221, CHAR(10)))-1)) *
                  (VALUE(MID(_xlfn.TEXTSPLIT('Data Table'!Q221, CHAR(10)), FIND("-", _xlfn.TEXTSPLIT('Data Table'!Q221, CHAR(10)))+2,
                  SEARCH("hrs", _xlfn.TEXTSPLIT('Data Table'!Q221, CHAR(10)))-SEARCH("-", _xlfn.TEXTSPLIT('Data Table'!Q221, CHAR(10)))-2))/12)
               ), 2),
               "-"
            )
         )
      )
   )
)</f>
        <v>4</v>
      </c>
      <c r="P220" s="203" cm="1">
        <f t="array" ref="P220">IF('Data Table'!R221="", "-",
   IF('Data Table'!R221="-", "-",
      IF(ISNUMBER('Data Table'!R221*1), 'Data Table'!R221,
         IF(ISNUMBER(SEARCH("hrs", 'Data Table'!R221)),
            IFERROR(
               ROUND(SUMPRODUCT(
                  VALUE(LEFT(_xlfn.TEXTSPLIT('Data Table'!R221, CHAR(10)), FIND("-", _xlfn.TEXTSPLIT('Data Table'!R221, CHAR(10)))-1)) *
                  (VALUE(MID(_xlfn.TEXTSPLIT('Data Table'!R221, CHAR(10)), FIND("-", _xlfn.TEXTSPLIT('Data Table'!R221, CHAR(10)))+2,
                  SEARCH("hrs", _xlfn.TEXTSPLIT('Data Table'!R221, CHAR(10)))-SEARCH("-", _xlfn.TEXTSPLIT('Data Table'!R221, CHAR(10)))-2))/12)
               ), 2),
               "-"
            )
         )
      )
   )
)</f>
        <v>3</v>
      </c>
      <c r="Q220" s="203" cm="1">
        <f t="array" ref="Q220">IF('Data Table'!S221="", "-",
   IF('Data Table'!S221="-", "-",
      IF(ISNUMBER('Data Table'!S221*1), 'Data Table'!S221,
         IF(ISNUMBER(SEARCH("hrs", 'Data Table'!S221)),
            IFERROR(
               ROUND(SUMPRODUCT(
                  VALUE(LEFT(_xlfn.TEXTSPLIT('Data Table'!S221, CHAR(10)), FIND("-", _xlfn.TEXTSPLIT('Data Table'!S221, CHAR(10)))-1)) *
                  (VALUE(MID(_xlfn.TEXTSPLIT('Data Table'!S221, CHAR(10)), FIND("-", _xlfn.TEXTSPLIT('Data Table'!S221, CHAR(10)))+2,
                  SEARCH("hrs", _xlfn.TEXTSPLIT('Data Table'!S221, CHAR(10)))-SEARCH("-", _xlfn.TEXTSPLIT('Data Table'!S221, CHAR(10)))-2))/12)
               ), 2),
               "-"
            )
         )
      )
   )
)</f>
        <v>3</v>
      </c>
      <c r="R220" s="203" cm="1">
        <f t="array" ref="R220">IF('Data Table'!T221="", "-",
   IF('Data Table'!T221="-", "-",
      IF(ISNUMBER('Data Table'!T221*1), 'Data Table'!T221,
         IF(ISNUMBER(SEARCH("hrs", 'Data Table'!T221)),
            IFERROR(
               ROUND(SUMPRODUCT(
                  VALUE(LEFT(_xlfn.TEXTSPLIT('Data Table'!T221, CHAR(10)), FIND("-", _xlfn.TEXTSPLIT('Data Table'!T221, CHAR(10)))-1)) *
                  (VALUE(MID(_xlfn.TEXTSPLIT('Data Table'!T221, CHAR(10)), FIND("-", _xlfn.TEXTSPLIT('Data Table'!T221, CHAR(10)))+2,
                  SEARCH("hrs", _xlfn.TEXTSPLIT('Data Table'!T221, CHAR(10)))-SEARCH("-", _xlfn.TEXTSPLIT('Data Table'!T221, CHAR(10)))-2))/12)
               ), 2),
               "-"
            )
         )
      )
   )
)</f>
        <v>6</v>
      </c>
      <c r="S220" s="203" cm="1">
        <f t="array" ref="S220">IF('Data Table'!U221="", "-",
   IF('Data Table'!U221="-", "-",
      IF(ISNUMBER('Data Table'!U221*1), 'Data Table'!U221,
         IF(ISNUMBER(SEARCH("hrs", 'Data Table'!U221)),
            IFERROR(
               ROUND(SUMPRODUCT(
                  VALUE(LEFT(_xlfn.TEXTSPLIT('Data Table'!U221, CHAR(10)), FIND("-", _xlfn.TEXTSPLIT('Data Table'!U221, CHAR(10)))-1)) *
                  (VALUE(MID(_xlfn.TEXTSPLIT('Data Table'!U221, CHAR(10)), FIND("-", _xlfn.TEXTSPLIT('Data Table'!U221, CHAR(10)))+2,
                  SEARCH("hrs", _xlfn.TEXTSPLIT('Data Table'!U221, CHAR(10)))-SEARCH("-", _xlfn.TEXTSPLIT('Data Table'!U221, CHAR(10)))-2))/12)
               ), 2),
               "-"
            )
         )
      )
   )
)</f>
        <v>6</v>
      </c>
      <c r="T220" s="251">
        <v>27404</v>
      </c>
      <c r="U220" s="251">
        <v>69450</v>
      </c>
      <c r="V220" s="251">
        <v>976</v>
      </c>
      <c r="W220" s="295"/>
    </row>
    <row r="221" spans="1:23" s="3" customFormat="1" ht="20.25" customHeight="1">
      <c r="A221" s="205">
        <v>45531</v>
      </c>
      <c r="B221" s="203" cm="1">
        <f t="array" ref="B221">IF('Data Table'!B222="", "-",
   IF('Data Table'!B222="-", "-",
      IF(ISNUMBER('Data Table'!B222*1), 'Data Table'!B222,
         IF(ISNUMBER(SEARCH("hrs", 'Data Table'!B222)),
            IFERROR(
               ROUND(SUMPRODUCT(
                  VALUE(LEFT(_xlfn.TEXTSPLIT('Data Table'!B222, CHAR(10)), FIND("-", _xlfn.TEXTSPLIT('Data Table'!B222, CHAR(10)))-1)) *
                  (VALUE(MID(_xlfn.TEXTSPLIT('Data Table'!B222, CHAR(10)), FIND("-", _xlfn.TEXTSPLIT('Data Table'!B222, CHAR(10)))+2,
                  SEARCH("hrs", _xlfn.TEXTSPLIT('Data Table'!B222, CHAR(10)))-SEARCH("-", _xlfn.TEXTSPLIT('Data Table'!B222, CHAR(10)))-2))/12)
               ), 2),
               "-"
            )
         )
      )
   )
)</f>
        <v>136</v>
      </c>
      <c r="C221" s="203" cm="1">
        <f t="array" ref="C221">IF('Data Table'!C222="", "-",
   IF('Data Table'!C222="-", "-",
      IF(ISNUMBER('Data Table'!C222*1), 'Data Table'!C222,
         IF(ISNUMBER(SEARCH("hrs", 'Data Table'!C222)),
            IFERROR(
               ROUND(SUMPRODUCT(
                  VALUE(LEFT(_xlfn.TEXTSPLIT('Data Table'!C222, CHAR(10)), FIND("-", _xlfn.TEXTSPLIT('Data Table'!C222, CHAR(10)))-1)) *
                  (VALUE(MID(_xlfn.TEXTSPLIT('Data Table'!C222, CHAR(10)), FIND("-", _xlfn.TEXTSPLIT('Data Table'!C222, CHAR(10)))+2,
                  SEARCH("hrs", _xlfn.TEXTSPLIT('Data Table'!C222, CHAR(10)))-SEARCH("-", _xlfn.TEXTSPLIT('Data Table'!C222, CHAR(10)))-2))/12)
               ), 2),
               "-"
            )
         )
      )
   )
)</f>
        <v>145</v>
      </c>
      <c r="D221" s="203" cm="1">
        <f t="array" ref="D221">IF('Data Table'!D222="", "-",
   IF('Data Table'!D222="-", "-",
      IF(ISNUMBER('Data Table'!D222*1), 'Data Table'!D222,
         IF(ISNUMBER(SEARCH("hrs", 'Data Table'!D222)),
            IFERROR(
               ROUND(SUMPRODUCT(
                  VALUE(LEFT(_xlfn.TEXTSPLIT('Data Table'!D222, CHAR(10)), FIND("-", _xlfn.TEXTSPLIT('Data Table'!D222, CHAR(10)))-1)) *
                  (VALUE(MID(_xlfn.TEXTSPLIT('Data Table'!D222, CHAR(10)), FIND("-", _xlfn.TEXTSPLIT('Data Table'!D222, CHAR(10)))+2,
                  SEARCH("hrs", _xlfn.TEXTSPLIT('Data Table'!D222, CHAR(10)))-SEARCH("-", _xlfn.TEXTSPLIT('Data Table'!D222, CHAR(10)))-2))/12)
               ), 2),
               "-"
            )
         )
      )
   )
)</f>
        <v>28</v>
      </c>
      <c r="E221" s="203" cm="1">
        <f t="array" ref="E221">IF('Data Table'!E222="", "-",
   IF('Data Table'!E222="-", "-",
      IF(ISNUMBER('Data Table'!E222*1), 'Data Table'!E222,
         IF(ISNUMBER(SEARCH("hrs", 'Data Table'!E222)),
            IFERROR(
               ROUND(SUMPRODUCT(
                  VALUE(LEFT(_xlfn.TEXTSPLIT('Data Table'!E222, CHAR(10)), FIND("-", _xlfn.TEXTSPLIT('Data Table'!E222, CHAR(10)))-1)) *
                  (VALUE(MID(_xlfn.TEXTSPLIT('Data Table'!E222, CHAR(10)), FIND("-", _xlfn.TEXTSPLIT('Data Table'!E222, CHAR(10)))+2,
                  SEARCH("hrs", _xlfn.TEXTSPLIT('Data Table'!E222, CHAR(10)))-SEARCH("-", _xlfn.TEXTSPLIT('Data Table'!E222, CHAR(10)))-2))/12)
               ), 2),
               "-"
            )
         )
      )
   )
)</f>
        <v>29</v>
      </c>
      <c r="F221" s="203" cm="1">
        <f t="array" ref="F221">IF('Data Table'!F222="", "-",
   IF('Data Table'!F222="-", "-",
      IF(ISNUMBER('Data Table'!F222*1), 'Data Table'!F222,
         IF(ISNUMBER(SEARCH("hrs", 'Data Table'!F222)),
            IFERROR(
               ROUND(SUMPRODUCT(
                  VALUE(LEFT(_xlfn.TEXTSPLIT('Data Table'!F222, CHAR(10)), FIND("-", _xlfn.TEXTSPLIT('Data Table'!F222, CHAR(10)))-1)) *
                  (VALUE(MID(_xlfn.TEXTSPLIT('Data Table'!F222, CHAR(10)), FIND("-", _xlfn.TEXTSPLIT('Data Table'!F222, CHAR(10)))+2,
                  SEARCH("hrs", _xlfn.TEXTSPLIT('Data Table'!F222, CHAR(10)))-SEARCH("-", _xlfn.TEXTSPLIT('Data Table'!F222, CHAR(10)))-2))/12)
               ), 2),
               "-"
            )
         )
      )
   )
)</f>
        <v>8</v>
      </c>
      <c r="G221" s="203" cm="1">
        <f t="array" ref="G221">IF('Data Table'!G222="", "-",
   IF('Data Table'!G222="-", "-",
      IF(ISNUMBER('Data Table'!G222*1), 'Data Table'!G222,
         IF(ISNUMBER(SEARCH("hrs", 'Data Table'!G222)),
            IFERROR(
               ROUND(SUMPRODUCT(
                  VALUE(LEFT(_xlfn.TEXTSPLIT('Data Table'!G222, CHAR(10)), FIND("-", _xlfn.TEXTSPLIT('Data Table'!G222, CHAR(10)))-1)) *
                  (VALUE(MID(_xlfn.TEXTSPLIT('Data Table'!G222, CHAR(10)), FIND("-", _xlfn.TEXTSPLIT('Data Table'!G222, CHAR(10)))+2,
                  SEARCH("hrs", _xlfn.TEXTSPLIT('Data Table'!G222, CHAR(10)))-SEARCH("-", _xlfn.TEXTSPLIT('Data Table'!G222, CHAR(10)))-2))/12)
               ), 2),
               "-"
            )
         )
      )
   )
)</f>
        <v>8</v>
      </c>
      <c r="H221" s="203" cm="1">
        <f t="array" ref="H221">IF('Data Table'!H222="", "-",
   IF('Data Table'!H222="-", "-",
      IF(ISNUMBER('Data Table'!H222*1), 'Data Table'!H222,
         IF(ISNUMBER(SEARCH("hrs", 'Data Table'!H222)),
            IFERROR(
               ROUND(SUMPRODUCT(
                  VALUE(LEFT(_xlfn.TEXTSPLIT('Data Table'!H222, CHAR(10)), FIND("-", _xlfn.TEXTSPLIT('Data Table'!H222, CHAR(10)))-1)) *
                  (VALUE(MID(_xlfn.TEXTSPLIT('Data Table'!H222, CHAR(10)), FIND("-", _xlfn.TEXTSPLIT('Data Table'!H222, CHAR(10)))+2,
                  SEARCH("hrs", _xlfn.TEXTSPLIT('Data Table'!H222, CHAR(10)))-SEARCH("-", _xlfn.TEXTSPLIT('Data Table'!H222, CHAR(10)))-2))/12)
               ), 2),
               "-"
            )
         )
      )
   )
)</f>
        <v>7</v>
      </c>
      <c r="I221" s="203" cm="1">
        <f t="array" ref="I221">IF('Data Table'!I222="", "-",
   IF('Data Table'!I222="-", "-",
      IF(ISNUMBER('Data Table'!I222*1), 'Data Table'!I222,
         IF(ISNUMBER(SEARCH("hrs", 'Data Table'!I222)),
            IFERROR(
               ROUND(SUMPRODUCT(
                  VALUE(LEFT(_xlfn.TEXTSPLIT('Data Table'!I222, CHAR(10)), FIND("-", _xlfn.TEXTSPLIT('Data Table'!I222, CHAR(10)))-1)) *
                  (VALUE(MID(_xlfn.TEXTSPLIT('Data Table'!I222, CHAR(10)), FIND("-", _xlfn.TEXTSPLIT('Data Table'!I222, CHAR(10)))+2,
                  SEARCH("hrs", _xlfn.TEXTSPLIT('Data Table'!I222, CHAR(10)))-SEARCH("-", _xlfn.TEXTSPLIT('Data Table'!I222, CHAR(10)))-2))/12)
               ), 2),
               "-"
            )
         )
      )
   )
)</f>
        <v>9</v>
      </c>
      <c r="J221" s="203" cm="1">
        <f t="array" ref="J221">IF('Data Table'!J222="", "-",
   IF('Data Table'!J222="-", "-",
      IF(ISNUMBER('Data Table'!J222*1), 'Data Table'!J222,
         IF(ISNUMBER(SEARCH("hrs", 'Data Table'!J222)),
            IFERROR(
               ROUND(SUMPRODUCT(
                  VALUE(LEFT(_xlfn.TEXTSPLIT('Data Table'!J222, CHAR(10)), FIND("-", _xlfn.TEXTSPLIT('Data Table'!J222, CHAR(10)))-1)) *
                  (VALUE(MID(_xlfn.TEXTSPLIT('Data Table'!J222, CHAR(10)), FIND("-", _xlfn.TEXTSPLIT('Data Table'!J222, CHAR(10)))+2,
                  SEARCH("hrs", _xlfn.TEXTSPLIT('Data Table'!J222, CHAR(10)))-SEARCH("-", _xlfn.TEXTSPLIT('Data Table'!J222, CHAR(10)))-2))/12)
               ), 2),
               "-"
            )
         )
      )
   )
)</f>
        <v>3</v>
      </c>
      <c r="K221" s="203" cm="1">
        <f t="array" ref="K221">IF('Data Table'!K222="", "-",
   IF('Data Table'!K222="-", "-",
      IF(ISNUMBER('Data Table'!K222*1), 'Data Table'!K222,
         IF(ISNUMBER(SEARCH("hrs", 'Data Table'!K222)),
            IFERROR(
               ROUND(SUMPRODUCT(
                  VALUE(LEFT(_xlfn.TEXTSPLIT('Data Table'!K222, CHAR(10)), FIND("-", _xlfn.TEXTSPLIT('Data Table'!K222, CHAR(10)))-1)) *
                  (VALUE(MID(_xlfn.TEXTSPLIT('Data Table'!K222, CHAR(10)), FIND("-", _xlfn.TEXTSPLIT('Data Table'!K222, CHAR(10)))+2,
                  SEARCH("hrs", _xlfn.TEXTSPLIT('Data Table'!K222, CHAR(10)))-SEARCH("-", _xlfn.TEXTSPLIT('Data Table'!K222, CHAR(10)))-2))/12)
               ), 2),
               "-"
            )
         )
      )
   )
)</f>
        <v>3</v>
      </c>
      <c r="L221" s="203" cm="1">
        <f t="array" ref="L221">IF('Data Table'!N222="", "-",
   IF('Data Table'!N222="-", "-",
      IF(ISNUMBER('Data Table'!N222*1), 'Data Table'!N222,
         IF(ISNUMBER(SEARCH("hrs", 'Data Table'!N222)),
            IFERROR(
               ROUND(SUMPRODUCT(
                  VALUE(LEFT(_xlfn.TEXTSPLIT('Data Table'!N222, CHAR(10)), FIND("-", _xlfn.TEXTSPLIT('Data Table'!N222, CHAR(10)))-1)) *
                  (VALUE(MID(_xlfn.TEXTSPLIT('Data Table'!N222, CHAR(10)), FIND("-", _xlfn.TEXTSPLIT('Data Table'!N222, CHAR(10)))+2,
                  SEARCH("hrs", _xlfn.TEXTSPLIT('Data Table'!N222, CHAR(10)))-SEARCH("-", _xlfn.TEXTSPLIT('Data Table'!N222, CHAR(10)))-2))/12)
               ), 2),
               "-"
            )
         )
      )
   )
)</f>
        <v>2</v>
      </c>
      <c r="M221" s="203" cm="1">
        <f t="array" ref="M221">IF('Data Table'!O222="", "-",
   IF('Data Table'!O222="-", "-",
      IF(ISNUMBER('Data Table'!O222*1), 'Data Table'!O222,
         IF(ISNUMBER(SEARCH("hrs", 'Data Table'!O222)),
            IFERROR(
               ROUND(SUMPRODUCT(
                  VALUE(LEFT(_xlfn.TEXTSPLIT('Data Table'!O222, CHAR(10)), FIND("-", _xlfn.TEXTSPLIT('Data Table'!O222, CHAR(10)))-1)) *
                  (VALUE(MID(_xlfn.TEXTSPLIT('Data Table'!O222, CHAR(10)), FIND("-", _xlfn.TEXTSPLIT('Data Table'!O222, CHAR(10)))+2,
                  SEARCH("hrs", _xlfn.TEXTSPLIT('Data Table'!O222, CHAR(10)))-SEARCH("-", _xlfn.TEXTSPLIT('Data Table'!O222, CHAR(10)))-2))/12)
               ), 2),
               "-"
            )
         )
      )
   )
)</f>
        <v>2</v>
      </c>
      <c r="N221" s="203" cm="1">
        <f t="array" ref="N221">IF('Data Table'!P222="", "-",
   IF('Data Table'!P222="-", "-",
      IF(ISNUMBER('Data Table'!P222*1), 'Data Table'!P222,
         IF(ISNUMBER(SEARCH("hrs", 'Data Table'!P222)),
            IFERROR(
               ROUND(SUMPRODUCT(
                  VALUE(LEFT(_xlfn.TEXTSPLIT('Data Table'!P222, CHAR(10)), FIND("-", _xlfn.TEXTSPLIT('Data Table'!P222, CHAR(10)))-1)) *
                  (VALUE(MID(_xlfn.TEXTSPLIT('Data Table'!P222, CHAR(10)), FIND("-", _xlfn.TEXTSPLIT('Data Table'!P222, CHAR(10)))+2,
                  SEARCH("hrs", _xlfn.TEXTSPLIT('Data Table'!P222, CHAR(10)))-SEARCH("-", _xlfn.TEXTSPLIT('Data Table'!P222, CHAR(10)))-2))/12)
               ), 2),
               "-"
            )
         )
      )
   )
)</f>
        <v>5</v>
      </c>
      <c r="O221" s="203" cm="1">
        <f t="array" ref="O221">IF('Data Table'!Q222="", "-",
   IF('Data Table'!Q222="-", "-",
      IF(ISNUMBER('Data Table'!Q222*1), 'Data Table'!Q222,
         IF(ISNUMBER(SEARCH("hrs", 'Data Table'!Q222)),
            IFERROR(
               ROUND(SUMPRODUCT(
                  VALUE(LEFT(_xlfn.TEXTSPLIT('Data Table'!Q222, CHAR(10)), FIND("-", _xlfn.TEXTSPLIT('Data Table'!Q222, CHAR(10)))-1)) *
                  (VALUE(MID(_xlfn.TEXTSPLIT('Data Table'!Q222, CHAR(10)), FIND("-", _xlfn.TEXTSPLIT('Data Table'!Q222, CHAR(10)))+2,
                  SEARCH("hrs", _xlfn.TEXTSPLIT('Data Table'!Q222, CHAR(10)))-SEARCH("-", _xlfn.TEXTSPLIT('Data Table'!Q222, CHAR(10)))-2))/12)
               ), 2),
               "-"
            )
         )
      )
   )
)</f>
        <v>4</v>
      </c>
      <c r="P221" s="203" cm="1">
        <f t="array" ref="P221">IF('Data Table'!R222="", "-",
   IF('Data Table'!R222="-", "-",
      IF(ISNUMBER('Data Table'!R222*1), 'Data Table'!R222,
         IF(ISNUMBER(SEARCH("hrs", 'Data Table'!R222)),
            IFERROR(
               ROUND(SUMPRODUCT(
                  VALUE(LEFT(_xlfn.TEXTSPLIT('Data Table'!R222, CHAR(10)), FIND("-", _xlfn.TEXTSPLIT('Data Table'!R222, CHAR(10)))-1)) *
                  (VALUE(MID(_xlfn.TEXTSPLIT('Data Table'!R222, CHAR(10)), FIND("-", _xlfn.TEXTSPLIT('Data Table'!R222, CHAR(10)))+2,
                  SEARCH("hrs", _xlfn.TEXTSPLIT('Data Table'!R222, CHAR(10)))-SEARCH("-", _xlfn.TEXTSPLIT('Data Table'!R222, CHAR(10)))-2))/12)
               ), 2),
               "-"
            )
         )
      )
   )
)</f>
        <v>3</v>
      </c>
      <c r="Q221" s="203" cm="1">
        <f t="array" ref="Q221">IF('Data Table'!S222="", "-",
   IF('Data Table'!S222="-", "-",
      IF(ISNUMBER('Data Table'!S222*1), 'Data Table'!S222,
         IF(ISNUMBER(SEARCH("hrs", 'Data Table'!S222)),
            IFERROR(
               ROUND(SUMPRODUCT(
                  VALUE(LEFT(_xlfn.TEXTSPLIT('Data Table'!S222, CHAR(10)), FIND("-", _xlfn.TEXTSPLIT('Data Table'!S222, CHAR(10)))-1)) *
                  (VALUE(MID(_xlfn.TEXTSPLIT('Data Table'!S222, CHAR(10)), FIND("-", _xlfn.TEXTSPLIT('Data Table'!S222, CHAR(10)))+2,
                  SEARCH("hrs", _xlfn.TEXTSPLIT('Data Table'!S222, CHAR(10)))-SEARCH("-", _xlfn.TEXTSPLIT('Data Table'!S222, CHAR(10)))-2))/12)
               ), 2),
               "-"
            )
         )
      )
   )
)</f>
        <v>3</v>
      </c>
      <c r="R221" s="203" cm="1">
        <f t="array" ref="R221">IF('Data Table'!T222="", "-",
   IF('Data Table'!T222="-", "-",
      IF(ISNUMBER('Data Table'!T222*1), 'Data Table'!T222,
         IF(ISNUMBER(SEARCH("hrs", 'Data Table'!T222)),
            IFERROR(
               ROUND(SUMPRODUCT(
                  VALUE(LEFT(_xlfn.TEXTSPLIT('Data Table'!T222, CHAR(10)), FIND("-", _xlfn.TEXTSPLIT('Data Table'!T222, CHAR(10)))-1)) *
                  (VALUE(MID(_xlfn.TEXTSPLIT('Data Table'!T222, CHAR(10)), FIND("-", _xlfn.TEXTSPLIT('Data Table'!T222, CHAR(10)))+2,
                  SEARCH("hrs", _xlfn.TEXTSPLIT('Data Table'!T222, CHAR(10)))-SEARCH("-", _xlfn.TEXTSPLIT('Data Table'!T222, CHAR(10)))-2))/12)
               ), 2),
               "-"
            )
         )
      )
   )
)</f>
        <v>6</v>
      </c>
      <c r="S221" s="203" cm="1">
        <f t="array" ref="S221">IF('Data Table'!U222="", "-",
   IF('Data Table'!U222="-", "-",
      IF(ISNUMBER('Data Table'!U222*1), 'Data Table'!U222,
         IF(ISNUMBER(SEARCH("hrs", 'Data Table'!U222)),
            IFERROR(
               ROUND(SUMPRODUCT(
                  VALUE(LEFT(_xlfn.TEXTSPLIT('Data Table'!U222, CHAR(10)), FIND("-", _xlfn.TEXTSPLIT('Data Table'!U222, CHAR(10)))-1)) *
                  (VALUE(MID(_xlfn.TEXTSPLIT('Data Table'!U222, CHAR(10)), FIND("-", _xlfn.TEXTSPLIT('Data Table'!U222, CHAR(10)))+2,
                  SEARCH("hrs", _xlfn.TEXTSPLIT('Data Table'!U222, CHAR(10)))-SEARCH("-", _xlfn.TEXTSPLIT('Data Table'!U222, CHAR(10)))-2))/12)
               ), 2),
               "-"
            )
         )
      )
   )
)</f>
        <v>6</v>
      </c>
      <c r="T221" s="251">
        <v>26794</v>
      </c>
      <c r="U221" s="251">
        <v>68658</v>
      </c>
      <c r="V221" s="251">
        <v>977</v>
      </c>
      <c r="W221" s="295"/>
    </row>
    <row r="222" spans="1:23" s="3" customFormat="1" ht="20.25" customHeight="1">
      <c r="A222" s="205">
        <v>45532</v>
      </c>
      <c r="B222" s="203" cm="1">
        <f t="array" ref="B222">IF('Data Table'!B223="", "-",
   IF('Data Table'!B223="-", "-",
      IF(ISNUMBER('Data Table'!B223*1), 'Data Table'!B223,
         IF(ISNUMBER(SEARCH("hrs", 'Data Table'!B223)),
            IFERROR(
               ROUND(SUMPRODUCT(
                  VALUE(LEFT(_xlfn.TEXTSPLIT('Data Table'!B223, CHAR(10)), FIND("-", _xlfn.TEXTSPLIT('Data Table'!B223, CHAR(10)))-1)) *
                  (VALUE(MID(_xlfn.TEXTSPLIT('Data Table'!B223, CHAR(10)), FIND("-", _xlfn.TEXTSPLIT('Data Table'!B223, CHAR(10)))+2,
                  SEARCH("hrs", _xlfn.TEXTSPLIT('Data Table'!B223, CHAR(10)))-SEARCH("-", _xlfn.TEXTSPLIT('Data Table'!B223, CHAR(10)))-2))/12)
               ), 2),
               "-"
            )
         )
      )
   )
)</f>
        <v>139</v>
      </c>
      <c r="C222" s="203" cm="1">
        <f t="array" ref="C222">IF('Data Table'!C223="", "-",
   IF('Data Table'!C223="-", "-",
      IF(ISNUMBER('Data Table'!C223*1), 'Data Table'!C223,
         IF(ISNUMBER(SEARCH("hrs", 'Data Table'!C223)),
            IFERROR(
               ROUND(SUMPRODUCT(
                  VALUE(LEFT(_xlfn.TEXTSPLIT('Data Table'!C223, CHAR(10)), FIND("-", _xlfn.TEXTSPLIT('Data Table'!C223, CHAR(10)))-1)) *
                  (VALUE(MID(_xlfn.TEXTSPLIT('Data Table'!C223, CHAR(10)), FIND("-", _xlfn.TEXTSPLIT('Data Table'!C223, CHAR(10)))+2,
                  SEARCH("hrs", _xlfn.TEXTSPLIT('Data Table'!C223, CHAR(10)))-SEARCH("-", _xlfn.TEXTSPLIT('Data Table'!C223, CHAR(10)))-2))/12)
               ), 2),
               "-"
            )
         )
      )
   )
)</f>
        <v>140</v>
      </c>
      <c r="D222" s="203" cm="1">
        <f t="array" ref="D222">IF('Data Table'!D223="", "-",
   IF('Data Table'!D223="-", "-",
      IF(ISNUMBER('Data Table'!D223*1), 'Data Table'!D223,
         IF(ISNUMBER(SEARCH("hrs", 'Data Table'!D223)),
            IFERROR(
               ROUND(SUMPRODUCT(
                  VALUE(LEFT(_xlfn.TEXTSPLIT('Data Table'!D223, CHAR(10)), FIND("-", _xlfn.TEXTSPLIT('Data Table'!D223, CHAR(10)))-1)) *
                  (VALUE(MID(_xlfn.TEXTSPLIT('Data Table'!D223, CHAR(10)), FIND("-", _xlfn.TEXTSPLIT('Data Table'!D223, CHAR(10)))+2,
                  SEARCH("hrs", _xlfn.TEXTSPLIT('Data Table'!D223, CHAR(10)))-SEARCH("-", _xlfn.TEXTSPLIT('Data Table'!D223, CHAR(10)))-2))/12)
               ), 2),
               "-"
            )
         )
      )
   )
)</f>
        <v>28</v>
      </c>
      <c r="E222" s="203" cm="1">
        <f t="array" ref="E222">IF('Data Table'!E223="", "-",
   IF('Data Table'!E223="-", "-",
      IF(ISNUMBER('Data Table'!E223*1), 'Data Table'!E223,
         IF(ISNUMBER(SEARCH("hrs", 'Data Table'!E223)),
            IFERROR(
               ROUND(SUMPRODUCT(
                  VALUE(LEFT(_xlfn.TEXTSPLIT('Data Table'!E223, CHAR(10)), FIND("-", _xlfn.TEXTSPLIT('Data Table'!E223, CHAR(10)))-1)) *
                  (VALUE(MID(_xlfn.TEXTSPLIT('Data Table'!E223, CHAR(10)), FIND("-", _xlfn.TEXTSPLIT('Data Table'!E223, CHAR(10)))+2,
                  SEARCH("hrs", _xlfn.TEXTSPLIT('Data Table'!E223, CHAR(10)))-SEARCH("-", _xlfn.TEXTSPLIT('Data Table'!E223, CHAR(10)))-2))/12)
               ), 2),
               "-"
            )
         )
      )
   )
)</f>
        <v>28</v>
      </c>
      <c r="F222" s="203" cm="1">
        <f t="array" ref="F222">IF('Data Table'!F223="", "-",
   IF('Data Table'!F223="-", "-",
      IF(ISNUMBER('Data Table'!F223*1), 'Data Table'!F223,
         IF(ISNUMBER(SEARCH("hrs", 'Data Table'!F223)),
            IFERROR(
               ROUND(SUMPRODUCT(
                  VALUE(LEFT(_xlfn.TEXTSPLIT('Data Table'!F223, CHAR(10)), FIND("-", _xlfn.TEXTSPLIT('Data Table'!F223, CHAR(10)))-1)) *
                  (VALUE(MID(_xlfn.TEXTSPLIT('Data Table'!F223, CHAR(10)), FIND("-", _xlfn.TEXTSPLIT('Data Table'!F223, CHAR(10)))+2,
                  SEARCH("hrs", _xlfn.TEXTSPLIT('Data Table'!F223, CHAR(10)))-SEARCH("-", _xlfn.TEXTSPLIT('Data Table'!F223, CHAR(10)))-2))/12)
               ), 2),
               "-"
            )
         )
      )
   )
)</f>
        <v>8</v>
      </c>
      <c r="G222" s="203" cm="1">
        <f t="array" ref="G222">IF('Data Table'!G223="", "-",
   IF('Data Table'!G223="-", "-",
      IF(ISNUMBER('Data Table'!G223*1), 'Data Table'!G223,
         IF(ISNUMBER(SEARCH("hrs", 'Data Table'!G223)),
            IFERROR(
               ROUND(SUMPRODUCT(
                  VALUE(LEFT(_xlfn.TEXTSPLIT('Data Table'!G223, CHAR(10)), FIND("-", _xlfn.TEXTSPLIT('Data Table'!G223, CHAR(10)))-1)) *
                  (VALUE(MID(_xlfn.TEXTSPLIT('Data Table'!G223, CHAR(10)), FIND("-", _xlfn.TEXTSPLIT('Data Table'!G223, CHAR(10)))+2,
                  SEARCH("hrs", _xlfn.TEXTSPLIT('Data Table'!G223, CHAR(10)))-SEARCH("-", _xlfn.TEXTSPLIT('Data Table'!G223, CHAR(10)))-2))/12)
               ), 2),
               "-"
            )
         )
      )
   )
)</f>
        <v>9</v>
      </c>
      <c r="H222" s="203" cm="1">
        <f t="array" ref="H222">IF('Data Table'!H223="", "-",
   IF('Data Table'!H223="-", "-",
      IF(ISNUMBER('Data Table'!H223*1), 'Data Table'!H223,
         IF(ISNUMBER(SEARCH("hrs", 'Data Table'!H223)),
            IFERROR(
               ROUND(SUMPRODUCT(
                  VALUE(LEFT(_xlfn.TEXTSPLIT('Data Table'!H223, CHAR(10)), FIND("-", _xlfn.TEXTSPLIT('Data Table'!H223, CHAR(10)))-1)) *
                  (VALUE(MID(_xlfn.TEXTSPLIT('Data Table'!H223, CHAR(10)), FIND("-", _xlfn.TEXTSPLIT('Data Table'!H223, CHAR(10)))+2,
                  SEARCH("hrs", _xlfn.TEXTSPLIT('Data Table'!H223, CHAR(10)))-SEARCH("-", _xlfn.TEXTSPLIT('Data Table'!H223, CHAR(10)))-2))/12)
               ), 2),
               "-"
            )
         )
      )
   )
)</f>
        <v>8</v>
      </c>
      <c r="I222" s="203" cm="1">
        <f t="array" ref="I222">IF('Data Table'!I223="", "-",
   IF('Data Table'!I223="-", "-",
      IF(ISNUMBER('Data Table'!I223*1), 'Data Table'!I223,
         IF(ISNUMBER(SEARCH("hrs", 'Data Table'!I223)),
            IFERROR(
               ROUND(SUMPRODUCT(
                  VALUE(LEFT(_xlfn.TEXTSPLIT('Data Table'!I223, CHAR(10)), FIND("-", _xlfn.TEXTSPLIT('Data Table'!I223, CHAR(10)))-1)) *
                  (VALUE(MID(_xlfn.TEXTSPLIT('Data Table'!I223, CHAR(10)), FIND("-", _xlfn.TEXTSPLIT('Data Table'!I223, CHAR(10)))+2,
                  SEARCH("hrs", _xlfn.TEXTSPLIT('Data Table'!I223, CHAR(10)))-SEARCH("-", _xlfn.TEXTSPLIT('Data Table'!I223, CHAR(10)))-2))/12)
               ), 2),
               "-"
            )
         )
      )
   )
)</f>
        <v>10</v>
      </c>
      <c r="J222" s="203" cm="1">
        <f t="array" ref="J222">IF('Data Table'!J223="", "-",
   IF('Data Table'!J223="-", "-",
      IF(ISNUMBER('Data Table'!J223*1), 'Data Table'!J223,
         IF(ISNUMBER(SEARCH("hrs", 'Data Table'!J223)),
            IFERROR(
               ROUND(SUMPRODUCT(
                  VALUE(LEFT(_xlfn.TEXTSPLIT('Data Table'!J223, CHAR(10)), FIND("-", _xlfn.TEXTSPLIT('Data Table'!J223, CHAR(10)))-1)) *
                  (VALUE(MID(_xlfn.TEXTSPLIT('Data Table'!J223, CHAR(10)), FIND("-", _xlfn.TEXTSPLIT('Data Table'!J223, CHAR(10)))+2,
                  SEARCH("hrs", _xlfn.TEXTSPLIT('Data Table'!J223, CHAR(10)))-SEARCH("-", _xlfn.TEXTSPLIT('Data Table'!J223, CHAR(10)))-2))/12)
               ), 2),
               "-"
            )
         )
      )
   )
)</f>
        <v>3</v>
      </c>
      <c r="K222" s="203" cm="1">
        <f t="array" ref="K222">IF('Data Table'!K223="", "-",
   IF('Data Table'!K223="-", "-",
      IF(ISNUMBER('Data Table'!K223*1), 'Data Table'!K223,
         IF(ISNUMBER(SEARCH("hrs", 'Data Table'!K223)),
            IFERROR(
               ROUND(SUMPRODUCT(
                  VALUE(LEFT(_xlfn.TEXTSPLIT('Data Table'!K223, CHAR(10)), FIND("-", _xlfn.TEXTSPLIT('Data Table'!K223, CHAR(10)))-1)) *
                  (VALUE(MID(_xlfn.TEXTSPLIT('Data Table'!K223, CHAR(10)), FIND("-", _xlfn.TEXTSPLIT('Data Table'!K223, CHAR(10)))+2,
                  SEARCH("hrs", _xlfn.TEXTSPLIT('Data Table'!K223, CHAR(10)))-SEARCH("-", _xlfn.TEXTSPLIT('Data Table'!K223, CHAR(10)))-2))/12)
               ), 2),
               "-"
            )
         )
      )
   )
)</f>
        <v>3</v>
      </c>
      <c r="L222" s="203" cm="1">
        <f t="array" ref="L222">IF('Data Table'!N223="", "-",
   IF('Data Table'!N223="-", "-",
      IF(ISNUMBER('Data Table'!N223*1), 'Data Table'!N223,
         IF(ISNUMBER(SEARCH("hrs", 'Data Table'!N223)),
            IFERROR(
               ROUND(SUMPRODUCT(
                  VALUE(LEFT(_xlfn.TEXTSPLIT('Data Table'!N223, CHAR(10)), FIND("-", _xlfn.TEXTSPLIT('Data Table'!N223, CHAR(10)))-1)) *
                  (VALUE(MID(_xlfn.TEXTSPLIT('Data Table'!N223, CHAR(10)), FIND("-", _xlfn.TEXTSPLIT('Data Table'!N223, CHAR(10)))+2,
                  SEARCH("hrs", _xlfn.TEXTSPLIT('Data Table'!N223, CHAR(10)))-SEARCH("-", _xlfn.TEXTSPLIT('Data Table'!N223, CHAR(10)))-2))/12)
               ), 2),
               "-"
            )
         )
      )
   )
)</f>
        <v>2</v>
      </c>
      <c r="M222" s="203" cm="1">
        <f t="array" ref="M222">IF('Data Table'!O223="", "-",
   IF('Data Table'!O223="-", "-",
      IF(ISNUMBER('Data Table'!O223*1), 'Data Table'!O223,
         IF(ISNUMBER(SEARCH("hrs", 'Data Table'!O223)),
            IFERROR(
               ROUND(SUMPRODUCT(
                  VALUE(LEFT(_xlfn.TEXTSPLIT('Data Table'!O223, CHAR(10)), FIND("-", _xlfn.TEXTSPLIT('Data Table'!O223, CHAR(10)))-1)) *
                  (VALUE(MID(_xlfn.TEXTSPLIT('Data Table'!O223, CHAR(10)), FIND("-", _xlfn.TEXTSPLIT('Data Table'!O223, CHAR(10)))+2,
                  SEARCH("hrs", _xlfn.TEXTSPLIT('Data Table'!O223, CHAR(10)))-SEARCH("-", _xlfn.TEXTSPLIT('Data Table'!O223, CHAR(10)))-2))/12)
               ), 2),
               "-"
            )
         )
      )
   )
)</f>
        <v>2</v>
      </c>
      <c r="N222" s="203" cm="1">
        <f t="array" ref="N222">IF('Data Table'!P223="", "-",
   IF('Data Table'!P223="-", "-",
      IF(ISNUMBER('Data Table'!P223*1), 'Data Table'!P223,
         IF(ISNUMBER(SEARCH("hrs", 'Data Table'!P223)),
            IFERROR(
               ROUND(SUMPRODUCT(
                  VALUE(LEFT(_xlfn.TEXTSPLIT('Data Table'!P223, CHAR(10)), FIND("-", _xlfn.TEXTSPLIT('Data Table'!P223, CHAR(10)))-1)) *
                  (VALUE(MID(_xlfn.TEXTSPLIT('Data Table'!P223, CHAR(10)), FIND("-", _xlfn.TEXTSPLIT('Data Table'!P223, CHAR(10)))+2,
                  SEARCH("hrs", _xlfn.TEXTSPLIT('Data Table'!P223, CHAR(10)))-SEARCH("-", _xlfn.TEXTSPLIT('Data Table'!P223, CHAR(10)))-2))/12)
               ), 2),
               "-"
            )
         )
      )
   )
)</f>
        <v>5</v>
      </c>
      <c r="O222" s="203" cm="1">
        <f t="array" ref="O222">IF('Data Table'!Q223="", "-",
   IF('Data Table'!Q223="-", "-",
      IF(ISNUMBER('Data Table'!Q223*1), 'Data Table'!Q223,
         IF(ISNUMBER(SEARCH("hrs", 'Data Table'!Q223)),
            IFERROR(
               ROUND(SUMPRODUCT(
                  VALUE(LEFT(_xlfn.TEXTSPLIT('Data Table'!Q223, CHAR(10)), FIND("-", _xlfn.TEXTSPLIT('Data Table'!Q223, CHAR(10)))-1)) *
                  (VALUE(MID(_xlfn.TEXTSPLIT('Data Table'!Q223, CHAR(10)), FIND("-", _xlfn.TEXTSPLIT('Data Table'!Q223, CHAR(10)))+2,
                  SEARCH("hrs", _xlfn.TEXTSPLIT('Data Table'!Q223, CHAR(10)))-SEARCH("-", _xlfn.TEXTSPLIT('Data Table'!Q223, CHAR(10)))-2))/12)
               ), 2),
               "-"
            )
         )
      )
   )
)</f>
        <v>4</v>
      </c>
      <c r="P222" s="203" cm="1">
        <f t="array" ref="P222">IF('Data Table'!R223="", "-",
   IF('Data Table'!R223="-", "-",
      IF(ISNUMBER('Data Table'!R223*1), 'Data Table'!R223,
         IF(ISNUMBER(SEARCH("hrs", 'Data Table'!R223)),
            IFERROR(
               ROUND(SUMPRODUCT(
                  VALUE(LEFT(_xlfn.TEXTSPLIT('Data Table'!R223, CHAR(10)), FIND("-", _xlfn.TEXTSPLIT('Data Table'!R223, CHAR(10)))-1)) *
                  (VALUE(MID(_xlfn.TEXTSPLIT('Data Table'!R223, CHAR(10)), FIND("-", _xlfn.TEXTSPLIT('Data Table'!R223, CHAR(10)))+2,
                  SEARCH("hrs", _xlfn.TEXTSPLIT('Data Table'!R223, CHAR(10)))-SEARCH("-", _xlfn.TEXTSPLIT('Data Table'!R223, CHAR(10)))-2))/12)
               ), 2),
               "-"
            )
         )
      )
   )
)</f>
        <v>3</v>
      </c>
      <c r="Q222" s="203" cm="1">
        <f t="array" ref="Q222">IF('Data Table'!S223="", "-",
   IF('Data Table'!S223="-", "-",
      IF(ISNUMBER('Data Table'!S223*1), 'Data Table'!S223,
         IF(ISNUMBER(SEARCH("hrs", 'Data Table'!S223)),
            IFERROR(
               ROUND(SUMPRODUCT(
                  VALUE(LEFT(_xlfn.TEXTSPLIT('Data Table'!S223, CHAR(10)), FIND("-", _xlfn.TEXTSPLIT('Data Table'!S223, CHAR(10)))-1)) *
                  (VALUE(MID(_xlfn.TEXTSPLIT('Data Table'!S223, CHAR(10)), FIND("-", _xlfn.TEXTSPLIT('Data Table'!S223, CHAR(10)))+2,
                  SEARCH("hrs", _xlfn.TEXTSPLIT('Data Table'!S223, CHAR(10)))-SEARCH("-", _xlfn.TEXTSPLIT('Data Table'!S223, CHAR(10)))-2))/12)
               ), 2),
               "-"
            )
         )
      )
   )
)</f>
        <v>3</v>
      </c>
      <c r="R222" s="203" cm="1">
        <f t="array" ref="R222">IF('Data Table'!T223="", "-",
   IF('Data Table'!T223="-", "-",
      IF(ISNUMBER('Data Table'!T223*1), 'Data Table'!T223,
         IF(ISNUMBER(SEARCH("hrs", 'Data Table'!T223)),
            IFERROR(
               ROUND(SUMPRODUCT(
                  VALUE(LEFT(_xlfn.TEXTSPLIT('Data Table'!T223, CHAR(10)), FIND("-", _xlfn.TEXTSPLIT('Data Table'!T223, CHAR(10)))-1)) *
                  (VALUE(MID(_xlfn.TEXTSPLIT('Data Table'!T223, CHAR(10)), FIND("-", _xlfn.TEXTSPLIT('Data Table'!T223, CHAR(10)))+2,
                  SEARCH("hrs", _xlfn.TEXTSPLIT('Data Table'!T223, CHAR(10)))-SEARCH("-", _xlfn.TEXTSPLIT('Data Table'!T223, CHAR(10)))-2))/12)
               ), 2),
               "-"
            )
         )
      )
   )
)</f>
        <v>6</v>
      </c>
      <c r="S222" s="203" cm="1">
        <f t="array" ref="S222">IF('Data Table'!U223="", "-",
   IF('Data Table'!U223="-", "-",
      IF(ISNUMBER('Data Table'!U223*1), 'Data Table'!U223,
         IF(ISNUMBER(SEARCH("hrs", 'Data Table'!U223)),
            IFERROR(
               ROUND(SUMPRODUCT(
                  VALUE(LEFT(_xlfn.TEXTSPLIT('Data Table'!U223, CHAR(10)), FIND("-", _xlfn.TEXTSPLIT('Data Table'!U223, CHAR(10)))-1)) *
                  (VALUE(MID(_xlfn.TEXTSPLIT('Data Table'!U223, CHAR(10)), FIND("-", _xlfn.TEXTSPLIT('Data Table'!U223, CHAR(10)))+2,
                  SEARCH("hrs", _xlfn.TEXTSPLIT('Data Table'!U223, CHAR(10)))-SEARCH("-", _xlfn.TEXTSPLIT('Data Table'!U223, CHAR(10)))-2))/12)
               ), 2),
               "-"
            )
         )
      )
   )
)</f>
        <v>6</v>
      </c>
      <c r="T222" s="251">
        <v>25911</v>
      </c>
      <c r="U222" s="251">
        <v>67204</v>
      </c>
      <c r="V222" s="251">
        <v>969</v>
      </c>
      <c r="W222" s="295"/>
    </row>
    <row r="223" spans="1:23" s="3" customFormat="1" ht="20.25" customHeight="1">
      <c r="A223" s="205">
        <v>45533</v>
      </c>
      <c r="B223" s="203" cm="1">
        <f t="array" ref="B223">IF('Data Table'!B224="", "-",
   IF('Data Table'!B224="-", "-",
      IF(ISNUMBER('Data Table'!B224*1), 'Data Table'!B224,
         IF(ISNUMBER(SEARCH("hrs", 'Data Table'!B224)),
            IFERROR(
               ROUND(SUMPRODUCT(
                  VALUE(LEFT(_xlfn.TEXTSPLIT('Data Table'!B224, CHAR(10)), FIND("-", _xlfn.TEXTSPLIT('Data Table'!B224, CHAR(10)))-1)) *
                  (VALUE(MID(_xlfn.TEXTSPLIT('Data Table'!B224, CHAR(10)), FIND("-", _xlfn.TEXTSPLIT('Data Table'!B224, CHAR(10)))+2,
                  SEARCH("hrs", _xlfn.TEXTSPLIT('Data Table'!B224, CHAR(10)))-SEARCH("-", _xlfn.TEXTSPLIT('Data Table'!B224, CHAR(10)))-2))/12)
               ), 2),
               "-"
            )
         )
      )
   )
)</f>
        <v>145</v>
      </c>
      <c r="C223" s="203" cm="1">
        <f t="array" ref="C223">IF('Data Table'!C224="", "-",
   IF('Data Table'!C224="-", "-",
      IF(ISNUMBER('Data Table'!C224*1), 'Data Table'!C224,
         IF(ISNUMBER(SEARCH("hrs", 'Data Table'!C224)),
            IFERROR(
               ROUND(SUMPRODUCT(
                  VALUE(LEFT(_xlfn.TEXTSPLIT('Data Table'!C224, CHAR(10)), FIND("-", _xlfn.TEXTSPLIT('Data Table'!C224, CHAR(10)))-1)) *
                  (VALUE(MID(_xlfn.TEXTSPLIT('Data Table'!C224, CHAR(10)), FIND("-", _xlfn.TEXTSPLIT('Data Table'!C224, CHAR(10)))+2,
                  SEARCH("hrs", _xlfn.TEXTSPLIT('Data Table'!C224, CHAR(10)))-SEARCH("-", _xlfn.TEXTSPLIT('Data Table'!C224, CHAR(10)))-2))/12)
               ), 2),
               "-"
            )
         )
      )
   )
)</f>
        <v>148</v>
      </c>
      <c r="D223" s="203" cm="1">
        <f t="array" ref="D223">IF('Data Table'!D224="", "-",
   IF('Data Table'!D224="-", "-",
      IF(ISNUMBER('Data Table'!D224*1), 'Data Table'!D224,
         IF(ISNUMBER(SEARCH("hrs", 'Data Table'!D224)),
            IFERROR(
               ROUND(SUMPRODUCT(
                  VALUE(LEFT(_xlfn.TEXTSPLIT('Data Table'!D224, CHAR(10)), FIND("-", _xlfn.TEXTSPLIT('Data Table'!D224, CHAR(10)))-1)) *
                  (VALUE(MID(_xlfn.TEXTSPLIT('Data Table'!D224, CHAR(10)), FIND("-", _xlfn.TEXTSPLIT('Data Table'!D224, CHAR(10)))+2,
                  SEARCH("hrs", _xlfn.TEXTSPLIT('Data Table'!D224, CHAR(10)))-SEARCH("-", _xlfn.TEXTSPLIT('Data Table'!D224, CHAR(10)))-2))/12)
               ), 2),
               "-"
            )
         )
      )
   )
)</f>
        <v>27</v>
      </c>
      <c r="E223" s="203" cm="1">
        <f t="array" ref="E223">IF('Data Table'!E224="", "-",
   IF('Data Table'!E224="-", "-",
      IF(ISNUMBER('Data Table'!E224*1), 'Data Table'!E224,
         IF(ISNUMBER(SEARCH("hrs", 'Data Table'!E224)),
            IFERROR(
               ROUND(SUMPRODUCT(
                  VALUE(LEFT(_xlfn.TEXTSPLIT('Data Table'!E224, CHAR(10)), FIND("-", _xlfn.TEXTSPLIT('Data Table'!E224, CHAR(10)))-1)) *
                  (VALUE(MID(_xlfn.TEXTSPLIT('Data Table'!E224, CHAR(10)), FIND("-", _xlfn.TEXTSPLIT('Data Table'!E224, CHAR(10)))+2,
                  SEARCH("hrs", _xlfn.TEXTSPLIT('Data Table'!E224, CHAR(10)))-SEARCH("-", _xlfn.TEXTSPLIT('Data Table'!E224, CHAR(10)))-2))/12)
               ), 2),
               "-"
            )
         )
      )
   )
)</f>
        <v>28</v>
      </c>
      <c r="F223" s="203" cm="1">
        <f t="array" ref="F223">IF('Data Table'!F224="", "-",
   IF('Data Table'!F224="-", "-",
      IF(ISNUMBER('Data Table'!F224*1), 'Data Table'!F224,
         IF(ISNUMBER(SEARCH("hrs", 'Data Table'!F224)),
            IFERROR(
               ROUND(SUMPRODUCT(
                  VALUE(LEFT(_xlfn.TEXTSPLIT('Data Table'!F224, CHAR(10)), FIND("-", _xlfn.TEXTSPLIT('Data Table'!F224, CHAR(10)))-1)) *
                  (VALUE(MID(_xlfn.TEXTSPLIT('Data Table'!F224, CHAR(10)), FIND("-", _xlfn.TEXTSPLIT('Data Table'!F224, CHAR(10)))+2,
                  SEARCH("hrs", _xlfn.TEXTSPLIT('Data Table'!F224, CHAR(10)))-SEARCH("-", _xlfn.TEXTSPLIT('Data Table'!F224, CHAR(10)))-2))/12)
               ), 2),
               "-"
            )
         )
      )
   )
)</f>
        <v>9</v>
      </c>
      <c r="G223" s="203" cm="1">
        <f t="array" ref="G223">IF('Data Table'!G224="", "-",
   IF('Data Table'!G224="-", "-",
      IF(ISNUMBER('Data Table'!G224*1), 'Data Table'!G224,
         IF(ISNUMBER(SEARCH("hrs", 'Data Table'!G224)),
            IFERROR(
               ROUND(SUMPRODUCT(
                  VALUE(LEFT(_xlfn.TEXTSPLIT('Data Table'!G224, CHAR(10)), FIND("-", _xlfn.TEXTSPLIT('Data Table'!G224, CHAR(10)))-1)) *
                  (VALUE(MID(_xlfn.TEXTSPLIT('Data Table'!G224, CHAR(10)), FIND("-", _xlfn.TEXTSPLIT('Data Table'!G224, CHAR(10)))+2,
                  SEARCH("hrs", _xlfn.TEXTSPLIT('Data Table'!G224, CHAR(10)))-SEARCH("-", _xlfn.TEXTSPLIT('Data Table'!G224, CHAR(10)))-2))/12)
               ), 2),
               "-"
            )
         )
      )
   )
)</f>
        <v>9</v>
      </c>
      <c r="H223" s="203" cm="1">
        <f t="array" ref="H223">IF('Data Table'!H224="", "-",
   IF('Data Table'!H224="-", "-",
      IF(ISNUMBER('Data Table'!H224*1), 'Data Table'!H224,
         IF(ISNUMBER(SEARCH("hrs", 'Data Table'!H224)),
            IFERROR(
               ROUND(SUMPRODUCT(
                  VALUE(LEFT(_xlfn.TEXTSPLIT('Data Table'!H224, CHAR(10)), FIND("-", _xlfn.TEXTSPLIT('Data Table'!H224, CHAR(10)))-1)) *
                  (VALUE(MID(_xlfn.TEXTSPLIT('Data Table'!H224, CHAR(10)), FIND("-", _xlfn.TEXTSPLIT('Data Table'!H224, CHAR(10)))+2,
                  SEARCH("hrs", _xlfn.TEXTSPLIT('Data Table'!H224, CHAR(10)))-SEARCH("-", _xlfn.TEXTSPLIT('Data Table'!H224, CHAR(10)))-2))/12)
               ), 2),
               "-"
            )
         )
      )
   )
)</f>
        <v>7</v>
      </c>
      <c r="I223" s="203" cm="1">
        <f t="array" ref="I223">IF('Data Table'!I224="", "-",
   IF('Data Table'!I224="-", "-",
      IF(ISNUMBER('Data Table'!I224*1), 'Data Table'!I224,
         IF(ISNUMBER(SEARCH("hrs", 'Data Table'!I224)),
            IFERROR(
               ROUND(SUMPRODUCT(
                  VALUE(LEFT(_xlfn.TEXTSPLIT('Data Table'!I224, CHAR(10)), FIND("-", _xlfn.TEXTSPLIT('Data Table'!I224, CHAR(10)))-1)) *
                  (VALUE(MID(_xlfn.TEXTSPLIT('Data Table'!I224, CHAR(10)), FIND("-", _xlfn.TEXTSPLIT('Data Table'!I224, CHAR(10)))+2,
                  SEARCH("hrs", _xlfn.TEXTSPLIT('Data Table'!I224, CHAR(10)))-SEARCH("-", _xlfn.TEXTSPLIT('Data Table'!I224, CHAR(10)))-2))/12)
               ), 2),
               "-"
            )
         )
      )
   )
)</f>
        <v>8</v>
      </c>
      <c r="J223" s="203" cm="1">
        <f t="array" ref="J223">IF('Data Table'!J224="", "-",
   IF('Data Table'!J224="-", "-",
      IF(ISNUMBER('Data Table'!J224*1), 'Data Table'!J224,
         IF(ISNUMBER(SEARCH("hrs", 'Data Table'!J224)),
            IFERROR(
               ROUND(SUMPRODUCT(
                  VALUE(LEFT(_xlfn.TEXTSPLIT('Data Table'!J224, CHAR(10)), FIND("-", _xlfn.TEXTSPLIT('Data Table'!J224, CHAR(10)))-1)) *
                  (VALUE(MID(_xlfn.TEXTSPLIT('Data Table'!J224, CHAR(10)), FIND("-", _xlfn.TEXTSPLIT('Data Table'!J224, CHAR(10)))+2,
                  SEARCH("hrs", _xlfn.TEXTSPLIT('Data Table'!J224, CHAR(10)))-SEARCH("-", _xlfn.TEXTSPLIT('Data Table'!J224, CHAR(10)))-2))/12)
               ), 2),
               "-"
            )
         )
      )
   )
)</f>
        <v>3</v>
      </c>
      <c r="K223" s="203" cm="1">
        <f t="array" ref="K223">IF('Data Table'!K224="", "-",
   IF('Data Table'!K224="-", "-",
      IF(ISNUMBER('Data Table'!K224*1), 'Data Table'!K224,
         IF(ISNUMBER(SEARCH("hrs", 'Data Table'!K224)),
            IFERROR(
               ROUND(SUMPRODUCT(
                  VALUE(LEFT(_xlfn.TEXTSPLIT('Data Table'!K224, CHAR(10)), FIND("-", _xlfn.TEXTSPLIT('Data Table'!K224, CHAR(10)))-1)) *
                  (VALUE(MID(_xlfn.TEXTSPLIT('Data Table'!K224, CHAR(10)), FIND("-", _xlfn.TEXTSPLIT('Data Table'!K224, CHAR(10)))+2,
                  SEARCH("hrs", _xlfn.TEXTSPLIT('Data Table'!K224, CHAR(10)))-SEARCH("-", _xlfn.TEXTSPLIT('Data Table'!K224, CHAR(10)))-2))/12)
               ), 2),
               "-"
            )
         )
      )
   )
)</f>
        <v>3</v>
      </c>
      <c r="L223" s="203" cm="1">
        <f t="array" ref="L223">IF('Data Table'!N224="", "-",
   IF('Data Table'!N224="-", "-",
      IF(ISNUMBER('Data Table'!N224*1), 'Data Table'!N224,
         IF(ISNUMBER(SEARCH("hrs", 'Data Table'!N224)),
            IFERROR(
               ROUND(SUMPRODUCT(
                  VALUE(LEFT(_xlfn.TEXTSPLIT('Data Table'!N224, CHAR(10)), FIND("-", _xlfn.TEXTSPLIT('Data Table'!N224, CHAR(10)))-1)) *
                  (VALUE(MID(_xlfn.TEXTSPLIT('Data Table'!N224, CHAR(10)), FIND("-", _xlfn.TEXTSPLIT('Data Table'!N224, CHAR(10)))+2,
                  SEARCH("hrs", _xlfn.TEXTSPLIT('Data Table'!N224, CHAR(10)))-SEARCH("-", _xlfn.TEXTSPLIT('Data Table'!N224, CHAR(10)))-2))/12)
               ), 2),
               "-"
            )
         )
      )
   )
)</f>
        <v>2</v>
      </c>
      <c r="M223" s="203" cm="1">
        <f t="array" ref="M223">IF('Data Table'!O224="", "-",
   IF('Data Table'!O224="-", "-",
      IF(ISNUMBER('Data Table'!O224*1), 'Data Table'!O224,
         IF(ISNUMBER(SEARCH("hrs", 'Data Table'!O224)),
            IFERROR(
               ROUND(SUMPRODUCT(
                  VALUE(LEFT(_xlfn.TEXTSPLIT('Data Table'!O224, CHAR(10)), FIND("-", _xlfn.TEXTSPLIT('Data Table'!O224, CHAR(10)))-1)) *
                  (VALUE(MID(_xlfn.TEXTSPLIT('Data Table'!O224, CHAR(10)), FIND("-", _xlfn.TEXTSPLIT('Data Table'!O224, CHAR(10)))+2,
                  SEARCH("hrs", _xlfn.TEXTSPLIT('Data Table'!O224, CHAR(10)))-SEARCH("-", _xlfn.TEXTSPLIT('Data Table'!O224, CHAR(10)))-2))/12)
               ), 2),
               "-"
            )
         )
      )
   )
)</f>
        <v>2</v>
      </c>
      <c r="N223" s="203" cm="1">
        <f t="array" ref="N223">IF('Data Table'!P224="", "-",
   IF('Data Table'!P224="-", "-",
      IF(ISNUMBER('Data Table'!P224*1), 'Data Table'!P224,
         IF(ISNUMBER(SEARCH("hrs", 'Data Table'!P224)),
            IFERROR(
               ROUND(SUMPRODUCT(
                  VALUE(LEFT(_xlfn.TEXTSPLIT('Data Table'!P224, CHAR(10)), FIND("-", _xlfn.TEXTSPLIT('Data Table'!P224, CHAR(10)))-1)) *
                  (VALUE(MID(_xlfn.TEXTSPLIT('Data Table'!P224, CHAR(10)), FIND("-", _xlfn.TEXTSPLIT('Data Table'!P224, CHAR(10)))+2,
                  SEARCH("hrs", _xlfn.TEXTSPLIT('Data Table'!P224, CHAR(10)))-SEARCH("-", _xlfn.TEXTSPLIT('Data Table'!P224, CHAR(10)))-2))/12)
               ), 2),
               "-"
            )
         )
      )
   )
)</f>
        <v>5</v>
      </c>
      <c r="O223" s="203" cm="1">
        <f t="array" ref="O223">IF('Data Table'!Q224="", "-",
   IF('Data Table'!Q224="-", "-",
      IF(ISNUMBER('Data Table'!Q224*1), 'Data Table'!Q224,
         IF(ISNUMBER(SEARCH("hrs", 'Data Table'!Q224)),
            IFERROR(
               ROUND(SUMPRODUCT(
                  VALUE(LEFT(_xlfn.TEXTSPLIT('Data Table'!Q224, CHAR(10)), FIND("-", _xlfn.TEXTSPLIT('Data Table'!Q224, CHAR(10)))-1)) *
                  (VALUE(MID(_xlfn.TEXTSPLIT('Data Table'!Q224, CHAR(10)), FIND("-", _xlfn.TEXTSPLIT('Data Table'!Q224, CHAR(10)))+2,
                  SEARCH("hrs", _xlfn.TEXTSPLIT('Data Table'!Q224, CHAR(10)))-SEARCH("-", _xlfn.TEXTSPLIT('Data Table'!Q224, CHAR(10)))-2))/12)
               ), 2),
               "-"
            )
         )
      )
   )
)</f>
        <v>4</v>
      </c>
      <c r="P223" s="203" cm="1">
        <f t="array" ref="P223">IF('Data Table'!R224="", "-",
   IF('Data Table'!R224="-", "-",
      IF(ISNUMBER('Data Table'!R224*1), 'Data Table'!R224,
         IF(ISNUMBER(SEARCH("hrs", 'Data Table'!R224)),
            IFERROR(
               ROUND(SUMPRODUCT(
                  VALUE(LEFT(_xlfn.TEXTSPLIT('Data Table'!R224, CHAR(10)), FIND("-", _xlfn.TEXTSPLIT('Data Table'!R224, CHAR(10)))-1)) *
                  (VALUE(MID(_xlfn.TEXTSPLIT('Data Table'!R224, CHAR(10)), FIND("-", _xlfn.TEXTSPLIT('Data Table'!R224, CHAR(10)))+2,
                  SEARCH("hrs", _xlfn.TEXTSPLIT('Data Table'!R224, CHAR(10)))-SEARCH("-", _xlfn.TEXTSPLIT('Data Table'!R224, CHAR(10)))-2))/12)
               ), 2),
               "-"
            )
         )
      )
   )
)</f>
        <v>3</v>
      </c>
      <c r="Q223" s="203" cm="1">
        <f t="array" ref="Q223">IF('Data Table'!S224="", "-",
   IF('Data Table'!S224="-", "-",
      IF(ISNUMBER('Data Table'!S224*1), 'Data Table'!S224,
         IF(ISNUMBER(SEARCH("hrs", 'Data Table'!S224)),
            IFERROR(
               ROUND(SUMPRODUCT(
                  VALUE(LEFT(_xlfn.TEXTSPLIT('Data Table'!S224, CHAR(10)), FIND("-", _xlfn.TEXTSPLIT('Data Table'!S224, CHAR(10)))-1)) *
                  (VALUE(MID(_xlfn.TEXTSPLIT('Data Table'!S224, CHAR(10)), FIND("-", _xlfn.TEXTSPLIT('Data Table'!S224, CHAR(10)))+2,
                  SEARCH("hrs", _xlfn.TEXTSPLIT('Data Table'!S224, CHAR(10)))-SEARCH("-", _xlfn.TEXTSPLIT('Data Table'!S224, CHAR(10)))-2))/12)
               ), 2),
               "-"
            )
         )
      )
   )
)</f>
        <v>3</v>
      </c>
      <c r="R223" s="203" cm="1">
        <f t="array" ref="R223">IF('Data Table'!T224="", "-",
   IF('Data Table'!T224="-", "-",
      IF(ISNUMBER('Data Table'!T224*1), 'Data Table'!T224,
         IF(ISNUMBER(SEARCH("hrs", 'Data Table'!T224)),
            IFERROR(
               ROUND(SUMPRODUCT(
                  VALUE(LEFT(_xlfn.TEXTSPLIT('Data Table'!T224, CHAR(10)), FIND("-", _xlfn.TEXTSPLIT('Data Table'!T224, CHAR(10)))-1)) *
                  (VALUE(MID(_xlfn.TEXTSPLIT('Data Table'!T224, CHAR(10)), FIND("-", _xlfn.TEXTSPLIT('Data Table'!T224, CHAR(10)))+2,
                  SEARCH("hrs", _xlfn.TEXTSPLIT('Data Table'!T224, CHAR(10)))-SEARCH("-", _xlfn.TEXTSPLIT('Data Table'!T224, CHAR(10)))-2))/12)
               ), 2),
               "-"
            )
         )
      )
   )
)</f>
        <v>6</v>
      </c>
      <c r="S223" s="203" cm="1">
        <f t="array" ref="S223">IF('Data Table'!U224="", "-",
   IF('Data Table'!U224="-", "-",
      IF(ISNUMBER('Data Table'!U224*1), 'Data Table'!U224,
         IF(ISNUMBER(SEARCH("hrs", 'Data Table'!U224)),
            IFERROR(
               ROUND(SUMPRODUCT(
                  VALUE(LEFT(_xlfn.TEXTSPLIT('Data Table'!U224, CHAR(10)), FIND("-", _xlfn.TEXTSPLIT('Data Table'!U224, CHAR(10)))-1)) *
                  (VALUE(MID(_xlfn.TEXTSPLIT('Data Table'!U224, CHAR(10)), FIND("-", _xlfn.TEXTSPLIT('Data Table'!U224, CHAR(10)))+2,
                  SEARCH("hrs", _xlfn.TEXTSPLIT('Data Table'!U224, CHAR(10)))-SEARCH("-", _xlfn.TEXTSPLIT('Data Table'!U224, CHAR(10)))-2))/12)
               ), 2),
               "-"
            )
         )
      )
   )
)</f>
        <v>6</v>
      </c>
      <c r="T223" s="251">
        <v>26449</v>
      </c>
      <c r="U223" s="251">
        <v>67929</v>
      </c>
      <c r="V223" s="251">
        <v>987</v>
      </c>
      <c r="W223" s="295"/>
    </row>
    <row r="224" spans="1:23" s="3" customFormat="1" ht="20.25" customHeight="1">
      <c r="A224" s="205">
        <v>45534</v>
      </c>
      <c r="B224" s="203" cm="1">
        <f t="array" ref="B224">IF('Data Table'!B225="", "-",
   IF('Data Table'!B225="-", "-",
      IF(ISNUMBER('Data Table'!B225*1), 'Data Table'!B225,
         IF(ISNUMBER(SEARCH("hrs", 'Data Table'!B225)),
            IFERROR(
               ROUND(SUMPRODUCT(
                  VALUE(LEFT(_xlfn.TEXTSPLIT('Data Table'!B225, CHAR(10)), FIND("-", _xlfn.TEXTSPLIT('Data Table'!B225, CHAR(10)))-1)) *
                  (VALUE(MID(_xlfn.TEXTSPLIT('Data Table'!B225, CHAR(10)), FIND("-", _xlfn.TEXTSPLIT('Data Table'!B225, CHAR(10)))+2,
                  SEARCH("hrs", _xlfn.TEXTSPLIT('Data Table'!B225, CHAR(10)))-SEARCH("-", _xlfn.TEXTSPLIT('Data Table'!B225, CHAR(10)))-2))/12)
               ), 2),
               "-"
            )
         )
      )
   )
)</f>
        <v>146</v>
      </c>
      <c r="C224" s="203" cm="1">
        <f t="array" ref="C224">IF('Data Table'!C225="", "-",
   IF('Data Table'!C225="-", "-",
      IF(ISNUMBER('Data Table'!C225*1), 'Data Table'!C225,
         IF(ISNUMBER(SEARCH("hrs", 'Data Table'!C225)),
            IFERROR(
               ROUND(SUMPRODUCT(
                  VALUE(LEFT(_xlfn.TEXTSPLIT('Data Table'!C225, CHAR(10)), FIND("-", _xlfn.TEXTSPLIT('Data Table'!C225, CHAR(10)))-1)) *
                  (VALUE(MID(_xlfn.TEXTSPLIT('Data Table'!C225, CHAR(10)), FIND("-", _xlfn.TEXTSPLIT('Data Table'!C225, CHAR(10)))+2,
                  SEARCH("hrs", _xlfn.TEXTSPLIT('Data Table'!C225, CHAR(10)))-SEARCH("-", _xlfn.TEXTSPLIT('Data Table'!C225, CHAR(10)))-2))/12)
               ), 2),
               "-"
            )
         )
      )
   )
)</f>
        <v>142</v>
      </c>
      <c r="D224" s="203" cm="1">
        <f t="array" ref="D224">IF('Data Table'!D225="", "-",
   IF('Data Table'!D225="-", "-",
      IF(ISNUMBER('Data Table'!D225*1), 'Data Table'!D225,
         IF(ISNUMBER(SEARCH("hrs", 'Data Table'!D225)),
            IFERROR(
               ROUND(SUMPRODUCT(
                  VALUE(LEFT(_xlfn.TEXTSPLIT('Data Table'!D225, CHAR(10)), FIND("-", _xlfn.TEXTSPLIT('Data Table'!D225, CHAR(10)))-1)) *
                  (VALUE(MID(_xlfn.TEXTSPLIT('Data Table'!D225, CHAR(10)), FIND("-", _xlfn.TEXTSPLIT('Data Table'!D225, CHAR(10)))+2,
                  SEARCH("hrs", _xlfn.TEXTSPLIT('Data Table'!D225, CHAR(10)))-SEARCH("-", _xlfn.TEXTSPLIT('Data Table'!D225, CHAR(10)))-2))/12)
               ), 2),
               "-"
            )
         )
      )
   )
)</f>
        <v>28</v>
      </c>
      <c r="E224" s="203" cm="1">
        <f t="array" ref="E224">IF('Data Table'!E225="", "-",
   IF('Data Table'!E225="-", "-",
      IF(ISNUMBER('Data Table'!E225*1), 'Data Table'!E225,
         IF(ISNUMBER(SEARCH("hrs", 'Data Table'!E225)),
            IFERROR(
               ROUND(SUMPRODUCT(
                  VALUE(LEFT(_xlfn.TEXTSPLIT('Data Table'!E225, CHAR(10)), FIND("-", _xlfn.TEXTSPLIT('Data Table'!E225, CHAR(10)))-1)) *
                  (VALUE(MID(_xlfn.TEXTSPLIT('Data Table'!E225, CHAR(10)), FIND("-", _xlfn.TEXTSPLIT('Data Table'!E225, CHAR(10)))+2,
                  SEARCH("hrs", _xlfn.TEXTSPLIT('Data Table'!E225, CHAR(10)))-SEARCH("-", _xlfn.TEXTSPLIT('Data Table'!E225, CHAR(10)))-2))/12)
               ), 2),
               "-"
            )
         )
      )
   )
)</f>
        <v>29</v>
      </c>
      <c r="F224" s="203" cm="1">
        <f t="array" ref="F224">IF('Data Table'!F225="", "-",
   IF('Data Table'!F225="-", "-",
      IF(ISNUMBER('Data Table'!F225*1), 'Data Table'!F225,
         IF(ISNUMBER(SEARCH("hrs", 'Data Table'!F225)),
            IFERROR(
               ROUND(SUMPRODUCT(
                  VALUE(LEFT(_xlfn.TEXTSPLIT('Data Table'!F225, CHAR(10)), FIND("-", _xlfn.TEXTSPLIT('Data Table'!F225, CHAR(10)))-1)) *
                  (VALUE(MID(_xlfn.TEXTSPLIT('Data Table'!F225, CHAR(10)), FIND("-", _xlfn.TEXTSPLIT('Data Table'!F225, CHAR(10)))+2,
                  SEARCH("hrs", _xlfn.TEXTSPLIT('Data Table'!F225, CHAR(10)))-SEARCH("-", _xlfn.TEXTSPLIT('Data Table'!F225, CHAR(10)))-2))/12)
               ), 2),
               "-"
            )
         )
      )
   )
)</f>
        <v>9</v>
      </c>
      <c r="G224" s="203" cm="1">
        <f t="array" ref="G224">IF('Data Table'!G225="", "-",
   IF('Data Table'!G225="-", "-",
      IF(ISNUMBER('Data Table'!G225*1), 'Data Table'!G225,
         IF(ISNUMBER(SEARCH("hrs", 'Data Table'!G225)),
            IFERROR(
               ROUND(SUMPRODUCT(
                  VALUE(LEFT(_xlfn.TEXTSPLIT('Data Table'!G225, CHAR(10)), FIND("-", _xlfn.TEXTSPLIT('Data Table'!G225, CHAR(10)))-1)) *
                  (VALUE(MID(_xlfn.TEXTSPLIT('Data Table'!G225, CHAR(10)), FIND("-", _xlfn.TEXTSPLIT('Data Table'!G225, CHAR(10)))+2,
                  SEARCH("hrs", _xlfn.TEXTSPLIT('Data Table'!G225, CHAR(10)))-SEARCH("-", _xlfn.TEXTSPLIT('Data Table'!G225, CHAR(10)))-2))/12)
               ), 2),
               "-"
            )
         )
      )
   )
)</f>
        <v>9</v>
      </c>
      <c r="H224" s="203" cm="1">
        <f t="array" ref="H224">IF('Data Table'!H225="", "-",
   IF('Data Table'!H225="-", "-",
      IF(ISNUMBER('Data Table'!H225*1), 'Data Table'!H225,
         IF(ISNUMBER(SEARCH("hrs", 'Data Table'!H225)),
            IFERROR(
               ROUND(SUMPRODUCT(
                  VALUE(LEFT(_xlfn.TEXTSPLIT('Data Table'!H225, CHAR(10)), FIND("-", _xlfn.TEXTSPLIT('Data Table'!H225, CHAR(10)))-1)) *
                  (VALUE(MID(_xlfn.TEXTSPLIT('Data Table'!H225, CHAR(10)), FIND("-", _xlfn.TEXTSPLIT('Data Table'!H225, CHAR(10)))+2,
                  SEARCH("hrs", _xlfn.TEXTSPLIT('Data Table'!H225, CHAR(10)))-SEARCH("-", _xlfn.TEXTSPLIT('Data Table'!H225, CHAR(10)))-2))/12)
               ), 2),
               "-"
            )
         )
      )
   )
)</f>
        <v>8</v>
      </c>
      <c r="I224" s="203" cm="1">
        <f t="array" ref="I224">IF('Data Table'!I225="", "-",
   IF('Data Table'!I225="-", "-",
      IF(ISNUMBER('Data Table'!I225*1), 'Data Table'!I225,
         IF(ISNUMBER(SEARCH("hrs", 'Data Table'!I225)),
            IFERROR(
               ROUND(SUMPRODUCT(
                  VALUE(LEFT(_xlfn.TEXTSPLIT('Data Table'!I225, CHAR(10)), FIND("-", _xlfn.TEXTSPLIT('Data Table'!I225, CHAR(10)))-1)) *
                  (VALUE(MID(_xlfn.TEXTSPLIT('Data Table'!I225, CHAR(10)), FIND("-", _xlfn.TEXTSPLIT('Data Table'!I225, CHAR(10)))+2,
                  SEARCH("hrs", _xlfn.TEXTSPLIT('Data Table'!I225, CHAR(10)))-SEARCH("-", _xlfn.TEXTSPLIT('Data Table'!I225, CHAR(10)))-2))/12)
               ), 2),
               "-"
            )
         )
      )
   )
)</f>
        <v>7</v>
      </c>
      <c r="J224" s="203" cm="1">
        <f t="array" ref="J224">IF('Data Table'!J225="", "-",
   IF('Data Table'!J225="-", "-",
      IF(ISNUMBER('Data Table'!J225*1), 'Data Table'!J225,
         IF(ISNUMBER(SEARCH("hrs", 'Data Table'!J225)),
            IFERROR(
               ROUND(SUMPRODUCT(
                  VALUE(LEFT(_xlfn.TEXTSPLIT('Data Table'!J225, CHAR(10)), FIND("-", _xlfn.TEXTSPLIT('Data Table'!J225, CHAR(10)))-1)) *
                  (VALUE(MID(_xlfn.TEXTSPLIT('Data Table'!J225, CHAR(10)), FIND("-", _xlfn.TEXTSPLIT('Data Table'!J225, CHAR(10)))+2,
                  SEARCH("hrs", _xlfn.TEXTSPLIT('Data Table'!J225, CHAR(10)))-SEARCH("-", _xlfn.TEXTSPLIT('Data Table'!J225, CHAR(10)))-2))/12)
               ), 2),
               "-"
            )
         )
      )
   )
)</f>
        <v>3</v>
      </c>
      <c r="K224" s="203" cm="1">
        <f t="array" ref="K224">IF('Data Table'!K225="", "-",
   IF('Data Table'!K225="-", "-",
      IF(ISNUMBER('Data Table'!K225*1), 'Data Table'!K225,
         IF(ISNUMBER(SEARCH("hrs", 'Data Table'!K225)),
            IFERROR(
               ROUND(SUMPRODUCT(
                  VALUE(LEFT(_xlfn.TEXTSPLIT('Data Table'!K225, CHAR(10)), FIND("-", _xlfn.TEXTSPLIT('Data Table'!K225, CHAR(10)))-1)) *
                  (VALUE(MID(_xlfn.TEXTSPLIT('Data Table'!K225, CHAR(10)), FIND("-", _xlfn.TEXTSPLIT('Data Table'!K225, CHAR(10)))+2,
                  SEARCH("hrs", _xlfn.TEXTSPLIT('Data Table'!K225, CHAR(10)))-SEARCH("-", _xlfn.TEXTSPLIT('Data Table'!K225, CHAR(10)))-2))/12)
               ), 2),
               "-"
            )
         )
      )
   )
)</f>
        <v>2</v>
      </c>
      <c r="L224" s="203" cm="1">
        <f t="array" ref="L224">IF('Data Table'!N225="", "-",
   IF('Data Table'!N225="-", "-",
      IF(ISNUMBER('Data Table'!N225*1), 'Data Table'!N225,
         IF(ISNUMBER(SEARCH("hrs", 'Data Table'!N225)),
            IFERROR(
               ROUND(SUMPRODUCT(
                  VALUE(LEFT(_xlfn.TEXTSPLIT('Data Table'!N225, CHAR(10)), FIND("-", _xlfn.TEXTSPLIT('Data Table'!N225, CHAR(10)))-1)) *
                  (VALUE(MID(_xlfn.TEXTSPLIT('Data Table'!N225, CHAR(10)), FIND("-", _xlfn.TEXTSPLIT('Data Table'!N225, CHAR(10)))+2,
                  SEARCH("hrs", _xlfn.TEXTSPLIT('Data Table'!N225, CHAR(10)))-SEARCH("-", _xlfn.TEXTSPLIT('Data Table'!N225, CHAR(10)))-2))/12)
               ), 2),
               "-"
            )
         )
      )
   )
)</f>
        <v>2</v>
      </c>
      <c r="M224" s="203" cm="1">
        <f t="array" ref="M224">IF('Data Table'!O225="", "-",
   IF('Data Table'!O225="-", "-",
      IF(ISNUMBER('Data Table'!O225*1), 'Data Table'!O225,
         IF(ISNUMBER(SEARCH("hrs", 'Data Table'!O225)),
            IFERROR(
               ROUND(SUMPRODUCT(
                  VALUE(LEFT(_xlfn.TEXTSPLIT('Data Table'!O225, CHAR(10)), FIND("-", _xlfn.TEXTSPLIT('Data Table'!O225, CHAR(10)))-1)) *
                  (VALUE(MID(_xlfn.TEXTSPLIT('Data Table'!O225, CHAR(10)), FIND("-", _xlfn.TEXTSPLIT('Data Table'!O225, CHAR(10)))+2,
                  SEARCH("hrs", _xlfn.TEXTSPLIT('Data Table'!O225, CHAR(10)))-SEARCH("-", _xlfn.TEXTSPLIT('Data Table'!O225, CHAR(10)))-2))/12)
               ), 2),
               "-"
            )
         )
      )
   )
)</f>
        <v>2</v>
      </c>
      <c r="N224" s="203" cm="1">
        <f t="array" ref="N224">IF('Data Table'!P225="", "-",
   IF('Data Table'!P225="-", "-",
      IF(ISNUMBER('Data Table'!P225*1), 'Data Table'!P225,
         IF(ISNUMBER(SEARCH("hrs", 'Data Table'!P225)),
            IFERROR(
               ROUND(SUMPRODUCT(
                  VALUE(LEFT(_xlfn.TEXTSPLIT('Data Table'!P225, CHAR(10)), FIND("-", _xlfn.TEXTSPLIT('Data Table'!P225, CHAR(10)))-1)) *
                  (VALUE(MID(_xlfn.TEXTSPLIT('Data Table'!P225, CHAR(10)), FIND("-", _xlfn.TEXTSPLIT('Data Table'!P225, CHAR(10)))+2,
                  SEARCH("hrs", _xlfn.TEXTSPLIT('Data Table'!P225, CHAR(10)))-SEARCH("-", _xlfn.TEXTSPLIT('Data Table'!P225, CHAR(10)))-2))/12)
               ), 2),
               "-"
            )
         )
      )
   )
)</f>
        <v>5</v>
      </c>
      <c r="O224" s="203" cm="1">
        <f t="array" ref="O224">IF('Data Table'!Q225="", "-",
   IF('Data Table'!Q225="-", "-",
      IF(ISNUMBER('Data Table'!Q225*1), 'Data Table'!Q225,
         IF(ISNUMBER(SEARCH("hrs", 'Data Table'!Q225)),
            IFERROR(
               ROUND(SUMPRODUCT(
                  VALUE(LEFT(_xlfn.TEXTSPLIT('Data Table'!Q225, CHAR(10)), FIND("-", _xlfn.TEXTSPLIT('Data Table'!Q225, CHAR(10)))-1)) *
                  (VALUE(MID(_xlfn.TEXTSPLIT('Data Table'!Q225, CHAR(10)), FIND("-", _xlfn.TEXTSPLIT('Data Table'!Q225, CHAR(10)))+2,
                  SEARCH("hrs", _xlfn.TEXTSPLIT('Data Table'!Q225, CHAR(10)))-SEARCH("-", _xlfn.TEXTSPLIT('Data Table'!Q225, CHAR(10)))-2))/12)
               ), 2),
               "-"
            )
         )
      )
   )
)</f>
        <v>4</v>
      </c>
      <c r="P224" s="203" cm="1">
        <f t="array" ref="P224">IF('Data Table'!R225="", "-",
   IF('Data Table'!R225="-", "-",
      IF(ISNUMBER('Data Table'!R225*1), 'Data Table'!R225,
         IF(ISNUMBER(SEARCH("hrs", 'Data Table'!R225)),
            IFERROR(
               ROUND(SUMPRODUCT(
                  VALUE(LEFT(_xlfn.TEXTSPLIT('Data Table'!R225, CHAR(10)), FIND("-", _xlfn.TEXTSPLIT('Data Table'!R225, CHAR(10)))-1)) *
                  (VALUE(MID(_xlfn.TEXTSPLIT('Data Table'!R225, CHAR(10)), FIND("-", _xlfn.TEXTSPLIT('Data Table'!R225, CHAR(10)))+2,
                  SEARCH("hrs", _xlfn.TEXTSPLIT('Data Table'!R225, CHAR(10)))-SEARCH("-", _xlfn.TEXTSPLIT('Data Table'!R225, CHAR(10)))-2))/12)
               ), 2),
               "-"
            )
         )
      )
   )
)</f>
        <v>3</v>
      </c>
      <c r="Q224" s="203" cm="1">
        <f t="array" ref="Q224">IF('Data Table'!S225="", "-",
   IF('Data Table'!S225="-", "-",
      IF(ISNUMBER('Data Table'!S225*1), 'Data Table'!S225,
         IF(ISNUMBER(SEARCH("hrs", 'Data Table'!S225)),
            IFERROR(
               ROUND(SUMPRODUCT(
                  VALUE(LEFT(_xlfn.TEXTSPLIT('Data Table'!S225, CHAR(10)), FIND("-", _xlfn.TEXTSPLIT('Data Table'!S225, CHAR(10)))-1)) *
                  (VALUE(MID(_xlfn.TEXTSPLIT('Data Table'!S225, CHAR(10)), FIND("-", _xlfn.TEXTSPLIT('Data Table'!S225, CHAR(10)))+2,
                  SEARCH("hrs", _xlfn.TEXTSPLIT('Data Table'!S225, CHAR(10)))-SEARCH("-", _xlfn.TEXTSPLIT('Data Table'!S225, CHAR(10)))-2))/12)
               ), 2),
               "-"
            )
         )
      )
   )
)</f>
        <v>3</v>
      </c>
      <c r="R224" s="203" cm="1">
        <f t="array" ref="R224">IF('Data Table'!T225="", "-",
   IF('Data Table'!T225="-", "-",
      IF(ISNUMBER('Data Table'!T225*1), 'Data Table'!T225,
         IF(ISNUMBER(SEARCH("hrs", 'Data Table'!T225)),
            IFERROR(
               ROUND(SUMPRODUCT(
                  VALUE(LEFT(_xlfn.TEXTSPLIT('Data Table'!T225, CHAR(10)), FIND("-", _xlfn.TEXTSPLIT('Data Table'!T225, CHAR(10)))-1)) *
                  (VALUE(MID(_xlfn.TEXTSPLIT('Data Table'!T225, CHAR(10)), FIND("-", _xlfn.TEXTSPLIT('Data Table'!T225, CHAR(10)))+2,
                  SEARCH("hrs", _xlfn.TEXTSPLIT('Data Table'!T225, CHAR(10)))-SEARCH("-", _xlfn.TEXTSPLIT('Data Table'!T225, CHAR(10)))-2))/12)
               ), 2),
               "-"
            )
         )
      )
   )
)</f>
        <v>6</v>
      </c>
      <c r="S224" s="203" cm="1">
        <f t="array" ref="S224">IF('Data Table'!U225="", "-",
   IF('Data Table'!U225="-", "-",
      IF(ISNUMBER('Data Table'!U225*1), 'Data Table'!U225,
         IF(ISNUMBER(SEARCH("hrs", 'Data Table'!U225)),
            IFERROR(
               ROUND(SUMPRODUCT(
                  VALUE(LEFT(_xlfn.TEXTSPLIT('Data Table'!U225, CHAR(10)), FIND("-", _xlfn.TEXTSPLIT('Data Table'!U225, CHAR(10)))-1)) *
                  (VALUE(MID(_xlfn.TEXTSPLIT('Data Table'!U225, CHAR(10)), FIND("-", _xlfn.TEXTSPLIT('Data Table'!U225, CHAR(10)))+2,
                  SEARCH("hrs", _xlfn.TEXTSPLIT('Data Table'!U225, CHAR(10)))-SEARCH("-", _xlfn.TEXTSPLIT('Data Table'!U225, CHAR(10)))-2))/12)
               ), 2),
               "-"
            )
         )
      )
   )
)</f>
        <v>6</v>
      </c>
      <c r="T224" s="251">
        <v>26716</v>
      </c>
      <c r="U224" s="251">
        <v>75853</v>
      </c>
      <c r="V224" s="251">
        <v>1083</v>
      </c>
      <c r="W224" s="295"/>
    </row>
    <row r="225" spans="1:23" s="3" customFormat="1" ht="20.25" customHeight="1">
      <c r="A225" s="205">
        <v>45535</v>
      </c>
      <c r="B225" s="203" cm="1">
        <f t="array" ref="B225">IF('Data Table'!B226="", "-",
   IF('Data Table'!B226="-", "-",
      IF(ISNUMBER('Data Table'!B226*1), 'Data Table'!B226,
         IF(ISNUMBER(SEARCH("hrs", 'Data Table'!B226)),
            IFERROR(
               ROUND(SUMPRODUCT(
                  VALUE(LEFT(_xlfn.TEXTSPLIT('Data Table'!B226, CHAR(10)), FIND("-", _xlfn.TEXTSPLIT('Data Table'!B226, CHAR(10)))-1)) *
                  (VALUE(MID(_xlfn.TEXTSPLIT('Data Table'!B226, CHAR(10)), FIND("-", _xlfn.TEXTSPLIT('Data Table'!B226, CHAR(10)))+2,
                  SEARCH("hrs", _xlfn.TEXTSPLIT('Data Table'!B226, CHAR(10)))-SEARCH("-", _xlfn.TEXTSPLIT('Data Table'!B226, CHAR(10)))-2))/12)
               ), 2),
               "-"
            )
         )
      )
   )
)</f>
        <v>145</v>
      </c>
      <c r="C225" s="203" cm="1">
        <f t="array" ref="C225">IF('Data Table'!C226="", "-",
   IF('Data Table'!C226="-", "-",
      IF(ISNUMBER('Data Table'!C226*1), 'Data Table'!C226,
         IF(ISNUMBER(SEARCH("hrs", 'Data Table'!C226)),
            IFERROR(
               ROUND(SUMPRODUCT(
                  VALUE(LEFT(_xlfn.TEXTSPLIT('Data Table'!C226, CHAR(10)), FIND("-", _xlfn.TEXTSPLIT('Data Table'!C226, CHAR(10)))-1)) *
                  (VALUE(MID(_xlfn.TEXTSPLIT('Data Table'!C226, CHAR(10)), FIND("-", _xlfn.TEXTSPLIT('Data Table'!C226, CHAR(10)))+2,
                  SEARCH("hrs", _xlfn.TEXTSPLIT('Data Table'!C226, CHAR(10)))-SEARCH("-", _xlfn.TEXTSPLIT('Data Table'!C226, CHAR(10)))-2))/12)
               ), 2),
               "-"
            )
         )
      )
   )
)</f>
        <v>144</v>
      </c>
      <c r="D225" s="203" cm="1">
        <f t="array" ref="D225">IF('Data Table'!D226="", "-",
   IF('Data Table'!D226="-", "-",
      IF(ISNUMBER('Data Table'!D226*1), 'Data Table'!D226,
         IF(ISNUMBER(SEARCH("hrs", 'Data Table'!D226)),
            IFERROR(
               ROUND(SUMPRODUCT(
                  VALUE(LEFT(_xlfn.TEXTSPLIT('Data Table'!D226, CHAR(10)), FIND("-", _xlfn.TEXTSPLIT('Data Table'!D226, CHAR(10)))-1)) *
                  (VALUE(MID(_xlfn.TEXTSPLIT('Data Table'!D226, CHAR(10)), FIND("-", _xlfn.TEXTSPLIT('Data Table'!D226, CHAR(10)))+2,
                  SEARCH("hrs", _xlfn.TEXTSPLIT('Data Table'!D226, CHAR(10)))-SEARCH("-", _xlfn.TEXTSPLIT('Data Table'!D226, CHAR(10)))-2))/12)
               ), 2),
               "-"
            )
         )
      )
   )
)</f>
        <v>30</v>
      </c>
      <c r="E225" s="203" cm="1">
        <f t="array" ref="E225">IF('Data Table'!E226="", "-",
   IF('Data Table'!E226="-", "-",
      IF(ISNUMBER('Data Table'!E226*1), 'Data Table'!E226,
         IF(ISNUMBER(SEARCH("hrs", 'Data Table'!E226)),
            IFERROR(
               ROUND(SUMPRODUCT(
                  VALUE(LEFT(_xlfn.TEXTSPLIT('Data Table'!E226, CHAR(10)), FIND("-", _xlfn.TEXTSPLIT('Data Table'!E226, CHAR(10)))-1)) *
                  (VALUE(MID(_xlfn.TEXTSPLIT('Data Table'!E226, CHAR(10)), FIND("-", _xlfn.TEXTSPLIT('Data Table'!E226, CHAR(10)))+2,
                  SEARCH("hrs", _xlfn.TEXTSPLIT('Data Table'!E226, CHAR(10)))-SEARCH("-", _xlfn.TEXTSPLIT('Data Table'!E226, CHAR(10)))-2))/12)
               ), 2),
               "-"
            )
         )
      )
   )
)</f>
        <v>29</v>
      </c>
      <c r="F225" s="203" cm="1">
        <f t="array" ref="F225">IF('Data Table'!F226="", "-",
   IF('Data Table'!F226="-", "-",
      IF(ISNUMBER('Data Table'!F226*1), 'Data Table'!F226,
         IF(ISNUMBER(SEARCH("hrs", 'Data Table'!F226)),
            IFERROR(
               ROUND(SUMPRODUCT(
                  VALUE(LEFT(_xlfn.TEXTSPLIT('Data Table'!F226, CHAR(10)), FIND("-", _xlfn.TEXTSPLIT('Data Table'!F226, CHAR(10)))-1)) *
                  (VALUE(MID(_xlfn.TEXTSPLIT('Data Table'!F226, CHAR(10)), FIND("-", _xlfn.TEXTSPLIT('Data Table'!F226, CHAR(10)))+2,
                  SEARCH("hrs", _xlfn.TEXTSPLIT('Data Table'!F226, CHAR(10)))-SEARCH("-", _xlfn.TEXTSPLIT('Data Table'!F226, CHAR(10)))-2))/12)
               ), 2),
               "-"
            )
         )
      )
   )
)</f>
        <v>9</v>
      </c>
      <c r="G225" s="203" cm="1">
        <f t="array" ref="G225">IF('Data Table'!G226="", "-",
   IF('Data Table'!G226="-", "-",
      IF(ISNUMBER('Data Table'!G226*1), 'Data Table'!G226,
         IF(ISNUMBER(SEARCH("hrs", 'Data Table'!G226)),
            IFERROR(
               ROUND(SUMPRODUCT(
                  VALUE(LEFT(_xlfn.TEXTSPLIT('Data Table'!G226, CHAR(10)), FIND("-", _xlfn.TEXTSPLIT('Data Table'!G226, CHAR(10)))-1)) *
                  (VALUE(MID(_xlfn.TEXTSPLIT('Data Table'!G226, CHAR(10)), FIND("-", _xlfn.TEXTSPLIT('Data Table'!G226, CHAR(10)))+2,
                  SEARCH("hrs", _xlfn.TEXTSPLIT('Data Table'!G226, CHAR(10)))-SEARCH("-", _xlfn.TEXTSPLIT('Data Table'!G226, CHAR(10)))-2))/12)
               ), 2),
               "-"
            )
         )
      )
   )
)</f>
        <v>9</v>
      </c>
      <c r="H225" s="203" cm="1">
        <f t="array" ref="H225">IF('Data Table'!H226="", "-",
   IF('Data Table'!H226="-", "-",
      IF(ISNUMBER('Data Table'!H226*1), 'Data Table'!H226,
         IF(ISNUMBER(SEARCH("hrs", 'Data Table'!H226)),
            IFERROR(
               ROUND(SUMPRODUCT(
                  VALUE(LEFT(_xlfn.TEXTSPLIT('Data Table'!H226, CHAR(10)), FIND("-", _xlfn.TEXTSPLIT('Data Table'!H226, CHAR(10)))-1)) *
                  (VALUE(MID(_xlfn.TEXTSPLIT('Data Table'!H226, CHAR(10)), FIND("-", _xlfn.TEXTSPLIT('Data Table'!H226, CHAR(10)))+2,
                  SEARCH("hrs", _xlfn.TEXTSPLIT('Data Table'!H226, CHAR(10)))-SEARCH("-", _xlfn.TEXTSPLIT('Data Table'!H226, CHAR(10)))-2))/12)
               ), 2),
               "-"
            )
         )
      )
   )
)</f>
        <v>9</v>
      </c>
      <c r="I225" s="203" cm="1">
        <f t="array" ref="I225">IF('Data Table'!I226="", "-",
   IF('Data Table'!I226="-", "-",
      IF(ISNUMBER('Data Table'!I226*1), 'Data Table'!I226,
         IF(ISNUMBER(SEARCH("hrs", 'Data Table'!I226)),
            IFERROR(
               ROUND(SUMPRODUCT(
                  VALUE(LEFT(_xlfn.TEXTSPLIT('Data Table'!I226, CHAR(10)), FIND("-", _xlfn.TEXTSPLIT('Data Table'!I226, CHAR(10)))-1)) *
                  (VALUE(MID(_xlfn.TEXTSPLIT('Data Table'!I226, CHAR(10)), FIND("-", _xlfn.TEXTSPLIT('Data Table'!I226, CHAR(10)))+2,
                  SEARCH("hrs", _xlfn.TEXTSPLIT('Data Table'!I226, CHAR(10)))-SEARCH("-", _xlfn.TEXTSPLIT('Data Table'!I226, CHAR(10)))-2))/12)
               ), 2),
               "-"
            )
         )
      )
   )
)</f>
        <v>8</v>
      </c>
      <c r="J225" s="203" cm="1">
        <f t="array" ref="J225">IF('Data Table'!J226="", "-",
   IF('Data Table'!J226="-", "-",
      IF(ISNUMBER('Data Table'!J226*1), 'Data Table'!J226,
         IF(ISNUMBER(SEARCH("hrs", 'Data Table'!J226)),
            IFERROR(
               ROUND(SUMPRODUCT(
                  VALUE(LEFT(_xlfn.TEXTSPLIT('Data Table'!J226, CHAR(10)), FIND("-", _xlfn.TEXTSPLIT('Data Table'!J226, CHAR(10)))-1)) *
                  (VALUE(MID(_xlfn.TEXTSPLIT('Data Table'!J226, CHAR(10)), FIND("-", _xlfn.TEXTSPLIT('Data Table'!J226, CHAR(10)))+2,
                  SEARCH("hrs", _xlfn.TEXTSPLIT('Data Table'!J226, CHAR(10)))-SEARCH("-", _xlfn.TEXTSPLIT('Data Table'!J226, CHAR(10)))-2))/12)
               ), 2),
               "-"
            )
         )
      )
   )
)</f>
        <v>3</v>
      </c>
      <c r="K225" s="203" cm="1">
        <f t="array" ref="K225">IF('Data Table'!K226="", "-",
   IF('Data Table'!K226="-", "-",
      IF(ISNUMBER('Data Table'!K226*1), 'Data Table'!K226,
         IF(ISNUMBER(SEARCH("hrs", 'Data Table'!K226)),
            IFERROR(
               ROUND(SUMPRODUCT(
                  VALUE(LEFT(_xlfn.TEXTSPLIT('Data Table'!K226, CHAR(10)), FIND("-", _xlfn.TEXTSPLIT('Data Table'!K226, CHAR(10)))-1)) *
                  (VALUE(MID(_xlfn.TEXTSPLIT('Data Table'!K226, CHAR(10)), FIND("-", _xlfn.TEXTSPLIT('Data Table'!K226, CHAR(10)))+2,
                  SEARCH("hrs", _xlfn.TEXTSPLIT('Data Table'!K226, CHAR(10)))-SEARCH("-", _xlfn.TEXTSPLIT('Data Table'!K226, CHAR(10)))-2))/12)
               ), 2),
               "-"
            )
         )
      )
   )
)</f>
        <v>2</v>
      </c>
      <c r="L225" s="203" cm="1">
        <f t="array" ref="L225">IF('Data Table'!N226="", "-",
   IF('Data Table'!N226="-", "-",
      IF(ISNUMBER('Data Table'!N226*1), 'Data Table'!N226,
         IF(ISNUMBER(SEARCH("hrs", 'Data Table'!N226)),
            IFERROR(
               ROUND(SUMPRODUCT(
                  VALUE(LEFT(_xlfn.TEXTSPLIT('Data Table'!N226, CHAR(10)), FIND("-", _xlfn.TEXTSPLIT('Data Table'!N226, CHAR(10)))-1)) *
                  (VALUE(MID(_xlfn.TEXTSPLIT('Data Table'!N226, CHAR(10)), FIND("-", _xlfn.TEXTSPLIT('Data Table'!N226, CHAR(10)))+2,
                  SEARCH("hrs", _xlfn.TEXTSPLIT('Data Table'!N226, CHAR(10)))-SEARCH("-", _xlfn.TEXTSPLIT('Data Table'!N226, CHAR(10)))-2))/12)
               ), 2),
               "-"
            )
         )
      )
   )
)</f>
        <v>1</v>
      </c>
      <c r="M225" s="203" cm="1">
        <f t="array" ref="M225">IF('Data Table'!O226="", "-",
   IF('Data Table'!O226="-", "-",
      IF(ISNUMBER('Data Table'!O226*1), 'Data Table'!O226,
         IF(ISNUMBER(SEARCH("hrs", 'Data Table'!O226)),
            IFERROR(
               ROUND(SUMPRODUCT(
                  VALUE(LEFT(_xlfn.TEXTSPLIT('Data Table'!O226, CHAR(10)), FIND("-", _xlfn.TEXTSPLIT('Data Table'!O226, CHAR(10)))-1)) *
                  (VALUE(MID(_xlfn.TEXTSPLIT('Data Table'!O226, CHAR(10)), FIND("-", _xlfn.TEXTSPLIT('Data Table'!O226, CHAR(10)))+2,
                  SEARCH("hrs", _xlfn.TEXTSPLIT('Data Table'!O226, CHAR(10)))-SEARCH("-", _xlfn.TEXTSPLIT('Data Table'!O226, CHAR(10)))-2))/12)
               ), 2),
               "-"
            )
         )
      )
   )
)</f>
        <v>1</v>
      </c>
      <c r="N225" s="203" cm="1">
        <f t="array" ref="N225">IF('Data Table'!P226="", "-",
   IF('Data Table'!P226="-", "-",
      IF(ISNUMBER('Data Table'!P226*1), 'Data Table'!P226,
         IF(ISNUMBER(SEARCH("hrs", 'Data Table'!P226)),
            IFERROR(
               ROUND(SUMPRODUCT(
                  VALUE(LEFT(_xlfn.TEXTSPLIT('Data Table'!P226, CHAR(10)), FIND("-", _xlfn.TEXTSPLIT('Data Table'!P226, CHAR(10)))-1)) *
                  (VALUE(MID(_xlfn.TEXTSPLIT('Data Table'!P226, CHAR(10)), FIND("-", _xlfn.TEXTSPLIT('Data Table'!P226, CHAR(10)))+2,
                  SEARCH("hrs", _xlfn.TEXTSPLIT('Data Table'!P226, CHAR(10)))-SEARCH("-", _xlfn.TEXTSPLIT('Data Table'!P226, CHAR(10)))-2))/12)
               ), 2),
               "-"
            )
         )
      )
   )
)</f>
        <v>4</v>
      </c>
      <c r="O225" s="203" cm="1">
        <f t="array" ref="O225">IF('Data Table'!Q226="", "-",
   IF('Data Table'!Q226="-", "-",
      IF(ISNUMBER('Data Table'!Q226*1), 'Data Table'!Q226,
         IF(ISNUMBER(SEARCH("hrs", 'Data Table'!Q226)),
            IFERROR(
               ROUND(SUMPRODUCT(
                  VALUE(LEFT(_xlfn.TEXTSPLIT('Data Table'!Q226, CHAR(10)), FIND("-", _xlfn.TEXTSPLIT('Data Table'!Q226, CHAR(10)))-1)) *
                  (VALUE(MID(_xlfn.TEXTSPLIT('Data Table'!Q226, CHAR(10)), FIND("-", _xlfn.TEXTSPLIT('Data Table'!Q226, CHAR(10)))+2,
                  SEARCH("hrs", _xlfn.TEXTSPLIT('Data Table'!Q226, CHAR(10)))-SEARCH("-", _xlfn.TEXTSPLIT('Data Table'!Q226, CHAR(10)))-2))/12)
               ), 2),
               "-"
            )
         )
      )
   )
)</f>
        <v>4</v>
      </c>
      <c r="P225" s="203" cm="1">
        <f t="array" ref="P225">IF('Data Table'!R226="", "-",
   IF('Data Table'!R226="-", "-",
      IF(ISNUMBER('Data Table'!R226*1), 'Data Table'!R226,
         IF(ISNUMBER(SEARCH("hrs", 'Data Table'!R226)),
            IFERROR(
               ROUND(SUMPRODUCT(
                  VALUE(LEFT(_xlfn.TEXTSPLIT('Data Table'!R226, CHAR(10)), FIND("-", _xlfn.TEXTSPLIT('Data Table'!R226, CHAR(10)))-1)) *
                  (VALUE(MID(_xlfn.TEXTSPLIT('Data Table'!R226, CHAR(10)), FIND("-", _xlfn.TEXTSPLIT('Data Table'!R226, CHAR(10)))+2,
                  SEARCH("hrs", _xlfn.TEXTSPLIT('Data Table'!R226, CHAR(10)))-SEARCH("-", _xlfn.TEXTSPLIT('Data Table'!R226, CHAR(10)))-2))/12)
               ), 2),
               "-"
            )
         )
      )
   )
)</f>
        <v>3</v>
      </c>
      <c r="Q225" s="203" cm="1">
        <f t="array" ref="Q225">IF('Data Table'!S226="", "-",
   IF('Data Table'!S226="-", "-",
      IF(ISNUMBER('Data Table'!S226*1), 'Data Table'!S226,
         IF(ISNUMBER(SEARCH("hrs", 'Data Table'!S226)),
            IFERROR(
               ROUND(SUMPRODUCT(
                  VALUE(LEFT(_xlfn.TEXTSPLIT('Data Table'!S226, CHAR(10)), FIND("-", _xlfn.TEXTSPLIT('Data Table'!S226, CHAR(10)))-1)) *
                  (VALUE(MID(_xlfn.TEXTSPLIT('Data Table'!S226, CHAR(10)), FIND("-", _xlfn.TEXTSPLIT('Data Table'!S226, CHAR(10)))+2,
                  SEARCH("hrs", _xlfn.TEXTSPLIT('Data Table'!S226, CHAR(10)))-SEARCH("-", _xlfn.TEXTSPLIT('Data Table'!S226, CHAR(10)))-2))/12)
               ), 2),
               "-"
            )
         )
      )
   )
)</f>
        <v>3</v>
      </c>
      <c r="R225" s="203" cm="1">
        <f t="array" ref="R225">IF('Data Table'!T226="", "-",
   IF('Data Table'!T226="-", "-",
      IF(ISNUMBER('Data Table'!T226*1), 'Data Table'!T226,
         IF(ISNUMBER(SEARCH("hrs", 'Data Table'!T226)),
            IFERROR(
               ROUND(SUMPRODUCT(
                  VALUE(LEFT(_xlfn.TEXTSPLIT('Data Table'!T226, CHAR(10)), FIND("-", _xlfn.TEXTSPLIT('Data Table'!T226, CHAR(10)))-1)) *
                  (VALUE(MID(_xlfn.TEXTSPLIT('Data Table'!T226, CHAR(10)), FIND("-", _xlfn.TEXTSPLIT('Data Table'!T226, CHAR(10)))+2,
                  SEARCH("hrs", _xlfn.TEXTSPLIT('Data Table'!T226, CHAR(10)))-SEARCH("-", _xlfn.TEXTSPLIT('Data Table'!T226, CHAR(10)))-2))/12)
               ), 2),
               "-"
            )
         )
      )
   )
)</f>
        <v>6</v>
      </c>
      <c r="S225" s="203" cm="1">
        <f t="array" ref="S225">IF('Data Table'!U226="", "-",
   IF('Data Table'!U226="-", "-",
      IF(ISNUMBER('Data Table'!U226*1), 'Data Table'!U226,
         IF(ISNUMBER(SEARCH("hrs", 'Data Table'!U226)),
            IFERROR(
               ROUND(SUMPRODUCT(
                  VALUE(LEFT(_xlfn.TEXTSPLIT('Data Table'!U226, CHAR(10)), FIND("-", _xlfn.TEXTSPLIT('Data Table'!U226, CHAR(10)))-1)) *
                  (VALUE(MID(_xlfn.TEXTSPLIT('Data Table'!U226, CHAR(10)), FIND("-", _xlfn.TEXTSPLIT('Data Table'!U226, CHAR(10)))+2,
                  SEARCH("hrs", _xlfn.TEXTSPLIT('Data Table'!U226, CHAR(10)))-SEARCH("-", _xlfn.TEXTSPLIT('Data Table'!U226, CHAR(10)))-2))/12)
               ), 2),
               "-"
            )
         )
      )
   )
)</f>
        <v>6</v>
      </c>
      <c r="T225" s="251">
        <v>27281</v>
      </c>
      <c r="U225" s="251">
        <v>71894</v>
      </c>
      <c r="V225" s="251">
        <v>1052</v>
      </c>
      <c r="W225" s="295"/>
    </row>
    <row r="226" spans="1:23" s="3" customFormat="1" ht="20.25" customHeight="1">
      <c r="A226" s="205">
        <v>45536</v>
      </c>
      <c r="B226" s="203" cm="1">
        <f t="array" ref="B226">IF('Data Table'!B227="", "-",
   IF('Data Table'!B227="-", "-",
      IF(ISNUMBER('Data Table'!B227*1), 'Data Table'!B227,
         IF(ISNUMBER(SEARCH("hrs", 'Data Table'!B227)),
            IFERROR(
               ROUND(SUMPRODUCT(
                  VALUE(LEFT(_xlfn.TEXTSPLIT('Data Table'!B227, CHAR(10)), FIND("-", _xlfn.TEXTSPLIT('Data Table'!B227, CHAR(10)))-1)) *
                  (VALUE(MID(_xlfn.TEXTSPLIT('Data Table'!B227, CHAR(10)), FIND("-", _xlfn.TEXTSPLIT('Data Table'!B227, CHAR(10)))+2,
                  SEARCH("hrs", _xlfn.TEXTSPLIT('Data Table'!B227, CHAR(10)))-SEARCH("-", _xlfn.TEXTSPLIT('Data Table'!B227, CHAR(10)))-2))/12)
               ), 2),
               "-"
            )
         )
      )
   )
)</f>
        <v>142</v>
      </c>
      <c r="C226" s="203" cm="1">
        <f t="array" ref="C226">IF('Data Table'!C227="", "-",
   IF('Data Table'!C227="-", "-",
      IF(ISNUMBER('Data Table'!C227*1), 'Data Table'!C227,
         IF(ISNUMBER(SEARCH("hrs", 'Data Table'!C227)),
            IFERROR(
               ROUND(SUMPRODUCT(
                  VALUE(LEFT(_xlfn.TEXTSPLIT('Data Table'!C227, CHAR(10)), FIND("-", _xlfn.TEXTSPLIT('Data Table'!C227, CHAR(10)))-1)) *
                  (VALUE(MID(_xlfn.TEXTSPLIT('Data Table'!C227, CHAR(10)), FIND("-", _xlfn.TEXTSPLIT('Data Table'!C227, CHAR(10)))+2,
                  SEARCH("hrs", _xlfn.TEXTSPLIT('Data Table'!C227, CHAR(10)))-SEARCH("-", _xlfn.TEXTSPLIT('Data Table'!C227, CHAR(10)))-2))/12)
               ), 2),
               "-"
            )
         )
      )
   )
)</f>
        <v>147</v>
      </c>
      <c r="D226" s="203" cm="1">
        <f t="array" ref="D226">IF('Data Table'!D227="", "-",
   IF('Data Table'!D227="-", "-",
      IF(ISNUMBER('Data Table'!D227*1), 'Data Table'!D227,
         IF(ISNUMBER(SEARCH("hrs", 'Data Table'!D227)),
            IFERROR(
               ROUND(SUMPRODUCT(
                  VALUE(LEFT(_xlfn.TEXTSPLIT('Data Table'!D227, CHAR(10)), FIND("-", _xlfn.TEXTSPLIT('Data Table'!D227, CHAR(10)))-1)) *
                  (VALUE(MID(_xlfn.TEXTSPLIT('Data Table'!D227, CHAR(10)), FIND("-", _xlfn.TEXTSPLIT('Data Table'!D227, CHAR(10)))+2,
                  SEARCH("hrs", _xlfn.TEXTSPLIT('Data Table'!D227, CHAR(10)))-SEARCH("-", _xlfn.TEXTSPLIT('Data Table'!D227, CHAR(10)))-2))/12)
               ), 2),
               "-"
            )
         )
      )
   )
)</f>
        <v>28</v>
      </c>
      <c r="E226" s="203" cm="1">
        <f t="array" ref="E226">IF('Data Table'!E227="", "-",
   IF('Data Table'!E227="-", "-",
      IF(ISNUMBER('Data Table'!E227*1), 'Data Table'!E227,
         IF(ISNUMBER(SEARCH("hrs", 'Data Table'!E227)),
            IFERROR(
               ROUND(SUMPRODUCT(
                  VALUE(LEFT(_xlfn.TEXTSPLIT('Data Table'!E227, CHAR(10)), FIND("-", _xlfn.TEXTSPLIT('Data Table'!E227, CHAR(10)))-1)) *
                  (VALUE(MID(_xlfn.TEXTSPLIT('Data Table'!E227, CHAR(10)), FIND("-", _xlfn.TEXTSPLIT('Data Table'!E227, CHAR(10)))+2,
                  SEARCH("hrs", _xlfn.TEXTSPLIT('Data Table'!E227, CHAR(10)))-SEARCH("-", _xlfn.TEXTSPLIT('Data Table'!E227, CHAR(10)))-2))/12)
               ), 2),
               "-"
            )
         )
      )
   )
)</f>
        <v>30</v>
      </c>
      <c r="F226" s="203" cm="1">
        <f t="array" ref="F226">IF('Data Table'!F227="", "-",
   IF('Data Table'!F227="-", "-",
      IF(ISNUMBER('Data Table'!F227*1), 'Data Table'!F227,
         IF(ISNUMBER(SEARCH("hrs", 'Data Table'!F227)),
            IFERROR(
               ROUND(SUMPRODUCT(
                  VALUE(LEFT(_xlfn.TEXTSPLIT('Data Table'!F227, CHAR(10)), FIND("-", _xlfn.TEXTSPLIT('Data Table'!F227, CHAR(10)))-1)) *
                  (VALUE(MID(_xlfn.TEXTSPLIT('Data Table'!F227, CHAR(10)), FIND("-", _xlfn.TEXTSPLIT('Data Table'!F227, CHAR(10)))+2,
                  SEARCH("hrs", _xlfn.TEXTSPLIT('Data Table'!F227, CHAR(10)))-SEARCH("-", _xlfn.TEXTSPLIT('Data Table'!F227, CHAR(10)))-2))/12)
               ), 2),
               "-"
            )
         )
      )
   )
)</f>
        <v>9</v>
      </c>
      <c r="G226" s="203" cm="1">
        <f t="array" ref="G226">IF('Data Table'!G227="", "-",
   IF('Data Table'!G227="-", "-",
      IF(ISNUMBER('Data Table'!G227*1), 'Data Table'!G227,
         IF(ISNUMBER(SEARCH("hrs", 'Data Table'!G227)),
            IFERROR(
               ROUND(SUMPRODUCT(
                  VALUE(LEFT(_xlfn.TEXTSPLIT('Data Table'!G227, CHAR(10)), FIND("-", _xlfn.TEXTSPLIT('Data Table'!G227, CHAR(10)))-1)) *
                  (VALUE(MID(_xlfn.TEXTSPLIT('Data Table'!G227, CHAR(10)), FIND("-", _xlfn.TEXTSPLIT('Data Table'!G227, CHAR(10)))+2,
                  SEARCH("hrs", _xlfn.TEXTSPLIT('Data Table'!G227, CHAR(10)))-SEARCH("-", _xlfn.TEXTSPLIT('Data Table'!G227, CHAR(10)))-2))/12)
               ), 2),
               "-"
            )
         )
      )
   )
)</f>
        <v>9</v>
      </c>
      <c r="H226" s="203" cm="1">
        <f t="array" ref="H226">IF('Data Table'!H227="", "-",
   IF('Data Table'!H227="-", "-",
      IF(ISNUMBER('Data Table'!H227*1), 'Data Table'!H227,
         IF(ISNUMBER(SEARCH("hrs", 'Data Table'!H227)),
            IFERROR(
               ROUND(SUMPRODUCT(
                  VALUE(LEFT(_xlfn.TEXTSPLIT('Data Table'!H227, CHAR(10)), FIND("-", _xlfn.TEXTSPLIT('Data Table'!H227, CHAR(10)))-1)) *
                  (VALUE(MID(_xlfn.TEXTSPLIT('Data Table'!H227, CHAR(10)), FIND("-", _xlfn.TEXTSPLIT('Data Table'!H227, CHAR(10)))+2,
                  SEARCH("hrs", _xlfn.TEXTSPLIT('Data Table'!H227, CHAR(10)))-SEARCH("-", _xlfn.TEXTSPLIT('Data Table'!H227, CHAR(10)))-2))/12)
               ), 2),
               "-"
            )
         )
      )
   )
)</f>
        <v>12</v>
      </c>
      <c r="I226" s="203" cm="1">
        <f t="array" ref="I226">IF('Data Table'!I227="", "-",
   IF('Data Table'!I227="-", "-",
      IF(ISNUMBER('Data Table'!I227*1), 'Data Table'!I227,
         IF(ISNUMBER(SEARCH("hrs", 'Data Table'!I227)),
            IFERROR(
               ROUND(SUMPRODUCT(
                  VALUE(LEFT(_xlfn.TEXTSPLIT('Data Table'!I227, CHAR(10)), FIND("-", _xlfn.TEXTSPLIT('Data Table'!I227, CHAR(10)))-1)) *
                  (VALUE(MID(_xlfn.TEXTSPLIT('Data Table'!I227, CHAR(10)), FIND("-", _xlfn.TEXTSPLIT('Data Table'!I227, CHAR(10)))+2,
                  SEARCH("hrs", _xlfn.TEXTSPLIT('Data Table'!I227, CHAR(10)))-SEARCH("-", _xlfn.TEXTSPLIT('Data Table'!I227, CHAR(10)))-2))/12)
               ), 2),
               "-"
            )
         )
      )
   )
)</f>
        <v>8</v>
      </c>
      <c r="J226" s="203" cm="1">
        <f t="array" ref="J226">IF('Data Table'!J227="", "-",
   IF('Data Table'!J227="-", "-",
      IF(ISNUMBER('Data Table'!J227*1), 'Data Table'!J227,
         IF(ISNUMBER(SEARCH("hrs", 'Data Table'!J227)),
            IFERROR(
               ROUND(SUMPRODUCT(
                  VALUE(LEFT(_xlfn.TEXTSPLIT('Data Table'!J227, CHAR(10)), FIND("-", _xlfn.TEXTSPLIT('Data Table'!J227, CHAR(10)))-1)) *
                  (VALUE(MID(_xlfn.TEXTSPLIT('Data Table'!J227, CHAR(10)), FIND("-", _xlfn.TEXTSPLIT('Data Table'!J227, CHAR(10)))+2,
                  SEARCH("hrs", _xlfn.TEXTSPLIT('Data Table'!J227, CHAR(10)))-SEARCH("-", _xlfn.TEXTSPLIT('Data Table'!J227, CHAR(10)))-2))/12)
               ), 2),
               "-"
            )
         )
      )
   )
)</f>
        <v>3</v>
      </c>
      <c r="K226" s="203" cm="1">
        <f t="array" ref="K226">IF('Data Table'!K227="", "-",
   IF('Data Table'!K227="-", "-",
      IF(ISNUMBER('Data Table'!K227*1), 'Data Table'!K227,
         IF(ISNUMBER(SEARCH("hrs", 'Data Table'!K227)),
            IFERROR(
               ROUND(SUMPRODUCT(
                  VALUE(LEFT(_xlfn.TEXTSPLIT('Data Table'!K227, CHAR(10)), FIND("-", _xlfn.TEXTSPLIT('Data Table'!K227, CHAR(10)))-1)) *
                  (VALUE(MID(_xlfn.TEXTSPLIT('Data Table'!K227, CHAR(10)), FIND("-", _xlfn.TEXTSPLIT('Data Table'!K227, CHAR(10)))+2,
                  SEARCH("hrs", _xlfn.TEXTSPLIT('Data Table'!K227, CHAR(10)))-SEARCH("-", _xlfn.TEXTSPLIT('Data Table'!K227, CHAR(10)))-2))/12)
               ), 2),
               "-"
            )
         )
      )
   )
)</f>
        <v>3</v>
      </c>
      <c r="L226" s="203" cm="1">
        <f t="array" ref="L226">IF('Data Table'!N227="", "-",
   IF('Data Table'!N227="-", "-",
      IF(ISNUMBER('Data Table'!N227*1), 'Data Table'!N227,
         IF(ISNUMBER(SEARCH("hrs", 'Data Table'!N227)),
            IFERROR(
               ROUND(SUMPRODUCT(
                  VALUE(LEFT(_xlfn.TEXTSPLIT('Data Table'!N227, CHAR(10)), FIND("-", _xlfn.TEXTSPLIT('Data Table'!N227, CHAR(10)))-1)) *
                  (VALUE(MID(_xlfn.TEXTSPLIT('Data Table'!N227, CHAR(10)), FIND("-", _xlfn.TEXTSPLIT('Data Table'!N227, CHAR(10)))+2,
                  SEARCH("hrs", _xlfn.TEXTSPLIT('Data Table'!N227, CHAR(10)))-SEARCH("-", _xlfn.TEXTSPLIT('Data Table'!N227, CHAR(10)))-2))/12)
               ), 2),
               "-"
            )
         )
      )
   )
)</f>
        <v>2</v>
      </c>
      <c r="M226" s="203" cm="1">
        <f t="array" ref="M226">IF('Data Table'!O227="", "-",
   IF('Data Table'!O227="-", "-",
      IF(ISNUMBER('Data Table'!O227*1), 'Data Table'!O227,
         IF(ISNUMBER(SEARCH("hrs", 'Data Table'!O227)),
            IFERROR(
               ROUND(SUMPRODUCT(
                  VALUE(LEFT(_xlfn.TEXTSPLIT('Data Table'!O227, CHAR(10)), FIND("-", _xlfn.TEXTSPLIT('Data Table'!O227, CHAR(10)))-1)) *
                  (VALUE(MID(_xlfn.TEXTSPLIT('Data Table'!O227, CHAR(10)), FIND("-", _xlfn.TEXTSPLIT('Data Table'!O227, CHAR(10)))+2,
                  SEARCH("hrs", _xlfn.TEXTSPLIT('Data Table'!O227, CHAR(10)))-SEARCH("-", _xlfn.TEXTSPLIT('Data Table'!O227, CHAR(10)))-2))/12)
               ), 2),
               "-"
            )
         )
      )
   )
)</f>
        <v>2</v>
      </c>
      <c r="N226" s="203" cm="1">
        <f t="array" ref="N226">IF('Data Table'!P227="", "-",
   IF('Data Table'!P227="-", "-",
      IF(ISNUMBER('Data Table'!P227*1), 'Data Table'!P227,
         IF(ISNUMBER(SEARCH("hrs", 'Data Table'!P227)),
            IFERROR(
               ROUND(SUMPRODUCT(
                  VALUE(LEFT(_xlfn.TEXTSPLIT('Data Table'!P227, CHAR(10)), FIND("-", _xlfn.TEXTSPLIT('Data Table'!P227, CHAR(10)))-1)) *
                  (VALUE(MID(_xlfn.TEXTSPLIT('Data Table'!P227, CHAR(10)), FIND("-", _xlfn.TEXTSPLIT('Data Table'!P227, CHAR(10)))+2,
                  SEARCH("hrs", _xlfn.TEXTSPLIT('Data Table'!P227, CHAR(10)))-SEARCH("-", _xlfn.TEXTSPLIT('Data Table'!P227, CHAR(10)))-2))/12)
               ), 2),
               "-"
            )
         )
      )
   )
)</f>
        <v>4</v>
      </c>
      <c r="O226" s="203" cm="1">
        <f t="array" ref="O226">IF('Data Table'!Q227="", "-",
   IF('Data Table'!Q227="-", "-",
      IF(ISNUMBER('Data Table'!Q227*1), 'Data Table'!Q227,
         IF(ISNUMBER(SEARCH("hrs", 'Data Table'!Q227)),
            IFERROR(
               ROUND(SUMPRODUCT(
                  VALUE(LEFT(_xlfn.TEXTSPLIT('Data Table'!Q227, CHAR(10)), FIND("-", _xlfn.TEXTSPLIT('Data Table'!Q227, CHAR(10)))-1)) *
                  (VALUE(MID(_xlfn.TEXTSPLIT('Data Table'!Q227, CHAR(10)), FIND("-", _xlfn.TEXTSPLIT('Data Table'!Q227, CHAR(10)))+2,
                  SEARCH("hrs", _xlfn.TEXTSPLIT('Data Table'!Q227, CHAR(10)))-SEARCH("-", _xlfn.TEXTSPLIT('Data Table'!Q227, CHAR(10)))-2))/12)
               ), 2),
               "-"
            )
         )
      )
   )
)</f>
        <v>4</v>
      </c>
      <c r="P226" s="203" cm="1">
        <f t="array" ref="P226">IF('Data Table'!R227="", "-",
   IF('Data Table'!R227="-", "-",
      IF(ISNUMBER('Data Table'!R227*1), 'Data Table'!R227,
         IF(ISNUMBER(SEARCH("hrs", 'Data Table'!R227)),
            IFERROR(
               ROUND(SUMPRODUCT(
                  VALUE(LEFT(_xlfn.TEXTSPLIT('Data Table'!R227, CHAR(10)), FIND("-", _xlfn.TEXTSPLIT('Data Table'!R227, CHAR(10)))-1)) *
                  (VALUE(MID(_xlfn.TEXTSPLIT('Data Table'!R227, CHAR(10)), FIND("-", _xlfn.TEXTSPLIT('Data Table'!R227, CHAR(10)))+2,
                  SEARCH("hrs", _xlfn.TEXTSPLIT('Data Table'!R227, CHAR(10)))-SEARCH("-", _xlfn.TEXTSPLIT('Data Table'!R227, CHAR(10)))-2))/12)
               ), 2),
               "-"
            )
         )
      )
   )
)</f>
        <v>3</v>
      </c>
      <c r="Q226" s="203" cm="1">
        <f t="array" ref="Q226">IF('Data Table'!S227="", "-",
   IF('Data Table'!S227="-", "-",
      IF(ISNUMBER('Data Table'!S227*1), 'Data Table'!S227,
         IF(ISNUMBER(SEARCH("hrs", 'Data Table'!S227)),
            IFERROR(
               ROUND(SUMPRODUCT(
                  VALUE(LEFT(_xlfn.TEXTSPLIT('Data Table'!S227, CHAR(10)), FIND("-", _xlfn.TEXTSPLIT('Data Table'!S227, CHAR(10)))-1)) *
                  (VALUE(MID(_xlfn.TEXTSPLIT('Data Table'!S227, CHAR(10)), FIND("-", _xlfn.TEXTSPLIT('Data Table'!S227, CHAR(10)))+2,
                  SEARCH("hrs", _xlfn.TEXTSPLIT('Data Table'!S227, CHAR(10)))-SEARCH("-", _xlfn.TEXTSPLIT('Data Table'!S227, CHAR(10)))-2))/12)
               ), 2),
               "-"
            )
         )
      )
   )
)</f>
        <v>3</v>
      </c>
      <c r="R226" s="203" cm="1">
        <f t="array" ref="R226">IF('Data Table'!T227="", "-",
   IF('Data Table'!T227="-", "-",
      IF(ISNUMBER('Data Table'!T227*1), 'Data Table'!T227,
         IF(ISNUMBER(SEARCH("hrs", 'Data Table'!T227)),
            IFERROR(
               ROUND(SUMPRODUCT(
                  VALUE(LEFT(_xlfn.TEXTSPLIT('Data Table'!T227, CHAR(10)), FIND("-", _xlfn.TEXTSPLIT('Data Table'!T227, CHAR(10)))-1)) *
                  (VALUE(MID(_xlfn.TEXTSPLIT('Data Table'!T227, CHAR(10)), FIND("-", _xlfn.TEXTSPLIT('Data Table'!T227, CHAR(10)))+2,
                  SEARCH("hrs", _xlfn.TEXTSPLIT('Data Table'!T227, CHAR(10)))-SEARCH("-", _xlfn.TEXTSPLIT('Data Table'!T227, CHAR(10)))-2))/12)
               ), 2),
               "-"
            )
         )
      )
   )
)</f>
        <v>6</v>
      </c>
      <c r="S226" s="203" cm="1">
        <f t="array" ref="S226">IF('Data Table'!U227="", "-",
   IF('Data Table'!U227="-", "-",
      IF(ISNUMBER('Data Table'!U227*1), 'Data Table'!U227,
         IF(ISNUMBER(SEARCH("hrs", 'Data Table'!U227)),
            IFERROR(
               ROUND(SUMPRODUCT(
                  VALUE(LEFT(_xlfn.TEXTSPLIT('Data Table'!U227, CHAR(10)), FIND("-", _xlfn.TEXTSPLIT('Data Table'!U227, CHAR(10)))-1)) *
                  (VALUE(MID(_xlfn.TEXTSPLIT('Data Table'!U227, CHAR(10)), FIND("-", _xlfn.TEXTSPLIT('Data Table'!U227, CHAR(10)))+2,
                  SEARCH("hrs", _xlfn.TEXTSPLIT('Data Table'!U227, CHAR(10)))-SEARCH("-", _xlfn.TEXTSPLIT('Data Table'!U227, CHAR(10)))-2))/12)
               ), 2),
               "-"
            )
         )
      )
   )
)</f>
        <v>6</v>
      </c>
      <c r="T226" s="264">
        <v>27498</v>
      </c>
      <c r="U226" s="264">
        <v>65522</v>
      </c>
      <c r="V226" s="264">
        <v>907</v>
      </c>
      <c r="W226" s="295"/>
    </row>
    <row r="227" spans="1:23" s="3" customFormat="1" ht="20.25" customHeight="1">
      <c r="A227" s="205">
        <v>45537</v>
      </c>
      <c r="B227" s="203" cm="1">
        <f t="array" ref="B227">IF('Data Table'!B228="", "-",
   IF('Data Table'!B228="-", "-",
      IF(ISNUMBER('Data Table'!B228*1), 'Data Table'!B228,
         IF(ISNUMBER(SEARCH("hrs", 'Data Table'!B228)),
            IFERROR(
               ROUND(SUMPRODUCT(
                  VALUE(LEFT(_xlfn.TEXTSPLIT('Data Table'!B228, CHAR(10)), FIND("-", _xlfn.TEXTSPLIT('Data Table'!B228, CHAR(10)))-1)) *
                  (VALUE(MID(_xlfn.TEXTSPLIT('Data Table'!B228, CHAR(10)), FIND("-", _xlfn.TEXTSPLIT('Data Table'!B228, CHAR(10)))+2,
                  SEARCH("hrs", _xlfn.TEXTSPLIT('Data Table'!B228, CHAR(10)))-SEARCH("-", _xlfn.TEXTSPLIT('Data Table'!B228, CHAR(10)))-2))/12)
               ), 2),
               "-"
            )
         )
      )
   )
)</f>
        <v>145</v>
      </c>
      <c r="C227" s="203" cm="1">
        <f t="array" ref="C227">IF('Data Table'!C228="", "-",
   IF('Data Table'!C228="-", "-",
      IF(ISNUMBER('Data Table'!C228*1), 'Data Table'!C228,
         IF(ISNUMBER(SEARCH("hrs", 'Data Table'!C228)),
            IFERROR(
               ROUND(SUMPRODUCT(
                  VALUE(LEFT(_xlfn.TEXTSPLIT('Data Table'!C228, CHAR(10)), FIND("-", _xlfn.TEXTSPLIT('Data Table'!C228, CHAR(10)))-1)) *
                  (VALUE(MID(_xlfn.TEXTSPLIT('Data Table'!C228, CHAR(10)), FIND("-", _xlfn.TEXTSPLIT('Data Table'!C228, CHAR(10)))+2,
                  SEARCH("hrs", _xlfn.TEXTSPLIT('Data Table'!C228, CHAR(10)))-SEARCH("-", _xlfn.TEXTSPLIT('Data Table'!C228, CHAR(10)))-2))/12)
               ), 2),
               "-"
            )
         )
      )
   )
)</f>
        <v>144</v>
      </c>
      <c r="D227" s="203" cm="1">
        <f t="array" ref="D227">IF('Data Table'!D228="", "-",
   IF('Data Table'!D228="-", "-",
      IF(ISNUMBER('Data Table'!D228*1), 'Data Table'!D228,
         IF(ISNUMBER(SEARCH("hrs", 'Data Table'!D228)),
            IFERROR(
               ROUND(SUMPRODUCT(
                  VALUE(LEFT(_xlfn.TEXTSPLIT('Data Table'!D228, CHAR(10)), FIND("-", _xlfn.TEXTSPLIT('Data Table'!D228, CHAR(10)))-1)) *
                  (VALUE(MID(_xlfn.TEXTSPLIT('Data Table'!D228, CHAR(10)), FIND("-", _xlfn.TEXTSPLIT('Data Table'!D228, CHAR(10)))+2,
                  SEARCH("hrs", _xlfn.TEXTSPLIT('Data Table'!D228, CHAR(10)))-SEARCH("-", _xlfn.TEXTSPLIT('Data Table'!D228, CHAR(10)))-2))/12)
               ), 2),
               "-"
            )
         )
      )
   )
)</f>
        <v>29</v>
      </c>
      <c r="E227" s="203" cm="1">
        <f t="array" ref="E227">IF('Data Table'!E228="", "-",
   IF('Data Table'!E228="-", "-",
      IF(ISNUMBER('Data Table'!E228*1), 'Data Table'!E228,
         IF(ISNUMBER(SEARCH("hrs", 'Data Table'!E228)),
            IFERROR(
               ROUND(SUMPRODUCT(
                  VALUE(LEFT(_xlfn.TEXTSPLIT('Data Table'!E228, CHAR(10)), FIND("-", _xlfn.TEXTSPLIT('Data Table'!E228, CHAR(10)))-1)) *
                  (VALUE(MID(_xlfn.TEXTSPLIT('Data Table'!E228, CHAR(10)), FIND("-", _xlfn.TEXTSPLIT('Data Table'!E228, CHAR(10)))+2,
                  SEARCH("hrs", _xlfn.TEXTSPLIT('Data Table'!E228, CHAR(10)))-SEARCH("-", _xlfn.TEXTSPLIT('Data Table'!E228, CHAR(10)))-2))/12)
               ), 2),
               "-"
            )
         )
      )
   )
)</f>
        <v>30</v>
      </c>
      <c r="F227" s="203" cm="1">
        <f t="array" ref="F227">IF('Data Table'!F228="", "-",
   IF('Data Table'!F228="-", "-",
      IF(ISNUMBER('Data Table'!F228*1), 'Data Table'!F228,
         IF(ISNUMBER(SEARCH("hrs", 'Data Table'!F228)),
            IFERROR(
               ROUND(SUMPRODUCT(
                  VALUE(LEFT(_xlfn.TEXTSPLIT('Data Table'!F228, CHAR(10)), FIND("-", _xlfn.TEXTSPLIT('Data Table'!F228, CHAR(10)))-1)) *
                  (VALUE(MID(_xlfn.TEXTSPLIT('Data Table'!F228, CHAR(10)), FIND("-", _xlfn.TEXTSPLIT('Data Table'!F228, CHAR(10)))+2,
                  SEARCH("hrs", _xlfn.TEXTSPLIT('Data Table'!F228, CHAR(10)))-SEARCH("-", _xlfn.TEXTSPLIT('Data Table'!F228, CHAR(10)))-2))/12)
               ), 2),
               "-"
            )
         )
      )
   )
)</f>
        <v>9</v>
      </c>
      <c r="G227" s="203" cm="1">
        <f t="array" ref="G227">IF('Data Table'!G228="", "-",
   IF('Data Table'!G228="-", "-",
      IF(ISNUMBER('Data Table'!G228*1), 'Data Table'!G228,
         IF(ISNUMBER(SEARCH("hrs", 'Data Table'!G228)),
            IFERROR(
               ROUND(SUMPRODUCT(
                  VALUE(LEFT(_xlfn.TEXTSPLIT('Data Table'!G228, CHAR(10)), FIND("-", _xlfn.TEXTSPLIT('Data Table'!G228, CHAR(10)))-1)) *
                  (VALUE(MID(_xlfn.TEXTSPLIT('Data Table'!G228, CHAR(10)), FIND("-", _xlfn.TEXTSPLIT('Data Table'!G228, CHAR(10)))+2,
                  SEARCH("hrs", _xlfn.TEXTSPLIT('Data Table'!G228, CHAR(10)))-SEARCH("-", _xlfn.TEXTSPLIT('Data Table'!G228, CHAR(10)))-2))/12)
               ), 2),
               "-"
            )
         )
      )
   )
)</f>
        <v>9</v>
      </c>
      <c r="H227" s="203" cm="1">
        <f t="array" ref="H227">IF('Data Table'!H228="", "-",
   IF('Data Table'!H228="-", "-",
      IF(ISNUMBER('Data Table'!H228*1), 'Data Table'!H228,
         IF(ISNUMBER(SEARCH("hrs", 'Data Table'!H228)),
            IFERROR(
               ROUND(SUMPRODUCT(
                  VALUE(LEFT(_xlfn.TEXTSPLIT('Data Table'!H228, CHAR(10)), FIND("-", _xlfn.TEXTSPLIT('Data Table'!H228, CHAR(10)))-1)) *
                  (VALUE(MID(_xlfn.TEXTSPLIT('Data Table'!H228, CHAR(10)), FIND("-", _xlfn.TEXTSPLIT('Data Table'!H228, CHAR(10)))+2,
                  SEARCH("hrs", _xlfn.TEXTSPLIT('Data Table'!H228, CHAR(10)))-SEARCH("-", _xlfn.TEXTSPLIT('Data Table'!H228, CHAR(10)))-2))/12)
               ), 2),
               "-"
            )
         )
      )
   )
)</f>
        <v>10</v>
      </c>
      <c r="I227" s="203" cm="1">
        <f t="array" ref="I227">IF('Data Table'!I228="", "-",
   IF('Data Table'!I228="-", "-",
      IF(ISNUMBER('Data Table'!I228*1), 'Data Table'!I228,
         IF(ISNUMBER(SEARCH("hrs", 'Data Table'!I228)),
            IFERROR(
               ROUND(SUMPRODUCT(
                  VALUE(LEFT(_xlfn.TEXTSPLIT('Data Table'!I228, CHAR(10)), FIND("-", _xlfn.TEXTSPLIT('Data Table'!I228, CHAR(10)))-1)) *
                  (VALUE(MID(_xlfn.TEXTSPLIT('Data Table'!I228, CHAR(10)), FIND("-", _xlfn.TEXTSPLIT('Data Table'!I228, CHAR(10)))+2,
                  SEARCH("hrs", _xlfn.TEXTSPLIT('Data Table'!I228, CHAR(10)))-SEARCH("-", _xlfn.TEXTSPLIT('Data Table'!I228, CHAR(10)))-2))/12)
               ), 2),
               "-"
            )
         )
      )
   )
)</f>
        <v>8</v>
      </c>
      <c r="J227" s="203" cm="1">
        <f t="array" ref="J227">IF('Data Table'!J228="", "-",
   IF('Data Table'!J228="-", "-",
      IF(ISNUMBER('Data Table'!J228*1), 'Data Table'!J228,
         IF(ISNUMBER(SEARCH("hrs", 'Data Table'!J228)),
            IFERROR(
               ROUND(SUMPRODUCT(
                  VALUE(LEFT(_xlfn.TEXTSPLIT('Data Table'!J228, CHAR(10)), FIND("-", _xlfn.TEXTSPLIT('Data Table'!J228, CHAR(10)))-1)) *
                  (VALUE(MID(_xlfn.TEXTSPLIT('Data Table'!J228, CHAR(10)), FIND("-", _xlfn.TEXTSPLIT('Data Table'!J228, CHAR(10)))+2,
                  SEARCH("hrs", _xlfn.TEXTSPLIT('Data Table'!J228, CHAR(10)))-SEARCH("-", _xlfn.TEXTSPLIT('Data Table'!J228, CHAR(10)))-2))/12)
               ), 2),
               "-"
            )
         )
      )
   )
)</f>
        <v>3</v>
      </c>
      <c r="K227" s="203" cm="1">
        <f t="array" ref="K227">IF('Data Table'!K228="", "-",
   IF('Data Table'!K228="-", "-",
      IF(ISNUMBER('Data Table'!K228*1), 'Data Table'!K228,
         IF(ISNUMBER(SEARCH("hrs", 'Data Table'!K228)),
            IFERROR(
               ROUND(SUMPRODUCT(
                  VALUE(LEFT(_xlfn.TEXTSPLIT('Data Table'!K228, CHAR(10)), FIND("-", _xlfn.TEXTSPLIT('Data Table'!K228, CHAR(10)))-1)) *
                  (VALUE(MID(_xlfn.TEXTSPLIT('Data Table'!K228, CHAR(10)), FIND("-", _xlfn.TEXTSPLIT('Data Table'!K228, CHAR(10)))+2,
                  SEARCH("hrs", _xlfn.TEXTSPLIT('Data Table'!K228, CHAR(10)))-SEARCH("-", _xlfn.TEXTSPLIT('Data Table'!K228, CHAR(10)))-2))/12)
               ), 2),
               "-"
            )
         )
      )
   )
)</f>
        <v>3</v>
      </c>
      <c r="L227" s="203" cm="1">
        <f t="array" ref="L227">IF('Data Table'!N228="", "-",
   IF('Data Table'!N228="-", "-",
      IF(ISNUMBER('Data Table'!N228*1), 'Data Table'!N228,
         IF(ISNUMBER(SEARCH("hrs", 'Data Table'!N228)),
            IFERROR(
               ROUND(SUMPRODUCT(
                  VALUE(LEFT(_xlfn.TEXTSPLIT('Data Table'!N228, CHAR(10)), FIND("-", _xlfn.TEXTSPLIT('Data Table'!N228, CHAR(10)))-1)) *
                  (VALUE(MID(_xlfn.TEXTSPLIT('Data Table'!N228, CHAR(10)), FIND("-", _xlfn.TEXTSPLIT('Data Table'!N228, CHAR(10)))+2,
                  SEARCH("hrs", _xlfn.TEXTSPLIT('Data Table'!N228, CHAR(10)))-SEARCH("-", _xlfn.TEXTSPLIT('Data Table'!N228, CHAR(10)))-2))/12)
               ), 2),
               "-"
            )
         )
      )
   )
)</f>
        <v>2</v>
      </c>
      <c r="M227" s="203" cm="1">
        <f t="array" ref="M227">IF('Data Table'!O228="", "-",
   IF('Data Table'!O228="-", "-",
      IF(ISNUMBER('Data Table'!O228*1), 'Data Table'!O228,
         IF(ISNUMBER(SEARCH("hrs", 'Data Table'!O228)),
            IFERROR(
               ROUND(SUMPRODUCT(
                  VALUE(LEFT(_xlfn.TEXTSPLIT('Data Table'!O228, CHAR(10)), FIND("-", _xlfn.TEXTSPLIT('Data Table'!O228, CHAR(10)))-1)) *
                  (VALUE(MID(_xlfn.TEXTSPLIT('Data Table'!O228, CHAR(10)), FIND("-", _xlfn.TEXTSPLIT('Data Table'!O228, CHAR(10)))+2,
                  SEARCH("hrs", _xlfn.TEXTSPLIT('Data Table'!O228, CHAR(10)))-SEARCH("-", _xlfn.TEXTSPLIT('Data Table'!O228, CHAR(10)))-2))/12)
               ), 2),
               "-"
            )
         )
      )
   )
)</f>
        <v>1</v>
      </c>
      <c r="N227" s="203" cm="1">
        <f t="array" ref="N227">IF('Data Table'!P228="", "-",
   IF('Data Table'!P228="-", "-",
      IF(ISNUMBER('Data Table'!P228*1), 'Data Table'!P228,
         IF(ISNUMBER(SEARCH("hrs", 'Data Table'!P228)),
            IFERROR(
               ROUND(SUMPRODUCT(
                  VALUE(LEFT(_xlfn.TEXTSPLIT('Data Table'!P228, CHAR(10)), FIND("-", _xlfn.TEXTSPLIT('Data Table'!P228, CHAR(10)))-1)) *
                  (VALUE(MID(_xlfn.TEXTSPLIT('Data Table'!P228, CHAR(10)), FIND("-", _xlfn.TEXTSPLIT('Data Table'!P228, CHAR(10)))+2,
                  SEARCH("hrs", _xlfn.TEXTSPLIT('Data Table'!P228, CHAR(10)))-SEARCH("-", _xlfn.TEXTSPLIT('Data Table'!P228, CHAR(10)))-2))/12)
               ), 2),
               "-"
            )
         )
      )
   )
)</f>
        <v>5</v>
      </c>
      <c r="O227" s="203" cm="1">
        <f t="array" ref="O227">IF('Data Table'!Q228="", "-",
   IF('Data Table'!Q228="-", "-",
      IF(ISNUMBER('Data Table'!Q228*1), 'Data Table'!Q228,
         IF(ISNUMBER(SEARCH("hrs", 'Data Table'!Q228)),
            IFERROR(
               ROUND(SUMPRODUCT(
                  VALUE(LEFT(_xlfn.TEXTSPLIT('Data Table'!Q228, CHAR(10)), FIND("-", _xlfn.TEXTSPLIT('Data Table'!Q228, CHAR(10)))-1)) *
                  (VALUE(MID(_xlfn.TEXTSPLIT('Data Table'!Q228, CHAR(10)), FIND("-", _xlfn.TEXTSPLIT('Data Table'!Q228, CHAR(10)))+2,
                  SEARCH("hrs", _xlfn.TEXTSPLIT('Data Table'!Q228, CHAR(10)))-SEARCH("-", _xlfn.TEXTSPLIT('Data Table'!Q228, CHAR(10)))-2))/12)
               ), 2),
               "-"
            )
         )
      )
   )
)</f>
        <v>4</v>
      </c>
      <c r="P227" s="203" cm="1">
        <f t="array" ref="P227">IF('Data Table'!R228="", "-",
   IF('Data Table'!R228="-", "-",
      IF(ISNUMBER('Data Table'!R228*1), 'Data Table'!R228,
         IF(ISNUMBER(SEARCH("hrs", 'Data Table'!R228)),
            IFERROR(
               ROUND(SUMPRODUCT(
                  VALUE(LEFT(_xlfn.TEXTSPLIT('Data Table'!R228, CHAR(10)), FIND("-", _xlfn.TEXTSPLIT('Data Table'!R228, CHAR(10)))-1)) *
                  (VALUE(MID(_xlfn.TEXTSPLIT('Data Table'!R228, CHAR(10)), FIND("-", _xlfn.TEXTSPLIT('Data Table'!R228, CHAR(10)))+2,
                  SEARCH("hrs", _xlfn.TEXTSPLIT('Data Table'!R228, CHAR(10)))-SEARCH("-", _xlfn.TEXTSPLIT('Data Table'!R228, CHAR(10)))-2))/12)
               ), 2),
               "-"
            )
         )
      )
   )
)</f>
        <v>3</v>
      </c>
      <c r="Q227" s="203" cm="1">
        <f t="array" ref="Q227">IF('Data Table'!S228="", "-",
   IF('Data Table'!S228="-", "-",
      IF(ISNUMBER('Data Table'!S228*1), 'Data Table'!S228,
         IF(ISNUMBER(SEARCH("hrs", 'Data Table'!S228)),
            IFERROR(
               ROUND(SUMPRODUCT(
                  VALUE(LEFT(_xlfn.TEXTSPLIT('Data Table'!S228, CHAR(10)), FIND("-", _xlfn.TEXTSPLIT('Data Table'!S228, CHAR(10)))-1)) *
                  (VALUE(MID(_xlfn.TEXTSPLIT('Data Table'!S228, CHAR(10)), FIND("-", _xlfn.TEXTSPLIT('Data Table'!S228, CHAR(10)))+2,
                  SEARCH("hrs", _xlfn.TEXTSPLIT('Data Table'!S228, CHAR(10)))-SEARCH("-", _xlfn.TEXTSPLIT('Data Table'!S228, CHAR(10)))-2))/12)
               ), 2),
               "-"
            )
         )
      )
   )
)</f>
        <v>3</v>
      </c>
      <c r="R227" s="203" cm="1">
        <f t="array" ref="R227">IF('Data Table'!T228="", "-",
   IF('Data Table'!T228="-", "-",
      IF(ISNUMBER('Data Table'!T228*1), 'Data Table'!T228,
         IF(ISNUMBER(SEARCH("hrs", 'Data Table'!T228)),
            IFERROR(
               ROUND(SUMPRODUCT(
                  VALUE(LEFT(_xlfn.TEXTSPLIT('Data Table'!T228, CHAR(10)), FIND("-", _xlfn.TEXTSPLIT('Data Table'!T228, CHAR(10)))-1)) *
                  (VALUE(MID(_xlfn.TEXTSPLIT('Data Table'!T228, CHAR(10)), FIND("-", _xlfn.TEXTSPLIT('Data Table'!T228, CHAR(10)))+2,
                  SEARCH("hrs", _xlfn.TEXTSPLIT('Data Table'!T228, CHAR(10)))-SEARCH("-", _xlfn.TEXTSPLIT('Data Table'!T228, CHAR(10)))-2))/12)
               ), 2),
               "-"
            )
         )
      )
   )
)</f>
        <v>6</v>
      </c>
      <c r="S227" s="203" cm="1">
        <f t="array" ref="S227">IF('Data Table'!U228="", "-",
   IF('Data Table'!U228="-", "-",
      IF(ISNUMBER('Data Table'!U228*1), 'Data Table'!U228,
         IF(ISNUMBER(SEARCH("hrs", 'Data Table'!U228)),
            IFERROR(
               ROUND(SUMPRODUCT(
                  VALUE(LEFT(_xlfn.TEXTSPLIT('Data Table'!U228, CHAR(10)), FIND("-", _xlfn.TEXTSPLIT('Data Table'!U228, CHAR(10)))-1)) *
                  (VALUE(MID(_xlfn.TEXTSPLIT('Data Table'!U228, CHAR(10)), FIND("-", _xlfn.TEXTSPLIT('Data Table'!U228, CHAR(10)))+2,
                  SEARCH("hrs", _xlfn.TEXTSPLIT('Data Table'!U228, CHAR(10)))-SEARCH("-", _xlfn.TEXTSPLIT('Data Table'!U228, CHAR(10)))-2))/12)
               ), 2),
               "-"
            )
         )
      )
   )
)</f>
        <v>6</v>
      </c>
      <c r="T227" s="251">
        <v>27559</v>
      </c>
      <c r="U227" s="251">
        <v>68924</v>
      </c>
      <c r="V227" s="251">
        <v>973</v>
      </c>
      <c r="W227" s="295"/>
    </row>
    <row r="228" spans="1:23" s="3" customFormat="1" ht="20.25" customHeight="1">
      <c r="A228" s="205">
        <v>45538</v>
      </c>
      <c r="B228" s="203" cm="1">
        <f t="array" ref="B228">IF('Data Table'!B229="", "-",
   IF('Data Table'!B229="-", "-",
      IF(ISNUMBER('Data Table'!B229*1), 'Data Table'!B229,
         IF(ISNUMBER(SEARCH("hrs", 'Data Table'!B229)),
            IFERROR(
               ROUND(SUMPRODUCT(
                  VALUE(LEFT(_xlfn.TEXTSPLIT('Data Table'!B229, CHAR(10)), FIND("-", _xlfn.TEXTSPLIT('Data Table'!B229, CHAR(10)))-1)) *
                  (VALUE(MID(_xlfn.TEXTSPLIT('Data Table'!B229, CHAR(10)), FIND("-", _xlfn.TEXTSPLIT('Data Table'!B229, CHAR(10)))+2,
                  SEARCH("hrs", _xlfn.TEXTSPLIT('Data Table'!B229, CHAR(10)))-SEARCH("-", _xlfn.TEXTSPLIT('Data Table'!B229, CHAR(10)))-2))/12)
               ), 2),
               "-"
            )
         )
      )
   )
)</f>
        <v>153</v>
      </c>
      <c r="C228" s="203" cm="1">
        <f t="array" ref="C228">IF('Data Table'!C229="", "-",
   IF('Data Table'!C229="-", "-",
      IF(ISNUMBER('Data Table'!C229*1), 'Data Table'!C229,
         IF(ISNUMBER(SEARCH("hrs", 'Data Table'!C229)),
            IFERROR(
               ROUND(SUMPRODUCT(
                  VALUE(LEFT(_xlfn.TEXTSPLIT('Data Table'!C229, CHAR(10)), FIND("-", _xlfn.TEXTSPLIT('Data Table'!C229, CHAR(10)))-1)) *
                  (VALUE(MID(_xlfn.TEXTSPLIT('Data Table'!C229, CHAR(10)), FIND("-", _xlfn.TEXTSPLIT('Data Table'!C229, CHAR(10)))+2,
                  SEARCH("hrs", _xlfn.TEXTSPLIT('Data Table'!C229, CHAR(10)))-SEARCH("-", _xlfn.TEXTSPLIT('Data Table'!C229, CHAR(10)))-2))/12)
               ), 2),
               "-"
            )
         )
      )
   )
)</f>
        <v>140</v>
      </c>
      <c r="D228" s="203" cm="1">
        <f t="array" ref="D228">IF('Data Table'!D229="", "-",
   IF('Data Table'!D229="-", "-",
      IF(ISNUMBER('Data Table'!D229*1), 'Data Table'!D229,
         IF(ISNUMBER(SEARCH("hrs", 'Data Table'!D229)),
            IFERROR(
               ROUND(SUMPRODUCT(
                  VALUE(LEFT(_xlfn.TEXTSPLIT('Data Table'!D229, CHAR(10)), FIND("-", _xlfn.TEXTSPLIT('Data Table'!D229, CHAR(10)))-1)) *
                  (VALUE(MID(_xlfn.TEXTSPLIT('Data Table'!D229, CHAR(10)), FIND("-", _xlfn.TEXTSPLIT('Data Table'!D229, CHAR(10)))+2,
                  SEARCH("hrs", _xlfn.TEXTSPLIT('Data Table'!D229, CHAR(10)))-SEARCH("-", _xlfn.TEXTSPLIT('Data Table'!D229, CHAR(10)))-2))/12)
               ), 2),
               "-"
            )
         )
      )
   )
)</f>
        <v>30</v>
      </c>
      <c r="E228" s="203" cm="1">
        <f t="array" ref="E228">IF('Data Table'!E229="", "-",
   IF('Data Table'!E229="-", "-",
      IF(ISNUMBER('Data Table'!E229*1), 'Data Table'!E229,
         IF(ISNUMBER(SEARCH("hrs", 'Data Table'!E229)),
            IFERROR(
               ROUND(SUMPRODUCT(
                  VALUE(LEFT(_xlfn.TEXTSPLIT('Data Table'!E229, CHAR(10)), FIND("-", _xlfn.TEXTSPLIT('Data Table'!E229, CHAR(10)))-1)) *
                  (VALUE(MID(_xlfn.TEXTSPLIT('Data Table'!E229, CHAR(10)), FIND("-", _xlfn.TEXTSPLIT('Data Table'!E229, CHAR(10)))+2,
                  SEARCH("hrs", _xlfn.TEXTSPLIT('Data Table'!E229, CHAR(10)))-SEARCH("-", _xlfn.TEXTSPLIT('Data Table'!E229, CHAR(10)))-2))/12)
               ), 2),
               "-"
            )
         )
      )
   )
)</f>
        <v>30</v>
      </c>
      <c r="F228" s="203" cm="1">
        <f t="array" ref="F228">IF('Data Table'!F229="", "-",
   IF('Data Table'!F229="-", "-",
      IF(ISNUMBER('Data Table'!F229*1), 'Data Table'!F229,
         IF(ISNUMBER(SEARCH("hrs", 'Data Table'!F229)),
            IFERROR(
               ROUND(SUMPRODUCT(
                  VALUE(LEFT(_xlfn.TEXTSPLIT('Data Table'!F229, CHAR(10)), FIND("-", _xlfn.TEXTSPLIT('Data Table'!F229, CHAR(10)))-1)) *
                  (VALUE(MID(_xlfn.TEXTSPLIT('Data Table'!F229, CHAR(10)), FIND("-", _xlfn.TEXTSPLIT('Data Table'!F229, CHAR(10)))+2,
                  SEARCH("hrs", _xlfn.TEXTSPLIT('Data Table'!F229, CHAR(10)))-SEARCH("-", _xlfn.TEXTSPLIT('Data Table'!F229, CHAR(10)))-2))/12)
               ), 2),
               "-"
            )
         )
      )
   )
)</f>
        <v>9</v>
      </c>
      <c r="G228" s="203" cm="1">
        <f t="array" ref="G228">IF('Data Table'!G229="", "-",
   IF('Data Table'!G229="-", "-",
      IF(ISNUMBER('Data Table'!G229*1), 'Data Table'!G229,
         IF(ISNUMBER(SEARCH("hrs", 'Data Table'!G229)),
            IFERROR(
               ROUND(SUMPRODUCT(
                  VALUE(LEFT(_xlfn.TEXTSPLIT('Data Table'!G229, CHAR(10)), FIND("-", _xlfn.TEXTSPLIT('Data Table'!G229, CHAR(10)))-1)) *
                  (VALUE(MID(_xlfn.TEXTSPLIT('Data Table'!G229, CHAR(10)), FIND("-", _xlfn.TEXTSPLIT('Data Table'!G229, CHAR(10)))+2,
                  SEARCH("hrs", _xlfn.TEXTSPLIT('Data Table'!G229, CHAR(10)))-SEARCH("-", _xlfn.TEXTSPLIT('Data Table'!G229, CHAR(10)))-2))/12)
               ), 2),
               "-"
            )
         )
      )
   )
)</f>
        <v>9</v>
      </c>
      <c r="H228" s="203" cm="1">
        <f t="array" ref="H228">IF('Data Table'!H229="", "-",
   IF('Data Table'!H229="-", "-",
      IF(ISNUMBER('Data Table'!H229*1), 'Data Table'!H229,
         IF(ISNUMBER(SEARCH("hrs", 'Data Table'!H229)),
            IFERROR(
               ROUND(SUMPRODUCT(
                  VALUE(LEFT(_xlfn.TEXTSPLIT('Data Table'!H229, CHAR(10)), FIND("-", _xlfn.TEXTSPLIT('Data Table'!H229, CHAR(10)))-1)) *
                  (VALUE(MID(_xlfn.TEXTSPLIT('Data Table'!H229, CHAR(10)), FIND("-", _xlfn.TEXTSPLIT('Data Table'!H229, CHAR(10)))+2,
                  SEARCH("hrs", _xlfn.TEXTSPLIT('Data Table'!H229, CHAR(10)))-SEARCH("-", _xlfn.TEXTSPLIT('Data Table'!H229, CHAR(10)))-2))/12)
               ), 2),
               "-"
            )
         )
      )
   )
)</f>
        <v>10</v>
      </c>
      <c r="I228" s="203" cm="1">
        <f t="array" ref="I228">IF('Data Table'!I229="", "-",
   IF('Data Table'!I229="-", "-",
      IF(ISNUMBER('Data Table'!I229*1), 'Data Table'!I229,
         IF(ISNUMBER(SEARCH("hrs", 'Data Table'!I229)),
            IFERROR(
               ROUND(SUMPRODUCT(
                  VALUE(LEFT(_xlfn.TEXTSPLIT('Data Table'!I229, CHAR(10)), FIND("-", _xlfn.TEXTSPLIT('Data Table'!I229, CHAR(10)))-1)) *
                  (VALUE(MID(_xlfn.TEXTSPLIT('Data Table'!I229, CHAR(10)), FIND("-", _xlfn.TEXTSPLIT('Data Table'!I229, CHAR(10)))+2,
                  SEARCH("hrs", _xlfn.TEXTSPLIT('Data Table'!I229, CHAR(10)))-SEARCH("-", _xlfn.TEXTSPLIT('Data Table'!I229, CHAR(10)))-2))/12)
               ), 2),
               "-"
            )
         )
      )
   )
)</f>
        <v>9</v>
      </c>
      <c r="J228" s="203" cm="1">
        <f t="array" ref="J228">IF('Data Table'!J229="", "-",
   IF('Data Table'!J229="-", "-",
      IF(ISNUMBER('Data Table'!J229*1), 'Data Table'!J229,
         IF(ISNUMBER(SEARCH("hrs", 'Data Table'!J229)),
            IFERROR(
               ROUND(SUMPRODUCT(
                  VALUE(LEFT(_xlfn.TEXTSPLIT('Data Table'!J229, CHAR(10)), FIND("-", _xlfn.TEXTSPLIT('Data Table'!J229, CHAR(10)))-1)) *
                  (VALUE(MID(_xlfn.TEXTSPLIT('Data Table'!J229, CHAR(10)), FIND("-", _xlfn.TEXTSPLIT('Data Table'!J229, CHAR(10)))+2,
                  SEARCH("hrs", _xlfn.TEXTSPLIT('Data Table'!J229, CHAR(10)))-SEARCH("-", _xlfn.TEXTSPLIT('Data Table'!J229, CHAR(10)))-2))/12)
               ), 2),
               "-"
            )
         )
      )
   )
)</f>
        <v>3</v>
      </c>
      <c r="K228" s="203" cm="1">
        <f t="array" ref="K228">IF('Data Table'!K229="", "-",
   IF('Data Table'!K229="-", "-",
      IF(ISNUMBER('Data Table'!K229*1), 'Data Table'!K229,
         IF(ISNUMBER(SEARCH("hrs", 'Data Table'!K229)),
            IFERROR(
               ROUND(SUMPRODUCT(
                  VALUE(LEFT(_xlfn.TEXTSPLIT('Data Table'!K229, CHAR(10)), FIND("-", _xlfn.TEXTSPLIT('Data Table'!K229, CHAR(10)))-1)) *
                  (VALUE(MID(_xlfn.TEXTSPLIT('Data Table'!K229, CHAR(10)), FIND("-", _xlfn.TEXTSPLIT('Data Table'!K229, CHAR(10)))+2,
                  SEARCH("hrs", _xlfn.TEXTSPLIT('Data Table'!K229, CHAR(10)))-SEARCH("-", _xlfn.TEXTSPLIT('Data Table'!K229, CHAR(10)))-2))/12)
               ), 2),
               "-"
            )
         )
      )
   )
)</f>
        <v>3</v>
      </c>
      <c r="L228" s="203" cm="1">
        <f t="array" ref="L228">IF('Data Table'!N229="", "-",
   IF('Data Table'!N229="-", "-",
      IF(ISNUMBER('Data Table'!N229*1), 'Data Table'!N229,
         IF(ISNUMBER(SEARCH("hrs", 'Data Table'!N229)),
            IFERROR(
               ROUND(SUMPRODUCT(
                  VALUE(LEFT(_xlfn.TEXTSPLIT('Data Table'!N229, CHAR(10)), FIND("-", _xlfn.TEXTSPLIT('Data Table'!N229, CHAR(10)))-1)) *
                  (VALUE(MID(_xlfn.TEXTSPLIT('Data Table'!N229, CHAR(10)), FIND("-", _xlfn.TEXTSPLIT('Data Table'!N229, CHAR(10)))+2,
                  SEARCH("hrs", _xlfn.TEXTSPLIT('Data Table'!N229, CHAR(10)))-SEARCH("-", _xlfn.TEXTSPLIT('Data Table'!N229, CHAR(10)))-2))/12)
               ), 2),
               "-"
            )
         )
      )
   )
)</f>
        <v>2</v>
      </c>
      <c r="M228" s="203" cm="1">
        <f t="array" ref="M228">IF('Data Table'!O229="", "-",
   IF('Data Table'!O229="-", "-",
      IF(ISNUMBER('Data Table'!O229*1), 'Data Table'!O229,
         IF(ISNUMBER(SEARCH("hrs", 'Data Table'!O229)),
            IFERROR(
               ROUND(SUMPRODUCT(
                  VALUE(LEFT(_xlfn.TEXTSPLIT('Data Table'!O229, CHAR(10)), FIND("-", _xlfn.TEXTSPLIT('Data Table'!O229, CHAR(10)))-1)) *
                  (VALUE(MID(_xlfn.TEXTSPLIT('Data Table'!O229, CHAR(10)), FIND("-", _xlfn.TEXTSPLIT('Data Table'!O229, CHAR(10)))+2,
                  SEARCH("hrs", _xlfn.TEXTSPLIT('Data Table'!O229, CHAR(10)))-SEARCH("-", _xlfn.TEXTSPLIT('Data Table'!O229, CHAR(10)))-2))/12)
               ), 2),
               "-"
            )
         )
      )
   )
)</f>
        <v>1</v>
      </c>
      <c r="N228" s="203" cm="1">
        <f t="array" ref="N228">IF('Data Table'!P229="", "-",
   IF('Data Table'!P229="-", "-",
      IF(ISNUMBER('Data Table'!P229*1), 'Data Table'!P229,
         IF(ISNUMBER(SEARCH("hrs", 'Data Table'!P229)),
            IFERROR(
               ROUND(SUMPRODUCT(
                  VALUE(LEFT(_xlfn.TEXTSPLIT('Data Table'!P229, CHAR(10)), FIND("-", _xlfn.TEXTSPLIT('Data Table'!P229, CHAR(10)))-1)) *
                  (VALUE(MID(_xlfn.TEXTSPLIT('Data Table'!P229, CHAR(10)), FIND("-", _xlfn.TEXTSPLIT('Data Table'!P229, CHAR(10)))+2,
                  SEARCH("hrs", _xlfn.TEXTSPLIT('Data Table'!P229, CHAR(10)))-SEARCH("-", _xlfn.TEXTSPLIT('Data Table'!P229, CHAR(10)))-2))/12)
               ), 2),
               "-"
            )
         )
      )
   )
)</f>
        <v>5</v>
      </c>
      <c r="O228" s="203" cm="1">
        <f t="array" ref="O228">IF('Data Table'!Q229="", "-",
   IF('Data Table'!Q229="-", "-",
      IF(ISNUMBER('Data Table'!Q229*1), 'Data Table'!Q229,
         IF(ISNUMBER(SEARCH("hrs", 'Data Table'!Q229)),
            IFERROR(
               ROUND(SUMPRODUCT(
                  VALUE(LEFT(_xlfn.TEXTSPLIT('Data Table'!Q229, CHAR(10)), FIND("-", _xlfn.TEXTSPLIT('Data Table'!Q229, CHAR(10)))-1)) *
                  (VALUE(MID(_xlfn.TEXTSPLIT('Data Table'!Q229, CHAR(10)), FIND("-", _xlfn.TEXTSPLIT('Data Table'!Q229, CHAR(10)))+2,
                  SEARCH("hrs", _xlfn.TEXTSPLIT('Data Table'!Q229, CHAR(10)))-SEARCH("-", _xlfn.TEXTSPLIT('Data Table'!Q229, CHAR(10)))-2))/12)
               ), 2),
               "-"
            )
         )
      )
   )
)</f>
        <v>4</v>
      </c>
      <c r="P228" s="203" cm="1">
        <f t="array" ref="P228">IF('Data Table'!R229="", "-",
   IF('Data Table'!R229="-", "-",
      IF(ISNUMBER('Data Table'!R229*1), 'Data Table'!R229,
         IF(ISNUMBER(SEARCH("hrs", 'Data Table'!R229)),
            IFERROR(
               ROUND(SUMPRODUCT(
                  VALUE(LEFT(_xlfn.TEXTSPLIT('Data Table'!R229, CHAR(10)), FIND("-", _xlfn.TEXTSPLIT('Data Table'!R229, CHAR(10)))-1)) *
                  (VALUE(MID(_xlfn.TEXTSPLIT('Data Table'!R229, CHAR(10)), FIND("-", _xlfn.TEXTSPLIT('Data Table'!R229, CHAR(10)))+2,
                  SEARCH("hrs", _xlfn.TEXTSPLIT('Data Table'!R229, CHAR(10)))-SEARCH("-", _xlfn.TEXTSPLIT('Data Table'!R229, CHAR(10)))-2))/12)
               ), 2),
               "-"
            )
         )
      )
   )
)</f>
        <v>3</v>
      </c>
      <c r="Q228" s="203" cm="1">
        <f t="array" ref="Q228">IF('Data Table'!S229="", "-",
   IF('Data Table'!S229="-", "-",
      IF(ISNUMBER('Data Table'!S229*1), 'Data Table'!S229,
         IF(ISNUMBER(SEARCH("hrs", 'Data Table'!S229)),
            IFERROR(
               ROUND(SUMPRODUCT(
                  VALUE(LEFT(_xlfn.TEXTSPLIT('Data Table'!S229, CHAR(10)), FIND("-", _xlfn.TEXTSPLIT('Data Table'!S229, CHAR(10)))-1)) *
                  (VALUE(MID(_xlfn.TEXTSPLIT('Data Table'!S229, CHAR(10)), FIND("-", _xlfn.TEXTSPLIT('Data Table'!S229, CHAR(10)))+2,
                  SEARCH("hrs", _xlfn.TEXTSPLIT('Data Table'!S229, CHAR(10)))-SEARCH("-", _xlfn.TEXTSPLIT('Data Table'!S229, CHAR(10)))-2))/12)
               ), 2),
               "-"
            )
         )
      )
   )
)</f>
        <v>3</v>
      </c>
      <c r="R228" s="203" t="str" cm="1">
        <f t="array" ref="R228">IF('Data Table'!T229="", "-",
   IF('Data Table'!T229="-", "-",
      IF(ISNUMBER('Data Table'!T229*1), 'Data Table'!T229,
         IF(ISNUMBER(SEARCH("hrs", 'Data Table'!T229)),
            IFERROR(
               ROUND(SUMPRODUCT(
                  VALUE(LEFT(_xlfn.TEXTSPLIT('Data Table'!T229, CHAR(10)), FIND("-", _xlfn.TEXTSPLIT('Data Table'!T229, CHAR(10)))-1)) *
                  (VALUE(MID(_xlfn.TEXTSPLIT('Data Table'!T229, CHAR(10)), FIND("-", _xlfn.TEXTSPLIT('Data Table'!T229, CHAR(10)))+2,
                  SEARCH("hrs", _xlfn.TEXTSPLIT('Data Table'!T229, CHAR(10)))-SEARCH("-", _xlfn.TEXTSPLIT('Data Table'!T229, CHAR(10)))-2))/12)
               ), 2),
               "-"
            )
         )
      )
   )
)</f>
        <v>-</v>
      </c>
      <c r="S228" s="203" cm="1">
        <f t="array" ref="S228">IF('Data Table'!U229="", "-",
   IF('Data Table'!U229="-", "-",
      IF(ISNUMBER('Data Table'!U229*1), 'Data Table'!U229,
         IF(ISNUMBER(SEARCH("hrs", 'Data Table'!U229)),
            IFERROR(
               ROUND(SUMPRODUCT(
                  VALUE(LEFT(_xlfn.TEXTSPLIT('Data Table'!U229, CHAR(10)), FIND("-", _xlfn.TEXTSPLIT('Data Table'!U229, CHAR(10)))-1)) *
                  (VALUE(MID(_xlfn.TEXTSPLIT('Data Table'!U229, CHAR(10)), FIND("-", _xlfn.TEXTSPLIT('Data Table'!U229, CHAR(10)))+2,
                  SEARCH("hrs", _xlfn.TEXTSPLIT('Data Table'!U229, CHAR(10)))-SEARCH("-", _xlfn.TEXTSPLIT('Data Table'!U229, CHAR(10)))-2))/12)
               ), 2),
               "-"
            )
         )
      )
   )
)</f>
        <v>6</v>
      </c>
      <c r="T228" s="251">
        <v>27609</v>
      </c>
      <c r="U228" s="251">
        <v>74833</v>
      </c>
      <c r="V228" s="251">
        <v>1025</v>
      </c>
      <c r="W228" s="295"/>
    </row>
    <row r="229" spans="1:23" s="3" customFormat="1" ht="20.25" customHeight="1">
      <c r="A229" s="205">
        <v>45539</v>
      </c>
      <c r="B229" s="203" cm="1">
        <f t="array" ref="B229">IF('Data Table'!B230="", "-",
   IF('Data Table'!B230="-", "-",
      IF(ISNUMBER('Data Table'!B230*1), 'Data Table'!B230,
         IF(ISNUMBER(SEARCH("hrs", 'Data Table'!B230)),
            IFERROR(
               ROUND(SUMPRODUCT(
                  VALUE(LEFT(_xlfn.TEXTSPLIT('Data Table'!B230, CHAR(10)), FIND("-", _xlfn.TEXTSPLIT('Data Table'!B230, CHAR(10)))-1)) *
                  (VALUE(MID(_xlfn.TEXTSPLIT('Data Table'!B230, CHAR(10)), FIND("-", _xlfn.TEXTSPLIT('Data Table'!B230, CHAR(10)))+2,
                  SEARCH("hrs", _xlfn.TEXTSPLIT('Data Table'!B230, CHAR(10)))-SEARCH("-", _xlfn.TEXTSPLIT('Data Table'!B230, CHAR(10)))-2))/12)
               ), 2),
               "-"
            )
         )
      )
   )
)</f>
        <v>37</v>
      </c>
      <c r="C229" s="203" cm="1">
        <f t="array" ref="C229">IF('Data Table'!C230="", "-",
   IF('Data Table'!C230="-", "-",
      IF(ISNUMBER('Data Table'!C230*1), 'Data Table'!C230,
         IF(ISNUMBER(SEARCH("hrs", 'Data Table'!C230)),
            IFERROR(
               ROUND(SUMPRODUCT(
                  VALUE(LEFT(_xlfn.TEXTSPLIT('Data Table'!C230, CHAR(10)), FIND("-", _xlfn.TEXTSPLIT('Data Table'!C230, CHAR(10)))-1)) *
                  (VALUE(MID(_xlfn.TEXTSPLIT('Data Table'!C230, CHAR(10)), FIND("-", _xlfn.TEXTSPLIT('Data Table'!C230, CHAR(10)))+2,
                  SEARCH("hrs", _xlfn.TEXTSPLIT('Data Table'!C230, CHAR(10)))-SEARCH("-", _xlfn.TEXTSPLIT('Data Table'!C230, CHAR(10)))-2))/12)
               ), 2),
               "-"
            )
         )
      )
   )
)</f>
        <v>40</v>
      </c>
      <c r="D229" s="203" cm="1">
        <f t="array" ref="D229">IF('Data Table'!D230="", "-",
   IF('Data Table'!D230="-", "-",
      IF(ISNUMBER('Data Table'!D230*1), 'Data Table'!D230,
         IF(ISNUMBER(SEARCH("hrs", 'Data Table'!D230)),
            IFERROR(
               ROUND(SUMPRODUCT(
                  VALUE(LEFT(_xlfn.TEXTSPLIT('Data Table'!D230, CHAR(10)), FIND("-", _xlfn.TEXTSPLIT('Data Table'!D230, CHAR(10)))-1)) *
                  (VALUE(MID(_xlfn.TEXTSPLIT('Data Table'!D230, CHAR(10)), FIND("-", _xlfn.TEXTSPLIT('Data Table'!D230, CHAR(10)))+2,
                  SEARCH("hrs", _xlfn.TEXTSPLIT('Data Table'!D230, CHAR(10)))-SEARCH("-", _xlfn.TEXTSPLIT('Data Table'!D230, CHAR(10)))-2))/12)
               ), 2),
               "-"
            )
         )
      )
   )
)</f>
        <v>28</v>
      </c>
      <c r="E229" s="203" cm="1">
        <f t="array" ref="E229">IF('Data Table'!E230="", "-",
   IF('Data Table'!E230="-", "-",
      IF(ISNUMBER('Data Table'!E230*1), 'Data Table'!E230,
         IF(ISNUMBER(SEARCH("hrs", 'Data Table'!E230)),
            IFERROR(
               ROUND(SUMPRODUCT(
                  VALUE(LEFT(_xlfn.TEXTSPLIT('Data Table'!E230, CHAR(10)), FIND("-", _xlfn.TEXTSPLIT('Data Table'!E230, CHAR(10)))-1)) *
                  (VALUE(MID(_xlfn.TEXTSPLIT('Data Table'!E230, CHAR(10)), FIND("-", _xlfn.TEXTSPLIT('Data Table'!E230, CHAR(10)))+2,
                  SEARCH("hrs", _xlfn.TEXTSPLIT('Data Table'!E230, CHAR(10)))-SEARCH("-", _xlfn.TEXTSPLIT('Data Table'!E230, CHAR(10)))-2))/12)
               ), 2),
               "-"
            )
         )
      )
   )
)</f>
        <v>29</v>
      </c>
      <c r="F229" s="203" cm="1">
        <f t="array" ref="F229">IF('Data Table'!F230="", "-",
   IF('Data Table'!F230="-", "-",
      IF(ISNUMBER('Data Table'!F230*1), 'Data Table'!F230,
         IF(ISNUMBER(SEARCH("hrs", 'Data Table'!F230)),
            IFERROR(
               ROUND(SUMPRODUCT(
                  VALUE(LEFT(_xlfn.TEXTSPLIT('Data Table'!F230, CHAR(10)), FIND("-", _xlfn.TEXTSPLIT('Data Table'!F230, CHAR(10)))-1)) *
                  (VALUE(MID(_xlfn.TEXTSPLIT('Data Table'!F230, CHAR(10)), FIND("-", _xlfn.TEXTSPLIT('Data Table'!F230, CHAR(10)))+2,
                  SEARCH("hrs", _xlfn.TEXTSPLIT('Data Table'!F230, CHAR(10)))-SEARCH("-", _xlfn.TEXTSPLIT('Data Table'!F230, CHAR(10)))-2))/12)
               ), 2),
               "-"
            )
         )
      )
   )
)</f>
        <v>8</v>
      </c>
      <c r="G229" s="203" cm="1">
        <f t="array" ref="G229">IF('Data Table'!G230="", "-",
   IF('Data Table'!G230="-", "-",
      IF(ISNUMBER('Data Table'!G230*1), 'Data Table'!G230,
         IF(ISNUMBER(SEARCH("hrs", 'Data Table'!G230)),
            IFERROR(
               ROUND(SUMPRODUCT(
                  VALUE(LEFT(_xlfn.TEXTSPLIT('Data Table'!G230, CHAR(10)), FIND("-", _xlfn.TEXTSPLIT('Data Table'!G230, CHAR(10)))-1)) *
                  (VALUE(MID(_xlfn.TEXTSPLIT('Data Table'!G230, CHAR(10)), FIND("-", _xlfn.TEXTSPLIT('Data Table'!G230, CHAR(10)))+2,
                  SEARCH("hrs", _xlfn.TEXTSPLIT('Data Table'!G230, CHAR(10)))-SEARCH("-", _xlfn.TEXTSPLIT('Data Table'!G230, CHAR(10)))-2))/12)
               ), 2),
               "-"
            )
         )
      )
   )
)</f>
        <v>9</v>
      </c>
      <c r="H229" s="203" cm="1">
        <f t="array" ref="H229">IF('Data Table'!H230="", "-",
   IF('Data Table'!H230="-", "-",
      IF(ISNUMBER('Data Table'!H230*1), 'Data Table'!H230,
         IF(ISNUMBER(SEARCH("hrs", 'Data Table'!H230)),
            IFERROR(
               ROUND(SUMPRODUCT(
                  VALUE(LEFT(_xlfn.TEXTSPLIT('Data Table'!H230, CHAR(10)), FIND("-", _xlfn.TEXTSPLIT('Data Table'!H230, CHAR(10)))-1)) *
                  (VALUE(MID(_xlfn.TEXTSPLIT('Data Table'!H230, CHAR(10)), FIND("-", _xlfn.TEXTSPLIT('Data Table'!H230, CHAR(10)))+2,
                  SEARCH("hrs", _xlfn.TEXTSPLIT('Data Table'!H230, CHAR(10)))-SEARCH("-", _xlfn.TEXTSPLIT('Data Table'!H230, CHAR(10)))-2))/12)
               ), 2),
               "-"
            )
         )
      )
   )
)</f>
        <v>8</v>
      </c>
      <c r="I229" s="203" cm="1">
        <f t="array" ref="I229">IF('Data Table'!I230="", "-",
   IF('Data Table'!I230="-", "-",
      IF(ISNUMBER('Data Table'!I230*1), 'Data Table'!I230,
         IF(ISNUMBER(SEARCH("hrs", 'Data Table'!I230)),
            IFERROR(
               ROUND(SUMPRODUCT(
                  VALUE(LEFT(_xlfn.TEXTSPLIT('Data Table'!I230, CHAR(10)), FIND("-", _xlfn.TEXTSPLIT('Data Table'!I230, CHAR(10)))-1)) *
                  (VALUE(MID(_xlfn.TEXTSPLIT('Data Table'!I230, CHAR(10)), FIND("-", _xlfn.TEXTSPLIT('Data Table'!I230, CHAR(10)))+2,
                  SEARCH("hrs", _xlfn.TEXTSPLIT('Data Table'!I230, CHAR(10)))-SEARCH("-", _xlfn.TEXTSPLIT('Data Table'!I230, CHAR(10)))-2))/12)
               ), 2),
               "-"
            )
         )
      )
   )
)</f>
        <v>9</v>
      </c>
      <c r="J229" s="203" cm="1">
        <f t="array" ref="J229">IF('Data Table'!J230="", "-",
   IF('Data Table'!J230="-", "-",
      IF(ISNUMBER('Data Table'!J230*1), 'Data Table'!J230,
         IF(ISNUMBER(SEARCH("hrs", 'Data Table'!J230)),
            IFERROR(
               ROUND(SUMPRODUCT(
                  VALUE(LEFT(_xlfn.TEXTSPLIT('Data Table'!J230, CHAR(10)), FIND("-", _xlfn.TEXTSPLIT('Data Table'!J230, CHAR(10)))-1)) *
                  (VALUE(MID(_xlfn.TEXTSPLIT('Data Table'!J230, CHAR(10)), FIND("-", _xlfn.TEXTSPLIT('Data Table'!J230, CHAR(10)))+2,
                  SEARCH("hrs", _xlfn.TEXTSPLIT('Data Table'!J230, CHAR(10)))-SEARCH("-", _xlfn.TEXTSPLIT('Data Table'!J230, CHAR(10)))-2))/12)
               ), 2),
               "-"
            )
         )
      )
   )
)</f>
        <v>3</v>
      </c>
      <c r="K229" s="203" cm="1">
        <f t="array" ref="K229">IF('Data Table'!K230="", "-",
   IF('Data Table'!K230="-", "-",
      IF(ISNUMBER('Data Table'!K230*1), 'Data Table'!K230,
         IF(ISNUMBER(SEARCH("hrs", 'Data Table'!K230)),
            IFERROR(
               ROUND(SUMPRODUCT(
                  VALUE(LEFT(_xlfn.TEXTSPLIT('Data Table'!K230, CHAR(10)), FIND("-", _xlfn.TEXTSPLIT('Data Table'!K230, CHAR(10)))-1)) *
                  (VALUE(MID(_xlfn.TEXTSPLIT('Data Table'!K230, CHAR(10)), FIND("-", _xlfn.TEXTSPLIT('Data Table'!K230, CHAR(10)))+2,
                  SEARCH("hrs", _xlfn.TEXTSPLIT('Data Table'!K230, CHAR(10)))-SEARCH("-", _xlfn.TEXTSPLIT('Data Table'!K230, CHAR(10)))-2))/12)
               ), 2),
               "-"
            )
         )
      )
   )
)</f>
        <v>4</v>
      </c>
      <c r="L229" s="203" cm="1">
        <f t="array" ref="L229">IF('Data Table'!N230="", "-",
   IF('Data Table'!N230="-", "-",
      IF(ISNUMBER('Data Table'!N230*1), 'Data Table'!N230,
         IF(ISNUMBER(SEARCH("hrs", 'Data Table'!N230)),
            IFERROR(
               ROUND(SUMPRODUCT(
                  VALUE(LEFT(_xlfn.TEXTSPLIT('Data Table'!N230, CHAR(10)), FIND("-", _xlfn.TEXTSPLIT('Data Table'!N230, CHAR(10)))-1)) *
                  (VALUE(MID(_xlfn.TEXTSPLIT('Data Table'!N230, CHAR(10)), FIND("-", _xlfn.TEXTSPLIT('Data Table'!N230, CHAR(10)))+2,
                  SEARCH("hrs", _xlfn.TEXTSPLIT('Data Table'!N230, CHAR(10)))-SEARCH("-", _xlfn.TEXTSPLIT('Data Table'!N230, CHAR(10)))-2))/12)
               ), 2),
               "-"
            )
         )
      )
   )
)</f>
        <v>2</v>
      </c>
      <c r="M229" s="203" cm="1">
        <f t="array" ref="M229">IF('Data Table'!O230="", "-",
   IF('Data Table'!O230="-", "-",
      IF(ISNUMBER('Data Table'!O230*1), 'Data Table'!O230,
         IF(ISNUMBER(SEARCH("hrs", 'Data Table'!O230)),
            IFERROR(
               ROUND(SUMPRODUCT(
                  VALUE(LEFT(_xlfn.TEXTSPLIT('Data Table'!O230, CHAR(10)), FIND("-", _xlfn.TEXTSPLIT('Data Table'!O230, CHAR(10)))-1)) *
                  (VALUE(MID(_xlfn.TEXTSPLIT('Data Table'!O230, CHAR(10)), FIND("-", _xlfn.TEXTSPLIT('Data Table'!O230, CHAR(10)))+2,
                  SEARCH("hrs", _xlfn.TEXTSPLIT('Data Table'!O230, CHAR(10)))-SEARCH("-", _xlfn.TEXTSPLIT('Data Table'!O230, CHAR(10)))-2))/12)
               ), 2),
               "-"
            )
         )
      )
   )
)</f>
        <v>1</v>
      </c>
      <c r="N229" s="203" cm="1">
        <f t="array" ref="N229">IF('Data Table'!P230="", "-",
   IF('Data Table'!P230="-", "-",
      IF(ISNUMBER('Data Table'!P230*1), 'Data Table'!P230,
         IF(ISNUMBER(SEARCH("hrs", 'Data Table'!P230)),
            IFERROR(
               ROUND(SUMPRODUCT(
                  VALUE(LEFT(_xlfn.TEXTSPLIT('Data Table'!P230, CHAR(10)), FIND("-", _xlfn.TEXTSPLIT('Data Table'!P230, CHAR(10)))-1)) *
                  (VALUE(MID(_xlfn.TEXTSPLIT('Data Table'!P230, CHAR(10)), FIND("-", _xlfn.TEXTSPLIT('Data Table'!P230, CHAR(10)))+2,
                  SEARCH("hrs", _xlfn.TEXTSPLIT('Data Table'!P230, CHAR(10)))-SEARCH("-", _xlfn.TEXTSPLIT('Data Table'!P230, CHAR(10)))-2))/12)
               ), 2),
               "-"
            )
         )
      )
   )
)</f>
        <v>3.5</v>
      </c>
      <c r="O229" s="203" cm="1">
        <f t="array" ref="O229">IF('Data Table'!Q230="", "-",
   IF('Data Table'!Q230="-", "-",
      IF(ISNUMBER('Data Table'!Q230*1), 'Data Table'!Q230,
         IF(ISNUMBER(SEARCH("hrs", 'Data Table'!Q230)),
            IFERROR(
               ROUND(SUMPRODUCT(
                  VALUE(LEFT(_xlfn.TEXTSPLIT('Data Table'!Q230, CHAR(10)), FIND("-", _xlfn.TEXTSPLIT('Data Table'!Q230, CHAR(10)))-1)) *
                  (VALUE(MID(_xlfn.TEXTSPLIT('Data Table'!Q230, CHAR(10)), FIND("-", _xlfn.TEXTSPLIT('Data Table'!Q230, CHAR(10)))+2,
                  SEARCH("hrs", _xlfn.TEXTSPLIT('Data Table'!Q230, CHAR(10)))-SEARCH("-", _xlfn.TEXTSPLIT('Data Table'!Q230, CHAR(10)))-2))/12)
               ), 2),
               "-"
            )
         )
      )
   )
)</f>
        <v>4</v>
      </c>
      <c r="P229" s="203" cm="1">
        <f t="array" ref="P229">IF('Data Table'!R230="", "-",
   IF('Data Table'!R230="-", "-",
      IF(ISNUMBER('Data Table'!R230*1), 'Data Table'!R230,
         IF(ISNUMBER(SEARCH("hrs", 'Data Table'!R230)),
            IFERROR(
               ROUND(SUMPRODUCT(
                  VALUE(LEFT(_xlfn.TEXTSPLIT('Data Table'!R230, CHAR(10)), FIND("-", _xlfn.TEXTSPLIT('Data Table'!R230, CHAR(10)))-1)) *
                  (VALUE(MID(_xlfn.TEXTSPLIT('Data Table'!R230, CHAR(10)), FIND("-", _xlfn.TEXTSPLIT('Data Table'!R230, CHAR(10)))+2,
                  SEARCH("hrs", _xlfn.TEXTSPLIT('Data Table'!R230, CHAR(10)))-SEARCH("-", _xlfn.TEXTSPLIT('Data Table'!R230, CHAR(10)))-2))/12)
               ), 2),
               "-"
            )
         )
      )
   )
)</f>
        <v>2.25</v>
      </c>
      <c r="Q229" s="203" cm="1">
        <f t="array" ref="Q229">IF('Data Table'!S230="", "-",
   IF('Data Table'!S230="-", "-",
      IF(ISNUMBER('Data Table'!S230*1), 'Data Table'!S230,
         IF(ISNUMBER(SEARCH("hrs", 'Data Table'!S230)),
            IFERROR(
               ROUND(SUMPRODUCT(
                  VALUE(LEFT(_xlfn.TEXTSPLIT('Data Table'!S230, CHAR(10)), FIND("-", _xlfn.TEXTSPLIT('Data Table'!S230, CHAR(10)))-1)) *
                  (VALUE(MID(_xlfn.TEXTSPLIT('Data Table'!S230, CHAR(10)), FIND("-", _xlfn.TEXTSPLIT('Data Table'!S230, CHAR(10)))+2,
                  SEARCH("hrs", _xlfn.TEXTSPLIT('Data Table'!S230, CHAR(10)))-SEARCH("-", _xlfn.TEXTSPLIT('Data Table'!S230, CHAR(10)))-2))/12)
               ), 2),
               "-"
            )
         )
      )
   )
)</f>
        <v>3</v>
      </c>
      <c r="R229" s="203" cm="1">
        <f t="array" ref="R229">IF('Data Table'!T230="", "-",
   IF('Data Table'!T230="-", "-",
      IF(ISNUMBER('Data Table'!T230*1), 'Data Table'!T230,
         IF(ISNUMBER(SEARCH("hrs", 'Data Table'!T230)),
            IFERROR(
               ROUND(SUMPRODUCT(
                  VALUE(LEFT(_xlfn.TEXTSPLIT('Data Table'!T230, CHAR(10)), FIND("-", _xlfn.TEXTSPLIT('Data Table'!T230, CHAR(10)))-1)) *
                  (VALUE(MID(_xlfn.TEXTSPLIT('Data Table'!T230, CHAR(10)), FIND("-", _xlfn.TEXTSPLIT('Data Table'!T230, CHAR(10)))+2,
                  SEARCH("hrs", _xlfn.TEXTSPLIT('Data Table'!T230, CHAR(10)))-SEARCH("-", _xlfn.TEXTSPLIT('Data Table'!T230, CHAR(10)))-2))/12)
               ), 2),
               "-"
            )
         )
      )
   )
)</f>
        <v>5.25</v>
      </c>
      <c r="S229" s="203" cm="1">
        <f t="array" ref="S229">IF('Data Table'!U230="", "-",
   IF('Data Table'!U230="-", "-",
      IF(ISNUMBER('Data Table'!U230*1), 'Data Table'!U230,
         IF(ISNUMBER(SEARCH("hrs", 'Data Table'!U230)),
            IFERROR(
               ROUND(SUMPRODUCT(
                  VALUE(LEFT(_xlfn.TEXTSPLIT('Data Table'!U230, CHAR(10)), FIND("-", _xlfn.TEXTSPLIT('Data Table'!U230, CHAR(10)))-1)) *
                  (VALUE(MID(_xlfn.TEXTSPLIT('Data Table'!U230, CHAR(10)), FIND("-", _xlfn.TEXTSPLIT('Data Table'!U230, CHAR(10)))+2,
                  SEARCH("hrs", _xlfn.TEXTSPLIT('Data Table'!U230, CHAR(10)))-SEARCH("-", _xlfn.TEXTSPLIT('Data Table'!U230, CHAR(10)))-2))/12)
               ), 2),
               "-"
            )
         )
      )
   )
)</f>
        <v>5</v>
      </c>
      <c r="T229" s="278">
        <v>22262</v>
      </c>
      <c r="U229" s="251">
        <v>71948</v>
      </c>
      <c r="V229" s="251">
        <v>978</v>
      </c>
      <c r="W229" s="295"/>
    </row>
    <row r="230" spans="1:23" s="3" customFormat="1" ht="20.25" customHeight="1">
      <c r="A230" s="205">
        <v>45540</v>
      </c>
      <c r="B230" s="203" cm="1">
        <f t="array" ref="B230">IF('Data Table'!B231="", "-",
   IF('Data Table'!B231="-", "-",
      IF(ISNUMBER('Data Table'!B231*1), 'Data Table'!B231,
         IF(ISNUMBER(SEARCH("hrs", 'Data Table'!B231)),
            IFERROR(
               ROUND(SUMPRODUCT(
                  VALUE(LEFT(_xlfn.TEXTSPLIT('Data Table'!B231, CHAR(10)), FIND("-", _xlfn.TEXTSPLIT('Data Table'!B231, CHAR(10)))-1)) *
                  (VALUE(MID(_xlfn.TEXTSPLIT('Data Table'!B231, CHAR(10)), FIND("-", _xlfn.TEXTSPLIT('Data Table'!B231, CHAR(10)))+2,
                  SEARCH("hrs", _xlfn.TEXTSPLIT('Data Table'!B231, CHAR(10)))-SEARCH("-", _xlfn.TEXTSPLIT('Data Table'!B231, CHAR(10)))-2))/12)
               ), 2),
               "-"
            )
         )
      )
   )
)</f>
        <v>36</v>
      </c>
      <c r="C230" s="203" cm="1">
        <f t="array" ref="C230">IF('Data Table'!C231="", "-",
   IF('Data Table'!C231="-", "-",
      IF(ISNUMBER('Data Table'!C231*1), 'Data Table'!C231,
         IF(ISNUMBER(SEARCH("hrs", 'Data Table'!C231)),
            IFERROR(
               ROUND(SUMPRODUCT(
                  VALUE(LEFT(_xlfn.TEXTSPLIT('Data Table'!C231, CHAR(10)), FIND("-", _xlfn.TEXTSPLIT('Data Table'!C231, CHAR(10)))-1)) *
                  (VALUE(MID(_xlfn.TEXTSPLIT('Data Table'!C231, CHAR(10)), FIND("-", _xlfn.TEXTSPLIT('Data Table'!C231, CHAR(10)))+2,
                  SEARCH("hrs", _xlfn.TEXTSPLIT('Data Table'!C231, CHAR(10)))-SEARCH("-", _xlfn.TEXTSPLIT('Data Table'!C231, CHAR(10)))-2))/12)
               ), 2),
               "-"
            )
         )
      )
   )
)</f>
        <v>92</v>
      </c>
      <c r="D230" s="203" cm="1">
        <f t="array" ref="D230">IF('Data Table'!D231="", "-",
   IF('Data Table'!D231="-", "-",
      IF(ISNUMBER('Data Table'!D231*1), 'Data Table'!D231,
         IF(ISNUMBER(SEARCH("hrs", 'Data Table'!D231)),
            IFERROR(
               ROUND(SUMPRODUCT(
                  VALUE(LEFT(_xlfn.TEXTSPLIT('Data Table'!D231, CHAR(10)), FIND("-", _xlfn.TEXTSPLIT('Data Table'!D231, CHAR(10)))-1)) *
                  (VALUE(MID(_xlfn.TEXTSPLIT('Data Table'!D231, CHAR(10)), FIND("-", _xlfn.TEXTSPLIT('Data Table'!D231, CHAR(10)))+2,
                  SEARCH("hrs", _xlfn.TEXTSPLIT('Data Table'!D231, CHAR(10)))-SEARCH("-", _xlfn.TEXTSPLIT('Data Table'!D231, CHAR(10)))-2))/12)
               ), 2),
               "-"
            )
         )
      )
   )
)</f>
        <v>28</v>
      </c>
      <c r="E230" s="203" cm="1">
        <f t="array" ref="E230">IF('Data Table'!E231="", "-",
   IF('Data Table'!E231="-", "-",
      IF(ISNUMBER('Data Table'!E231*1), 'Data Table'!E231,
         IF(ISNUMBER(SEARCH("hrs", 'Data Table'!E231)),
            IFERROR(
               ROUND(SUMPRODUCT(
                  VALUE(LEFT(_xlfn.TEXTSPLIT('Data Table'!E231, CHAR(10)), FIND("-", _xlfn.TEXTSPLIT('Data Table'!E231, CHAR(10)))-1)) *
                  (VALUE(MID(_xlfn.TEXTSPLIT('Data Table'!E231, CHAR(10)), FIND("-", _xlfn.TEXTSPLIT('Data Table'!E231, CHAR(10)))+2,
                  SEARCH("hrs", _xlfn.TEXTSPLIT('Data Table'!E231, CHAR(10)))-SEARCH("-", _xlfn.TEXTSPLIT('Data Table'!E231, CHAR(10)))-2))/12)
               ), 2),
               "-"
            )
         )
      )
   )
)</f>
        <v>29</v>
      </c>
      <c r="F230" s="203" t="str" cm="1">
        <f t="array" ref="F230">IF('Data Table'!F231="", "-",
   IF('Data Table'!F231="-", "-",
      IF(ISNUMBER('Data Table'!F231*1), 'Data Table'!F231,
         IF(ISNUMBER(SEARCH("hrs", 'Data Table'!F231)),
            IFERROR(
               ROUND(SUMPRODUCT(
                  VALUE(LEFT(_xlfn.TEXTSPLIT('Data Table'!F231, CHAR(10)), FIND("-", _xlfn.TEXTSPLIT('Data Table'!F231, CHAR(10)))-1)) *
                  (VALUE(MID(_xlfn.TEXTSPLIT('Data Table'!F231, CHAR(10)), FIND("-", _xlfn.TEXTSPLIT('Data Table'!F231, CHAR(10)))+2,
                  SEARCH("hrs", _xlfn.TEXTSPLIT('Data Table'!F231, CHAR(10)))-SEARCH("-", _xlfn.TEXTSPLIT('Data Table'!F231, CHAR(10)))-2))/12)
               ), 2),
               "-"
            )
         )
      )
   )
)</f>
        <v>-</v>
      </c>
      <c r="G230" s="203" cm="1">
        <f t="array" ref="G230">IF('Data Table'!G231="", "-",
   IF('Data Table'!G231="-", "-",
      IF(ISNUMBER('Data Table'!G231*1), 'Data Table'!G231,
         IF(ISNUMBER(SEARCH("hrs", 'Data Table'!G231)),
            IFERROR(
               ROUND(SUMPRODUCT(
                  VALUE(LEFT(_xlfn.TEXTSPLIT('Data Table'!G231, CHAR(10)), FIND("-", _xlfn.TEXTSPLIT('Data Table'!G231, CHAR(10)))-1)) *
                  (VALUE(MID(_xlfn.TEXTSPLIT('Data Table'!G231, CHAR(10)), FIND("-", _xlfn.TEXTSPLIT('Data Table'!G231, CHAR(10)))+2,
                  SEARCH("hrs", _xlfn.TEXTSPLIT('Data Table'!G231, CHAR(10)))-SEARCH("-", _xlfn.TEXTSPLIT('Data Table'!G231, CHAR(10)))-2))/12)
               ), 2),
               "-"
            )
         )
      )
   )
)</f>
        <v>8</v>
      </c>
      <c r="H230" s="203" cm="1">
        <f t="array" ref="H230">IF('Data Table'!H231="", "-",
   IF('Data Table'!H231="-", "-",
      IF(ISNUMBER('Data Table'!H231*1), 'Data Table'!H231,
         IF(ISNUMBER(SEARCH("hrs", 'Data Table'!H231)),
            IFERROR(
               ROUND(SUMPRODUCT(
                  VALUE(LEFT(_xlfn.TEXTSPLIT('Data Table'!H231, CHAR(10)), FIND("-", _xlfn.TEXTSPLIT('Data Table'!H231, CHAR(10)))-1)) *
                  (VALUE(MID(_xlfn.TEXTSPLIT('Data Table'!H231, CHAR(10)), FIND("-", _xlfn.TEXTSPLIT('Data Table'!H231, CHAR(10)))+2,
                  SEARCH("hrs", _xlfn.TEXTSPLIT('Data Table'!H231, CHAR(10)))-SEARCH("-", _xlfn.TEXTSPLIT('Data Table'!H231, CHAR(10)))-2))/12)
               ), 2),
               "-"
            )
         )
      )
   )
)</f>
        <v>9</v>
      </c>
      <c r="I230" s="203" cm="1">
        <f t="array" ref="I230">IF('Data Table'!I231="", "-",
   IF('Data Table'!I231="-", "-",
      IF(ISNUMBER('Data Table'!I231*1), 'Data Table'!I231,
         IF(ISNUMBER(SEARCH("hrs", 'Data Table'!I231)),
            IFERROR(
               ROUND(SUMPRODUCT(
                  VALUE(LEFT(_xlfn.TEXTSPLIT('Data Table'!I231, CHAR(10)), FIND("-", _xlfn.TEXTSPLIT('Data Table'!I231, CHAR(10)))-1)) *
                  (VALUE(MID(_xlfn.TEXTSPLIT('Data Table'!I231, CHAR(10)), FIND("-", _xlfn.TEXTSPLIT('Data Table'!I231, CHAR(10)))+2,
                  SEARCH("hrs", _xlfn.TEXTSPLIT('Data Table'!I231, CHAR(10)))-SEARCH("-", _xlfn.TEXTSPLIT('Data Table'!I231, CHAR(10)))-2))/12)
               ), 2),
               "-"
            )
         )
      )
   )
)</f>
        <v>11</v>
      </c>
      <c r="J230" s="203" cm="1">
        <f t="array" ref="J230">IF('Data Table'!J231="", "-",
   IF('Data Table'!J231="-", "-",
      IF(ISNUMBER('Data Table'!J231*1), 'Data Table'!J231,
         IF(ISNUMBER(SEARCH("hrs", 'Data Table'!J231)),
            IFERROR(
               ROUND(SUMPRODUCT(
                  VALUE(LEFT(_xlfn.TEXTSPLIT('Data Table'!J231, CHAR(10)), FIND("-", _xlfn.TEXTSPLIT('Data Table'!J231, CHAR(10)))-1)) *
                  (VALUE(MID(_xlfn.TEXTSPLIT('Data Table'!J231, CHAR(10)), FIND("-", _xlfn.TEXTSPLIT('Data Table'!J231, CHAR(10)))+2,
                  SEARCH("hrs", _xlfn.TEXTSPLIT('Data Table'!J231, CHAR(10)))-SEARCH("-", _xlfn.TEXTSPLIT('Data Table'!J231, CHAR(10)))-2))/12)
               ), 2),
               "-"
            )
         )
      )
   )
)</f>
        <v>3</v>
      </c>
      <c r="K230" s="203" cm="1">
        <f t="array" ref="K230">IF('Data Table'!K231="", "-",
   IF('Data Table'!K231="-", "-",
      IF(ISNUMBER('Data Table'!K231*1), 'Data Table'!K231,
         IF(ISNUMBER(SEARCH("hrs", 'Data Table'!K231)),
            IFERROR(
               ROUND(SUMPRODUCT(
                  VALUE(LEFT(_xlfn.TEXTSPLIT('Data Table'!K231, CHAR(10)), FIND("-", _xlfn.TEXTSPLIT('Data Table'!K231, CHAR(10)))-1)) *
                  (VALUE(MID(_xlfn.TEXTSPLIT('Data Table'!K231, CHAR(10)), FIND("-", _xlfn.TEXTSPLIT('Data Table'!K231, CHAR(10)))+2,
                  SEARCH("hrs", _xlfn.TEXTSPLIT('Data Table'!K231, CHAR(10)))-SEARCH("-", _xlfn.TEXTSPLIT('Data Table'!K231, CHAR(10)))-2))/12)
               ), 2),
               "-"
            )
         )
      )
   )
)</f>
        <v>1</v>
      </c>
      <c r="L230" s="203" cm="1">
        <f t="array" ref="L230">IF('Data Table'!N231="", "-",
   IF('Data Table'!N231="-", "-",
      IF(ISNUMBER('Data Table'!N231*1), 'Data Table'!N231,
         IF(ISNUMBER(SEARCH("hrs", 'Data Table'!N231)),
            IFERROR(
               ROUND(SUMPRODUCT(
                  VALUE(LEFT(_xlfn.TEXTSPLIT('Data Table'!N231, CHAR(10)), FIND("-", _xlfn.TEXTSPLIT('Data Table'!N231, CHAR(10)))-1)) *
                  (VALUE(MID(_xlfn.TEXTSPLIT('Data Table'!N231, CHAR(10)), FIND("-", _xlfn.TEXTSPLIT('Data Table'!N231, CHAR(10)))+2,
                  SEARCH("hrs", _xlfn.TEXTSPLIT('Data Table'!N231, CHAR(10)))-SEARCH("-", _xlfn.TEXTSPLIT('Data Table'!N231, CHAR(10)))-2))/12)
               ), 2),
               "-"
            )
         )
      )
   )
)</f>
        <v>2</v>
      </c>
      <c r="M230" s="203" cm="1">
        <f t="array" ref="M230">IF('Data Table'!O231="", "-",
   IF('Data Table'!O231="-", "-",
      IF(ISNUMBER('Data Table'!O231*1), 'Data Table'!O231,
         IF(ISNUMBER(SEARCH("hrs", 'Data Table'!O231)),
            IFERROR(
               ROUND(SUMPRODUCT(
                  VALUE(LEFT(_xlfn.TEXTSPLIT('Data Table'!O231, CHAR(10)), FIND("-", _xlfn.TEXTSPLIT('Data Table'!O231, CHAR(10)))-1)) *
                  (VALUE(MID(_xlfn.TEXTSPLIT('Data Table'!O231, CHAR(10)), FIND("-", _xlfn.TEXTSPLIT('Data Table'!O231, CHAR(10)))+2,
                  SEARCH("hrs", _xlfn.TEXTSPLIT('Data Table'!O231, CHAR(10)))-SEARCH("-", _xlfn.TEXTSPLIT('Data Table'!O231, CHAR(10)))-2))/12)
               ), 2),
               "-"
            )
         )
      )
   )
)</f>
        <v>1</v>
      </c>
      <c r="N230" s="203" cm="1">
        <f t="array" ref="N230">IF('Data Table'!P231="", "-",
   IF('Data Table'!P231="-", "-",
      IF(ISNUMBER('Data Table'!P231*1), 'Data Table'!P231,
         IF(ISNUMBER(SEARCH("hrs", 'Data Table'!P231)),
            IFERROR(
               ROUND(SUMPRODUCT(
                  VALUE(LEFT(_xlfn.TEXTSPLIT('Data Table'!P231, CHAR(10)), FIND("-", _xlfn.TEXTSPLIT('Data Table'!P231, CHAR(10)))-1)) *
                  (VALUE(MID(_xlfn.TEXTSPLIT('Data Table'!P231, CHAR(10)), FIND("-", _xlfn.TEXTSPLIT('Data Table'!P231, CHAR(10)))+2,
                  SEARCH("hrs", _xlfn.TEXTSPLIT('Data Table'!P231, CHAR(10)))-SEARCH("-", _xlfn.TEXTSPLIT('Data Table'!P231, CHAR(10)))-2))/12)
               ), 2),
               "-"
            )
         )
      )
   )
)</f>
        <v>3</v>
      </c>
      <c r="O230" s="203" cm="1">
        <f t="array" ref="O230">IF('Data Table'!Q231="", "-",
   IF('Data Table'!Q231="-", "-",
      IF(ISNUMBER('Data Table'!Q231*1), 'Data Table'!Q231,
         IF(ISNUMBER(SEARCH("hrs", 'Data Table'!Q231)),
            IFERROR(
               ROUND(SUMPRODUCT(
                  VALUE(LEFT(_xlfn.TEXTSPLIT('Data Table'!Q231, CHAR(10)), FIND("-", _xlfn.TEXTSPLIT('Data Table'!Q231, CHAR(10)))-1)) *
                  (VALUE(MID(_xlfn.TEXTSPLIT('Data Table'!Q231, CHAR(10)), FIND("-", _xlfn.TEXTSPLIT('Data Table'!Q231, CHAR(10)))+2,
                  SEARCH("hrs", _xlfn.TEXTSPLIT('Data Table'!Q231, CHAR(10)))-SEARCH("-", _xlfn.TEXTSPLIT('Data Table'!Q231, CHAR(10)))-2))/12)
               ), 2),
               "-"
            )
         )
      )
   )
)</f>
        <v>2</v>
      </c>
      <c r="P230" s="203" cm="1">
        <f t="array" ref="P230">IF('Data Table'!R231="", "-",
   IF('Data Table'!R231="-", "-",
      IF(ISNUMBER('Data Table'!R231*1), 'Data Table'!R231,
         IF(ISNUMBER(SEARCH("hrs", 'Data Table'!R231)),
            IFERROR(
               ROUND(SUMPRODUCT(
                  VALUE(LEFT(_xlfn.TEXTSPLIT('Data Table'!R231, CHAR(10)), FIND("-", _xlfn.TEXTSPLIT('Data Table'!R231, CHAR(10)))-1)) *
                  (VALUE(MID(_xlfn.TEXTSPLIT('Data Table'!R231, CHAR(10)), FIND("-", _xlfn.TEXTSPLIT('Data Table'!R231, CHAR(10)))+2,
                  SEARCH("hrs", _xlfn.TEXTSPLIT('Data Table'!R231, CHAR(10)))-SEARCH("-", _xlfn.TEXTSPLIT('Data Table'!R231, CHAR(10)))-2))/12)
               ), 2),
               "-"
            )
         )
      )
   )
)</f>
        <v>2</v>
      </c>
      <c r="Q230" s="203" cm="1">
        <f t="array" ref="Q230">IF('Data Table'!S231="", "-",
   IF('Data Table'!S231="-", "-",
      IF(ISNUMBER('Data Table'!S231*1), 'Data Table'!S231,
         IF(ISNUMBER(SEARCH("hrs", 'Data Table'!S231)),
            IFERROR(
               ROUND(SUMPRODUCT(
                  VALUE(LEFT(_xlfn.TEXTSPLIT('Data Table'!S231, CHAR(10)), FIND("-", _xlfn.TEXTSPLIT('Data Table'!S231, CHAR(10)))-1)) *
                  (VALUE(MID(_xlfn.TEXTSPLIT('Data Table'!S231, CHAR(10)), FIND("-", _xlfn.TEXTSPLIT('Data Table'!S231, CHAR(10)))+2,
                  SEARCH("hrs", _xlfn.TEXTSPLIT('Data Table'!S231, CHAR(10)))-SEARCH("-", _xlfn.TEXTSPLIT('Data Table'!S231, CHAR(10)))-2))/12)
               ), 2),
               "-"
            )
         )
      )
   )
)</f>
        <v>2</v>
      </c>
      <c r="R230" s="203" cm="1">
        <f t="array" ref="R230">IF('Data Table'!T231="", "-",
   IF('Data Table'!T231="-", "-",
      IF(ISNUMBER('Data Table'!T231*1), 'Data Table'!T231,
         IF(ISNUMBER(SEARCH("hrs", 'Data Table'!T231)),
            IFERROR(
               ROUND(SUMPRODUCT(
                  VALUE(LEFT(_xlfn.TEXTSPLIT('Data Table'!T231, CHAR(10)), FIND("-", _xlfn.TEXTSPLIT('Data Table'!T231, CHAR(10)))-1)) *
                  (VALUE(MID(_xlfn.TEXTSPLIT('Data Table'!T231, CHAR(10)), FIND("-", _xlfn.TEXTSPLIT('Data Table'!T231, CHAR(10)))+2,
                  SEARCH("hrs", _xlfn.TEXTSPLIT('Data Table'!T231, CHAR(10)))-SEARCH("-", _xlfn.TEXTSPLIT('Data Table'!T231, CHAR(10)))-2))/12)
               ), 2),
               "-"
            )
         )
      )
   )
)</f>
        <v>5.58</v>
      </c>
      <c r="S230" s="203" cm="1">
        <f t="array" ref="S230">IF('Data Table'!U231="", "-",
   IF('Data Table'!U231="-", "-",
      IF(ISNUMBER('Data Table'!U231*1), 'Data Table'!U231,
         IF(ISNUMBER(SEARCH("hrs", 'Data Table'!U231)),
            IFERROR(
               ROUND(SUMPRODUCT(
                  VALUE(LEFT(_xlfn.TEXTSPLIT('Data Table'!U231, CHAR(10)), FIND("-", _xlfn.TEXTSPLIT('Data Table'!U231, CHAR(10)))-1)) *
                  (VALUE(MID(_xlfn.TEXTSPLIT('Data Table'!U231, CHAR(10)), FIND("-", _xlfn.TEXTSPLIT('Data Table'!U231, CHAR(10)))+2,
                  SEARCH("hrs", _xlfn.TEXTSPLIT('Data Table'!U231, CHAR(10)))-SEARCH("-", _xlfn.TEXTSPLIT('Data Table'!U231, CHAR(10)))-2))/12)
               ), 2),
               "-"
            )
         )
      )
   )
)</f>
        <v>6</v>
      </c>
      <c r="T230" s="251">
        <v>21187</v>
      </c>
      <c r="U230" s="276">
        <v>77824</v>
      </c>
      <c r="V230" s="251">
        <v>1122</v>
      </c>
      <c r="W230" s="295"/>
    </row>
    <row r="231" spans="1:23" s="3" customFormat="1" ht="20.25" customHeight="1">
      <c r="A231" s="205">
        <v>45541</v>
      </c>
      <c r="B231" s="203" cm="1">
        <f t="array" ref="B231">IF('Data Table'!B232="", "-",
   IF('Data Table'!B232="-", "-",
      IF(ISNUMBER('Data Table'!B232*1), 'Data Table'!B232,
         IF(ISNUMBER(SEARCH("hrs", 'Data Table'!B232)),
            IFERROR(
               ROUND(SUMPRODUCT(
                  VALUE(LEFT(_xlfn.TEXTSPLIT('Data Table'!B232, CHAR(10)), FIND("-", _xlfn.TEXTSPLIT('Data Table'!B232, CHAR(10)))-1)) *
                  (VALUE(MID(_xlfn.TEXTSPLIT('Data Table'!B232, CHAR(10)), FIND("-", _xlfn.TEXTSPLIT('Data Table'!B232, CHAR(10)))+2,
                  SEARCH("hrs", _xlfn.TEXTSPLIT('Data Table'!B232, CHAR(10)))-SEARCH("-", _xlfn.TEXTSPLIT('Data Table'!B232, CHAR(10)))-2))/12)
               ), 2),
               "-"
            )
         )
      )
   )
)</f>
        <v>147</v>
      </c>
      <c r="C231" s="203" cm="1">
        <f t="array" ref="C231">IF('Data Table'!C232="", "-",
   IF('Data Table'!C232="-", "-",
      IF(ISNUMBER('Data Table'!C232*1), 'Data Table'!C232,
         IF(ISNUMBER(SEARCH("hrs", 'Data Table'!C232)),
            IFERROR(
               ROUND(SUMPRODUCT(
                  VALUE(LEFT(_xlfn.TEXTSPLIT('Data Table'!C232, CHAR(10)), FIND("-", _xlfn.TEXTSPLIT('Data Table'!C232, CHAR(10)))-1)) *
                  (VALUE(MID(_xlfn.TEXTSPLIT('Data Table'!C232, CHAR(10)), FIND("-", _xlfn.TEXTSPLIT('Data Table'!C232, CHAR(10)))+2,
                  SEARCH("hrs", _xlfn.TEXTSPLIT('Data Table'!C232, CHAR(10)))-SEARCH("-", _xlfn.TEXTSPLIT('Data Table'!C232, CHAR(10)))-2))/12)
               ), 2),
               "-"
            )
         )
      )
   )
)</f>
        <v>145</v>
      </c>
      <c r="D231" s="203" cm="1">
        <f t="array" ref="D231">IF('Data Table'!D232="", "-",
   IF('Data Table'!D232="-", "-",
      IF(ISNUMBER('Data Table'!D232*1), 'Data Table'!D232,
         IF(ISNUMBER(SEARCH("hrs", 'Data Table'!D232)),
            IFERROR(
               ROUND(SUMPRODUCT(
                  VALUE(LEFT(_xlfn.TEXTSPLIT('Data Table'!D232, CHAR(10)), FIND("-", _xlfn.TEXTSPLIT('Data Table'!D232, CHAR(10)))-1)) *
                  (VALUE(MID(_xlfn.TEXTSPLIT('Data Table'!D232, CHAR(10)), FIND("-", _xlfn.TEXTSPLIT('Data Table'!D232, CHAR(10)))+2,
                  SEARCH("hrs", _xlfn.TEXTSPLIT('Data Table'!D232, CHAR(10)))-SEARCH("-", _xlfn.TEXTSPLIT('Data Table'!D232, CHAR(10)))-2))/12)
               ), 2),
               "-"
            )
         )
      )
   )
)</f>
        <v>29</v>
      </c>
      <c r="E231" s="203" cm="1">
        <f t="array" ref="E231">IF('Data Table'!E232="", "-",
   IF('Data Table'!E232="-", "-",
      IF(ISNUMBER('Data Table'!E232*1), 'Data Table'!E232,
         IF(ISNUMBER(SEARCH("hrs", 'Data Table'!E232)),
            IFERROR(
               ROUND(SUMPRODUCT(
                  VALUE(LEFT(_xlfn.TEXTSPLIT('Data Table'!E232, CHAR(10)), FIND("-", _xlfn.TEXTSPLIT('Data Table'!E232, CHAR(10)))-1)) *
                  (VALUE(MID(_xlfn.TEXTSPLIT('Data Table'!E232, CHAR(10)), FIND("-", _xlfn.TEXTSPLIT('Data Table'!E232, CHAR(10)))+2,
                  SEARCH("hrs", _xlfn.TEXTSPLIT('Data Table'!E232, CHAR(10)))-SEARCH("-", _xlfn.TEXTSPLIT('Data Table'!E232, CHAR(10)))-2))/12)
               ), 2),
               "-"
            )
         )
      )
   )
)</f>
        <v>26</v>
      </c>
      <c r="F231" s="203" cm="1">
        <f t="array" ref="F231">IF('Data Table'!F232="", "-",
   IF('Data Table'!F232="-", "-",
      IF(ISNUMBER('Data Table'!F232*1), 'Data Table'!F232,
         IF(ISNUMBER(SEARCH("hrs", 'Data Table'!F232)),
            IFERROR(
               ROUND(SUMPRODUCT(
                  VALUE(LEFT(_xlfn.TEXTSPLIT('Data Table'!F232, CHAR(10)), FIND("-", _xlfn.TEXTSPLIT('Data Table'!F232, CHAR(10)))-1)) *
                  (VALUE(MID(_xlfn.TEXTSPLIT('Data Table'!F232, CHAR(10)), FIND("-", _xlfn.TEXTSPLIT('Data Table'!F232, CHAR(10)))+2,
                  SEARCH("hrs", _xlfn.TEXTSPLIT('Data Table'!F232, CHAR(10)))-SEARCH("-", _xlfn.TEXTSPLIT('Data Table'!F232, CHAR(10)))-2))/12)
               ), 2),
               "-"
            )
         )
      )
   )
)</f>
        <v>8</v>
      </c>
      <c r="G231" s="203" cm="1">
        <f t="array" ref="G231">IF('Data Table'!G232="", "-",
   IF('Data Table'!G232="-", "-",
      IF(ISNUMBER('Data Table'!G232*1), 'Data Table'!G232,
         IF(ISNUMBER(SEARCH("hrs", 'Data Table'!G232)),
            IFERROR(
               ROUND(SUMPRODUCT(
                  VALUE(LEFT(_xlfn.TEXTSPLIT('Data Table'!G232, CHAR(10)), FIND("-", _xlfn.TEXTSPLIT('Data Table'!G232, CHAR(10)))-1)) *
                  (VALUE(MID(_xlfn.TEXTSPLIT('Data Table'!G232, CHAR(10)), FIND("-", _xlfn.TEXTSPLIT('Data Table'!G232, CHAR(10)))+2,
                  SEARCH("hrs", _xlfn.TEXTSPLIT('Data Table'!G232, CHAR(10)))-SEARCH("-", _xlfn.TEXTSPLIT('Data Table'!G232, CHAR(10)))-2))/12)
               ), 2),
               "-"
            )
         )
      )
   )
)</f>
        <v>9</v>
      </c>
      <c r="H231" s="203" cm="1">
        <f t="array" ref="H231">IF('Data Table'!H232="", "-",
   IF('Data Table'!H232="-", "-",
      IF(ISNUMBER('Data Table'!H232*1), 'Data Table'!H232,
         IF(ISNUMBER(SEARCH("hrs", 'Data Table'!H232)),
            IFERROR(
               ROUND(SUMPRODUCT(
                  VALUE(LEFT(_xlfn.TEXTSPLIT('Data Table'!H232, CHAR(10)), FIND("-", _xlfn.TEXTSPLIT('Data Table'!H232, CHAR(10)))-1)) *
                  (VALUE(MID(_xlfn.TEXTSPLIT('Data Table'!H232, CHAR(10)), FIND("-", _xlfn.TEXTSPLIT('Data Table'!H232, CHAR(10)))+2,
                  SEARCH("hrs", _xlfn.TEXTSPLIT('Data Table'!H232, CHAR(10)))-SEARCH("-", _xlfn.TEXTSPLIT('Data Table'!H232, CHAR(10)))-2))/12)
               ), 2),
               "-"
            )
         )
      )
   )
)</f>
        <v>9</v>
      </c>
      <c r="I231" s="203" cm="1">
        <f t="array" ref="I231">IF('Data Table'!I232="", "-",
   IF('Data Table'!I232="-", "-",
      IF(ISNUMBER('Data Table'!I232*1), 'Data Table'!I232,
         IF(ISNUMBER(SEARCH("hrs", 'Data Table'!I232)),
            IFERROR(
               ROUND(SUMPRODUCT(
                  VALUE(LEFT(_xlfn.TEXTSPLIT('Data Table'!I232, CHAR(10)), FIND("-", _xlfn.TEXTSPLIT('Data Table'!I232, CHAR(10)))-1)) *
                  (VALUE(MID(_xlfn.TEXTSPLIT('Data Table'!I232, CHAR(10)), FIND("-", _xlfn.TEXTSPLIT('Data Table'!I232, CHAR(10)))+2,
                  SEARCH("hrs", _xlfn.TEXTSPLIT('Data Table'!I232, CHAR(10)))-SEARCH("-", _xlfn.TEXTSPLIT('Data Table'!I232, CHAR(10)))-2))/12)
               ), 2),
               "-"
            )
         )
      )
   )
)</f>
        <v>9</v>
      </c>
      <c r="J231" s="203" cm="1">
        <f t="array" ref="J231">IF('Data Table'!J232="", "-",
   IF('Data Table'!J232="-", "-",
      IF(ISNUMBER('Data Table'!J232*1), 'Data Table'!J232,
         IF(ISNUMBER(SEARCH("hrs", 'Data Table'!J232)),
            IFERROR(
               ROUND(SUMPRODUCT(
                  VALUE(LEFT(_xlfn.TEXTSPLIT('Data Table'!J232, CHAR(10)), FIND("-", _xlfn.TEXTSPLIT('Data Table'!J232, CHAR(10)))-1)) *
                  (VALUE(MID(_xlfn.TEXTSPLIT('Data Table'!J232, CHAR(10)), FIND("-", _xlfn.TEXTSPLIT('Data Table'!J232, CHAR(10)))+2,
                  SEARCH("hrs", _xlfn.TEXTSPLIT('Data Table'!J232, CHAR(10)))-SEARCH("-", _xlfn.TEXTSPLIT('Data Table'!J232, CHAR(10)))-2))/12)
               ), 2),
               "-"
            )
         )
      )
   )
)</f>
        <v>3</v>
      </c>
      <c r="K231" s="203" cm="1">
        <f t="array" ref="K231">IF('Data Table'!K232="", "-",
   IF('Data Table'!K232="-", "-",
      IF(ISNUMBER('Data Table'!K232*1), 'Data Table'!K232,
         IF(ISNUMBER(SEARCH("hrs", 'Data Table'!K232)),
            IFERROR(
               ROUND(SUMPRODUCT(
                  VALUE(LEFT(_xlfn.TEXTSPLIT('Data Table'!K232, CHAR(10)), FIND("-", _xlfn.TEXTSPLIT('Data Table'!K232, CHAR(10)))-1)) *
                  (VALUE(MID(_xlfn.TEXTSPLIT('Data Table'!K232, CHAR(10)), FIND("-", _xlfn.TEXTSPLIT('Data Table'!K232, CHAR(10)))+2,
                  SEARCH("hrs", _xlfn.TEXTSPLIT('Data Table'!K232, CHAR(10)))-SEARCH("-", _xlfn.TEXTSPLIT('Data Table'!K232, CHAR(10)))-2))/12)
               ), 2),
               "-"
            )
         )
      )
   )
)</f>
        <v>1</v>
      </c>
      <c r="L231" s="203" cm="1">
        <f t="array" ref="L231">IF('Data Table'!N232="", "-",
   IF('Data Table'!N232="-", "-",
      IF(ISNUMBER('Data Table'!N232*1), 'Data Table'!N232,
         IF(ISNUMBER(SEARCH("hrs", 'Data Table'!N232)),
            IFERROR(
               ROUND(SUMPRODUCT(
                  VALUE(LEFT(_xlfn.TEXTSPLIT('Data Table'!N232, CHAR(10)), FIND("-", _xlfn.TEXTSPLIT('Data Table'!N232, CHAR(10)))-1)) *
                  (VALUE(MID(_xlfn.TEXTSPLIT('Data Table'!N232, CHAR(10)), FIND("-", _xlfn.TEXTSPLIT('Data Table'!N232, CHAR(10)))+2,
                  SEARCH("hrs", _xlfn.TEXTSPLIT('Data Table'!N232, CHAR(10)))-SEARCH("-", _xlfn.TEXTSPLIT('Data Table'!N232, CHAR(10)))-2))/12)
               ), 2),
               "-"
            )
         )
      )
   )
)</f>
        <v>2</v>
      </c>
      <c r="M231" s="203" cm="1">
        <f t="array" ref="M231">IF('Data Table'!O232="", "-",
   IF('Data Table'!O232="-", "-",
      IF(ISNUMBER('Data Table'!O232*1), 'Data Table'!O232,
         IF(ISNUMBER(SEARCH("hrs", 'Data Table'!O232)),
            IFERROR(
               ROUND(SUMPRODUCT(
                  VALUE(LEFT(_xlfn.TEXTSPLIT('Data Table'!O232, CHAR(10)), FIND("-", _xlfn.TEXTSPLIT('Data Table'!O232, CHAR(10)))-1)) *
                  (VALUE(MID(_xlfn.TEXTSPLIT('Data Table'!O232, CHAR(10)), FIND("-", _xlfn.TEXTSPLIT('Data Table'!O232, CHAR(10)))+2,
                  SEARCH("hrs", _xlfn.TEXTSPLIT('Data Table'!O232, CHAR(10)))-SEARCH("-", _xlfn.TEXTSPLIT('Data Table'!O232, CHAR(10)))-2))/12)
               ), 2),
               "-"
            )
         )
      )
   )
)</f>
        <v>1.38</v>
      </c>
      <c r="N231" s="203" cm="1">
        <f t="array" ref="N231">IF('Data Table'!P232="", "-",
   IF('Data Table'!P232="-", "-",
      IF(ISNUMBER('Data Table'!P232*1), 'Data Table'!P232,
         IF(ISNUMBER(SEARCH("hrs", 'Data Table'!P232)),
            IFERROR(
               ROUND(SUMPRODUCT(
                  VALUE(LEFT(_xlfn.TEXTSPLIT('Data Table'!P232, CHAR(10)), FIND("-", _xlfn.TEXTSPLIT('Data Table'!P232, CHAR(10)))-1)) *
                  (VALUE(MID(_xlfn.TEXTSPLIT('Data Table'!P232, CHAR(10)), FIND("-", _xlfn.TEXTSPLIT('Data Table'!P232, CHAR(10)))+2,
                  SEARCH("hrs", _xlfn.TEXTSPLIT('Data Table'!P232, CHAR(10)))-SEARCH("-", _xlfn.TEXTSPLIT('Data Table'!P232, CHAR(10)))-2))/12)
               ), 2),
               "-"
            )
         )
      )
   )
)</f>
        <v>3</v>
      </c>
      <c r="O231" s="203" cm="1">
        <f t="array" ref="O231">IF('Data Table'!Q232="", "-",
   IF('Data Table'!Q232="-", "-",
      IF(ISNUMBER('Data Table'!Q232*1), 'Data Table'!Q232,
         IF(ISNUMBER(SEARCH("hrs", 'Data Table'!Q232)),
            IFERROR(
               ROUND(SUMPRODUCT(
                  VALUE(LEFT(_xlfn.TEXTSPLIT('Data Table'!Q232, CHAR(10)), FIND("-", _xlfn.TEXTSPLIT('Data Table'!Q232, CHAR(10)))-1)) *
                  (VALUE(MID(_xlfn.TEXTSPLIT('Data Table'!Q232, CHAR(10)), FIND("-", _xlfn.TEXTSPLIT('Data Table'!Q232, CHAR(10)))+2,
                  SEARCH("hrs", _xlfn.TEXTSPLIT('Data Table'!Q232, CHAR(10)))-SEARCH("-", _xlfn.TEXTSPLIT('Data Table'!Q232, CHAR(10)))-2))/12)
               ), 2),
               "-"
            )
         )
      )
   )
)</f>
        <v>3</v>
      </c>
      <c r="P231" s="203" cm="1">
        <f t="array" ref="P231">IF('Data Table'!R232="", "-",
   IF('Data Table'!R232="-", "-",
      IF(ISNUMBER('Data Table'!R232*1), 'Data Table'!R232,
         IF(ISNUMBER(SEARCH("hrs", 'Data Table'!R232)),
            IFERROR(
               ROUND(SUMPRODUCT(
                  VALUE(LEFT(_xlfn.TEXTSPLIT('Data Table'!R232, CHAR(10)), FIND("-", _xlfn.TEXTSPLIT('Data Table'!R232, CHAR(10)))-1)) *
                  (VALUE(MID(_xlfn.TEXTSPLIT('Data Table'!R232, CHAR(10)), FIND("-", _xlfn.TEXTSPLIT('Data Table'!R232, CHAR(10)))+2,
                  SEARCH("hrs", _xlfn.TEXTSPLIT('Data Table'!R232, CHAR(10)))-SEARCH("-", _xlfn.TEXTSPLIT('Data Table'!R232, CHAR(10)))-2))/12)
               ), 2),
               "-"
            )
         )
      )
   )
)</f>
        <v>2</v>
      </c>
      <c r="Q231" s="203" cm="1">
        <f t="array" ref="Q231">IF('Data Table'!S232="", "-",
   IF('Data Table'!S232="-", "-",
      IF(ISNUMBER('Data Table'!S232*1), 'Data Table'!S232,
         IF(ISNUMBER(SEARCH("hrs", 'Data Table'!S232)),
            IFERROR(
               ROUND(SUMPRODUCT(
                  VALUE(LEFT(_xlfn.TEXTSPLIT('Data Table'!S232, CHAR(10)), FIND("-", _xlfn.TEXTSPLIT('Data Table'!S232, CHAR(10)))-1)) *
                  (VALUE(MID(_xlfn.TEXTSPLIT('Data Table'!S232, CHAR(10)), FIND("-", _xlfn.TEXTSPLIT('Data Table'!S232, CHAR(10)))+2,
                  SEARCH("hrs", _xlfn.TEXTSPLIT('Data Table'!S232, CHAR(10)))-SEARCH("-", _xlfn.TEXTSPLIT('Data Table'!S232, CHAR(10)))-2))/12)
               ), 2),
               "-"
            )
         )
      )
   )
)</f>
        <v>2</v>
      </c>
      <c r="R231" s="203" cm="1">
        <f t="array" ref="R231">IF('Data Table'!T232="", "-",
   IF('Data Table'!T232="-", "-",
      IF(ISNUMBER('Data Table'!T232*1), 'Data Table'!T232,
         IF(ISNUMBER(SEARCH("hrs", 'Data Table'!T232)),
            IFERROR(
               ROUND(SUMPRODUCT(
                  VALUE(LEFT(_xlfn.TEXTSPLIT('Data Table'!T232, CHAR(10)), FIND("-", _xlfn.TEXTSPLIT('Data Table'!T232, CHAR(10)))-1)) *
                  (VALUE(MID(_xlfn.TEXTSPLIT('Data Table'!T232, CHAR(10)), FIND("-", _xlfn.TEXTSPLIT('Data Table'!T232, CHAR(10)))+2,
                  SEARCH("hrs", _xlfn.TEXTSPLIT('Data Table'!T232, CHAR(10)))-SEARCH("-", _xlfn.TEXTSPLIT('Data Table'!T232, CHAR(10)))-2))/12)
               ), 2),
               "-"
            )
         )
      )
   )
)</f>
        <v>6</v>
      </c>
      <c r="S231" s="203" cm="1">
        <f t="array" ref="S231">IF('Data Table'!U232="", "-",
   IF('Data Table'!U232="-", "-",
      IF(ISNUMBER('Data Table'!U232*1), 'Data Table'!U232,
         IF(ISNUMBER(SEARCH("hrs", 'Data Table'!U232)),
            IFERROR(
               ROUND(SUMPRODUCT(
                  VALUE(LEFT(_xlfn.TEXTSPLIT('Data Table'!U232, CHAR(10)), FIND("-", _xlfn.TEXTSPLIT('Data Table'!U232, CHAR(10)))-1)) *
                  (VALUE(MID(_xlfn.TEXTSPLIT('Data Table'!U232, CHAR(10)), FIND("-", _xlfn.TEXTSPLIT('Data Table'!U232, CHAR(10)))+2,
                  SEARCH("hrs", _xlfn.TEXTSPLIT('Data Table'!U232, CHAR(10)))-SEARCH("-", _xlfn.TEXTSPLIT('Data Table'!U232, CHAR(10)))-2))/12)
               ), 2),
               "-"
            )
         )
      )
   )
)</f>
        <v>6</v>
      </c>
      <c r="T231" s="251">
        <v>26596</v>
      </c>
      <c r="U231" s="251">
        <v>69853</v>
      </c>
      <c r="V231" s="251">
        <v>1051</v>
      </c>
      <c r="W231" s="295"/>
    </row>
    <row r="232" spans="1:23" s="3" customFormat="1" ht="20.25" customHeight="1">
      <c r="A232" s="205">
        <v>45542</v>
      </c>
      <c r="B232" s="203" cm="1">
        <f t="array" ref="B232">IF('Data Table'!B233="", "-",
   IF('Data Table'!B233="-", "-",
      IF(ISNUMBER('Data Table'!B233*1), 'Data Table'!B233,
         IF(ISNUMBER(SEARCH("hrs", 'Data Table'!B233)),
            IFERROR(
               ROUND(SUMPRODUCT(
                  VALUE(LEFT(_xlfn.TEXTSPLIT('Data Table'!B233, CHAR(10)), FIND("-", _xlfn.TEXTSPLIT('Data Table'!B233, CHAR(10)))-1)) *
                  (VALUE(MID(_xlfn.TEXTSPLIT('Data Table'!B233, CHAR(10)), FIND("-", _xlfn.TEXTSPLIT('Data Table'!B233, CHAR(10)))+2,
                  SEARCH("hrs", _xlfn.TEXTSPLIT('Data Table'!B233, CHAR(10)))-SEARCH("-", _xlfn.TEXTSPLIT('Data Table'!B233, CHAR(10)))-2))/12)
               ), 2),
               "-"
            )
         )
      )
   )
)</f>
        <v>151</v>
      </c>
      <c r="C232" s="203" cm="1">
        <f t="array" ref="C232">IF('Data Table'!C233="", "-",
   IF('Data Table'!C233="-", "-",
      IF(ISNUMBER('Data Table'!C233*1), 'Data Table'!C233,
         IF(ISNUMBER(SEARCH("hrs", 'Data Table'!C233)),
            IFERROR(
               ROUND(SUMPRODUCT(
                  VALUE(LEFT(_xlfn.TEXTSPLIT('Data Table'!C233, CHAR(10)), FIND("-", _xlfn.TEXTSPLIT('Data Table'!C233, CHAR(10)))-1)) *
                  (VALUE(MID(_xlfn.TEXTSPLIT('Data Table'!C233, CHAR(10)), FIND("-", _xlfn.TEXTSPLIT('Data Table'!C233, CHAR(10)))+2,
                  SEARCH("hrs", _xlfn.TEXTSPLIT('Data Table'!C233, CHAR(10)))-SEARCH("-", _xlfn.TEXTSPLIT('Data Table'!C233, CHAR(10)))-2))/12)
               ), 2),
               "-"
            )
         )
      )
   )
)</f>
        <v>156</v>
      </c>
      <c r="D232" s="203" cm="1">
        <f t="array" ref="D232">IF('Data Table'!D233="", "-",
   IF('Data Table'!D233="-", "-",
      IF(ISNUMBER('Data Table'!D233*1), 'Data Table'!D233,
         IF(ISNUMBER(SEARCH("hrs", 'Data Table'!D233)),
            IFERROR(
               ROUND(SUMPRODUCT(
                  VALUE(LEFT(_xlfn.TEXTSPLIT('Data Table'!D233, CHAR(10)), FIND("-", _xlfn.TEXTSPLIT('Data Table'!D233, CHAR(10)))-1)) *
                  (VALUE(MID(_xlfn.TEXTSPLIT('Data Table'!D233, CHAR(10)), FIND("-", _xlfn.TEXTSPLIT('Data Table'!D233, CHAR(10)))+2,
                  SEARCH("hrs", _xlfn.TEXTSPLIT('Data Table'!D233, CHAR(10)))-SEARCH("-", _xlfn.TEXTSPLIT('Data Table'!D233, CHAR(10)))-2))/12)
               ), 2),
               "-"
            )
         )
      )
   )
)</f>
        <v>29</v>
      </c>
      <c r="E232" s="203" cm="1">
        <f t="array" ref="E232">IF('Data Table'!E233="", "-",
   IF('Data Table'!E233="-", "-",
      IF(ISNUMBER('Data Table'!E233*1), 'Data Table'!E233,
         IF(ISNUMBER(SEARCH("hrs", 'Data Table'!E233)),
            IFERROR(
               ROUND(SUMPRODUCT(
                  VALUE(LEFT(_xlfn.TEXTSPLIT('Data Table'!E233, CHAR(10)), FIND("-", _xlfn.TEXTSPLIT('Data Table'!E233, CHAR(10)))-1)) *
                  (VALUE(MID(_xlfn.TEXTSPLIT('Data Table'!E233, CHAR(10)), FIND("-", _xlfn.TEXTSPLIT('Data Table'!E233, CHAR(10)))+2,
                  SEARCH("hrs", _xlfn.TEXTSPLIT('Data Table'!E233, CHAR(10)))-SEARCH("-", _xlfn.TEXTSPLIT('Data Table'!E233, CHAR(10)))-2))/12)
               ), 2),
               "-"
            )
         )
      )
   )
)</f>
        <v>28</v>
      </c>
      <c r="F232" s="203" cm="1">
        <f t="array" ref="F232">IF('Data Table'!F233="", "-",
   IF('Data Table'!F233="-", "-",
      IF(ISNUMBER('Data Table'!F233*1), 'Data Table'!F233,
         IF(ISNUMBER(SEARCH("hrs", 'Data Table'!F233)),
            IFERROR(
               ROUND(SUMPRODUCT(
                  VALUE(LEFT(_xlfn.TEXTSPLIT('Data Table'!F233, CHAR(10)), FIND("-", _xlfn.TEXTSPLIT('Data Table'!F233, CHAR(10)))-1)) *
                  (VALUE(MID(_xlfn.TEXTSPLIT('Data Table'!F233, CHAR(10)), FIND("-", _xlfn.TEXTSPLIT('Data Table'!F233, CHAR(10)))+2,
                  SEARCH("hrs", _xlfn.TEXTSPLIT('Data Table'!F233, CHAR(10)))-SEARCH("-", _xlfn.TEXTSPLIT('Data Table'!F233, CHAR(10)))-2))/12)
               ), 2),
               "-"
            )
         )
      )
   )
)</f>
        <v>9</v>
      </c>
      <c r="G232" s="203" cm="1">
        <f t="array" ref="G232">IF('Data Table'!G233="", "-",
   IF('Data Table'!G233="-", "-",
      IF(ISNUMBER('Data Table'!G233*1), 'Data Table'!G233,
         IF(ISNUMBER(SEARCH("hrs", 'Data Table'!G233)),
            IFERROR(
               ROUND(SUMPRODUCT(
                  VALUE(LEFT(_xlfn.TEXTSPLIT('Data Table'!G233, CHAR(10)), FIND("-", _xlfn.TEXTSPLIT('Data Table'!G233, CHAR(10)))-1)) *
                  (VALUE(MID(_xlfn.TEXTSPLIT('Data Table'!G233, CHAR(10)), FIND("-", _xlfn.TEXTSPLIT('Data Table'!G233, CHAR(10)))+2,
                  SEARCH("hrs", _xlfn.TEXTSPLIT('Data Table'!G233, CHAR(10)))-SEARCH("-", _xlfn.TEXTSPLIT('Data Table'!G233, CHAR(10)))-2))/12)
               ), 2),
               "-"
            )
         )
      )
   )
)</f>
        <v>8</v>
      </c>
      <c r="H232" s="203" cm="1">
        <f t="array" ref="H232">IF('Data Table'!H233="", "-",
   IF('Data Table'!H233="-", "-",
      IF(ISNUMBER('Data Table'!H233*1), 'Data Table'!H233,
         IF(ISNUMBER(SEARCH("hrs", 'Data Table'!H233)),
            IFERROR(
               ROUND(SUMPRODUCT(
                  VALUE(LEFT(_xlfn.TEXTSPLIT('Data Table'!H233, CHAR(10)), FIND("-", _xlfn.TEXTSPLIT('Data Table'!H233, CHAR(10)))-1)) *
                  (VALUE(MID(_xlfn.TEXTSPLIT('Data Table'!H233, CHAR(10)), FIND("-", _xlfn.TEXTSPLIT('Data Table'!H233, CHAR(10)))+2,
                  SEARCH("hrs", _xlfn.TEXTSPLIT('Data Table'!H233, CHAR(10)))-SEARCH("-", _xlfn.TEXTSPLIT('Data Table'!H233, CHAR(10)))-2))/12)
               ), 2),
               "-"
            )
         )
      )
   )
)</f>
        <v>9</v>
      </c>
      <c r="I232" s="203" cm="1">
        <f t="array" ref="I232">IF('Data Table'!I233="", "-",
   IF('Data Table'!I233="-", "-",
      IF(ISNUMBER('Data Table'!I233*1), 'Data Table'!I233,
         IF(ISNUMBER(SEARCH("hrs", 'Data Table'!I233)),
            IFERROR(
               ROUND(SUMPRODUCT(
                  VALUE(LEFT(_xlfn.TEXTSPLIT('Data Table'!I233, CHAR(10)), FIND("-", _xlfn.TEXTSPLIT('Data Table'!I233, CHAR(10)))-1)) *
                  (VALUE(MID(_xlfn.TEXTSPLIT('Data Table'!I233, CHAR(10)), FIND("-", _xlfn.TEXTSPLIT('Data Table'!I233, CHAR(10)))+2,
                  SEARCH("hrs", _xlfn.TEXTSPLIT('Data Table'!I233, CHAR(10)))-SEARCH("-", _xlfn.TEXTSPLIT('Data Table'!I233, CHAR(10)))-2))/12)
               ), 2),
               "-"
            )
         )
      )
   )
)</f>
        <v>10</v>
      </c>
      <c r="J232" s="203" cm="1">
        <f t="array" ref="J232">IF('Data Table'!J233="", "-",
   IF('Data Table'!J233="-", "-",
      IF(ISNUMBER('Data Table'!J233*1), 'Data Table'!J233,
         IF(ISNUMBER(SEARCH("hrs", 'Data Table'!J233)),
            IFERROR(
               ROUND(SUMPRODUCT(
                  VALUE(LEFT(_xlfn.TEXTSPLIT('Data Table'!J233, CHAR(10)), FIND("-", _xlfn.TEXTSPLIT('Data Table'!J233, CHAR(10)))-1)) *
                  (VALUE(MID(_xlfn.TEXTSPLIT('Data Table'!J233, CHAR(10)), FIND("-", _xlfn.TEXTSPLIT('Data Table'!J233, CHAR(10)))+2,
                  SEARCH("hrs", _xlfn.TEXTSPLIT('Data Table'!J233, CHAR(10)))-SEARCH("-", _xlfn.TEXTSPLIT('Data Table'!J233, CHAR(10)))-2))/12)
               ), 2),
               "-"
            )
         )
      )
   )
)</f>
        <v>0</v>
      </c>
      <c r="K232" s="203" cm="1">
        <f t="array" ref="K232">IF('Data Table'!K233="", "-",
   IF('Data Table'!K233="-", "-",
      IF(ISNUMBER('Data Table'!K233*1), 'Data Table'!K233,
         IF(ISNUMBER(SEARCH("hrs", 'Data Table'!K233)),
            IFERROR(
               ROUND(SUMPRODUCT(
                  VALUE(LEFT(_xlfn.TEXTSPLIT('Data Table'!K233, CHAR(10)), FIND("-", _xlfn.TEXTSPLIT('Data Table'!K233, CHAR(10)))-1)) *
                  (VALUE(MID(_xlfn.TEXTSPLIT('Data Table'!K233, CHAR(10)), FIND("-", _xlfn.TEXTSPLIT('Data Table'!K233, CHAR(10)))+2,
                  SEARCH("hrs", _xlfn.TEXTSPLIT('Data Table'!K233, CHAR(10)))-SEARCH("-", _xlfn.TEXTSPLIT('Data Table'!K233, CHAR(10)))-2))/12)
               ), 2),
               "-"
            )
         )
      )
   )
)</f>
        <v>3</v>
      </c>
      <c r="L232" s="203" cm="1">
        <f t="array" ref="L232">IF('Data Table'!N233="", "-",
   IF('Data Table'!N233="-", "-",
      IF(ISNUMBER('Data Table'!N233*1), 'Data Table'!N233,
         IF(ISNUMBER(SEARCH("hrs", 'Data Table'!N233)),
            IFERROR(
               ROUND(SUMPRODUCT(
                  VALUE(LEFT(_xlfn.TEXTSPLIT('Data Table'!N233, CHAR(10)), FIND("-", _xlfn.TEXTSPLIT('Data Table'!N233, CHAR(10)))-1)) *
                  (VALUE(MID(_xlfn.TEXTSPLIT('Data Table'!N233, CHAR(10)), FIND("-", _xlfn.TEXTSPLIT('Data Table'!N233, CHAR(10)))+2,
                  SEARCH("hrs", _xlfn.TEXTSPLIT('Data Table'!N233, CHAR(10)))-SEARCH("-", _xlfn.TEXTSPLIT('Data Table'!N233, CHAR(10)))-2))/12)
               ), 2),
               "-"
            )
         )
      )
   )
)</f>
        <v>2</v>
      </c>
      <c r="M232" s="203" cm="1">
        <f t="array" ref="M232">IF('Data Table'!O233="", "-",
   IF('Data Table'!O233="-", "-",
      IF(ISNUMBER('Data Table'!O233*1), 'Data Table'!O233,
         IF(ISNUMBER(SEARCH("hrs", 'Data Table'!O233)),
            IFERROR(
               ROUND(SUMPRODUCT(
                  VALUE(LEFT(_xlfn.TEXTSPLIT('Data Table'!O233, CHAR(10)), FIND("-", _xlfn.TEXTSPLIT('Data Table'!O233, CHAR(10)))-1)) *
                  (VALUE(MID(_xlfn.TEXTSPLIT('Data Table'!O233, CHAR(10)), FIND("-", _xlfn.TEXTSPLIT('Data Table'!O233, CHAR(10)))+2,
                  SEARCH("hrs", _xlfn.TEXTSPLIT('Data Table'!O233, CHAR(10)))-SEARCH("-", _xlfn.TEXTSPLIT('Data Table'!O233, CHAR(10)))-2))/12)
               ), 2),
               "-"
            )
         )
      )
   )
)</f>
        <v>1.5</v>
      </c>
      <c r="N232" s="203" cm="1">
        <f t="array" ref="N232">IF('Data Table'!P233="", "-",
   IF('Data Table'!P233="-", "-",
      IF(ISNUMBER('Data Table'!P233*1), 'Data Table'!P233,
         IF(ISNUMBER(SEARCH("hrs", 'Data Table'!P233)),
            IFERROR(
               ROUND(SUMPRODUCT(
                  VALUE(LEFT(_xlfn.TEXTSPLIT('Data Table'!P233, CHAR(10)), FIND("-", _xlfn.TEXTSPLIT('Data Table'!P233, CHAR(10)))-1)) *
                  (VALUE(MID(_xlfn.TEXTSPLIT('Data Table'!P233, CHAR(10)), FIND("-", _xlfn.TEXTSPLIT('Data Table'!P233, CHAR(10)))+2,
                  SEARCH("hrs", _xlfn.TEXTSPLIT('Data Table'!P233, CHAR(10)))-SEARCH("-", _xlfn.TEXTSPLIT('Data Table'!P233, CHAR(10)))-2))/12)
               ), 2),
               "-"
            )
         )
      )
   )
)</f>
        <v>5</v>
      </c>
      <c r="O232" s="203" cm="1">
        <f t="array" ref="O232">IF('Data Table'!Q233="", "-",
   IF('Data Table'!Q233="-", "-",
      IF(ISNUMBER('Data Table'!Q233*1), 'Data Table'!Q233,
         IF(ISNUMBER(SEARCH("hrs", 'Data Table'!Q233)),
            IFERROR(
               ROUND(SUMPRODUCT(
                  VALUE(LEFT(_xlfn.TEXTSPLIT('Data Table'!Q233, CHAR(10)), FIND("-", _xlfn.TEXTSPLIT('Data Table'!Q233, CHAR(10)))-1)) *
                  (VALUE(MID(_xlfn.TEXTSPLIT('Data Table'!Q233, CHAR(10)), FIND("-", _xlfn.TEXTSPLIT('Data Table'!Q233, CHAR(10)))+2,
                  SEARCH("hrs", _xlfn.TEXTSPLIT('Data Table'!Q233, CHAR(10)))-SEARCH("-", _xlfn.TEXTSPLIT('Data Table'!Q233, CHAR(10)))-2))/12)
               ), 2),
               "-"
            )
         )
      )
   )
)</f>
        <v>4</v>
      </c>
      <c r="P232" s="203" cm="1">
        <f t="array" ref="P232">IF('Data Table'!R233="", "-",
   IF('Data Table'!R233="-", "-",
      IF(ISNUMBER('Data Table'!R233*1), 'Data Table'!R233,
         IF(ISNUMBER(SEARCH("hrs", 'Data Table'!R233)),
            IFERROR(
               ROUND(SUMPRODUCT(
                  VALUE(LEFT(_xlfn.TEXTSPLIT('Data Table'!R233, CHAR(10)), FIND("-", _xlfn.TEXTSPLIT('Data Table'!R233, CHAR(10)))-1)) *
                  (VALUE(MID(_xlfn.TEXTSPLIT('Data Table'!R233, CHAR(10)), FIND("-", _xlfn.TEXTSPLIT('Data Table'!R233, CHAR(10)))+2,
                  SEARCH("hrs", _xlfn.TEXTSPLIT('Data Table'!R233, CHAR(10)))-SEARCH("-", _xlfn.TEXTSPLIT('Data Table'!R233, CHAR(10)))-2))/12)
               ), 2),
               "-"
            )
         )
      )
   )
)</f>
        <v>2</v>
      </c>
      <c r="Q232" s="203" cm="1">
        <f t="array" ref="Q232">IF('Data Table'!S233="", "-",
   IF('Data Table'!S233="-", "-",
      IF(ISNUMBER('Data Table'!S233*1), 'Data Table'!S233,
         IF(ISNUMBER(SEARCH("hrs", 'Data Table'!S233)),
            IFERROR(
               ROUND(SUMPRODUCT(
                  VALUE(LEFT(_xlfn.TEXTSPLIT('Data Table'!S233, CHAR(10)), FIND("-", _xlfn.TEXTSPLIT('Data Table'!S233, CHAR(10)))-1)) *
                  (VALUE(MID(_xlfn.TEXTSPLIT('Data Table'!S233, CHAR(10)), FIND("-", _xlfn.TEXTSPLIT('Data Table'!S233, CHAR(10)))+2,
                  SEARCH("hrs", _xlfn.TEXTSPLIT('Data Table'!S233, CHAR(10)))-SEARCH("-", _xlfn.TEXTSPLIT('Data Table'!S233, CHAR(10)))-2))/12)
               ), 2),
               "-"
            )
         )
      )
   )
)</f>
        <v>2</v>
      </c>
      <c r="R232" s="203" cm="1">
        <f t="array" ref="R232">IF('Data Table'!T233="", "-",
   IF('Data Table'!T233="-", "-",
      IF(ISNUMBER('Data Table'!T233*1), 'Data Table'!T233,
         IF(ISNUMBER(SEARCH("hrs", 'Data Table'!T233)),
            IFERROR(
               ROUND(SUMPRODUCT(
                  VALUE(LEFT(_xlfn.TEXTSPLIT('Data Table'!T233, CHAR(10)), FIND("-", _xlfn.TEXTSPLIT('Data Table'!T233, CHAR(10)))-1)) *
                  (VALUE(MID(_xlfn.TEXTSPLIT('Data Table'!T233, CHAR(10)), FIND("-", _xlfn.TEXTSPLIT('Data Table'!T233, CHAR(10)))+2,
                  SEARCH("hrs", _xlfn.TEXTSPLIT('Data Table'!T233, CHAR(10)))-SEARCH("-", _xlfn.TEXTSPLIT('Data Table'!T233, CHAR(10)))-2))/12)
               ), 2),
               "-"
            )
         )
      )
   )
)</f>
        <v>6</v>
      </c>
      <c r="S232" s="203" cm="1">
        <f t="array" ref="S232">IF('Data Table'!U233="", "-",
   IF('Data Table'!U233="-", "-",
      IF(ISNUMBER('Data Table'!U233*1), 'Data Table'!U233,
         IF(ISNUMBER(SEARCH("hrs", 'Data Table'!U233)),
            IFERROR(
               ROUND(SUMPRODUCT(
                  VALUE(LEFT(_xlfn.TEXTSPLIT('Data Table'!U233, CHAR(10)), FIND("-", _xlfn.TEXTSPLIT('Data Table'!U233, CHAR(10)))-1)) *
                  (VALUE(MID(_xlfn.TEXTSPLIT('Data Table'!U233, CHAR(10)), FIND("-", _xlfn.TEXTSPLIT('Data Table'!U233, CHAR(10)))+2,
                  SEARCH("hrs", _xlfn.TEXTSPLIT('Data Table'!U233, CHAR(10)))-SEARCH("-", _xlfn.TEXTSPLIT('Data Table'!U233, CHAR(10)))-2))/12)
               ), 2),
               "-"
            )
         )
      )
   )
)</f>
        <v>6</v>
      </c>
      <c r="T232" s="253">
        <v>26531.66</v>
      </c>
      <c r="U232" s="275">
        <v>70332</v>
      </c>
      <c r="V232" s="253">
        <v>1045</v>
      </c>
      <c r="W232" s="297"/>
    </row>
    <row r="233" spans="1:23" s="3" customFormat="1" ht="20.25" customHeight="1">
      <c r="A233" s="205">
        <v>45543</v>
      </c>
      <c r="B233" s="203" cm="1">
        <f t="array" ref="B233">IF('Data Table'!B234="", "-",
   IF('Data Table'!B234="-", "-",
      IF(ISNUMBER('Data Table'!B234*1), 'Data Table'!B234,
         IF(ISNUMBER(SEARCH("hrs", 'Data Table'!B234)),
            IFERROR(
               ROUND(SUMPRODUCT(
                  VALUE(LEFT(_xlfn.TEXTSPLIT('Data Table'!B234, CHAR(10)), FIND("-", _xlfn.TEXTSPLIT('Data Table'!B234, CHAR(10)))-1)) *
                  (VALUE(MID(_xlfn.TEXTSPLIT('Data Table'!B234, CHAR(10)), FIND("-", _xlfn.TEXTSPLIT('Data Table'!B234, CHAR(10)))+2,
                  SEARCH("hrs", _xlfn.TEXTSPLIT('Data Table'!B234, CHAR(10)))-SEARCH("-", _xlfn.TEXTSPLIT('Data Table'!B234, CHAR(10)))-2))/12)
               ), 2),
               "-"
            )
         )
      )
   )
)</f>
        <v>152</v>
      </c>
      <c r="C233" s="203" cm="1">
        <f t="array" ref="C233">IF('Data Table'!C234="", "-",
   IF('Data Table'!C234="-", "-",
      IF(ISNUMBER('Data Table'!C234*1), 'Data Table'!C234,
         IF(ISNUMBER(SEARCH("hrs", 'Data Table'!C234)),
            IFERROR(
               ROUND(SUMPRODUCT(
                  VALUE(LEFT(_xlfn.TEXTSPLIT('Data Table'!C234, CHAR(10)), FIND("-", _xlfn.TEXTSPLIT('Data Table'!C234, CHAR(10)))-1)) *
                  (VALUE(MID(_xlfn.TEXTSPLIT('Data Table'!C234, CHAR(10)), FIND("-", _xlfn.TEXTSPLIT('Data Table'!C234, CHAR(10)))+2,
                  SEARCH("hrs", _xlfn.TEXTSPLIT('Data Table'!C234, CHAR(10)))-SEARCH("-", _xlfn.TEXTSPLIT('Data Table'!C234, CHAR(10)))-2))/12)
               ), 2),
               "-"
            )
         )
      )
   )
)</f>
        <v>156</v>
      </c>
      <c r="D233" s="203" cm="1">
        <f t="array" ref="D233">IF('Data Table'!D234="", "-",
   IF('Data Table'!D234="-", "-",
      IF(ISNUMBER('Data Table'!D234*1), 'Data Table'!D234,
         IF(ISNUMBER(SEARCH("hrs", 'Data Table'!D234)),
            IFERROR(
               ROUND(SUMPRODUCT(
                  VALUE(LEFT(_xlfn.TEXTSPLIT('Data Table'!D234, CHAR(10)), FIND("-", _xlfn.TEXTSPLIT('Data Table'!D234, CHAR(10)))-1)) *
                  (VALUE(MID(_xlfn.TEXTSPLIT('Data Table'!D234, CHAR(10)), FIND("-", _xlfn.TEXTSPLIT('Data Table'!D234, CHAR(10)))+2,
                  SEARCH("hrs", _xlfn.TEXTSPLIT('Data Table'!D234, CHAR(10)))-SEARCH("-", _xlfn.TEXTSPLIT('Data Table'!D234, CHAR(10)))-2))/12)
               ), 2),
               "-"
            )
         )
      )
   )
)</f>
        <v>29</v>
      </c>
      <c r="E233" s="203" cm="1">
        <f t="array" ref="E233">IF('Data Table'!E234="", "-",
   IF('Data Table'!E234="-", "-",
      IF(ISNUMBER('Data Table'!E234*1), 'Data Table'!E234,
         IF(ISNUMBER(SEARCH("hrs", 'Data Table'!E234)),
            IFERROR(
               ROUND(SUMPRODUCT(
                  VALUE(LEFT(_xlfn.TEXTSPLIT('Data Table'!E234, CHAR(10)), FIND("-", _xlfn.TEXTSPLIT('Data Table'!E234, CHAR(10)))-1)) *
                  (VALUE(MID(_xlfn.TEXTSPLIT('Data Table'!E234, CHAR(10)), FIND("-", _xlfn.TEXTSPLIT('Data Table'!E234, CHAR(10)))+2,
                  SEARCH("hrs", _xlfn.TEXTSPLIT('Data Table'!E234, CHAR(10)))-SEARCH("-", _xlfn.TEXTSPLIT('Data Table'!E234, CHAR(10)))-2))/12)
               ), 2),
               "-"
            )
         )
      )
   )
)</f>
        <v>20</v>
      </c>
      <c r="F233" s="203" cm="1">
        <f t="array" ref="F233">IF('Data Table'!F234="", "-",
   IF('Data Table'!F234="-", "-",
      IF(ISNUMBER('Data Table'!F234*1), 'Data Table'!F234,
         IF(ISNUMBER(SEARCH("hrs", 'Data Table'!F234)),
            IFERROR(
               ROUND(SUMPRODUCT(
                  VALUE(LEFT(_xlfn.TEXTSPLIT('Data Table'!F234, CHAR(10)), FIND("-", _xlfn.TEXTSPLIT('Data Table'!F234, CHAR(10)))-1)) *
                  (VALUE(MID(_xlfn.TEXTSPLIT('Data Table'!F234, CHAR(10)), FIND("-", _xlfn.TEXTSPLIT('Data Table'!F234, CHAR(10)))+2,
                  SEARCH("hrs", _xlfn.TEXTSPLIT('Data Table'!F234, CHAR(10)))-SEARCH("-", _xlfn.TEXTSPLIT('Data Table'!F234, CHAR(10)))-2))/12)
               ), 2),
               "-"
            )
         )
      )
   )
)</f>
        <v>9</v>
      </c>
      <c r="G233" s="203" cm="1">
        <f t="array" ref="G233">IF('Data Table'!G234="", "-",
   IF('Data Table'!G234="-", "-",
      IF(ISNUMBER('Data Table'!G234*1), 'Data Table'!G234,
         IF(ISNUMBER(SEARCH("hrs", 'Data Table'!G234)),
            IFERROR(
               ROUND(SUMPRODUCT(
                  VALUE(LEFT(_xlfn.TEXTSPLIT('Data Table'!G234, CHAR(10)), FIND("-", _xlfn.TEXTSPLIT('Data Table'!G234, CHAR(10)))-1)) *
                  (VALUE(MID(_xlfn.TEXTSPLIT('Data Table'!G234, CHAR(10)), FIND("-", _xlfn.TEXTSPLIT('Data Table'!G234, CHAR(10)))+2,
                  SEARCH("hrs", _xlfn.TEXTSPLIT('Data Table'!G234, CHAR(10)))-SEARCH("-", _xlfn.TEXTSPLIT('Data Table'!G234, CHAR(10)))-2))/12)
               ), 2),
               "-"
            )
         )
      )
   )
)</f>
        <v>9</v>
      </c>
      <c r="H233" s="203" cm="1">
        <f t="array" ref="H233">IF('Data Table'!H234="", "-",
   IF('Data Table'!H234="-", "-",
      IF(ISNUMBER('Data Table'!H234*1), 'Data Table'!H234,
         IF(ISNUMBER(SEARCH("hrs", 'Data Table'!H234)),
            IFERROR(
               ROUND(SUMPRODUCT(
                  VALUE(LEFT(_xlfn.TEXTSPLIT('Data Table'!H234, CHAR(10)), FIND("-", _xlfn.TEXTSPLIT('Data Table'!H234, CHAR(10)))-1)) *
                  (VALUE(MID(_xlfn.TEXTSPLIT('Data Table'!H234, CHAR(10)), FIND("-", _xlfn.TEXTSPLIT('Data Table'!H234, CHAR(10)))+2,
                  SEARCH("hrs", _xlfn.TEXTSPLIT('Data Table'!H234, CHAR(10)))-SEARCH("-", _xlfn.TEXTSPLIT('Data Table'!H234, CHAR(10)))-2))/12)
               ), 2),
               "-"
            )
         )
      )
   )
)</f>
        <v>10</v>
      </c>
      <c r="I233" s="203" cm="1">
        <f t="array" ref="I233">IF('Data Table'!I234="", "-",
   IF('Data Table'!I234="-", "-",
      IF(ISNUMBER('Data Table'!I234*1), 'Data Table'!I234,
         IF(ISNUMBER(SEARCH("hrs", 'Data Table'!I234)),
            IFERROR(
               ROUND(SUMPRODUCT(
                  VALUE(LEFT(_xlfn.TEXTSPLIT('Data Table'!I234, CHAR(10)), FIND("-", _xlfn.TEXTSPLIT('Data Table'!I234, CHAR(10)))-1)) *
                  (VALUE(MID(_xlfn.TEXTSPLIT('Data Table'!I234, CHAR(10)), FIND("-", _xlfn.TEXTSPLIT('Data Table'!I234, CHAR(10)))+2,
                  SEARCH("hrs", _xlfn.TEXTSPLIT('Data Table'!I234, CHAR(10)))-SEARCH("-", _xlfn.TEXTSPLIT('Data Table'!I234, CHAR(10)))-2))/12)
               ), 2),
               "-"
            )
         )
      )
   )
)</f>
        <v>8</v>
      </c>
      <c r="J233" s="203" cm="1">
        <f t="array" ref="J233">IF('Data Table'!J234="", "-",
   IF('Data Table'!J234="-", "-",
      IF(ISNUMBER('Data Table'!J234*1), 'Data Table'!J234,
         IF(ISNUMBER(SEARCH("hrs", 'Data Table'!J234)),
            IFERROR(
               ROUND(SUMPRODUCT(
                  VALUE(LEFT(_xlfn.TEXTSPLIT('Data Table'!J234, CHAR(10)), FIND("-", _xlfn.TEXTSPLIT('Data Table'!J234, CHAR(10)))-1)) *
                  (VALUE(MID(_xlfn.TEXTSPLIT('Data Table'!J234, CHAR(10)), FIND("-", _xlfn.TEXTSPLIT('Data Table'!J234, CHAR(10)))+2,
                  SEARCH("hrs", _xlfn.TEXTSPLIT('Data Table'!J234, CHAR(10)))-SEARCH("-", _xlfn.TEXTSPLIT('Data Table'!J234, CHAR(10)))-2))/12)
               ), 2),
               "-"
            )
         )
      )
   )
)</f>
        <v>4</v>
      </c>
      <c r="K233" s="203" cm="1">
        <f t="array" ref="K233">IF('Data Table'!K234="", "-",
   IF('Data Table'!K234="-", "-",
      IF(ISNUMBER('Data Table'!K234*1), 'Data Table'!K234,
         IF(ISNUMBER(SEARCH("hrs", 'Data Table'!K234)),
            IFERROR(
               ROUND(SUMPRODUCT(
                  VALUE(LEFT(_xlfn.TEXTSPLIT('Data Table'!K234, CHAR(10)), FIND("-", _xlfn.TEXTSPLIT('Data Table'!K234, CHAR(10)))-1)) *
                  (VALUE(MID(_xlfn.TEXTSPLIT('Data Table'!K234, CHAR(10)), FIND("-", _xlfn.TEXTSPLIT('Data Table'!K234, CHAR(10)))+2,
                  SEARCH("hrs", _xlfn.TEXTSPLIT('Data Table'!K234, CHAR(10)))-SEARCH("-", _xlfn.TEXTSPLIT('Data Table'!K234, CHAR(10)))-2))/12)
               ), 2),
               "-"
            )
         )
      )
   )
)</f>
        <v>2</v>
      </c>
      <c r="L233" s="203" cm="1">
        <f t="array" ref="L233">IF('Data Table'!N234="", "-",
   IF('Data Table'!N234="-", "-",
      IF(ISNUMBER('Data Table'!N234*1), 'Data Table'!N234,
         IF(ISNUMBER(SEARCH("hrs", 'Data Table'!N234)),
            IFERROR(
               ROUND(SUMPRODUCT(
                  VALUE(LEFT(_xlfn.TEXTSPLIT('Data Table'!N234, CHAR(10)), FIND("-", _xlfn.TEXTSPLIT('Data Table'!N234, CHAR(10)))-1)) *
                  (VALUE(MID(_xlfn.TEXTSPLIT('Data Table'!N234, CHAR(10)), FIND("-", _xlfn.TEXTSPLIT('Data Table'!N234, CHAR(10)))+2,
                  SEARCH("hrs", _xlfn.TEXTSPLIT('Data Table'!N234, CHAR(10)))-SEARCH("-", _xlfn.TEXTSPLIT('Data Table'!N234, CHAR(10)))-2))/12)
               ), 2),
               "-"
            )
         )
      )
   )
)</f>
        <v>0.67</v>
      </c>
      <c r="M233" s="203" cm="1">
        <f t="array" ref="M233">IF('Data Table'!O234="", "-",
   IF('Data Table'!O234="-", "-",
      IF(ISNUMBER('Data Table'!O234*1), 'Data Table'!O234,
         IF(ISNUMBER(SEARCH("hrs", 'Data Table'!O234)),
            IFERROR(
               ROUND(SUMPRODUCT(
                  VALUE(LEFT(_xlfn.TEXTSPLIT('Data Table'!O234, CHAR(10)), FIND("-", _xlfn.TEXTSPLIT('Data Table'!O234, CHAR(10)))-1)) *
                  (VALUE(MID(_xlfn.TEXTSPLIT('Data Table'!O234, CHAR(10)), FIND("-", _xlfn.TEXTSPLIT('Data Table'!O234, CHAR(10)))+2,
                  SEARCH("hrs", _xlfn.TEXTSPLIT('Data Table'!O234, CHAR(10)))-SEARCH("-", _xlfn.TEXTSPLIT('Data Table'!O234, CHAR(10)))-2))/12)
               ), 2),
               "-"
            )
         )
      )
   )
)</f>
        <v>1</v>
      </c>
      <c r="N233" s="203" cm="1">
        <f t="array" ref="N233">IF('Data Table'!P234="", "-",
   IF('Data Table'!P234="-", "-",
      IF(ISNUMBER('Data Table'!P234*1), 'Data Table'!P234,
         IF(ISNUMBER(SEARCH("hrs", 'Data Table'!P234)),
            IFERROR(
               ROUND(SUMPRODUCT(
                  VALUE(LEFT(_xlfn.TEXTSPLIT('Data Table'!P234, CHAR(10)), FIND("-", _xlfn.TEXTSPLIT('Data Table'!P234, CHAR(10)))-1)) *
                  (VALUE(MID(_xlfn.TEXTSPLIT('Data Table'!P234, CHAR(10)), FIND("-", _xlfn.TEXTSPLIT('Data Table'!P234, CHAR(10)))+2,
                  SEARCH("hrs", _xlfn.TEXTSPLIT('Data Table'!P234, CHAR(10)))-SEARCH("-", _xlfn.TEXTSPLIT('Data Table'!P234, CHAR(10)))-2))/12)
               ), 2),
               "-"
            )
         )
      )
   )
)</f>
        <v>5</v>
      </c>
      <c r="O233" s="203" cm="1">
        <f t="array" ref="O233">IF('Data Table'!Q234="", "-",
   IF('Data Table'!Q234="-", "-",
      IF(ISNUMBER('Data Table'!Q234*1), 'Data Table'!Q234,
         IF(ISNUMBER(SEARCH("hrs", 'Data Table'!Q234)),
            IFERROR(
               ROUND(SUMPRODUCT(
                  VALUE(LEFT(_xlfn.TEXTSPLIT('Data Table'!Q234, CHAR(10)), FIND("-", _xlfn.TEXTSPLIT('Data Table'!Q234, CHAR(10)))-1)) *
                  (VALUE(MID(_xlfn.TEXTSPLIT('Data Table'!Q234, CHAR(10)), FIND("-", _xlfn.TEXTSPLIT('Data Table'!Q234, CHAR(10)))+2,
                  SEARCH("hrs", _xlfn.TEXTSPLIT('Data Table'!Q234, CHAR(10)))-SEARCH("-", _xlfn.TEXTSPLIT('Data Table'!Q234, CHAR(10)))-2))/12)
               ), 2),
               "-"
            )
         )
      )
   )
)</f>
        <v>4</v>
      </c>
      <c r="P233" s="203" cm="1">
        <f t="array" ref="P233">IF('Data Table'!R234="", "-",
   IF('Data Table'!R234="-", "-",
      IF(ISNUMBER('Data Table'!R234*1), 'Data Table'!R234,
         IF(ISNUMBER(SEARCH("hrs", 'Data Table'!R234)),
            IFERROR(
               ROUND(SUMPRODUCT(
                  VALUE(LEFT(_xlfn.TEXTSPLIT('Data Table'!R234, CHAR(10)), FIND("-", _xlfn.TEXTSPLIT('Data Table'!R234, CHAR(10)))-1)) *
                  (VALUE(MID(_xlfn.TEXTSPLIT('Data Table'!R234, CHAR(10)), FIND("-", _xlfn.TEXTSPLIT('Data Table'!R234, CHAR(10)))+2,
                  SEARCH("hrs", _xlfn.TEXTSPLIT('Data Table'!R234, CHAR(10)))-SEARCH("-", _xlfn.TEXTSPLIT('Data Table'!R234, CHAR(10)))-2))/12)
               ), 2),
               "-"
            )
         )
      )
   )
)</f>
        <v>2</v>
      </c>
      <c r="Q233" s="203" cm="1">
        <f t="array" ref="Q233">IF('Data Table'!S234="", "-",
   IF('Data Table'!S234="-", "-",
      IF(ISNUMBER('Data Table'!S234*1), 'Data Table'!S234,
         IF(ISNUMBER(SEARCH("hrs", 'Data Table'!S234)),
            IFERROR(
               ROUND(SUMPRODUCT(
                  VALUE(LEFT(_xlfn.TEXTSPLIT('Data Table'!S234, CHAR(10)), FIND("-", _xlfn.TEXTSPLIT('Data Table'!S234, CHAR(10)))-1)) *
                  (VALUE(MID(_xlfn.TEXTSPLIT('Data Table'!S234, CHAR(10)), FIND("-", _xlfn.TEXTSPLIT('Data Table'!S234, CHAR(10)))+2,
                  SEARCH("hrs", _xlfn.TEXTSPLIT('Data Table'!S234, CHAR(10)))-SEARCH("-", _xlfn.TEXTSPLIT('Data Table'!S234, CHAR(10)))-2))/12)
               ), 2),
               "-"
            )
         )
      )
   )
)</f>
        <v>2</v>
      </c>
      <c r="R233" s="203" cm="1">
        <f t="array" ref="R233">IF('Data Table'!T234="", "-",
   IF('Data Table'!T234="-", "-",
      IF(ISNUMBER('Data Table'!T234*1), 'Data Table'!T234,
         IF(ISNUMBER(SEARCH("hrs", 'Data Table'!T234)),
            IFERROR(
               ROUND(SUMPRODUCT(
                  VALUE(LEFT(_xlfn.TEXTSPLIT('Data Table'!T234, CHAR(10)), FIND("-", _xlfn.TEXTSPLIT('Data Table'!T234, CHAR(10)))-1)) *
                  (VALUE(MID(_xlfn.TEXTSPLIT('Data Table'!T234, CHAR(10)), FIND("-", _xlfn.TEXTSPLIT('Data Table'!T234, CHAR(10)))+2,
                  SEARCH("hrs", _xlfn.TEXTSPLIT('Data Table'!T234, CHAR(10)))-SEARCH("-", _xlfn.TEXTSPLIT('Data Table'!T234, CHAR(10)))-2))/12)
               ), 2),
               "-"
            )
         )
      )
   )
)</f>
        <v>6</v>
      </c>
      <c r="S233" s="203" cm="1">
        <f t="array" ref="S233">IF('Data Table'!U234="", "-",
   IF('Data Table'!U234="-", "-",
      IF(ISNUMBER('Data Table'!U234*1), 'Data Table'!U234,
         IF(ISNUMBER(SEARCH("hrs", 'Data Table'!U234)),
            IFERROR(
               ROUND(SUMPRODUCT(
                  VALUE(LEFT(_xlfn.TEXTSPLIT('Data Table'!U234, CHAR(10)), FIND("-", _xlfn.TEXTSPLIT('Data Table'!U234, CHAR(10)))-1)) *
                  (VALUE(MID(_xlfn.TEXTSPLIT('Data Table'!U234, CHAR(10)), FIND("-", _xlfn.TEXTSPLIT('Data Table'!U234, CHAR(10)))+2,
                  SEARCH("hrs", _xlfn.TEXTSPLIT('Data Table'!U234, CHAR(10)))-SEARCH("-", _xlfn.TEXTSPLIT('Data Table'!U234, CHAR(10)))-2))/12)
               ), 2),
               "-"
            )
         )
      )
   )
)</f>
        <v>6</v>
      </c>
      <c r="T233" s="253">
        <v>28292.518</v>
      </c>
      <c r="U233" s="275">
        <v>70888</v>
      </c>
      <c r="V233" s="253">
        <v>1025</v>
      </c>
      <c r="W233" s="297"/>
    </row>
    <row r="234" spans="1:23" s="3" customFormat="1" ht="20.25" customHeight="1">
      <c r="A234" s="205">
        <v>45544</v>
      </c>
      <c r="B234" s="203" cm="1">
        <f t="array" ref="B234">IF('Data Table'!B235="", "-",
   IF('Data Table'!B235="-", "-",
      IF(ISNUMBER('Data Table'!B235*1), 'Data Table'!B235,
         IF(ISNUMBER(SEARCH("hrs", 'Data Table'!B235)),
            IFERROR(
               ROUND(SUMPRODUCT(
                  VALUE(LEFT(_xlfn.TEXTSPLIT('Data Table'!B235, CHAR(10)), FIND("-", _xlfn.TEXTSPLIT('Data Table'!B235, CHAR(10)))-1)) *
                  (VALUE(MID(_xlfn.TEXTSPLIT('Data Table'!B235, CHAR(10)), FIND("-", _xlfn.TEXTSPLIT('Data Table'!B235, CHAR(10)))+2,
                  SEARCH("hrs", _xlfn.TEXTSPLIT('Data Table'!B235, CHAR(10)))-SEARCH("-", _xlfn.TEXTSPLIT('Data Table'!B235, CHAR(10)))-2))/12)
               ), 2),
               "-"
            )
         )
      )
   )
)</f>
        <v>159</v>
      </c>
      <c r="C234" s="203" cm="1">
        <f t="array" ref="C234">IF('Data Table'!C235="", "-",
   IF('Data Table'!C235="-", "-",
      IF(ISNUMBER('Data Table'!C235*1), 'Data Table'!C235,
         IF(ISNUMBER(SEARCH("hrs", 'Data Table'!C235)),
            IFERROR(
               ROUND(SUMPRODUCT(
                  VALUE(LEFT(_xlfn.TEXTSPLIT('Data Table'!C235, CHAR(10)), FIND("-", _xlfn.TEXTSPLIT('Data Table'!C235, CHAR(10)))-1)) *
                  (VALUE(MID(_xlfn.TEXTSPLIT('Data Table'!C235, CHAR(10)), FIND("-", _xlfn.TEXTSPLIT('Data Table'!C235, CHAR(10)))+2,
                  SEARCH("hrs", _xlfn.TEXTSPLIT('Data Table'!C235, CHAR(10)))-SEARCH("-", _xlfn.TEXTSPLIT('Data Table'!C235, CHAR(10)))-2))/12)
               ), 2),
               "-"
            )
         )
      )
   )
)</f>
        <v>153</v>
      </c>
      <c r="D234" s="203" cm="1">
        <f t="array" ref="D234">IF('Data Table'!D235="", "-",
   IF('Data Table'!D235="-", "-",
      IF(ISNUMBER('Data Table'!D235*1), 'Data Table'!D235,
         IF(ISNUMBER(SEARCH("hrs", 'Data Table'!D235)),
            IFERROR(
               ROUND(SUMPRODUCT(
                  VALUE(LEFT(_xlfn.TEXTSPLIT('Data Table'!D235, CHAR(10)), FIND("-", _xlfn.TEXTSPLIT('Data Table'!D235, CHAR(10)))-1)) *
                  (VALUE(MID(_xlfn.TEXTSPLIT('Data Table'!D235, CHAR(10)), FIND("-", _xlfn.TEXTSPLIT('Data Table'!D235, CHAR(10)))+2,
                  SEARCH("hrs", _xlfn.TEXTSPLIT('Data Table'!D235, CHAR(10)))-SEARCH("-", _xlfn.TEXTSPLIT('Data Table'!D235, CHAR(10)))-2))/12)
               ), 2),
               "-"
            )
         )
      )
   )
)</f>
        <v>27</v>
      </c>
      <c r="E234" s="203" cm="1">
        <f t="array" ref="E234">IF('Data Table'!E235="", "-",
   IF('Data Table'!E235="-", "-",
      IF(ISNUMBER('Data Table'!E235*1), 'Data Table'!E235,
         IF(ISNUMBER(SEARCH("hrs", 'Data Table'!E235)),
            IFERROR(
               ROUND(SUMPRODUCT(
                  VALUE(LEFT(_xlfn.TEXTSPLIT('Data Table'!E235, CHAR(10)), FIND("-", _xlfn.TEXTSPLIT('Data Table'!E235, CHAR(10)))-1)) *
                  (VALUE(MID(_xlfn.TEXTSPLIT('Data Table'!E235, CHAR(10)), FIND("-", _xlfn.TEXTSPLIT('Data Table'!E235, CHAR(10)))+2,
                  SEARCH("hrs", _xlfn.TEXTSPLIT('Data Table'!E235, CHAR(10)))-SEARCH("-", _xlfn.TEXTSPLIT('Data Table'!E235, CHAR(10)))-2))/12)
               ), 2),
               "-"
            )
         )
      )
   )
)</f>
        <v>30</v>
      </c>
      <c r="F234" s="203" cm="1">
        <f t="array" ref="F234">IF('Data Table'!F235="", "-",
   IF('Data Table'!F235="-", "-",
      IF(ISNUMBER('Data Table'!F235*1), 'Data Table'!F235,
         IF(ISNUMBER(SEARCH("hrs", 'Data Table'!F235)),
            IFERROR(
               ROUND(SUMPRODUCT(
                  VALUE(LEFT(_xlfn.TEXTSPLIT('Data Table'!F235, CHAR(10)), FIND("-", _xlfn.TEXTSPLIT('Data Table'!F235, CHAR(10)))-1)) *
                  (VALUE(MID(_xlfn.TEXTSPLIT('Data Table'!F235, CHAR(10)), FIND("-", _xlfn.TEXTSPLIT('Data Table'!F235, CHAR(10)))+2,
                  SEARCH("hrs", _xlfn.TEXTSPLIT('Data Table'!F235, CHAR(10)))-SEARCH("-", _xlfn.TEXTSPLIT('Data Table'!F235, CHAR(10)))-2))/12)
               ), 2),
               "-"
            )
         )
      )
   )
)</f>
        <v>9</v>
      </c>
      <c r="G234" s="203" cm="1">
        <f t="array" ref="G234">IF('Data Table'!G235="", "-",
   IF('Data Table'!G235="-", "-",
      IF(ISNUMBER('Data Table'!G235*1), 'Data Table'!G235,
         IF(ISNUMBER(SEARCH("hrs", 'Data Table'!G235)),
            IFERROR(
               ROUND(SUMPRODUCT(
                  VALUE(LEFT(_xlfn.TEXTSPLIT('Data Table'!G235, CHAR(10)), FIND("-", _xlfn.TEXTSPLIT('Data Table'!G235, CHAR(10)))-1)) *
                  (VALUE(MID(_xlfn.TEXTSPLIT('Data Table'!G235, CHAR(10)), FIND("-", _xlfn.TEXTSPLIT('Data Table'!G235, CHAR(10)))+2,
                  SEARCH("hrs", _xlfn.TEXTSPLIT('Data Table'!G235, CHAR(10)))-SEARCH("-", _xlfn.TEXTSPLIT('Data Table'!G235, CHAR(10)))-2))/12)
               ), 2),
               "-"
            )
         )
      )
   )
)</f>
        <v>9</v>
      </c>
      <c r="H234" s="203" cm="1">
        <f t="array" ref="H234">IF('Data Table'!H235="", "-",
   IF('Data Table'!H235="-", "-",
      IF(ISNUMBER('Data Table'!H235*1), 'Data Table'!H235,
         IF(ISNUMBER(SEARCH("hrs", 'Data Table'!H235)),
            IFERROR(
               ROUND(SUMPRODUCT(
                  VALUE(LEFT(_xlfn.TEXTSPLIT('Data Table'!H235, CHAR(10)), FIND("-", _xlfn.TEXTSPLIT('Data Table'!H235, CHAR(10)))-1)) *
                  (VALUE(MID(_xlfn.TEXTSPLIT('Data Table'!H235, CHAR(10)), FIND("-", _xlfn.TEXTSPLIT('Data Table'!H235, CHAR(10)))+2,
                  SEARCH("hrs", _xlfn.TEXTSPLIT('Data Table'!H235, CHAR(10)))-SEARCH("-", _xlfn.TEXTSPLIT('Data Table'!H235, CHAR(10)))-2))/12)
               ), 2),
               "-"
            )
         )
      )
   )
)</f>
        <v>11</v>
      </c>
      <c r="I234" s="203" cm="1">
        <f t="array" ref="I234">IF('Data Table'!I235="", "-",
   IF('Data Table'!I235="-", "-",
      IF(ISNUMBER('Data Table'!I235*1), 'Data Table'!I235,
         IF(ISNUMBER(SEARCH("hrs", 'Data Table'!I235)),
            IFERROR(
               ROUND(SUMPRODUCT(
                  VALUE(LEFT(_xlfn.TEXTSPLIT('Data Table'!I235, CHAR(10)), FIND("-", _xlfn.TEXTSPLIT('Data Table'!I235, CHAR(10)))-1)) *
                  (VALUE(MID(_xlfn.TEXTSPLIT('Data Table'!I235, CHAR(10)), FIND("-", _xlfn.TEXTSPLIT('Data Table'!I235, CHAR(10)))+2,
                  SEARCH("hrs", _xlfn.TEXTSPLIT('Data Table'!I235, CHAR(10)))-SEARCH("-", _xlfn.TEXTSPLIT('Data Table'!I235, CHAR(10)))-2))/12)
               ), 2),
               "-"
            )
         )
      )
   )
)</f>
        <v>10</v>
      </c>
      <c r="J234" s="203" cm="1">
        <f t="array" ref="J234">IF('Data Table'!J235="", "-",
   IF('Data Table'!J235="-", "-",
      IF(ISNUMBER('Data Table'!J235*1), 'Data Table'!J235,
         IF(ISNUMBER(SEARCH("hrs", 'Data Table'!J235)),
            IFERROR(
               ROUND(SUMPRODUCT(
                  VALUE(LEFT(_xlfn.TEXTSPLIT('Data Table'!J235, CHAR(10)), FIND("-", _xlfn.TEXTSPLIT('Data Table'!J235, CHAR(10)))-1)) *
                  (VALUE(MID(_xlfn.TEXTSPLIT('Data Table'!J235, CHAR(10)), FIND("-", _xlfn.TEXTSPLIT('Data Table'!J235, CHAR(10)))+2,
                  SEARCH("hrs", _xlfn.TEXTSPLIT('Data Table'!J235, CHAR(10)))-SEARCH("-", _xlfn.TEXTSPLIT('Data Table'!J235, CHAR(10)))-2))/12)
               ), 2),
               "-"
            )
         )
      )
   )
)</f>
        <v>4</v>
      </c>
      <c r="K234" s="203" cm="1">
        <f t="array" ref="K234">IF('Data Table'!K235="", "-",
   IF('Data Table'!K235="-", "-",
      IF(ISNUMBER('Data Table'!K235*1), 'Data Table'!K235,
         IF(ISNUMBER(SEARCH("hrs", 'Data Table'!K235)),
            IFERROR(
               ROUND(SUMPRODUCT(
                  VALUE(LEFT(_xlfn.TEXTSPLIT('Data Table'!K235, CHAR(10)), FIND("-", _xlfn.TEXTSPLIT('Data Table'!K235, CHAR(10)))-1)) *
                  (VALUE(MID(_xlfn.TEXTSPLIT('Data Table'!K235, CHAR(10)), FIND("-", _xlfn.TEXTSPLIT('Data Table'!K235, CHAR(10)))+2,
                  SEARCH("hrs", _xlfn.TEXTSPLIT('Data Table'!K235, CHAR(10)))-SEARCH("-", _xlfn.TEXTSPLIT('Data Table'!K235, CHAR(10)))-2))/12)
               ), 2),
               "-"
            )
         )
      )
   )
)</f>
        <v>3</v>
      </c>
      <c r="L234" s="203" cm="1">
        <f t="array" ref="L234">IF('Data Table'!N235="", "-",
   IF('Data Table'!N235="-", "-",
      IF(ISNUMBER('Data Table'!N235*1), 'Data Table'!N235,
         IF(ISNUMBER(SEARCH("hrs", 'Data Table'!N235)),
            IFERROR(
               ROUND(SUMPRODUCT(
                  VALUE(LEFT(_xlfn.TEXTSPLIT('Data Table'!N235, CHAR(10)), FIND("-", _xlfn.TEXTSPLIT('Data Table'!N235, CHAR(10)))-1)) *
                  (VALUE(MID(_xlfn.TEXTSPLIT('Data Table'!N235, CHAR(10)), FIND("-", _xlfn.TEXTSPLIT('Data Table'!N235, CHAR(10)))+2,
                  SEARCH("hrs", _xlfn.TEXTSPLIT('Data Table'!N235, CHAR(10)))-SEARCH("-", _xlfn.TEXTSPLIT('Data Table'!N235, CHAR(10)))-2))/12)
               ), 2),
               "-"
            )
         )
      )
   )
)</f>
        <v>2</v>
      </c>
      <c r="M234" s="203" cm="1">
        <f t="array" ref="M234">IF('Data Table'!O235="", "-",
   IF('Data Table'!O235="-", "-",
      IF(ISNUMBER('Data Table'!O235*1), 'Data Table'!O235,
         IF(ISNUMBER(SEARCH("hrs", 'Data Table'!O235)),
            IFERROR(
               ROUND(SUMPRODUCT(
                  VALUE(LEFT(_xlfn.TEXTSPLIT('Data Table'!O235, CHAR(10)), FIND("-", _xlfn.TEXTSPLIT('Data Table'!O235, CHAR(10)))-1)) *
                  (VALUE(MID(_xlfn.TEXTSPLIT('Data Table'!O235, CHAR(10)), FIND("-", _xlfn.TEXTSPLIT('Data Table'!O235, CHAR(10)))+2,
                  SEARCH("hrs", _xlfn.TEXTSPLIT('Data Table'!O235, CHAR(10)))-SEARCH("-", _xlfn.TEXTSPLIT('Data Table'!O235, CHAR(10)))-2))/12)
               ), 2),
               "-"
            )
         )
      )
   )
)</f>
        <v>2</v>
      </c>
      <c r="N234" s="203" cm="1">
        <f t="array" ref="N234">IF('Data Table'!P235="", "-",
   IF('Data Table'!P235="-", "-",
      IF(ISNUMBER('Data Table'!P235*1), 'Data Table'!P235,
         IF(ISNUMBER(SEARCH("hrs", 'Data Table'!P235)),
            IFERROR(
               ROUND(SUMPRODUCT(
                  VALUE(LEFT(_xlfn.TEXTSPLIT('Data Table'!P235, CHAR(10)), FIND("-", _xlfn.TEXTSPLIT('Data Table'!P235, CHAR(10)))-1)) *
                  (VALUE(MID(_xlfn.TEXTSPLIT('Data Table'!P235, CHAR(10)), FIND("-", _xlfn.TEXTSPLIT('Data Table'!P235, CHAR(10)))+2,
                  SEARCH("hrs", _xlfn.TEXTSPLIT('Data Table'!P235, CHAR(10)))-SEARCH("-", _xlfn.TEXTSPLIT('Data Table'!P235, CHAR(10)))-2))/12)
               ), 2),
               "-"
            )
         )
      )
   )
)</f>
        <v>5</v>
      </c>
      <c r="O234" s="203" cm="1">
        <f t="array" ref="O234">IF('Data Table'!Q235="", "-",
   IF('Data Table'!Q235="-", "-",
      IF(ISNUMBER('Data Table'!Q235*1), 'Data Table'!Q235,
         IF(ISNUMBER(SEARCH("hrs", 'Data Table'!Q235)),
            IFERROR(
               ROUND(SUMPRODUCT(
                  VALUE(LEFT(_xlfn.TEXTSPLIT('Data Table'!Q235, CHAR(10)), FIND("-", _xlfn.TEXTSPLIT('Data Table'!Q235, CHAR(10)))-1)) *
                  (VALUE(MID(_xlfn.TEXTSPLIT('Data Table'!Q235, CHAR(10)), FIND("-", _xlfn.TEXTSPLIT('Data Table'!Q235, CHAR(10)))+2,
                  SEARCH("hrs", _xlfn.TEXTSPLIT('Data Table'!Q235, CHAR(10)))-SEARCH("-", _xlfn.TEXTSPLIT('Data Table'!Q235, CHAR(10)))-2))/12)
               ), 2),
               "-"
            )
         )
      )
   )
)</f>
        <v>4</v>
      </c>
      <c r="P234" s="203" cm="1">
        <f t="array" ref="P234">IF('Data Table'!R235="", "-",
   IF('Data Table'!R235="-", "-",
      IF(ISNUMBER('Data Table'!R235*1), 'Data Table'!R235,
         IF(ISNUMBER(SEARCH("hrs", 'Data Table'!R235)),
            IFERROR(
               ROUND(SUMPRODUCT(
                  VALUE(LEFT(_xlfn.TEXTSPLIT('Data Table'!R235, CHAR(10)), FIND("-", _xlfn.TEXTSPLIT('Data Table'!R235, CHAR(10)))-1)) *
                  (VALUE(MID(_xlfn.TEXTSPLIT('Data Table'!R235, CHAR(10)), FIND("-", _xlfn.TEXTSPLIT('Data Table'!R235, CHAR(10)))+2,
                  SEARCH("hrs", _xlfn.TEXTSPLIT('Data Table'!R235, CHAR(10)))-SEARCH("-", _xlfn.TEXTSPLIT('Data Table'!R235, CHAR(10)))-2))/12)
               ), 2),
               "-"
            )
         )
      )
   )
)</f>
        <v>3</v>
      </c>
      <c r="Q234" s="203" cm="1">
        <f t="array" ref="Q234">IF('Data Table'!S235="", "-",
   IF('Data Table'!S235="-", "-",
      IF(ISNUMBER('Data Table'!S235*1), 'Data Table'!S235,
         IF(ISNUMBER(SEARCH("hrs", 'Data Table'!S235)),
            IFERROR(
               ROUND(SUMPRODUCT(
                  VALUE(LEFT(_xlfn.TEXTSPLIT('Data Table'!S235, CHAR(10)), FIND("-", _xlfn.TEXTSPLIT('Data Table'!S235, CHAR(10)))-1)) *
                  (VALUE(MID(_xlfn.TEXTSPLIT('Data Table'!S235, CHAR(10)), FIND("-", _xlfn.TEXTSPLIT('Data Table'!S235, CHAR(10)))+2,
                  SEARCH("hrs", _xlfn.TEXTSPLIT('Data Table'!S235, CHAR(10)))-SEARCH("-", _xlfn.TEXTSPLIT('Data Table'!S235, CHAR(10)))-2))/12)
               ), 2),
               "-"
            )
         )
      )
   )
)</f>
        <v>3</v>
      </c>
      <c r="R234" s="203" cm="1">
        <f t="array" ref="R234">IF('Data Table'!T235="", "-",
   IF('Data Table'!T235="-", "-",
      IF(ISNUMBER('Data Table'!T235*1), 'Data Table'!T235,
         IF(ISNUMBER(SEARCH("hrs", 'Data Table'!T235)),
            IFERROR(
               ROUND(SUMPRODUCT(
                  VALUE(LEFT(_xlfn.TEXTSPLIT('Data Table'!T235, CHAR(10)), FIND("-", _xlfn.TEXTSPLIT('Data Table'!T235, CHAR(10)))-1)) *
                  (VALUE(MID(_xlfn.TEXTSPLIT('Data Table'!T235, CHAR(10)), FIND("-", _xlfn.TEXTSPLIT('Data Table'!T235, CHAR(10)))+2,
                  SEARCH("hrs", _xlfn.TEXTSPLIT('Data Table'!T235, CHAR(10)))-SEARCH("-", _xlfn.TEXTSPLIT('Data Table'!T235, CHAR(10)))-2))/12)
               ), 2),
               "-"
            )
         )
      )
   )
)</f>
        <v>6</v>
      </c>
      <c r="S234" s="203" cm="1">
        <f t="array" ref="S234">IF('Data Table'!U235="", "-",
   IF('Data Table'!U235="-", "-",
      IF(ISNUMBER('Data Table'!U235*1), 'Data Table'!U235,
         IF(ISNUMBER(SEARCH("hrs", 'Data Table'!U235)),
            IFERROR(
               ROUND(SUMPRODUCT(
                  VALUE(LEFT(_xlfn.TEXTSPLIT('Data Table'!U235, CHAR(10)), FIND("-", _xlfn.TEXTSPLIT('Data Table'!U235, CHAR(10)))-1)) *
                  (VALUE(MID(_xlfn.TEXTSPLIT('Data Table'!U235, CHAR(10)), FIND("-", _xlfn.TEXTSPLIT('Data Table'!U235, CHAR(10)))+2,
                  SEARCH("hrs", _xlfn.TEXTSPLIT('Data Table'!U235, CHAR(10)))-SEARCH("-", _xlfn.TEXTSPLIT('Data Table'!U235, CHAR(10)))-2))/12)
               ), 2),
               "-"
            )
         )
      )
   )
)</f>
        <v>6</v>
      </c>
      <c r="T234" s="335">
        <v>27537.25</v>
      </c>
      <c r="U234" s="280">
        <v>67191</v>
      </c>
      <c r="V234" s="253">
        <v>964</v>
      </c>
      <c r="W234" s="297"/>
    </row>
    <row r="235" spans="1:23" s="3" customFormat="1" ht="20.25" customHeight="1">
      <c r="A235" s="205">
        <v>45545</v>
      </c>
      <c r="B235" s="203" cm="1">
        <f t="array" ref="B235">IF('Data Table'!B236="", "-",
   IF('Data Table'!B236="-", "-",
      IF(ISNUMBER('Data Table'!B236*1), 'Data Table'!B236,
         IF(ISNUMBER(SEARCH("hrs", 'Data Table'!B236)),
            IFERROR(
               ROUND(SUMPRODUCT(
                  VALUE(LEFT(_xlfn.TEXTSPLIT('Data Table'!B236, CHAR(10)), FIND("-", _xlfn.TEXTSPLIT('Data Table'!B236, CHAR(10)))-1)) *
                  (VALUE(MID(_xlfn.TEXTSPLIT('Data Table'!B236, CHAR(10)), FIND("-", _xlfn.TEXTSPLIT('Data Table'!B236, CHAR(10)))+2,
                  SEARCH("hrs", _xlfn.TEXTSPLIT('Data Table'!B236, CHAR(10)))-SEARCH("-", _xlfn.TEXTSPLIT('Data Table'!B236, CHAR(10)))-2))/12)
               ), 2),
               "-"
            )
         )
      )
   )
)</f>
        <v>143</v>
      </c>
      <c r="C235" s="203" cm="1">
        <f t="array" ref="C235">IF('Data Table'!C236="", "-",
   IF('Data Table'!C236="-", "-",
      IF(ISNUMBER('Data Table'!C236*1), 'Data Table'!C236,
         IF(ISNUMBER(SEARCH("hrs", 'Data Table'!C236)),
            IFERROR(
               ROUND(SUMPRODUCT(
                  VALUE(LEFT(_xlfn.TEXTSPLIT('Data Table'!C236, CHAR(10)), FIND("-", _xlfn.TEXTSPLIT('Data Table'!C236, CHAR(10)))-1)) *
                  (VALUE(MID(_xlfn.TEXTSPLIT('Data Table'!C236, CHAR(10)), FIND("-", _xlfn.TEXTSPLIT('Data Table'!C236, CHAR(10)))+2,
                  SEARCH("hrs", _xlfn.TEXTSPLIT('Data Table'!C236, CHAR(10)))-SEARCH("-", _xlfn.TEXTSPLIT('Data Table'!C236, CHAR(10)))-2))/12)
               ), 2),
               "-"
            )
         )
      )
   )
)</f>
        <v>147</v>
      </c>
      <c r="D235" s="203" cm="1">
        <f t="array" ref="D235">IF('Data Table'!D236="", "-",
   IF('Data Table'!D236="-", "-",
      IF(ISNUMBER('Data Table'!D236*1), 'Data Table'!D236,
         IF(ISNUMBER(SEARCH("hrs", 'Data Table'!D236)),
            IFERROR(
               ROUND(SUMPRODUCT(
                  VALUE(LEFT(_xlfn.TEXTSPLIT('Data Table'!D236, CHAR(10)), FIND("-", _xlfn.TEXTSPLIT('Data Table'!D236, CHAR(10)))-1)) *
                  (VALUE(MID(_xlfn.TEXTSPLIT('Data Table'!D236, CHAR(10)), FIND("-", _xlfn.TEXTSPLIT('Data Table'!D236, CHAR(10)))+2,
                  SEARCH("hrs", _xlfn.TEXTSPLIT('Data Table'!D236, CHAR(10)))-SEARCH("-", _xlfn.TEXTSPLIT('Data Table'!D236, CHAR(10)))-2))/12)
               ), 2),
               "-"
            )
         )
      )
   )
)</f>
        <v>29</v>
      </c>
      <c r="E235" s="203" cm="1">
        <f t="array" ref="E235">IF('Data Table'!E236="", "-",
   IF('Data Table'!E236="-", "-",
      IF(ISNUMBER('Data Table'!E236*1), 'Data Table'!E236,
         IF(ISNUMBER(SEARCH("hrs", 'Data Table'!E236)),
            IFERROR(
               ROUND(SUMPRODUCT(
                  VALUE(LEFT(_xlfn.TEXTSPLIT('Data Table'!E236, CHAR(10)), FIND("-", _xlfn.TEXTSPLIT('Data Table'!E236, CHAR(10)))-1)) *
                  (VALUE(MID(_xlfn.TEXTSPLIT('Data Table'!E236, CHAR(10)), FIND("-", _xlfn.TEXTSPLIT('Data Table'!E236, CHAR(10)))+2,
                  SEARCH("hrs", _xlfn.TEXTSPLIT('Data Table'!E236, CHAR(10)))-SEARCH("-", _xlfn.TEXTSPLIT('Data Table'!E236, CHAR(10)))-2))/12)
               ), 2),
               "-"
            )
         )
      )
   )
)</f>
        <v>28</v>
      </c>
      <c r="F235" s="203" cm="1">
        <f t="array" ref="F235">IF('Data Table'!F236="", "-",
   IF('Data Table'!F236="-", "-",
      IF(ISNUMBER('Data Table'!F236*1), 'Data Table'!F236,
         IF(ISNUMBER(SEARCH("hrs", 'Data Table'!F236)),
            IFERROR(
               ROUND(SUMPRODUCT(
                  VALUE(LEFT(_xlfn.TEXTSPLIT('Data Table'!F236, CHAR(10)), FIND("-", _xlfn.TEXTSPLIT('Data Table'!F236, CHAR(10)))-1)) *
                  (VALUE(MID(_xlfn.TEXTSPLIT('Data Table'!F236, CHAR(10)), FIND("-", _xlfn.TEXTSPLIT('Data Table'!F236, CHAR(10)))+2,
                  SEARCH("hrs", _xlfn.TEXTSPLIT('Data Table'!F236, CHAR(10)))-SEARCH("-", _xlfn.TEXTSPLIT('Data Table'!F236, CHAR(10)))-2))/12)
               ), 2),
               "-"
            )
         )
      )
   )
)</f>
        <v>9</v>
      </c>
      <c r="G235" s="203" cm="1">
        <f t="array" ref="G235">IF('Data Table'!G236="", "-",
   IF('Data Table'!G236="-", "-",
      IF(ISNUMBER('Data Table'!G236*1), 'Data Table'!G236,
         IF(ISNUMBER(SEARCH("hrs", 'Data Table'!G236)),
            IFERROR(
               ROUND(SUMPRODUCT(
                  VALUE(LEFT(_xlfn.TEXTSPLIT('Data Table'!G236, CHAR(10)), FIND("-", _xlfn.TEXTSPLIT('Data Table'!G236, CHAR(10)))-1)) *
                  (VALUE(MID(_xlfn.TEXTSPLIT('Data Table'!G236, CHAR(10)), FIND("-", _xlfn.TEXTSPLIT('Data Table'!G236, CHAR(10)))+2,
                  SEARCH("hrs", _xlfn.TEXTSPLIT('Data Table'!G236, CHAR(10)))-SEARCH("-", _xlfn.TEXTSPLIT('Data Table'!G236, CHAR(10)))-2))/12)
               ), 2),
               "-"
            )
         )
      )
   )
)</f>
        <v>9</v>
      </c>
      <c r="H235" s="203" cm="1">
        <f t="array" ref="H235">IF('Data Table'!H236="", "-",
   IF('Data Table'!H236="-", "-",
      IF(ISNUMBER('Data Table'!H236*1), 'Data Table'!H236,
         IF(ISNUMBER(SEARCH("hrs", 'Data Table'!H236)),
            IFERROR(
               ROUND(SUMPRODUCT(
                  VALUE(LEFT(_xlfn.TEXTSPLIT('Data Table'!H236, CHAR(10)), FIND("-", _xlfn.TEXTSPLIT('Data Table'!H236, CHAR(10)))-1)) *
                  (VALUE(MID(_xlfn.TEXTSPLIT('Data Table'!H236, CHAR(10)), FIND("-", _xlfn.TEXTSPLIT('Data Table'!H236, CHAR(10)))+2,
                  SEARCH("hrs", _xlfn.TEXTSPLIT('Data Table'!H236, CHAR(10)))-SEARCH("-", _xlfn.TEXTSPLIT('Data Table'!H236, CHAR(10)))-2))/12)
               ), 2),
               "-"
            )
         )
      )
   )
)</f>
        <v>11</v>
      </c>
      <c r="I235" s="203" cm="1">
        <f t="array" ref="I235">IF('Data Table'!I236="", "-",
   IF('Data Table'!I236="-", "-",
      IF(ISNUMBER('Data Table'!I236*1), 'Data Table'!I236,
         IF(ISNUMBER(SEARCH("hrs", 'Data Table'!I236)),
            IFERROR(
               ROUND(SUMPRODUCT(
                  VALUE(LEFT(_xlfn.TEXTSPLIT('Data Table'!I236, CHAR(10)), FIND("-", _xlfn.TEXTSPLIT('Data Table'!I236, CHAR(10)))-1)) *
                  (VALUE(MID(_xlfn.TEXTSPLIT('Data Table'!I236, CHAR(10)), FIND("-", _xlfn.TEXTSPLIT('Data Table'!I236, CHAR(10)))+2,
                  SEARCH("hrs", _xlfn.TEXTSPLIT('Data Table'!I236, CHAR(10)))-SEARCH("-", _xlfn.TEXTSPLIT('Data Table'!I236, CHAR(10)))-2))/12)
               ), 2),
               "-"
            )
         )
      )
   )
)</f>
        <v>10</v>
      </c>
      <c r="J235" s="203" cm="1">
        <f t="array" ref="J235">IF('Data Table'!J236="", "-",
   IF('Data Table'!J236="-", "-",
      IF(ISNUMBER('Data Table'!J236*1), 'Data Table'!J236,
         IF(ISNUMBER(SEARCH("hrs", 'Data Table'!J236)),
            IFERROR(
               ROUND(SUMPRODUCT(
                  VALUE(LEFT(_xlfn.TEXTSPLIT('Data Table'!J236, CHAR(10)), FIND("-", _xlfn.TEXTSPLIT('Data Table'!J236, CHAR(10)))-1)) *
                  (VALUE(MID(_xlfn.TEXTSPLIT('Data Table'!J236, CHAR(10)), FIND("-", _xlfn.TEXTSPLIT('Data Table'!J236, CHAR(10)))+2,
                  SEARCH("hrs", _xlfn.TEXTSPLIT('Data Table'!J236, CHAR(10)))-SEARCH("-", _xlfn.TEXTSPLIT('Data Table'!J236, CHAR(10)))-2))/12)
               ), 2),
               "-"
            )
         )
      )
   )
)</f>
        <v>4</v>
      </c>
      <c r="K235" s="203" cm="1">
        <f t="array" ref="K235">IF('Data Table'!K236="", "-",
   IF('Data Table'!K236="-", "-",
      IF(ISNUMBER('Data Table'!K236*1), 'Data Table'!K236,
         IF(ISNUMBER(SEARCH("hrs", 'Data Table'!K236)),
            IFERROR(
               ROUND(SUMPRODUCT(
                  VALUE(LEFT(_xlfn.TEXTSPLIT('Data Table'!K236, CHAR(10)), FIND("-", _xlfn.TEXTSPLIT('Data Table'!K236, CHAR(10)))-1)) *
                  (VALUE(MID(_xlfn.TEXTSPLIT('Data Table'!K236, CHAR(10)), FIND("-", _xlfn.TEXTSPLIT('Data Table'!K236, CHAR(10)))+2,
                  SEARCH("hrs", _xlfn.TEXTSPLIT('Data Table'!K236, CHAR(10)))-SEARCH("-", _xlfn.TEXTSPLIT('Data Table'!K236, CHAR(10)))-2))/12)
               ), 2),
               "-"
            )
         )
      )
   )
)</f>
        <v>3</v>
      </c>
      <c r="L235" s="203" cm="1">
        <f t="array" ref="L235">IF('Data Table'!N236="", "-",
   IF('Data Table'!N236="-", "-",
      IF(ISNUMBER('Data Table'!N236*1), 'Data Table'!N236,
         IF(ISNUMBER(SEARCH("hrs", 'Data Table'!N236)),
            IFERROR(
               ROUND(SUMPRODUCT(
                  VALUE(LEFT(_xlfn.TEXTSPLIT('Data Table'!N236, CHAR(10)), FIND("-", _xlfn.TEXTSPLIT('Data Table'!N236, CHAR(10)))-1)) *
                  (VALUE(MID(_xlfn.TEXTSPLIT('Data Table'!N236, CHAR(10)), FIND("-", _xlfn.TEXTSPLIT('Data Table'!N236, CHAR(10)))+2,
                  SEARCH("hrs", _xlfn.TEXTSPLIT('Data Table'!N236, CHAR(10)))-SEARCH("-", _xlfn.TEXTSPLIT('Data Table'!N236, CHAR(10)))-2))/12)
               ), 2),
               "-"
            )
         )
      )
   )
)</f>
        <v>2.42</v>
      </c>
      <c r="M235" s="203" cm="1">
        <f t="array" ref="M235">IF('Data Table'!O236="", "-",
   IF('Data Table'!O236="-", "-",
      IF(ISNUMBER('Data Table'!O236*1), 'Data Table'!O236,
         IF(ISNUMBER(SEARCH("hrs", 'Data Table'!O236)),
            IFERROR(
               ROUND(SUMPRODUCT(
                  VALUE(LEFT(_xlfn.TEXTSPLIT('Data Table'!O236, CHAR(10)), FIND("-", _xlfn.TEXTSPLIT('Data Table'!O236, CHAR(10)))-1)) *
                  (VALUE(MID(_xlfn.TEXTSPLIT('Data Table'!O236, CHAR(10)), FIND("-", _xlfn.TEXTSPLIT('Data Table'!O236, CHAR(10)))+2,
                  SEARCH("hrs", _xlfn.TEXTSPLIT('Data Table'!O236, CHAR(10)))-SEARCH("-", _xlfn.TEXTSPLIT('Data Table'!O236, CHAR(10)))-2))/12)
               ), 2),
               "-"
            )
         )
      )
   )
)</f>
        <v>2</v>
      </c>
      <c r="N235" s="203" cm="1">
        <f t="array" ref="N235">IF('Data Table'!P236="", "-",
   IF('Data Table'!P236="-", "-",
      IF(ISNUMBER('Data Table'!P236*1), 'Data Table'!P236,
         IF(ISNUMBER(SEARCH("hrs", 'Data Table'!P236)),
            IFERROR(
               ROUND(SUMPRODUCT(
                  VALUE(LEFT(_xlfn.TEXTSPLIT('Data Table'!P236, CHAR(10)), FIND("-", _xlfn.TEXTSPLIT('Data Table'!P236, CHAR(10)))-1)) *
                  (VALUE(MID(_xlfn.TEXTSPLIT('Data Table'!P236, CHAR(10)), FIND("-", _xlfn.TEXTSPLIT('Data Table'!P236, CHAR(10)))+2,
                  SEARCH("hrs", _xlfn.TEXTSPLIT('Data Table'!P236, CHAR(10)))-SEARCH("-", _xlfn.TEXTSPLIT('Data Table'!P236, CHAR(10)))-2))/12)
               ), 2),
               "-"
            )
         )
      )
   )
)</f>
        <v>5</v>
      </c>
      <c r="O235" s="203" cm="1">
        <f t="array" ref="O235">IF('Data Table'!Q236="", "-",
   IF('Data Table'!Q236="-", "-",
      IF(ISNUMBER('Data Table'!Q236*1), 'Data Table'!Q236,
         IF(ISNUMBER(SEARCH("hrs", 'Data Table'!Q236)),
            IFERROR(
               ROUND(SUMPRODUCT(
                  VALUE(LEFT(_xlfn.TEXTSPLIT('Data Table'!Q236, CHAR(10)), FIND("-", _xlfn.TEXTSPLIT('Data Table'!Q236, CHAR(10)))-1)) *
                  (VALUE(MID(_xlfn.TEXTSPLIT('Data Table'!Q236, CHAR(10)), FIND("-", _xlfn.TEXTSPLIT('Data Table'!Q236, CHAR(10)))+2,
                  SEARCH("hrs", _xlfn.TEXTSPLIT('Data Table'!Q236, CHAR(10)))-SEARCH("-", _xlfn.TEXTSPLIT('Data Table'!Q236, CHAR(10)))-2))/12)
               ), 2),
               "-"
            )
         )
      )
   )
)</f>
        <v>4</v>
      </c>
      <c r="P235" s="203" cm="1">
        <f t="array" ref="P235">IF('Data Table'!R236="", "-",
   IF('Data Table'!R236="-", "-",
      IF(ISNUMBER('Data Table'!R236*1), 'Data Table'!R236,
         IF(ISNUMBER(SEARCH("hrs", 'Data Table'!R236)),
            IFERROR(
               ROUND(SUMPRODUCT(
                  VALUE(LEFT(_xlfn.TEXTSPLIT('Data Table'!R236, CHAR(10)), FIND("-", _xlfn.TEXTSPLIT('Data Table'!R236, CHAR(10)))-1)) *
                  (VALUE(MID(_xlfn.TEXTSPLIT('Data Table'!R236, CHAR(10)), FIND("-", _xlfn.TEXTSPLIT('Data Table'!R236, CHAR(10)))+2,
                  SEARCH("hrs", _xlfn.TEXTSPLIT('Data Table'!R236, CHAR(10)))-SEARCH("-", _xlfn.TEXTSPLIT('Data Table'!R236, CHAR(10)))-2))/12)
               ), 2),
               "-"
            )
         )
      )
   )
)</f>
        <v>3</v>
      </c>
      <c r="Q235" s="203" cm="1">
        <f t="array" ref="Q235">IF('Data Table'!S236="", "-",
   IF('Data Table'!S236="-", "-",
      IF(ISNUMBER('Data Table'!S236*1), 'Data Table'!S236,
         IF(ISNUMBER(SEARCH("hrs", 'Data Table'!S236)),
            IFERROR(
               ROUND(SUMPRODUCT(
                  VALUE(LEFT(_xlfn.TEXTSPLIT('Data Table'!S236, CHAR(10)), FIND("-", _xlfn.TEXTSPLIT('Data Table'!S236, CHAR(10)))-1)) *
                  (VALUE(MID(_xlfn.TEXTSPLIT('Data Table'!S236, CHAR(10)), FIND("-", _xlfn.TEXTSPLIT('Data Table'!S236, CHAR(10)))+2,
                  SEARCH("hrs", _xlfn.TEXTSPLIT('Data Table'!S236, CHAR(10)))-SEARCH("-", _xlfn.TEXTSPLIT('Data Table'!S236, CHAR(10)))-2))/12)
               ), 2),
               "-"
            )
         )
      )
   )
)</f>
        <v>3</v>
      </c>
      <c r="R235" s="203" cm="1">
        <f t="array" ref="R235">IF('Data Table'!T236="", "-",
   IF('Data Table'!T236="-", "-",
      IF(ISNUMBER('Data Table'!T236*1), 'Data Table'!T236,
         IF(ISNUMBER(SEARCH("hrs", 'Data Table'!T236)),
            IFERROR(
               ROUND(SUMPRODUCT(
                  VALUE(LEFT(_xlfn.TEXTSPLIT('Data Table'!T236, CHAR(10)), FIND("-", _xlfn.TEXTSPLIT('Data Table'!T236, CHAR(10)))-1)) *
                  (VALUE(MID(_xlfn.TEXTSPLIT('Data Table'!T236, CHAR(10)), FIND("-", _xlfn.TEXTSPLIT('Data Table'!T236, CHAR(10)))+2,
                  SEARCH("hrs", _xlfn.TEXTSPLIT('Data Table'!T236, CHAR(10)))-SEARCH("-", _xlfn.TEXTSPLIT('Data Table'!T236, CHAR(10)))-2))/12)
               ), 2),
               "-"
            )
         )
      )
   )
)</f>
        <v>6</v>
      </c>
      <c r="S235" s="203" cm="1">
        <f t="array" ref="S235">IF('Data Table'!U236="", "-",
   IF('Data Table'!U236="-", "-",
      IF(ISNUMBER('Data Table'!U236*1), 'Data Table'!U236,
         IF(ISNUMBER(SEARCH("hrs", 'Data Table'!U236)),
            IFERROR(
               ROUND(SUMPRODUCT(
                  VALUE(LEFT(_xlfn.TEXTSPLIT('Data Table'!U236, CHAR(10)), FIND("-", _xlfn.TEXTSPLIT('Data Table'!U236, CHAR(10)))-1)) *
                  (VALUE(MID(_xlfn.TEXTSPLIT('Data Table'!U236, CHAR(10)), FIND("-", _xlfn.TEXTSPLIT('Data Table'!U236, CHAR(10)))+2,
                  SEARCH("hrs", _xlfn.TEXTSPLIT('Data Table'!U236, CHAR(10)))-SEARCH("-", _xlfn.TEXTSPLIT('Data Table'!U236, CHAR(10)))-2))/12)
               ), 2),
               "-"
            )
         )
      )
   )
)</f>
        <v>6</v>
      </c>
      <c r="T235" s="253">
        <v>27918.878000000001</v>
      </c>
      <c r="U235" s="275">
        <v>68404</v>
      </c>
      <c r="V235" s="253">
        <v>984</v>
      </c>
      <c r="W235" s="297"/>
    </row>
    <row r="236" spans="1:23" s="3" customFormat="1" ht="20.25" customHeight="1">
      <c r="A236" s="205">
        <v>45546</v>
      </c>
      <c r="B236" s="203" cm="1">
        <f t="array" ref="B236">IF('Data Table'!B237="", "-",
   IF('Data Table'!B237="-", "-",
      IF(ISNUMBER('Data Table'!B237*1), 'Data Table'!B237,
         IF(ISNUMBER(SEARCH("hrs", 'Data Table'!B237)),
            IFERROR(
               ROUND(SUMPRODUCT(
                  VALUE(LEFT(_xlfn.TEXTSPLIT('Data Table'!B237, CHAR(10)), FIND("-", _xlfn.TEXTSPLIT('Data Table'!B237, CHAR(10)))-1)) *
                  (VALUE(MID(_xlfn.TEXTSPLIT('Data Table'!B237, CHAR(10)), FIND("-", _xlfn.TEXTSPLIT('Data Table'!B237, CHAR(10)))+2,
                  SEARCH("hrs", _xlfn.TEXTSPLIT('Data Table'!B237, CHAR(10)))-SEARCH("-", _xlfn.TEXTSPLIT('Data Table'!B237, CHAR(10)))-2))/12)
               ), 2),
               "-"
            )
         )
      )
   )
)</f>
        <v>158</v>
      </c>
      <c r="C236" s="203" cm="1">
        <f t="array" ref="C236">IF('Data Table'!C237="", "-",
   IF('Data Table'!C237="-", "-",
      IF(ISNUMBER('Data Table'!C237*1), 'Data Table'!C237,
         IF(ISNUMBER(SEARCH("hrs", 'Data Table'!C237)),
            IFERROR(
               ROUND(SUMPRODUCT(
                  VALUE(LEFT(_xlfn.TEXTSPLIT('Data Table'!C237, CHAR(10)), FIND("-", _xlfn.TEXTSPLIT('Data Table'!C237, CHAR(10)))-1)) *
                  (VALUE(MID(_xlfn.TEXTSPLIT('Data Table'!C237, CHAR(10)), FIND("-", _xlfn.TEXTSPLIT('Data Table'!C237, CHAR(10)))+2,
                  SEARCH("hrs", _xlfn.TEXTSPLIT('Data Table'!C237, CHAR(10)))-SEARCH("-", _xlfn.TEXTSPLIT('Data Table'!C237, CHAR(10)))-2))/12)
               ), 2),
               "-"
            )
         )
      )
   )
)</f>
        <v>119</v>
      </c>
      <c r="D236" s="203" cm="1">
        <f t="array" ref="D236">IF('Data Table'!D237="", "-",
   IF('Data Table'!D237="-", "-",
      IF(ISNUMBER('Data Table'!D237*1), 'Data Table'!D237,
         IF(ISNUMBER(SEARCH("hrs", 'Data Table'!D237)),
            IFERROR(
               ROUND(SUMPRODUCT(
                  VALUE(LEFT(_xlfn.TEXTSPLIT('Data Table'!D237, CHAR(10)), FIND("-", _xlfn.TEXTSPLIT('Data Table'!D237, CHAR(10)))-1)) *
                  (VALUE(MID(_xlfn.TEXTSPLIT('Data Table'!D237, CHAR(10)), FIND("-", _xlfn.TEXTSPLIT('Data Table'!D237, CHAR(10)))+2,
                  SEARCH("hrs", _xlfn.TEXTSPLIT('Data Table'!D237, CHAR(10)))-SEARCH("-", _xlfn.TEXTSPLIT('Data Table'!D237, CHAR(10)))-2))/12)
               ), 2),
               "-"
            )
         )
      )
   )
)</f>
        <v>26</v>
      </c>
      <c r="E236" s="203" cm="1">
        <f t="array" ref="E236">IF('Data Table'!E237="", "-",
   IF('Data Table'!E237="-", "-",
      IF(ISNUMBER('Data Table'!E237*1), 'Data Table'!E237,
         IF(ISNUMBER(SEARCH("hrs", 'Data Table'!E237)),
            IFERROR(
               ROUND(SUMPRODUCT(
                  VALUE(LEFT(_xlfn.TEXTSPLIT('Data Table'!E237, CHAR(10)), FIND("-", _xlfn.TEXTSPLIT('Data Table'!E237, CHAR(10)))-1)) *
                  (VALUE(MID(_xlfn.TEXTSPLIT('Data Table'!E237, CHAR(10)), FIND("-", _xlfn.TEXTSPLIT('Data Table'!E237, CHAR(10)))+2,
                  SEARCH("hrs", _xlfn.TEXTSPLIT('Data Table'!E237, CHAR(10)))-SEARCH("-", _xlfn.TEXTSPLIT('Data Table'!E237, CHAR(10)))-2))/12)
               ), 2),
               "-"
            )
         )
      )
   )
)</f>
        <v>28</v>
      </c>
      <c r="F236" s="203" cm="1">
        <f t="array" ref="F236">IF('Data Table'!F237="", "-",
   IF('Data Table'!F237="-", "-",
      IF(ISNUMBER('Data Table'!F237*1), 'Data Table'!F237,
         IF(ISNUMBER(SEARCH("hrs", 'Data Table'!F237)),
            IFERROR(
               ROUND(SUMPRODUCT(
                  VALUE(LEFT(_xlfn.TEXTSPLIT('Data Table'!F237, CHAR(10)), FIND("-", _xlfn.TEXTSPLIT('Data Table'!F237, CHAR(10)))-1)) *
                  (VALUE(MID(_xlfn.TEXTSPLIT('Data Table'!F237, CHAR(10)), FIND("-", _xlfn.TEXTSPLIT('Data Table'!F237, CHAR(10)))+2,
                  SEARCH("hrs", _xlfn.TEXTSPLIT('Data Table'!F237, CHAR(10)))-SEARCH("-", _xlfn.TEXTSPLIT('Data Table'!F237, CHAR(10)))-2))/12)
               ), 2),
               "-"
            )
         )
      )
   )
)</f>
        <v>9</v>
      </c>
      <c r="G236" s="203" cm="1">
        <f t="array" ref="G236">IF('Data Table'!G237="", "-",
   IF('Data Table'!G237="-", "-",
      IF(ISNUMBER('Data Table'!G237*1), 'Data Table'!G237,
         IF(ISNUMBER(SEARCH("hrs", 'Data Table'!G237)),
            IFERROR(
               ROUND(SUMPRODUCT(
                  VALUE(LEFT(_xlfn.TEXTSPLIT('Data Table'!G237, CHAR(10)), FIND("-", _xlfn.TEXTSPLIT('Data Table'!G237, CHAR(10)))-1)) *
                  (VALUE(MID(_xlfn.TEXTSPLIT('Data Table'!G237, CHAR(10)), FIND("-", _xlfn.TEXTSPLIT('Data Table'!G237, CHAR(10)))+2,
                  SEARCH("hrs", _xlfn.TEXTSPLIT('Data Table'!G237, CHAR(10)))-SEARCH("-", _xlfn.TEXTSPLIT('Data Table'!G237, CHAR(10)))-2))/12)
               ), 2),
               "-"
            )
         )
      )
   )
)</f>
        <v>9</v>
      </c>
      <c r="H236" s="203" cm="1">
        <f t="array" ref="H236">IF('Data Table'!H237="", "-",
   IF('Data Table'!H237="-", "-",
      IF(ISNUMBER('Data Table'!H237*1), 'Data Table'!H237,
         IF(ISNUMBER(SEARCH("hrs", 'Data Table'!H237)),
            IFERROR(
               ROUND(SUMPRODUCT(
                  VALUE(LEFT(_xlfn.TEXTSPLIT('Data Table'!H237, CHAR(10)), FIND("-", _xlfn.TEXTSPLIT('Data Table'!H237, CHAR(10)))-1)) *
                  (VALUE(MID(_xlfn.TEXTSPLIT('Data Table'!H237, CHAR(10)), FIND("-", _xlfn.TEXTSPLIT('Data Table'!H237, CHAR(10)))+2,
                  SEARCH("hrs", _xlfn.TEXTSPLIT('Data Table'!H237, CHAR(10)))-SEARCH("-", _xlfn.TEXTSPLIT('Data Table'!H237, CHAR(10)))-2))/12)
               ), 2),
               "-"
            )
         )
      )
   )
)</f>
        <v>7</v>
      </c>
      <c r="I236" s="203" cm="1">
        <f t="array" ref="I236">IF('Data Table'!I237="", "-",
   IF('Data Table'!I237="-", "-",
      IF(ISNUMBER('Data Table'!I237*1), 'Data Table'!I237,
         IF(ISNUMBER(SEARCH("hrs", 'Data Table'!I237)),
            IFERROR(
               ROUND(SUMPRODUCT(
                  VALUE(LEFT(_xlfn.TEXTSPLIT('Data Table'!I237, CHAR(10)), FIND("-", _xlfn.TEXTSPLIT('Data Table'!I237, CHAR(10)))-1)) *
                  (VALUE(MID(_xlfn.TEXTSPLIT('Data Table'!I237, CHAR(10)), FIND("-", _xlfn.TEXTSPLIT('Data Table'!I237, CHAR(10)))+2,
                  SEARCH("hrs", _xlfn.TEXTSPLIT('Data Table'!I237, CHAR(10)))-SEARCH("-", _xlfn.TEXTSPLIT('Data Table'!I237, CHAR(10)))-2))/12)
               ), 2),
               "-"
            )
         )
      )
   )
)</f>
        <v>9</v>
      </c>
      <c r="J236" s="203" cm="1">
        <f t="array" ref="J236">IF('Data Table'!J237="", "-",
   IF('Data Table'!J237="-", "-",
      IF(ISNUMBER('Data Table'!J237*1), 'Data Table'!J237,
         IF(ISNUMBER(SEARCH("hrs", 'Data Table'!J237)),
            IFERROR(
               ROUND(SUMPRODUCT(
                  VALUE(LEFT(_xlfn.TEXTSPLIT('Data Table'!J237, CHAR(10)), FIND("-", _xlfn.TEXTSPLIT('Data Table'!J237, CHAR(10)))-1)) *
                  (VALUE(MID(_xlfn.TEXTSPLIT('Data Table'!J237, CHAR(10)), FIND("-", _xlfn.TEXTSPLIT('Data Table'!J237, CHAR(10)))+2,
                  SEARCH("hrs", _xlfn.TEXTSPLIT('Data Table'!J237, CHAR(10)))-SEARCH("-", _xlfn.TEXTSPLIT('Data Table'!J237, CHAR(10)))-2))/12)
               ), 2),
               "-"
            )
         )
      )
   )
)</f>
        <v>3</v>
      </c>
      <c r="K236" s="203" cm="1">
        <f t="array" ref="K236">IF('Data Table'!K237="", "-",
   IF('Data Table'!K237="-", "-",
      IF(ISNUMBER('Data Table'!K237*1), 'Data Table'!K237,
         IF(ISNUMBER(SEARCH("hrs", 'Data Table'!K237)),
            IFERROR(
               ROUND(SUMPRODUCT(
                  VALUE(LEFT(_xlfn.TEXTSPLIT('Data Table'!K237, CHAR(10)), FIND("-", _xlfn.TEXTSPLIT('Data Table'!K237, CHAR(10)))-1)) *
                  (VALUE(MID(_xlfn.TEXTSPLIT('Data Table'!K237, CHAR(10)), FIND("-", _xlfn.TEXTSPLIT('Data Table'!K237, CHAR(10)))+2,
                  SEARCH("hrs", _xlfn.TEXTSPLIT('Data Table'!K237, CHAR(10)))-SEARCH("-", _xlfn.TEXTSPLIT('Data Table'!K237, CHAR(10)))-2))/12)
               ), 2),
               "-"
            )
         )
      )
   )
)</f>
        <v>3</v>
      </c>
      <c r="L236" s="203" cm="1">
        <f t="array" ref="L236">IF('Data Table'!N237="", "-",
   IF('Data Table'!N237="-", "-",
      IF(ISNUMBER('Data Table'!N237*1), 'Data Table'!N237,
         IF(ISNUMBER(SEARCH("hrs", 'Data Table'!N237)),
            IFERROR(
               ROUND(SUMPRODUCT(
                  VALUE(LEFT(_xlfn.TEXTSPLIT('Data Table'!N237, CHAR(10)), FIND("-", _xlfn.TEXTSPLIT('Data Table'!N237, CHAR(10)))-1)) *
                  (VALUE(MID(_xlfn.TEXTSPLIT('Data Table'!N237, CHAR(10)), FIND("-", _xlfn.TEXTSPLIT('Data Table'!N237, CHAR(10)))+2,
                  SEARCH("hrs", _xlfn.TEXTSPLIT('Data Table'!N237, CHAR(10)))-SEARCH("-", _xlfn.TEXTSPLIT('Data Table'!N237, CHAR(10)))-2))/12)
               ), 2),
               "-"
            )
         )
      )
   )
)</f>
        <v>2.42</v>
      </c>
      <c r="M236" s="203" cm="1">
        <f t="array" ref="M236">IF('Data Table'!O237="", "-",
   IF('Data Table'!O237="-", "-",
      IF(ISNUMBER('Data Table'!O237*1), 'Data Table'!O237,
         IF(ISNUMBER(SEARCH("hrs", 'Data Table'!O237)),
            IFERROR(
               ROUND(SUMPRODUCT(
                  VALUE(LEFT(_xlfn.TEXTSPLIT('Data Table'!O237, CHAR(10)), FIND("-", _xlfn.TEXTSPLIT('Data Table'!O237, CHAR(10)))-1)) *
                  (VALUE(MID(_xlfn.TEXTSPLIT('Data Table'!O237, CHAR(10)), FIND("-", _xlfn.TEXTSPLIT('Data Table'!O237, CHAR(10)))+2,
                  SEARCH("hrs", _xlfn.TEXTSPLIT('Data Table'!O237, CHAR(10)))-SEARCH("-", _xlfn.TEXTSPLIT('Data Table'!O237, CHAR(10)))-2))/12)
               ), 2),
               "-"
            )
         )
      )
   )
)</f>
        <v>2</v>
      </c>
      <c r="N236" s="203" cm="1">
        <f t="array" ref="N236">IF('Data Table'!P237="", "-",
   IF('Data Table'!P237="-", "-",
      IF(ISNUMBER('Data Table'!P237*1), 'Data Table'!P237,
         IF(ISNUMBER(SEARCH("hrs", 'Data Table'!P237)),
            IFERROR(
               ROUND(SUMPRODUCT(
                  VALUE(LEFT(_xlfn.TEXTSPLIT('Data Table'!P237, CHAR(10)), FIND("-", _xlfn.TEXTSPLIT('Data Table'!P237, CHAR(10)))-1)) *
                  (VALUE(MID(_xlfn.TEXTSPLIT('Data Table'!P237, CHAR(10)), FIND("-", _xlfn.TEXTSPLIT('Data Table'!P237, CHAR(10)))+2,
                  SEARCH("hrs", _xlfn.TEXTSPLIT('Data Table'!P237, CHAR(10)))-SEARCH("-", _xlfn.TEXTSPLIT('Data Table'!P237, CHAR(10)))-2))/12)
               ), 2),
               "-"
            )
         )
      )
   )
)</f>
        <v>5</v>
      </c>
      <c r="O236" s="203" cm="1">
        <f t="array" ref="O236">IF('Data Table'!Q237="", "-",
   IF('Data Table'!Q237="-", "-",
      IF(ISNUMBER('Data Table'!Q237*1), 'Data Table'!Q237,
         IF(ISNUMBER(SEARCH("hrs", 'Data Table'!Q237)),
            IFERROR(
               ROUND(SUMPRODUCT(
                  VALUE(LEFT(_xlfn.TEXTSPLIT('Data Table'!Q237, CHAR(10)), FIND("-", _xlfn.TEXTSPLIT('Data Table'!Q237, CHAR(10)))-1)) *
                  (VALUE(MID(_xlfn.TEXTSPLIT('Data Table'!Q237, CHAR(10)), FIND("-", _xlfn.TEXTSPLIT('Data Table'!Q237, CHAR(10)))+2,
                  SEARCH("hrs", _xlfn.TEXTSPLIT('Data Table'!Q237, CHAR(10)))-SEARCH("-", _xlfn.TEXTSPLIT('Data Table'!Q237, CHAR(10)))-2))/12)
               ), 2),
               "-"
            )
         )
      )
   )
)</f>
        <v>4</v>
      </c>
      <c r="P236" s="203" cm="1">
        <f t="array" ref="P236">IF('Data Table'!R237="", "-",
   IF('Data Table'!R237="-", "-",
      IF(ISNUMBER('Data Table'!R237*1), 'Data Table'!R237,
         IF(ISNUMBER(SEARCH("hrs", 'Data Table'!R237)),
            IFERROR(
               ROUND(SUMPRODUCT(
                  VALUE(LEFT(_xlfn.TEXTSPLIT('Data Table'!R237, CHAR(10)), FIND("-", _xlfn.TEXTSPLIT('Data Table'!R237, CHAR(10)))-1)) *
                  (VALUE(MID(_xlfn.TEXTSPLIT('Data Table'!R237, CHAR(10)), FIND("-", _xlfn.TEXTSPLIT('Data Table'!R237, CHAR(10)))+2,
                  SEARCH("hrs", _xlfn.TEXTSPLIT('Data Table'!R237, CHAR(10)))-SEARCH("-", _xlfn.TEXTSPLIT('Data Table'!R237, CHAR(10)))-2))/12)
               ), 2),
               "-"
            )
         )
      )
   )
)</f>
        <v>3</v>
      </c>
      <c r="Q236" s="203" cm="1">
        <f t="array" ref="Q236">IF('Data Table'!S237="", "-",
   IF('Data Table'!S237="-", "-",
      IF(ISNUMBER('Data Table'!S237*1), 'Data Table'!S237,
         IF(ISNUMBER(SEARCH("hrs", 'Data Table'!S237)),
            IFERROR(
               ROUND(SUMPRODUCT(
                  VALUE(LEFT(_xlfn.TEXTSPLIT('Data Table'!S237, CHAR(10)), FIND("-", _xlfn.TEXTSPLIT('Data Table'!S237, CHAR(10)))-1)) *
                  (VALUE(MID(_xlfn.TEXTSPLIT('Data Table'!S237, CHAR(10)), FIND("-", _xlfn.TEXTSPLIT('Data Table'!S237, CHAR(10)))+2,
                  SEARCH("hrs", _xlfn.TEXTSPLIT('Data Table'!S237, CHAR(10)))-SEARCH("-", _xlfn.TEXTSPLIT('Data Table'!S237, CHAR(10)))-2))/12)
               ), 2),
               "-"
            )
         )
      )
   )
)</f>
        <v>3</v>
      </c>
      <c r="R236" s="203" cm="1">
        <f t="array" ref="R236">IF('Data Table'!T237="", "-",
   IF('Data Table'!T237="-", "-",
      IF(ISNUMBER('Data Table'!T237*1), 'Data Table'!T237,
         IF(ISNUMBER(SEARCH("hrs", 'Data Table'!T237)),
            IFERROR(
               ROUND(SUMPRODUCT(
                  VALUE(LEFT(_xlfn.TEXTSPLIT('Data Table'!T237, CHAR(10)), FIND("-", _xlfn.TEXTSPLIT('Data Table'!T237, CHAR(10)))-1)) *
                  (VALUE(MID(_xlfn.TEXTSPLIT('Data Table'!T237, CHAR(10)), FIND("-", _xlfn.TEXTSPLIT('Data Table'!T237, CHAR(10)))+2,
                  SEARCH("hrs", _xlfn.TEXTSPLIT('Data Table'!T237, CHAR(10)))-SEARCH("-", _xlfn.TEXTSPLIT('Data Table'!T237, CHAR(10)))-2))/12)
               ), 2),
               "-"
            )
         )
      )
   )
)</f>
        <v>6</v>
      </c>
      <c r="S236" s="203" cm="1">
        <f t="array" ref="S236">IF('Data Table'!U237="", "-",
   IF('Data Table'!U237="-", "-",
      IF(ISNUMBER('Data Table'!U237*1), 'Data Table'!U237,
         IF(ISNUMBER(SEARCH("hrs", 'Data Table'!U237)),
            IFERROR(
               ROUND(SUMPRODUCT(
                  VALUE(LEFT(_xlfn.TEXTSPLIT('Data Table'!U237, CHAR(10)), FIND("-", _xlfn.TEXTSPLIT('Data Table'!U237, CHAR(10)))-1)) *
                  (VALUE(MID(_xlfn.TEXTSPLIT('Data Table'!U237, CHAR(10)), FIND("-", _xlfn.TEXTSPLIT('Data Table'!U237, CHAR(10)))+2,
                  SEARCH("hrs", _xlfn.TEXTSPLIT('Data Table'!U237, CHAR(10)))-SEARCH("-", _xlfn.TEXTSPLIT('Data Table'!U237, CHAR(10)))-2))/12)
               ), 2),
               "-"
            )
         )
      )
   )
)</f>
        <v>6</v>
      </c>
      <c r="T236" s="253">
        <v>26871.876</v>
      </c>
      <c r="U236" s="275">
        <v>67776</v>
      </c>
      <c r="V236" s="253">
        <v>937</v>
      </c>
      <c r="W236" s="297"/>
    </row>
    <row r="237" spans="1:23" s="3" customFormat="1" ht="20.25" customHeight="1">
      <c r="A237" s="205">
        <v>45547</v>
      </c>
      <c r="B237" s="203" cm="1">
        <f t="array" ref="B237">IF('Data Table'!B238="", "-",
   IF('Data Table'!B238="-", "-",
      IF(ISNUMBER('Data Table'!B238*1), 'Data Table'!B238,
         IF(ISNUMBER(SEARCH("hrs", 'Data Table'!B238)),
            IFERROR(
               ROUND(SUMPRODUCT(
                  VALUE(LEFT(_xlfn.TEXTSPLIT('Data Table'!B238, CHAR(10)), FIND("-", _xlfn.TEXTSPLIT('Data Table'!B238, CHAR(10)))-1)) *
                  (VALUE(MID(_xlfn.TEXTSPLIT('Data Table'!B238, CHAR(10)), FIND("-", _xlfn.TEXTSPLIT('Data Table'!B238, CHAR(10)))+2,
                  SEARCH("hrs", _xlfn.TEXTSPLIT('Data Table'!B238, CHAR(10)))-SEARCH("-", _xlfn.TEXTSPLIT('Data Table'!B238, CHAR(10)))-2))/12)
               ), 2),
               "-"
            )
         )
      )
   )
)</f>
        <v>145</v>
      </c>
      <c r="C237" s="203" cm="1">
        <f t="array" ref="C237">IF('Data Table'!C238="", "-",
   IF('Data Table'!C238="-", "-",
      IF(ISNUMBER('Data Table'!C238*1), 'Data Table'!C238,
         IF(ISNUMBER(SEARCH("hrs", 'Data Table'!C238)),
            IFERROR(
               ROUND(SUMPRODUCT(
                  VALUE(LEFT(_xlfn.TEXTSPLIT('Data Table'!C238, CHAR(10)), FIND("-", _xlfn.TEXTSPLIT('Data Table'!C238, CHAR(10)))-1)) *
                  (VALUE(MID(_xlfn.TEXTSPLIT('Data Table'!C238, CHAR(10)), FIND("-", _xlfn.TEXTSPLIT('Data Table'!C238, CHAR(10)))+2,
                  SEARCH("hrs", _xlfn.TEXTSPLIT('Data Table'!C238, CHAR(10)))-SEARCH("-", _xlfn.TEXTSPLIT('Data Table'!C238, CHAR(10)))-2))/12)
               ), 2),
               "-"
            )
         )
      )
   )
)</f>
        <v>129</v>
      </c>
      <c r="D237" s="203" cm="1">
        <f t="array" ref="D237">IF('Data Table'!D238="", "-",
   IF('Data Table'!D238="-", "-",
      IF(ISNUMBER('Data Table'!D238*1), 'Data Table'!D238,
         IF(ISNUMBER(SEARCH("hrs", 'Data Table'!D238)),
            IFERROR(
               ROUND(SUMPRODUCT(
                  VALUE(LEFT(_xlfn.TEXTSPLIT('Data Table'!D238, CHAR(10)), FIND("-", _xlfn.TEXTSPLIT('Data Table'!D238, CHAR(10)))-1)) *
                  (VALUE(MID(_xlfn.TEXTSPLIT('Data Table'!D238, CHAR(10)), FIND("-", _xlfn.TEXTSPLIT('Data Table'!D238, CHAR(10)))+2,
                  SEARCH("hrs", _xlfn.TEXTSPLIT('Data Table'!D238, CHAR(10)))-SEARCH("-", _xlfn.TEXTSPLIT('Data Table'!D238, CHAR(10)))-2))/12)
               ), 2),
               "-"
            )
         )
      )
   )
)</f>
        <v>28</v>
      </c>
      <c r="E237" s="203" cm="1">
        <f t="array" ref="E237">IF('Data Table'!E238="", "-",
   IF('Data Table'!E238="-", "-",
      IF(ISNUMBER('Data Table'!E238*1), 'Data Table'!E238,
         IF(ISNUMBER(SEARCH("hrs", 'Data Table'!E238)),
            IFERROR(
               ROUND(SUMPRODUCT(
                  VALUE(LEFT(_xlfn.TEXTSPLIT('Data Table'!E238, CHAR(10)), FIND("-", _xlfn.TEXTSPLIT('Data Table'!E238, CHAR(10)))-1)) *
                  (VALUE(MID(_xlfn.TEXTSPLIT('Data Table'!E238, CHAR(10)), FIND("-", _xlfn.TEXTSPLIT('Data Table'!E238, CHAR(10)))+2,
                  SEARCH("hrs", _xlfn.TEXTSPLIT('Data Table'!E238, CHAR(10)))-SEARCH("-", _xlfn.TEXTSPLIT('Data Table'!E238, CHAR(10)))-2))/12)
               ), 2),
               "-"
            )
         )
      )
   )
)</f>
        <v>27</v>
      </c>
      <c r="F237" s="203" cm="1">
        <f t="array" ref="F237">IF('Data Table'!F238="", "-",
   IF('Data Table'!F238="-", "-",
      IF(ISNUMBER('Data Table'!F238*1), 'Data Table'!F238,
         IF(ISNUMBER(SEARCH("hrs", 'Data Table'!F238)),
            IFERROR(
               ROUND(SUMPRODUCT(
                  VALUE(LEFT(_xlfn.TEXTSPLIT('Data Table'!F238, CHAR(10)), FIND("-", _xlfn.TEXTSPLIT('Data Table'!F238, CHAR(10)))-1)) *
                  (VALUE(MID(_xlfn.TEXTSPLIT('Data Table'!F238, CHAR(10)), FIND("-", _xlfn.TEXTSPLIT('Data Table'!F238, CHAR(10)))+2,
                  SEARCH("hrs", _xlfn.TEXTSPLIT('Data Table'!F238, CHAR(10)))-SEARCH("-", _xlfn.TEXTSPLIT('Data Table'!F238, CHAR(10)))-2))/12)
               ), 2),
               "-"
            )
         )
      )
   )
)</f>
        <v>8</v>
      </c>
      <c r="G237" s="203" cm="1">
        <f t="array" ref="G237">IF('Data Table'!G238="", "-",
   IF('Data Table'!G238="-", "-",
      IF(ISNUMBER('Data Table'!G238*1), 'Data Table'!G238,
         IF(ISNUMBER(SEARCH("hrs", 'Data Table'!G238)),
            IFERROR(
               ROUND(SUMPRODUCT(
                  VALUE(LEFT(_xlfn.TEXTSPLIT('Data Table'!G238, CHAR(10)), FIND("-", _xlfn.TEXTSPLIT('Data Table'!G238, CHAR(10)))-1)) *
                  (VALUE(MID(_xlfn.TEXTSPLIT('Data Table'!G238, CHAR(10)), FIND("-", _xlfn.TEXTSPLIT('Data Table'!G238, CHAR(10)))+2,
                  SEARCH("hrs", _xlfn.TEXTSPLIT('Data Table'!G238, CHAR(10)))-SEARCH("-", _xlfn.TEXTSPLIT('Data Table'!G238, CHAR(10)))-2))/12)
               ), 2),
               "-"
            )
         )
      )
   )
)</f>
        <v>8</v>
      </c>
      <c r="H237" s="203" cm="1">
        <f t="array" ref="H237">IF('Data Table'!H238="", "-",
   IF('Data Table'!H238="-", "-",
      IF(ISNUMBER('Data Table'!H238*1), 'Data Table'!H238,
         IF(ISNUMBER(SEARCH("hrs", 'Data Table'!H238)),
            IFERROR(
               ROUND(SUMPRODUCT(
                  VALUE(LEFT(_xlfn.TEXTSPLIT('Data Table'!H238, CHAR(10)), FIND("-", _xlfn.TEXTSPLIT('Data Table'!H238, CHAR(10)))-1)) *
                  (VALUE(MID(_xlfn.TEXTSPLIT('Data Table'!H238, CHAR(10)), FIND("-", _xlfn.TEXTSPLIT('Data Table'!H238, CHAR(10)))+2,
                  SEARCH("hrs", _xlfn.TEXTSPLIT('Data Table'!H238, CHAR(10)))-SEARCH("-", _xlfn.TEXTSPLIT('Data Table'!H238, CHAR(10)))-2))/12)
               ), 2),
               "-"
            )
         )
      )
   )
)</f>
        <v>7</v>
      </c>
      <c r="I237" s="203" cm="1">
        <f t="array" ref="I237">IF('Data Table'!I238="", "-",
   IF('Data Table'!I238="-", "-",
      IF(ISNUMBER('Data Table'!I238*1), 'Data Table'!I238,
         IF(ISNUMBER(SEARCH("hrs", 'Data Table'!I238)),
            IFERROR(
               ROUND(SUMPRODUCT(
                  VALUE(LEFT(_xlfn.TEXTSPLIT('Data Table'!I238, CHAR(10)), FIND("-", _xlfn.TEXTSPLIT('Data Table'!I238, CHAR(10)))-1)) *
                  (VALUE(MID(_xlfn.TEXTSPLIT('Data Table'!I238, CHAR(10)), FIND("-", _xlfn.TEXTSPLIT('Data Table'!I238, CHAR(10)))+2,
                  SEARCH("hrs", _xlfn.TEXTSPLIT('Data Table'!I238, CHAR(10)))-SEARCH("-", _xlfn.TEXTSPLIT('Data Table'!I238, CHAR(10)))-2))/12)
               ), 2),
               "-"
            )
         )
      )
   )
)</f>
        <v>8</v>
      </c>
      <c r="J237" s="203" cm="1">
        <f t="array" ref="J237">IF('Data Table'!J238="", "-",
   IF('Data Table'!J238="-", "-",
      IF(ISNUMBER('Data Table'!J238*1), 'Data Table'!J238,
         IF(ISNUMBER(SEARCH("hrs", 'Data Table'!J238)),
            IFERROR(
               ROUND(SUMPRODUCT(
                  VALUE(LEFT(_xlfn.TEXTSPLIT('Data Table'!J238, CHAR(10)), FIND("-", _xlfn.TEXTSPLIT('Data Table'!J238, CHAR(10)))-1)) *
                  (VALUE(MID(_xlfn.TEXTSPLIT('Data Table'!J238, CHAR(10)), FIND("-", _xlfn.TEXTSPLIT('Data Table'!J238, CHAR(10)))+2,
                  SEARCH("hrs", _xlfn.TEXTSPLIT('Data Table'!J238, CHAR(10)))-SEARCH("-", _xlfn.TEXTSPLIT('Data Table'!J238, CHAR(10)))-2))/12)
               ), 2),
               "-"
            )
         )
      )
   )
)</f>
        <v>2</v>
      </c>
      <c r="K237" s="203" cm="1">
        <f t="array" ref="K237">IF('Data Table'!K238="", "-",
   IF('Data Table'!K238="-", "-",
      IF(ISNUMBER('Data Table'!K238*1), 'Data Table'!K238,
         IF(ISNUMBER(SEARCH("hrs", 'Data Table'!K238)),
            IFERROR(
               ROUND(SUMPRODUCT(
                  VALUE(LEFT(_xlfn.TEXTSPLIT('Data Table'!K238, CHAR(10)), FIND("-", _xlfn.TEXTSPLIT('Data Table'!K238, CHAR(10)))-1)) *
                  (VALUE(MID(_xlfn.TEXTSPLIT('Data Table'!K238, CHAR(10)), FIND("-", _xlfn.TEXTSPLIT('Data Table'!K238, CHAR(10)))+2,
                  SEARCH("hrs", _xlfn.TEXTSPLIT('Data Table'!K238, CHAR(10)))-SEARCH("-", _xlfn.TEXTSPLIT('Data Table'!K238, CHAR(10)))-2))/12)
               ), 2),
               "-"
            )
         )
      )
   )
)</f>
        <v>2</v>
      </c>
      <c r="L237" s="203" cm="1">
        <f t="array" ref="L237">IF('Data Table'!N238="", "-",
   IF('Data Table'!N238="-", "-",
      IF(ISNUMBER('Data Table'!N238*1), 'Data Table'!N238,
         IF(ISNUMBER(SEARCH("hrs", 'Data Table'!N238)),
            IFERROR(
               ROUND(SUMPRODUCT(
                  VALUE(LEFT(_xlfn.TEXTSPLIT('Data Table'!N238, CHAR(10)), FIND("-", _xlfn.TEXTSPLIT('Data Table'!N238, CHAR(10)))-1)) *
                  (VALUE(MID(_xlfn.TEXTSPLIT('Data Table'!N238, CHAR(10)), FIND("-", _xlfn.TEXTSPLIT('Data Table'!N238, CHAR(10)))+2,
                  SEARCH("hrs", _xlfn.TEXTSPLIT('Data Table'!N238, CHAR(10)))-SEARCH("-", _xlfn.TEXTSPLIT('Data Table'!N238, CHAR(10)))-2))/12)
               ), 2),
               "-"
            )
         )
      )
   )
)</f>
        <v>2</v>
      </c>
      <c r="M237" s="203" cm="1">
        <f t="array" ref="M237">IF('Data Table'!O238="", "-",
   IF('Data Table'!O238="-", "-",
      IF(ISNUMBER('Data Table'!O238*1), 'Data Table'!O238,
         IF(ISNUMBER(SEARCH("hrs", 'Data Table'!O238)),
            IFERROR(
               ROUND(SUMPRODUCT(
                  VALUE(LEFT(_xlfn.TEXTSPLIT('Data Table'!O238, CHAR(10)), FIND("-", _xlfn.TEXTSPLIT('Data Table'!O238, CHAR(10)))-1)) *
                  (VALUE(MID(_xlfn.TEXTSPLIT('Data Table'!O238, CHAR(10)), FIND("-", _xlfn.TEXTSPLIT('Data Table'!O238, CHAR(10)))+2,
                  SEARCH("hrs", _xlfn.TEXTSPLIT('Data Table'!O238, CHAR(10)))-SEARCH("-", _xlfn.TEXTSPLIT('Data Table'!O238, CHAR(10)))-2))/12)
               ), 2),
               "-"
            )
         )
      )
   )
)</f>
        <v>2</v>
      </c>
      <c r="N237" s="203" cm="1">
        <f t="array" ref="N237">IF('Data Table'!P238="", "-",
   IF('Data Table'!P238="-", "-",
      IF(ISNUMBER('Data Table'!P238*1), 'Data Table'!P238,
         IF(ISNUMBER(SEARCH("hrs", 'Data Table'!P238)),
            IFERROR(
               ROUND(SUMPRODUCT(
                  VALUE(LEFT(_xlfn.TEXTSPLIT('Data Table'!P238, CHAR(10)), FIND("-", _xlfn.TEXTSPLIT('Data Table'!P238, CHAR(10)))-1)) *
                  (VALUE(MID(_xlfn.TEXTSPLIT('Data Table'!P238, CHAR(10)), FIND("-", _xlfn.TEXTSPLIT('Data Table'!P238, CHAR(10)))+2,
                  SEARCH("hrs", _xlfn.TEXTSPLIT('Data Table'!P238, CHAR(10)))-SEARCH("-", _xlfn.TEXTSPLIT('Data Table'!P238, CHAR(10)))-2))/12)
               ), 2),
               "-"
            )
         )
      )
   )
)</f>
        <v>5</v>
      </c>
      <c r="O237" s="203" cm="1">
        <f t="array" ref="O237">IF('Data Table'!Q238="", "-",
   IF('Data Table'!Q238="-", "-",
      IF(ISNUMBER('Data Table'!Q238*1), 'Data Table'!Q238,
         IF(ISNUMBER(SEARCH("hrs", 'Data Table'!Q238)),
            IFERROR(
               ROUND(SUMPRODUCT(
                  VALUE(LEFT(_xlfn.TEXTSPLIT('Data Table'!Q238, CHAR(10)), FIND("-", _xlfn.TEXTSPLIT('Data Table'!Q238, CHAR(10)))-1)) *
                  (VALUE(MID(_xlfn.TEXTSPLIT('Data Table'!Q238, CHAR(10)), FIND("-", _xlfn.TEXTSPLIT('Data Table'!Q238, CHAR(10)))+2,
                  SEARCH("hrs", _xlfn.TEXTSPLIT('Data Table'!Q238, CHAR(10)))-SEARCH("-", _xlfn.TEXTSPLIT('Data Table'!Q238, CHAR(10)))-2))/12)
               ), 2),
               "-"
            )
         )
      )
   )
)</f>
        <v>4</v>
      </c>
      <c r="P237" s="203" cm="1">
        <f t="array" ref="P237">IF('Data Table'!R238="", "-",
   IF('Data Table'!R238="-", "-",
      IF(ISNUMBER('Data Table'!R238*1), 'Data Table'!R238,
         IF(ISNUMBER(SEARCH("hrs", 'Data Table'!R238)),
            IFERROR(
               ROUND(SUMPRODUCT(
                  VALUE(LEFT(_xlfn.TEXTSPLIT('Data Table'!R238, CHAR(10)), FIND("-", _xlfn.TEXTSPLIT('Data Table'!R238, CHAR(10)))-1)) *
                  (VALUE(MID(_xlfn.TEXTSPLIT('Data Table'!R238, CHAR(10)), FIND("-", _xlfn.TEXTSPLIT('Data Table'!R238, CHAR(10)))+2,
                  SEARCH("hrs", _xlfn.TEXTSPLIT('Data Table'!R238, CHAR(10)))-SEARCH("-", _xlfn.TEXTSPLIT('Data Table'!R238, CHAR(10)))-2))/12)
               ), 2),
               "-"
            )
         )
      )
   )
)</f>
        <v>3</v>
      </c>
      <c r="Q237" s="203" cm="1">
        <f t="array" ref="Q237">IF('Data Table'!S238="", "-",
   IF('Data Table'!S238="-", "-",
      IF(ISNUMBER('Data Table'!S238*1), 'Data Table'!S238,
         IF(ISNUMBER(SEARCH("hrs", 'Data Table'!S238)),
            IFERROR(
               ROUND(SUMPRODUCT(
                  VALUE(LEFT(_xlfn.TEXTSPLIT('Data Table'!S238, CHAR(10)), FIND("-", _xlfn.TEXTSPLIT('Data Table'!S238, CHAR(10)))-1)) *
                  (VALUE(MID(_xlfn.TEXTSPLIT('Data Table'!S238, CHAR(10)), FIND("-", _xlfn.TEXTSPLIT('Data Table'!S238, CHAR(10)))+2,
                  SEARCH("hrs", _xlfn.TEXTSPLIT('Data Table'!S238, CHAR(10)))-SEARCH("-", _xlfn.TEXTSPLIT('Data Table'!S238, CHAR(10)))-2))/12)
               ), 2),
               "-"
            )
         )
      )
   )
)</f>
        <v>3</v>
      </c>
      <c r="R237" s="203" cm="1">
        <f t="array" ref="R237">IF('Data Table'!T238="", "-",
   IF('Data Table'!T238="-", "-",
      IF(ISNUMBER('Data Table'!T238*1), 'Data Table'!T238,
         IF(ISNUMBER(SEARCH("hrs", 'Data Table'!T238)),
            IFERROR(
               ROUND(SUMPRODUCT(
                  VALUE(LEFT(_xlfn.TEXTSPLIT('Data Table'!T238, CHAR(10)), FIND("-", _xlfn.TEXTSPLIT('Data Table'!T238, CHAR(10)))-1)) *
                  (VALUE(MID(_xlfn.TEXTSPLIT('Data Table'!T238, CHAR(10)), FIND("-", _xlfn.TEXTSPLIT('Data Table'!T238, CHAR(10)))+2,
                  SEARCH("hrs", _xlfn.TEXTSPLIT('Data Table'!T238, CHAR(10)))-SEARCH("-", _xlfn.TEXTSPLIT('Data Table'!T238, CHAR(10)))-2))/12)
               ), 2),
               "-"
            )
         )
      )
   )
)</f>
        <v>6</v>
      </c>
      <c r="S237" s="203" cm="1">
        <f t="array" ref="S237">IF('Data Table'!U238="", "-",
   IF('Data Table'!U238="-", "-",
      IF(ISNUMBER('Data Table'!U238*1), 'Data Table'!U238,
         IF(ISNUMBER(SEARCH("hrs", 'Data Table'!U238)),
            IFERROR(
               ROUND(SUMPRODUCT(
                  VALUE(LEFT(_xlfn.TEXTSPLIT('Data Table'!U238, CHAR(10)), FIND("-", _xlfn.TEXTSPLIT('Data Table'!U238, CHAR(10)))-1)) *
                  (VALUE(MID(_xlfn.TEXTSPLIT('Data Table'!U238, CHAR(10)), FIND("-", _xlfn.TEXTSPLIT('Data Table'!U238, CHAR(10)))+2,
                  SEARCH("hrs", _xlfn.TEXTSPLIT('Data Table'!U238, CHAR(10)))-SEARCH("-", _xlfn.TEXTSPLIT('Data Table'!U238, CHAR(10)))-2))/12)
               ), 2),
               "-"
            )
         )
      )
   )
)</f>
        <v>6</v>
      </c>
      <c r="T237" s="251">
        <v>25442</v>
      </c>
      <c r="U237" s="251">
        <v>69200</v>
      </c>
      <c r="V237" s="251">
        <v>1002</v>
      </c>
      <c r="W237" s="295"/>
    </row>
    <row r="238" spans="1:23" s="3" customFormat="1" ht="20.25" customHeight="1">
      <c r="A238" s="205">
        <v>45548</v>
      </c>
      <c r="B238" s="203" cm="1">
        <f t="array" ref="B238">IF('Data Table'!B239="", "-",
   IF('Data Table'!B239="-", "-",
      IF(ISNUMBER('Data Table'!B239*1), 'Data Table'!B239,
         IF(ISNUMBER(SEARCH("hrs", 'Data Table'!B239)),
            IFERROR(
               ROUND(SUMPRODUCT(
                  VALUE(LEFT(_xlfn.TEXTSPLIT('Data Table'!B239, CHAR(10)), FIND("-", _xlfn.TEXTSPLIT('Data Table'!B239, CHAR(10)))-1)) *
                  (VALUE(MID(_xlfn.TEXTSPLIT('Data Table'!B239, CHAR(10)), FIND("-", _xlfn.TEXTSPLIT('Data Table'!B239, CHAR(10)))+2,
                  SEARCH("hrs", _xlfn.TEXTSPLIT('Data Table'!B239, CHAR(10)))-SEARCH("-", _xlfn.TEXTSPLIT('Data Table'!B239, CHAR(10)))-2))/12)
               ), 2),
               "-"
            )
         )
      )
   )
)</f>
        <v>118</v>
      </c>
      <c r="C238" s="203" cm="1">
        <f t="array" ref="C238">IF('Data Table'!C239="", "-",
   IF('Data Table'!C239="-", "-",
      IF(ISNUMBER('Data Table'!C239*1), 'Data Table'!C239,
         IF(ISNUMBER(SEARCH("hrs", 'Data Table'!C239)),
            IFERROR(
               ROUND(SUMPRODUCT(
                  VALUE(LEFT(_xlfn.TEXTSPLIT('Data Table'!C239, CHAR(10)), FIND("-", _xlfn.TEXTSPLIT('Data Table'!C239, CHAR(10)))-1)) *
                  (VALUE(MID(_xlfn.TEXTSPLIT('Data Table'!C239, CHAR(10)), FIND("-", _xlfn.TEXTSPLIT('Data Table'!C239, CHAR(10)))+2,
                  SEARCH("hrs", _xlfn.TEXTSPLIT('Data Table'!C239, CHAR(10)))-SEARCH("-", _xlfn.TEXTSPLIT('Data Table'!C239, CHAR(10)))-2))/12)
               ), 2),
               "-"
            )
         )
      )
   )
)</f>
        <v>120</v>
      </c>
      <c r="D238" s="203" cm="1">
        <f t="array" ref="D238">IF('Data Table'!D239="", "-",
   IF('Data Table'!D239="-", "-",
      IF(ISNUMBER('Data Table'!D239*1), 'Data Table'!D239,
         IF(ISNUMBER(SEARCH("hrs", 'Data Table'!D239)),
            IFERROR(
               ROUND(SUMPRODUCT(
                  VALUE(LEFT(_xlfn.TEXTSPLIT('Data Table'!D239, CHAR(10)), FIND("-", _xlfn.TEXTSPLIT('Data Table'!D239, CHAR(10)))-1)) *
                  (VALUE(MID(_xlfn.TEXTSPLIT('Data Table'!D239, CHAR(10)), FIND("-", _xlfn.TEXTSPLIT('Data Table'!D239, CHAR(10)))+2,
                  SEARCH("hrs", _xlfn.TEXTSPLIT('Data Table'!D239, CHAR(10)))-SEARCH("-", _xlfn.TEXTSPLIT('Data Table'!D239, CHAR(10)))-2))/12)
               ), 2),
               "-"
            )
         )
      )
   )
)</f>
        <v>28</v>
      </c>
      <c r="E238" s="203" cm="1">
        <f t="array" ref="E238">IF('Data Table'!E239="", "-",
   IF('Data Table'!E239="-", "-",
      IF(ISNUMBER('Data Table'!E239*1), 'Data Table'!E239,
         IF(ISNUMBER(SEARCH("hrs", 'Data Table'!E239)),
            IFERROR(
               ROUND(SUMPRODUCT(
                  VALUE(LEFT(_xlfn.TEXTSPLIT('Data Table'!E239, CHAR(10)), FIND("-", _xlfn.TEXTSPLIT('Data Table'!E239, CHAR(10)))-1)) *
                  (VALUE(MID(_xlfn.TEXTSPLIT('Data Table'!E239, CHAR(10)), FIND("-", _xlfn.TEXTSPLIT('Data Table'!E239, CHAR(10)))+2,
                  SEARCH("hrs", _xlfn.TEXTSPLIT('Data Table'!E239, CHAR(10)))-SEARCH("-", _xlfn.TEXTSPLIT('Data Table'!E239, CHAR(10)))-2))/12)
               ), 2),
               "-"
            )
         )
      )
   )
)</f>
        <v>28</v>
      </c>
      <c r="F238" s="203" cm="1">
        <f t="array" ref="F238">IF('Data Table'!F239="", "-",
   IF('Data Table'!F239="-", "-",
      IF(ISNUMBER('Data Table'!F239*1), 'Data Table'!F239,
         IF(ISNUMBER(SEARCH("hrs", 'Data Table'!F239)),
            IFERROR(
               ROUND(SUMPRODUCT(
                  VALUE(LEFT(_xlfn.TEXTSPLIT('Data Table'!F239, CHAR(10)), FIND("-", _xlfn.TEXTSPLIT('Data Table'!F239, CHAR(10)))-1)) *
                  (VALUE(MID(_xlfn.TEXTSPLIT('Data Table'!F239, CHAR(10)), FIND("-", _xlfn.TEXTSPLIT('Data Table'!F239, CHAR(10)))+2,
                  SEARCH("hrs", _xlfn.TEXTSPLIT('Data Table'!F239, CHAR(10)))-SEARCH("-", _xlfn.TEXTSPLIT('Data Table'!F239, CHAR(10)))-2))/12)
               ), 2),
               "-"
            )
         )
      )
   )
)</f>
        <v>9</v>
      </c>
      <c r="G238" s="203" cm="1">
        <f t="array" ref="G238">IF('Data Table'!G239="", "-",
   IF('Data Table'!G239="-", "-",
      IF(ISNUMBER('Data Table'!G239*1), 'Data Table'!G239,
         IF(ISNUMBER(SEARCH("hrs", 'Data Table'!G239)),
            IFERROR(
               ROUND(SUMPRODUCT(
                  VALUE(LEFT(_xlfn.TEXTSPLIT('Data Table'!G239, CHAR(10)), FIND("-", _xlfn.TEXTSPLIT('Data Table'!G239, CHAR(10)))-1)) *
                  (VALUE(MID(_xlfn.TEXTSPLIT('Data Table'!G239, CHAR(10)), FIND("-", _xlfn.TEXTSPLIT('Data Table'!G239, CHAR(10)))+2,
                  SEARCH("hrs", _xlfn.TEXTSPLIT('Data Table'!G239, CHAR(10)))-SEARCH("-", _xlfn.TEXTSPLIT('Data Table'!G239, CHAR(10)))-2))/12)
               ), 2),
               "-"
            )
         )
      )
   )
)</f>
        <v>8</v>
      </c>
      <c r="H238" s="203" cm="1">
        <f t="array" ref="H238">IF('Data Table'!H239="", "-",
   IF('Data Table'!H239="-", "-",
      IF(ISNUMBER('Data Table'!H239*1), 'Data Table'!H239,
         IF(ISNUMBER(SEARCH("hrs", 'Data Table'!H239)),
            IFERROR(
               ROUND(SUMPRODUCT(
                  VALUE(LEFT(_xlfn.TEXTSPLIT('Data Table'!H239, CHAR(10)), FIND("-", _xlfn.TEXTSPLIT('Data Table'!H239, CHAR(10)))-1)) *
                  (VALUE(MID(_xlfn.TEXTSPLIT('Data Table'!H239, CHAR(10)), FIND("-", _xlfn.TEXTSPLIT('Data Table'!H239, CHAR(10)))+2,
                  SEARCH("hrs", _xlfn.TEXTSPLIT('Data Table'!H239, CHAR(10)))-SEARCH("-", _xlfn.TEXTSPLIT('Data Table'!H239, CHAR(10)))-2))/12)
               ), 2),
               "-"
            )
         )
      )
   )
)</f>
        <v>7</v>
      </c>
      <c r="I238" s="203" cm="1">
        <f t="array" ref="I238">IF('Data Table'!I239="", "-",
   IF('Data Table'!I239="-", "-",
      IF(ISNUMBER('Data Table'!I239*1), 'Data Table'!I239,
         IF(ISNUMBER(SEARCH("hrs", 'Data Table'!I239)),
            IFERROR(
               ROUND(SUMPRODUCT(
                  VALUE(LEFT(_xlfn.TEXTSPLIT('Data Table'!I239, CHAR(10)), FIND("-", _xlfn.TEXTSPLIT('Data Table'!I239, CHAR(10)))-1)) *
                  (VALUE(MID(_xlfn.TEXTSPLIT('Data Table'!I239, CHAR(10)), FIND("-", _xlfn.TEXTSPLIT('Data Table'!I239, CHAR(10)))+2,
                  SEARCH("hrs", _xlfn.TEXTSPLIT('Data Table'!I239, CHAR(10)))-SEARCH("-", _xlfn.TEXTSPLIT('Data Table'!I239, CHAR(10)))-2))/12)
               ), 2),
               "-"
            )
         )
      )
   )
)</f>
        <v>10</v>
      </c>
      <c r="J238" s="203" cm="1">
        <f t="array" ref="J238">IF('Data Table'!J239="", "-",
   IF('Data Table'!J239="-", "-",
      IF(ISNUMBER('Data Table'!J239*1), 'Data Table'!J239,
         IF(ISNUMBER(SEARCH("hrs", 'Data Table'!J239)),
            IFERROR(
               ROUND(SUMPRODUCT(
                  VALUE(LEFT(_xlfn.TEXTSPLIT('Data Table'!J239, CHAR(10)), FIND("-", _xlfn.TEXTSPLIT('Data Table'!J239, CHAR(10)))-1)) *
                  (VALUE(MID(_xlfn.TEXTSPLIT('Data Table'!J239, CHAR(10)), FIND("-", _xlfn.TEXTSPLIT('Data Table'!J239, CHAR(10)))+2,
                  SEARCH("hrs", _xlfn.TEXTSPLIT('Data Table'!J239, CHAR(10)))-SEARCH("-", _xlfn.TEXTSPLIT('Data Table'!J239, CHAR(10)))-2))/12)
               ), 2),
               "-"
            )
         )
      )
   )
)</f>
        <v>3</v>
      </c>
      <c r="K238" s="203" cm="1">
        <f t="array" ref="K238">IF('Data Table'!K239="", "-",
   IF('Data Table'!K239="-", "-",
      IF(ISNUMBER('Data Table'!K239*1), 'Data Table'!K239,
         IF(ISNUMBER(SEARCH("hrs", 'Data Table'!K239)),
            IFERROR(
               ROUND(SUMPRODUCT(
                  VALUE(LEFT(_xlfn.TEXTSPLIT('Data Table'!K239, CHAR(10)), FIND("-", _xlfn.TEXTSPLIT('Data Table'!K239, CHAR(10)))-1)) *
                  (VALUE(MID(_xlfn.TEXTSPLIT('Data Table'!K239, CHAR(10)), FIND("-", _xlfn.TEXTSPLIT('Data Table'!K239, CHAR(10)))+2,
                  SEARCH("hrs", _xlfn.TEXTSPLIT('Data Table'!K239, CHAR(10)))-SEARCH("-", _xlfn.TEXTSPLIT('Data Table'!K239, CHAR(10)))-2))/12)
               ), 2),
               "-"
            )
         )
      )
   )
)</f>
        <v>3</v>
      </c>
      <c r="L238" s="203" cm="1">
        <f t="array" ref="L238">IF('Data Table'!N239="", "-",
   IF('Data Table'!N239="-", "-",
      IF(ISNUMBER('Data Table'!N239*1), 'Data Table'!N239,
         IF(ISNUMBER(SEARCH("hrs", 'Data Table'!N239)),
            IFERROR(
               ROUND(SUMPRODUCT(
                  VALUE(LEFT(_xlfn.TEXTSPLIT('Data Table'!N239, CHAR(10)), FIND("-", _xlfn.TEXTSPLIT('Data Table'!N239, CHAR(10)))-1)) *
                  (VALUE(MID(_xlfn.TEXTSPLIT('Data Table'!N239, CHAR(10)), FIND("-", _xlfn.TEXTSPLIT('Data Table'!N239, CHAR(10)))+2,
                  SEARCH("hrs", _xlfn.TEXTSPLIT('Data Table'!N239, CHAR(10)))-SEARCH("-", _xlfn.TEXTSPLIT('Data Table'!N239, CHAR(10)))-2))/12)
               ), 2),
               "-"
            )
         )
      )
   )
)</f>
        <v>2.04</v>
      </c>
      <c r="M238" s="203" cm="1">
        <f t="array" ref="M238">IF('Data Table'!O239="", "-",
   IF('Data Table'!O239="-", "-",
      IF(ISNUMBER('Data Table'!O239*1), 'Data Table'!O239,
         IF(ISNUMBER(SEARCH("hrs", 'Data Table'!O239)),
            IFERROR(
               ROUND(SUMPRODUCT(
                  VALUE(LEFT(_xlfn.TEXTSPLIT('Data Table'!O239, CHAR(10)), FIND("-", _xlfn.TEXTSPLIT('Data Table'!O239, CHAR(10)))-1)) *
                  (VALUE(MID(_xlfn.TEXTSPLIT('Data Table'!O239, CHAR(10)), FIND("-", _xlfn.TEXTSPLIT('Data Table'!O239, CHAR(10)))+2,
                  SEARCH("hrs", _xlfn.TEXTSPLIT('Data Table'!O239, CHAR(10)))-SEARCH("-", _xlfn.TEXTSPLIT('Data Table'!O239, CHAR(10)))-2))/12)
               ), 2),
               "-"
            )
         )
      )
   )
)</f>
        <v>2</v>
      </c>
      <c r="N238" s="203" cm="1">
        <f t="array" ref="N238">IF('Data Table'!P239="", "-",
   IF('Data Table'!P239="-", "-",
      IF(ISNUMBER('Data Table'!P239*1), 'Data Table'!P239,
         IF(ISNUMBER(SEARCH("hrs", 'Data Table'!P239)),
            IFERROR(
               ROUND(SUMPRODUCT(
                  VALUE(LEFT(_xlfn.TEXTSPLIT('Data Table'!P239, CHAR(10)), FIND("-", _xlfn.TEXTSPLIT('Data Table'!P239, CHAR(10)))-1)) *
                  (VALUE(MID(_xlfn.TEXTSPLIT('Data Table'!P239, CHAR(10)), FIND("-", _xlfn.TEXTSPLIT('Data Table'!P239, CHAR(10)))+2,
                  SEARCH("hrs", _xlfn.TEXTSPLIT('Data Table'!P239, CHAR(10)))-SEARCH("-", _xlfn.TEXTSPLIT('Data Table'!P239, CHAR(10)))-2))/12)
               ), 2),
               "-"
            )
         )
      )
   )
)</f>
        <v>5</v>
      </c>
      <c r="O238" s="203" cm="1">
        <f t="array" ref="O238">IF('Data Table'!Q239="", "-",
   IF('Data Table'!Q239="-", "-",
      IF(ISNUMBER('Data Table'!Q239*1), 'Data Table'!Q239,
         IF(ISNUMBER(SEARCH("hrs", 'Data Table'!Q239)),
            IFERROR(
               ROUND(SUMPRODUCT(
                  VALUE(LEFT(_xlfn.TEXTSPLIT('Data Table'!Q239, CHAR(10)), FIND("-", _xlfn.TEXTSPLIT('Data Table'!Q239, CHAR(10)))-1)) *
                  (VALUE(MID(_xlfn.TEXTSPLIT('Data Table'!Q239, CHAR(10)), FIND("-", _xlfn.TEXTSPLIT('Data Table'!Q239, CHAR(10)))+2,
                  SEARCH("hrs", _xlfn.TEXTSPLIT('Data Table'!Q239, CHAR(10)))-SEARCH("-", _xlfn.TEXTSPLIT('Data Table'!Q239, CHAR(10)))-2))/12)
               ), 2),
               "-"
            )
         )
      )
   )
)</f>
        <v>4</v>
      </c>
      <c r="P238" s="203" cm="1">
        <f t="array" ref="P238">IF('Data Table'!R239="", "-",
   IF('Data Table'!R239="-", "-",
      IF(ISNUMBER('Data Table'!R239*1), 'Data Table'!R239,
         IF(ISNUMBER(SEARCH("hrs", 'Data Table'!R239)),
            IFERROR(
               ROUND(SUMPRODUCT(
                  VALUE(LEFT(_xlfn.TEXTSPLIT('Data Table'!R239, CHAR(10)), FIND("-", _xlfn.TEXTSPLIT('Data Table'!R239, CHAR(10)))-1)) *
                  (VALUE(MID(_xlfn.TEXTSPLIT('Data Table'!R239, CHAR(10)), FIND("-", _xlfn.TEXTSPLIT('Data Table'!R239, CHAR(10)))+2,
                  SEARCH("hrs", _xlfn.TEXTSPLIT('Data Table'!R239, CHAR(10)))-SEARCH("-", _xlfn.TEXTSPLIT('Data Table'!R239, CHAR(10)))-2))/12)
               ), 2),
               "-"
            )
         )
      )
   )
)</f>
        <v>3</v>
      </c>
      <c r="Q238" s="203" cm="1">
        <f t="array" ref="Q238">IF('Data Table'!S239="", "-",
   IF('Data Table'!S239="-", "-",
      IF(ISNUMBER('Data Table'!S239*1), 'Data Table'!S239,
         IF(ISNUMBER(SEARCH("hrs", 'Data Table'!S239)),
            IFERROR(
               ROUND(SUMPRODUCT(
                  VALUE(LEFT(_xlfn.TEXTSPLIT('Data Table'!S239, CHAR(10)), FIND("-", _xlfn.TEXTSPLIT('Data Table'!S239, CHAR(10)))-1)) *
                  (VALUE(MID(_xlfn.TEXTSPLIT('Data Table'!S239, CHAR(10)), FIND("-", _xlfn.TEXTSPLIT('Data Table'!S239, CHAR(10)))+2,
                  SEARCH("hrs", _xlfn.TEXTSPLIT('Data Table'!S239, CHAR(10)))-SEARCH("-", _xlfn.TEXTSPLIT('Data Table'!S239, CHAR(10)))-2))/12)
               ), 2),
               "-"
            )
         )
      )
   )
)</f>
        <v>3</v>
      </c>
      <c r="R238" s="203" cm="1">
        <f t="array" ref="R238">IF('Data Table'!T239="", "-",
   IF('Data Table'!T239="-", "-",
      IF(ISNUMBER('Data Table'!T239*1), 'Data Table'!T239,
         IF(ISNUMBER(SEARCH("hrs", 'Data Table'!T239)),
            IFERROR(
               ROUND(SUMPRODUCT(
                  VALUE(LEFT(_xlfn.TEXTSPLIT('Data Table'!T239, CHAR(10)), FIND("-", _xlfn.TEXTSPLIT('Data Table'!T239, CHAR(10)))-1)) *
                  (VALUE(MID(_xlfn.TEXTSPLIT('Data Table'!T239, CHAR(10)), FIND("-", _xlfn.TEXTSPLIT('Data Table'!T239, CHAR(10)))+2,
                  SEARCH("hrs", _xlfn.TEXTSPLIT('Data Table'!T239, CHAR(10)))-SEARCH("-", _xlfn.TEXTSPLIT('Data Table'!T239, CHAR(10)))-2))/12)
               ), 2),
               "-"
            )
         )
      )
   )
)</f>
        <v>6</v>
      </c>
      <c r="S238" s="203" cm="1">
        <f t="array" ref="S238">IF('Data Table'!U239="", "-",
   IF('Data Table'!U239="-", "-",
      IF(ISNUMBER('Data Table'!U239*1), 'Data Table'!U239,
         IF(ISNUMBER(SEARCH("hrs", 'Data Table'!U239)),
            IFERROR(
               ROUND(SUMPRODUCT(
                  VALUE(LEFT(_xlfn.TEXTSPLIT('Data Table'!U239, CHAR(10)), FIND("-", _xlfn.TEXTSPLIT('Data Table'!U239, CHAR(10)))-1)) *
                  (VALUE(MID(_xlfn.TEXTSPLIT('Data Table'!U239, CHAR(10)), FIND("-", _xlfn.TEXTSPLIT('Data Table'!U239, CHAR(10)))+2,
                  SEARCH("hrs", _xlfn.TEXTSPLIT('Data Table'!U239, CHAR(10)))-SEARCH("-", _xlfn.TEXTSPLIT('Data Table'!U239, CHAR(10)))-2))/12)
               ), 2),
               "-"
            )
         )
      )
   )
)</f>
        <v>6</v>
      </c>
      <c r="T238" s="253">
        <v>26898.761999999999</v>
      </c>
      <c r="U238" s="275">
        <v>71996</v>
      </c>
      <c r="V238" s="253">
        <v>980</v>
      </c>
      <c r="W238" s="208"/>
    </row>
    <row r="239" spans="1:23" s="3" customFormat="1" ht="20.25" customHeight="1">
      <c r="A239" s="205">
        <v>45549</v>
      </c>
      <c r="B239" s="203" cm="1">
        <f t="array" ref="B239">IF('Data Table'!B240="", "-",
   IF('Data Table'!B240="-", "-",
      IF(ISNUMBER('Data Table'!B240*1), 'Data Table'!B240,
         IF(ISNUMBER(SEARCH("hrs", 'Data Table'!B240)),
            IFERROR(
               ROUND(SUMPRODUCT(
                  VALUE(LEFT(_xlfn.TEXTSPLIT('Data Table'!B240, CHAR(10)), FIND("-", _xlfn.TEXTSPLIT('Data Table'!B240, CHAR(10)))-1)) *
                  (VALUE(MID(_xlfn.TEXTSPLIT('Data Table'!B240, CHAR(10)), FIND("-", _xlfn.TEXTSPLIT('Data Table'!B240, CHAR(10)))+2,
                  SEARCH("hrs", _xlfn.TEXTSPLIT('Data Table'!B240, CHAR(10)))-SEARCH("-", _xlfn.TEXTSPLIT('Data Table'!B240, CHAR(10)))-2))/12)
               ), 2),
               "-"
            )
         )
      )
   )
)</f>
        <v>122</v>
      </c>
      <c r="C239" s="203" cm="1">
        <f t="array" ref="C239">IF('Data Table'!C240="", "-",
   IF('Data Table'!C240="-", "-",
      IF(ISNUMBER('Data Table'!C240*1), 'Data Table'!C240,
         IF(ISNUMBER(SEARCH("hrs", 'Data Table'!C240)),
            IFERROR(
               ROUND(SUMPRODUCT(
                  VALUE(LEFT(_xlfn.TEXTSPLIT('Data Table'!C240, CHAR(10)), FIND("-", _xlfn.TEXTSPLIT('Data Table'!C240, CHAR(10)))-1)) *
                  (VALUE(MID(_xlfn.TEXTSPLIT('Data Table'!C240, CHAR(10)), FIND("-", _xlfn.TEXTSPLIT('Data Table'!C240, CHAR(10)))+2,
                  SEARCH("hrs", _xlfn.TEXTSPLIT('Data Table'!C240, CHAR(10)))-SEARCH("-", _xlfn.TEXTSPLIT('Data Table'!C240, CHAR(10)))-2))/12)
               ), 2),
               "-"
            )
         )
      )
   )
)</f>
        <v>100</v>
      </c>
      <c r="D239" s="203" cm="1">
        <f t="array" ref="D239">IF('Data Table'!D240="", "-",
   IF('Data Table'!D240="-", "-",
      IF(ISNUMBER('Data Table'!D240*1), 'Data Table'!D240,
         IF(ISNUMBER(SEARCH("hrs", 'Data Table'!D240)),
            IFERROR(
               ROUND(SUMPRODUCT(
                  VALUE(LEFT(_xlfn.TEXTSPLIT('Data Table'!D240, CHAR(10)), FIND("-", _xlfn.TEXTSPLIT('Data Table'!D240, CHAR(10)))-1)) *
                  (VALUE(MID(_xlfn.TEXTSPLIT('Data Table'!D240, CHAR(10)), FIND("-", _xlfn.TEXTSPLIT('Data Table'!D240, CHAR(10)))+2,
                  SEARCH("hrs", _xlfn.TEXTSPLIT('Data Table'!D240, CHAR(10)))-SEARCH("-", _xlfn.TEXTSPLIT('Data Table'!D240, CHAR(10)))-2))/12)
               ), 2),
               "-"
            )
         )
      )
   )
)</f>
        <v>28</v>
      </c>
      <c r="E239" s="203" cm="1">
        <f t="array" ref="E239">IF('Data Table'!E240="", "-",
   IF('Data Table'!E240="-", "-",
      IF(ISNUMBER('Data Table'!E240*1), 'Data Table'!E240,
         IF(ISNUMBER(SEARCH("hrs", 'Data Table'!E240)),
            IFERROR(
               ROUND(SUMPRODUCT(
                  VALUE(LEFT(_xlfn.TEXTSPLIT('Data Table'!E240, CHAR(10)), FIND("-", _xlfn.TEXTSPLIT('Data Table'!E240, CHAR(10)))-1)) *
                  (VALUE(MID(_xlfn.TEXTSPLIT('Data Table'!E240, CHAR(10)), FIND("-", _xlfn.TEXTSPLIT('Data Table'!E240, CHAR(10)))+2,
                  SEARCH("hrs", _xlfn.TEXTSPLIT('Data Table'!E240, CHAR(10)))-SEARCH("-", _xlfn.TEXTSPLIT('Data Table'!E240, CHAR(10)))-2))/12)
               ), 2),
               "-"
            )
         )
      )
   )
)</f>
        <v>27</v>
      </c>
      <c r="F239" s="203" cm="1">
        <f t="array" ref="F239">IF('Data Table'!F240="", "-",
   IF('Data Table'!F240="-", "-",
      IF(ISNUMBER('Data Table'!F240*1), 'Data Table'!F240,
         IF(ISNUMBER(SEARCH("hrs", 'Data Table'!F240)),
            IFERROR(
               ROUND(SUMPRODUCT(
                  VALUE(LEFT(_xlfn.TEXTSPLIT('Data Table'!F240, CHAR(10)), FIND("-", _xlfn.TEXTSPLIT('Data Table'!F240, CHAR(10)))-1)) *
                  (VALUE(MID(_xlfn.TEXTSPLIT('Data Table'!F240, CHAR(10)), FIND("-", _xlfn.TEXTSPLIT('Data Table'!F240, CHAR(10)))+2,
                  SEARCH("hrs", _xlfn.TEXTSPLIT('Data Table'!F240, CHAR(10)))-SEARCH("-", _xlfn.TEXTSPLIT('Data Table'!F240, CHAR(10)))-2))/12)
               ), 2),
               "-"
            )
         )
      )
   )
)</f>
        <v>8</v>
      </c>
      <c r="G239" s="203" cm="1">
        <f t="array" ref="G239">IF('Data Table'!G240="", "-",
   IF('Data Table'!G240="-", "-",
      IF(ISNUMBER('Data Table'!G240*1), 'Data Table'!G240,
         IF(ISNUMBER(SEARCH("hrs", 'Data Table'!G240)),
            IFERROR(
               ROUND(SUMPRODUCT(
                  VALUE(LEFT(_xlfn.TEXTSPLIT('Data Table'!G240, CHAR(10)), FIND("-", _xlfn.TEXTSPLIT('Data Table'!G240, CHAR(10)))-1)) *
                  (VALUE(MID(_xlfn.TEXTSPLIT('Data Table'!G240, CHAR(10)), FIND("-", _xlfn.TEXTSPLIT('Data Table'!G240, CHAR(10)))+2,
                  SEARCH("hrs", _xlfn.TEXTSPLIT('Data Table'!G240, CHAR(10)))-SEARCH("-", _xlfn.TEXTSPLIT('Data Table'!G240, CHAR(10)))-2))/12)
               ), 2),
               "-"
            )
         )
      )
   )
)</f>
        <v>8</v>
      </c>
      <c r="H239" s="203" cm="1">
        <f t="array" ref="H239">IF('Data Table'!H240="", "-",
   IF('Data Table'!H240="-", "-",
      IF(ISNUMBER('Data Table'!H240*1), 'Data Table'!H240,
         IF(ISNUMBER(SEARCH("hrs", 'Data Table'!H240)),
            IFERROR(
               ROUND(SUMPRODUCT(
                  VALUE(LEFT(_xlfn.TEXTSPLIT('Data Table'!H240, CHAR(10)), FIND("-", _xlfn.TEXTSPLIT('Data Table'!H240, CHAR(10)))-1)) *
                  (VALUE(MID(_xlfn.TEXTSPLIT('Data Table'!H240, CHAR(10)), FIND("-", _xlfn.TEXTSPLIT('Data Table'!H240, CHAR(10)))+2,
                  SEARCH("hrs", _xlfn.TEXTSPLIT('Data Table'!H240, CHAR(10)))-SEARCH("-", _xlfn.TEXTSPLIT('Data Table'!H240, CHAR(10)))-2))/12)
               ), 2),
               "-"
            )
         )
      )
   )
)</f>
        <v>9</v>
      </c>
      <c r="I239" s="203" cm="1">
        <f t="array" ref="I239">IF('Data Table'!I240="", "-",
   IF('Data Table'!I240="-", "-",
      IF(ISNUMBER('Data Table'!I240*1), 'Data Table'!I240,
         IF(ISNUMBER(SEARCH("hrs", 'Data Table'!I240)),
            IFERROR(
               ROUND(SUMPRODUCT(
                  VALUE(LEFT(_xlfn.TEXTSPLIT('Data Table'!I240, CHAR(10)), FIND("-", _xlfn.TEXTSPLIT('Data Table'!I240, CHAR(10)))-1)) *
                  (VALUE(MID(_xlfn.TEXTSPLIT('Data Table'!I240, CHAR(10)), FIND("-", _xlfn.TEXTSPLIT('Data Table'!I240, CHAR(10)))+2,
                  SEARCH("hrs", _xlfn.TEXTSPLIT('Data Table'!I240, CHAR(10)))-SEARCH("-", _xlfn.TEXTSPLIT('Data Table'!I240, CHAR(10)))-2))/12)
               ), 2),
               "-"
            )
         )
      )
   )
)</f>
        <v>6</v>
      </c>
      <c r="J239" s="203" cm="1">
        <f t="array" ref="J239">IF('Data Table'!J240="", "-",
   IF('Data Table'!J240="-", "-",
      IF(ISNUMBER('Data Table'!J240*1), 'Data Table'!J240,
         IF(ISNUMBER(SEARCH("hrs", 'Data Table'!J240)),
            IFERROR(
               ROUND(SUMPRODUCT(
                  VALUE(LEFT(_xlfn.TEXTSPLIT('Data Table'!J240, CHAR(10)), FIND("-", _xlfn.TEXTSPLIT('Data Table'!J240, CHAR(10)))-1)) *
                  (VALUE(MID(_xlfn.TEXTSPLIT('Data Table'!J240, CHAR(10)), FIND("-", _xlfn.TEXTSPLIT('Data Table'!J240, CHAR(10)))+2,
                  SEARCH("hrs", _xlfn.TEXTSPLIT('Data Table'!J240, CHAR(10)))-SEARCH("-", _xlfn.TEXTSPLIT('Data Table'!J240, CHAR(10)))-2))/12)
               ), 2),
               "-"
            )
         )
      )
   )
)</f>
        <v>3</v>
      </c>
      <c r="K239" s="203" cm="1">
        <f t="array" ref="K239">IF('Data Table'!K240="", "-",
   IF('Data Table'!K240="-", "-",
      IF(ISNUMBER('Data Table'!K240*1), 'Data Table'!K240,
         IF(ISNUMBER(SEARCH("hrs", 'Data Table'!K240)),
            IFERROR(
               ROUND(SUMPRODUCT(
                  VALUE(LEFT(_xlfn.TEXTSPLIT('Data Table'!K240, CHAR(10)), FIND("-", _xlfn.TEXTSPLIT('Data Table'!K240, CHAR(10)))-1)) *
                  (VALUE(MID(_xlfn.TEXTSPLIT('Data Table'!K240, CHAR(10)), FIND("-", _xlfn.TEXTSPLIT('Data Table'!K240, CHAR(10)))+2,
                  SEARCH("hrs", _xlfn.TEXTSPLIT('Data Table'!K240, CHAR(10)))-SEARCH("-", _xlfn.TEXTSPLIT('Data Table'!K240, CHAR(10)))-2))/12)
               ), 2),
               "-"
            )
         )
      )
   )
)</f>
        <v>3</v>
      </c>
      <c r="L239" s="203" cm="1">
        <f t="array" ref="L239">IF('Data Table'!N240="", "-",
   IF('Data Table'!N240="-", "-",
      IF(ISNUMBER('Data Table'!N240*1), 'Data Table'!N240,
         IF(ISNUMBER(SEARCH("hrs", 'Data Table'!N240)),
            IFERROR(
               ROUND(SUMPRODUCT(
                  VALUE(LEFT(_xlfn.TEXTSPLIT('Data Table'!N240, CHAR(10)), FIND("-", _xlfn.TEXTSPLIT('Data Table'!N240, CHAR(10)))-1)) *
                  (VALUE(MID(_xlfn.TEXTSPLIT('Data Table'!N240, CHAR(10)), FIND("-", _xlfn.TEXTSPLIT('Data Table'!N240, CHAR(10)))+2,
                  SEARCH("hrs", _xlfn.TEXTSPLIT('Data Table'!N240, CHAR(10)))-SEARCH("-", _xlfn.TEXTSPLIT('Data Table'!N240, CHAR(10)))-2))/12)
               ), 2),
               "-"
            )
         )
      )
   )
)</f>
        <v>2</v>
      </c>
      <c r="M239" s="203" cm="1">
        <f t="array" ref="M239">IF('Data Table'!O240="", "-",
   IF('Data Table'!O240="-", "-",
      IF(ISNUMBER('Data Table'!O240*1), 'Data Table'!O240,
         IF(ISNUMBER(SEARCH("hrs", 'Data Table'!O240)),
            IFERROR(
               ROUND(SUMPRODUCT(
                  VALUE(LEFT(_xlfn.TEXTSPLIT('Data Table'!O240, CHAR(10)), FIND("-", _xlfn.TEXTSPLIT('Data Table'!O240, CHAR(10)))-1)) *
                  (VALUE(MID(_xlfn.TEXTSPLIT('Data Table'!O240, CHAR(10)), FIND("-", _xlfn.TEXTSPLIT('Data Table'!O240, CHAR(10)))+2,
                  SEARCH("hrs", _xlfn.TEXTSPLIT('Data Table'!O240, CHAR(10)))-SEARCH("-", _xlfn.TEXTSPLIT('Data Table'!O240, CHAR(10)))-2))/12)
               ), 2),
               "-"
            )
         )
      )
   )
)</f>
        <v>1.04</v>
      </c>
      <c r="N239" s="203" cm="1">
        <f t="array" ref="N239">IF('Data Table'!P240="", "-",
   IF('Data Table'!P240="-", "-",
      IF(ISNUMBER('Data Table'!P240*1), 'Data Table'!P240,
         IF(ISNUMBER(SEARCH("hrs", 'Data Table'!P240)),
            IFERROR(
               ROUND(SUMPRODUCT(
                  VALUE(LEFT(_xlfn.TEXTSPLIT('Data Table'!P240, CHAR(10)), FIND("-", _xlfn.TEXTSPLIT('Data Table'!P240, CHAR(10)))-1)) *
                  (VALUE(MID(_xlfn.TEXTSPLIT('Data Table'!P240, CHAR(10)), FIND("-", _xlfn.TEXTSPLIT('Data Table'!P240, CHAR(10)))+2,
                  SEARCH("hrs", _xlfn.TEXTSPLIT('Data Table'!P240, CHAR(10)))-SEARCH("-", _xlfn.TEXTSPLIT('Data Table'!P240, CHAR(10)))-2))/12)
               ), 2),
               "-"
            )
         )
      )
   )
)</f>
        <v>4</v>
      </c>
      <c r="O239" s="203" cm="1">
        <f t="array" ref="O239">IF('Data Table'!Q240="", "-",
   IF('Data Table'!Q240="-", "-",
      IF(ISNUMBER('Data Table'!Q240*1), 'Data Table'!Q240,
         IF(ISNUMBER(SEARCH("hrs", 'Data Table'!Q240)),
            IFERROR(
               ROUND(SUMPRODUCT(
                  VALUE(LEFT(_xlfn.TEXTSPLIT('Data Table'!Q240, CHAR(10)), FIND("-", _xlfn.TEXTSPLIT('Data Table'!Q240, CHAR(10)))-1)) *
                  (VALUE(MID(_xlfn.TEXTSPLIT('Data Table'!Q240, CHAR(10)), FIND("-", _xlfn.TEXTSPLIT('Data Table'!Q240, CHAR(10)))+2,
                  SEARCH("hrs", _xlfn.TEXTSPLIT('Data Table'!Q240, CHAR(10)))-SEARCH("-", _xlfn.TEXTSPLIT('Data Table'!Q240, CHAR(10)))-2))/12)
               ), 2),
               "-"
            )
         )
      )
   )
)</f>
        <v>4</v>
      </c>
      <c r="P239" s="203" cm="1">
        <f t="array" ref="P239">IF('Data Table'!R240="", "-",
   IF('Data Table'!R240="-", "-",
      IF(ISNUMBER('Data Table'!R240*1), 'Data Table'!R240,
         IF(ISNUMBER(SEARCH("hrs", 'Data Table'!R240)),
            IFERROR(
               ROUND(SUMPRODUCT(
                  VALUE(LEFT(_xlfn.TEXTSPLIT('Data Table'!R240, CHAR(10)), FIND("-", _xlfn.TEXTSPLIT('Data Table'!R240, CHAR(10)))-1)) *
                  (VALUE(MID(_xlfn.TEXTSPLIT('Data Table'!R240, CHAR(10)), FIND("-", _xlfn.TEXTSPLIT('Data Table'!R240, CHAR(10)))+2,
                  SEARCH("hrs", _xlfn.TEXTSPLIT('Data Table'!R240, CHAR(10)))-SEARCH("-", _xlfn.TEXTSPLIT('Data Table'!R240, CHAR(10)))-2))/12)
               ), 2),
               "-"
            )
         )
      )
   )
)</f>
        <v>3</v>
      </c>
      <c r="Q239" s="203" cm="1">
        <f t="array" ref="Q239">IF('Data Table'!S240="", "-",
   IF('Data Table'!S240="-", "-",
      IF(ISNUMBER('Data Table'!S240*1), 'Data Table'!S240,
         IF(ISNUMBER(SEARCH("hrs", 'Data Table'!S240)),
            IFERROR(
               ROUND(SUMPRODUCT(
                  VALUE(LEFT(_xlfn.TEXTSPLIT('Data Table'!S240, CHAR(10)), FIND("-", _xlfn.TEXTSPLIT('Data Table'!S240, CHAR(10)))-1)) *
                  (VALUE(MID(_xlfn.TEXTSPLIT('Data Table'!S240, CHAR(10)), FIND("-", _xlfn.TEXTSPLIT('Data Table'!S240, CHAR(10)))+2,
                  SEARCH("hrs", _xlfn.TEXTSPLIT('Data Table'!S240, CHAR(10)))-SEARCH("-", _xlfn.TEXTSPLIT('Data Table'!S240, CHAR(10)))-2))/12)
               ), 2),
               "-"
            )
         )
      )
   )
)</f>
        <v>3</v>
      </c>
      <c r="R239" s="203" cm="1">
        <f t="array" ref="R239">IF('Data Table'!T240="", "-",
   IF('Data Table'!T240="-", "-",
      IF(ISNUMBER('Data Table'!T240*1), 'Data Table'!T240,
         IF(ISNUMBER(SEARCH("hrs", 'Data Table'!T240)),
            IFERROR(
               ROUND(SUMPRODUCT(
                  VALUE(LEFT(_xlfn.TEXTSPLIT('Data Table'!T240, CHAR(10)), FIND("-", _xlfn.TEXTSPLIT('Data Table'!T240, CHAR(10)))-1)) *
                  (VALUE(MID(_xlfn.TEXTSPLIT('Data Table'!T240, CHAR(10)), FIND("-", _xlfn.TEXTSPLIT('Data Table'!T240, CHAR(10)))+2,
                  SEARCH("hrs", _xlfn.TEXTSPLIT('Data Table'!T240, CHAR(10)))-SEARCH("-", _xlfn.TEXTSPLIT('Data Table'!T240, CHAR(10)))-2))/12)
               ), 2),
               "-"
            )
         )
      )
   )
)</f>
        <v>6</v>
      </c>
      <c r="S239" s="203" cm="1">
        <f t="array" ref="S239">IF('Data Table'!U240="", "-",
   IF('Data Table'!U240="-", "-",
      IF(ISNUMBER('Data Table'!U240*1), 'Data Table'!U240,
         IF(ISNUMBER(SEARCH("hrs", 'Data Table'!U240)),
            IFERROR(
               ROUND(SUMPRODUCT(
                  VALUE(LEFT(_xlfn.TEXTSPLIT('Data Table'!U240, CHAR(10)), FIND("-", _xlfn.TEXTSPLIT('Data Table'!U240, CHAR(10)))-1)) *
                  (VALUE(MID(_xlfn.TEXTSPLIT('Data Table'!U240, CHAR(10)), FIND("-", _xlfn.TEXTSPLIT('Data Table'!U240, CHAR(10)))+2,
                  SEARCH("hrs", _xlfn.TEXTSPLIT('Data Table'!U240, CHAR(10)))-SEARCH("-", _xlfn.TEXTSPLIT('Data Table'!U240, CHAR(10)))-2))/12)
               ), 2),
               "-"
            )
         )
      )
   )
)</f>
        <v>6</v>
      </c>
      <c r="T239" s="253">
        <v>26576.428</v>
      </c>
      <c r="U239" s="275">
        <v>69268</v>
      </c>
      <c r="V239" s="253">
        <v>968</v>
      </c>
      <c r="W239" s="208"/>
    </row>
    <row r="240" spans="1:23" s="3" customFormat="1" ht="20.25" customHeight="1">
      <c r="A240" s="205">
        <v>45550</v>
      </c>
      <c r="B240" s="203" cm="1">
        <f t="array" ref="B240">IF('Data Table'!B241="", "-",
   IF('Data Table'!B241="-", "-",
      IF(ISNUMBER('Data Table'!B241*1), 'Data Table'!B241,
         IF(ISNUMBER(SEARCH("hrs", 'Data Table'!B241)),
            IFERROR(
               ROUND(SUMPRODUCT(
                  VALUE(LEFT(_xlfn.TEXTSPLIT('Data Table'!B241, CHAR(10)), FIND("-", _xlfn.TEXTSPLIT('Data Table'!B241, CHAR(10)))-1)) *
                  (VALUE(MID(_xlfn.TEXTSPLIT('Data Table'!B241, CHAR(10)), FIND("-", _xlfn.TEXTSPLIT('Data Table'!B241, CHAR(10)))+2,
                  SEARCH("hrs", _xlfn.TEXTSPLIT('Data Table'!B241, CHAR(10)))-SEARCH("-", _xlfn.TEXTSPLIT('Data Table'!B241, CHAR(10)))-2))/12)
               ), 2),
               "-"
            )
         )
      )
   )
)</f>
        <v>122</v>
      </c>
      <c r="C240" s="203" cm="1">
        <f t="array" ref="C240">IF('Data Table'!C241="", "-",
   IF('Data Table'!C241="-", "-",
      IF(ISNUMBER('Data Table'!C241*1), 'Data Table'!C241,
         IF(ISNUMBER(SEARCH("hrs", 'Data Table'!C241)),
            IFERROR(
               ROUND(SUMPRODUCT(
                  VALUE(LEFT(_xlfn.TEXTSPLIT('Data Table'!C241, CHAR(10)), FIND("-", _xlfn.TEXTSPLIT('Data Table'!C241, CHAR(10)))-1)) *
                  (VALUE(MID(_xlfn.TEXTSPLIT('Data Table'!C241, CHAR(10)), FIND("-", _xlfn.TEXTSPLIT('Data Table'!C241, CHAR(10)))+2,
                  SEARCH("hrs", _xlfn.TEXTSPLIT('Data Table'!C241, CHAR(10)))-SEARCH("-", _xlfn.TEXTSPLIT('Data Table'!C241, CHAR(10)))-2))/12)
               ), 2),
               "-"
            )
         )
      )
   )
)</f>
        <v>127</v>
      </c>
      <c r="D240" s="203" cm="1">
        <f t="array" ref="D240">IF('Data Table'!D241="", "-",
   IF('Data Table'!D241="-", "-",
      IF(ISNUMBER('Data Table'!D241*1), 'Data Table'!D241,
         IF(ISNUMBER(SEARCH("hrs", 'Data Table'!D241)),
            IFERROR(
               ROUND(SUMPRODUCT(
                  VALUE(LEFT(_xlfn.TEXTSPLIT('Data Table'!D241, CHAR(10)), FIND("-", _xlfn.TEXTSPLIT('Data Table'!D241, CHAR(10)))-1)) *
                  (VALUE(MID(_xlfn.TEXTSPLIT('Data Table'!D241, CHAR(10)), FIND("-", _xlfn.TEXTSPLIT('Data Table'!D241, CHAR(10)))+2,
                  SEARCH("hrs", _xlfn.TEXTSPLIT('Data Table'!D241, CHAR(10)))-SEARCH("-", _xlfn.TEXTSPLIT('Data Table'!D241, CHAR(10)))-2))/12)
               ), 2),
               "-"
            )
         )
      )
   )
)</f>
        <v>30</v>
      </c>
      <c r="E240" s="203" cm="1">
        <f t="array" ref="E240">IF('Data Table'!E241="", "-",
   IF('Data Table'!E241="-", "-",
      IF(ISNUMBER('Data Table'!E241*1), 'Data Table'!E241,
         IF(ISNUMBER(SEARCH("hrs", 'Data Table'!E241)),
            IFERROR(
               ROUND(SUMPRODUCT(
                  VALUE(LEFT(_xlfn.TEXTSPLIT('Data Table'!E241, CHAR(10)), FIND("-", _xlfn.TEXTSPLIT('Data Table'!E241, CHAR(10)))-1)) *
                  (VALUE(MID(_xlfn.TEXTSPLIT('Data Table'!E241, CHAR(10)), FIND("-", _xlfn.TEXTSPLIT('Data Table'!E241, CHAR(10)))+2,
                  SEARCH("hrs", _xlfn.TEXTSPLIT('Data Table'!E241, CHAR(10)))-SEARCH("-", _xlfn.TEXTSPLIT('Data Table'!E241, CHAR(10)))-2))/12)
               ), 2),
               "-"
            )
         )
      )
   )
)</f>
        <v>28</v>
      </c>
      <c r="F240" s="203" cm="1">
        <f t="array" ref="F240">IF('Data Table'!F241="", "-",
   IF('Data Table'!F241="-", "-",
      IF(ISNUMBER('Data Table'!F241*1), 'Data Table'!F241,
         IF(ISNUMBER(SEARCH("hrs", 'Data Table'!F241)),
            IFERROR(
               ROUND(SUMPRODUCT(
                  VALUE(LEFT(_xlfn.TEXTSPLIT('Data Table'!F241, CHAR(10)), FIND("-", _xlfn.TEXTSPLIT('Data Table'!F241, CHAR(10)))-1)) *
                  (VALUE(MID(_xlfn.TEXTSPLIT('Data Table'!F241, CHAR(10)), FIND("-", _xlfn.TEXTSPLIT('Data Table'!F241, CHAR(10)))+2,
                  SEARCH("hrs", _xlfn.TEXTSPLIT('Data Table'!F241, CHAR(10)))-SEARCH("-", _xlfn.TEXTSPLIT('Data Table'!F241, CHAR(10)))-2))/12)
               ), 2),
               "-"
            )
         )
      )
   )
)</f>
        <v>9</v>
      </c>
      <c r="G240" s="203" cm="1">
        <f t="array" ref="G240">IF('Data Table'!G241="", "-",
   IF('Data Table'!G241="-", "-",
      IF(ISNUMBER('Data Table'!G241*1), 'Data Table'!G241,
         IF(ISNUMBER(SEARCH("hrs", 'Data Table'!G241)),
            IFERROR(
               ROUND(SUMPRODUCT(
                  VALUE(LEFT(_xlfn.TEXTSPLIT('Data Table'!G241, CHAR(10)), FIND("-", _xlfn.TEXTSPLIT('Data Table'!G241, CHAR(10)))-1)) *
                  (VALUE(MID(_xlfn.TEXTSPLIT('Data Table'!G241, CHAR(10)), FIND("-", _xlfn.TEXTSPLIT('Data Table'!G241, CHAR(10)))+2,
                  SEARCH("hrs", _xlfn.TEXTSPLIT('Data Table'!G241, CHAR(10)))-SEARCH("-", _xlfn.TEXTSPLIT('Data Table'!G241, CHAR(10)))-2))/12)
               ), 2),
               "-"
            )
         )
      )
   )
)</f>
        <v>8</v>
      </c>
      <c r="H240" s="203" cm="1">
        <f t="array" ref="H240">IF('Data Table'!H241="", "-",
   IF('Data Table'!H241="-", "-",
      IF(ISNUMBER('Data Table'!H241*1), 'Data Table'!H241,
         IF(ISNUMBER(SEARCH("hrs", 'Data Table'!H241)),
            IFERROR(
               ROUND(SUMPRODUCT(
                  VALUE(LEFT(_xlfn.TEXTSPLIT('Data Table'!H241, CHAR(10)), FIND("-", _xlfn.TEXTSPLIT('Data Table'!H241, CHAR(10)))-1)) *
                  (VALUE(MID(_xlfn.TEXTSPLIT('Data Table'!H241, CHAR(10)), FIND("-", _xlfn.TEXTSPLIT('Data Table'!H241, CHAR(10)))+2,
                  SEARCH("hrs", _xlfn.TEXTSPLIT('Data Table'!H241, CHAR(10)))-SEARCH("-", _xlfn.TEXTSPLIT('Data Table'!H241, CHAR(10)))-2))/12)
               ), 2),
               "-"
            )
         )
      )
   )
)</f>
        <v>7</v>
      </c>
      <c r="I240" s="203" cm="1">
        <f t="array" ref="I240">IF('Data Table'!I241="", "-",
   IF('Data Table'!I241="-", "-",
      IF(ISNUMBER('Data Table'!I241*1), 'Data Table'!I241,
         IF(ISNUMBER(SEARCH("hrs", 'Data Table'!I241)),
            IFERROR(
               ROUND(SUMPRODUCT(
                  VALUE(LEFT(_xlfn.TEXTSPLIT('Data Table'!I241, CHAR(10)), FIND("-", _xlfn.TEXTSPLIT('Data Table'!I241, CHAR(10)))-1)) *
                  (VALUE(MID(_xlfn.TEXTSPLIT('Data Table'!I241, CHAR(10)), FIND("-", _xlfn.TEXTSPLIT('Data Table'!I241, CHAR(10)))+2,
                  SEARCH("hrs", _xlfn.TEXTSPLIT('Data Table'!I241, CHAR(10)))-SEARCH("-", _xlfn.TEXTSPLIT('Data Table'!I241, CHAR(10)))-2))/12)
               ), 2),
               "-"
            )
         )
      )
   )
)</f>
        <v>7</v>
      </c>
      <c r="J240" s="203" cm="1">
        <f t="array" ref="J240">IF('Data Table'!J241="", "-",
   IF('Data Table'!J241="-", "-",
      IF(ISNUMBER('Data Table'!J241*1), 'Data Table'!J241,
         IF(ISNUMBER(SEARCH("hrs", 'Data Table'!J241)),
            IFERROR(
               ROUND(SUMPRODUCT(
                  VALUE(LEFT(_xlfn.TEXTSPLIT('Data Table'!J241, CHAR(10)), FIND("-", _xlfn.TEXTSPLIT('Data Table'!J241, CHAR(10)))-1)) *
                  (VALUE(MID(_xlfn.TEXTSPLIT('Data Table'!J241, CHAR(10)), FIND("-", _xlfn.TEXTSPLIT('Data Table'!J241, CHAR(10)))+2,
                  SEARCH("hrs", _xlfn.TEXTSPLIT('Data Table'!J241, CHAR(10)))-SEARCH("-", _xlfn.TEXTSPLIT('Data Table'!J241, CHAR(10)))-2))/12)
               ), 2),
               "-"
            )
         )
      )
   )
)</f>
        <v>3</v>
      </c>
      <c r="K240" s="203" cm="1">
        <f t="array" ref="K240">IF('Data Table'!K241="", "-",
   IF('Data Table'!K241="-", "-",
      IF(ISNUMBER('Data Table'!K241*1), 'Data Table'!K241,
         IF(ISNUMBER(SEARCH("hrs", 'Data Table'!K241)),
            IFERROR(
               ROUND(SUMPRODUCT(
                  VALUE(LEFT(_xlfn.TEXTSPLIT('Data Table'!K241, CHAR(10)), FIND("-", _xlfn.TEXTSPLIT('Data Table'!K241, CHAR(10)))-1)) *
                  (VALUE(MID(_xlfn.TEXTSPLIT('Data Table'!K241, CHAR(10)), FIND("-", _xlfn.TEXTSPLIT('Data Table'!K241, CHAR(10)))+2,
                  SEARCH("hrs", _xlfn.TEXTSPLIT('Data Table'!K241, CHAR(10)))-SEARCH("-", _xlfn.TEXTSPLIT('Data Table'!K241, CHAR(10)))-2))/12)
               ), 2),
               "-"
            )
         )
      )
   )
)</f>
        <v>3</v>
      </c>
      <c r="L240" s="203" cm="1">
        <f t="array" ref="L240">IF('Data Table'!N241="", "-",
   IF('Data Table'!N241="-", "-",
      IF(ISNUMBER('Data Table'!N241*1), 'Data Table'!N241,
         IF(ISNUMBER(SEARCH("hrs", 'Data Table'!N241)),
            IFERROR(
               ROUND(SUMPRODUCT(
                  VALUE(LEFT(_xlfn.TEXTSPLIT('Data Table'!N241, CHAR(10)), FIND("-", _xlfn.TEXTSPLIT('Data Table'!N241, CHAR(10)))-1)) *
                  (VALUE(MID(_xlfn.TEXTSPLIT('Data Table'!N241, CHAR(10)), FIND("-", _xlfn.TEXTSPLIT('Data Table'!N241, CHAR(10)))+2,
                  SEARCH("hrs", _xlfn.TEXTSPLIT('Data Table'!N241, CHAR(10)))-SEARCH("-", _xlfn.TEXTSPLIT('Data Table'!N241, CHAR(10)))-2))/12)
               ), 2),
               "-"
            )
         )
      )
   )
)</f>
        <v>2</v>
      </c>
      <c r="M240" s="203" cm="1">
        <f t="array" ref="M240">IF('Data Table'!O241="", "-",
   IF('Data Table'!O241="-", "-",
      IF(ISNUMBER('Data Table'!O241*1), 'Data Table'!O241,
         IF(ISNUMBER(SEARCH("hrs", 'Data Table'!O241)),
            IFERROR(
               ROUND(SUMPRODUCT(
                  VALUE(LEFT(_xlfn.TEXTSPLIT('Data Table'!O241, CHAR(10)), FIND("-", _xlfn.TEXTSPLIT('Data Table'!O241, CHAR(10)))-1)) *
                  (VALUE(MID(_xlfn.TEXTSPLIT('Data Table'!O241, CHAR(10)), FIND("-", _xlfn.TEXTSPLIT('Data Table'!O241, CHAR(10)))+2,
                  SEARCH("hrs", _xlfn.TEXTSPLIT('Data Table'!O241, CHAR(10)))-SEARCH("-", _xlfn.TEXTSPLIT('Data Table'!O241, CHAR(10)))-2))/12)
               ), 2),
               "-"
            )
         )
      )
   )
)</f>
        <v>1</v>
      </c>
      <c r="N240" s="203" cm="1">
        <f t="array" ref="N240">IF('Data Table'!P241="", "-",
   IF('Data Table'!P241="-", "-",
      IF(ISNUMBER('Data Table'!P241*1), 'Data Table'!P241,
         IF(ISNUMBER(SEARCH("hrs", 'Data Table'!P241)),
            IFERROR(
               ROUND(SUMPRODUCT(
                  VALUE(LEFT(_xlfn.TEXTSPLIT('Data Table'!P241, CHAR(10)), FIND("-", _xlfn.TEXTSPLIT('Data Table'!P241, CHAR(10)))-1)) *
                  (VALUE(MID(_xlfn.TEXTSPLIT('Data Table'!P241, CHAR(10)), FIND("-", _xlfn.TEXTSPLIT('Data Table'!P241, CHAR(10)))+2,
                  SEARCH("hrs", _xlfn.TEXTSPLIT('Data Table'!P241, CHAR(10)))-SEARCH("-", _xlfn.TEXTSPLIT('Data Table'!P241, CHAR(10)))-2))/12)
               ), 2),
               "-"
            )
         )
      )
   )
)</f>
        <v>5</v>
      </c>
      <c r="O240" s="203" cm="1">
        <f t="array" ref="O240">IF('Data Table'!Q241="", "-",
   IF('Data Table'!Q241="-", "-",
      IF(ISNUMBER('Data Table'!Q241*1), 'Data Table'!Q241,
         IF(ISNUMBER(SEARCH("hrs", 'Data Table'!Q241)),
            IFERROR(
               ROUND(SUMPRODUCT(
                  VALUE(LEFT(_xlfn.TEXTSPLIT('Data Table'!Q241, CHAR(10)), FIND("-", _xlfn.TEXTSPLIT('Data Table'!Q241, CHAR(10)))-1)) *
                  (VALUE(MID(_xlfn.TEXTSPLIT('Data Table'!Q241, CHAR(10)), FIND("-", _xlfn.TEXTSPLIT('Data Table'!Q241, CHAR(10)))+2,
                  SEARCH("hrs", _xlfn.TEXTSPLIT('Data Table'!Q241, CHAR(10)))-SEARCH("-", _xlfn.TEXTSPLIT('Data Table'!Q241, CHAR(10)))-2))/12)
               ), 2),
               "-"
            )
         )
      )
   )
)</f>
        <v>4</v>
      </c>
      <c r="P240" s="203" cm="1">
        <f t="array" ref="P240">IF('Data Table'!R241="", "-",
   IF('Data Table'!R241="-", "-",
      IF(ISNUMBER('Data Table'!R241*1), 'Data Table'!R241,
         IF(ISNUMBER(SEARCH("hrs", 'Data Table'!R241)),
            IFERROR(
               ROUND(SUMPRODUCT(
                  VALUE(LEFT(_xlfn.TEXTSPLIT('Data Table'!R241, CHAR(10)), FIND("-", _xlfn.TEXTSPLIT('Data Table'!R241, CHAR(10)))-1)) *
                  (VALUE(MID(_xlfn.TEXTSPLIT('Data Table'!R241, CHAR(10)), FIND("-", _xlfn.TEXTSPLIT('Data Table'!R241, CHAR(10)))+2,
                  SEARCH("hrs", _xlfn.TEXTSPLIT('Data Table'!R241, CHAR(10)))-SEARCH("-", _xlfn.TEXTSPLIT('Data Table'!R241, CHAR(10)))-2))/12)
               ), 2),
               "-"
            )
         )
      )
   )
)</f>
        <v>3</v>
      </c>
      <c r="Q240" s="203" cm="1">
        <f t="array" ref="Q240">IF('Data Table'!S241="", "-",
   IF('Data Table'!S241="-", "-",
      IF(ISNUMBER('Data Table'!S241*1), 'Data Table'!S241,
         IF(ISNUMBER(SEARCH("hrs", 'Data Table'!S241)),
            IFERROR(
               ROUND(SUMPRODUCT(
                  VALUE(LEFT(_xlfn.TEXTSPLIT('Data Table'!S241, CHAR(10)), FIND("-", _xlfn.TEXTSPLIT('Data Table'!S241, CHAR(10)))-1)) *
                  (VALUE(MID(_xlfn.TEXTSPLIT('Data Table'!S241, CHAR(10)), FIND("-", _xlfn.TEXTSPLIT('Data Table'!S241, CHAR(10)))+2,
                  SEARCH("hrs", _xlfn.TEXTSPLIT('Data Table'!S241, CHAR(10)))-SEARCH("-", _xlfn.TEXTSPLIT('Data Table'!S241, CHAR(10)))-2))/12)
               ), 2),
               "-"
            )
         )
      )
   )
)</f>
        <v>3</v>
      </c>
      <c r="R240" s="203" cm="1">
        <f t="array" ref="R240">IF('Data Table'!T241="", "-",
   IF('Data Table'!T241="-", "-",
      IF(ISNUMBER('Data Table'!T241*1), 'Data Table'!T241,
         IF(ISNUMBER(SEARCH("hrs", 'Data Table'!T241)),
            IFERROR(
               ROUND(SUMPRODUCT(
                  VALUE(LEFT(_xlfn.TEXTSPLIT('Data Table'!T241, CHAR(10)), FIND("-", _xlfn.TEXTSPLIT('Data Table'!T241, CHAR(10)))-1)) *
                  (VALUE(MID(_xlfn.TEXTSPLIT('Data Table'!T241, CHAR(10)), FIND("-", _xlfn.TEXTSPLIT('Data Table'!T241, CHAR(10)))+2,
                  SEARCH("hrs", _xlfn.TEXTSPLIT('Data Table'!T241, CHAR(10)))-SEARCH("-", _xlfn.TEXTSPLIT('Data Table'!T241, CHAR(10)))-2))/12)
               ), 2),
               "-"
            )
         )
      )
   )
)</f>
        <v>6</v>
      </c>
      <c r="S240" s="203" cm="1">
        <f t="array" ref="S240">IF('Data Table'!U241="", "-",
   IF('Data Table'!U241="-", "-",
      IF(ISNUMBER('Data Table'!U241*1), 'Data Table'!U241,
         IF(ISNUMBER(SEARCH("hrs", 'Data Table'!U241)),
            IFERROR(
               ROUND(SUMPRODUCT(
                  VALUE(LEFT(_xlfn.TEXTSPLIT('Data Table'!U241, CHAR(10)), FIND("-", _xlfn.TEXTSPLIT('Data Table'!U241, CHAR(10)))-1)) *
                  (VALUE(MID(_xlfn.TEXTSPLIT('Data Table'!U241, CHAR(10)), FIND("-", _xlfn.TEXTSPLIT('Data Table'!U241, CHAR(10)))+2,
                  SEARCH("hrs", _xlfn.TEXTSPLIT('Data Table'!U241, CHAR(10)))-SEARCH("-", _xlfn.TEXTSPLIT('Data Table'!U241, CHAR(10)))-2))/12)
               ), 2),
               "-"
            )
         )
      )
   )
)</f>
        <v>6</v>
      </c>
      <c r="T240" s="253">
        <v>25214</v>
      </c>
      <c r="U240" s="275">
        <v>67539</v>
      </c>
      <c r="V240" s="253">
        <v>1031</v>
      </c>
      <c r="W240" s="208"/>
    </row>
    <row r="241" spans="1:23" s="3" customFormat="1" ht="20.25" customHeight="1">
      <c r="A241" s="205">
        <v>45551</v>
      </c>
      <c r="B241" s="203" cm="1">
        <f t="array" ref="B241">IF('Data Table'!B242="", "-",
   IF('Data Table'!B242="-", "-",
      IF(ISNUMBER('Data Table'!B242*1), 'Data Table'!B242,
         IF(ISNUMBER(SEARCH("hrs", 'Data Table'!B242)),
            IFERROR(
               ROUND(SUMPRODUCT(
                  VALUE(LEFT(_xlfn.TEXTSPLIT('Data Table'!B242, CHAR(10)), FIND("-", _xlfn.TEXTSPLIT('Data Table'!B242, CHAR(10)))-1)) *
                  (VALUE(MID(_xlfn.TEXTSPLIT('Data Table'!B242, CHAR(10)), FIND("-", _xlfn.TEXTSPLIT('Data Table'!B242, CHAR(10)))+2,
                  SEARCH("hrs", _xlfn.TEXTSPLIT('Data Table'!B242, CHAR(10)))-SEARCH("-", _xlfn.TEXTSPLIT('Data Table'!B242, CHAR(10)))-2))/12)
               ), 2),
               "-"
            )
         )
      )
   )
)</f>
        <v>0</v>
      </c>
      <c r="C241" s="203" cm="1">
        <f t="array" ref="C241">IF('Data Table'!C242="", "-",
   IF('Data Table'!C242="-", "-",
      IF(ISNUMBER('Data Table'!C242*1), 'Data Table'!C242,
         IF(ISNUMBER(SEARCH("hrs", 'Data Table'!C242)),
            IFERROR(
               ROUND(SUMPRODUCT(
                  VALUE(LEFT(_xlfn.TEXTSPLIT('Data Table'!C242, CHAR(10)), FIND("-", _xlfn.TEXTSPLIT('Data Table'!C242, CHAR(10)))-1)) *
                  (VALUE(MID(_xlfn.TEXTSPLIT('Data Table'!C242, CHAR(10)), FIND("-", _xlfn.TEXTSPLIT('Data Table'!C242, CHAR(10)))+2,
                  SEARCH("hrs", _xlfn.TEXTSPLIT('Data Table'!C242, CHAR(10)))-SEARCH("-", _xlfn.TEXTSPLIT('Data Table'!C242, CHAR(10)))-2))/12)
               ), 2),
               "-"
            )
         )
      )
   )
)</f>
        <v>0</v>
      </c>
      <c r="D241" s="203" cm="1">
        <f t="array" ref="D241">IF('Data Table'!D242="", "-",
   IF('Data Table'!D242="-", "-",
      IF(ISNUMBER('Data Table'!D242*1), 'Data Table'!D242,
         IF(ISNUMBER(SEARCH("hrs", 'Data Table'!D242)),
            IFERROR(
               ROUND(SUMPRODUCT(
                  VALUE(LEFT(_xlfn.TEXTSPLIT('Data Table'!D242, CHAR(10)), FIND("-", _xlfn.TEXTSPLIT('Data Table'!D242, CHAR(10)))-1)) *
                  (VALUE(MID(_xlfn.TEXTSPLIT('Data Table'!D242, CHAR(10)), FIND("-", _xlfn.TEXTSPLIT('Data Table'!D242, CHAR(10)))+2,
                  SEARCH("hrs", _xlfn.TEXTSPLIT('Data Table'!D242, CHAR(10)))-SEARCH("-", _xlfn.TEXTSPLIT('Data Table'!D242, CHAR(10)))-2))/12)
               ), 2),
               "-"
            )
         )
      )
   )
)</f>
        <v>12</v>
      </c>
      <c r="E241" s="203" cm="1">
        <f t="array" ref="E241">IF('Data Table'!E242="", "-",
   IF('Data Table'!E242="-", "-",
      IF(ISNUMBER('Data Table'!E242*1), 'Data Table'!E242,
         IF(ISNUMBER(SEARCH("hrs", 'Data Table'!E242)),
            IFERROR(
               ROUND(SUMPRODUCT(
                  VALUE(LEFT(_xlfn.TEXTSPLIT('Data Table'!E242, CHAR(10)), FIND("-", _xlfn.TEXTSPLIT('Data Table'!E242, CHAR(10)))-1)) *
                  (VALUE(MID(_xlfn.TEXTSPLIT('Data Table'!E242, CHAR(10)), FIND("-", _xlfn.TEXTSPLIT('Data Table'!E242, CHAR(10)))+2,
                  SEARCH("hrs", _xlfn.TEXTSPLIT('Data Table'!E242, CHAR(10)))-SEARCH("-", _xlfn.TEXTSPLIT('Data Table'!E242, CHAR(10)))-2))/12)
               ), 2),
               "-"
            )
         )
      )
   )
)</f>
        <v>10</v>
      </c>
      <c r="F241" s="203" cm="1">
        <f t="array" ref="F241">IF('Data Table'!F242="", "-",
   IF('Data Table'!F242="-", "-",
      IF(ISNUMBER('Data Table'!F242*1), 'Data Table'!F242,
         IF(ISNUMBER(SEARCH("hrs", 'Data Table'!F242)),
            IFERROR(
               ROUND(SUMPRODUCT(
                  VALUE(LEFT(_xlfn.TEXTSPLIT('Data Table'!F242, CHAR(10)), FIND("-", _xlfn.TEXTSPLIT('Data Table'!F242, CHAR(10)))-1)) *
                  (VALUE(MID(_xlfn.TEXTSPLIT('Data Table'!F242, CHAR(10)), FIND("-", _xlfn.TEXTSPLIT('Data Table'!F242, CHAR(10)))+2,
                  SEARCH("hrs", _xlfn.TEXTSPLIT('Data Table'!F242, CHAR(10)))-SEARCH("-", _xlfn.TEXTSPLIT('Data Table'!F242, CHAR(10)))-2))/12)
               ), 2),
               "-"
            )
         )
      )
   )
)</f>
        <v>0</v>
      </c>
      <c r="G241" s="203" cm="1">
        <f t="array" ref="G241">IF('Data Table'!G242="", "-",
   IF('Data Table'!G242="-", "-",
      IF(ISNUMBER('Data Table'!G242*1), 'Data Table'!G242,
         IF(ISNUMBER(SEARCH("hrs", 'Data Table'!G242)),
            IFERROR(
               ROUND(SUMPRODUCT(
                  VALUE(LEFT(_xlfn.TEXTSPLIT('Data Table'!G242, CHAR(10)), FIND("-", _xlfn.TEXTSPLIT('Data Table'!G242, CHAR(10)))-1)) *
                  (VALUE(MID(_xlfn.TEXTSPLIT('Data Table'!G242, CHAR(10)), FIND("-", _xlfn.TEXTSPLIT('Data Table'!G242, CHAR(10)))+2,
                  SEARCH("hrs", _xlfn.TEXTSPLIT('Data Table'!G242, CHAR(10)))-SEARCH("-", _xlfn.TEXTSPLIT('Data Table'!G242, CHAR(10)))-2))/12)
               ), 2),
               "-"
            )
         )
      )
   )
)</f>
        <v>3</v>
      </c>
      <c r="H241" s="203" cm="1">
        <f t="array" ref="H241">IF('Data Table'!H242="", "-",
   IF('Data Table'!H242="-", "-",
      IF(ISNUMBER('Data Table'!H242*1), 'Data Table'!H242,
         IF(ISNUMBER(SEARCH("hrs", 'Data Table'!H242)),
            IFERROR(
               ROUND(SUMPRODUCT(
                  VALUE(LEFT(_xlfn.TEXTSPLIT('Data Table'!H242, CHAR(10)), FIND("-", _xlfn.TEXTSPLIT('Data Table'!H242, CHAR(10)))-1)) *
                  (VALUE(MID(_xlfn.TEXTSPLIT('Data Table'!H242, CHAR(10)), FIND("-", _xlfn.TEXTSPLIT('Data Table'!H242, CHAR(10)))+2,
                  SEARCH("hrs", _xlfn.TEXTSPLIT('Data Table'!H242, CHAR(10)))-SEARCH("-", _xlfn.TEXTSPLIT('Data Table'!H242, CHAR(10)))-2))/12)
               ), 2),
               "-"
            )
         )
      )
   )
)</f>
        <v>0</v>
      </c>
      <c r="I241" s="203" cm="1">
        <f t="array" ref="I241">IF('Data Table'!I242="", "-",
   IF('Data Table'!I242="-", "-",
      IF(ISNUMBER('Data Table'!I242*1), 'Data Table'!I242,
         IF(ISNUMBER(SEARCH("hrs", 'Data Table'!I242)),
            IFERROR(
               ROUND(SUMPRODUCT(
                  VALUE(LEFT(_xlfn.TEXTSPLIT('Data Table'!I242, CHAR(10)), FIND("-", _xlfn.TEXTSPLIT('Data Table'!I242, CHAR(10)))-1)) *
                  (VALUE(MID(_xlfn.TEXTSPLIT('Data Table'!I242, CHAR(10)), FIND("-", _xlfn.TEXTSPLIT('Data Table'!I242, CHAR(10)))+2,
                  SEARCH("hrs", _xlfn.TEXTSPLIT('Data Table'!I242, CHAR(10)))-SEARCH("-", _xlfn.TEXTSPLIT('Data Table'!I242, CHAR(10)))-2))/12)
               ), 2),
               "-"
            )
         )
      )
   )
)</f>
        <v>3</v>
      </c>
      <c r="J241" s="203" cm="1">
        <f t="array" ref="J241">IF('Data Table'!J242="", "-",
   IF('Data Table'!J242="-", "-",
      IF(ISNUMBER('Data Table'!J242*1), 'Data Table'!J242,
         IF(ISNUMBER(SEARCH("hrs", 'Data Table'!J242)),
            IFERROR(
               ROUND(SUMPRODUCT(
                  VALUE(LEFT(_xlfn.TEXTSPLIT('Data Table'!J242, CHAR(10)), FIND("-", _xlfn.TEXTSPLIT('Data Table'!J242, CHAR(10)))-1)) *
                  (VALUE(MID(_xlfn.TEXTSPLIT('Data Table'!J242, CHAR(10)), FIND("-", _xlfn.TEXTSPLIT('Data Table'!J242, CHAR(10)))+2,
                  SEARCH("hrs", _xlfn.TEXTSPLIT('Data Table'!J242, CHAR(10)))-SEARCH("-", _xlfn.TEXTSPLIT('Data Table'!J242, CHAR(10)))-2))/12)
               ), 2),
               "-"
            )
         )
      )
   )
)</f>
        <v>1</v>
      </c>
      <c r="K241" s="203" cm="1">
        <f t="array" ref="K241">IF('Data Table'!K242="", "-",
   IF('Data Table'!K242="-", "-",
      IF(ISNUMBER('Data Table'!K242*1), 'Data Table'!K242,
         IF(ISNUMBER(SEARCH("hrs", 'Data Table'!K242)),
            IFERROR(
               ROUND(SUMPRODUCT(
                  VALUE(LEFT(_xlfn.TEXTSPLIT('Data Table'!K242, CHAR(10)), FIND("-", _xlfn.TEXTSPLIT('Data Table'!K242, CHAR(10)))-1)) *
                  (VALUE(MID(_xlfn.TEXTSPLIT('Data Table'!K242, CHAR(10)), FIND("-", _xlfn.TEXTSPLIT('Data Table'!K242, CHAR(10)))+2,
                  SEARCH("hrs", _xlfn.TEXTSPLIT('Data Table'!K242, CHAR(10)))-SEARCH("-", _xlfn.TEXTSPLIT('Data Table'!K242, CHAR(10)))-2))/12)
               ), 2),
               "-"
            )
         )
      )
   )
)</f>
        <v>1</v>
      </c>
      <c r="L241" s="203" cm="1">
        <f t="array" ref="L241">IF('Data Table'!N242="", "-",
   IF('Data Table'!N242="-", "-",
      IF(ISNUMBER('Data Table'!N242*1), 'Data Table'!N242,
         IF(ISNUMBER(SEARCH("hrs", 'Data Table'!N242)),
            IFERROR(
               ROUND(SUMPRODUCT(
                  VALUE(LEFT(_xlfn.TEXTSPLIT('Data Table'!N242, CHAR(10)), FIND("-", _xlfn.TEXTSPLIT('Data Table'!N242, CHAR(10)))-1)) *
                  (VALUE(MID(_xlfn.TEXTSPLIT('Data Table'!N242, CHAR(10)), FIND("-", _xlfn.TEXTSPLIT('Data Table'!N242, CHAR(10)))+2,
                  SEARCH("hrs", _xlfn.TEXTSPLIT('Data Table'!N242, CHAR(10)))-SEARCH("-", _xlfn.TEXTSPLIT('Data Table'!N242, CHAR(10)))-2))/12)
               ), 2),
               "-"
            )
         )
      )
   )
)</f>
        <v>1</v>
      </c>
      <c r="M241" s="203" cm="1">
        <f t="array" ref="M241">IF('Data Table'!O242="", "-",
   IF('Data Table'!O242="-", "-",
      IF(ISNUMBER('Data Table'!O242*1), 'Data Table'!O242,
         IF(ISNUMBER(SEARCH("hrs", 'Data Table'!O242)),
            IFERROR(
               ROUND(SUMPRODUCT(
                  VALUE(LEFT(_xlfn.TEXTSPLIT('Data Table'!O242, CHAR(10)), FIND("-", _xlfn.TEXTSPLIT('Data Table'!O242, CHAR(10)))-1)) *
                  (VALUE(MID(_xlfn.TEXTSPLIT('Data Table'!O242, CHAR(10)), FIND("-", _xlfn.TEXTSPLIT('Data Table'!O242, CHAR(10)))+2,
                  SEARCH("hrs", _xlfn.TEXTSPLIT('Data Table'!O242, CHAR(10)))-SEARCH("-", _xlfn.TEXTSPLIT('Data Table'!O242, CHAR(10)))-2))/12)
               ), 2),
               "-"
            )
         )
      )
   )
)</f>
        <v>1</v>
      </c>
      <c r="N241" s="203" cm="1">
        <f t="array" ref="N241">IF('Data Table'!P242="", "-",
   IF('Data Table'!P242="-", "-",
      IF(ISNUMBER('Data Table'!P242*1), 'Data Table'!P242,
         IF(ISNUMBER(SEARCH("hrs", 'Data Table'!P242)),
            IFERROR(
               ROUND(SUMPRODUCT(
                  VALUE(LEFT(_xlfn.TEXTSPLIT('Data Table'!P242, CHAR(10)), FIND("-", _xlfn.TEXTSPLIT('Data Table'!P242, CHAR(10)))-1)) *
                  (VALUE(MID(_xlfn.TEXTSPLIT('Data Table'!P242, CHAR(10)), FIND("-", _xlfn.TEXTSPLIT('Data Table'!P242, CHAR(10)))+2,
                  SEARCH("hrs", _xlfn.TEXTSPLIT('Data Table'!P242, CHAR(10)))-SEARCH("-", _xlfn.TEXTSPLIT('Data Table'!P242, CHAR(10)))-2))/12)
               ), 2),
               "-"
            )
         )
      )
   )
)</f>
        <v>4</v>
      </c>
      <c r="O241" s="203" cm="1">
        <f t="array" ref="O241">IF('Data Table'!Q242="", "-",
   IF('Data Table'!Q242="-", "-",
      IF(ISNUMBER('Data Table'!Q242*1), 'Data Table'!Q242,
         IF(ISNUMBER(SEARCH("hrs", 'Data Table'!Q242)),
            IFERROR(
               ROUND(SUMPRODUCT(
                  VALUE(LEFT(_xlfn.TEXTSPLIT('Data Table'!Q242, CHAR(10)), FIND("-", _xlfn.TEXTSPLIT('Data Table'!Q242, CHAR(10)))-1)) *
                  (VALUE(MID(_xlfn.TEXTSPLIT('Data Table'!Q242, CHAR(10)), FIND("-", _xlfn.TEXTSPLIT('Data Table'!Q242, CHAR(10)))+2,
                  SEARCH("hrs", _xlfn.TEXTSPLIT('Data Table'!Q242, CHAR(10)))-SEARCH("-", _xlfn.TEXTSPLIT('Data Table'!Q242, CHAR(10)))-2))/12)
               ), 2),
               "-"
            )
         )
      )
   )
)</f>
        <v>3</v>
      </c>
      <c r="P241" s="203" cm="1">
        <f t="array" ref="P241">IF('Data Table'!R242="", "-",
   IF('Data Table'!R242="-", "-",
      IF(ISNUMBER('Data Table'!R242*1), 'Data Table'!R242,
         IF(ISNUMBER(SEARCH("hrs", 'Data Table'!R242)),
            IFERROR(
               ROUND(SUMPRODUCT(
                  VALUE(LEFT(_xlfn.TEXTSPLIT('Data Table'!R242, CHAR(10)), FIND("-", _xlfn.TEXTSPLIT('Data Table'!R242, CHAR(10)))-1)) *
                  (VALUE(MID(_xlfn.TEXTSPLIT('Data Table'!R242, CHAR(10)), FIND("-", _xlfn.TEXTSPLIT('Data Table'!R242, CHAR(10)))+2,
                  SEARCH("hrs", _xlfn.TEXTSPLIT('Data Table'!R242, CHAR(10)))-SEARCH("-", _xlfn.TEXTSPLIT('Data Table'!R242, CHAR(10)))-2))/12)
               ), 2),
               "-"
            )
         )
      )
   )
)</f>
        <v>1</v>
      </c>
      <c r="Q241" s="203" cm="1">
        <f t="array" ref="Q241">IF('Data Table'!S242="", "-",
   IF('Data Table'!S242="-", "-",
      IF(ISNUMBER('Data Table'!S242*1), 'Data Table'!S242,
         IF(ISNUMBER(SEARCH("hrs", 'Data Table'!S242)),
            IFERROR(
               ROUND(SUMPRODUCT(
                  VALUE(LEFT(_xlfn.TEXTSPLIT('Data Table'!S242, CHAR(10)), FIND("-", _xlfn.TEXTSPLIT('Data Table'!S242, CHAR(10)))-1)) *
                  (VALUE(MID(_xlfn.TEXTSPLIT('Data Table'!S242, CHAR(10)), FIND("-", _xlfn.TEXTSPLIT('Data Table'!S242, CHAR(10)))+2,
                  SEARCH("hrs", _xlfn.TEXTSPLIT('Data Table'!S242, CHAR(10)))-SEARCH("-", _xlfn.TEXTSPLIT('Data Table'!S242, CHAR(10)))-2))/12)
               ), 2),
               "-"
            )
         )
      )
   )
)</f>
        <v>1</v>
      </c>
      <c r="R241" s="203" cm="1">
        <f t="array" ref="R241">IF('Data Table'!T242="", "-",
   IF('Data Table'!T242="-", "-",
      IF(ISNUMBER('Data Table'!T242*1), 'Data Table'!T242,
         IF(ISNUMBER(SEARCH("hrs", 'Data Table'!T242)),
            IFERROR(
               ROUND(SUMPRODUCT(
                  VALUE(LEFT(_xlfn.TEXTSPLIT('Data Table'!T242, CHAR(10)), FIND("-", _xlfn.TEXTSPLIT('Data Table'!T242, CHAR(10)))-1)) *
                  (VALUE(MID(_xlfn.TEXTSPLIT('Data Table'!T242, CHAR(10)), FIND("-", _xlfn.TEXTSPLIT('Data Table'!T242, CHAR(10)))+2,
                  SEARCH("hrs", _xlfn.TEXTSPLIT('Data Table'!T242, CHAR(10)))-SEARCH("-", _xlfn.TEXTSPLIT('Data Table'!T242, CHAR(10)))-2))/12)
               ), 2),
               "-"
            )
         )
      )
   )
)</f>
        <v>0</v>
      </c>
      <c r="S241" s="203" cm="1">
        <f t="array" ref="S241">IF('Data Table'!U242="", "-",
   IF('Data Table'!U242="-", "-",
      IF(ISNUMBER('Data Table'!U242*1), 'Data Table'!U242,
         IF(ISNUMBER(SEARCH("hrs", 'Data Table'!U242)),
            IFERROR(
               ROUND(SUMPRODUCT(
                  VALUE(LEFT(_xlfn.TEXTSPLIT('Data Table'!U242, CHAR(10)), FIND("-", _xlfn.TEXTSPLIT('Data Table'!U242, CHAR(10)))-1)) *
                  (VALUE(MID(_xlfn.TEXTSPLIT('Data Table'!U242, CHAR(10)), FIND("-", _xlfn.TEXTSPLIT('Data Table'!U242, CHAR(10)))+2,
                  SEARCH("hrs", _xlfn.TEXTSPLIT('Data Table'!U242, CHAR(10)))-SEARCH("-", _xlfn.TEXTSPLIT('Data Table'!U242, CHAR(10)))-2))/12)
               ), 2),
               "-"
            )
         )
      )
   )
)</f>
        <v>0</v>
      </c>
      <c r="T241" s="253">
        <v>9530.3529999999992</v>
      </c>
      <c r="U241" s="275">
        <v>39947</v>
      </c>
      <c r="V241" s="253">
        <v>463</v>
      </c>
      <c r="W241" s="208"/>
    </row>
    <row r="242" spans="1:23" s="3" customFormat="1" ht="20.25" customHeight="1">
      <c r="A242" s="205">
        <v>45552</v>
      </c>
      <c r="B242" s="203" cm="1">
        <f t="array" ref="B242">IF('Data Table'!B243="", "-",
   IF('Data Table'!B243="-", "-",
      IF(ISNUMBER('Data Table'!B243*1), 'Data Table'!B243,
         IF(ISNUMBER(SEARCH("hrs", 'Data Table'!B243)),
            IFERROR(
               ROUND(SUMPRODUCT(
                  VALUE(LEFT(_xlfn.TEXTSPLIT('Data Table'!B243, CHAR(10)), FIND("-", _xlfn.TEXTSPLIT('Data Table'!B243, CHAR(10)))-1)) *
                  (VALUE(MID(_xlfn.TEXTSPLIT('Data Table'!B243, CHAR(10)), FIND("-", _xlfn.TEXTSPLIT('Data Table'!B243, CHAR(10)))+2,
                  SEARCH("hrs", _xlfn.TEXTSPLIT('Data Table'!B243, CHAR(10)))-SEARCH("-", _xlfn.TEXTSPLIT('Data Table'!B243, CHAR(10)))-2))/12)
               ), 2),
               "-"
            )
         )
      )
   )
)</f>
        <v>0</v>
      </c>
      <c r="C242" s="203" cm="1">
        <f t="array" ref="C242">IF('Data Table'!C243="", "-",
   IF('Data Table'!C243="-", "-",
      IF(ISNUMBER('Data Table'!C243*1), 'Data Table'!C243,
         IF(ISNUMBER(SEARCH("hrs", 'Data Table'!C243)),
            IFERROR(
               ROUND(SUMPRODUCT(
                  VALUE(LEFT(_xlfn.TEXTSPLIT('Data Table'!C243, CHAR(10)), FIND("-", _xlfn.TEXTSPLIT('Data Table'!C243, CHAR(10)))-1)) *
                  (VALUE(MID(_xlfn.TEXTSPLIT('Data Table'!C243, CHAR(10)), FIND("-", _xlfn.TEXTSPLIT('Data Table'!C243, CHAR(10)))+2,
                  SEARCH("hrs", _xlfn.TEXTSPLIT('Data Table'!C243, CHAR(10)))-SEARCH("-", _xlfn.TEXTSPLIT('Data Table'!C243, CHAR(10)))-2))/12)
               ), 2),
               "-"
            )
         )
      )
   )
)</f>
        <v>0</v>
      </c>
      <c r="D242" s="203" cm="1">
        <f t="array" ref="D242">IF('Data Table'!D243="", "-",
   IF('Data Table'!D243="-", "-",
      IF(ISNUMBER('Data Table'!D243*1), 'Data Table'!D243,
         IF(ISNUMBER(SEARCH("hrs", 'Data Table'!D243)),
            IFERROR(
               ROUND(SUMPRODUCT(
                  VALUE(LEFT(_xlfn.TEXTSPLIT('Data Table'!D243, CHAR(10)), FIND("-", _xlfn.TEXTSPLIT('Data Table'!D243, CHAR(10)))-1)) *
                  (VALUE(MID(_xlfn.TEXTSPLIT('Data Table'!D243, CHAR(10)), FIND("-", _xlfn.TEXTSPLIT('Data Table'!D243, CHAR(10)))+2,
                  SEARCH("hrs", _xlfn.TEXTSPLIT('Data Table'!D243, CHAR(10)))-SEARCH("-", _xlfn.TEXTSPLIT('Data Table'!D243, CHAR(10)))-2))/12)
               ), 2),
               "-"
            )
         )
      )
   )
)</f>
        <v>9</v>
      </c>
      <c r="E242" s="203" cm="1">
        <f t="array" ref="E242">IF('Data Table'!E243="", "-",
   IF('Data Table'!E243="-", "-",
      IF(ISNUMBER('Data Table'!E243*1), 'Data Table'!E243,
         IF(ISNUMBER(SEARCH("hrs", 'Data Table'!E243)),
            IFERROR(
               ROUND(SUMPRODUCT(
                  VALUE(LEFT(_xlfn.TEXTSPLIT('Data Table'!E243, CHAR(10)), FIND("-", _xlfn.TEXTSPLIT('Data Table'!E243, CHAR(10)))-1)) *
                  (VALUE(MID(_xlfn.TEXTSPLIT('Data Table'!E243, CHAR(10)), FIND("-", _xlfn.TEXTSPLIT('Data Table'!E243, CHAR(10)))+2,
                  SEARCH("hrs", _xlfn.TEXTSPLIT('Data Table'!E243, CHAR(10)))-SEARCH("-", _xlfn.TEXTSPLIT('Data Table'!E243, CHAR(10)))-2))/12)
               ), 2),
               "-"
            )
         )
      )
   )
)</f>
        <v>12</v>
      </c>
      <c r="F242" s="203" cm="1">
        <f t="array" ref="F242">IF('Data Table'!F243="", "-",
   IF('Data Table'!F243="-", "-",
      IF(ISNUMBER('Data Table'!F243*1), 'Data Table'!F243,
         IF(ISNUMBER(SEARCH("hrs", 'Data Table'!F243)),
            IFERROR(
               ROUND(SUMPRODUCT(
                  VALUE(LEFT(_xlfn.TEXTSPLIT('Data Table'!F243, CHAR(10)), FIND("-", _xlfn.TEXTSPLIT('Data Table'!F243, CHAR(10)))-1)) *
                  (VALUE(MID(_xlfn.TEXTSPLIT('Data Table'!F243, CHAR(10)), FIND("-", _xlfn.TEXTSPLIT('Data Table'!F243, CHAR(10)))+2,
                  SEARCH("hrs", _xlfn.TEXTSPLIT('Data Table'!F243, CHAR(10)))-SEARCH("-", _xlfn.TEXTSPLIT('Data Table'!F243, CHAR(10)))-2))/12)
               ), 2),
               "-"
            )
         )
      )
   )
)</f>
        <v>2</v>
      </c>
      <c r="G242" s="203" cm="1">
        <f t="array" ref="G242">IF('Data Table'!G243="", "-",
   IF('Data Table'!G243="-", "-",
      IF(ISNUMBER('Data Table'!G243*1), 'Data Table'!G243,
         IF(ISNUMBER(SEARCH("hrs", 'Data Table'!G243)),
            IFERROR(
               ROUND(SUMPRODUCT(
                  VALUE(LEFT(_xlfn.TEXTSPLIT('Data Table'!G243, CHAR(10)), FIND("-", _xlfn.TEXTSPLIT('Data Table'!G243, CHAR(10)))-1)) *
                  (VALUE(MID(_xlfn.TEXTSPLIT('Data Table'!G243, CHAR(10)), FIND("-", _xlfn.TEXTSPLIT('Data Table'!G243, CHAR(10)))+2,
                  SEARCH("hrs", _xlfn.TEXTSPLIT('Data Table'!G243, CHAR(10)))-SEARCH("-", _xlfn.TEXTSPLIT('Data Table'!G243, CHAR(10)))-2))/12)
               ), 2),
               "-"
            )
         )
      )
   )
)</f>
        <v>4</v>
      </c>
      <c r="H242" s="203" cm="1">
        <f t="array" ref="H242">IF('Data Table'!H243="", "-",
   IF('Data Table'!H243="-", "-",
      IF(ISNUMBER('Data Table'!H243*1), 'Data Table'!H243,
         IF(ISNUMBER(SEARCH("hrs", 'Data Table'!H243)),
            IFERROR(
               ROUND(SUMPRODUCT(
                  VALUE(LEFT(_xlfn.TEXTSPLIT('Data Table'!H243, CHAR(10)), FIND("-", _xlfn.TEXTSPLIT('Data Table'!H243, CHAR(10)))-1)) *
                  (VALUE(MID(_xlfn.TEXTSPLIT('Data Table'!H243, CHAR(10)), FIND("-", _xlfn.TEXTSPLIT('Data Table'!H243, CHAR(10)))+2,
                  SEARCH("hrs", _xlfn.TEXTSPLIT('Data Table'!H243, CHAR(10)))-SEARCH("-", _xlfn.TEXTSPLIT('Data Table'!H243, CHAR(10)))-2))/12)
               ), 2),
               "-"
            )
         )
      )
   )
)</f>
        <v>6</v>
      </c>
      <c r="I242" s="203" cm="1">
        <f t="array" ref="I242">IF('Data Table'!I243="", "-",
   IF('Data Table'!I243="-", "-",
      IF(ISNUMBER('Data Table'!I243*1), 'Data Table'!I243,
         IF(ISNUMBER(SEARCH("hrs", 'Data Table'!I243)),
            IFERROR(
               ROUND(SUMPRODUCT(
                  VALUE(LEFT(_xlfn.TEXTSPLIT('Data Table'!I243, CHAR(10)), FIND("-", _xlfn.TEXTSPLIT('Data Table'!I243, CHAR(10)))-1)) *
                  (VALUE(MID(_xlfn.TEXTSPLIT('Data Table'!I243, CHAR(10)), FIND("-", _xlfn.TEXTSPLIT('Data Table'!I243, CHAR(10)))+2,
                  SEARCH("hrs", _xlfn.TEXTSPLIT('Data Table'!I243, CHAR(10)))-SEARCH("-", _xlfn.TEXTSPLIT('Data Table'!I243, CHAR(10)))-2))/12)
               ), 2),
               "-"
            )
         )
      )
   )
)</f>
        <v>4</v>
      </c>
      <c r="J242" s="203" cm="1">
        <f t="array" ref="J242">IF('Data Table'!J243="", "-",
   IF('Data Table'!J243="-", "-",
      IF(ISNUMBER('Data Table'!J243*1), 'Data Table'!J243,
         IF(ISNUMBER(SEARCH("hrs", 'Data Table'!J243)),
            IFERROR(
               ROUND(SUMPRODUCT(
                  VALUE(LEFT(_xlfn.TEXTSPLIT('Data Table'!J243, CHAR(10)), FIND("-", _xlfn.TEXTSPLIT('Data Table'!J243, CHAR(10)))-1)) *
                  (VALUE(MID(_xlfn.TEXTSPLIT('Data Table'!J243, CHAR(10)), FIND("-", _xlfn.TEXTSPLIT('Data Table'!J243, CHAR(10)))+2,
                  SEARCH("hrs", _xlfn.TEXTSPLIT('Data Table'!J243, CHAR(10)))-SEARCH("-", _xlfn.TEXTSPLIT('Data Table'!J243, CHAR(10)))-2))/12)
               ), 2),
               "-"
            )
         )
      )
   )
)</f>
        <v>1</v>
      </c>
      <c r="K242" s="203" cm="1">
        <f t="array" ref="K242">IF('Data Table'!K243="", "-",
   IF('Data Table'!K243="-", "-",
      IF(ISNUMBER('Data Table'!K243*1), 'Data Table'!K243,
         IF(ISNUMBER(SEARCH("hrs", 'Data Table'!K243)),
            IFERROR(
               ROUND(SUMPRODUCT(
                  VALUE(LEFT(_xlfn.TEXTSPLIT('Data Table'!K243, CHAR(10)), FIND("-", _xlfn.TEXTSPLIT('Data Table'!K243, CHAR(10)))-1)) *
                  (VALUE(MID(_xlfn.TEXTSPLIT('Data Table'!K243, CHAR(10)), FIND("-", _xlfn.TEXTSPLIT('Data Table'!K243, CHAR(10)))+2,
                  SEARCH("hrs", _xlfn.TEXTSPLIT('Data Table'!K243, CHAR(10)))-SEARCH("-", _xlfn.TEXTSPLIT('Data Table'!K243, CHAR(10)))-2))/12)
               ), 2),
               "-"
            )
         )
      )
   )
)</f>
        <v>1</v>
      </c>
      <c r="L242" s="203" cm="1">
        <f t="array" ref="L242">IF('Data Table'!N243="", "-",
   IF('Data Table'!N243="-", "-",
      IF(ISNUMBER('Data Table'!N243*1), 'Data Table'!N243,
         IF(ISNUMBER(SEARCH("hrs", 'Data Table'!N243)),
            IFERROR(
               ROUND(SUMPRODUCT(
                  VALUE(LEFT(_xlfn.TEXTSPLIT('Data Table'!N243, CHAR(10)), FIND("-", _xlfn.TEXTSPLIT('Data Table'!N243, CHAR(10)))-1)) *
                  (VALUE(MID(_xlfn.TEXTSPLIT('Data Table'!N243, CHAR(10)), FIND("-", _xlfn.TEXTSPLIT('Data Table'!N243, CHAR(10)))+2,
                  SEARCH("hrs", _xlfn.TEXTSPLIT('Data Table'!N243, CHAR(10)))-SEARCH("-", _xlfn.TEXTSPLIT('Data Table'!N243, CHAR(10)))-2))/12)
               ), 2),
               "-"
            )
         )
      )
   )
)</f>
        <v>1</v>
      </c>
      <c r="M242" s="203" cm="1">
        <f t="array" ref="M242">IF('Data Table'!O243="", "-",
   IF('Data Table'!O243="-", "-",
      IF(ISNUMBER('Data Table'!O243*1), 'Data Table'!O243,
         IF(ISNUMBER(SEARCH("hrs", 'Data Table'!O243)),
            IFERROR(
               ROUND(SUMPRODUCT(
                  VALUE(LEFT(_xlfn.TEXTSPLIT('Data Table'!O243, CHAR(10)), FIND("-", _xlfn.TEXTSPLIT('Data Table'!O243, CHAR(10)))-1)) *
                  (VALUE(MID(_xlfn.TEXTSPLIT('Data Table'!O243, CHAR(10)), FIND("-", _xlfn.TEXTSPLIT('Data Table'!O243, CHAR(10)))+2,
                  SEARCH("hrs", _xlfn.TEXTSPLIT('Data Table'!O243, CHAR(10)))-SEARCH("-", _xlfn.TEXTSPLIT('Data Table'!O243, CHAR(10)))-2))/12)
               ), 2),
               "-"
            )
         )
      )
   )
)</f>
        <v>1</v>
      </c>
      <c r="N242" s="203" cm="1">
        <f t="array" ref="N242">IF('Data Table'!P243="", "-",
   IF('Data Table'!P243="-", "-",
      IF(ISNUMBER('Data Table'!P243*1), 'Data Table'!P243,
         IF(ISNUMBER(SEARCH("hrs", 'Data Table'!P243)),
            IFERROR(
               ROUND(SUMPRODUCT(
                  VALUE(LEFT(_xlfn.TEXTSPLIT('Data Table'!P243, CHAR(10)), FIND("-", _xlfn.TEXTSPLIT('Data Table'!P243, CHAR(10)))-1)) *
                  (VALUE(MID(_xlfn.TEXTSPLIT('Data Table'!P243, CHAR(10)), FIND("-", _xlfn.TEXTSPLIT('Data Table'!P243, CHAR(10)))+2,
                  SEARCH("hrs", _xlfn.TEXTSPLIT('Data Table'!P243, CHAR(10)))-SEARCH("-", _xlfn.TEXTSPLIT('Data Table'!P243, CHAR(10)))-2))/12)
               ), 2),
               "-"
            )
         )
      )
   )
)</f>
        <v>3</v>
      </c>
      <c r="O242" s="203" cm="1">
        <f t="array" ref="O242">IF('Data Table'!Q243="", "-",
   IF('Data Table'!Q243="-", "-",
      IF(ISNUMBER('Data Table'!Q243*1), 'Data Table'!Q243,
         IF(ISNUMBER(SEARCH("hrs", 'Data Table'!Q243)),
            IFERROR(
               ROUND(SUMPRODUCT(
                  VALUE(LEFT(_xlfn.TEXTSPLIT('Data Table'!Q243, CHAR(10)), FIND("-", _xlfn.TEXTSPLIT('Data Table'!Q243, CHAR(10)))-1)) *
                  (VALUE(MID(_xlfn.TEXTSPLIT('Data Table'!Q243, CHAR(10)), FIND("-", _xlfn.TEXTSPLIT('Data Table'!Q243, CHAR(10)))+2,
                  SEARCH("hrs", _xlfn.TEXTSPLIT('Data Table'!Q243, CHAR(10)))-SEARCH("-", _xlfn.TEXTSPLIT('Data Table'!Q243, CHAR(10)))-2))/12)
               ), 2),
               "-"
            )
         )
      )
   )
)</f>
        <v>2</v>
      </c>
      <c r="P242" s="203" cm="1">
        <f t="array" ref="P242">IF('Data Table'!R243="", "-",
   IF('Data Table'!R243="-", "-",
      IF(ISNUMBER('Data Table'!R243*1), 'Data Table'!R243,
         IF(ISNUMBER(SEARCH("hrs", 'Data Table'!R243)),
            IFERROR(
               ROUND(SUMPRODUCT(
                  VALUE(LEFT(_xlfn.TEXTSPLIT('Data Table'!R243, CHAR(10)), FIND("-", _xlfn.TEXTSPLIT('Data Table'!R243, CHAR(10)))-1)) *
                  (VALUE(MID(_xlfn.TEXTSPLIT('Data Table'!R243, CHAR(10)), FIND("-", _xlfn.TEXTSPLIT('Data Table'!R243, CHAR(10)))+2,
                  SEARCH("hrs", _xlfn.TEXTSPLIT('Data Table'!R243, CHAR(10)))-SEARCH("-", _xlfn.TEXTSPLIT('Data Table'!R243, CHAR(10)))-2))/12)
               ), 2),
               "-"
            )
         )
      )
   )
)</f>
        <v>1</v>
      </c>
      <c r="Q242" s="203" cm="1">
        <f t="array" ref="Q242">IF('Data Table'!S243="", "-",
   IF('Data Table'!S243="-", "-",
      IF(ISNUMBER('Data Table'!S243*1), 'Data Table'!S243,
         IF(ISNUMBER(SEARCH("hrs", 'Data Table'!S243)),
            IFERROR(
               ROUND(SUMPRODUCT(
                  VALUE(LEFT(_xlfn.TEXTSPLIT('Data Table'!S243, CHAR(10)), FIND("-", _xlfn.TEXTSPLIT('Data Table'!S243, CHAR(10)))-1)) *
                  (VALUE(MID(_xlfn.TEXTSPLIT('Data Table'!S243, CHAR(10)), FIND("-", _xlfn.TEXTSPLIT('Data Table'!S243, CHAR(10)))+2,
                  SEARCH("hrs", _xlfn.TEXTSPLIT('Data Table'!S243, CHAR(10)))-SEARCH("-", _xlfn.TEXTSPLIT('Data Table'!S243, CHAR(10)))-2))/12)
               ), 2),
               "-"
            )
         )
      )
   )
)</f>
        <v>1</v>
      </c>
      <c r="R242" s="203" cm="1">
        <f t="array" ref="R242">IF('Data Table'!T243="", "-",
   IF('Data Table'!T243="-", "-",
      IF(ISNUMBER('Data Table'!T243*1), 'Data Table'!T243,
         IF(ISNUMBER(SEARCH("hrs", 'Data Table'!T243)),
            IFERROR(
               ROUND(SUMPRODUCT(
                  VALUE(LEFT(_xlfn.TEXTSPLIT('Data Table'!T243, CHAR(10)), FIND("-", _xlfn.TEXTSPLIT('Data Table'!T243, CHAR(10)))-1)) *
                  (VALUE(MID(_xlfn.TEXTSPLIT('Data Table'!T243, CHAR(10)), FIND("-", _xlfn.TEXTSPLIT('Data Table'!T243, CHAR(10)))+2,
                  SEARCH("hrs", _xlfn.TEXTSPLIT('Data Table'!T243, CHAR(10)))-SEARCH("-", _xlfn.TEXTSPLIT('Data Table'!T243, CHAR(10)))-2))/12)
               ), 2),
               "-"
            )
         )
      )
   )
)</f>
        <v>0</v>
      </c>
      <c r="S242" s="203" cm="1">
        <f t="array" ref="S242">IF('Data Table'!U243="", "-",
   IF('Data Table'!U243="-", "-",
      IF(ISNUMBER('Data Table'!U243*1), 'Data Table'!U243,
         IF(ISNUMBER(SEARCH("hrs", 'Data Table'!U243)),
            IFERROR(
               ROUND(SUMPRODUCT(
                  VALUE(LEFT(_xlfn.TEXTSPLIT('Data Table'!U243, CHAR(10)), FIND("-", _xlfn.TEXTSPLIT('Data Table'!U243, CHAR(10)))-1)) *
                  (VALUE(MID(_xlfn.TEXTSPLIT('Data Table'!U243, CHAR(10)), FIND("-", _xlfn.TEXTSPLIT('Data Table'!U243, CHAR(10)))+2,
                  SEARCH("hrs", _xlfn.TEXTSPLIT('Data Table'!U243, CHAR(10)))-SEARCH("-", _xlfn.TEXTSPLIT('Data Table'!U243, CHAR(10)))-2))/12)
               ), 2),
               "-"
            )
         )
      )
   )
)</f>
        <v>0</v>
      </c>
      <c r="T242" s="253">
        <v>7971.2370000000001</v>
      </c>
      <c r="U242" s="275">
        <v>34933</v>
      </c>
      <c r="V242" s="253">
        <v>363</v>
      </c>
      <c r="W242" s="208"/>
    </row>
    <row r="243" spans="1:23" s="3" customFormat="1" ht="20.25" customHeight="1">
      <c r="A243" s="205">
        <v>45553</v>
      </c>
      <c r="B243" s="203" cm="1">
        <f t="array" ref="B243">IF('Data Table'!B244="", "-",
   IF('Data Table'!B244="-", "-",
      IF(ISNUMBER('Data Table'!B244*1), 'Data Table'!B244,
         IF(ISNUMBER(SEARCH("hrs", 'Data Table'!B244)),
            IFERROR(
               ROUND(SUMPRODUCT(
                  VALUE(LEFT(_xlfn.TEXTSPLIT('Data Table'!B244, CHAR(10)), FIND("-", _xlfn.TEXTSPLIT('Data Table'!B244, CHAR(10)))-1)) *
                  (VALUE(MID(_xlfn.TEXTSPLIT('Data Table'!B244, CHAR(10)), FIND("-", _xlfn.TEXTSPLIT('Data Table'!B244, CHAR(10)))+2,
                  SEARCH("hrs", _xlfn.TEXTSPLIT('Data Table'!B244, CHAR(10)))-SEARCH("-", _xlfn.TEXTSPLIT('Data Table'!B244, CHAR(10)))-2))/12)
               ), 2),
               "-"
            )
         )
      )
   )
)</f>
        <v>95</v>
      </c>
      <c r="C243" s="203" cm="1">
        <f t="array" ref="C243">IF('Data Table'!C244="", "-",
   IF('Data Table'!C244="-", "-",
      IF(ISNUMBER('Data Table'!C244*1), 'Data Table'!C244,
         IF(ISNUMBER(SEARCH("hrs", 'Data Table'!C244)),
            IFERROR(
               ROUND(SUMPRODUCT(
                  VALUE(LEFT(_xlfn.TEXTSPLIT('Data Table'!C244, CHAR(10)), FIND("-", _xlfn.TEXTSPLIT('Data Table'!C244, CHAR(10)))-1)) *
                  (VALUE(MID(_xlfn.TEXTSPLIT('Data Table'!C244, CHAR(10)), FIND("-", _xlfn.TEXTSPLIT('Data Table'!C244, CHAR(10)))+2,
                  SEARCH("hrs", _xlfn.TEXTSPLIT('Data Table'!C244, CHAR(10)))-SEARCH("-", _xlfn.TEXTSPLIT('Data Table'!C244, CHAR(10)))-2))/12)
               ), 2),
               "-"
            )
         )
      )
   )
)</f>
        <v>105</v>
      </c>
      <c r="D243" s="203" cm="1">
        <f t="array" ref="D243">IF('Data Table'!D244="", "-",
   IF('Data Table'!D244="-", "-",
      IF(ISNUMBER('Data Table'!D244*1), 'Data Table'!D244,
         IF(ISNUMBER(SEARCH("hrs", 'Data Table'!D244)),
            IFERROR(
               ROUND(SUMPRODUCT(
                  VALUE(LEFT(_xlfn.TEXTSPLIT('Data Table'!D244, CHAR(10)), FIND("-", _xlfn.TEXTSPLIT('Data Table'!D244, CHAR(10)))-1)) *
                  (VALUE(MID(_xlfn.TEXTSPLIT('Data Table'!D244, CHAR(10)), FIND("-", _xlfn.TEXTSPLIT('Data Table'!D244, CHAR(10)))+2,
                  SEARCH("hrs", _xlfn.TEXTSPLIT('Data Table'!D244, CHAR(10)))-SEARCH("-", _xlfn.TEXTSPLIT('Data Table'!D244, CHAR(10)))-2))/12)
               ), 2),
               "-"
            )
         )
      )
   )
)</f>
        <v>30</v>
      </c>
      <c r="E243" s="203" cm="1">
        <f t="array" ref="E243">IF('Data Table'!E244="", "-",
   IF('Data Table'!E244="-", "-",
      IF(ISNUMBER('Data Table'!E244*1), 'Data Table'!E244,
         IF(ISNUMBER(SEARCH("hrs", 'Data Table'!E244)),
            IFERROR(
               ROUND(SUMPRODUCT(
                  VALUE(LEFT(_xlfn.TEXTSPLIT('Data Table'!E244, CHAR(10)), FIND("-", _xlfn.TEXTSPLIT('Data Table'!E244, CHAR(10)))-1)) *
                  (VALUE(MID(_xlfn.TEXTSPLIT('Data Table'!E244, CHAR(10)), FIND("-", _xlfn.TEXTSPLIT('Data Table'!E244, CHAR(10)))+2,
                  SEARCH("hrs", _xlfn.TEXTSPLIT('Data Table'!E244, CHAR(10)))-SEARCH("-", _xlfn.TEXTSPLIT('Data Table'!E244, CHAR(10)))-2))/12)
               ), 2),
               "-"
            )
         )
      )
   )
)</f>
        <v>29</v>
      </c>
      <c r="F243" s="203" cm="1">
        <f t="array" ref="F243">IF('Data Table'!F244="", "-",
   IF('Data Table'!F244="-", "-",
      IF(ISNUMBER('Data Table'!F244*1), 'Data Table'!F244,
         IF(ISNUMBER(SEARCH("hrs", 'Data Table'!F244)),
            IFERROR(
               ROUND(SUMPRODUCT(
                  VALUE(LEFT(_xlfn.TEXTSPLIT('Data Table'!F244, CHAR(10)), FIND("-", _xlfn.TEXTSPLIT('Data Table'!F244, CHAR(10)))-1)) *
                  (VALUE(MID(_xlfn.TEXTSPLIT('Data Table'!F244, CHAR(10)), FIND("-", _xlfn.TEXTSPLIT('Data Table'!F244, CHAR(10)))+2,
                  SEARCH("hrs", _xlfn.TEXTSPLIT('Data Table'!F244, CHAR(10)))-SEARCH("-", _xlfn.TEXTSPLIT('Data Table'!F244, CHAR(10)))-2))/12)
               ), 2),
               "-"
            )
         )
      )
   )
)</f>
        <v>9</v>
      </c>
      <c r="G243" s="203" cm="1">
        <f t="array" ref="G243">IF('Data Table'!G244="", "-",
   IF('Data Table'!G244="-", "-",
      IF(ISNUMBER('Data Table'!G244*1), 'Data Table'!G244,
         IF(ISNUMBER(SEARCH("hrs", 'Data Table'!G244)),
            IFERROR(
               ROUND(SUMPRODUCT(
                  VALUE(LEFT(_xlfn.TEXTSPLIT('Data Table'!G244, CHAR(10)), FIND("-", _xlfn.TEXTSPLIT('Data Table'!G244, CHAR(10)))-1)) *
                  (VALUE(MID(_xlfn.TEXTSPLIT('Data Table'!G244, CHAR(10)), FIND("-", _xlfn.TEXTSPLIT('Data Table'!G244, CHAR(10)))+2,
                  SEARCH("hrs", _xlfn.TEXTSPLIT('Data Table'!G244, CHAR(10)))-SEARCH("-", _xlfn.TEXTSPLIT('Data Table'!G244, CHAR(10)))-2))/12)
               ), 2),
               "-"
            )
         )
      )
   )
)</f>
        <v>9</v>
      </c>
      <c r="H243" s="203" cm="1">
        <f t="array" ref="H243">IF('Data Table'!H244="", "-",
   IF('Data Table'!H244="-", "-",
      IF(ISNUMBER('Data Table'!H244*1), 'Data Table'!H244,
         IF(ISNUMBER(SEARCH("hrs", 'Data Table'!H244)),
            IFERROR(
               ROUND(SUMPRODUCT(
                  VALUE(LEFT(_xlfn.TEXTSPLIT('Data Table'!H244, CHAR(10)), FIND("-", _xlfn.TEXTSPLIT('Data Table'!H244, CHAR(10)))-1)) *
                  (VALUE(MID(_xlfn.TEXTSPLIT('Data Table'!H244, CHAR(10)), FIND("-", _xlfn.TEXTSPLIT('Data Table'!H244, CHAR(10)))+2,
                  SEARCH("hrs", _xlfn.TEXTSPLIT('Data Table'!H244, CHAR(10)))-SEARCH("-", _xlfn.TEXTSPLIT('Data Table'!H244, CHAR(10)))-2))/12)
               ), 2),
               "-"
            )
         )
      )
   )
)</f>
        <v>7</v>
      </c>
      <c r="I243" s="203" cm="1">
        <f t="array" ref="I243">IF('Data Table'!I244="", "-",
   IF('Data Table'!I244="-", "-",
      IF(ISNUMBER('Data Table'!I244*1), 'Data Table'!I244,
         IF(ISNUMBER(SEARCH("hrs", 'Data Table'!I244)),
            IFERROR(
               ROUND(SUMPRODUCT(
                  VALUE(LEFT(_xlfn.TEXTSPLIT('Data Table'!I244, CHAR(10)), FIND("-", _xlfn.TEXTSPLIT('Data Table'!I244, CHAR(10)))-1)) *
                  (VALUE(MID(_xlfn.TEXTSPLIT('Data Table'!I244, CHAR(10)), FIND("-", _xlfn.TEXTSPLIT('Data Table'!I244, CHAR(10)))+2,
                  SEARCH("hrs", _xlfn.TEXTSPLIT('Data Table'!I244, CHAR(10)))-SEARCH("-", _xlfn.TEXTSPLIT('Data Table'!I244, CHAR(10)))-2))/12)
               ), 2),
               "-"
            )
         )
      )
   )
)</f>
        <v>6</v>
      </c>
      <c r="J243" s="203" cm="1">
        <f t="array" ref="J243">IF('Data Table'!J244="", "-",
   IF('Data Table'!J244="-", "-",
      IF(ISNUMBER('Data Table'!J244*1), 'Data Table'!J244,
         IF(ISNUMBER(SEARCH("hrs", 'Data Table'!J244)),
            IFERROR(
               ROUND(SUMPRODUCT(
                  VALUE(LEFT(_xlfn.TEXTSPLIT('Data Table'!J244, CHAR(10)), FIND("-", _xlfn.TEXTSPLIT('Data Table'!J244, CHAR(10)))-1)) *
                  (VALUE(MID(_xlfn.TEXTSPLIT('Data Table'!J244, CHAR(10)), FIND("-", _xlfn.TEXTSPLIT('Data Table'!J244, CHAR(10)))+2,
                  SEARCH("hrs", _xlfn.TEXTSPLIT('Data Table'!J244, CHAR(10)))-SEARCH("-", _xlfn.TEXTSPLIT('Data Table'!J244, CHAR(10)))-2))/12)
               ), 2),
               "-"
            )
         )
      )
   )
)</f>
        <v>4</v>
      </c>
      <c r="K243" s="203" cm="1">
        <f t="array" ref="K243">IF('Data Table'!K244="", "-",
   IF('Data Table'!K244="-", "-",
      IF(ISNUMBER('Data Table'!K244*1), 'Data Table'!K244,
         IF(ISNUMBER(SEARCH("hrs", 'Data Table'!K244)),
            IFERROR(
               ROUND(SUMPRODUCT(
                  VALUE(LEFT(_xlfn.TEXTSPLIT('Data Table'!K244, CHAR(10)), FIND("-", _xlfn.TEXTSPLIT('Data Table'!K244, CHAR(10)))-1)) *
                  (VALUE(MID(_xlfn.TEXTSPLIT('Data Table'!K244, CHAR(10)), FIND("-", _xlfn.TEXTSPLIT('Data Table'!K244, CHAR(10)))+2,
                  SEARCH("hrs", _xlfn.TEXTSPLIT('Data Table'!K244, CHAR(10)))-SEARCH("-", _xlfn.TEXTSPLIT('Data Table'!K244, CHAR(10)))-2))/12)
               ), 2),
               "-"
            )
         )
      )
   )
)</f>
        <v>3</v>
      </c>
      <c r="L243" s="203" cm="1">
        <f t="array" ref="L243">IF('Data Table'!N244="", "-",
   IF('Data Table'!N244="-", "-",
      IF(ISNUMBER('Data Table'!N244*1), 'Data Table'!N244,
         IF(ISNUMBER(SEARCH("hrs", 'Data Table'!N244)),
            IFERROR(
               ROUND(SUMPRODUCT(
                  VALUE(LEFT(_xlfn.TEXTSPLIT('Data Table'!N244, CHAR(10)), FIND("-", _xlfn.TEXTSPLIT('Data Table'!N244, CHAR(10)))-1)) *
                  (VALUE(MID(_xlfn.TEXTSPLIT('Data Table'!N244, CHAR(10)), FIND("-", _xlfn.TEXTSPLIT('Data Table'!N244, CHAR(10)))+2,
                  SEARCH("hrs", _xlfn.TEXTSPLIT('Data Table'!N244, CHAR(10)))-SEARCH("-", _xlfn.TEXTSPLIT('Data Table'!N244, CHAR(10)))-2))/12)
               ), 2),
               "-"
            )
         )
      )
   )
)</f>
        <v>2</v>
      </c>
      <c r="M243" s="203" cm="1">
        <f t="array" ref="M243">IF('Data Table'!O244="", "-",
   IF('Data Table'!O244="-", "-",
      IF(ISNUMBER('Data Table'!O244*1), 'Data Table'!O244,
         IF(ISNUMBER(SEARCH("hrs", 'Data Table'!O244)),
            IFERROR(
               ROUND(SUMPRODUCT(
                  VALUE(LEFT(_xlfn.TEXTSPLIT('Data Table'!O244, CHAR(10)), FIND("-", _xlfn.TEXTSPLIT('Data Table'!O244, CHAR(10)))-1)) *
                  (VALUE(MID(_xlfn.TEXTSPLIT('Data Table'!O244, CHAR(10)), FIND("-", _xlfn.TEXTSPLIT('Data Table'!O244, CHAR(10)))+2,
                  SEARCH("hrs", _xlfn.TEXTSPLIT('Data Table'!O244, CHAR(10)))-SEARCH("-", _xlfn.TEXTSPLIT('Data Table'!O244, CHAR(10)))-2))/12)
               ), 2),
               "-"
            )
         )
      )
   )
)</f>
        <v>2</v>
      </c>
      <c r="N243" s="203" cm="1">
        <f t="array" ref="N243">IF('Data Table'!P244="", "-",
   IF('Data Table'!P244="-", "-",
      IF(ISNUMBER('Data Table'!P244*1), 'Data Table'!P244,
         IF(ISNUMBER(SEARCH("hrs", 'Data Table'!P244)),
            IFERROR(
               ROUND(SUMPRODUCT(
                  VALUE(LEFT(_xlfn.TEXTSPLIT('Data Table'!P244, CHAR(10)), FIND("-", _xlfn.TEXTSPLIT('Data Table'!P244, CHAR(10)))-1)) *
                  (VALUE(MID(_xlfn.TEXTSPLIT('Data Table'!P244, CHAR(10)), FIND("-", _xlfn.TEXTSPLIT('Data Table'!P244, CHAR(10)))+2,
                  SEARCH("hrs", _xlfn.TEXTSPLIT('Data Table'!P244, CHAR(10)))-SEARCH("-", _xlfn.TEXTSPLIT('Data Table'!P244, CHAR(10)))-2))/12)
               ), 2),
               "-"
            )
         )
      )
   )
)</f>
        <v>5</v>
      </c>
      <c r="O243" s="203" cm="1">
        <f t="array" ref="O243">IF('Data Table'!Q244="", "-",
   IF('Data Table'!Q244="-", "-",
      IF(ISNUMBER('Data Table'!Q244*1), 'Data Table'!Q244,
         IF(ISNUMBER(SEARCH("hrs", 'Data Table'!Q244)),
            IFERROR(
               ROUND(SUMPRODUCT(
                  VALUE(LEFT(_xlfn.TEXTSPLIT('Data Table'!Q244, CHAR(10)), FIND("-", _xlfn.TEXTSPLIT('Data Table'!Q244, CHAR(10)))-1)) *
                  (VALUE(MID(_xlfn.TEXTSPLIT('Data Table'!Q244, CHAR(10)), FIND("-", _xlfn.TEXTSPLIT('Data Table'!Q244, CHAR(10)))+2,
                  SEARCH("hrs", _xlfn.TEXTSPLIT('Data Table'!Q244, CHAR(10)))-SEARCH("-", _xlfn.TEXTSPLIT('Data Table'!Q244, CHAR(10)))-2))/12)
               ), 2),
               "-"
            )
         )
      )
   )
)</f>
        <v>4</v>
      </c>
      <c r="P243" s="203" cm="1">
        <f t="array" ref="P243">IF('Data Table'!R244="", "-",
   IF('Data Table'!R244="-", "-",
      IF(ISNUMBER('Data Table'!R244*1), 'Data Table'!R244,
         IF(ISNUMBER(SEARCH("hrs", 'Data Table'!R244)),
            IFERROR(
               ROUND(SUMPRODUCT(
                  VALUE(LEFT(_xlfn.TEXTSPLIT('Data Table'!R244, CHAR(10)), FIND("-", _xlfn.TEXTSPLIT('Data Table'!R244, CHAR(10)))-1)) *
                  (VALUE(MID(_xlfn.TEXTSPLIT('Data Table'!R244, CHAR(10)), FIND("-", _xlfn.TEXTSPLIT('Data Table'!R244, CHAR(10)))+2,
                  SEARCH("hrs", _xlfn.TEXTSPLIT('Data Table'!R244, CHAR(10)))-SEARCH("-", _xlfn.TEXTSPLIT('Data Table'!R244, CHAR(10)))-2))/12)
               ), 2),
               "-"
            )
         )
      )
   )
)</f>
        <v>3</v>
      </c>
      <c r="Q243" s="203" cm="1">
        <f t="array" ref="Q243">IF('Data Table'!S244="", "-",
   IF('Data Table'!S244="-", "-",
      IF(ISNUMBER('Data Table'!S244*1), 'Data Table'!S244,
         IF(ISNUMBER(SEARCH("hrs", 'Data Table'!S244)),
            IFERROR(
               ROUND(SUMPRODUCT(
                  VALUE(LEFT(_xlfn.TEXTSPLIT('Data Table'!S244, CHAR(10)), FIND("-", _xlfn.TEXTSPLIT('Data Table'!S244, CHAR(10)))-1)) *
                  (VALUE(MID(_xlfn.TEXTSPLIT('Data Table'!S244, CHAR(10)), FIND("-", _xlfn.TEXTSPLIT('Data Table'!S244, CHAR(10)))+2,
                  SEARCH("hrs", _xlfn.TEXTSPLIT('Data Table'!S244, CHAR(10)))-SEARCH("-", _xlfn.TEXTSPLIT('Data Table'!S244, CHAR(10)))-2))/12)
               ), 2),
               "-"
            )
         )
      )
   )
)</f>
        <v>3</v>
      </c>
      <c r="R243" s="203" cm="1">
        <f t="array" ref="R243">IF('Data Table'!T244="", "-",
   IF('Data Table'!T244="-", "-",
      IF(ISNUMBER('Data Table'!T244*1), 'Data Table'!T244,
         IF(ISNUMBER(SEARCH("hrs", 'Data Table'!T244)),
            IFERROR(
               ROUND(SUMPRODUCT(
                  VALUE(LEFT(_xlfn.TEXTSPLIT('Data Table'!T244, CHAR(10)), FIND("-", _xlfn.TEXTSPLIT('Data Table'!T244, CHAR(10)))-1)) *
                  (VALUE(MID(_xlfn.TEXTSPLIT('Data Table'!T244, CHAR(10)), FIND("-", _xlfn.TEXTSPLIT('Data Table'!T244, CHAR(10)))+2,
                  SEARCH("hrs", _xlfn.TEXTSPLIT('Data Table'!T244, CHAR(10)))-SEARCH("-", _xlfn.TEXTSPLIT('Data Table'!T244, CHAR(10)))-2))/12)
               ), 2),
               "-"
            )
         )
      )
   )
)</f>
        <v>6</v>
      </c>
      <c r="S243" s="203" cm="1">
        <f t="array" ref="S243">IF('Data Table'!U244="", "-",
   IF('Data Table'!U244="-", "-",
      IF(ISNUMBER('Data Table'!U244*1), 'Data Table'!U244,
         IF(ISNUMBER(SEARCH("hrs", 'Data Table'!U244)),
            IFERROR(
               ROUND(SUMPRODUCT(
                  VALUE(LEFT(_xlfn.TEXTSPLIT('Data Table'!U244, CHAR(10)), FIND("-", _xlfn.TEXTSPLIT('Data Table'!U244, CHAR(10)))-1)) *
                  (VALUE(MID(_xlfn.TEXTSPLIT('Data Table'!U244, CHAR(10)), FIND("-", _xlfn.TEXTSPLIT('Data Table'!U244, CHAR(10)))+2,
                  SEARCH("hrs", _xlfn.TEXTSPLIT('Data Table'!U244, CHAR(10)))-SEARCH("-", _xlfn.TEXTSPLIT('Data Table'!U244, CHAR(10)))-2))/12)
               ), 2),
               "-"
            )
         )
      )
   )
)</f>
        <v>6</v>
      </c>
      <c r="T243" s="281">
        <v>23655.043000000001</v>
      </c>
      <c r="U243" s="288">
        <v>71956</v>
      </c>
      <c r="V243" s="282">
        <v>1058</v>
      </c>
      <c r="W243" s="208"/>
    </row>
    <row r="244" spans="1:23" s="3" customFormat="1" ht="20.25" customHeight="1">
      <c r="A244" s="205">
        <v>45554</v>
      </c>
      <c r="B244" s="203" cm="1">
        <f t="array" ref="B244">IF('Data Table'!B245="", "-",
   IF('Data Table'!B245="-", "-",
      IF(ISNUMBER('Data Table'!B245*1), 'Data Table'!B245,
         IF(ISNUMBER(SEARCH("hrs", 'Data Table'!B245)),
            IFERROR(
               ROUND(SUMPRODUCT(
                  VALUE(LEFT(_xlfn.TEXTSPLIT('Data Table'!B245, CHAR(10)), FIND("-", _xlfn.TEXTSPLIT('Data Table'!B245, CHAR(10)))-1)) *
                  (VALUE(MID(_xlfn.TEXTSPLIT('Data Table'!B245, CHAR(10)), FIND("-", _xlfn.TEXTSPLIT('Data Table'!B245, CHAR(10)))+2,
                  SEARCH("hrs", _xlfn.TEXTSPLIT('Data Table'!B245, CHAR(10)))-SEARCH("-", _xlfn.TEXTSPLIT('Data Table'!B245, CHAR(10)))-2))/12)
               ), 2),
               "-"
            )
         )
      )
   )
)</f>
        <v>148</v>
      </c>
      <c r="C244" s="203" cm="1">
        <f t="array" ref="C244">IF('Data Table'!C245="", "-",
   IF('Data Table'!C245="-", "-",
      IF(ISNUMBER('Data Table'!C245*1), 'Data Table'!C245,
         IF(ISNUMBER(SEARCH("hrs", 'Data Table'!C245)),
            IFERROR(
               ROUND(SUMPRODUCT(
                  VALUE(LEFT(_xlfn.TEXTSPLIT('Data Table'!C245, CHAR(10)), FIND("-", _xlfn.TEXTSPLIT('Data Table'!C245, CHAR(10)))-1)) *
                  (VALUE(MID(_xlfn.TEXTSPLIT('Data Table'!C245, CHAR(10)), FIND("-", _xlfn.TEXTSPLIT('Data Table'!C245, CHAR(10)))+2,
                  SEARCH("hrs", _xlfn.TEXTSPLIT('Data Table'!C245, CHAR(10)))-SEARCH("-", _xlfn.TEXTSPLIT('Data Table'!C245, CHAR(10)))-2))/12)
               ), 2),
               "-"
            )
         )
      )
   )
)</f>
        <v>127</v>
      </c>
      <c r="D244" s="203" cm="1">
        <f t="array" ref="D244">IF('Data Table'!D245="", "-",
   IF('Data Table'!D245="-", "-",
      IF(ISNUMBER('Data Table'!D245*1), 'Data Table'!D245,
         IF(ISNUMBER(SEARCH("hrs", 'Data Table'!D245)),
            IFERROR(
               ROUND(SUMPRODUCT(
                  VALUE(LEFT(_xlfn.TEXTSPLIT('Data Table'!D245, CHAR(10)), FIND("-", _xlfn.TEXTSPLIT('Data Table'!D245, CHAR(10)))-1)) *
                  (VALUE(MID(_xlfn.TEXTSPLIT('Data Table'!D245, CHAR(10)), FIND("-", _xlfn.TEXTSPLIT('Data Table'!D245, CHAR(10)))+2,
                  SEARCH("hrs", _xlfn.TEXTSPLIT('Data Table'!D245, CHAR(10)))-SEARCH("-", _xlfn.TEXTSPLIT('Data Table'!D245, CHAR(10)))-2))/12)
               ), 2),
               "-"
            )
         )
      )
   )
)</f>
        <v>28</v>
      </c>
      <c r="E244" s="203" cm="1">
        <f t="array" ref="E244">IF('Data Table'!E245="", "-",
   IF('Data Table'!E245="-", "-",
      IF(ISNUMBER('Data Table'!E245*1), 'Data Table'!E245,
         IF(ISNUMBER(SEARCH("hrs", 'Data Table'!E245)),
            IFERROR(
               ROUND(SUMPRODUCT(
                  VALUE(LEFT(_xlfn.TEXTSPLIT('Data Table'!E245, CHAR(10)), FIND("-", _xlfn.TEXTSPLIT('Data Table'!E245, CHAR(10)))-1)) *
                  (VALUE(MID(_xlfn.TEXTSPLIT('Data Table'!E245, CHAR(10)), FIND("-", _xlfn.TEXTSPLIT('Data Table'!E245, CHAR(10)))+2,
                  SEARCH("hrs", _xlfn.TEXTSPLIT('Data Table'!E245, CHAR(10)))-SEARCH("-", _xlfn.TEXTSPLIT('Data Table'!E245, CHAR(10)))-2))/12)
               ), 2),
               "-"
            )
         )
      )
   )
)</f>
        <v>30</v>
      </c>
      <c r="F244" s="203" cm="1">
        <f t="array" ref="F244">IF('Data Table'!F245="", "-",
   IF('Data Table'!F245="-", "-",
      IF(ISNUMBER('Data Table'!F245*1), 'Data Table'!F245,
         IF(ISNUMBER(SEARCH("hrs", 'Data Table'!F245)),
            IFERROR(
               ROUND(SUMPRODUCT(
                  VALUE(LEFT(_xlfn.TEXTSPLIT('Data Table'!F245, CHAR(10)), FIND("-", _xlfn.TEXTSPLIT('Data Table'!F245, CHAR(10)))-1)) *
                  (VALUE(MID(_xlfn.TEXTSPLIT('Data Table'!F245, CHAR(10)), FIND("-", _xlfn.TEXTSPLIT('Data Table'!F245, CHAR(10)))+2,
                  SEARCH("hrs", _xlfn.TEXTSPLIT('Data Table'!F245, CHAR(10)))-SEARCH("-", _xlfn.TEXTSPLIT('Data Table'!F245, CHAR(10)))-2))/12)
               ), 2),
               "-"
            )
         )
      )
   )
)</f>
        <v>8</v>
      </c>
      <c r="G244" s="203" cm="1">
        <f t="array" ref="G244">IF('Data Table'!G245="", "-",
   IF('Data Table'!G245="-", "-",
      IF(ISNUMBER('Data Table'!G245*1), 'Data Table'!G245,
         IF(ISNUMBER(SEARCH("hrs", 'Data Table'!G245)),
            IFERROR(
               ROUND(SUMPRODUCT(
                  VALUE(LEFT(_xlfn.TEXTSPLIT('Data Table'!G245, CHAR(10)), FIND("-", _xlfn.TEXTSPLIT('Data Table'!G245, CHAR(10)))-1)) *
                  (VALUE(MID(_xlfn.TEXTSPLIT('Data Table'!G245, CHAR(10)), FIND("-", _xlfn.TEXTSPLIT('Data Table'!G245, CHAR(10)))+2,
                  SEARCH("hrs", _xlfn.TEXTSPLIT('Data Table'!G245, CHAR(10)))-SEARCH("-", _xlfn.TEXTSPLIT('Data Table'!G245, CHAR(10)))-2))/12)
               ), 2),
               "-"
            )
         )
      )
   )
)</f>
        <v>9</v>
      </c>
      <c r="H244" s="203" cm="1">
        <f t="array" ref="H244">IF('Data Table'!H245="", "-",
   IF('Data Table'!H245="-", "-",
      IF(ISNUMBER('Data Table'!H245*1), 'Data Table'!H245,
         IF(ISNUMBER(SEARCH("hrs", 'Data Table'!H245)),
            IFERROR(
               ROUND(SUMPRODUCT(
                  VALUE(LEFT(_xlfn.TEXTSPLIT('Data Table'!H245, CHAR(10)), FIND("-", _xlfn.TEXTSPLIT('Data Table'!H245, CHAR(10)))-1)) *
                  (VALUE(MID(_xlfn.TEXTSPLIT('Data Table'!H245, CHAR(10)), FIND("-", _xlfn.TEXTSPLIT('Data Table'!H245, CHAR(10)))+2,
                  SEARCH("hrs", _xlfn.TEXTSPLIT('Data Table'!H245, CHAR(10)))-SEARCH("-", _xlfn.TEXTSPLIT('Data Table'!H245, CHAR(10)))-2))/12)
               ), 2),
               "-"
            )
         )
      )
   )
)</f>
        <v>7</v>
      </c>
      <c r="I244" s="203" cm="1">
        <f t="array" ref="I244">IF('Data Table'!I245="", "-",
   IF('Data Table'!I245="-", "-",
      IF(ISNUMBER('Data Table'!I245*1), 'Data Table'!I245,
         IF(ISNUMBER(SEARCH("hrs", 'Data Table'!I245)),
            IFERROR(
               ROUND(SUMPRODUCT(
                  VALUE(LEFT(_xlfn.TEXTSPLIT('Data Table'!I245, CHAR(10)), FIND("-", _xlfn.TEXTSPLIT('Data Table'!I245, CHAR(10)))-1)) *
                  (VALUE(MID(_xlfn.TEXTSPLIT('Data Table'!I245, CHAR(10)), FIND("-", _xlfn.TEXTSPLIT('Data Table'!I245, CHAR(10)))+2,
                  SEARCH("hrs", _xlfn.TEXTSPLIT('Data Table'!I245, CHAR(10)))-SEARCH("-", _xlfn.TEXTSPLIT('Data Table'!I245, CHAR(10)))-2))/12)
               ), 2),
               "-"
            )
         )
      )
   )
)</f>
        <v>10</v>
      </c>
      <c r="J244" s="203" cm="1">
        <f t="array" ref="J244">IF('Data Table'!J245="", "-",
   IF('Data Table'!J245="-", "-",
      IF(ISNUMBER('Data Table'!J245*1), 'Data Table'!J245,
         IF(ISNUMBER(SEARCH("hrs", 'Data Table'!J245)),
            IFERROR(
               ROUND(SUMPRODUCT(
                  VALUE(LEFT(_xlfn.TEXTSPLIT('Data Table'!J245, CHAR(10)), FIND("-", _xlfn.TEXTSPLIT('Data Table'!J245, CHAR(10)))-1)) *
                  (VALUE(MID(_xlfn.TEXTSPLIT('Data Table'!J245, CHAR(10)), FIND("-", _xlfn.TEXTSPLIT('Data Table'!J245, CHAR(10)))+2,
                  SEARCH("hrs", _xlfn.TEXTSPLIT('Data Table'!J245, CHAR(10)))-SEARCH("-", _xlfn.TEXTSPLIT('Data Table'!J245, CHAR(10)))-2))/12)
               ), 2),
               "-"
            )
         )
      )
   )
)</f>
        <v>2</v>
      </c>
      <c r="K244" s="203" cm="1">
        <f t="array" ref="K244">IF('Data Table'!K245="", "-",
   IF('Data Table'!K245="-", "-",
      IF(ISNUMBER('Data Table'!K245*1), 'Data Table'!K245,
         IF(ISNUMBER(SEARCH("hrs", 'Data Table'!K245)),
            IFERROR(
               ROUND(SUMPRODUCT(
                  VALUE(LEFT(_xlfn.TEXTSPLIT('Data Table'!K245, CHAR(10)), FIND("-", _xlfn.TEXTSPLIT('Data Table'!K245, CHAR(10)))-1)) *
                  (VALUE(MID(_xlfn.TEXTSPLIT('Data Table'!K245, CHAR(10)), FIND("-", _xlfn.TEXTSPLIT('Data Table'!K245, CHAR(10)))+2,
                  SEARCH("hrs", _xlfn.TEXTSPLIT('Data Table'!K245, CHAR(10)))-SEARCH("-", _xlfn.TEXTSPLIT('Data Table'!K245, CHAR(10)))-2))/12)
               ), 2),
               "-"
            )
         )
      )
   )
)</f>
        <v>1</v>
      </c>
      <c r="L244" s="203" cm="1">
        <f t="array" ref="L244">IF('Data Table'!N245="", "-",
   IF('Data Table'!N245="-", "-",
      IF(ISNUMBER('Data Table'!N245*1), 'Data Table'!N245,
         IF(ISNUMBER(SEARCH("hrs", 'Data Table'!N245)),
            IFERROR(
               ROUND(SUMPRODUCT(
                  VALUE(LEFT(_xlfn.TEXTSPLIT('Data Table'!N245, CHAR(10)), FIND("-", _xlfn.TEXTSPLIT('Data Table'!N245, CHAR(10)))-1)) *
                  (VALUE(MID(_xlfn.TEXTSPLIT('Data Table'!N245, CHAR(10)), FIND("-", _xlfn.TEXTSPLIT('Data Table'!N245, CHAR(10)))+2,
                  SEARCH("hrs", _xlfn.TEXTSPLIT('Data Table'!N245, CHAR(10)))-SEARCH("-", _xlfn.TEXTSPLIT('Data Table'!N245, CHAR(10)))-2))/12)
               ), 2),
               "-"
            )
         )
      )
   )
)</f>
        <v>2</v>
      </c>
      <c r="M244" s="203" cm="1">
        <f t="array" ref="M244">IF('Data Table'!O245="", "-",
   IF('Data Table'!O245="-", "-",
      IF(ISNUMBER('Data Table'!O245*1), 'Data Table'!O245,
         IF(ISNUMBER(SEARCH("hrs", 'Data Table'!O245)),
            IFERROR(
               ROUND(SUMPRODUCT(
                  VALUE(LEFT(_xlfn.TEXTSPLIT('Data Table'!O245, CHAR(10)), FIND("-", _xlfn.TEXTSPLIT('Data Table'!O245, CHAR(10)))-1)) *
                  (VALUE(MID(_xlfn.TEXTSPLIT('Data Table'!O245, CHAR(10)), FIND("-", _xlfn.TEXTSPLIT('Data Table'!O245, CHAR(10)))+2,
                  SEARCH("hrs", _xlfn.TEXTSPLIT('Data Table'!O245, CHAR(10)))-SEARCH("-", _xlfn.TEXTSPLIT('Data Table'!O245, CHAR(10)))-2))/12)
               ), 2),
               "-"
            )
         )
      )
   )
)</f>
        <v>1.42</v>
      </c>
      <c r="N244" s="203" cm="1">
        <f t="array" ref="N244">IF('Data Table'!P245="", "-",
   IF('Data Table'!P245="-", "-",
      IF(ISNUMBER('Data Table'!P245*1), 'Data Table'!P245,
         IF(ISNUMBER(SEARCH("hrs", 'Data Table'!P245)),
            IFERROR(
               ROUND(SUMPRODUCT(
                  VALUE(LEFT(_xlfn.TEXTSPLIT('Data Table'!P245, CHAR(10)), FIND("-", _xlfn.TEXTSPLIT('Data Table'!P245, CHAR(10)))-1)) *
                  (VALUE(MID(_xlfn.TEXTSPLIT('Data Table'!P245, CHAR(10)), FIND("-", _xlfn.TEXTSPLIT('Data Table'!P245, CHAR(10)))+2,
                  SEARCH("hrs", _xlfn.TEXTSPLIT('Data Table'!P245, CHAR(10)))-SEARCH("-", _xlfn.TEXTSPLIT('Data Table'!P245, CHAR(10)))-2))/12)
               ), 2),
               "-"
            )
         )
      )
   )
)</f>
        <v>5</v>
      </c>
      <c r="O244" s="203" cm="1">
        <f t="array" ref="O244">IF('Data Table'!Q245="", "-",
   IF('Data Table'!Q245="-", "-",
      IF(ISNUMBER('Data Table'!Q245*1), 'Data Table'!Q245,
         IF(ISNUMBER(SEARCH("hrs", 'Data Table'!Q245)),
            IFERROR(
               ROUND(SUMPRODUCT(
                  VALUE(LEFT(_xlfn.TEXTSPLIT('Data Table'!Q245, CHAR(10)), FIND("-", _xlfn.TEXTSPLIT('Data Table'!Q245, CHAR(10)))-1)) *
                  (VALUE(MID(_xlfn.TEXTSPLIT('Data Table'!Q245, CHAR(10)), FIND("-", _xlfn.TEXTSPLIT('Data Table'!Q245, CHAR(10)))+2,
                  SEARCH("hrs", _xlfn.TEXTSPLIT('Data Table'!Q245, CHAR(10)))-SEARCH("-", _xlfn.TEXTSPLIT('Data Table'!Q245, CHAR(10)))-2))/12)
               ), 2),
               "-"
            )
         )
      )
   )
)</f>
        <v>4</v>
      </c>
      <c r="P244" s="203" cm="1">
        <f t="array" ref="P244">IF('Data Table'!R245="", "-",
   IF('Data Table'!R245="-", "-",
      IF(ISNUMBER('Data Table'!R245*1), 'Data Table'!R245,
         IF(ISNUMBER(SEARCH("hrs", 'Data Table'!R245)),
            IFERROR(
               ROUND(SUMPRODUCT(
                  VALUE(LEFT(_xlfn.TEXTSPLIT('Data Table'!R245, CHAR(10)), FIND("-", _xlfn.TEXTSPLIT('Data Table'!R245, CHAR(10)))-1)) *
                  (VALUE(MID(_xlfn.TEXTSPLIT('Data Table'!R245, CHAR(10)), FIND("-", _xlfn.TEXTSPLIT('Data Table'!R245, CHAR(10)))+2,
                  SEARCH("hrs", _xlfn.TEXTSPLIT('Data Table'!R245, CHAR(10)))-SEARCH("-", _xlfn.TEXTSPLIT('Data Table'!R245, CHAR(10)))-2))/12)
               ), 2),
               "-"
            )
         )
      )
   )
)</f>
        <v>3</v>
      </c>
      <c r="Q244" s="203" cm="1">
        <f t="array" ref="Q244">IF('Data Table'!S245="", "-",
   IF('Data Table'!S245="-", "-",
      IF(ISNUMBER('Data Table'!S245*1), 'Data Table'!S245,
         IF(ISNUMBER(SEARCH("hrs", 'Data Table'!S245)),
            IFERROR(
               ROUND(SUMPRODUCT(
                  VALUE(LEFT(_xlfn.TEXTSPLIT('Data Table'!S245, CHAR(10)), FIND("-", _xlfn.TEXTSPLIT('Data Table'!S245, CHAR(10)))-1)) *
                  (VALUE(MID(_xlfn.TEXTSPLIT('Data Table'!S245, CHAR(10)), FIND("-", _xlfn.TEXTSPLIT('Data Table'!S245, CHAR(10)))+2,
                  SEARCH("hrs", _xlfn.TEXTSPLIT('Data Table'!S245, CHAR(10)))-SEARCH("-", _xlfn.TEXTSPLIT('Data Table'!S245, CHAR(10)))-2))/12)
               ), 2),
               "-"
            )
         )
      )
   )
)</f>
        <v>3</v>
      </c>
      <c r="R244" s="203" cm="1">
        <f t="array" ref="R244">IF('Data Table'!T245="", "-",
   IF('Data Table'!T245="-", "-",
      IF(ISNUMBER('Data Table'!T245*1), 'Data Table'!T245,
         IF(ISNUMBER(SEARCH("hrs", 'Data Table'!T245)),
            IFERROR(
               ROUND(SUMPRODUCT(
                  VALUE(LEFT(_xlfn.TEXTSPLIT('Data Table'!T245, CHAR(10)), FIND("-", _xlfn.TEXTSPLIT('Data Table'!T245, CHAR(10)))-1)) *
                  (VALUE(MID(_xlfn.TEXTSPLIT('Data Table'!T245, CHAR(10)), FIND("-", _xlfn.TEXTSPLIT('Data Table'!T245, CHAR(10)))+2,
                  SEARCH("hrs", _xlfn.TEXTSPLIT('Data Table'!T245, CHAR(10)))-SEARCH("-", _xlfn.TEXTSPLIT('Data Table'!T245, CHAR(10)))-2))/12)
               ), 2),
               "-"
            )
         )
      )
   )
)</f>
        <v>6</v>
      </c>
      <c r="S244" s="203" cm="1">
        <f t="array" ref="S244">IF('Data Table'!U245="", "-",
   IF('Data Table'!U245="-", "-",
      IF(ISNUMBER('Data Table'!U245*1), 'Data Table'!U245,
         IF(ISNUMBER(SEARCH("hrs", 'Data Table'!U245)),
            IFERROR(
               ROUND(SUMPRODUCT(
                  VALUE(LEFT(_xlfn.TEXTSPLIT('Data Table'!U245, CHAR(10)), FIND("-", _xlfn.TEXTSPLIT('Data Table'!U245, CHAR(10)))-1)) *
                  (VALUE(MID(_xlfn.TEXTSPLIT('Data Table'!U245, CHAR(10)), FIND("-", _xlfn.TEXTSPLIT('Data Table'!U245, CHAR(10)))+2,
                  SEARCH("hrs", _xlfn.TEXTSPLIT('Data Table'!U245, CHAR(10)))-SEARCH("-", _xlfn.TEXTSPLIT('Data Table'!U245, CHAR(10)))-2))/12)
               ), 2),
               "-"
            )
         )
      )
   )
)</f>
        <v>6</v>
      </c>
      <c r="T244" s="281">
        <v>27752.715820000001</v>
      </c>
      <c r="U244" s="289">
        <v>70509</v>
      </c>
      <c r="V244" s="282">
        <v>1058</v>
      </c>
      <c r="W244" s="208"/>
    </row>
    <row r="245" spans="1:23" s="3" customFormat="1" ht="20.25" customHeight="1">
      <c r="A245" s="205">
        <v>45555</v>
      </c>
      <c r="B245" s="203" cm="1">
        <f t="array" ref="B245">IF('Data Table'!B246="", "-",
   IF('Data Table'!B246="-", "-",
      IF(ISNUMBER('Data Table'!B246*1), 'Data Table'!B246,
         IF(ISNUMBER(SEARCH("hrs", 'Data Table'!B246)),
            IFERROR(
               ROUND(SUMPRODUCT(
                  VALUE(LEFT(_xlfn.TEXTSPLIT('Data Table'!B246, CHAR(10)), FIND("-", _xlfn.TEXTSPLIT('Data Table'!B246, CHAR(10)))-1)) *
                  (VALUE(MID(_xlfn.TEXTSPLIT('Data Table'!B246, CHAR(10)), FIND("-", _xlfn.TEXTSPLIT('Data Table'!B246, CHAR(10)))+2,
                  SEARCH("hrs", _xlfn.TEXTSPLIT('Data Table'!B246, CHAR(10)))-SEARCH("-", _xlfn.TEXTSPLIT('Data Table'!B246, CHAR(10)))-2))/12)
               ), 2),
               "-"
            )
         )
      )
   )
)</f>
        <v>127</v>
      </c>
      <c r="C245" s="203" cm="1">
        <f t="array" ref="C245">IF('Data Table'!C246="", "-",
   IF('Data Table'!C246="-", "-",
      IF(ISNUMBER('Data Table'!C246*1), 'Data Table'!C246,
         IF(ISNUMBER(SEARCH("hrs", 'Data Table'!C246)),
            IFERROR(
               ROUND(SUMPRODUCT(
                  VALUE(LEFT(_xlfn.TEXTSPLIT('Data Table'!C246, CHAR(10)), FIND("-", _xlfn.TEXTSPLIT('Data Table'!C246, CHAR(10)))-1)) *
                  (VALUE(MID(_xlfn.TEXTSPLIT('Data Table'!C246, CHAR(10)), FIND("-", _xlfn.TEXTSPLIT('Data Table'!C246, CHAR(10)))+2,
                  SEARCH("hrs", _xlfn.TEXTSPLIT('Data Table'!C246, CHAR(10)))-SEARCH("-", _xlfn.TEXTSPLIT('Data Table'!C246, CHAR(10)))-2))/12)
               ), 2),
               "-"
            )
         )
      )
   )
)</f>
        <v>140</v>
      </c>
      <c r="D245" s="203" cm="1">
        <f t="array" ref="D245">IF('Data Table'!D246="", "-",
   IF('Data Table'!D246="-", "-",
      IF(ISNUMBER('Data Table'!D246*1), 'Data Table'!D246,
         IF(ISNUMBER(SEARCH("hrs", 'Data Table'!D246)),
            IFERROR(
               ROUND(SUMPRODUCT(
                  VALUE(LEFT(_xlfn.TEXTSPLIT('Data Table'!D246, CHAR(10)), FIND("-", _xlfn.TEXTSPLIT('Data Table'!D246, CHAR(10)))-1)) *
                  (VALUE(MID(_xlfn.TEXTSPLIT('Data Table'!D246, CHAR(10)), FIND("-", _xlfn.TEXTSPLIT('Data Table'!D246, CHAR(10)))+2,
                  SEARCH("hrs", _xlfn.TEXTSPLIT('Data Table'!D246, CHAR(10)))-SEARCH("-", _xlfn.TEXTSPLIT('Data Table'!D246, CHAR(10)))-2))/12)
               ), 2),
               "-"
            )
         )
      )
   )
)</f>
        <v>29</v>
      </c>
      <c r="E245" s="203" cm="1">
        <f t="array" ref="E245">IF('Data Table'!E246="", "-",
   IF('Data Table'!E246="-", "-",
      IF(ISNUMBER('Data Table'!E246*1), 'Data Table'!E246,
         IF(ISNUMBER(SEARCH("hrs", 'Data Table'!E246)),
            IFERROR(
               ROUND(SUMPRODUCT(
                  VALUE(LEFT(_xlfn.TEXTSPLIT('Data Table'!E246, CHAR(10)), FIND("-", _xlfn.TEXTSPLIT('Data Table'!E246, CHAR(10)))-1)) *
                  (VALUE(MID(_xlfn.TEXTSPLIT('Data Table'!E246, CHAR(10)), FIND("-", _xlfn.TEXTSPLIT('Data Table'!E246, CHAR(10)))+2,
                  SEARCH("hrs", _xlfn.TEXTSPLIT('Data Table'!E246, CHAR(10)))-SEARCH("-", _xlfn.TEXTSPLIT('Data Table'!E246, CHAR(10)))-2))/12)
               ), 2),
               "-"
            )
         )
      )
   )
)</f>
        <v>30</v>
      </c>
      <c r="F245" s="203" cm="1">
        <f t="array" ref="F245">IF('Data Table'!F246="", "-",
   IF('Data Table'!F246="-", "-",
      IF(ISNUMBER('Data Table'!F246*1), 'Data Table'!F246,
         IF(ISNUMBER(SEARCH("hrs", 'Data Table'!F246)),
            IFERROR(
               ROUND(SUMPRODUCT(
                  VALUE(LEFT(_xlfn.TEXTSPLIT('Data Table'!F246, CHAR(10)), FIND("-", _xlfn.TEXTSPLIT('Data Table'!F246, CHAR(10)))-1)) *
                  (VALUE(MID(_xlfn.TEXTSPLIT('Data Table'!F246, CHAR(10)), FIND("-", _xlfn.TEXTSPLIT('Data Table'!F246, CHAR(10)))+2,
                  SEARCH("hrs", _xlfn.TEXTSPLIT('Data Table'!F246, CHAR(10)))-SEARCH("-", _xlfn.TEXTSPLIT('Data Table'!F246, CHAR(10)))-2))/12)
               ), 2),
               "-"
            )
         )
      )
   )
)</f>
        <v>8</v>
      </c>
      <c r="G245" s="203" cm="1">
        <f t="array" ref="G245">IF('Data Table'!G246="", "-",
   IF('Data Table'!G246="-", "-",
      IF(ISNUMBER('Data Table'!G246*1), 'Data Table'!G246,
         IF(ISNUMBER(SEARCH("hrs", 'Data Table'!G246)),
            IFERROR(
               ROUND(SUMPRODUCT(
                  VALUE(LEFT(_xlfn.TEXTSPLIT('Data Table'!G246, CHAR(10)), FIND("-", _xlfn.TEXTSPLIT('Data Table'!G246, CHAR(10)))-1)) *
                  (VALUE(MID(_xlfn.TEXTSPLIT('Data Table'!G246, CHAR(10)), FIND("-", _xlfn.TEXTSPLIT('Data Table'!G246, CHAR(10)))+2,
                  SEARCH("hrs", _xlfn.TEXTSPLIT('Data Table'!G246, CHAR(10)))-SEARCH("-", _xlfn.TEXTSPLIT('Data Table'!G246, CHAR(10)))-2))/12)
               ), 2),
               "-"
            )
         )
      )
   )
)</f>
        <v>10</v>
      </c>
      <c r="H245" s="203" cm="1">
        <f t="array" ref="H245">IF('Data Table'!H246="", "-",
   IF('Data Table'!H246="-", "-",
      IF(ISNUMBER('Data Table'!H246*1), 'Data Table'!H246,
         IF(ISNUMBER(SEARCH("hrs", 'Data Table'!H246)),
            IFERROR(
               ROUND(SUMPRODUCT(
                  VALUE(LEFT(_xlfn.TEXTSPLIT('Data Table'!H246, CHAR(10)), FIND("-", _xlfn.TEXTSPLIT('Data Table'!H246, CHAR(10)))-1)) *
                  (VALUE(MID(_xlfn.TEXTSPLIT('Data Table'!H246, CHAR(10)), FIND("-", _xlfn.TEXTSPLIT('Data Table'!H246, CHAR(10)))+2,
                  SEARCH("hrs", _xlfn.TEXTSPLIT('Data Table'!H246, CHAR(10)))-SEARCH("-", _xlfn.TEXTSPLIT('Data Table'!H246, CHAR(10)))-2))/12)
               ), 2),
               "-"
            )
         )
      )
   )
)</f>
        <v>9</v>
      </c>
      <c r="I245" s="203" cm="1">
        <f t="array" ref="I245">IF('Data Table'!I246="", "-",
   IF('Data Table'!I246="-", "-",
      IF(ISNUMBER('Data Table'!I246*1), 'Data Table'!I246,
         IF(ISNUMBER(SEARCH("hrs", 'Data Table'!I246)),
            IFERROR(
               ROUND(SUMPRODUCT(
                  VALUE(LEFT(_xlfn.TEXTSPLIT('Data Table'!I246, CHAR(10)), FIND("-", _xlfn.TEXTSPLIT('Data Table'!I246, CHAR(10)))-1)) *
                  (VALUE(MID(_xlfn.TEXTSPLIT('Data Table'!I246, CHAR(10)), FIND("-", _xlfn.TEXTSPLIT('Data Table'!I246, CHAR(10)))+2,
                  SEARCH("hrs", _xlfn.TEXTSPLIT('Data Table'!I246, CHAR(10)))-SEARCH("-", _xlfn.TEXTSPLIT('Data Table'!I246, CHAR(10)))-2))/12)
               ), 2),
               "-"
            )
         )
      )
   )
)</f>
        <v>10</v>
      </c>
      <c r="J245" s="203" cm="1">
        <f t="array" ref="J245">IF('Data Table'!J246="", "-",
   IF('Data Table'!J246="-", "-",
      IF(ISNUMBER('Data Table'!J246*1), 'Data Table'!J246,
         IF(ISNUMBER(SEARCH("hrs", 'Data Table'!J246)),
            IFERROR(
               ROUND(SUMPRODUCT(
                  VALUE(LEFT(_xlfn.TEXTSPLIT('Data Table'!J246, CHAR(10)), FIND("-", _xlfn.TEXTSPLIT('Data Table'!J246, CHAR(10)))-1)) *
                  (VALUE(MID(_xlfn.TEXTSPLIT('Data Table'!J246, CHAR(10)), FIND("-", _xlfn.TEXTSPLIT('Data Table'!J246, CHAR(10)))+2,
                  SEARCH("hrs", _xlfn.TEXTSPLIT('Data Table'!J246, CHAR(10)))-SEARCH("-", _xlfn.TEXTSPLIT('Data Table'!J246, CHAR(10)))-2))/12)
               ), 2),
               "-"
            )
         )
      )
   )
)</f>
        <v>2</v>
      </c>
      <c r="K245" s="203" cm="1">
        <f t="array" ref="K245">IF('Data Table'!K246="", "-",
   IF('Data Table'!K246="-", "-",
      IF(ISNUMBER('Data Table'!K246*1), 'Data Table'!K246,
         IF(ISNUMBER(SEARCH("hrs", 'Data Table'!K246)),
            IFERROR(
               ROUND(SUMPRODUCT(
                  VALUE(LEFT(_xlfn.TEXTSPLIT('Data Table'!K246, CHAR(10)), FIND("-", _xlfn.TEXTSPLIT('Data Table'!K246, CHAR(10)))-1)) *
                  (VALUE(MID(_xlfn.TEXTSPLIT('Data Table'!K246, CHAR(10)), FIND("-", _xlfn.TEXTSPLIT('Data Table'!K246, CHAR(10)))+2,
                  SEARCH("hrs", _xlfn.TEXTSPLIT('Data Table'!K246, CHAR(10)))-SEARCH("-", _xlfn.TEXTSPLIT('Data Table'!K246, CHAR(10)))-2))/12)
               ), 2),
               "-"
            )
         )
      )
   )
)</f>
        <v>2</v>
      </c>
      <c r="L245" s="203" cm="1">
        <f t="array" ref="L245">IF('Data Table'!N246="", "-",
   IF('Data Table'!N246="-", "-",
      IF(ISNUMBER('Data Table'!N246*1), 'Data Table'!N246,
         IF(ISNUMBER(SEARCH("hrs", 'Data Table'!N246)),
            IFERROR(
               ROUND(SUMPRODUCT(
                  VALUE(LEFT(_xlfn.TEXTSPLIT('Data Table'!N246, CHAR(10)), FIND("-", _xlfn.TEXTSPLIT('Data Table'!N246, CHAR(10)))-1)) *
                  (VALUE(MID(_xlfn.TEXTSPLIT('Data Table'!N246, CHAR(10)), FIND("-", _xlfn.TEXTSPLIT('Data Table'!N246, CHAR(10)))+2,
                  SEARCH("hrs", _xlfn.TEXTSPLIT('Data Table'!N246, CHAR(10)))-SEARCH("-", _xlfn.TEXTSPLIT('Data Table'!N246, CHAR(10)))-2))/12)
               ), 2),
               "-"
            )
         )
      )
   )
)</f>
        <v>2</v>
      </c>
      <c r="M245" s="203" cm="1">
        <f t="array" ref="M245">IF('Data Table'!O246="", "-",
   IF('Data Table'!O246="-", "-",
      IF(ISNUMBER('Data Table'!O246*1), 'Data Table'!O246,
         IF(ISNUMBER(SEARCH("hrs", 'Data Table'!O246)),
            IFERROR(
               ROUND(SUMPRODUCT(
                  VALUE(LEFT(_xlfn.TEXTSPLIT('Data Table'!O246, CHAR(10)), FIND("-", _xlfn.TEXTSPLIT('Data Table'!O246, CHAR(10)))-1)) *
                  (VALUE(MID(_xlfn.TEXTSPLIT('Data Table'!O246, CHAR(10)), FIND("-", _xlfn.TEXTSPLIT('Data Table'!O246, CHAR(10)))+2,
                  SEARCH("hrs", _xlfn.TEXTSPLIT('Data Table'!O246, CHAR(10)))-SEARCH("-", _xlfn.TEXTSPLIT('Data Table'!O246, CHAR(10)))-2))/12)
               ), 2),
               "-"
            )
         )
      )
   )
)</f>
        <v>1</v>
      </c>
      <c r="N245" s="203" cm="1">
        <f t="array" ref="N245">IF('Data Table'!P246="", "-",
   IF('Data Table'!P246="-", "-",
      IF(ISNUMBER('Data Table'!P246*1), 'Data Table'!P246,
         IF(ISNUMBER(SEARCH("hrs", 'Data Table'!P246)),
            IFERROR(
               ROUND(SUMPRODUCT(
                  VALUE(LEFT(_xlfn.TEXTSPLIT('Data Table'!P246, CHAR(10)), FIND("-", _xlfn.TEXTSPLIT('Data Table'!P246, CHAR(10)))-1)) *
                  (VALUE(MID(_xlfn.TEXTSPLIT('Data Table'!P246, CHAR(10)), FIND("-", _xlfn.TEXTSPLIT('Data Table'!P246, CHAR(10)))+2,
                  SEARCH("hrs", _xlfn.TEXTSPLIT('Data Table'!P246, CHAR(10)))-SEARCH("-", _xlfn.TEXTSPLIT('Data Table'!P246, CHAR(10)))-2))/12)
               ), 2),
               "-"
            )
         )
      )
   )
)</f>
        <v>5</v>
      </c>
      <c r="O245" s="203" cm="1">
        <f t="array" ref="O245">IF('Data Table'!Q246="", "-",
   IF('Data Table'!Q246="-", "-",
      IF(ISNUMBER('Data Table'!Q246*1), 'Data Table'!Q246,
         IF(ISNUMBER(SEARCH("hrs", 'Data Table'!Q246)),
            IFERROR(
               ROUND(SUMPRODUCT(
                  VALUE(LEFT(_xlfn.TEXTSPLIT('Data Table'!Q246, CHAR(10)), FIND("-", _xlfn.TEXTSPLIT('Data Table'!Q246, CHAR(10)))-1)) *
                  (VALUE(MID(_xlfn.TEXTSPLIT('Data Table'!Q246, CHAR(10)), FIND("-", _xlfn.TEXTSPLIT('Data Table'!Q246, CHAR(10)))+2,
                  SEARCH("hrs", _xlfn.TEXTSPLIT('Data Table'!Q246, CHAR(10)))-SEARCH("-", _xlfn.TEXTSPLIT('Data Table'!Q246, CHAR(10)))-2))/12)
               ), 2),
               "-"
            )
         )
      )
   )
)</f>
        <v>4</v>
      </c>
      <c r="P245" s="203" cm="1">
        <f t="array" ref="P245">IF('Data Table'!R246="", "-",
   IF('Data Table'!R246="-", "-",
      IF(ISNUMBER('Data Table'!R246*1), 'Data Table'!R246,
         IF(ISNUMBER(SEARCH("hrs", 'Data Table'!R246)),
            IFERROR(
               ROUND(SUMPRODUCT(
                  VALUE(LEFT(_xlfn.TEXTSPLIT('Data Table'!R246, CHAR(10)), FIND("-", _xlfn.TEXTSPLIT('Data Table'!R246, CHAR(10)))-1)) *
                  (VALUE(MID(_xlfn.TEXTSPLIT('Data Table'!R246, CHAR(10)), FIND("-", _xlfn.TEXTSPLIT('Data Table'!R246, CHAR(10)))+2,
                  SEARCH("hrs", _xlfn.TEXTSPLIT('Data Table'!R246, CHAR(10)))-SEARCH("-", _xlfn.TEXTSPLIT('Data Table'!R246, CHAR(10)))-2))/12)
               ), 2),
               "-"
            )
         )
      )
   )
)</f>
        <v>3</v>
      </c>
      <c r="Q245" s="203" cm="1">
        <f t="array" ref="Q245">IF('Data Table'!S246="", "-",
   IF('Data Table'!S246="-", "-",
      IF(ISNUMBER('Data Table'!S246*1), 'Data Table'!S246,
         IF(ISNUMBER(SEARCH("hrs", 'Data Table'!S246)),
            IFERROR(
               ROUND(SUMPRODUCT(
                  VALUE(LEFT(_xlfn.TEXTSPLIT('Data Table'!S246, CHAR(10)), FIND("-", _xlfn.TEXTSPLIT('Data Table'!S246, CHAR(10)))-1)) *
                  (VALUE(MID(_xlfn.TEXTSPLIT('Data Table'!S246, CHAR(10)), FIND("-", _xlfn.TEXTSPLIT('Data Table'!S246, CHAR(10)))+2,
                  SEARCH("hrs", _xlfn.TEXTSPLIT('Data Table'!S246, CHAR(10)))-SEARCH("-", _xlfn.TEXTSPLIT('Data Table'!S246, CHAR(10)))-2))/12)
               ), 2),
               "-"
            )
         )
      )
   )
)</f>
        <v>3</v>
      </c>
      <c r="R245" s="203" cm="1">
        <f t="array" ref="R245">IF('Data Table'!T246="", "-",
   IF('Data Table'!T246="-", "-",
      IF(ISNUMBER('Data Table'!T246*1), 'Data Table'!T246,
         IF(ISNUMBER(SEARCH("hrs", 'Data Table'!T246)),
            IFERROR(
               ROUND(SUMPRODUCT(
                  VALUE(LEFT(_xlfn.TEXTSPLIT('Data Table'!T246, CHAR(10)), FIND("-", _xlfn.TEXTSPLIT('Data Table'!T246, CHAR(10)))-1)) *
                  (VALUE(MID(_xlfn.TEXTSPLIT('Data Table'!T246, CHAR(10)), FIND("-", _xlfn.TEXTSPLIT('Data Table'!T246, CHAR(10)))+2,
                  SEARCH("hrs", _xlfn.TEXTSPLIT('Data Table'!T246, CHAR(10)))-SEARCH("-", _xlfn.TEXTSPLIT('Data Table'!T246, CHAR(10)))-2))/12)
               ), 2),
               "-"
            )
         )
      )
   )
)</f>
        <v>6</v>
      </c>
      <c r="S245" s="203" cm="1">
        <f t="array" ref="S245">IF('Data Table'!U246="", "-",
   IF('Data Table'!U246="-", "-",
      IF(ISNUMBER('Data Table'!U246*1), 'Data Table'!U246,
         IF(ISNUMBER(SEARCH("hrs", 'Data Table'!U246)),
            IFERROR(
               ROUND(SUMPRODUCT(
                  VALUE(LEFT(_xlfn.TEXTSPLIT('Data Table'!U246, CHAR(10)), FIND("-", _xlfn.TEXTSPLIT('Data Table'!U246, CHAR(10)))-1)) *
                  (VALUE(MID(_xlfn.TEXTSPLIT('Data Table'!U246, CHAR(10)), FIND("-", _xlfn.TEXTSPLIT('Data Table'!U246, CHAR(10)))+2,
                  SEARCH("hrs", _xlfn.TEXTSPLIT('Data Table'!U246, CHAR(10)))-SEARCH("-", _xlfn.TEXTSPLIT('Data Table'!U246, CHAR(10)))-2))/12)
               ), 2),
               "-"
            )
         )
      )
   )
)</f>
        <v>6</v>
      </c>
      <c r="T245" s="251">
        <v>25155</v>
      </c>
      <c r="U245" s="251">
        <v>66557</v>
      </c>
      <c r="V245" s="251">
        <v>1015</v>
      </c>
      <c r="W245" s="295"/>
    </row>
    <row r="246" spans="1:23" s="3" customFormat="1" ht="20.25" customHeight="1">
      <c r="A246" s="205">
        <v>45556</v>
      </c>
      <c r="B246" s="203" t="str" cm="1">
        <f t="array" ref="B246">IF('Data Table'!B247="", "-",
   IF('Data Table'!B247="-", "-",
      IF(ISNUMBER('Data Table'!B247*1), 'Data Table'!B247,
         IF(ISNUMBER(SEARCH("hrs", 'Data Table'!B247)),
            IFERROR(
               ROUND(SUMPRODUCT(
                  VALUE(LEFT(_xlfn.TEXTSPLIT('Data Table'!B247, CHAR(10)), FIND("-", _xlfn.TEXTSPLIT('Data Table'!B247, CHAR(10)))-1)) *
                  (VALUE(MID(_xlfn.TEXTSPLIT('Data Table'!B247, CHAR(10)), FIND("-", _xlfn.TEXTSPLIT('Data Table'!B247, CHAR(10)))+2,
                  SEARCH("hrs", _xlfn.TEXTSPLIT('Data Table'!B247, CHAR(10)))-SEARCH("-", _xlfn.TEXTSPLIT('Data Table'!B247, CHAR(10)))-2))/12)
               ), 2),
               "-"
            )
         )
      )
   )
)</f>
        <v>-</v>
      </c>
      <c r="C246" s="203" t="str" cm="1">
        <f t="array" ref="C246">IF('Data Table'!C247="", "-",
   IF('Data Table'!C247="-", "-",
      IF(ISNUMBER('Data Table'!C247*1), 'Data Table'!C247,
         IF(ISNUMBER(SEARCH("hrs", 'Data Table'!C247)),
            IFERROR(
               ROUND(SUMPRODUCT(
                  VALUE(LEFT(_xlfn.TEXTSPLIT('Data Table'!C247, CHAR(10)), FIND("-", _xlfn.TEXTSPLIT('Data Table'!C247, CHAR(10)))-1)) *
                  (VALUE(MID(_xlfn.TEXTSPLIT('Data Table'!C247, CHAR(10)), FIND("-", _xlfn.TEXTSPLIT('Data Table'!C247, CHAR(10)))+2,
                  SEARCH("hrs", _xlfn.TEXTSPLIT('Data Table'!C247, CHAR(10)))-SEARCH("-", _xlfn.TEXTSPLIT('Data Table'!C247, CHAR(10)))-2))/12)
               ), 2),
               "-"
            )
         )
      )
   )
)</f>
        <v>-</v>
      </c>
      <c r="D246" s="203" t="str" cm="1">
        <f t="array" ref="D246">IF('Data Table'!D247="", "-",
   IF('Data Table'!D247="-", "-",
      IF(ISNUMBER('Data Table'!D247*1), 'Data Table'!D247,
         IF(ISNUMBER(SEARCH("hrs", 'Data Table'!D247)),
            IFERROR(
               ROUND(SUMPRODUCT(
                  VALUE(LEFT(_xlfn.TEXTSPLIT('Data Table'!D247, CHAR(10)), FIND("-", _xlfn.TEXTSPLIT('Data Table'!D247, CHAR(10)))-1)) *
                  (VALUE(MID(_xlfn.TEXTSPLIT('Data Table'!D247, CHAR(10)), FIND("-", _xlfn.TEXTSPLIT('Data Table'!D247, CHAR(10)))+2,
                  SEARCH("hrs", _xlfn.TEXTSPLIT('Data Table'!D247, CHAR(10)))-SEARCH("-", _xlfn.TEXTSPLIT('Data Table'!D247, CHAR(10)))-2))/12)
               ), 2),
               "-"
            )
         )
      )
   )
)</f>
        <v>-</v>
      </c>
      <c r="E246" s="203" t="str" cm="1">
        <f t="array" ref="E246">IF('Data Table'!E247="", "-",
   IF('Data Table'!E247="-", "-",
      IF(ISNUMBER('Data Table'!E247*1), 'Data Table'!E247,
         IF(ISNUMBER(SEARCH("hrs", 'Data Table'!E247)),
            IFERROR(
               ROUND(SUMPRODUCT(
                  VALUE(LEFT(_xlfn.TEXTSPLIT('Data Table'!E247, CHAR(10)), FIND("-", _xlfn.TEXTSPLIT('Data Table'!E247, CHAR(10)))-1)) *
                  (VALUE(MID(_xlfn.TEXTSPLIT('Data Table'!E247, CHAR(10)), FIND("-", _xlfn.TEXTSPLIT('Data Table'!E247, CHAR(10)))+2,
                  SEARCH("hrs", _xlfn.TEXTSPLIT('Data Table'!E247, CHAR(10)))-SEARCH("-", _xlfn.TEXTSPLIT('Data Table'!E247, CHAR(10)))-2))/12)
               ), 2),
               "-"
            )
         )
      )
   )
)</f>
        <v>-</v>
      </c>
      <c r="F246" s="203" t="str" cm="1">
        <f t="array" ref="F246">IF('Data Table'!F247="", "-",
   IF('Data Table'!F247="-", "-",
      IF(ISNUMBER('Data Table'!F247*1), 'Data Table'!F247,
         IF(ISNUMBER(SEARCH("hrs", 'Data Table'!F247)),
            IFERROR(
               ROUND(SUMPRODUCT(
                  VALUE(LEFT(_xlfn.TEXTSPLIT('Data Table'!F247, CHAR(10)), FIND("-", _xlfn.TEXTSPLIT('Data Table'!F247, CHAR(10)))-1)) *
                  (VALUE(MID(_xlfn.TEXTSPLIT('Data Table'!F247, CHAR(10)), FIND("-", _xlfn.TEXTSPLIT('Data Table'!F247, CHAR(10)))+2,
                  SEARCH("hrs", _xlfn.TEXTSPLIT('Data Table'!F247, CHAR(10)))-SEARCH("-", _xlfn.TEXTSPLIT('Data Table'!F247, CHAR(10)))-2))/12)
               ), 2),
               "-"
            )
         )
      )
   )
)</f>
        <v>-</v>
      </c>
      <c r="G246" s="203" t="str" cm="1">
        <f t="array" ref="G246">IF('Data Table'!G247="", "-",
   IF('Data Table'!G247="-", "-",
      IF(ISNUMBER('Data Table'!G247*1), 'Data Table'!G247,
         IF(ISNUMBER(SEARCH("hrs", 'Data Table'!G247)),
            IFERROR(
               ROUND(SUMPRODUCT(
                  VALUE(LEFT(_xlfn.TEXTSPLIT('Data Table'!G247, CHAR(10)), FIND("-", _xlfn.TEXTSPLIT('Data Table'!G247, CHAR(10)))-1)) *
                  (VALUE(MID(_xlfn.TEXTSPLIT('Data Table'!G247, CHAR(10)), FIND("-", _xlfn.TEXTSPLIT('Data Table'!G247, CHAR(10)))+2,
                  SEARCH("hrs", _xlfn.TEXTSPLIT('Data Table'!G247, CHAR(10)))-SEARCH("-", _xlfn.TEXTSPLIT('Data Table'!G247, CHAR(10)))-2))/12)
               ), 2),
               "-"
            )
         )
      )
   )
)</f>
        <v>-</v>
      </c>
      <c r="H246" s="203" t="str" cm="1">
        <f t="array" ref="H246">IF('Data Table'!H247="", "-",
   IF('Data Table'!H247="-", "-",
      IF(ISNUMBER('Data Table'!H247*1), 'Data Table'!H247,
         IF(ISNUMBER(SEARCH("hrs", 'Data Table'!H247)),
            IFERROR(
               ROUND(SUMPRODUCT(
                  VALUE(LEFT(_xlfn.TEXTSPLIT('Data Table'!H247, CHAR(10)), FIND("-", _xlfn.TEXTSPLIT('Data Table'!H247, CHAR(10)))-1)) *
                  (VALUE(MID(_xlfn.TEXTSPLIT('Data Table'!H247, CHAR(10)), FIND("-", _xlfn.TEXTSPLIT('Data Table'!H247, CHAR(10)))+2,
                  SEARCH("hrs", _xlfn.TEXTSPLIT('Data Table'!H247, CHAR(10)))-SEARCH("-", _xlfn.TEXTSPLIT('Data Table'!H247, CHAR(10)))-2))/12)
               ), 2),
               "-"
            )
         )
      )
   )
)</f>
        <v>-</v>
      </c>
      <c r="I246" s="203" t="str" cm="1">
        <f t="array" ref="I246">IF('Data Table'!I247="", "-",
   IF('Data Table'!I247="-", "-",
      IF(ISNUMBER('Data Table'!I247*1), 'Data Table'!I247,
         IF(ISNUMBER(SEARCH("hrs", 'Data Table'!I247)),
            IFERROR(
               ROUND(SUMPRODUCT(
                  VALUE(LEFT(_xlfn.TEXTSPLIT('Data Table'!I247, CHAR(10)), FIND("-", _xlfn.TEXTSPLIT('Data Table'!I247, CHAR(10)))-1)) *
                  (VALUE(MID(_xlfn.TEXTSPLIT('Data Table'!I247, CHAR(10)), FIND("-", _xlfn.TEXTSPLIT('Data Table'!I247, CHAR(10)))+2,
                  SEARCH("hrs", _xlfn.TEXTSPLIT('Data Table'!I247, CHAR(10)))-SEARCH("-", _xlfn.TEXTSPLIT('Data Table'!I247, CHAR(10)))-2))/12)
               ), 2),
               "-"
            )
         )
      )
   )
)</f>
        <v>-</v>
      </c>
      <c r="J246" s="203" t="str" cm="1">
        <f t="array" ref="J246">IF('Data Table'!J247="", "-",
   IF('Data Table'!J247="-", "-",
      IF(ISNUMBER('Data Table'!J247*1), 'Data Table'!J247,
         IF(ISNUMBER(SEARCH("hrs", 'Data Table'!J247)),
            IFERROR(
               ROUND(SUMPRODUCT(
                  VALUE(LEFT(_xlfn.TEXTSPLIT('Data Table'!J247, CHAR(10)), FIND("-", _xlfn.TEXTSPLIT('Data Table'!J247, CHAR(10)))-1)) *
                  (VALUE(MID(_xlfn.TEXTSPLIT('Data Table'!J247, CHAR(10)), FIND("-", _xlfn.TEXTSPLIT('Data Table'!J247, CHAR(10)))+2,
                  SEARCH("hrs", _xlfn.TEXTSPLIT('Data Table'!J247, CHAR(10)))-SEARCH("-", _xlfn.TEXTSPLIT('Data Table'!J247, CHAR(10)))-2))/12)
               ), 2),
               "-"
            )
         )
      )
   )
)</f>
        <v>-</v>
      </c>
      <c r="K246" s="203" t="str" cm="1">
        <f t="array" ref="K246">IF('Data Table'!K247="", "-",
   IF('Data Table'!K247="-", "-",
      IF(ISNUMBER('Data Table'!K247*1), 'Data Table'!K247,
         IF(ISNUMBER(SEARCH("hrs", 'Data Table'!K247)),
            IFERROR(
               ROUND(SUMPRODUCT(
                  VALUE(LEFT(_xlfn.TEXTSPLIT('Data Table'!K247, CHAR(10)), FIND("-", _xlfn.TEXTSPLIT('Data Table'!K247, CHAR(10)))-1)) *
                  (VALUE(MID(_xlfn.TEXTSPLIT('Data Table'!K247, CHAR(10)), FIND("-", _xlfn.TEXTSPLIT('Data Table'!K247, CHAR(10)))+2,
                  SEARCH("hrs", _xlfn.TEXTSPLIT('Data Table'!K247, CHAR(10)))-SEARCH("-", _xlfn.TEXTSPLIT('Data Table'!K247, CHAR(10)))-2))/12)
               ), 2),
               "-"
            )
         )
      )
   )
)</f>
        <v>-</v>
      </c>
      <c r="L246" s="203" t="str" cm="1">
        <f t="array" ref="L246">IF('Data Table'!N247="", "-",
   IF('Data Table'!N247="-", "-",
      IF(ISNUMBER('Data Table'!N247*1), 'Data Table'!N247,
         IF(ISNUMBER(SEARCH("hrs", 'Data Table'!N247)),
            IFERROR(
               ROUND(SUMPRODUCT(
                  VALUE(LEFT(_xlfn.TEXTSPLIT('Data Table'!N247, CHAR(10)), FIND("-", _xlfn.TEXTSPLIT('Data Table'!N247, CHAR(10)))-1)) *
                  (VALUE(MID(_xlfn.TEXTSPLIT('Data Table'!N247, CHAR(10)), FIND("-", _xlfn.TEXTSPLIT('Data Table'!N247, CHAR(10)))+2,
                  SEARCH("hrs", _xlfn.TEXTSPLIT('Data Table'!N247, CHAR(10)))-SEARCH("-", _xlfn.TEXTSPLIT('Data Table'!N247, CHAR(10)))-2))/12)
               ), 2),
               "-"
            )
         )
      )
   )
)</f>
        <v>-</v>
      </c>
      <c r="M246" s="203" t="str" cm="1">
        <f t="array" ref="M246">IF('Data Table'!O247="", "-",
   IF('Data Table'!O247="-", "-",
      IF(ISNUMBER('Data Table'!O247*1), 'Data Table'!O247,
         IF(ISNUMBER(SEARCH("hrs", 'Data Table'!O247)),
            IFERROR(
               ROUND(SUMPRODUCT(
                  VALUE(LEFT(_xlfn.TEXTSPLIT('Data Table'!O247, CHAR(10)), FIND("-", _xlfn.TEXTSPLIT('Data Table'!O247, CHAR(10)))-1)) *
                  (VALUE(MID(_xlfn.TEXTSPLIT('Data Table'!O247, CHAR(10)), FIND("-", _xlfn.TEXTSPLIT('Data Table'!O247, CHAR(10)))+2,
                  SEARCH("hrs", _xlfn.TEXTSPLIT('Data Table'!O247, CHAR(10)))-SEARCH("-", _xlfn.TEXTSPLIT('Data Table'!O247, CHAR(10)))-2))/12)
               ), 2),
               "-"
            )
         )
      )
   )
)</f>
        <v>-</v>
      </c>
      <c r="N246" s="203" t="str" cm="1">
        <f t="array" ref="N246">IF('Data Table'!P247="", "-",
   IF('Data Table'!P247="-", "-",
      IF(ISNUMBER('Data Table'!P247*1), 'Data Table'!P247,
         IF(ISNUMBER(SEARCH("hrs", 'Data Table'!P247)),
            IFERROR(
               ROUND(SUMPRODUCT(
                  VALUE(LEFT(_xlfn.TEXTSPLIT('Data Table'!P247, CHAR(10)), FIND("-", _xlfn.TEXTSPLIT('Data Table'!P247, CHAR(10)))-1)) *
                  (VALUE(MID(_xlfn.TEXTSPLIT('Data Table'!P247, CHAR(10)), FIND("-", _xlfn.TEXTSPLIT('Data Table'!P247, CHAR(10)))+2,
                  SEARCH("hrs", _xlfn.TEXTSPLIT('Data Table'!P247, CHAR(10)))-SEARCH("-", _xlfn.TEXTSPLIT('Data Table'!P247, CHAR(10)))-2))/12)
               ), 2),
               "-"
            )
         )
      )
   )
)</f>
        <v>-</v>
      </c>
      <c r="O246" s="203" t="str" cm="1">
        <f t="array" ref="O246">IF('Data Table'!Q247="", "-",
   IF('Data Table'!Q247="-", "-",
      IF(ISNUMBER('Data Table'!Q247*1), 'Data Table'!Q247,
         IF(ISNUMBER(SEARCH("hrs", 'Data Table'!Q247)),
            IFERROR(
               ROUND(SUMPRODUCT(
                  VALUE(LEFT(_xlfn.TEXTSPLIT('Data Table'!Q247, CHAR(10)), FIND("-", _xlfn.TEXTSPLIT('Data Table'!Q247, CHAR(10)))-1)) *
                  (VALUE(MID(_xlfn.TEXTSPLIT('Data Table'!Q247, CHAR(10)), FIND("-", _xlfn.TEXTSPLIT('Data Table'!Q247, CHAR(10)))+2,
                  SEARCH("hrs", _xlfn.TEXTSPLIT('Data Table'!Q247, CHAR(10)))-SEARCH("-", _xlfn.TEXTSPLIT('Data Table'!Q247, CHAR(10)))-2))/12)
               ), 2),
               "-"
            )
         )
      )
   )
)</f>
        <v>-</v>
      </c>
      <c r="P246" s="203" t="str" cm="1">
        <f t="array" ref="P246">IF('Data Table'!R247="", "-",
   IF('Data Table'!R247="-", "-",
      IF(ISNUMBER('Data Table'!R247*1), 'Data Table'!R247,
         IF(ISNUMBER(SEARCH("hrs", 'Data Table'!R247)),
            IFERROR(
               ROUND(SUMPRODUCT(
                  VALUE(LEFT(_xlfn.TEXTSPLIT('Data Table'!R247, CHAR(10)), FIND("-", _xlfn.TEXTSPLIT('Data Table'!R247, CHAR(10)))-1)) *
                  (VALUE(MID(_xlfn.TEXTSPLIT('Data Table'!R247, CHAR(10)), FIND("-", _xlfn.TEXTSPLIT('Data Table'!R247, CHAR(10)))+2,
                  SEARCH("hrs", _xlfn.TEXTSPLIT('Data Table'!R247, CHAR(10)))-SEARCH("-", _xlfn.TEXTSPLIT('Data Table'!R247, CHAR(10)))-2))/12)
               ), 2),
               "-"
            )
         )
      )
   )
)</f>
        <v>-</v>
      </c>
      <c r="Q246" s="203" t="str" cm="1">
        <f t="array" ref="Q246">IF('Data Table'!S247="", "-",
   IF('Data Table'!S247="-", "-",
      IF(ISNUMBER('Data Table'!S247*1), 'Data Table'!S247,
         IF(ISNUMBER(SEARCH("hrs", 'Data Table'!S247)),
            IFERROR(
               ROUND(SUMPRODUCT(
                  VALUE(LEFT(_xlfn.TEXTSPLIT('Data Table'!S247, CHAR(10)), FIND("-", _xlfn.TEXTSPLIT('Data Table'!S247, CHAR(10)))-1)) *
                  (VALUE(MID(_xlfn.TEXTSPLIT('Data Table'!S247, CHAR(10)), FIND("-", _xlfn.TEXTSPLIT('Data Table'!S247, CHAR(10)))+2,
                  SEARCH("hrs", _xlfn.TEXTSPLIT('Data Table'!S247, CHAR(10)))-SEARCH("-", _xlfn.TEXTSPLIT('Data Table'!S247, CHAR(10)))-2))/12)
               ), 2),
               "-"
            )
         )
      )
   )
)</f>
        <v>-</v>
      </c>
      <c r="R246" s="203" t="str" cm="1">
        <f t="array" ref="R246">IF('Data Table'!T247="", "-",
   IF('Data Table'!T247="-", "-",
      IF(ISNUMBER('Data Table'!T247*1), 'Data Table'!T247,
         IF(ISNUMBER(SEARCH("hrs", 'Data Table'!T247)),
            IFERROR(
               ROUND(SUMPRODUCT(
                  VALUE(LEFT(_xlfn.TEXTSPLIT('Data Table'!T247, CHAR(10)), FIND("-", _xlfn.TEXTSPLIT('Data Table'!T247, CHAR(10)))-1)) *
                  (VALUE(MID(_xlfn.TEXTSPLIT('Data Table'!T247, CHAR(10)), FIND("-", _xlfn.TEXTSPLIT('Data Table'!T247, CHAR(10)))+2,
                  SEARCH("hrs", _xlfn.TEXTSPLIT('Data Table'!T247, CHAR(10)))-SEARCH("-", _xlfn.TEXTSPLIT('Data Table'!T247, CHAR(10)))-2))/12)
               ), 2),
               "-"
            )
         )
      )
   )
)</f>
        <v>-</v>
      </c>
      <c r="S246" s="203" t="str" cm="1">
        <f t="array" ref="S246">IF('Data Table'!U247="", "-",
   IF('Data Table'!U247="-", "-",
      IF(ISNUMBER('Data Table'!U247*1), 'Data Table'!U247,
         IF(ISNUMBER(SEARCH("hrs", 'Data Table'!U247)),
            IFERROR(
               ROUND(SUMPRODUCT(
                  VALUE(LEFT(_xlfn.TEXTSPLIT('Data Table'!U247, CHAR(10)), FIND("-", _xlfn.TEXTSPLIT('Data Table'!U247, CHAR(10)))-1)) *
                  (VALUE(MID(_xlfn.TEXTSPLIT('Data Table'!U247, CHAR(10)), FIND("-", _xlfn.TEXTSPLIT('Data Table'!U247, CHAR(10)))+2,
                  SEARCH("hrs", _xlfn.TEXTSPLIT('Data Table'!U247, CHAR(10)))-SEARCH("-", _xlfn.TEXTSPLIT('Data Table'!U247, CHAR(10)))-2))/12)
               ), 2),
               "-"
            )
         )
      )
   )
)</f>
        <v>-</v>
      </c>
      <c r="T246" s="251">
        <v>1960</v>
      </c>
      <c r="U246" s="251">
        <v>714</v>
      </c>
      <c r="V246" s="251">
        <v>591</v>
      </c>
      <c r="W246" s="295"/>
    </row>
    <row r="247" spans="1:23" s="3" customFormat="1" ht="20.25" customHeight="1">
      <c r="A247" s="205">
        <v>45557</v>
      </c>
      <c r="B247" s="203" t="str" cm="1">
        <f t="array" ref="B247">IF('Data Table'!B248="", "-",
   IF('Data Table'!B248="-", "-",
      IF(ISNUMBER('Data Table'!B248*1), 'Data Table'!B248,
         IF(ISNUMBER(SEARCH("hrs", 'Data Table'!B248)),
            IFERROR(
               ROUND(SUMPRODUCT(
                  VALUE(LEFT(_xlfn.TEXTSPLIT('Data Table'!B248, CHAR(10)), FIND("-", _xlfn.TEXTSPLIT('Data Table'!B248, CHAR(10)))-1)) *
                  (VALUE(MID(_xlfn.TEXTSPLIT('Data Table'!B248, CHAR(10)), FIND("-", _xlfn.TEXTSPLIT('Data Table'!B248, CHAR(10)))+2,
                  SEARCH("hrs", _xlfn.TEXTSPLIT('Data Table'!B248, CHAR(10)))-SEARCH("-", _xlfn.TEXTSPLIT('Data Table'!B248, CHAR(10)))-2))/12)
               ), 2),
               "-"
            )
         )
      )
   )
)</f>
        <v>-</v>
      </c>
      <c r="C247" s="203" t="str" cm="1">
        <f t="array" ref="C247">IF('Data Table'!C248="", "-",
   IF('Data Table'!C248="-", "-",
      IF(ISNUMBER('Data Table'!C248*1), 'Data Table'!C248,
         IF(ISNUMBER(SEARCH("hrs", 'Data Table'!C248)),
            IFERROR(
               ROUND(SUMPRODUCT(
                  VALUE(LEFT(_xlfn.TEXTSPLIT('Data Table'!C248, CHAR(10)), FIND("-", _xlfn.TEXTSPLIT('Data Table'!C248, CHAR(10)))-1)) *
                  (VALUE(MID(_xlfn.TEXTSPLIT('Data Table'!C248, CHAR(10)), FIND("-", _xlfn.TEXTSPLIT('Data Table'!C248, CHAR(10)))+2,
                  SEARCH("hrs", _xlfn.TEXTSPLIT('Data Table'!C248, CHAR(10)))-SEARCH("-", _xlfn.TEXTSPLIT('Data Table'!C248, CHAR(10)))-2))/12)
               ), 2),
               "-"
            )
         )
      )
   )
)</f>
        <v>-</v>
      </c>
      <c r="D247" s="203" t="str" cm="1">
        <f t="array" ref="D247">IF('Data Table'!D248="", "-",
   IF('Data Table'!D248="-", "-",
      IF(ISNUMBER('Data Table'!D248*1), 'Data Table'!D248,
         IF(ISNUMBER(SEARCH("hrs", 'Data Table'!D248)),
            IFERROR(
               ROUND(SUMPRODUCT(
                  VALUE(LEFT(_xlfn.TEXTSPLIT('Data Table'!D248, CHAR(10)), FIND("-", _xlfn.TEXTSPLIT('Data Table'!D248, CHAR(10)))-1)) *
                  (VALUE(MID(_xlfn.TEXTSPLIT('Data Table'!D248, CHAR(10)), FIND("-", _xlfn.TEXTSPLIT('Data Table'!D248, CHAR(10)))+2,
                  SEARCH("hrs", _xlfn.TEXTSPLIT('Data Table'!D248, CHAR(10)))-SEARCH("-", _xlfn.TEXTSPLIT('Data Table'!D248, CHAR(10)))-2))/12)
               ), 2),
               "-"
            )
         )
      )
   )
)</f>
        <v>-</v>
      </c>
      <c r="E247" s="203" t="str" cm="1">
        <f t="array" ref="E247">IF('Data Table'!E248="", "-",
   IF('Data Table'!E248="-", "-",
      IF(ISNUMBER('Data Table'!E248*1), 'Data Table'!E248,
         IF(ISNUMBER(SEARCH("hrs", 'Data Table'!E248)),
            IFERROR(
               ROUND(SUMPRODUCT(
                  VALUE(LEFT(_xlfn.TEXTSPLIT('Data Table'!E248, CHAR(10)), FIND("-", _xlfn.TEXTSPLIT('Data Table'!E248, CHAR(10)))-1)) *
                  (VALUE(MID(_xlfn.TEXTSPLIT('Data Table'!E248, CHAR(10)), FIND("-", _xlfn.TEXTSPLIT('Data Table'!E248, CHAR(10)))+2,
                  SEARCH("hrs", _xlfn.TEXTSPLIT('Data Table'!E248, CHAR(10)))-SEARCH("-", _xlfn.TEXTSPLIT('Data Table'!E248, CHAR(10)))-2))/12)
               ), 2),
               "-"
            )
         )
      )
   )
)</f>
        <v>-</v>
      </c>
      <c r="F247" s="203" t="str" cm="1">
        <f t="array" ref="F247">IF('Data Table'!F248="", "-",
   IF('Data Table'!F248="-", "-",
      IF(ISNUMBER('Data Table'!F248*1), 'Data Table'!F248,
         IF(ISNUMBER(SEARCH("hrs", 'Data Table'!F248)),
            IFERROR(
               ROUND(SUMPRODUCT(
                  VALUE(LEFT(_xlfn.TEXTSPLIT('Data Table'!F248, CHAR(10)), FIND("-", _xlfn.TEXTSPLIT('Data Table'!F248, CHAR(10)))-1)) *
                  (VALUE(MID(_xlfn.TEXTSPLIT('Data Table'!F248, CHAR(10)), FIND("-", _xlfn.TEXTSPLIT('Data Table'!F248, CHAR(10)))+2,
                  SEARCH("hrs", _xlfn.TEXTSPLIT('Data Table'!F248, CHAR(10)))-SEARCH("-", _xlfn.TEXTSPLIT('Data Table'!F248, CHAR(10)))-2))/12)
               ), 2),
               "-"
            )
         )
      )
   )
)</f>
        <v>-</v>
      </c>
      <c r="G247" s="203" t="str" cm="1">
        <f t="array" ref="G247">IF('Data Table'!G248="", "-",
   IF('Data Table'!G248="-", "-",
      IF(ISNUMBER('Data Table'!G248*1), 'Data Table'!G248,
         IF(ISNUMBER(SEARCH("hrs", 'Data Table'!G248)),
            IFERROR(
               ROUND(SUMPRODUCT(
                  VALUE(LEFT(_xlfn.TEXTSPLIT('Data Table'!G248, CHAR(10)), FIND("-", _xlfn.TEXTSPLIT('Data Table'!G248, CHAR(10)))-1)) *
                  (VALUE(MID(_xlfn.TEXTSPLIT('Data Table'!G248, CHAR(10)), FIND("-", _xlfn.TEXTSPLIT('Data Table'!G248, CHAR(10)))+2,
                  SEARCH("hrs", _xlfn.TEXTSPLIT('Data Table'!G248, CHAR(10)))-SEARCH("-", _xlfn.TEXTSPLIT('Data Table'!G248, CHAR(10)))-2))/12)
               ), 2),
               "-"
            )
         )
      )
   )
)</f>
        <v>-</v>
      </c>
      <c r="H247" s="203" t="str" cm="1">
        <f t="array" ref="H247">IF('Data Table'!H248="", "-",
   IF('Data Table'!H248="-", "-",
      IF(ISNUMBER('Data Table'!H248*1), 'Data Table'!H248,
         IF(ISNUMBER(SEARCH("hrs", 'Data Table'!H248)),
            IFERROR(
               ROUND(SUMPRODUCT(
                  VALUE(LEFT(_xlfn.TEXTSPLIT('Data Table'!H248, CHAR(10)), FIND("-", _xlfn.TEXTSPLIT('Data Table'!H248, CHAR(10)))-1)) *
                  (VALUE(MID(_xlfn.TEXTSPLIT('Data Table'!H248, CHAR(10)), FIND("-", _xlfn.TEXTSPLIT('Data Table'!H248, CHAR(10)))+2,
                  SEARCH("hrs", _xlfn.TEXTSPLIT('Data Table'!H248, CHAR(10)))-SEARCH("-", _xlfn.TEXTSPLIT('Data Table'!H248, CHAR(10)))-2))/12)
               ), 2),
               "-"
            )
         )
      )
   )
)</f>
        <v>-</v>
      </c>
      <c r="I247" s="203" t="str" cm="1">
        <f t="array" ref="I247">IF('Data Table'!I248="", "-",
   IF('Data Table'!I248="-", "-",
      IF(ISNUMBER('Data Table'!I248*1), 'Data Table'!I248,
         IF(ISNUMBER(SEARCH("hrs", 'Data Table'!I248)),
            IFERROR(
               ROUND(SUMPRODUCT(
                  VALUE(LEFT(_xlfn.TEXTSPLIT('Data Table'!I248, CHAR(10)), FIND("-", _xlfn.TEXTSPLIT('Data Table'!I248, CHAR(10)))-1)) *
                  (VALUE(MID(_xlfn.TEXTSPLIT('Data Table'!I248, CHAR(10)), FIND("-", _xlfn.TEXTSPLIT('Data Table'!I248, CHAR(10)))+2,
                  SEARCH("hrs", _xlfn.TEXTSPLIT('Data Table'!I248, CHAR(10)))-SEARCH("-", _xlfn.TEXTSPLIT('Data Table'!I248, CHAR(10)))-2))/12)
               ), 2),
               "-"
            )
         )
      )
   )
)</f>
        <v>-</v>
      </c>
      <c r="J247" s="203" t="str" cm="1">
        <f t="array" ref="J247">IF('Data Table'!J248="", "-",
   IF('Data Table'!J248="-", "-",
      IF(ISNUMBER('Data Table'!J248*1), 'Data Table'!J248,
         IF(ISNUMBER(SEARCH("hrs", 'Data Table'!J248)),
            IFERROR(
               ROUND(SUMPRODUCT(
                  VALUE(LEFT(_xlfn.TEXTSPLIT('Data Table'!J248, CHAR(10)), FIND("-", _xlfn.TEXTSPLIT('Data Table'!J248, CHAR(10)))-1)) *
                  (VALUE(MID(_xlfn.TEXTSPLIT('Data Table'!J248, CHAR(10)), FIND("-", _xlfn.TEXTSPLIT('Data Table'!J248, CHAR(10)))+2,
                  SEARCH("hrs", _xlfn.TEXTSPLIT('Data Table'!J248, CHAR(10)))-SEARCH("-", _xlfn.TEXTSPLIT('Data Table'!J248, CHAR(10)))-2))/12)
               ), 2),
               "-"
            )
         )
      )
   )
)</f>
        <v>-</v>
      </c>
      <c r="K247" s="203" t="str" cm="1">
        <f t="array" ref="K247">IF('Data Table'!K248="", "-",
   IF('Data Table'!K248="-", "-",
      IF(ISNUMBER('Data Table'!K248*1), 'Data Table'!K248,
         IF(ISNUMBER(SEARCH("hrs", 'Data Table'!K248)),
            IFERROR(
               ROUND(SUMPRODUCT(
                  VALUE(LEFT(_xlfn.TEXTSPLIT('Data Table'!K248, CHAR(10)), FIND("-", _xlfn.TEXTSPLIT('Data Table'!K248, CHAR(10)))-1)) *
                  (VALUE(MID(_xlfn.TEXTSPLIT('Data Table'!K248, CHAR(10)), FIND("-", _xlfn.TEXTSPLIT('Data Table'!K248, CHAR(10)))+2,
                  SEARCH("hrs", _xlfn.TEXTSPLIT('Data Table'!K248, CHAR(10)))-SEARCH("-", _xlfn.TEXTSPLIT('Data Table'!K248, CHAR(10)))-2))/12)
               ), 2),
               "-"
            )
         )
      )
   )
)</f>
        <v>-</v>
      </c>
      <c r="L247" s="203" t="str" cm="1">
        <f t="array" ref="L247">IF('Data Table'!N248="", "-",
   IF('Data Table'!N248="-", "-",
      IF(ISNUMBER('Data Table'!N248*1), 'Data Table'!N248,
         IF(ISNUMBER(SEARCH("hrs", 'Data Table'!N248)),
            IFERROR(
               ROUND(SUMPRODUCT(
                  VALUE(LEFT(_xlfn.TEXTSPLIT('Data Table'!N248, CHAR(10)), FIND("-", _xlfn.TEXTSPLIT('Data Table'!N248, CHAR(10)))-1)) *
                  (VALUE(MID(_xlfn.TEXTSPLIT('Data Table'!N248, CHAR(10)), FIND("-", _xlfn.TEXTSPLIT('Data Table'!N248, CHAR(10)))+2,
                  SEARCH("hrs", _xlfn.TEXTSPLIT('Data Table'!N248, CHAR(10)))-SEARCH("-", _xlfn.TEXTSPLIT('Data Table'!N248, CHAR(10)))-2))/12)
               ), 2),
               "-"
            )
         )
      )
   )
)</f>
        <v>-</v>
      </c>
      <c r="M247" s="203" t="str" cm="1">
        <f t="array" ref="M247">IF('Data Table'!O248="", "-",
   IF('Data Table'!O248="-", "-",
      IF(ISNUMBER('Data Table'!O248*1), 'Data Table'!O248,
         IF(ISNUMBER(SEARCH("hrs", 'Data Table'!O248)),
            IFERROR(
               ROUND(SUMPRODUCT(
                  VALUE(LEFT(_xlfn.TEXTSPLIT('Data Table'!O248, CHAR(10)), FIND("-", _xlfn.TEXTSPLIT('Data Table'!O248, CHAR(10)))-1)) *
                  (VALUE(MID(_xlfn.TEXTSPLIT('Data Table'!O248, CHAR(10)), FIND("-", _xlfn.TEXTSPLIT('Data Table'!O248, CHAR(10)))+2,
                  SEARCH("hrs", _xlfn.TEXTSPLIT('Data Table'!O248, CHAR(10)))-SEARCH("-", _xlfn.TEXTSPLIT('Data Table'!O248, CHAR(10)))-2))/12)
               ), 2),
               "-"
            )
         )
      )
   )
)</f>
        <v>-</v>
      </c>
      <c r="N247" s="203" t="str" cm="1">
        <f t="array" ref="N247">IF('Data Table'!P248="", "-",
   IF('Data Table'!P248="-", "-",
      IF(ISNUMBER('Data Table'!P248*1), 'Data Table'!P248,
         IF(ISNUMBER(SEARCH("hrs", 'Data Table'!P248)),
            IFERROR(
               ROUND(SUMPRODUCT(
                  VALUE(LEFT(_xlfn.TEXTSPLIT('Data Table'!P248, CHAR(10)), FIND("-", _xlfn.TEXTSPLIT('Data Table'!P248, CHAR(10)))-1)) *
                  (VALUE(MID(_xlfn.TEXTSPLIT('Data Table'!P248, CHAR(10)), FIND("-", _xlfn.TEXTSPLIT('Data Table'!P248, CHAR(10)))+2,
                  SEARCH("hrs", _xlfn.TEXTSPLIT('Data Table'!P248, CHAR(10)))-SEARCH("-", _xlfn.TEXTSPLIT('Data Table'!P248, CHAR(10)))-2))/12)
               ), 2),
               "-"
            )
         )
      )
   )
)</f>
        <v>-</v>
      </c>
      <c r="O247" s="203" t="str" cm="1">
        <f t="array" ref="O247">IF('Data Table'!Q248="", "-",
   IF('Data Table'!Q248="-", "-",
      IF(ISNUMBER('Data Table'!Q248*1), 'Data Table'!Q248,
         IF(ISNUMBER(SEARCH("hrs", 'Data Table'!Q248)),
            IFERROR(
               ROUND(SUMPRODUCT(
                  VALUE(LEFT(_xlfn.TEXTSPLIT('Data Table'!Q248, CHAR(10)), FIND("-", _xlfn.TEXTSPLIT('Data Table'!Q248, CHAR(10)))-1)) *
                  (VALUE(MID(_xlfn.TEXTSPLIT('Data Table'!Q248, CHAR(10)), FIND("-", _xlfn.TEXTSPLIT('Data Table'!Q248, CHAR(10)))+2,
                  SEARCH("hrs", _xlfn.TEXTSPLIT('Data Table'!Q248, CHAR(10)))-SEARCH("-", _xlfn.TEXTSPLIT('Data Table'!Q248, CHAR(10)))-2))/12)
               ), 2),
               "-"
            )
         )
      )
   )
)</f>
        <v>-</v>
      </c>
      <c r="P247" s="203" t="str" cm="1">
        <f t="array" ref="P247">IF('Data Table'!R248="", "-",
   IF('Data Table'!R248="-", "-",
      IF(ISNUMBER('Data Table'!R248*1), 'Data Table'!R248,
         IF(ISNUMBER(SEARCH("hrs", 'Data Table'!R248)),
            IFERROR(
               ROUND(SUMPRODUCT(
                  VALUE(LEFT(_xlfn.TEXTSPLIT('Data Table'!R248, CHAR(10)), FIND("-", _xlfn.TEXTSPLIT('Data Table'!R248, CHAR(10)))-1)) *
                  (VALUE(MID(_xlfn.TEXTSPLIT('Data Table'!R248, CHAR(10)), FIND("-", _xlfn.TEXTSPLIT('Data Table'!R248, CHAR(10)))+2,
                  SEARCH("hrs", _xlfn.TEXTSPLIT('Data Table'!R248, CHAR(10)))-SEARCH("-", _xlfn.TEXTSPLIT('Data Table'!R248, CHAR(10)))-2))/12)
               ), 2),
               "-"
            )
         )
      )
   )
)</f>
        <v>-</v>
      </c>
      <c r="Q247" s="203" t="str" cm="1">
        <f t="array" ref="Q247">IF('Data Table'!S248="", "-",
   IF('Data Table'!S248="-", "-",
      IF(ISNUMBER('Data Table'!S248*1), 'Data Table'!S248,
         IF(ISNUMBER(SEARCH("hrs", 'Data Table'!S248)),
            IFERROR(
               ROUND(SUMPRODUCT(
                  VALUE(LEFT(_xlfn.TEXTSPLIT('Data Table'!S248, CHAR(10)), FIND("-", _xlfn.TEXTSPLIT('Data Table'!S248, CHAR(10)))-1)) *
                  (VALUE(MID(_xlfn.TEXTSPLIT('Data Table'!S248, CHAR(10)), FIND("-", _xlfn.TEXTSPLIT('Data Table'!S248, CHAR(10)))+2,
                  SEARCH("hrs", _xlfn.TEXTSPLIT('Data Table'!S248, CHAR(10)))-SEARCH("-", _xlfn.TEXTSPLIT('Data Table'!S248, CHAR(10)))-2))/12)
               ), 2),
               "-"
            )
         )
      )
   )
)</f>
        <v>-</v>
      </c>
      <c r="R247" s="203" t="str" cm="1">
        <f t="array" ref="R247">IF('Data Table'!T248="", "-",
   IF('Data Table'!T248="-", "-",
      IF(ISNUMBER('Data Table'!T248*1), 'Data Table'!T248,
         IF(ISNUMBER(SEARCH("hrs", 'Data Table'!T248)),
            IFERROR(
               ROUND(SUMPRODUCT(
                  VALUE(LEFT(_xlfn.TEXTSPLIT('Data Table'!T248, CHAR(10)), FIND("-", _xlfn.TEXTSPLIT('Data Table'!T248, CHAR(10)))-1)) *
                  (VALUE(MID(_xlfn.TEXTSPLIT('Data Table'!T248, CHAR(10)), FIND("-", _xlfn.TEXTSPLIT('Data Table'!T248, CHAR(10)))+2,
                  SEARCH("hrs", _xlfn.TEXTSPLIT('Data Table'!T248, CHAR(10)))-SEARCH("-", _xlfn.TEXTSPLIT('Data Table'!T248, CHAR(10)))-2))/12)
               ), 2),
               "-"
            )
         )
      )
   )
)</f>
        <v>-</v>
      </c>
      <c r="S247" s="203" t="str" cm="1">
        <f t="array" ref="S247">IF('Data Table'!U248="", "-",
   IF('Data Table'!U248="-", "-",
      IF(ISNUMBER('Data Table'!U248*1), 'Data Table'!U248,
         IF(ISNUMBER(SEARCH("hrs", 'Data Table'!U248)),
            IFERROR(
               ROUND(SUMPRODUCT(
                  VALUE(LEFT(_xlfn.TEXTSPLIT('Data Table'!U248, CHAR(10)), FIND("-", _xlfn.TEXTSPLIT('Data Table'!U248, CHAR(10)))-1)) *
                  (VALUE(MID(_xlfn.TEXTSPLIT('Data Table'!U248, CHAR(10)), FIND("-", _xlfn.TEXTSPLIT('Data Table'!U248, CHAR(10)))+2,
                  SEARCH("hrs", _xlfn.TEXTSPLIT('Data Table'!U248, CHAR(10)))-SEARCH("-", _xlfn.TEXTSPLIT('Data Table'!U248, CHAR(10)))-2))/12)
               ), 2),
               "-"
            )
         )
      )
   )
)</f>
        <v>-</v>
      </c>
      <c r="T247" s="251" t="s">
        <v>54</v>
      </c>
      <c r="U247" s="251" t="s">
        <v>54</v>
      </c>
      <c r="V247" s="251" t="s">
        <v>54</v>
      </c>
      <c r="W247" s="295"/>
    </row>
    <row r="248" spans="1:23" s="3" customFormat="1" ht="20.25" customHeight="1">
      <c r="A248" s="205">
        <v>45558</v>
      </c>
      <c r="B248" s="203" cm="1">
        <f t="array" ref="B248">IF('Data Table'!B249="", "-",
   IF('Data Table'!B249="-", "-",
      IF(ISNUMBER('Data Table'!B249*1), 'Data Table'!B249,
         IF(ISNUMBER(SEARCH("hrs", 'Data Table'!B249)),
            IFERROR(
               ROUND(SUMPRODUCT(
                  VALUE(LEFT(_xlfn.TEXTSPLIT('Data Table'!B249, CHAR(10)), FIND("-", _xlfn.TEXTSPLIT('Data Table'!B249, CHAR(10)))-1)) *
                  (VALUE(MID(_xlfn.TEXTSPLIT('Data Table'!B249, CHAR(10)), FIND("-", _xlfn.TEXTSPLIT('Data Table'!B249, CHAR(10)))+2,
                  SEARCH("hrs", _xlfn.TEXTSPLIT('Data Table'!B249, CHAR(10)))-SEARCH("-", _xlfn.TEXTSPLIT('Data Table'!B249, CHAR(10)))-2))/12)
               ), 2),
               "-"
            )
         )
      )
   )
)</f>
        <v>70</v>
      </c>
      <c r="C248" s="203" cm="1">
        <f t="array" ref="C248">IF('Data Table'!C249="", "-",
   IF('Data Table'!C249="-", "-",
      IF(ISNUMBER('Data Table'!C249*1), 'Data Table'!C249,
         IF(ISNUMBER(SEARCH("hrs", 'Data Table'!C249)),
            IFERROR(
               ROUND(SUMPRODUCT(
                  VALUE(LEFT(_xlfn.TEXTSPLIT('Data Table'!C249, CHAR(10)), FIND("-", _xlfn.TEXTSPLIT('Data Table'!C249, CHAR(10)))-1)) *
                  (VALUE(MID(_xlfn.TEXTSPLIT('Data Table'!C249, CHAR(10)), FIND("-", _xlfn.TEXTSPLIT('Data Table'!C249, CHAR(10)))+2,
                  SEARCH("hrs", _xlfn.TEXTSPLIT('Data Table'!C249, CHAR(10)))-SEARCH("-", _xlfn.TEXTSPLIT('Data Table'!C249, CHAR(10)))-2))/12)
               ), 2),
               "-"
            )
         )
      )
   )
)</f>
        <v>70</v>
      </c>
      <c r="D248" s="203" cm="1">
        <f t="array" ref="D248">IF('Data Table'!D249="", "-",
   IF('Data Table'!D249="-", "-",
      IF(ISNUMBER('Data Table'!D249*1), 'Data Table'!D249,
         IF(ISNUMBER(SEARCH("hrs", 'Data Table'!D249)),
            IFERROR(
               ROUND(SUMPRODUCT(
                  VALUE(LEFT(_xlfn.TEXTSPLIT('Data Table'!D249, CHAR(10)), FIND("-", _xlfn.TEXTSPLIT('Data Table'!D249, CHAR(10)))-1)) *
                  (VALUE(MID(_xlfn.TEXTSPLIT('Data Table'!D249, CHAR(10)), FIND("-", _xlfn.TEXTSPLIT('Data Table'!D249, CHAR(10)))+2,
                  SEARCH("hrs", _xlfn.TEXTSPLIT('Data Table'!D249, CHAR(10)))-SEARCH("-", _xlfn.TEXTSPLIT('Data Table'!D249, CHAR(10)))-2))/12)
               ), 2),
               "-"
            )
         )
      )
   )
)</f>
        <v>29</v>
      </c>
      <c r="E248" s="203" cm="1">
        <f t="array" ref="E248">IF('Data Table'!E249="", "-",
   IF('Data Table'!E249="-", "-",
      IF(ISNUMBER('Data Table'!E249*1), 'Data Table'!E249,
         IF(ISNUMBER(SEARCH("hrs", 'Data Table'!E249)),
            IFERROR(
               ROUND(SUMPRODUCT(
                  VALUE(LEFT(_xlfn.TEXTSPLIT('Data Table'!E249, CHAR(10)), FIND("-", _xlfn.TEXTSPLIT('Data Table'!E249, CHAR(10)))-1)) *
                  (VALUE(MID(_xlfn.TEXTSPLIT('Data Table'!E249, CHAR(10)), FIND("-", _xlfn.TEXTSPLIT('Data Table'!E249, CHAR(10)))+2,
                  SEARCH("hrs", _xlfn.TEXTSPLIT('Data Table'!E249, CHAR(10)))-SEARCH("-", _xlfn.TEXTSPLIT('Data Table'!E249, CHAR(10)))-2))/12)
               ), 2),
               "-"
            )
         )
      )
   )
)</f>
        <v>29</v>
      </c>
      <c r="F248" s="203" cm="1">
        <f t="array" ref="F248">IF('Data Table'!F249="", "-",
   IF('Data Table'!F249="-", "-",
      IF(ISNUMBER('Data Table'!F249*1), 'Data Table'!F249,
         IF(ISNUMBER(SEARCH("hrs", 'Data Table'!F249)),
            IFERROR(
               ROUND(SUMPRODUCT(
                  VALUE(LEFT(_xlfn.TEXTSPLIT('Data Table'!F249, CHAR(10)), FIND("-", _xlfn.TEXTSPLIT('Data Table'!F249, CHAR(10)))-1)) *
                  (VALUE(MID(_xlfn.TEXTSPLIT('Data Table'!F249, CHAR(10)), FIND("-", _xlfn.TEXTSPLIT('Data Table'!F249, CHAR(10)))+2,
                  SEARCH("hrs", _xlfn.TEXTSPLIT('Data Table'!F249, CHAR(10)))-SEARCH("-", _xlfn.TEXTSPLIT('Data Table'!F249, CHAR(10)))-2))/12)
               ), 2),
               "-"
            )
         )
      )
   )
)</f>
        <v>10</v>
      </c>
      <c r="G248" s="203" cm="1">
        <f t="array" ref="G248">IF('Data Table'!G249="", "-",
   IF('Data Table'!G249="-", "-",
      IF(ISNUMBER('Data Table'!G249*1), 'Data Table'!G249,
         IF(ISNUMBER(SEARCH("hrs", 'Data Table'!G249)),
            IFERROR(
               ROUND(SUMPRODUCT(
                  VALUE(LEFT(_xlfn.TEXTSPLIT('Data Table'!G249, CHAR(10)), FIND("-", _xlfn.TEXTSPLIT('Data Table'!G249, CHAR(10)))-1)) *
                  (VALUE(MID(_xlfn.TEXTSPLIT('Data Table'!G249, CHAR(10)), FIND("-", _xlfn.TEXTSPLIT('Data Table'!G249, CHAR(10)))+2,
                  SEARCH("hrs", _xlfn.TEXTSPLIT('Data Table'!G249, CHAR(10)))-SEARCH("-", _xlfn.TEXTSPLIT('Data Table'!G249, CHAR(10)))-2))/12)
               ), 2),
               "-"
            )
         )
      )
   )
)</f>
        <v>10</v>
      </c>
      <c r="H248" s="203" cm="1">
        <f t="array" ref="H248">IF('Data Table'!H249="", "-",
   IF('Data Table'!H249="-", "-",
      IF(ISNUMBER('Data Table'!H249*1), 'Data Table'!H249,
         IF(ISNUMBER(SEARCH("hrs", 'Data Table'!H249)),
            IFERROR(
               ROUND(SUMPRODUCT(
                  VALUE(LEFT(_xlfn.TEXTSPLIT('Data Table'!H249, CHAR(10)), FIND("-", _xlfn.TEXTSPLIT('Data Table'!H249, CHAR(10)))-1)) *
                  (VALUE(MID(_xlfn.TEXTSPLIT('Data Table'!H249, CHAR(10)), FIND("-", _xlfn.TEXTSPLIT('Data Table'!H249, CHAR(10)))+2,
                  SEARCH("hrs", _xlfn.TEXTSPLIT('Data Table'!H249, CHAR(10)))-SEARCH("-", _xlfn.TEXTSPLIT('Data Table'!H249, CHAR(10)))-2))/12)
               ), 2),
               "-"
            )
         )
      )
   )
)</f>
        <v>8</v>
      </c>
      <c r="I248" s="203" cm="1">
        <f t="array" ref="I248">IF('Data Table'!I249="", "-",
   IF('Data Table'!I249="-", "-",
      IF(ISNUMBER('Data Table'!I249*1), 'Data Table'!I249,
         IF(ISNUMBER(SEARCH("hrs", 'Data Table'!I249)),
            IFERROR(
               ROUND(SUMPRODUCT(
                  VALUE(LEFT(_xlfn.TEXTSPLIT('Data Table'!I249, CHAR(10)), FIND("-", _xlfn.TEXTSPLIT('Data Table'!I249, CHAR(10)))-1)) *
                  (VALUE(MID(_xlfn.TEXTSPLIT('Data Table'!I249, CHAR(10)), FIND("-", _xlfn.TEXTSPLIT('Data Table'!I249, CHAR(10)))+2,
                  SEARCH("hrs", _xlfn.TEXTSPLIT('Data Table'!I249, CHAR(10)))-SEARCH("-", _xlfn.TEXTSPLIT('Data Table'!I249, CHAR(10)))-2))/12)
               ), 2),
               "-"
            )
         )
      )
   )
)</f>
        <v>8</v>
      </c>
      <c r="J248" s="203" cm="1">
        <f t="array" ref="J248">IF('Data Table'!J249="", "-",
   IF('Data Table'!J249="-", "-",
      IF(ISNUMBER('Data Table'!J249*1), 'Data Table'!J249,
         IF(ISNUMBER(SEARCH("hrs", 'Data Table'!J249)),
            IFERROR(
               ROUND(SUMPRODUCT(
                  VALUE(LEFT(_xlfn.TEXTSPLIT('Data Table'!J249, CHAR(10)), FIND("-", _xlfn.TEXTSPLIT('Data Table'!J249, CHAR(10)))-1)) *
                  (VALUE(MID(_xlfn.TEXTSPLIT('Data Table'!J249, CHAR(10)), FIND("-", _xlfn.TEXTSPLIT('Data Table'!J249, CHAR(10)))+2,
                  SEARCH("hrs", _xlfn.TEXTSPLIT('Data Table'!J249, CHAR(10)))-SEARCH("-", _xlfn.TEXTSPLIT('Data Table'!J249, CHAR(10)))-2))/12)
               ), 2),
               "-"
            )
         )
      )
   )
)</f>
        <v>2</v>
      </c>
      <c r="K248" s="203" cm="1">
        <f t="array" ref="K248">IF('Data Table'!K249="", "-",
   IF('Data Table'!K249="-", "-",
      IF(ISNUMBER('Data Table'!K249*1), 'Data Table'!K249,
         IF(ISNUMBER(SEARCH("hrs", 'Data Table'!K249)),
            IFERROR(
               ROUND(SUMPRODUCT(
                  VALUE(LEFT(_xlfn.TEXTSPLIT('Data Table'!K249, CHAR(10)), FIND("-", _xlfn.TEXTSPLIT('Data Table'!K249, CHAR(10)))-1)) *
                  (VALUE(MID(_xlfn.TEXTSPLIT('Data Table'!K249, CHAR(10)), FIND("-", _xlfn.TEXTSPLIT('Data Table'!K249, CHAR(10)))+2,
                  SEARCH("hrs", _xlfn.TEXTSPLIT('Data Table'!K249, CHAR(10)))-SEARCH("-", _xlfn.TEXTSPLIT('Data Table'!K249, CHAR(10)))-2))/12)
               ), 2),
               "-"
            )
         )
      )
   )
)</f>
        <v>2</v>
      </c>
      <c r="L248" s="203" cm="1">
        <f t="array" ref="L248">IF('Data Table'!N249="", "-",
   IF('Data Table'!N249="-", "-",
      IF(ISNUMBER('Data Table'!N249*1), 'Data Table'!N249,
         IF(ISNUMBER(SEARCH("hrs", 'Data Table'!N249)),
            IFERROR(
               ROUND(SUMPRODUCT(
                  VALUE(LEFT(_xlfn.TEXTSPLIT('Data Table'!N249, CHAR(10)), FIND("-", _xlfn.TEXTSPLIT('Data Table'!N249, CHAR(10)))-1)) *
                  (VALUE(MID(_xlfn.TEXTSPLIT('Data Table'!N249, CHAR(10)), FIND("-", _xlfn.TEXTSPLIT('Data Table'!N249, CHAR(10)))+2,
                  SEARCH("hrs", _xlfn.TEXTSPLIT('Data Table'!N249, CHAR(10)))-SEARCH("-", _xlfn.TEXTSPLIT('Data Table'!N249, CHAR(10)))-2))/12)
               ), 2),
               "-"
            )
         )
      )
   )
)</f>
        <v>2</v>
      </c>
      <c r="M248" s="203" cm="1">
        <f t="array" ref="M248">IF('Data Table'!O249="", "-",
   IF('Data Table'!O249="-", "-",
      IF(ISNUMBER('Data Table'!O249*1), 'Data Table'!O249,
         IF(ISNUMBER(SEARCH("hrs", 'Data Table'!O249)),
            IFERROR(
               ROUND(SUMPRODUCT(
                  VALUE(LEFT(_xlfn.TEXTSPLIT('Data Table'!O249, CHAR(10)), FIND("-", _xlfn.TEXTSPLIT('Data Table'!O249, CHAR(10)))-1)) *
                  (VALUE(MID(_xlfn.TEXTSPLIT('Data Table'!O249, CHAR(10)), FIND("-", _xlfn.TEXTSPLIT('Data Table'!O249, CHAR(10)))+2,
                  SEARCH("hrs", _xlfn.TEXTSPLIT('Data Table'!O249, CHAR(10)))-SEARCH("-", _xlfn.TEXTSPLIT('Data Table'!O249, CHAR(10)))-2))/12)
               ), 2),
               "-"
            )
         )
      )
   )
)</f>
        <v>2</v>
      </c>
      <c r="N248" s="203" cm="1">
        <f t="array" ref="N248">IF('Data Table'!P249="", "-",
   IF('Data Table'!P249="-", "-",
      IF(ISNUMBER('Data Table'!P249*1), 'Data Table'!P249,
         IF(ISNUMBER(SEARCH("hrs", 'Data Table'!P249)),
            IFERROR(
               ROUND(SUMPRODUCT(
                  VALUE(LEFT(_xlfn.TEXTSPLIT('Data Table'!P249, CHAR(10)), FIND("-", _xlfn.TEXTSPLIT('Data Table'!P249, CHAR(10)))-1)) *
                  (VALUE(MID(_xlfn.TEXTSPLIT('Data Table'!P249, CHAR(10)), FIND("-", _xlfn.TEXTSPLIT('Data Table'!P249, CHAR(10)))+2,
                  SEARCH("hrs", _xlfn.TEXTSPLIT('Data Table'!P249, CHAR(10)))-SEARCH("-", _xlfn.TEXTSPLIT('Data Table'!P249, CHAR(10)))-2))/12)
               ), 2),
               "-"
            )
         )
      )
   )
)</f>
        <v>4</v>
      </c>
      <c r="O248" s="203" cm="1">
        <f t="array" ref="O248">IF('Data Table'!Q249="", "-",
   IF('Data Table'!Q249="-", "-",
      IF(ISNUMBER('Data Table'!Q249*1), 'Data Table'!Q249,
         IF(ISNUMBER(SEARCH("hrs", 'Data Table'!Q249)),
            IFERROR(
               ROUND(SUMPRODUCT(
                  VALUE(LEFT(_xlfn.TEXTSPLIT('Data Table'!Q249, CHAR(10)), FIND("-", _xlfn.TEXTSPLIT('Data Table'!Q249, CHAR(10)))-1)) *
                  (VALUE(MID(_xlfn.TEXTSPLIT('Data Table'!Q249, CHAR(10)), FIND("-", _xlfn.TEXTSPLIT('Data Table'!Q249, CHAR(10)))+2,
                  SEARCH("hrs", _xlfn.TEXTSPLIT('Data Table'!Q249, CHAR(10)))-SEARCH("-", _xlfn.TEXTSPLIT('Data Table'!Q249, CHAR(10)))-2))/12)
               ), 2),
               "-"
            )
         )
      )
   )
)</f>
        <v>3</v>
      </c>
      <c r="P248" s="203" cm="1">
        <f t="array" ref="P248">IF('Data Table'!R249="", "-",
   IF('Data Table'!R249="-", "-",
      IF(ISNUMBER('Data Table'!R249*1), 'Data Table'!R249,
         IF(ISNUMBER(SEARCH("hrs", 'Data Table'!R249)),
            IFERROR(
               ROUND(SUMPRODUCT(
                  VALUE(LEFT(_xlfn.TEXTSPLIT('Data Table'!R249, CHAR(10)), FIND("-", _xlfn.TEXTSPLIT('Data Table'!R249, CHAR(10)))-1)) *
                  (VALUE(MID(_xlfn.TEXTSPLIT('Data Table'!R249, CHAR(10)), FIND("-", _xlfn.TEXTSPLIT('Data Table'!R249, CHAR(10)))+2,
                  SEARCH("hrs", _xlfn.TEXTSPLIT('Data Table'!R249, CHAR(10)))-SEARCH("-", _xlfn.TEXTSPLIT('Data Table'!R249, CHAR(10)))-2))/12)
               ), 2),
               "-"
            )
         )
      )
   )
)</f>
        <v>2</v>
      </c>
      <c r="Q248" s="203" cm="1">
        <f t="array" ref="Q248">IF('Data Table'!S249="", "-",
   IF('Data Table'!S249="-", "-",
      IF(ISNUMBER('Data Table'!S249*1), 'Data Table'!S249,
         IF(ISNUMBER(SEARCH("hrs", 'Data Table'!S249)),
            IFERROR(
               ROUND(SUMPRODUCT(
                  VALUE(LEFT(_xlfn.TEXTSPLIT('Data Table'!S249, CHAR(10)), FIND("-", _xlfn.TEXTSPLIT('Data Table'!S249, CHAR(10)))-1)) *
                  (VALUE(MID(_xlfn.TEXTSPLIT('Data Table'!S249, CHAR(10)), FIND("-", _xlfn.TEXTSPLIT('Data Table'!S249, CHAR(10)))+2,
                  SEARCH("hrs", _xlfn.TEXTSPLIT('Data Table'!S249, CHAR(10)))-SEARCH("-", _xlfn.TEXTSPLIT('Data Table'!S249, CHAR(10)))-2))/12)
               ), 2),
               "-"
            )
         )
      )
   )
)</f>
        <v>2</v>
      </c>
      <c r="R248" s="203" cm="1">
        <f t="array" ref="R248">IF('Data Table'!T249="", "-",
   IF('Data Table'!T249="-", "-",
      IF(ISNUMBER('Data Table'!T249*1), 'Data Table'!T249,
         IF(ISNUMBER(SEARCH("hrs", 'Data Table'!T249)),
            IFERROR(
               ROUND(SUMPRODUCT(
                  VALUE(LEFT(_xlfn.TEXTSPLIT('Data Table'!T249, CHAR(10)), FIND("-", _xlfn.TEXTSPLIT('Data Table'!T249, CHAR(10)))-1)) *
                  (VALUE(MID(_xlfn.TEXTSPLIT('Data Table'!T249, CHAR(10)), FIND("-", _xlfn.TEXTSPLIT('Data Table'!T249, CHAR(10)))+2,
                  SEARCH("hrs", _xlfn.TEXTSPLIT('Data Table'!T249, CHAR(10)))-SEARCH("-", _xlfn.TEXTSPLIT('Data Table'!T249, CHAR(10)))-2))/12)
               ), 2),
               "-"
            )
         )
      )
   )
)</f>
        <v>2</v>
      </c>
      <c r="S248" s="203" cm="1">
        <f t="array" ref="S248">IF('Data Table'!U249="", "-",
   IF('Data Table'!U249="-", "-",
      IF(ISNUMBER('Data Table'!U249*1), 'Data Table'!U249,
         IF(ISNUMBER(SEARCH("hrs", 'Data Table'!U249)),
            IFERROR(
               ROUND(SUMPRODUCT(
                  VALUE(LEFT(_xlfn.TEXTSPLIT('Data Table'!U249, CHAR(10)), FIND("-", _xlfn.TEXTSPLIT('Data Table'!U249, CHAR(10)))-1)) *
                  (VALUE(MID(_xlfn.TEXTSPLIT('Data Table'!U249, CHAR(10)), FIND("-", _xlfn.TEXTSPLIT('Data Table'!U249, CHAR(10)))+2,
                  SEARCH("hrs", _xlfn.TEXTSPLIT('Data Table'!U249, CHAR(10)))-SEARCH("-", _xlfn.TEXTSPLIT('Data Table'!U249, CHAR(10)))-2))/12)
               ), 2),
               "-"
            )
         )
      )
   )
)</f>
        <v>2</v>
      </c>
      <c r="T248" s="251">
        <v>17667</v>
      </c>
      <c r="U248" s="251">
        <v>67606</v>
      </c>
      <c r="V248" s="251">
        <v>529</v>
      </c>
      <c r="W248" s="295"/>
    </row>
    <row r="249" spans="1:23" s="3" customFormat="1" ht="20.25" customHeight="1">
      <c r="A249" s="205">
        <v>45559</v>
      </c>
      <c r="B249" s="203" cm="1">
        <f t="array" ref="B249">IF('Data Table'!B250="", "-",
   IF('Data Table'!B250="-", "-",
      IF(ISNUMBER('Data Table'!B250*1), 'Data Table'!B250,
         IF(ISNUMBER(SEARCH("hrs", 'Data Table'!B250)),
            IFERROR(
               ROUND(SUMPRODUCT(
                  VALUE(LEFT(_xlfn.TEXTSPLIT('Data Table'!B250, CHAR(10)), FIND("-", _xlfn.TEXTSPLIT('Data Table'!B250, CHAR(10)))-1)) *
                  (VALUE(MID(_xlfn.TEXTSPLIT('Data Table'!B250, CHAR(10)), FIND("-", _xlfn.TEXTSPLIT('Data Table'!B250, CHAR(10)))+2,
                  SEARCH("hrs", _xlfn.TEXTSPLIT('Data Table'!B250, CHAR(10)))-SEARCH("-", _xlfn.TEXTSPLIT('Data Table'!B250, CHAR(10)))-2))/12)
               ), 2),
               "-"
            )
         )
      )
   )
)</f>
        <v>70</v>
      </c>
      <c r="C249" s="203" cm="1">
        <f t="array" ref="C249">IF('Data Table'!C250="", "-",
   IF('Data Table'!C250="-", "-",
      IF(ISNUMBER('Data Table'!C250*1), 'Data Table'!C250,
         IF(ISNUMBER(SEARCH("hrs", 'Data Table'!C250)),
            IFERROR(
               ROUND(SUMPRODUCT(
                  VALUE(LEFT(_xlfn.TEXTSPLIT('Data Table'!C250, CHAR(10)), FIND("-", _xlfn.TEXTSPLIT('Data Table'!C250, CHAR(10)))-1)) *
                  (VALUE(MID(_xlfn.TEXTSPLIT('Data Table'!C250, CHAR(10)), FIND("-", _xlfn.TEXTSPLIT('Data Table'!C250, CHAR(10)))+2,
                  SEARCH("hrs", _xlfn.TEXTSPLIT('Data Table'!C250, CHAR(10)))-SEARCH("-", _xlfn.TEXTSPLIT('Data Table'!C250, CHAR(10)))-2))/12)
               ), 2),
               "-"
            )
         )
      )
   )
)</f>
        <v>70</v>
      </c>
      <c r="D249" s="203" cm="1">
        <f t="array" ref="D249">IF('Data Table'!D250="", "-",
   IF('Data Table'!D250="-", "-",
      IF(ISNUMBER('Data Table'!D250*1), 'Data Table'!D250,
         IF(ISNUMBER(SEARCH("hrs", 'Data Table'!D250)),
            IFERROR(
               ROUND(SUMPRODUCT(
                  VALUE(LEFT(_xlfn.TEXTSPLIT('Data Table'!D250, CHAR(10)), FIND("-", _xlfn.TEXTSPLIT('Data Table'!D250, CHAR(10)))-1)) *
                  (VALUE(MID(_xlfn.TEXTSPLIT('Data Table'!D250, CHAR(10)), FIND("-", _xlfn.TEXTSPLIT('Data Table'!D250, CHAR(10)))+2,
                  SEARCH("hrs", _xlfn.TEXTSPLIT('Data Table'!D250, CHAR(10)))-SEARCH("-", _xlfn.TEXTSPLIT('Data Table'!D250, CHAR(10)))-2))/12)
               ), 2),
               "-"
            )
         )
      )
   )
)</f>
        <v>29</v>
      </c>
      <c r="E249" s="203" cm="1">
        <f t="array" ref="E249">IF('Data Table'!E250="", "-",
   IF('Data Table'!E250="-", "-",
      IF(ISNUMBER('Data Table'!E250*1), 'Data Table'!E250,
         IF(ISNUMBER(SEARCH("hrs", 'Data Table'!E250)),
            IFERROR(
               ROUND(SUMPRODUCT(
                  VALUE(LEFT(_xlfn.TEXTSPLIT('Data Table'!E250, CHAR(10)), FIND("-", _xlfn.TEXTSPLIT('Data Table'!E250, CHAR(10)))-1)) *
                  (VALUE(MID(_xlfn.TEXTSPLIT('Data Table'!E250, CHAR(10)), FIND("-", _xlfn.TEXTSPLIT('Data Table'!E250, CHAR(10)))+2,
                  SEARCH("hrs", _xlfn.TEXTSPLIT('Data Table'!E250, CHAR(10)))-SEARCH("-", _xlfn.TEXTSPLIT('Data Table'!E250, CHAR(10)))-2))/12)
               ), 2),
               "-"
            )
         )
      )
   )
)</f>
        <v>29</v>
      </c>
      <c r="F249" s="203" cm="1">
        <f t="array" ref="F249">IF('Data Table'!F250="", "-",
   IF('Data Table'!F250="-", "-",
      IF(ISNUMBER('Data Table'!F250*1), 'Data Table'!F250,
         IF(ISNUMBER(SEARCH("hrs", 'Data Table'!F250)),
            IFERROR(
               ROUND(SUMPRODUCT(
                  VALUE(LEFT(_xlfn.TEXTSPLIT('Data Table'!F250, CHAR(10)), FIND("-", _xlfn.TEXTSPLIT('Data Table'!F250, CHAR(10)))-1)) *
                  (VALUE(MID(_xlfn.TEXTSPLIT('Data Table'!F250, CHAR(10)), FIND("-", _xlfn.TEXTSPLIT('Data Table'!F250, CHAR(10)))+2,
                  SEARCH("hrs", _xlfn.TEXTSPLIT('Data Table'!F250, CHAR(10)))-SEARCH("-", _xlfn.TEXTSPLIT('Data Table'!F250, CHAR(10)))-2))/12)
               ), 2),
               "-"
            )
         )
      )
   )
)</f>
        <v>10</v>
      </c>
      <c r="G249" s="203" cm="1">
        <f t="array" ref="G249">IF('Data Table'!G250="", "-",
   IF('Data Table'!G250="-", "-",
      IF(ISNUMBER('Data Table'!G250*1), 'Data Table'!G250,
         IF(ISNUMBER(SEARCH("hrs", 'Data Table'!G250)),
            IFERROR(
               ROUND(SUMPRODUCT(
                  VALUE(LEFT(_xlfn.TEXTSPLIT('Data Table'!G250, CHAR(10)), FIND("-", _xlfn.TEXTSPLIT('Data Table'!G250, CHAR(10)))-1)) *
                  (VALUE(MID(_xlfn.TEXTSPLIT('Data Table'!G250, CHAR(10)), FIND("-", _xlfn.TEXTSPLIT('Data Table'!G250, CHAR(10)))+2,
                  SEARCH("hrs", _xlfn.TEXTSPLIT('Data Table'!G250, CHAR(10)))-SEARCH("-", _xlfn.TEXTSPLIT('Data Table'!G250, CHAR(10)))-2))/12)
               ), 2),
               "-"
            )
         )
      )
   )
)</f>
        <v>10</v>
      </c>
      <c r="H249" s="203" cm="1">
        <f t="array" ref="H249">IF('Data Table'!H250="", "-",
   IF('Data Table'!H250="-", "-",
      IF(ISNUMBER('Data Table'!H250*1), 'Data Table'!H250,
         IF(ISNUMBER(SEARCH("hrs", 'Data Table'!H250)),
            IFERROR(
               ROUND(SUMPRODUCT(
                  VALUE(LEFT(_xlfn.TEXTSPLIT('Data Table'!H250, CHAR(10)), FIND("-", _xlfn.TEXTSPLIT('Data Table'!H250, CHAR(10)))-1)) *
                  (VALUE(MID(_xlfn.TEXTSPLIT('Data Table'!H250, CHAR(10)), FIND("-", _xlfn.TEXTSPLIT('Data Table'!H250, CHAR(10)))+2,
                  SEARCH("hrs", _xlfn.TEXTSPLIT('Data Table'!H250, CHAR(10)))-SEARCH("-", _xlfn.TEXTSPLIT('Data Table'!H250, CHAR(10)))-2))/12)
               ), 2),
               "-"
            )
         )
      )
   )
)</f>
        <v>8</v>
      </c>
      <c r="I249" s="203" cm="1">
        <f t="array" ref="I249">IF('Data Table'!I250="", "-",
   IF('Data Table'!I250="-", "-",
      IF(ISNUMBER('Data Table'!I250*1), 'Data Table'!I250,
         IF(ISNUMBER(SEARCH("hrs", 'Data Table'!I250)),
            IFERROR(
               ROUND(SUMPRODUCT(
                  VALUE(LEFT(_xlfn.TEXTSPLIT('Data Table'!I250, CHAR(10)), FIND("-", _xlfn.TEXTSPLIT('Data Table'!I250, CHAR(10)))-1)) *
                  (VALUE(MID(_xlfn.TEXTSPLIT('Data Table'!I250, CHAR(10)), FIND("-", _xlfn.TEXTSPLIT('Data Table'!I250, CHAR(10)))+2,
                  SEARCH("hrs", _xlfn.TEXTSPLIT('Data Table'!I250, CHAR(10)))-SEARCH("-", _xlfn.TEXTSPLIT('Data Table'!I250, CHAR(10)))-2))/12)
               ), 2),
               "-"
            )
         )
      )
   )
)</f>
        <v>8</v>
      </c>
      <c r="J249" s="203" cm="1">
        <f t="array" ref="J249">IF('Data Table'!J250="", "-",
   IF('Data Table'!J250="-", "-",
      IF(ISNUMBER('Data Table'!J250*1), 'Data Table'!J250,
         IF(ISNUMBER(SEARCH("hrs", 'Data Table'!J250)),
            IFERROR(
               ROUND(SUMPRODUCT(
                  VALUE(LEFT(_xlfn.TEXTSPLIT('Data Table'!J250, CHAR(10)), FIND("-", _xlfn.TEXTSPLIT('Data Table'!J250, CHAR(10)))-1)) *
                  (VALUE(MID(_xlfn.TEXTSPLIT('Data Table'!J250, CHAR(10)), FIND("-", _xlfn.TEXTSPLIT('Data Table'!J250, CHAR(10)))+2,
                  SEARCH("hrs", _xlfn.TEXTSPLIT('Data Table'!J250, CHAR(10)))-SEARCH("-", _xlfn.TEXTSPLIT('Data Table'!J250, CHAR(10)))-2))/12)
               ), 2),
               "-"
            )
         )
      )
   )
)</f>
        <v>2</v>
      </c>
      <c r="K249" s="203" cm="1">
        <f t="array" ref="K249">IF('Data Table'!K250="", "-",
   IF('Data Table'!K250="-", "-",
      IF(ISNUMBER('Data Table'!K250*1), 'Data Table'!K250,
         IF(ISNUMBER(SEARCH("hrs", 'Data Table'!K250)),
            IFERROR(
               ROUND(SUMPRODUCT(
                  VALUE(LEFT(_xlfn.TEXTSPLIT('Data Table'!K250, CHAR(10)), FIND("-", _xlfn.TEXTSPLIT('Data Table'!K250, CHAR(10)))-1)) *
                  (VALUE(MID(_xlfn.TEXTSPLIT('Data Table'!K250, CHAR(10)), FIND("-", _xlfn.TEXTSPLIT('Data Table'!K250, CHAR(10)))+2,
                  SEARCH("hrs", _xlfn.TEXTSPLIT('Data Table'!K250, CHAR(10)))-SEARCH("-", _xlfn.TEXTSPLIT('Data Table'!K250, CHAR(10)))-2))/12)
               ), 2),
               "-"
            )
         )
      )
   )
)</f>
        <v>2</v>
      </c>
      <c r="L249" s="203" cm="1">
        <f t="array" ref="L249">IF('Data Table'!N250="", "-",
   IF('Data Table'!N250="-", "-",
      IF(ISNUMBER('Data Table'!N250*1), 'Data Table'!N250,
         IF(ISNUMBER(SEARCH("hrs", 'Data Table'!N250)),
            IFERROR(
               ROUND(SUMPRODUCT(
                  VALUE(LEFT(_xlfn.TEXTSPLIT('Data Table'!N250, CHAR(10)), FIND("-", _xlfn.TEXTSPLIT('Data Table'!N250, CHAR(10)))-1)) *
                  (VALUE(MID(_xlfn.TEXTSPLIT('Data Table'!N250, CHAR(10)), FIND("-", _xlfn.TEXTSPLIT('Data Table'!N250, CHAR(10)))+2,
                  SEARCH("hrs", _xlfn.TEXTSPLIT('Data Table'!N250, CHAR(10)))-SEARCH("-", _xlfn.TEXTSPLIT('Data Table'!N250, CHAR(10)))-2))/12)
               ), 2),
               "-"
            )
         )
      )
   )
)</f>
        <v>2</v>
      </c>
      <c r="M249" s="203" cm="1">
        <f t="array" ref="M249">IF('Data Table'!O250="", "-",
   IF('Data Table'!O250="-", "-",
      IF(ISNUMBER('Data Table'!O250*1), 'Data Table'!O250,
         IF(ISNUMBER(SEARCH("hrs", 'Data Table'!O250)),
            IFERROR(
               ROUND(SUMPRODUCT(
                  VALUE(LEFT(_xlfn.TEXTSPLIT('Data Table'!O250, CHAR(10)), FIND("-", _xlfn.TEXTSPLIT('Data Table'!O250, CHAR(10)))-1)) *
                  (VALUE(MID(_xlfn.TEXTSPLIT('Data Table'!O250, CHAR(10)), FIND("-", _xlfn.TEXTSPLIT('Data Table'!O250, CHAR(10)))+2,
                  SEARCH("hrs", _xlfn.TEXTSPLIT('Data Table'!O250, CHAR(10)))-SEARCH("-", _xlfn.TEXTSPLIT('Data Table'!O250, CHAR(10)))-2))/12)
               ), 2),
               "-"
            )
         )
      )
   )
)</f>
        <v>2</v>
      </c>
      <c r="N249" s="203" cm="1">
        <f t="array" ref="N249">IF('Data Table'!P250="", "-",
   IF('Data Table'!P250="-", "-",
      IF(ISNUMBER('Data Table'!P250*1), 'Data Table'!P250,
         IF(ISNUMBER(SEARCH("hrs", 'Data Table'!P250)),
            IFERROR(
               ROUND(SUMPRODUCT(
                  VALUE(LEFT(_xlfn.TEXTSPLIT('Data Table'!P250, CHAR(10)), FIND("-", _xlfn.TEXTSPLIT('Data Table'!P250, CHAR(10)))-1)) *
                  (VALUE(MID(_xlfn.TEXTSPLIT('Data Table'!P250, CHAR(10)), FIND("-", _xlfn.TEXTSPLIT('Data Table'!P250, CHAR(10)))+2,
                  SEARCH("hrs", _xlfn.TEXTSPLIT('Data Table'!P250, CHAR(10)))-SEARCH("-", _xlfn.TEXTSPLIT('Data Table'!P250, CHAR(10)))-2))/12)
               ), 2),
               "-"
            )
         )
      )
   )
)</f>
        <v>4</v>
      </c>
      <c r="O249" s="203" cm="1">
        <f t="array" ref="O249">IF('Data Table'!Q250="", "-",
   IF('Data Table'!Q250="-", "-",
      IF(ISNUMBER('Data Table'!Q250*1), 'Data Table'!Q250,
         IF(ISNUMBER(SEARCH("hrs", 'Data Table'!Q250)),
            IFERROR(
               ROUND(SUMPRODUCT(
                  VALUE(LEFT(_xlfn.TEXTSPLIT('Data Table'!Q250, CHAR(10)), FIND("-", _xlfn.TEXTSPLIT('Data Table'!Q250, CHAR(10)))-1)) *
                  (VALUE(MID(_xlfn.TEXTSPLIT('Data Table'!Q250, CHAR(10)), FIND("-", _xlfn.TEXTSPLIT('Data Table'!Q250, CHAR(10)))+2,
                  SEARCH("hrs", _xlfn.TEXTSPLIT('Data Table'!Q250, CHAR(10)))-SEARCH("-", _xlfn.TEXTSPLIT('Data Table'!Q250, CHAR(10)))-2))/12)
               ), 2),
               "-"
            )
         )
      )
   )
)</f>
        <v>3</v>
      </c>
      <c r="P249" s="203" cm="1">
        <f t="array" ref="P249">IF('Data Table'!R250="", "-",
   IF('Data Table'!R250="-", "-",
      IF(ISNUMBER('Data Table'!R250*1), 'Data Table'!R250,
         IF(ISNUMBER(SEARCH("hrs", 'Data Table'!R250)),
            IFERROR(
               ROUND(SUMPRODUCT(
                  VALUE(LEFT(_xlfn.TEXTSPLIT('Data Table'!R250, CHAR(10)), FIND("-", _xlfn.TEXTSPLIT('Data Table'!R250, CHAR(10)))-1)) *
                  (VALUE(MID(_xlfn.TEXTSPLIT('Data Table'!R250, CHAR(10)), FIND("-", _xlfn.TEXTSPLIT('Data Table'!R250, CHAR(10)))+2,
                  SEARCH("hrs", _xlfn.TEXTSPLIT('Data Table'!R250, CHAR(10)))-SEARCH("-", _xlfn.TEXTSPLIT('Data Table'!R250, CHAR(10)))-2))/12)
               ), 2),
               "-"
            )
         )
      )
   )
)</f>
        <v>2</v>
      </c>
      <c r="Q249" s="203" cm="1">
        <f t="array" ref="Q249">IF('Data Table'!S250="", "-",
   IF('Data Table'!S250="-", "-",
      IF(ISNUMBER('Data Table'!S250*1), 'Data Table'!S250,
         IF(ISNUMBER(SEARCH("hrs", 'Data Table'!S250)),
            IFERROR(
               ROUND(SUMPRODUCT(
                  VALUE(LEFT(_xlfn.TEXTSPLIT('Data Table'!S250, CHAR(10)), FIND("-", _xlfn.TEXTSPLIT('Data Table'!S250, CHAR(10)))-1)) *
                  (VALUE(MID(_xlfn.TEXTSPLIT('Data Table'!S250, CHAR(10)), FIND("-", _xlfn.TEXTSPLIT('Data Table'!S250, CHAR(10)))+2,
                  SEARCH("hrs", _xlfn.TEXTSPLIT('Data Table'!S250, CHAR(10)))-SEARCH("-", _xlfn.TEXTSPLIT('Data Table'!S250, CHAR(10)))-2))/12)
               ), 2),
               "-"
            )
         )
      )
   )
)</f>
        <v>2</v>
      </c>
      <c r="R249" s="203" cm="1">
        <f t="array" ref="R249">IF('Data Table'!T250="", "-",
   IF('Data Table'!T250="-", "-",
      IF(ISNUMBER('Data Table'!T250*1), 'Data Table'!T250,
         IF(ISNUMBER(SEARCH("hrs", 'Data Table'!T250)),
            IFERROR(
               ROUND(SUMPRODUCT(
                  VALUE(LEFT(_xlfn.TEXTSPLIT('Data Table'!T250, CHAR(10)), FIND("-", _xlfn.TEXTSPLIT('Data Table'!T250, CHAR(10)))-1)) *
                  (VALUE(MID(_xlfn.TEXTSPLIT('Data Table'!T250, CHAR(10)), FIND("-", _xlfn.TEXTSPLIT('Data Table'!T250, CHAR(10)))+2,
                  SEARCH("hrs", _xlfn.TEXTSPLIT('Data Table'!T250, CHAR(10)))-SEARCH("-", _xlfn.TEXTSPLIT('Data Table'!T250, CHAR(10)))-2))/12)
               ), 2),
               "-"
            )
         )
      )
   )
)</f>
        <v>2</v>
      </c>
      <c r="S249" s="203" cm="1">
        <f t="array" ref="S249">IF('Data Table'!U250="", "-",
   IF('Data Table'!U250="-", "-",
      IF(ISNUMBER('Data Table'!U250*1), 'Data Table'!U250,
         IF(ISNUMBER(SEARCH("hrs", 'Data Table'!U250)),
            IFERROR(
               ROUND(SUMPRODUCT(
                  VALUE(LEFT(_xlfn.TEXTSPLIT('Data Table'!U250, CHAR(10)), FIND("-", _xlfn.TEXTSPLIT('Data Table'!U250, CHAR(10)))-1)) *
                  (VALUE(MID(_xlfn.TEXTSPLIT('Data Table'!U250, CHAR(10)), FIND("-", _xlfn.TEXTSPLIT('Data Table'!U250, CHAR(10)))+2,
                  SEARCH("hrs", _xlfn.TEXTSPLIT('Data Table'!U250, CHAR(10)))-SEARCH("-", _xlfn.TEXTSPLIT('Data Table'!U250, CHAR(10)))-2))/12)
               ), 2),
               "-"
            )
         )
      )
   )
)</f>
        <v>2</v>
      </c>
      <c r="T249" s="251">
        <v>17696</v>
      </c>
      <c r="U249" s="251">
        <v>69046</v>
      </c>
      <c r="V249" s="251">
        <v>1078</v>
      </c>
      <c r="W249" s="295"/>
    </row>
    <row r="250" spans="1:23" s="3" customFormat="1" ht="20.25" customHeight="1">
      <c r="A250" s="205">
        <v>45560</v>
      </c>
      <c r="B250" s="203" cm="1">
        <f t="array" ref="B250">IF('Data Table'!B251="", "-",
   IF('Data Table'!B251="-", "-",
      IF(ISNUMBER('Data Table'!B251*1), 'Data Table'!B251,
         IF(ISNUMBER(SEARCH("hrs", 'Data Table'!B251)),
            IFERROR(
               ROUND(SUMPRODUCT(
                  VALUE(LEFT(_xlfn.TEXTSPLIT('Data Table'!B251, CHAR(10)), FIND("-", _xlfn.TEXTSPLIT('Data Table'!B251, CHAR(10)))-1)) *
                  (VALUE(MID(_xlfn.TEXTSPLIT('Data Table'!B251, CHAR(10)), FIND("-", _xlfn.TEXTSPLIT('Data Table'!B251, CHAR(10)))+2,
                  SEARCH("hrs", _xlfn.TEXTSPLIT('Data Table'!B251, CHAR(10)))-SEARCH("-", _xlfn.TEXTSPLIT('Data Table'!B251, CHAR(10)))-2))/12)
               ), 2),
               "-"
            )
         )
      )
   )
)</f>
        <v>55</v>
      </c>
      <c r="C250" s="203" cm="1">
        <f t="array" ref="C250">IF('Data Table'!C251="", "-",
   IF('Data Table'!C251="-", "-",
      IF(ISNUMBER('Data Table'!C251*1), 'Data Table'!C251,
         IF(ISNUMBER(SEARCH("hrs", 'Data Table'!C251)),
            IFERROR(
               ROUND(SUMPRODUCT(
                  VALUE(LEFT(_xlfn.TEXTSPLIT('Data Table'!C251, CHAR(10)), FIND("-", _xlfn.TEXTSPLIT('Data Table'!C251, CHAR(10)))-1)) *
                  (VALUE(MID(_xlfn.TEXTSPLIT('Data Table'!C251, CHAR(10)), FIND("-", _xlfn.TEXTSPLIT('Data Table'!C251, CHAR(10)))+2,
                  SEARCH("hrs", _xlfn.TEXTSPLIT('Data Table'!C251, CHAR(10)))-SEARCH("-", _xlfn.TEXTSPLIT('Data Table'!C251, CHAR(10)))-2))/12)
               ), 2),
               "-"
            )
         )
      )
   )
)</f>
        <v>60</v>
      </c>
      <c r="D250" s="203" cm="1">
        <f t="array" ref="D250">IF('Data Table'!D251="", "-",
   IF('Data Table'!D251="-", "-",
      IF(ISNUMBER('Data Table'!D251*1), 'Data Table'!D251,
         IF(ISNUMBER(SEARCH("hrs", 'Data Table'!D251)),
            IFERROR(
               ROUND(SUMPRODUCT(
                  VALUE(LEFT(_xlfn.TEXTSPLIT('Data Table'!D251, CHAR(10)), FIND("-", _xlfn.TEXTSPLIT('Data Table'!D251, CHAR(10)))-1)) *
                  (VALUE(MID(_xlfn.TEXTSPLIT('Data Table'!D251, CHAR(10)), FIND("-", _xlfn.TEXTSPLIT('Data Table'!D251, CHAR(10)))+2,
                  SEARCH("hrs", _xlfn.TEXTSPLIT('Data Table'!D251, CHAR(10)))-SEARCH("-", _xlfn.TEXTSPLIT('Data Table'!D251, CHAR(10)))-2))/12)
               ), 2),
               "-"
            )
         )
      )
   )
)</f>
        <v>30</v>
      </c>
      <c r="E250" s="203" cm="1">
        <f t="array" ref="E250">IF('Data Table'!E251="", "-",
   IF('Data Table'!E251="-", "-",
      IF(ISNUMBER('Data Table'!E251*1), 'Data Table'!E251,
         IF(ISNUMBER(SEARCH("hrs", 'Data Table'!E251)),
            IFERROR(
               ROUND(SUMPRODUCT(
                  VALUE(LEFT(_xlfn.TEXTSPLIT('Data Table'!E251, CHAR(10)), FIND("-", _xlfn.TEXTSPLIT('Data Table'!E251, CHAR(10)))-1)) *
                  (VALUE(MID(_xlfn.TEXTSPLIT('Data Table'!E251, CHAR(10)), FIND("-", _xlfn.TEXTSPLIT('Data Table'!E251, CHAR(10)))+2,
                  SEARCH("hrs", _xlfn.TEXTSPLIT('Data Table'!E251, CHAR(10)))-SEARCH("-", _xlfn.TEXTSPLIT('Data Table'!E251, CHAR(10)))-2))/12)
               ), 2),
               "-"
            )
         )
      )
   )
)</f>
        <v>30</v>
      </c>
      <c r="F250" s="203" cm="1">
        <f t="array" ref="F250">IF('Data Table'!F251="", "-",
   IF('Data Table'!F251="-", "-",
      IF(ISNUMBER('Data Table'!F251*1), 'Data Table'!F251,
         IF(ISNUMBER(SEARCH("hrs", 'Data Table'!F251)),
            IFERROR(
               ROUND(SUMPRODUCT(
                  VALUE(LEFT(_xlfn.TEXTSPLIT('Data Table'!F251, CHAR(10)), FIND("-", _xlfn.TEXTSPLIT('Data Table'!F251, CHAR(10)))-1)) *
                  (VALUE(MID(_xlfn.TEXTSPLIT('Data Table'!F251, CHAR(10)), FIND("-", _xlfn.TEXTSPLIT('Data Table'!F251, CHAR(10)))+2,
                  SEARCH("hrs", _xlfn.TEXTSPLIT('Data Table'!F251, CHAR(10)))-SEARCH("-", _xlfn.TEXTSPLIT('Data Table'!F251, CHAR(10)))-2))/12)
               ), 2),
               "-"
            )
         )
      )
   )
)</f>
        <v>9</v>
      </c>
      <c r="G250" s="203" cm="1">
        <f t="array" ref="G250">IF('Data Table'!G251="", "-",
   IF('Data Table'!G251="-", "-",
      IF(ISNUMBER('Data Table'!G251*1), 'Data Table'!G251,
         IF(ISNUMBER(SEARCH("hrs", 'Data Table'!G251)),
            IFERROR(
               ROUND(SUMPRODUCT(
                  VALUE(LEFT(_xlfn.TEXTSPLIT('Data Table'!G251, CHAR(10)), FIND("-", _xlfn.TEXTSPLIT('Data Table'!G251, CHAR(10)))-1)) *
                  (VALUE(MID(_xlfn.TEXTSPLIT('Data Table'!G251, CHAR(10)), FIND("-", _xlfn.TEXTSPLIT('Data Table'!G251, CHAR(10)))+2,
                  SEARCH("hrs", _xlfn.TEXTSPLIT('Data Table'!G251, CHAR(10)))-SEARCH("-", _xlfn.TEXTSPLIT('Data Table'!G251, CHAR(10)))-2))/12)
               ), 2),
               "-"
            )
         )
      )
   )
)</f>
        <v>8</v>
      </c>
      <c r="H250" s="203" cm="1">
        <f t="array" ref="H250">IF('Data Table'!H251="", "-",
   IF('Data Table'!H251="-", "-",
      IF(ISNUMBER('Data Table'!H251*1), 'Data Table'!H251,
         IF(ISNUMBER(SEARCH("hrs", 'Data Table'!H251)),
            IFERROR(
               ROUND(SUMPRODUCT(
                  VALUE(LEFT(_xlfn.TEXTSPLIT('Data Table'!H251, CHAR(10)), FIND("-", _xlfn.TEXTSPLIT('Data Table'!H251, CHAR(10)))-1)) *
                  (VALUE(MID(_xlfn.TEXTSPLIT('Data Table'!H251, CHAR(10)), FIND("-", _xlfn.TEXTSPLIT('Data Table'!H251, CHAR(10)))+2,
                  SEARCH("hrs", _xlfn.TEXTSPLIT('Data Table'!H251, CHAR(10)))-SEARCH("-", _xlfn.TEXTSPLIT('Data Table'!H251, CHAR(10)))-2))/12)
               ), 2),
               "-"
            )
         )
      )
   )
)</f>
        <v>10</v>
      </c>
      <c r="I250" s="203" cm="1">
        <f t="array" ref="I250">IF('Data Table'!I251="", "-",
   IF('Data Table'!I251="-", "-",
      IF(ISNUMBER('Data Table'!I251*1), 'Data Table'!I251,
         IF(ISNUMBER(SEARCH("hrs", 'Data Table'!I251)),
            IFERROR(
               ROUND(SUMPRODUCT(
                  VALUE(LEFT(_xlfn.TEXTSPLIT('Data Table'!I251, CHAR(10)), FIND("-", _xlfn.TEXTSPLIT('Data Table'!I251, CHAR(10)))-1)) *
                  (VALUE(MID(_xlfn.TEXTSPLIT('Data Table'!I251, CHAR(10)), FIND("-", _xlfn.TEXTSPLIT('Data Table'!I251, CHAR(10)))+2,
                  SEARCH("hrs", _xlfn.TEXTSPLIT('Data Table'!I251, CHAR(10)))-SEARCH("-", _xlfn.TEXTSPLIT('Data Table'!I251, CHAR(10)))-2))/12)
               ), 2),
               "-"
            )
         )
      )
   )
)</f>
        <v>9</v>
      </c>
      <c r="J250" s="203" cm="1">
        <f t="array" ref="J250">IF('Data Table'!J251="", "-",
   IF('Data Table'!J251="-", "-",
      IF(ISNUMBER('Data Table'!J251*1), 'Data Table'!J251,
         IF(ISNUMBER(SEARCH("hrs", 'Data Table'!J251)),
            IFERROR(
               ROUND(SUMPRODUCT(
                  VALUE(LEFT(_xlfn.TEXTSPLIT('Data Table'!J251, CHAR(10)), FIND("-", _xlfn.TEXTSPLIT('Data Table'!J251, CHAR(10)))-1)) *
                  (VALUE(MID(_xlfn.TEXTSPLIT('Data Table'!J251, CHAR(10)), FIND("-", _xlfn.TEXTSPLIT('Data Table'!J251, CHAR(10)))+2,
                  SEARCH("hrs", _xlfn.TEXTSPLIT('Data Table'!J251, CHAR(10)))-SEARCH("-", _xlfn.TEXTSPLIT('Data Table'!J251, CHAR(10)))-2))/12)
               ), 2),
               "-"
            )
         )
      )
   )
)</f>
        <v>3</v>
      </c>
      <c r="K250" s="203" cm="1">
        <f t="array" ref="K250">IF('Data Table'!K251="", "-",
   IF('Data Table'!K251="-", "-",
      IF(ISNUMBER('Data Table'!K251*1), 'Data Table'!K251,
         IF(ISNUMBER(SEARCH("hrs", 'Data Table'!K251)),
            IFERROR(
               ROUND(SUMPRODUCT(
                  VALUE(LEFT(_xlfn.TEXTSPLIT('Data Table'!K251, CHAR(10)), FIND("-", _xlfn.TEXTSPLIT('Data Table'!K251, CHAR(10)))-1)) *
                  (VALUE(MID(_xlfn.TEXTSPLIT('Data Table'!K251, CHAR(10)), FIND("-", _xlfn.TEXTSPLIT('Data Table'!K251, CHAR(10)))+2,
                  SEARCH("hrs", _xlfn.TEXTSPLIT('Data Table'!K251, CHAR(10)))-SEARCH("-", _xlfn.TEXTSPLIT('Data Table'!K251, CHAR(10)))-2))/12)
               ), 2),
               "-"
            )
         )
      )
   )
)</f>
        <v>2</v>
      </c>
      <c r="L250" s="203" cm="1">
        <f t="array" ref="L250">IF('Data Table'!N251="", "-",
   IF('Data Table'!N251="-", "-",
      IF(ISNUMBER('Data Table'!N251*1), 'Data Table'!N251,
         IF(ISNUMBER(SEARCH("hrs", 'Data Table'!N251)),
            IFERROR(
               ROUND(SUMPRODUCT(
                  VALUE(LEFT(_xlfn.TEXTSPLIT('Data Table'!N251, CHAR(10)), FIND("-", _xlfn.TEXTSPLIT('Data Table'!N251, CHAR(10)))-1)) *
                  (VALUE(MID(_xlfn.TEXTSPLIT('Data Table'!N251, CHAR(10)), FIND("-", _xlfn.TEXTSPLIT('Data Table'!N251, CHAR(10)))+2,
                  SEARCH("hrs", _xlfn.TEXTSPLIT('Data Table'!N251, CHAR(10)))-SEARCH("-", _xlfn.TEXTSPLIT('Data Table'!N251, CHAR(10)))-2))/12)
               ), 2),
               "-"
            )
         )
      )
   )
)</f>
        <v>2</v>
      </c>
      <c r="M250" s="203" cm="1">
        <f t="array" ref="M250">IF('Data Table'!O251="", "-",
   IF('Data Table'!O251="-", "-",
      IF(ISNUMBER('Data Table'!O251*1), 'Data Table'!O251,
         IF(ISNUMBER(SEARCH("hrs", 'Data Table'!O251)),
            IFERROR(
               ROUND(SUMPRODUCT(
                  VALUE(LEFT(_xlfn.TEXTSPLIT('Data Table'!O251, CHAR(10)), FIND("-", _xlfn.TEXTSPLIT('Data Table'!O251, CHAR(10)))-1)) *
                  (VALUE(MID(_xlfn.TEXTSPLIT('Data Table'!O251, CHAR(10)), FIND("-", _xlfn.TEXTSPLIT('Data Table'!O251, CHAR(10)))+2,
                  SEARCH("hrs", _xlfn.TEXTSPLIT('Data Table'!O251, CHAR(10)))-SEARCH("-", _xlfn.TEXTSPLIT('Data Table'!O251, CHAR(10)))-2))/12)
               ), 2),
               "-"
            )
         )
      )
   )
)</f>
        <v>1</v>
      </c>
      <c r="N250" s="203" cm="1">
        <f t="array" ref="N250">IF('Data Table'!P251="", "-",
   IF('Data Table'!P251="-", "-",
      IF(ISNUMBER('Data Table'!P251*1), 'Data Table'!P251,
         IF(ISNUMBER(SEARCH("hrs", 'Data Table'!P251)),
            IFERROR(
               ROUND(SUMPRODUCT(
                  VALUE(LEFT(_xlfn.TEXTSPLIT('Data Table'!P251, CHAR(10)), FIND("-", _xlfn.TEXTSPLIT('Data Table'!P251, CHAR(10)))-1)) *
                  (VALUE(MID(_xlfn.TEXTSPLIT('Data Table'!P251, CHAR(10)), FIND("-", _xlfn.TEXTSPLIT('Data Table'!P251, CHAR(10)))+2,
                  SEARCH("hrs", _xlfn.TEXTSPLIT('Data Table'!P251, CHAR(10)))-SEARCH("-", _xlfn.TEXTSPLIT('Data Table'!P251, CHAR(10)))-2))/12)
               ), 2),
               "-"
            )
         )
      )
   )
)</f>
        <v>4</v>
      </c>
      <c r="O250" s="203" cm="1">
        <f t="array" ref="O250">IF('Data Table'!Q251="", "-",
   IF('Data Table'!Q251="-", "-",
      IF(ISNUMBER('Data Table'!Q251*1), 'Data Table'!Q251,
         IF(ISNUMBER(SEARCH("hrs", 'Data Table'!Q251)),
            IFERROR(
               ROUND(SUMPRODUCT(
                  VALUE(LEFT(_xlfn.TEXTSPLIT('Data Table'!Q251, CHAR(10)), FIND("-", _xlfn.TEXTSPLIT('Data Table'!Q251, CHAR(10)))-1)) *
                  (VALUE(MID(_xlfn.TEXTSPLIT('Data Table'!Q251, CHAR(10)), FIND("-", _xlfn.TEXTSPLIT('Data Table'!Q251, CHAR(10)))+2,
                  SEARCH("hrs", _xlfn.TEXTSPLIT('Data Table'!Q251, CHAR(10)))-SEARCH("-", _xlfn.TEXTSPLIT('Data Table'!Q251, CHAR(10)))-2))/12)
               ), 2),
               "-"
            )
         )
      )
   )
)</f>
        <v>3</v>
      </c>
      <c r="P250" s="203" cm="1">
        <f t="array" ref="P250">IF('Data Table'!R251="", "-",
   IF('Data Table'!R251="-", "-",
      IF(ISNUMBER('Data Table'!R251*1), 'Data Table'!R251,
         IF(ISNUMBER(SEARCH("hrs", 'Data Table'!R251)),
            IFERROR(
               ROUND(SUMPRODUCT(
                  VALUE(LEFT(_xlfn.TEXTSPLIT('Data Table'!R251, CHAR(10)), FIND("-", _xlfn.TEXTSPLIT('Data Table'!R251, CHAR(10)))-1)) *
                  (VALUE(MID(_xlfn.TEXTSPLIT('Data Table'!R251, CHAR(10)), FIND("-", _xlfn.TEXTSPLIT('Data Table'!R251, CHAR(10)))+2,
                  SEARCH("hrs", _xlfn.TEXTSPLIT('Data Table'!R251, CHAR(10)))-SEARCH("-", _xlfn.TEXTSPLIT('Data Table'!R251, CHAR(10)))-2))/12)
               ), 2),
               "-"
            )
         )
      )
   )
)</f>
        <v>2</v>
      </c>
      <c r="Q250" s="203" cm="1">
        <f t="array" ref="Q250">IF('Data Table'!S251="", "-",
   IF('Data Table'!S251="-", "-",
      IF(ISNUMBER('Data Table'!S251*1), 'Data Table'!S251,
         IF(ISNUMBER(SEARCH("hrs", 'Data Table'!S251)),
            IFERROR(
               ROUND(SUMPRODUCT(
                  VALUE(LEFT(_xlfn.TEXTSPLIT('Data Table'!S251, CHAR(10)), FIND("-", _xlfn.TEXTSPLIT('Data Table'!S251, CHAR(10)))-1)) *
                  (VALUE(MID(_xlfn.TEXTSPLIT('Data Table'!S251, CHAR(10)), FIND("-", _xlfn.TEXTSPLIT('Data Table'!S251, CHAR(10)))+2,
                  SEARCH("hrs", _xlfn.TEXTSPLIT('Data Table'!S251, CHAR(10)))-SEARCH("-", _xlfn.TEXTSPLIT('Data Table'!S251, CHAR(10)))-2))/12)
               ), 2),
               "-"
            )
         )
      )
   )
)</f>
        <v>2</v>
      </c>
      <c r="R250" s="203" cm="1">
        <f t="array" ref="R250">IF('Data Table'!T251="", "-",
   IF('Data Table'!T251="-", "-",
      IF(ISNUMBER('Data Table'!T251*1), 'Data Table'!T251,
         IF(ISNUMBER(SEARCH("hrs", 'Data Table'!T251)),
            IFERROR(
               ROUND(SUMPRODUCT(
                  VALUE(LEFT(_xlfn.TEXTSPLIT('Data Table'!T251, CHAR(10)), FIND("-", _xlfn.TEXTSPLIT('Data Table'!T251, CHAR(10)))-1)) *
                  (VALUE(MID(_xlfn.TEXTSPLIT('Data Table'!T251, CHAR(10)), FIND("-", _xlfn.TEXTSPLIT('Data Table'!T251, CHAR(10)))+2,
                  SEARCH("hrs", _xlfn.TEXTSPLIT('Data Table'!T251, CHAR(10)))-SEARCH("-", _xlfn.TEXTSPLIT('Data Table'!T251, CHAR(10)))-2))/12)
               ), 2),
               "-"
            )
         )
      )
   )
)</f>
        <v>2.96</v>
      </c>
      <c r="S250" s="203" cm="1">
        <f t="array" ref="S250">IF('Data Table'!U251="", "-",
   IF('Data Table'!U251="-", "-",
      IF(ISNUMBER('Data Table'!U251*1), 'Data Table'!U251,
         IF(ISNUMBER(SEARCH("hrs", 'Data Table'!U251)),
            IFERROR(
               ROUND(SUMPRODUCT(
                  VALUE(LEFT(_xlfn.TEXTSPLIT('Data Table'!U251, CHAR(10)), FIND("-", _xlfn.TEXTSPLIT('Data Table'!U251, CHAR(10)))-1)) *
                  (VALUE(MID(_xlfn.TEXTSPLIT('Data Table'!U251, CHAR(10)), FIND("-", _xlfn.TEXTSPLIT('Data Table'!U251, CHAR(10)))+2,
                  SEARCH("hrs", _xlfn.TEXTSPLIT('Data Table'!U251, CHAR(10)))-SEARCH("-", _xlfn.TEXTSPLIT('Data Table'!U251, CHAR(10)))-2))/12)
               ), 2),
               "-"
            )
         )
      )
   )
)</f>
        <v>3</v>
      </c>
      <c r="T250" s="251">
        <v>21702</v>
      </c>
      <c r="U250" s="251">
        <v>68644</v>
      </c>
      <c r="V250" s="251">
        <v>1037</v>
      </c>
      <c r="W250" s="295"/>
    </row>
    <row r="251" spans="1:23" s="3" customFormat="1" ht="20.25" customHeight="1">
      <c r="A251" s="205">
        <v>45561</v>
      </c>
      <c r="B251" s="203" cm="1">
        <f t="array" ref="B251">IF('Data Table'!B252="", "-",
   IF('Data Table'!B252="-", "-",
      IF(ISNUMBER('Data Table'!B252*1), 'Data Table'!B252,
         IF(ISNUMBER(SEARCH("hrs", 'Data Table'!B252)),
            IFERROR(
               ROUND(SUMPRODUCT(
                  VALUE(LEFT(_xlfn.TEXTSPLIT('Data Table'!B252, CHAR(10)), FIND("-", _xlfn.TEXTSPLIT('Data Table'!B252, CHAR(10)))-1)) *
                  (VALUE(MID(_xlfn.TEXTSPLIT('Data Table'!B252, CHAR(10)), FIND("-", _xlfn.TEXTSPLIT('Data Table'!B252, CHAR(10)))+2,
                  SEARCH("hrs", _xlfn.TEXTSPLIT('Data Table'!B252, CHAR(10)))-SEARCH("-", _xlfn.TEXTSPLIT('Data Table'!B252, CHAR(10)))-2))/12)
               ), 2),
               "-"
            )
         )
      )
   )
)</f>
        <v>60</v>
      </c>
      <c r="C251" s="203" cm="1">
        <f t="array" ref="C251">IF('Data Table'!C252="", "-",
   IF('Data Table'!C252="-", "-",
      IF(ISNUMBER('Data Table'!C252*1), 'Data Table'!C252,
         IF(ISNUMBER(SEARCH("hrs", 'Data Table'!C252)),
            IFERROR(
               ROUND(SUMPRODUCT(
                  VALUE(LEFT(_xlfn.TEXTSPLIT('Data Table'!C252, CHAR(10)), FIND("-", _xlfn.TEXTSPLIT('Data Table'!C252, CHAR(10)))-1)) *
                  (VALUE(MID(_xlfn.TEXTSPLIT('Data Table'!C252, CHAR(10)), FIND("-", _xlfn.TEXTSPLIT('Data Table'!C252, CHAR(10)))+2,
                  SEARCH("hrs", _xlfn.TEXTSPLIT('Data Table'!C252, CHAR(10)))-SEARCH("-", _xlfn.TEXTSPLIT('Data Table'!C252, CHAR(10)))-2))/12)
               ), 2),
               "-"
            )
         )
      )
   )
)</f>
        <v>60</v>
      </c>
      <c r="D251" s="203" cm="1">
        <f t="array" ref="D251">IF('Data Table'!D252="", "-",
   IF('Data Table'!D252="-", "-",
      IF(ISNUMBER('Data Table'!D252*1), 'Data Table'!D252,
         IF(ISNUMBER(SEARCH("hrs", 'Data Table'!D252)),
            IFERROR(
               ROUND(SUMPRODUCT(
                  VALUE(LEFT(_xlfn.TEXTSPLIT('Data Table'!D252, CHAR(10)), FIND("-", _xlfn.TEXTSPLIT('Data Table'!D252, CHAR(10)))-1)) *
                  (VALUE(MID(_xlfn.TEXTSPLIT('Data Table'!D252, CHAR(10)), FIND("-", _xlfn.TEXTSPLIT('Data Table'!D252, CHAR(10)))+2,
                  SEARCH("hrs", _xlfn.TEXTSPLIT('Data Table'!D252, CHAR(10)))-SEARCH("-", _xlfn.TEXTSPLIT('Data Table'!D252, CHAR(10)))-2))/12)
               ), 2),
               "-"
            )
         )
      )
   )
)</f>
        <v>29</v>
      </c>
      <c r="E251" s="203" cm="1">
        <f t="array" ref="E251">IF('Data Table'!E252="", "-",
   IF('Data Table'!E252="-", "-",
      IF(ISNUMBER('Data Table'!E252*1), 'Data Table'!E252,
         IF(ISNUMBER(SEARCH("hrs", 'Data Table'!E252)),
            IFERROR(
               ROUND(SUMPRODUCT(
                  VALUE(LEFT(_xlfn.TEXTSPLIT('Data Table'!E252, CHAR(10)), FIND("-", _xlfn.TEXTSPLIT('Data Table'!E252, CHAR(10)))-1)) *
                  (VALUE(MID(_xlfn.TEXTSPLIT('Data Table'!E252, CHAR(10)), FIND("-", _xlfn.TEXTSPLIT('Data Table'!E252, CHAR(10)))+2,
                  SEARCH("hrs", _xlfn.TEXTSPLIT('Data Table'!E252, CHAR(10)))-SEARCH("-", _xlfn.TEXTSPLIT('Data Table'!E252, CHAR(10)))-2))/12)
               ), 2),
               "-"
            )
         )
      )
   )
)</f>
        <v>30</v>
      </c>
      <c r="F251" s="203" cm="1">
        <f t="array" ref="F251">IF('Data Table'!F252="", "-",
   IF('Data Table'!F252="-", "-",
      IF(ISNUMBER('Data Table'!F252*1), 'Data Table'!F252,
         IF(ISNUMBER(SEARCH("hrs", 'Data Table'!F252)),
            IFERROR(
               ROUND(SUMPRODUCT(
                  VALUE(LEFT(_xlfn.TEXTSPLIT('Data Table'!F252, CHAR(10)), FIND("-", _xlfn.TEXTSPLIT('Data Table'!F252, CHAR(10)))-1)) *
                  (VALUE(MID(_xlfn.TEXTSPLIT('Data Table'!F252, CHAR(10)), FIND("-", _xlfn.TEXTSPLIT('Data Table'!F252, CHAR(10)))+2,
                  SEARCH("hrs", _xlfn.TEXTSPLIT('Data Table'!F252, CHAR(10)))-SEARCH("-", _xlfn.TEXTSPLIT('Data Table'!F252, CHAR(10)))-2))/12)
               ), 2),
               "-"
            )
         )
      )
   )
)</f>
        <v>7</v>
      </c>
      <c r="G251" s="203" cm="1">
        <f t="array" ref="G251">IF('Data Table'!G252="", "-",
   IF('Data Table'!G252="-", "-",
      IF(ISNUMBER('Data Table'!G252*1), 'Data Table'!G252,
         IF(ISNUMBER(SEARCH("hrs", 'Data Table'!G252)),
            IFERROR(
               ROUND(SUMPRODUCT(
                  VALUE(LEFT(_xlfn.TEXTSPLIT('Data Table'!G252, CHAR(10)), FIND("-", _xlfn.TEXTSPLIT('Data Table'!G252, CHAR(10)))-1)) *
                  (VALUE(MID(_xlfn.TEXTSPLIT('Data Table'!G252, CHAR(10)), FIND("-", _xlfn.TEXTSPLIT('Data Table'!G252, CHAR(10)))+2,
                  SEARCH("hrs", _xlfn.TEXTSPLIT('Data Table'!G252, CHAR(10)))-SEARCH("-", _xlfn.TEXTSPLIT('Data Table'!G252, CHAR(10)))-2))/12)
               ), 2),
               "-"
            )
         )
      )
   )
)</f>
        <v>9</v>
      </c>
      <c r="H251" s="203" cm="1">
        <f t="array" ref="H251">IF('Data Table'!H252="", "-",
   IF('Data Table'!H252="-", "-",
      IF(ISNUMBER('Data Table'!H252*1), 'Data Table'!H252,
         IF(ISNUMBER(SEARCH("hrs", 'Data Table'!H252)),
            IFERROR(
               ROUND(SUMPRODUCT(
                  VALUE(LEFT(_xlfn.TEXTSPLIT('Data Table'!H252, CHAR(10)), FIND("-", _xlfn.TEXTSPLIT('Data Table'!H252, CHAR(10)))-1)) *
                  (VALUE(MID(_xlfn.TEXTSPLIT('Data Table'!H252, CHAR(10)), FIND("-", _xlfn.TEXTSPLIT('Data Table'!H252, CHAR(10)))+2,
                  SEARCH("hrs", _xlfn.TEXTSPLIT('Data Table'!H252, CHAR(10)))-SEARCH("-", _xlfn.TEXTSPLIT('Data Table'!H252, CHAR(10)))-2))/12)
               ), 2),
               "-"
            )
         )
      )
   )
)</f>
        <v>6</v>
      </c>
      <c r="I251" s="203" cm="1">
        <f t="array" ref="I251">IF('Data Table'!I252="", "-",
   IF('Data Table'!I252="-", "-",
      IF(ISNUMBER('Data Table'!I252*1), 'Data Table'!I252,
         IF(ISNUMBER(SEARCH("hrs", 'Data Table'!I252)),
            IFERROR(
               ROUND(SUMPRODUCT(
                  VALUE(LEFT(_xlfn.TEXTSPLIT('Data Table'!I252, CHAR(10)), FIND("-", _xlfn.TEXTSPLIT('Data Table'!I252, CHAR(10)))-1)) *
                  (VALUE(MID(_xlfn.TEXTSPLIT('Data Table'!I252, CHAR(10)), FIND("-", _xlfn.TEXTSPLIT('Data Table'!I252, CHAR(10)))+2,
                  SEARCH("hrs", _xlfn.TEXTSPLIT('Data Table'!I252, CHAR(10)))-SEARCH("-", _xlfn.TEXTSPLIT('Data Table'!I252, CHAR(10)))-2))/12)
               ), 2),
               "-"
            )
         )
      )
   )
)</f>
        <v>10</v>
      </c>
      <c r="J251" s="203" cm="1">
        <f t="array" ref="J251">IF('Data Table'!J252="", "-",
   IF('Data Table'!J252="-", "-",
      IF(ISNUMBER('Data Table'!J252*1), 'Data Table'!J252,
         IF(ISNUMBER(SEARCH("hrs", 'Data Table'!J252)),
            IFERROR(
               ROUND(SUMPRODUCT(
                  VALUE(LEFT(_xlfn.TEXTSPLIT('Data Table'!J252, CHAR(10)), FIND("-", _xlfn.TEXTSPLIT('Data Table'!J252, CHAR(10)))-1)) *
                  (VALUE(MID(_xlfn.TEXTSPLIT('Data Table'!J252, CHAR(10)), FIND("-", _xlfn.TEXTSPLIT('Data Table'!J252, CHAR(10)))+2,
                  SEARCH("hrs", _xlfn.TEXTSPLIT('Data Table'!J252, CHAR(10)))-SEARCH("-", _xlfn.TEXTSPLIT('Data Table'!J252, CHAR(10)))-2))/12)
               ), 2),
               "-"
            )
         )
      )
   )
)</f>
        <v>1</v>
      </c>
      <c r="K251" s="203" cm="1">
        <f t="array" ref="K251">IF('Data Table'!K252="", "-",
   IF('Data Table'!K252="-", "-",
      IF(ISNUMBER('Data Table'!K252*1), 'Data Table'!K252,
         IF(ISNUMBER(SEARCH("hrs", 'Data Table'!K252)),
            IFERROR(
               ROUND(SUMPRODUCT(
                  VALUE(LEFT(_xlfn.TEXTSPLIT('Data Table'!K252, CHAR(10)), FIND("-", _xlfn.TEXTSPLIT('Data Table'!K252, CHAR(10)))-1)) *
                  (VALUE(MID(_xlfn.TEXTSPLIT('Data Table'!K252, CHAR(10)), FIND("-", _xlfn.TEXTSPLIT('Data Table'!K252, CHAR(10)))+2,
                  SEARCH("hrs", _xlfn.TEXTSPLIT('Data Table'!K252, CHAR(10)))-SEARCH("-", _xlfn.TEXTSPLIT('Data Table'!K252, CHAR(10)))-2))/12)
               ), 2),
               "-"
            )
         )
      )
   )
)</f>
        <v>1</v>
      </c>
      <c r="L251" s="203" cm="1">
        <f t="array" ref="L251">IF('Data Table'!N252="", "-",
   IF('Data Table'!N252="-", "-",
      IF(ISNUMBER('Data Table'!N252*1), 'Data Table'!N252,
         IF(ISNUMBER(SEARCH("hrs", 'Data Table'!N252)),
            IFERROR(
               ROUND(SUMPRODUCT(
                  VALUE(LEFT(_xlfn.TEXTSPLIT('Data Table'!N252, CHAR(10)), FIND("-", _xlfn.TEXTSPLIT('Data Table'!N252, CHAR(10)))-1)) *
                  (VALUE(MID(_xlfn.TEXTSPLIT('Data Table'!N252, CHAR(10)), FIND("-", _xlfn.TEXTSPLIT('Data Table'!N252, CHAR(10)))+2,
                  SEARCH("hrs", _xlfn.TEXTSPLIT('Data Table'!N252, CHAR(10)))-SEARCH("-", _xlfn.TEXTSPLIT('Data Table'!N252, CHAR(10)))-2))/12)
               ), 2),
               "-"
            )
         )
      )
   )
)</f>
        <v>2</v>
      </c>
      <c r="M251" s="203" cm="1">
        <f t="array" ref="M251">IF('Data Table'!O252="", "-",
   IF('Data Table'!O252="-", "-",
      IF(ISNUMBER('Data Table'!O252*1), 'Data Table'!O252,
         IF(ISNUMBER(SEARCH("hrs", 'Data Table'!O252)),
            IFERROR(
               ROUND(SUMPRODUCT(
                  VALUE(LEFT(_xlfn.TEXTSPLIT('Data Table'!O252, CHAR(10)), FIND("-", _xlfn.TEXTSPLIT('Data Table'!O252, CHAR(10)))-1)) *
                  (VALUE(MID(_xlfn.TEXTSPLIT('Data Table'!O252, CHAR(10)), FIND("-", _xlfn.TEXTSPLIT('Data Table'!O252, CHAR(10)))+2,
                  SEARCH("hrs", _xlfn.TEXTSPLIT('Data Table'!O252, CHAR(10)))-SEARCH("-", _xlfn.TEXTSPLIT('Data Table'!O252, CHAR(10)))-2))/12)
               ), 2),
               "-"
            )
         )
      )
   )
)</f>
        <v>1.25</v>
      </c>
      <c r="N251" s="203" cm="1">
        <f t="array" ref="N251">IF('Data Table'!P252="", "-",
   IF('Data Table'!P252="-", "-",
      IF(ISNUMBER('Data Table'!P252*1), 'Data Table'!P252,
         IF(ISNUMBER(SEARCH("hrs", 'Data Table'!P252)),
            IFERROR(
               ROUND(SUMPRODUCT(
                  VALUE(LEFT(_xlfn.TEXTSPLIT('Data Table'!P252, CHAR(10)), FIND("-", _xlfn.TEXTSPLIT('Data Table'!P252, CHAR(10)))-1)) *
                  (VALUE(MID(_xlfn.TEXTSPLIT('Data Table'!P252, CHAR(10)), FIND("-", _xlfn.TEXTSPLIT('Data Table'!P252, CHAR(10)))+2,
                  SEARCH("hrs", _xlfn.TEXTSPLIT('Data Table'!P252, CHAR(10)))-SEARCH("-", _xlfn.TEXTSPLIT('Data Table'!P252, CHAR(10)))-2))/12)
               ), 2),
               "-"
            )
         )
      )
   )
)</f>
        <v>4</v>
      </c>
      <c r="O251" s="203" cm="1">
        <f t="array" ref="O251">IF('Data Table'!Q252="", "-",
   IF('Data Table'!Q252="-", "-",
      IF(ISNUMBER('Data Table'!Q252*1), 'Data Table'!Q252,
         IF(ISNUMBER(SEARCH("hrs", 'Data Table'!Q252)),
            IFERROR(
               ROUND(SUMPRODUCT(
                  VALUE(LEFT(_xlfn.TEXTSPLIT('Data Table'!Q252, CHAR(10)), FIND("-", _xlfn.TEXTSPLIT('Data Table'!Q252, CHAR(10)))-1)) *
                  (VALUE(MID(_xlfn.TEXTSPLIT('Data Table'!Q252, CHAR(10)), FIND("-", _xlfn.TEXTSPLIT('Data Table'!Q252, CHAR(10)))+2,
                  SEARCH("hrs", _xlfn.TEXTSPLIT('Data Table'!Q252, CHAR(10)))-SEARCH("-", _xlfn.TEXTSPLIT('Data Table'!Q252, CHAR(10)))-2))/12)
               ), 2),
               "-"
            )
         )
      )
   )
)</f>
        <v>2</v>
      </c>
      <c r="P251" s="203" cm="1">
        <f t="array" ref="P251">IF('Data Table'!R252="", "-",
   IF('Data Table'!R252="-", "-",
      IF(ISNUMBER('Data Table'!R252*1), 'Data Table'!R252,
         IF(ISNUMBER(SEARCH("hrs", 'Data Table'!R252)),
            IFERROR(
               ROUND(SUMPRODUCT(
                  VALUE(LEFT(_xlfn.TEXTSPLIT('Data Table'!R252, CHAR(10)), FIND("-", _xlfn.TEXTSPLIT('Data Table'!R252, CHAR(10)))-1)) *
                  (VALUE(MID(_xlfn.TEXTSPLIT('Data Table'!R252, CHAR(10)), FIND("-", _xlfn.TEXTSPLIT('Data Table'!R252, CHAR(10)))+2,
                  SEARCH("hrs", _xlfn.TEXTSPLIT('Data Table'!R252, CHAR(10)))-SEARCH("-", _xlfn.TEXTSPLIT('Data Table'!R252, CHAR(10)))-2))/12)
               ), 2),
               "-"
            )
         )
      )
   )
)</f>
        <v>2</v>
      </c>
      <c r="Q251" s="203" cm="1">
        <f t="array" ref="Q251">IF('Data Table'!S252="", "-",
   IF('Data Table'!S252="-", "-",
      IF(ISNUMBER('Data Table'!S252*1), 'Data Table'!S252,
         IF(ISNUMBER(SEARCH("hrs", 'Data Table'!S252)),
            IFERROR(
               ROUND(SUMPRODUCT(
                  VALUE(LEFT(_xlfn.TEXTSPLIT('Data Table'!S252, CHAR(10)), FIND("-", _xlfn.TEXTSPLIT('Data Table'!S252, CHAR(10)))-1)) *
                  (VALUE(MID(_xlfn.TEXTSPLIT('Data Table'!S252, CHAR(10)), FIND("-", _xlfn.TEXTSPLIT('Data Table'!S252, CHAR(10)))+2,
                  SEARCH("hrs", _xlfn.TEXTSPLIT('Data Table'!S252, CHAR(10)))-SEARCH("-", _xlfn.TEXTSPLIT('Data Table'!S252, CHAR(10)))-2))/12)
               ), 2),
               "-"
            )
         )
      )
   )
)</f>
        <v>2</v>
      </c>
      <c r="R251" s="203" cm="1">
        <f t="array" ref="R251">IF('Data Table'!T252="", "-",
   IF('Data Table'!T252="-", "-",
      IF(ISNUMBER('Data Table'!T252*1), 'Data Table'!T252,
         IF(ISNUMBER(SEARCH("hrs", 'Data Table'!T252)),
            IFERROR(
               ROUND(SUMPRODUCT(
                  VALUE(LEFT(_xlfn.TEXTSPLIT('Data Table'!T252, CHAR(10)), FIND("-", _xlfn.TEXTSPLIT('Data Table'!T252, CHAR(10)))-1)) *
                  (VALUE(MID(_xlfn.TEXTSPLIT('Data Table'!T252, CHAR(10)), FIND("-", _xlfn.TEXTSPLIT('Data Table'!T252, CHAR(10)))+2,
                  SEARCH("hrs", _xlfn.TEXTSPLIT('Data Table'!T252, CHAR(10)))-SEARCH("-", _xlfn.TEXTSPLIT('Data Table'!T252, CHAR(10)))-2))/12)
               ), 2),
               "-"
            )
         )
      )
   )
)</f>
        <v>4</v>
      </c>
      <c r="S251" s="203" cm="1">
        <f t="array" ref="S251">IF('Data Table'!U252="", "-",
   IF('Data Table'!U252="-", "-",
      IF(ISNUMBER('Data Table'!U252*1), 'Data Table'!U252,
         IF(ISNUMBER(SEARCH("hrs", 'Data Table'!U252)),
            IFERROR(
               ROUND(SUMPRODUCT(
                  VALUE(LEFT(_xlfn.TEXTSPLIT('Data Table'!U252, CHAR(10)), FIND("-", _xlfn.TEXTSPLIT('Data Table'!U252, CHAR(10)))-1)) *
                  (VALUE(MID(_xlfn.TEXTSPLIT('Data Table'!U252, CHAR(10)), FIND("-", _xlfn.TEXTSPLIT('Data Table'!U252, CHAR(10)))+2,
                  SEARCH("hrs", _xlfn.TEXTSPLIT('Data Table'!U252, CHAR(10)))-SEARCH("-", _xlfn.TEXTSPLIT('Data Table'!U252, CHAR(10)))-2))/12)
               ), 2),
               "-"
            )
         )
      )
   )
)</f>
        <v>2.83</v>
      </c>
      <c r="T251" s="251">
        <v>18713</v>
      </c>
      <c r="U251" s="251">
        <v>66594</v>
      </c>
      <c r="V251" s="251">
        <v>1027</v>
      </c>
      <c r="W251" s="295"/>
    </row>
    <row r="252" spans="1:23" s="3" customFormat="1" ht="20.25" customHeight="1">
      <c r="A252" s="205">
        <v>45562</v>
      </c>
      <c r="B252" s="203" cm="1">
        <f t="array" ref="B252">IF('Data Table'!B253="", "-",
   IF('Data Table'!B253="-", "-",
      IF(ISNUMBER('Data Table'!B253*1), 'Data Table'!B253,
         IF(ISNUMBER(SEARCH("hrs", 'Data Table'!B253)),
            IFERROR(
               ROUND(SUMPRODUCT(
                  VALUE(LEFT(_xlfn.TEXTSPLIT('Data Table'!B253, CHAR(10)), FIND("-", _xlfn.TEXTSPLIT('Data Table'!B253, CHAR(10)))-1)) *
                  (VALUE(MID(_xlfn.TEXTSPLIT('Data Table'!B253, CHAR(10)), FIND("-", _xlfn.TEXTSPLIT('Data Table'!B253, CHAR(10)))+2,
                  SEARCH("hrs", _xlfn.TEXTSPLIT('Data Table'!B253, CHAR(10)))-SEARCH("-", _xlfn.TEXTSPLIT('Data Table'!B253, CHAR(10)))-2))/12)
               ), 2),
               "-"
            )
         )
      )
   )
)</f>
        <v>65</v>
      </c>
      <c r="C252" s="203" cm="1">
        <f t="array" ref="C252">IF('Data Table'!C253="", "-",
   IF('Data Table'!C253="-", "-",
      IF(ISNUMBER('Data Table'!C253*1), 'Data Table'!C253,
         IF(ISNUMBER(SEARCH("hrs", 'Data Table'!C253)),
            IFERROR(
               ROUND(SUMPRODUCT(
                  VALUE(LEFT(_xlfn.TEXTSPLIT('Data Table'!C253, CHAR(10)), FIND("-", _xlfn.TEXTSPLIT('Data Table'!C253, CHAR(10)))-1)) *
                  (VALUE(MID(_xlfn.TEXTSPLIT('Data Table'!C253, CHAR(10)), FIND("-", _xlfn.TEXTSPLIT('Data Table'!C253, CHAR(10)))+2,
                  SEARCH("hrs", _xlfn.TEXTSPLIT('Data Table'!C253, CHAR(10)))-SEARCH("-", _xlfn.TEXTSPLIT('Data Table'!C253, CHAR(10)))-2))/12)
               ), 2),
               "-"
            )
         )
      )
   )
)</f>
        <v>55</v>
      </c>
      <c r="D252" s="203" cm="1">
        <f t="array" ref="D252">IF('Data Table'!D253="", "-",
   IF('Data Table'!D253="-", "-",
      IF(ISNUMBER('Data Table'!D253*1), 'Data Table'!D253,
         IF(ISNUMBER(SEARCH("hrs", 'Data Table'!D253)),
            IFERROR(
               ROUND(SUMPRODUCT(
                  VALUE(LEFT(_xlfn.TEXTSPLIT('Data Table'!D253, CHAR(10)), FIND("-", _xlfn.TEXTSPLIT('Data Table'!D253, CHAR(10)))-1)) *
                  (VALUE(MID(_xlfn.TEXTSPLIT('Data Table'!D253, CHAR(10)), FIND("-", _xlfn.TEXTSPLIT('Data Table'!D253, CHAR(10)))+2,
                  SEARCH("hrs", _xlfn.TEXTSPLIT('Data Table'!D253, CHAR(10)))-SEARCH("-", _xlfn.TEXTSPLIT('Data Table'!D253, CHAR(10)))-2))/12)
               ), 2),
               "-"
            )
         )
      )
   )
)</f>
        <v>29</v>
      </c>
      <c r="E252" s="203" cm="1">
        <f t="array" ref="E252">IF('Data Table'!E253="", "-",
   IF('Data Table'!E253="-", "-",
      IF(ISNUMBER('Data Table'!E253*1), 'Data Table'!E253,
         IF(ISNUMBER(SEARCH("hrs", 'Data Table'!E253)),
            IFERROR(
               ROUND(SUMPRODUCT(
                  VALUE(LEFT(_xlfn.TEXTSPLIT('Data Table'!E253, CHAR(10)), FIND("-", _xlfn.TEXTSPLIT('Data Table'!E253, CHAR(10)))-1)) *
                  (VALUE(MID(_xlfn.TEXTSPLIT('Data Table'!E253, CHAR(10)), FIND("-", _xlfn.TEXTSPLIT('Data Table'!E253, CHAR(10)))+2,
                  SEARCH("hrs", _xlfn.TEXTSPLIT('Data Table'!E253, CHAR(10)))-SEARCH("-", _xlfn.TEXTSPLIT('Data Table'!E253, CHAR(10)))-2))/12)
               ), 2),
               "-"
            )
         )
      )
   )
)</f>
        <v>30</v>
      </c>
      <c r="F252" s="203" cm="1">
        <f t="array" ref="F252">IF('Data Table'!F253="", "-",
   IF('Data Table'!F253="-", "-",
      IF(ISNUMBER('Data Table'!F253*1), 'Data Table'!F253,
         IF(ISNUMBER(SEARCH("hrs", 'Data Table'!F253)),
            IFERROR(
               ROUND(SUMPRODUCT(
                  VALUE(LEFT(_xlfn.TEXTSPLIT('Data Table'!F253, CHAR(10)), FIND("-", _xlfn.TEXTSPLIT('Data Table'!F253, CHAR(10)))-1)) *
                  (VALUE(MID(_xlfn.TEXTSPLIT('Data Table'!F253, CHAR(10)), FIND("-", _xlfn.TEXTSPLIT('Data Table'!F253, CHAR(10)))+2,
                  SEARCH("hrs", _xlfn.TEXTSPLIT('Data Table'!F253, CHAR(10)))-SEARCH("-", _xlfn.TEXTSPLIT('Data Table'!F253, CHAR(10)))-2))/12)
               ), 2),
               "-"
            )
         )
      )
   )
)</f>
        <v>9</v>
      </c>
      <c r="G252" s="203" cm="1">
        <f t="array" ref="G252">IF('Data Table'!G253="", "-",
   IF('Data Table'!G253="-", "-",
      IF(ISNUMBER('Data Table'!G253*1), 'Data Table'!G253,
         IF(ISNUMBER(SEARCH("hrs", 'Data Table'!G253)),
            IFERROR(
               ROUND(SUMPRODUCT(
                  VALUE(LEFT(_xlfn.TEXTSPLIT('Data Table'!G253, CHAR(10)), FIND("-", _xlfn.TEXTSPLIT('Data Table'!G253, CHAR(10)))-1)) *
                  (VALUE(MID(_xlfn.TEXTSPLIT('Data Table'!G253, CHAR(10)), FIND("-", _xlfn.TEXTSPLIT('Data Table'!G253, CHAR(10)))+2,
                  SEARCH("hrs", _xlfn.TEXTSPLIT('Data Table'!G253, CHAR(10)))-SEARCH("-", _xlfn.TEXTSPLIT('Data Table'!G253, CHAR(10)))-2))/12)
               ), 2),
               "-"
            )
         )
      )
   )
)</f>
        <v>9</v>
      </c>
      <c r="H252" s="203" cm="1">
        <f t="array" ref="H252">IF('Data Table'!H253="", "-",
   IF('Data Table'!H253="-", "-",
      IF(ISNUMBER('Data Table'!H253*1), 'Data Table'!H253,
         IF(ISNUMBER(SEARCH("hrs", 'Data Table'!H253)),
            IFERROR(
               ROUND(SUMPRODUCT(
                  VALUE(LEFT(_xlfn.TEXTSPLIT('Data Table'!H253, CHAR(10)), FIND("-", _xlfn.TEXTSPLIT('Data Table'!H253, CHAR(10)))-1)) *
                  (VALUE(MID(_xlfn.TEXTSPLIT('Data Table'!H253, CHAR(10)), FIND("-", _xlfn.TEXTSPLIT('Data Table'!H253, CHAR(10)))+2,
                  SEARCH("hrs", _xlfn.TEXTSPLIT('Data Table'!H253, CHAR(10)))-SEARCH("-", _xlfn.TEXTSPLIT('Data Table'!H253, CHAR(10)))-2))/12)
               ), 2),
               "-"
            )
         )
      )
   )
)</f>
        <v>6</v>
      </c>
      <c r="I252" s="203" cm="1">
        <f t="array" ref="I252">IF('Data Table'!I253="", "-",
   IF('Data Table'!I253="-", "-",
      IF(ISNUMBER('Data Table'!I253*1), 'Data Table'!I253,
         IF(ISNUMBER(SEARCH("hrs", 'Data Table'!I253)),
            IFERROR(
               ROUND(SUMPRODUCT(
                  VALUE(LEFT(_xlfn.TEXTSPLIT('Data Table'!I253, CHAR(10)), FIND("-", _xlfn.TEXTSPLIT('Data Table'!I253, CHAR(10)))-1)) *
                  (VALUE(MID(_xlfn.TEXTSPLIT('Data Table'!I253, CHAR(10)), FIND("-", _xlfn.TEXTSPLIT('Data Table'!I253, CHAR(10)))+2,
                  SEARCH("hrs", _xlfn.TEXTSPLIT('Data Table'!I253, CHAR(10)))-SEARCH("-", _xlfn.TEXTSPLIT('Data Table'!I253, CHAR(10)))-2))/12)
               ), 2),
               "-"
            )
         )
      )
   )
)</f>
        <v>12</v>
      </c>
      <c r="J252" s="203" cm="1">
        <f t="array" ref="J252">IF('Data Table'!J253="", "-",
   IF('Data Table'!J253="-", "-",
      IF(ISNUMBER('Data Table'!J253*1), 'Data Table'!J253,
         IF(ISNUMBER(SEARCH("hrs", 'Data Table'!J253)),
            IFERROR(
               ROUND(SUMPRODUCT(
                  VALUE(LEFT(_xlfn.TEXTSPLIT('Data Table'!J253, CHAR(10)), FIND("-", _xlfn.TEXTSPLIT('Data Table'!J253, CHAR(10)))-1)) *
                  (VALUE(MID(_xlfn.TEXTSPLIT('Data Table'!J253, CHAR(10)), FIND("-", _xlfn.TEXTSPLIT('Data Table'!J253, CHAR(10)))+2,
                  SEARCH("hrs", _xlfn.TEXTSPLIT('Data Table'!J253, CHAR(10)))-SEARCH("-", _xlfn.TEXTSPLIT('Data Table'!J253, CHAR(10)))-2))/12)
               ), 2),
               "-"
            )
         )
      )
   )
)</f>
        <v>2</v>
      </c>
      <c r="K252" s="203" cm="1">
        <f t="array" ref="K252">IF('Data Table'!K253="", "-",
   IF('Data Table'!K253="-", "-",
      IF(ISNUMBER('Data Table'!K253*1), 'Data Table'!K253,
         IF(ISNUMBER(SEARCH("hrs", 'Data Table'!K253)),
            IFERROR(
               ROUND(SUMPRODUCT(
                  VALUE(LEFT(_xlfn.TEXTSPLIT('Data Table'!K253, CHAR(10)), FIND("-", _xlfn.TEXTSPLIT('Data Table'!K253, CHAR(10)))-1)) *
                  (VALUE(MID(_xlfn.TEXTSPLIT('Data Table'!K253, CHAR(10)), FIND("-", _xlfn.TEXTSPLIT('Data Table'!K253, CHAR(10)))+2,
                  SEARCH("hrs", _xlfn.TEXTSPLIT('Data Table'!K253, CHAR(10)))-SEARCH("-", _xlfn.TEXTSPLIT('Data Table'!K253, CHAR(10)))-2))/12)
               ), 2),
               "-"
            )
         )
      )
   )
)</f>
        <v>1</v>
      </c>
      <c r="L252" s="203" cm="1">
        <f t="array" ref="L252">IF('Data Table'!N253="", "-",
   IF('Data Table'!N253="-", "-",
      IF(ISNUMBER('Data Table'!N253*1), 'Data Table'!N253,
         IF(ISNUMBER(SEARCH("hrs", 'Data Table'!N253)),
            IFERROR(
               ROUND(SUMPRODUCT(
                  VALUE(LEFT(_xlfn.TEXTSPLIT('Data Table'!N253, CHAR(10)), FIND("-", _xlfn.TEXTSPLIT('Data Table'!N253, CHAR(10)))-1)) *
                  (VALUE(MID(_xlfn.TEXTSPLIT('Data Table'!N253, CHAR(10)), FIND("-", _xlfn.TEXTSPLIT('Data Table'!N253, CHAR(10)))+2,
                  SEARCH("hrs", _xlfn.TEXTSPLIT('Data Table'!N253, CHAR(10)))-SEARCH("-", _xlfn.TEXTSPLIT('Data Table'!N253, CHAR(10)))-2))/12)
               ), 2),
               "-"
            )
         )
      )
   )
)</f>
        <v>2</v>
      </c>
      <c r="M252" s="203" cm="1">
        <f t="array" ref="M252">IF('Data Table'!O253="", "-",
   IF('Data Table'!O253="-", "-",
      IF(ISNUMBER('Data Table'!O253*1), 'Data Table'!O253,
         IF(ISNUMBER(SEARCH("hrs", 'Data Table'!O253)),
            IFERROR(
               ROUND(SUMPRODUCT(
                  VALUE(LEFT(_xlfn.TEXTSPLIT('Data Table'!O253, CHAR(10)), FIND("-", _xlfn.TEXTSPLIT('Data Table'!O253, CHAR(10)))-1)) *
                  (VALUE(MID(_xlfn.TEXTSPLIT('Data Table'!O253, CHAR(10)), FIND("-", _xlfn.TEXTSPLIT('Data Table'!O253, CHAR(10)))+2,
                  SEARCH("hrs", _xlfn.TEXTSPLIT('Data Table'!O253, CHAR(10)))-SEARCH("-", _xlfn.TEXTSPLIT('Data Table'!O253, CHAR(10)))-2))/12)
               ), 2),
               "-"
            )
         )
      )
   )
)</f>
        <v>1.25</v>
      </c>
      <c r="N252" s="203" cm="1">
        <f t="array" ref="N252">IF('Data Table'!P253="", "-",
   IF('Data Table'!P253="-", "-",
      IF(ISNUMBER('Data Table'!P253*1), 'Data Table'!P253,
         IF(ISNUMBER(SEARCH("hrs", 'Data Table'!P253)),
            IFERROR(
               ROUND(SUMPRODUCT(
                  VALUE(LEFT(_xlfn.TEXTSPLIT('Data Table'!P253, CHAR(10)), FIND("-", _xlfn.TEXTSPLIT('Data Table'!P253, CHAR(10)))-1)) *
                  (VALUE(MID(_xlfn.TEXTSPLIT('Data Table'!P253, CHAR(10)), FIND("-", _xlfn.TEXTSPLIT('Data Table'!P253, CHAR(10)))+2,
                  SEARCH("hrs", _xlfn.TEXTSPLIT('Data Table'!P253, CHAR(10)))-SEARCH("-", _xlfn.TEXTSPLIT('Data Table'!P253, CHAR(10)))-2))/12)
               ), 2),
               "-"
            )
         )
      )
   )
)</f>
        <v>4</v>
      </c>
      <c r="O252" s="203" cm="1">
        <f t="array" ref="O252">IF('Data Table'!Q253="", "-",
   IF('Data Table'!Q253="-", "-",
      IF(ISNUMBER('Data Table'!Q253*1), 'Data Table'!Q253,
         IF(ISNUMBER(SEARCH("hrs", 'Data Table'!Q253)),
            IFERROR(
               ROUND(SUMPRODUCT(
                  VALUE(LEFT(_xlfn.TEXTSPLIT('Data Table'!Q253, CHAR(10)), FIND("-", _xlfn.TEXTSPLIT('Data Table'!Q253, CHAR(10)))-1)) *
                  (VALUE(MID(_xlfn.TEXTSPLIT('Data Table'!Q253, CHAR(10)), FIND("-", _xlfn.TEXTSPLIT('Data Table'!Q253, CHAR(10)))+2,
                  SEARCH("hrs", _xlfn.TEXTSPLIT('Data Table'!Q253, CHAR(10)))-SEARCH("-", _xlfn.TEXTSPLIT('Data Table'!Q253, CHAR(10)))-2))/12)
               ), 2),
               "-"
            )
         )
      )
   )
)</f>
        <v>2</v>
      </c>
      <c r="P252" s="203" cm="1">
        <f t="array" ref="P252">IF('Data Table'!R253="", "-",
   IF('Data Table'!R253="-", "-",
      IF(ISNUMBER('Data Table'!R253*1), 'Data Table'!R253,
         IF(ISNUMBER(SEARCH("hrs", 'Data Table'!R253)),
            IFERROR(
               ROUND(SUMPRODUCT(
                  VALUE(LEFT(_xlfn.TEXTSPLIT('Data Table'!R253, CHAR(10)), FIND("-", _xlfn.TEXTSPLIT('Data Table'!R253, CHAR(10)))-1)) *
                  (VALUE(MID(_xlfn.TEXTSPLIT('Data Table'!R253, CHAR(10)), FIND("-", _xlfn.TEXTSPLIT('Data Table'!R253, CHAR(10)))+2,
                  SEARCH("hrs", _xlfn.TEXTSPLIT('Data Table'!R253, CHAR(10)))-SEARCH("-", _xlfn.TEXTSPLIT('Data Table'!R253, CHAR(10)))-2))/12)
               ), 2),
               "-"
            )
         )
      )
   )
)</f>
        <v>2</v>
      </c>
      <c r="Q252" s="203" cm="1">
        <f t="array" ref="Q252">IF('Data Table'!S253="", "-",
   IF('Data Table'!S253="-", "-",
      IF(ISNUMBER('Data Table'!S253*1), 'Data Table'!S253,
         IF(ISNUMBER(SEARCH("hrs", 'Data Table'!S253)),
            IFERROR(
               ROUND(SUMPRODUCT(
                  VALUE(LEFT(_xlfn.TEXTSPLIT('Data Table'!S253, CHAR(10)), FIND("-", _xlfn.TEXTSPLIT('Data Table'!S253, CHAR(10)))-1)) *
                  (VALUE(MID(_xlfn.TEXTSPLIT('Data Table'!S253, CHAR(10)), FIND("-", _xlfn.TEXTSPLIT('Data Table'!S253, CHAR(10)))+2,
                  SEARCH("hrs", _xlfn.TEXTSPLIT('Data Table'!S253, CHAR(10)))-SEARCH("-", _xlfn.TEXTSPLIT('Data Table'!S253, CHAR(10)))-2))/12)
               ), 2),
               "-"
            )
         )
      )
   )
)</f>
        <v>2</v>
      </c>
      <c r="R252" s="203" cm="1">
        <f t="array" ref="R252">IF('Data Table'!T253="", "-",
   IF('Data Table'!T253="-", "-",
      IF(ISNUMBER('Data Table'!T253*1), 'Data Table'!T253,
         IF(ISNUMBER(SEARCH("hrs", 'Data Table'!T253)),
            IFERROR(
               ROUND(SUMPRODUCT(
                  VALUE(LEFT(_xlfn.TEXTSPLIT('Data Table'!T253, CHAR(10)), FIND("-", _xlfn.TEXTSPLIT('Data Table'!T253, CHAR(10)))-1)) *
                  (VALUE(MID(_xlfn.TEXTSPLIT('Data Table'!T253, CHAR(10)), FIND("-", _xlfn.TEXTSPLIT('Data Table'!T253, CHAR(10)))+2,
                  SEARCH("hrs", _xlfn.TEXTSPLIT('Data Table'!T253, CHAR(10)))-SEARCH("-", _xlfn.TEXTSPLIT('Data Table'!T253, CHAR(10)))-2))/12)
               ), 2),
               "-"
            )
         )
      )
   )
)</f>
        <v>3.5</v>
      </c>
      <c r="S252" s="203" cm="1">
        <f t="array" ref="S252">IF('Data Table'!U253="", "-",
   IF('Data Table'!U253="-", "-",
      IF(ISNUMBER('Data Table'!U253*1), 'Data Table'!U253,
         IF(ISNUMBER(SEARCH("hrs", 'Data Table'!U253)),
            IFERROR(
               ROUND(SUMPRODUCT(
                  VALUE(LEFT(_xlfn.TEXTSPLIT('Data Table'!U253, CHAR(10)), FIND("-", _xlfn.TEXTSPLIT('Data Table'!U253, CHAR(10)))-1)) *
                  (VALUE(MID(_xlfn.TEXTSPLIT('Data Table'!U253, CHAR(10)), FIND("-", _xlfn.TEXTSPLIT('Data Table'!U253, CHAR(10)))+2,
                  SEARCH("hrs", _xlfn.TEXTSPLIT('Data Table'!U253, CHAR(10)))-SEARCH("-", _xlfn.TEXTSPLIT('Data Table'!U253, CHAR(10)))-2))/12)
               ), 2),
               "-"
            )
         )
      )
   )
)</f>
        <v>3</v>
      </c>
      <c r="T252" s="251">
        <v>18352</v>
      </c>
      <c r="U252" s="251">
        <v>71044</v>
      </c>
      <c r="V252" s="251">
        <v>1019</v>
      </c>
      <c r="W252" s="295"/>
    </row>
    <row r="253" spans="1:23" s="3" customFormat="1" ht="20.25" customHeight="1">
      <c r="A253" s="205">
        <v>45563</v>
      </c>
      <c r="B253" s="203" cm="1">
        <f t="array" ref="B253">IF('Data Table'!B254="", "-",
   IF('Data Table'!B254="-", "-",
      IF(ISNUMBER('Data Table'!B254*1), 'Data Table'!B254,
         IF(ISNUMBER(SEARCH("hrs", 'Data Table'!B254)),
            IFERROR(
               ROUND(SUMPRODUCT(
                  VALUE(LEFT(_xlfn.TEXTSPLIT('Data Table'!B254, CHAR(10)), FIND("-", _xlfn.TEXTSPLIT('Data Table'!B254, CHAR(10)))-1)) *
                  (VALUE(MID(_xlfn.TEXTSPLIT('Data Table'!B254, CHAR(10)), FIND("-", _xlfn.TEXTSPLIT('Data Table'!B254, CHAR(10)))+2,
                  SEARCH("hrs", _xlfn.TEXTSPLIT('Data Table'!B254, CHAR(10)))-SEARCH("-", _xlfn.TEXTSPLIT('Data Table'!B254, CHAR(10)))-2))/12)
               ), 2),
               "-"
            )
         )
      )
   )
)</f>
        <v>56</v>
      </c>
      <c r="C253" s="203" cm="1">
        <f t="array" ref="C253">IF('Data Table'!C254="", "-",
   IF('Data Table'!C254="-", "-",
      IF(ISNUMBER('Data Table'!C254*1), 'Data Table'!C254,
         IF(ISNUMBER(SEARCH("hrs", 'Data Table'!C254)),
            IFERROR(
               ROUND(SUMPRODUCT(
                  VALUE(LEFT(_xlfn.TEXTSPLIT('Data Table'!C254, CHAR(10)), FIND("-", _xlfn.TEXTSPLIT('Data Table'!C254, CHAR(10)))-1)) *
                  (VALUE(MID(_xlfn.TEXTSPLIT('Data Table'!C254, CHAR(10)), FIND("-", _xlfn.TEXTSPLIT('Data Table'!C254, CHAR(10)))+2,
                  SEARCH("hrs", _xlfn.TEXTSPLIT('Data Table'!C254, CHAR(10)))-SEARCH("-", _xlfn.TEXTSPLIT('Data Table'!C254, CHAR(10)))-2))/12)
               ), 2),
               "-"
            )
         )
      )
   )
)</f>
        <v>53</v>
      </c>
      <c r="D253" s="203" cm="1">
        <f t="array" ref="D253">IF('Data Table'!D254="", "-",
   IF('Data Table'!D254="-", "-",
      IF(ISNUMBER('Data Table'!D254*1), 'Data Table'!D254,
         IF(ISNUMBER(SEARCH("hrs", 'Data Table'!D254)),
            IFERROR(
               ROUND(SUMPRODUCT(
                  VALUE(LEFT(_xlfn.TEXTSPLIT('Data Table'!D254, CHAR(10)), FIND("-", _xlfn.TEXTSPLIT('Data Table'!D254, CHAR(10)))-1)) *
                  (VALUE(MID(_xlfn.TEXTSPLIT('Data Table'!D254, CHAR(10)), FIND("-", _xlfn.TEXTSPLIT('Data Table'!D254, CHAR(10)))+2,
                  SEARCH("hrs", _xlfn.TEXTSPLIT('Data Table'!D254, CHAR(10)))-SEARCH("-", _xlfn.TEXTSPLIT('Data Table'!D254, CHAR(10)))-2))/12)
               ), 2),
               "-"
            )
         )
      )
   )
)</f>
        <v>28</v>
      </c>
      <c r="E253" s="203" cm="1">
        <f t="array" ref="E253">IF('Data Table'!E254="", "-",
   IF('Data Table'!E254="-", "-",
      IF(ISNUMBER('Data Table'!E254*1), 'Data Table'!E254,
         IF(ISNUMBER(SEARCH("hrs", 'Data Table'!E254)),
            IFERROR(
               ROUND(SUMPRODUCT(
                  VALUE(LEFT(_xlfn.TEXTSPLIT('Data Table'!E254, CHAR(10)), FIND("-", _xlfn.TEXTSPLIT('Data Table'!E254, CHAR(10)))-1)) *
                  (VALUE(MID(_xlfn.TEXTSPLIT('Data Table'!E254, CHAR(10)), FIND("-", _xlfn.TEXTSPLIT('Data Table'!E254, CHAR(10)))+2,
                  SEARCH("hrs", _xlfn.TEXTSPLIT('Data Table'!E254, CHAR(10)))-SEARCH("-", _xlfn.TEXTSPLIT('Data Table'!E254, CHAR(10)))-2))/12)
               ), 2),
               "-"
            )
         )
      )
   )
)</f>
        <v>30</v>
      </c>
      <c r="F253" s="203" cm="1">
        <f t="array" ref="F253">IF('Data Table'!F254="", "-",
   IF('Data Table'!F254="-", "-",
      IF(ISNUMBER('Data Table'!F254*1), 'Data Table'!F254,
         IF(ISNUMBER(SEARCH("hrs", 'Data Table'!F254)),
            IFERROR(
               ROUND(SUMPRODUCT(
                  VALUE(LEFT(_xlfn.TEXTSPLIT('Data Table'!F254, CHAR(10)), FIND("-", _xlfn.TEXTSPLIT('Data Table'!F254, CHAR(10)))-1)) *
                  (VALUE(MID(_xlfn.TEXTSPLIT('Data Table'!F254, CHAR(10)), FIND("-", _xlfn.TEXTSPLIT('Data Table'!F254, CHAR(10)))+2,
                  SEARCH("hrs", _xlfn.TEXTSPLIT('Data Table'!F254, CHAR(10)))-SEARCH("-", _xlfn.TEXTSPLIT('Data Table'!F254, CHAR(10)))-2))/12)
               ), 2),
               "-"
            )
         )
      )
   )
)</f>
        <v>7</v>
      </c>
      <c r="G253" s="203" cm="1">
        <f t="array" ref="G253">IF('Data Table'!G254="", "-",
   IF('Data Table'!G254="-", "-",
      IF(ISNUMBER('Data Table'!G254*1), 'Data Table'!G254,
         IF(ISNUMBER(SEARCH("hrs", 'Data Table'!G254)),
            IFERROR(
               ROUND(SUMPRODUCT(
                  VALUE(LEFT(_xlfn.TEXTSPLIT('Data Table'!G254, CHAR(10)), FIND("-", _xlfn.TEXTSPLIT('Data Table'!G254, CHAR(10)))-1)) *
                  (VALUE(MID(_xlfn.TEXTSPLIT('Data Table'!G254, CHAR(10)), FIND("-", _xlfn.TEXTSPLIT('Data Table'!G254, CHAR(10)))+2,
                  SEARCH("hrs", _xlfn.TEXTSPLIT('Data Table'!G254, CHAR(10)))-SEARCH("-", _xlfn.TEXTSPLIT('Data Table'!G254, CHAR(10)))-2))/12)
               ), 2),
               "-"
            )
         )
      )
   )
)</f>
        <v>8</v>
      </c>
      <c r="H253" s="203" cm="1">
        <f t="array" ref="H253">IF('Data Table'!H254="", "-",
   IF('Data Table'!H254="-", "-",
      IF(ISNUMBER('Data Table'!H254*1), 'Data Table'!H254,
         IF(ISNUMBER(SEARCH("hrs", 'Data Table'!H254)),
            IFERROR(
               ROUND(SUMPRODUCT(
                  VALUE(LEFT(_xlfn.TEXTSPLIT('Data Table'!H254, CHAR(10)), FIND("-", _xlfn.TEXTSPLIT('Data Table'!H254, CHAR(10)))-1)) *
                  (VALUE(MID(_xlfn.TEXTSPLIT('Data Table'!H254, CHAR(10)), FIND("-", _xlfn.TEXTSPLIT('Data Table'!H254, CHAR(10)))+2,
                  SEARCH("hrs", _xlfn.TEXTSPLIT('Data Table'!H254, CHAR(10)))-SEARCH("-", _xlfn.TEXTSPLIT('Data Table'!H254, CHAR(10)))-2))/12)
               ), 2),
               "-"
            )
         )
      )
   )
)</f>
        <v>9</v>
      </c>
      <c r="I253" s="203" cm="1">
        <f t="array" ref="I253">IF('Data Table'!I254="", "-",
   IF('Data Table'!I254="-", "-",
      IF(ISNUMBER('Data Table'!I254*1), 'Data Table'!I254,
         IF(ISNUMBER(SEARCH("hrs", 'Data Table'!I254)),
            IFERROR(
               ROUND(SUMPRODUCT(
                  VALUE(LEFT(_xlfn.TEXTSPLIT('Data Table'!I254, CHAR(10)), FIND("-", _xlfn.TEXTSPLIT('Data Table'!I254, CHAR(10)))-1)) *
                  (VALUE(MID(_xlfn.TEXTSPLIT('Data Table'!I254, CHAR(10)), FIND("-", _xlfn.TEXTSPLIT('Data Table'!I254, CHAR(10)))+2,
                  SEARCH("hrs", _xlfn.TEXTSPLIT('Data Table'!I254, CHAR(10)))-SEARCH("-", _xlfn.TEXTSPLIT('Data Table'!I254, CHAR(10)))-2))/12)
               ), 2),
               "-"
            )
         )
      )
   )
)</f>
        <v>9</v>
      </c>
      <c r="J253" s="203" cm="1">
        <f t="array" ref="J253">IF('Data Table'!J254="", "-",
   IF('Data Table'!J254="-", "-",
      IF(ISNUMBER('Data Table'!J254*1), 'Data Table'!J254,
         IF(ISNUMBER(SEARCH("hrs", 'Data Table'!J254)),
            IFERROR(
               ROUND(SUMPRODUCT(
                  VALUE(LEFT(_xlfn.TEXTSPLIT('Data Table'!J254, CHAR(10)), FIND("-", _xlfn.TEXTSPLIT('Data Table'!J254, CHAR(10)))-1)) *
                  (VALUE(MID(_xlfn.TEXTSPLIT('Data Table'!J254, CHAR(10)), FIND("-", _xlfn.TEXTSPLIT('Data Table'!J254, CHAR(10)))+2,
                  SEARCH("hrs", _xlfn.TEXTSPLIT('Data Table'!J254, CHAR(10)))-SEARCH("-", _xlfn.TEXTSPLIT('Data Table'!J254, CHAR(10)))-2))/12)
               ), 2),
               "-"
            )
         )
      )
   )
)</f>
        <v>1</v>
      </c>
      <c r="K253" s="203" cm="1">
        <f t="array" ref="K253">IF('Data Table'!K254="", "-",
   IF('Data Table'!K254="-", "-",
      IF(ISNUMBER('Data Table'!K254*1), 'Data Table'!K254,
         IF(ISNUMBER(SEARCH("hrs", 'Data Table'!K254)),
            IFERROR(
               ROUND(SUMPRODUCT(
                  VALUE(LEFT(_xlfn.TEXTSPLIT('Data Table'!K254, CHAR(10)), FIND("-", _xlfn.TEXTSPLIT('Data Table'!K254, CHAR(10)))-1)) *
                  (VALUE(MID(_xlfn.TEXTSPLIT('Data Table'!K254, CHAR(10)), FIND("-", _xlfn.TEXTSPLIT('Data Table'!K254, CHAR(10)))+2,
                  SEARCH("hrs", _xlfn.TEXTSPLIT('Data Table'!K254, CHAR(10)))-SEARCH("-", _xlfn.TEXTSPLIT('Data Table'!K254, CHAR(10)))-2))/12)
               ), 2),
               "-"
            )
         )
      )
   )
)</f>
        <v>1</v>
      </c>
      <c r="L253" s="203" cm="1">
        <f t="array" ref="L253">IF('Data Table'!N254="", "-",
   IF('Data Table'!N254="-", "-",
      IF(ISNUMBER('Data Table'!N254*1), 'Data Table'!N254,
         IF(ISNUMBER(SEARCH("hrs", 'Data Table'!N254)),
            IFERROR(
               ROUND(SUMPRODUCT(
                  VALUE(LEFT(_xlfn.TEXTSPLIT('Data Table'!N254, CHAR(10)), FIND("-", _xlfn.TEXTSPLIT('Data Table'!N254, CHAR(10)))-1)) *
                  (VALUE(MID(_xlfn.TEXTSPLIT('Data Table'!N254, CHAR(10)), FIND("-", _xlfn.TEXTSPLIT('Data Table'!N254, CHAR(10)))+2,
                  SEARCH("hrs", _xlfn.TEXTSPLIT('Data Table'!N254, CHAR(10)))-SEARCH("-", _xlfn.TEXTSPLIT('Data Table'!N254, CHAR(10)))-2))/12)
               ), 2),
               "-"
            )
         )
      )
   )
)</f>
        <v>1</v>
      </c>
      <c r="M253" s="203" cm="1">
        <f t="array" ref="M253">IF('Data Table'!O254="", "-",
   IF('Data Table'!O254="-", "-",
      IF(ISNUMBER('Data Table'!O254*1), 'Data Table'!O254,
         IF(ISNUMBER(SEARCH("hrs", 'Data Table'!O254)),
            IFERROR(
               ROUND(SUMPRODUCT(
                  VALUE(LEFT(_xlfn.TEXTSPLIT('Data Table'!O254, CHAR(10)), FIND("-", _xlfn.TEXTSPLIT('Data Table'!O254, CHAR(10)))-1)) *
                  (VALUE(MID(_xlfn.TEXTSPLIT('Data Table'!O254, CHAR(10)), FIND("-", _xlfn.TEXTSPLIT('Data Table'!O254, CHAR(10)))+2,
                  SEARCH("hrs", _xlfn.TEXTSPLIT('Data Table'!O254, CHAR(10)))-SEARCH("-", _xlfn.TEXTSPLIT('Data Table'!O254, CHAR(10)))-2))/12)
               ), 2),
               "-"
            )
         )
      )
   )
)</f>
        <v>1</v>
      </c>
      <c r="N253" s="203" cm="1">
        <f t="array" ref="N253">IF('Data Table'!P254="", "-",
   IF('Data Table'!P254="-", "-",
      IF(ISNUMBER('Data Table'!P254*1), 'Data Table'!P254,
         IF(ISNUMBER(SEARCH("hrs", 'Data Table'!P254)),
            IFERROR(
               ROUND(SUMPRODUCT(
                  VALUE(LEFT(_xlfn.TEXTSPLIT('Data Table'!P254, CHAR(10)), FIND("-", _xlfn.TEXTSPLIT('Data Table'!P254, CHAR(10)))-1)) *
                  (VALUE(MID(_xlfn.TEXTSPLIT('Data Table'!P254, CHAR(10)), FIND("-", _xlfn.TEXTSPLIT('Data Table'!P254, CHAR(10)))+2,
                  SEARCH("hrs", _xlfn.TEXTSPLIT('Data Table'!P254, CHAR(10)))-SEARCH("-", _xlfn.TEXTSPLIT('Data Table'!P254, CHAR(10)))-2))/12)
               ), 2),
               "-"
            )
         )
      )
   )
)</f>
        <v>2</v>
      </c>
      <c r="O253" s="203" cm="1">
        <f t="array" ref="O253">IF('Data Table'!Q254="", "-",
   IF('Data Table'!Q254="-", "-",
      IF(ISNUMBER('Data Table'!Q254*1), 'Data Table'!Q254,
         IF(ISNUMBER(SEARCH("hrs", 'Data Table'!Q254)),
            IFERROR(
               ROUND(SUMPRODUCT(
                  VALUE(LEFT(_xlfn.TEXTSPLIT('Data Table'!Q254, CHAR(10)), FIND("-", _xlfn.TEXTSPLIT('Data Table'!Q254, CHAR(10)))-1)) *
                  (VALUE(MID(_xlfn.TEXTSPLIT('Data Table'!Q254, CHAR(10)), FIND("-", _xlfn.TEXTSPLIT('Data Table'!Q254, CHAR(10)))+2,
                  SEARCH("hrs", _xlfn.TEXTSPLIT('Data Table'!Q254, CHAR(10)))-SEARCH("-", _xlfn.TEXTSPLIT('Data Table'!Q254, CHAR(10)))-2))/12)
               ), 2),
               "-"
            )
         )
      )
   )
)</f>
        <v>2</v>
      </c>
      <c r="P253" s="203" cm="1">
        <f t="array" ref="P253">IF('Data Table'!R254="", "-",
   IF('Data Table'!R254="-", "-",
      IF(ISNUMBER('Data Table'!R254*1), 'Data Table'!R254,
         IF(ISNUMBER(SEARCH("hrs", 'Data Table'!R254)),
            IFERROR(
               ROUND(SUMPRODUCT(
                  VALUE(LEFT(_xlfn.TEXTSPLIT('Data Table'!R254, CHAR(10)), FIND("-", _xlfn.TEXTSPLIT('Data Table'!R254, CHAR(10)))-1)) *
                  (VALUE(MID(_xlfn.TEXTSPLIT('Data Table'!R254, CHAR(10)), FIND("-", _xlfn.TEXTSPLIT('Data Table'!R254, CHAR(10)))+2,
                  SEARCH("hrs", _xlfn.TEXTSPLIT('Data Table'!R254, CHAR(10)))-SEARCH("-", _xlfn.TEXTSPLIT('Data Table'!R254, CHAR(10)))-2))/12)
               ), 2),
               "-"
            )
         )
      )
   )
)</f>
        <v>2</v>
      </c>
      <c r="Q253" s="203" cm="1">
        <f t="array" ref="Q253">IF('Data Table'!S254="", "-",
   IF('Data Table'!S254="-", "-",
      IF(ISNUMBER('Data Table'!S254*1), 'Data Table'!S254,
         IF(ISNUMBER(SEARCH("hrs", 'Data Table'!S254)),
            IFERROR(
               ROUND(SUMPRODUCT(
                  VALUE(LEFT(_xlfn.TEXTSPLIT('Data Table'!S254, CHAR(10)), FIND("-", _xlfn.TEXTSPLIT('Data Table'!S254, CHAR(10)))-1)) *
                  (VALUE(MID(_xlfn.TEXTSPLIT('Data Table'!S254, CHAR(10)), FIND("-", _xlfn.TEXTSPLIT('Data Table'!S254, CHAR(10)))+2,
                  SEARCH("hrs", _xlfn.TEXTSPLIT('Data Table'!S254, CHAR(10)))-SEARCH("-", _xlfn.TEXTSPLIT('Data Table'!S254, CHAR(10)))-2))/12)
               ), 2),
               "-"
            )
         )
      )
   )
)</f>
        <v>2</v>
      </c>
      <c r="R253" s="203" cm="1">
        <f t="array" ref="R253">IF('Data Table'!T254="", "-",
   IF('Data Table'!T254="-", "-",
      IF(ISNUMBER('Data Table'!T254*1), 'Data Table'!T254,
         IF(ISNUMBER(SEARCH("hrs", 'Data Table'!T254)),
            IFERROR(
               ROUND(SUMPRODUCT(
                  VALUE(LEFT(_xlfn.TEXTSPLIT('Data Table'!T254, CHAR(10)), FIND("-", _xlfn.TEXTSPLIT('Data Table'!T254, CHAR(10)))-1)) *
                  (VALUE(MID(_xlfn.TEXTSPLIT('Data Table'!T254, CHAR(10)), FIND("-", _xlfn.TEXTSPLIT('Data Table'!T254, CHAR(10)))+2,
                  SEARCH("hrs", _xlfn.TEXTSPLIT('Data Table'!T254, CHAR(10)))-SEARCH("-", _xlfn.TEXTSPLIT('Data Table'!T254, CHAR(10)))-2))/12)
               ), 2),
               "-"
            )
         )
      )
   )
)</f>
        <v>3</v>
      </c>
      <c r="S253" s="203" cm="1">
        <f t="array" ref="S253">IF('Data Table'!U254="", "-",
   IF('Data Table'!U254="-", "-",
      IF(ISNUMBER('Data Table'!U254*1), 'Data Table'!U254,
         IF(ISNUMBER(SEARCH("hrs", 'Data Table'!U254)),
            IFERROR(
               ROUND(SUMPRODUCT(
                  VALUE(LEFT(_xlfn.TEXTSPLIT('Data Table'!U254, CHAR(10)), FIND("-", _xlfn.TEXTSPLIT('Data Table'!U254, CHAR(10)))-1)) *
                  (VALUE(MID(_xlfn.TEXTSPLIT('Data Table'!U254, CHAR(10)), FIND("-", _xlfn.TEXTSPLIT('Data Table'!U254, CHAR(10)))+2,
                  SEARCH("hrs", _xlfn.TEXTSPLIT('Data Table'!U254, CHAR(10)))-SEARCH("-", _xlfn.TEXTSPLIT('Data Table'!U254, CHAR(10)))-2))/12)
               ), 2),
               "-"
            )
         )
      )
   )
)</f>
        <v>3</v>
      </c>
      <c r="T253" s="251">
        <v>16024</v>
      </c>
      <c r="U253" s="251">
        <v>62919</v>
      </c>
      <c r="V253" s="251">
        <v>867</v>
      </c>
      <c r="W253" s="295"/>
    </row>
    <row r="254" spans="1:23" s="3" customFormat="1" ht="20.25" customHeight="1">
      <c r="A254" s="205">
        <v>45564</v>
      </c>
      <c r="B254" s="203" cm="1">
        <f t="array" ref="B254">IF('Data Table'!B255="", "-",
   IF('Data Table'!B255="-", "-",
      IF(ISNUMBER('Data Table'!B255*1), 'Data Table'!B255,
         IF(ISNUMBER(SEARCH("hrs", 'Data Table'!B255)),
            IFERROR(
               ROUND(SUMPRODUCT(
                  VALUE(LEFT(_xlfn.TEXTSPLIT('Data Table'!B255, CHAR(10)), FIND("-", _xlfn.TEXTSPLIT('Data Table'!B255, CHAR(10)))-1)) *
                  (VALUE(MID(_xlfn.TEXTSPLIT('Data Table'!B255, CHAR(10)), FIND("-", _xlfn.TEXTSPLIT('Data Table'!B255, CHAR(10)))+2,
                  SEARCH("hrs", _xlfn.TEXTSPLIT('Data Table'!B255, CHAR(10)))-SEARCH("-", _xlfn.TEXTSPLIT('Data Table'!B255, CHAR(10)))-2))/12)
               ), 2),
               "-"
            )
         )
      )
   )
)</f>
        <v>56</v>
      </c>
      <c r="C254" s="203" cm="1">
        <f t="array" ref="C254">IF('Data Table'!C255="", "-",
   IF('Data Table'!C255="-", "-",
      IF(ISNUMBER('Data Table'!C255*1), 'Data Table'!C255,
         IF(ISNUMBER(SEARCH("hrs", 'Data Table'!C255)),
            IFERROR(
               ROUND(SUMPRODUCT(
                  VALUE(LEFT(_xlfn.TEXTSPLIT('Data Table'!C255, CHAR(10)), FIND("-", _xlfn.TEXTSPLIT('Data Table'!C255, CHAR(10)))-1)) *
                  (VALUE(MID(_xlfn.TEXTSPLIT('Data Table'!C255, CHAR(10)), FIND("-", _xlfn.TEXTSPLIT('Data Table'!C255, CHAR(10)))+2,
                  SEARCH("hrs", _xlfn.TEXTSPLIT('Data Table'!C255, CHAR(10)))-SEARCH("-", _xlfn.TEXTSPLIT('Data Table'!C255, CHAR(10)))-2))/12)
               ), 2),
               "-"
            )
         )
      )
   )
)</f>
        <v>42</v>
      </c>
      <c r="D254" s="203" t="str" cm="1">
        <f t="array" ref="D254">IF('Data Table'!D255="", "-",
   IF('Data Table'!D255="-", "-",
      IF(ISNUMBER('Data Table'!D255*1), 'Data Table'!D255,
         IF(ISNUMBER(SEARCH("hrs", 'Data Table'!D255)),
            IFERROR(
               ROUND(SUMPRODUCT(
                  VALUE(LEFT(_xlfn.TEXTSPLIT('Data Table'!D255, CHAR(10)), FIND("-", _xlfn.TEXTSPLIT('Data Table'!D255, CHAR(10)))-1)) *
                  (VALUE(MID(_xlfn.TEXTSPLIT('Data Table'!D255, CHAR(10)), FIND("-", _xlfn.TEXTSPLIT('Data Table'!D255, CHAR(10)))+2,
                  SEARCH("hrs", _xlfn.TEXTSPLIT('Data Table'!D255, CHAR(10)))-SEARCH("-", _xlfn.TEXTSPLIT('Data Table'!D255, CHAR(10)))-2))/12)
               ), 2),
               "-"
            )
         )
      )
   )
)</f>
        <v>-</v>
      </c>
      <c r="E254" s="203" cm="1">
        <f t="array" ref="E254">IF('Data Table'!E255="", "-",
   IF('Data Table'!E255="-", "-",
      IF(ISNUMBER('Data Table'!E255*1), 'Data Table'!E255,
         IF(ISNUMBER(SEARCH("hrs", 'Data Table'!E255)),
            IFERROR(
               ROUND(SUMPRODUCT(
                  VALUE(LEFT(_xlfn.TEXTSPLIT('Data Table'!E255, CHAR(10)), FIND("-", _xlfn.TEXTSPLIT('Data Table'!E255, CHAR(10)))-1)) *
                  (VALUE(MID(_xlfn.TEXTSPLIT('Data Table'!E255, CHAR(10)), FIND("-", _xlfn.TEXTSPLIT('Data Table'!E255, CHAR(10)))+2,
                  SEARCH("hrs", _xlfn.TEXTSPLIT('Data Table'!E255, CHAR(10)))-SEARCH("-", _xlfn.TEXTSPLIT('Data Table'!E255, CHAR(10)))-2))/12)
               ), 2),
               "-"
            )
         )
      )
   )
)</f>
        <v>0</v>
      </c>
      <c r="F254" s="203" cm="1">
        <f t="array" ref="F254">IF('Data Table'!F255="", "-",
   IF('Data Table'!F255="-", "-",
      IF(ISNUMBER('Data Table'!F255*1), 'Data Table'!F255,
         IF(ISNUMBER(SEARCH("hrs", 'Data Table'!F255)),
            IFERROR(
               ROUND(SUMPRODUCT(
                  VALUE(LEFT(_xlfn.TEXTSPLIT('Data Table'!F255, CHAR(10)), FIND("-", _xlfn.TEXTSPLIT('Data Table'!F255, CHAR(10)))-1)) *
                  (VALUE(MID(_xlfn.TEXTSPLIT('Data Table'!F255, CHAR(10)), FIND("-", _xlfn.TEXTSPLIT('Data Table'!F255, CHAR(10)))+2,
                  SEARCH("hrs", _xlfn.TEXTSPLIT('Data Table'!F255, CHAR(10)))-SEARCH("-", _xlfn.TEXTSPLIT('Data Table'!F255, CHAR(10)))-2))/12)
               ), 2),
               "-"
            )
         )
      )
   )
)</f>
        <v>0</v>
      </c>
      <c r="G254" s="203" cm="1">
        <f t="array" ref="G254">IF('Data Table'!G255="", "-",
   IF('Data Table'!G255="-", "-",
      IF(ISNUMBER('Data Table'!G255*1), 'Data Table'!G255,
         IF(ISNUMBER(SEARCH("hrs", 'Data Table'!G255)),
            IFERROR(
               ROUND(SUMPRODUCT(
                  VALUE(LEFT(_xlfn.TEXTSPLIT('Data Table'!G255, CHAR(10)), FIND("-", _xlfn.TEXTSPLIT('Data Table'!G255, CHAR(10)))-1)) *
                  (VALUE(MID(_xlfn.TEXTSPLIT('Data Table'!G255, CHAR(10)), FIND("-", _xlfn.TEXTSPLIT('Data Table'!G255, CHAR(10)))+2,
                  SEARCH("hrs", _xlfn.TEXTSPLIT('Data Table'!G255, CHAR(10)))-SEARCH("-", _xlfn.TEXTSPLIT('Data Table'!G255, CHAR(10)))-2))/12)
               ), 2),
               "-"
            )
         )
      )
   )
)</f>
        <v>0</v>
      </c>
      <c r="H254" s="203" t="str" cm="1">
        <f t="array" ref="H254">IF('Data Table'!H255="", "-",
   IF('Data Table'!H255="-", "-",
      IF(ISNUMBER('Data Table'!H255*1), 'Data Table'!H255,
         IF(ISNUMBER(SEARCH("hrs", 'Data Table'!H255)),
            IFERROR(
               ROUND(SUMPRODUCT(
                  VALUE(LEFT(_xlfn.TEXTSPLIT('Data Table'!H255, CHAR(10)), FIND("-", _xlfn.TEXTSPLIT('Data Table'!H255, CHAR(10)))-1)) *
                  (VALUE(MID(_xlfn.TEXTSPLIT('Data Table'!H255, CHAR(10)), FIND("-", _xlfn.TEXTSPLIT('Data Table'!H255, CHAR(10)))+2,
                  SEARCH("hrs", _xlfn.TEXTSPLIT('Data Table'!H255, CHAR(10)))-SEARCH("-", _xlfn.TEXTSPLIT('Data Table'!H255, CHAR(10)))-2))/12)
               ), 2),
               "-"
            )
         )
      )
   )
)</f>
        <v>-</v>
      </c>
      <c r="I254" s="203" cm="1">
        <f t="array" ref="I254">IF('Data Table'!I255="", "-",
   IF('Data Table'!I255="-", "-",
      IF(ISNUMBER('Data Table'!I255*1), 'Data Table'!I255,
         IF(ISNUMBER(SEARCH("hrs", 'Data Table'!I255)),
            IFERROR(
               ROUND(SUMPRODUCT(
                  VALUE(LEFT(_xlfn.TEXTSPLIT('Data Table'!I255, CHAR(10)), FIND("-", _xlfn.TEXTSPLIT('Data Table'!I255, CHAR(10)))-1)) *
                  (VALUE(MID(_xlfn.TEXTSPLIT('Data Table'!I255, CHAR(10)), FIND("-", _xlfn.TEXTSPLIT('Data Table'!I255, CHAR(10)))+2,
                  SEARCH("hrs", _xlfn.TEXTSPLIT('Data Table'!I255, CHAR(10)))-SEARCH("-", _xlfn.TEXTSPLIT('Data Table'!I255, CHAR(10)))-2))/12)
               ), 2),
               "-"
            )
         )
      )
   )
)</f>
        <v>0</v>
      </c>
      <c r="J254" s="203" cm="1">
        <f t="array" ref="J254">IF('Data Table'!J255="", "-",
   IF('Data Table'!J255="-", "-",
      IF(ISNUMBER('Data Table'!J255*1), 'Data Table'!J255,
         IF(ISNUMBER(SEARCH("hrs", 'Data Table'!J255)),
            IFERROR(
               ROUND(SUMPRODUCT(
                  VALUE(LEFT(_xlfn.TEXTSPLIT('Data Table'!J255, CHAR(10)), FIND("-", _xlfn.TEXTSPLIT('Data Table'!J255, CHAR(10)))-1)) *
                  (VALUE(MID(_xlfn.TEXTSPLIT('Data Table'!J255, CHAR(10)), FIND("-", _xlfn.TEXTSPLIT('Data Table'!J255, CHAR(10)))+2,
                  SEARCH("hrs", _xlfn.TEXTSPLIT('Data Table'!J255, CHAR(10)))-SEARCH("-", _xlfn.TEXTSPLIT('Data Table'!J255, CHAR(10)))-2))/12)
               ), 2),
               "-"
            )
         )
      )
   )
)</f>
        <v>0</v>
      </c>
      <c r="K254" s="203" cm="1">
        <f t="array" ref="K254">IF('Data Table'!K255="", "-",
   IF('Data Table'!K255="-", "-",
      IF(ISNUMBER('Data Table'!K255*1), 'Data Table'!K255,
         IF(ISNUMBER(SEARCH("hrs", 'Data Table'!K255)),
            IFERROR(
               ROUND(SUMPRODUCT(
                  VALUE(LEFT(_xlfn.TEXTSPLIT('Data Table'!K255, CHAR(10)), FIND("-", _xlfn.TEXTSPLIT('Data Table'!K255, CHAR(10)))-1)) *
                  (VALUE(MID(_xlfn.TEXTSPLIT('Data Table'!K255, CHAR(10)), FIND("-", _xlfn.TEXTSPLIT('Data Table'!K255, CHAR(10)))+2,
                  SEARCH("hrs", _xlfn.TEXTSPLIT('Data Table'!K255, CHAR(10)))-SEARCH("-", _xlfn.TEXTSPLIT('Data Table'!K255, CHAR(10)))-2))/12)
               ), 2),
               "-"
            )
         )
      )
   )
)</f>
        <v>0</v>
      </c>
      <c r="L254" s="203" cm="1">
        <f t="array" ref="L254">IF('Data Table'!N255="", "-",
   IF('Data Table'!N255="-", "-",
      IF(ISNUMBER('Data Table'!N255*1), 'Data Table'!N255,
         IF(ISNUMBER(SEARCH("hrs", 'Data Table'!N255)),
            IFERROR(
               ROUND(SUMPRODUCT(
                  VALUE(LEFT(_xlfn.TEXTSPLIT('Data Table'!N255, CHAR(10)), FIND("-", _xlfn.TEXTSPLIT('Data Table'!N255, CHAR(10)))-1)) *
                  (VALUE(MID(_xlfn.TEXTSPLIT('Data Table'!N255, CHAR(10)), FIND("-", _xlfn.TEXTSPLIT('Data Table'!N255, CHAR(10)))+2,
                  SEARCH("hrs", _xlfn.TEXTSPLIT('Data Table'!N255, CHAR(10)))-SEARCH("-", _xlfn.TEXTSPLIT('Data Table'!N255, CHAR(10)))-2))/12)
               ), 2),
               "-"
            )
         )
      )
   )
)</f>
        <v>1</v>
      </c>
      <c r="M254" s="203" cm="1">
        <f t="array" ref="M254">IF('Data Table'!O255="", "-",
   IF('Data Table'!O255="-", "-",
      IF(ISNUMBER('Data Table'!O255*1), 'Data Table'!O255,
         IF(ISNUMBER(SEARCH("hrs", 'Data Table'!O255)),
            IFERROR(
               ROUND(SUMPRODUCT(
                  VALUE(LEFT(_xlfn.TEXTSPLIT('Data Table'!O255, CHAR(10)), FIND("-", _xlfn.TEXTSPLIT('Data Table'!O255, CHAR(10)))-1)) *
                  (VALUE(MID(_xlfn.TEXTSPLIT('Data Table'!O255, CHAR(10)), FIND("-", _xlfn.TEXTSPLIT('Data Table'!O255, CHAR(10)))+2,
                  SEARCH("hrs", _xlfn.TEXTSPLIT('Data Table'!O255, CHAR(10)))-SEARCH("-", _xlfn.TEXTSPLIT('Data Table'!O255, CHAR(10)))-2))/12)
               ), 2),
               "-"
            )
         )
      )
   )
)</f>
        <v>1</v>
      </c>
      <c r="N254" s="203" cm="1">
        <f t="array" ref="N254">IF('Data Table'!P255="", "-",
   IF('Data Table'!P255="-", "-",
      IF(ISNUMBER('Data Table'!P255*1), 'Data Table'!P255,
         IF(ISNUMBER(SEARCH("hrs", 'Data Table'!P255)),
            IFERROR(
               ROUND(SUMPRODUCT(
                  VALUE(LEFT(_xlfn.TEXTSPLIT('Data Table'!P255, CHAR(10)), FIND("-", _xlfn.TEXTSPLIT('Data Table'!P255, CHAR(10)))-1)) *
                  (VALUE(MID(_xlfn.TEXTSPLIT('Data Table'!P255, CHAR(10)), FIND("-", _xlfn.TEXTSPLIT('Data Table'!P255, CHAR(10)))+2,
                  SEARCH("hrs", _xlfn.TEXTSPLIT('Data Table'!P255, CHAR(10)))-SEARCH("-", _xlfn.TEXTSPLIT('Data Table'!P255, CHAR(10)))-2))/12)
               ), 2),
               "-"
            )
         )
      )
   )
)</f>
        <v>3</v>
      </c>
      <c r="O254" s="203" cm="1">
        <f t="array" ref="O254">IF('Data Table'!Q255="", "-",
   IF('Data Table'!Q255="-", "-",
      IF(ISNUMBER('Data Table'!Q255*1), 'Data Table'!Q255,
         IF(ISNUMBER(SEARCH("hrs", 'Data Table'!Q255)),
            IFERROR(
               ROUND(SUMPRODUCT(
                  VALUE(LEFT(_xlfn.TEXTSPLIT('Data Table'!Q255, CHAR(10)), FIND("-", _xlfn.TEXTSPLIT('Data Table'!Q255, CHAR(10)))-1)) *
                  (VALUE(MID(_xlfn.TEXTSPLIT('Data Table'!Q255, CHAR(10)), FIND("-", _xlfn.TEXTSPLIT('Data Table'!Q255, CHAR(10)))+2,
                  SEARCH("hrs", _xlfn.TEXTSPLIT('Data Table'!Q255, CHAR(10)))-SEARCH("-", _xlfn.TEXTSPLIT('Data Table'!Q255, CHAR(10)))-2))/12)
               ), 2),
               "-"
            )
         )
      )
   )
)</f>
        <v>2</v>
      </c>
      <c r="P254" s="203" cm="1">
        <f t="array" ref="P254">IF('Data Table'!R255="", "-",
   IF('Data Table'!R255="-", "-",
      IF(ISNUMBER('Data Table'!R255*1), 'Data Table'!R255,
         IF(ISNUMBER(SEARCH("hrs", 'Data Table'!R255)),
            IFERROR(
               ROUND(SUMPRODUCT(
                  VALUE(LEFT(_xlfn.TEXTSPLIT('Data Table'!R255, CHAR(10)), FIND("-", _xlfn.TEXTSPLIT('Data Table'!R255, CHAR(10)))-1)) *
                  (VALUE(MID(_xlfn.TEXTSPLIT('Data Table'!R255, CHAR(10)), FIND("-", _xlfn.TEXTSPLIT('Data Table'!R255, CHAR(10)))+2,
                  SEARCH("hrs", _xlfn.TEXTSPLIT('Data Table'!R255, CHAR(10)))-SEARCH("-", _xlfn.TEXTSPLIT('Data Table'!R255, CHAR(10)))-2))/12)
               ), 2),
               "-"
            )
         )
      )
   )
)</f>
        <v>2</v>
      </c>
      <c r="Q254" s="203" cm="1">
        <f t="array" ref="Q254">IF('Data Table'!S255="", "-",
   IF('Data Table'!S255="-", "-",
      IF(ISNUMBER('Data Table'!S255*1), 'Data Table'!S255,
         IF(ISNUMBER(SEARCH("hrs", 'Data Table'!S255)),
            IFERROR(
               ROUND(SUMPRODUCT(
                  VALUE(LEFT(_xlfn.TEXTSPLIT('Data Table'!S255, CHAR(10)), FIND("-", _xlfn.TEXTSPLIT('Data Table'!S255, CHAR(10)))-1)) *
                  (VALUE(MID(_xlfn.TEXTSPLIT('Data Table'!S255, CHAR(10)), FIND("-", _xlfn.TEXTSPLIT('Data Table'!S255, CHAR(10)))+2,
                  SEARCH("hrs", _xlfn.TEXTSPLIT('Data Table'!S255, CHAR(10)))-SEARCH("-", _xlfn.TEXTSPLIT('Data Table'!S255, CHAR(10)))-2))/12)
               ), 2),
               "-"
            )
         )
      )
   )
)</f>
        <v>2</v>
      </c>
      <c r="R254" s="203" cm="1">
        <f t="array" ref="R254">IF('Data Table'!T255="", "-",
   IF('Data Table'!T255="-", "-",
      IF(ISNUMBER('Data Table'!T255*1), 'Data Table'!T255,
         IF(ISNUMBER(SEARCH("hrs", 'Data Table'!T255)),
            IFERROR(
               ROUND(SUMPRODUCT(
                  VALUE(LEFT(_xlfn.TEXTSPLIT('Data Table'!T255, CHAR(10)), FIND("-", _xlfn.TEXTSPLIT('Data Table'!T255, CHAR(10)))-1)) *
                  (VALUE(MID(_xlfn.TEXTSPLIT('Data Table'!T255, CHAR(10)), FIND("-", _xlfn.TEXTSPLIT('Data Table'!T255, CHAR(10)))+2,
                  SEARCH("hrs", _xlfn.TEXTSPLIT('Data Table'!T255, CHAR(10)))-SEARCH("-", _xlfn.TEXTSPLIT('Data Table'!T255, CHAR(10)))-2))/12)
               ), 2),
               "-"
            )
         )
      )
   )
)</f>
        <v>3</v>
      </c>
      <c r="S254" s="203" cm="1">
        <f t="array" ref="S254">IF('Data Table'!U255="", "-",
   IF('Data Table'!U255="-", "-",
      IF(ISNUMBER('Data Table'!U255*1), 'Data Table'!U255,
         IF(ISNUMBER(SEARCH("hrs", 'Data Table'!U255)),
            IFERROR(
               ROUND(SUMPRODUCT(
                  VALUE(LEFT(_xlfn.TEXTSPLIT('Data Table'!U255, CHAR(10)), FIND("-", _xlfn.TEXTSPLIT('Data Table'!U255, CHAR(10)))-1)) *
                  (VALUE(MID(_xlfn.TEXTSPLIT('Data Table'!U255, CHAR(10)), FIND("-", _xlfn.TEXTSPLIT('Data Table'!U255, CHAR(10)))+2,
                  SEARCH("hrs", _xlfn.TEXTSPLIT('Data Table'!U255, CHAR(10)))-SEARCH("-", _xlfn.TEXTSPLIT('Data Table'!U255, CHAR(10)))-2))/12)
               ), 2),
               "-"
            )
         )
      )
   )
)</f>
        <v>2</v>
      </c>
      <c r="T254" s="251">
        <v>12621</v>
      </c>
      <c r="U254" s="251">
        <v>21496</v>
      </c>
      <c r="V254" s="251">
        <v>88</v>
      </c>
      <c r="W254" s="295"/>
    </row>
    <row r="255" spans="1:23" s="3" customFormat="1" ht="20.25" customHeight="1">
      <c r="A255" s="205">
        <v>45565</v>
      </c>
      <c r="B255" s="203" cm="1">
        <f t="array" ref="B255">IF('Data Table'!B256="", "-",
   IF('Data Table'!B256="-", "-",
      IF(ISNUMBER('Data Table'!B256*1), 'Data Table'!B256,
         IF(ISNUMBER(SEARCH("hrs", 'Data Table'!B256)),
            IFERROR(
               ROUND(SUMPRODUCT(
                  VALUE(LEFT(_xlfn.TEXTSPLIT('Data Table'!B256, CHAR(10)), FIND("-", _xlfn.TEXTSPLIT('Data Table'!B256, CHAR(10)))-1)) *
                  (VALUE(MID(_xlfn.TEXTSPLIT('Data Table'!B256, CHAR(10)), FIND("-", _xlfn.TEXTSPLIT('Data Table'!B256, CHAR(10)))+2,
                  SEARCH("hrs", _xlfn.TEXTSPLIT('Data Table'!B256, CHAR(10)))-SEARCH("-", _xlfn.TEXTSPLIT('Data Table'!B256, CHAR(10)))-2))/12)
               ), 2),
               "-"
            )
         )
      )
   )
)</f>
        <v>57</v>
      </c>
      <c r="C255" s="203" cm="1">
        <f t="array" ref="C255">IF('Data Table'!C256="", "-",
   IF('Data Table'!C256="-", "-",
      IF(ISNUMBER('Data Table'!C256*1), 'Data Table'!C256,
         IF(ISNUMBER(SEARCH("hrs", 'Data Table'!C256)),
            IFERROR(
               ROUND(SUMPRODUCT(
                  VALUE(LEFT(_xlfn.TEXTSPLIT('Data Table'!C256, CHAR(10)), FIND("-", _xlfn.TEXTSPLIT('Data Table'!C256, CHAR(10)))-1)) *
                  (VALUE(MID(_xlfn.TEXTSPLIT('Data Table'!C256, CHAR(10)), FIND("-", _xlfn.TEXTSPLIT('Data Table'!C256, CHAR(10)))+2,
                  SEARCH("hrs", _xlfn.TEXTSPLIT('Data Table'!C256, CHAR(10)))-SEARCH("-", _xlfn.TEXTSPLIT('Data Table'!C256, CHAR(10)))-2))/12)
               ), 2),
               "-"
            )
         )
      )
   )
)</f>
        <v>38</v>
      </c>
      <c r="D255" s="203" cm="1">
        <f t="array" ref="D255">IF('Data Table'!D256="", "-",
   IF('Data Table'!D256="-", "-",
      IF(ISNUMBER('Data Table'!D256*1), 'Data Table'!D256,
         IF(ISNUMBER(SEARCH("hrs", 'Data Table'!D256)),
            IFERROR(
               ROUND(SUMPRODUCT(
                  VALUE(LEFT(_xlfn.TEXTSPLIT('Data Table'!D256, CHAR(10)), FIND("-", _xlfn.TEXTSPLIT('Data Table'!D256, CHAR(10)))-1)) *
                  (VALUE(MID(_xlfn.TEXTSPLIT('Data Table'!D256, CHAR(10)), FIND("-", _xlfn.TEXTSPLIT('Data Table'!D256, CHAR(10)))+2,
                  SEARCH("hrs", _xlfn.TEXTSPLIT('Data Table'!D256, CHAR(10)))-SEARCH("-", _xlfn.TEXTSPLIT('Data Table'!D256, CHAR(10)))-2))/12)
               ), 2),
               "-"
            )
         )
      )
   )
)</f>
        <v>0</v>
      </c>
      <c r="E255" s="203" cm="1">
        <f t="array" ref="E255">IF('Data Table'!E256="", "-",
   IF('Data Table'!E256="-", "-",
      IF(ISNUMBER('Data Table'!E256*1), 'Data Table'!E256,
         IF(ISNUMBER(SEARCH("hrs", 'Data Table'!E256)),
            IFERROR(
               ROUND(SUMPRODUCT(
                  VALUE(LEFT(_xlfn.TEXTSPLIT('Data Table'!E256, CHAR(10)), FIND("-", _xlfn.TEXTSPLIT('Data Table'!E256, CHAR(10)))-1)) *
                  (VALUE(MID(_xlfn.TEXTSPLIT('Data Table'!E256, CHAR(10)), FIND("-", _xlfn.TEXTSPLIT('Data Table'!E256, CHAR(10)))+2,
                  SEARCH("hrs", _xlfn.TEXTSPLIT('Data Table'!E256, CHAR(10)))-SEARCH("-", _xlfn.TEXTSPLIT('Data Table'!E256, CHAR(10)))-2))/12)
               ), 2),
               "-"
            )
         )
      )
   )
)</f>
        <v>0</v>
      </c>
      <c r="F255" s="203" cm="1">
        <f t="array" ref="F255">IF('Data Table'!F256="", "-",
   IF('Data Table'!F256="-", "-",
      IF(ISNUMBER('Data Table'!F256*1), 'Data Table'!F256,
         IF(ISNUMBER(SEARCH("hrs", 'Data Table'!F256)),
            IFERROR(
               ROUND(SUMPRODUCT(
                  VALUE(LEFT(_xlfn.TEXTSPLIT('Data Table'!F256, CHAR(10)), FIND("-", _xlfn.TEXTSPLIT('Data Table'!F256, CHAR(10)))-1)) *
                  (VALUE(MID(_xlfn.TEXTSPLIT('Data Table'!F256, CHAR(10)), FIND("-", _xlfn.TEXTSPLIT('Data Table'!F256, CHAR(10)))+2,
                  SEARCH("hrs", _xlfn.TEXTSPLIT('Data Table'!F256, CHAR(10)))-SEARCH("-", _xlfn.TEXTSPLIT('Data Table'!F256, CHAR(10)))-2))/12)
               ), 2),
               "-"
            )
         )
      )
   )
)</f>
        <v>0</v>
      </c>
      <c r="G255" s="203" cm="1">
        <f t="array" ref="G255">IF('Data Table'!G256="", "-",
   IF('Data Table'!G256="-", "-",
      IF(ISNUMBER('Data Table'!G256*1), 'Data Table'!G256,
         IF(ISNUMBER(SEARCH("hrs", 'Data Table'!G256)),
            IFERROR(
               ROUND(SUMPRODUCT(
                  VALUE(LEFT(_xlfn.TEXTSPLIT('Data Table'!G256, CHAR(10)), FIND("-", _xlfn.TEXTSPLIT('Data Table'!G256, CHAR(10)))-1)) *
                  (VALUE(MID(_xlfn.TEXTSPLIT('Data Table'!G256, CHAR(10)), FIND("-", _xlfn.TEXTSPLIT('Data Table'!G256, CHAR(10)))+2,
                  SEARCH("hrs", _xlfn.TEXTSPLIT('Data Table'!G256, CHAR(10)))-SEARCH("-", _xlfn.TEXTSPLIT('Data Table'!G256, CHAR(10)))-2))/12)
               ), 2),
               "-"
            )
         )
      )
   )
)</f>
        <v>0</v>
      </c>
      <c r="H255" s="203" cm="1">
        <f t="array" ref="H255">IF('Data Table'!H256="", "-",
   IF('Data Table'!H256="-", "-",
      IF(ISNUMBER('Data Table'!H256*1), 'Data Table'!H256,
         IF(ISNUMBER(SEARCH("hrs", 'Data Table'!H256)),
            IFERROR(
               ROUND(SUMPRODUCT(
                  VALUE(LEFT(_xlfn.TEXTSPLIT('Data Table'!H256, CHAR(10)), FIND("-", _xlfn.TEXTSPLIT('Data Table'!H256, CHAR(10)))-1)) *
                  (VALUE(MID(_xlfn.TEXTSPLIT('Data Table'!H256, CHAR(10)), FIND("-", _xlfn.TEXTSPLIT('Data Table'!H256, CHAR(10)))+2,
                  SEARCH("hrs", _xlfn.TEXTSPLIT('Data Table'!H256, CHAR(10)))-SEARCH("-", _xlfn.TEXTSPLIT('Data Table'!H256, CHAR(10)))-2))/12)
               ), 2),
               "-"
            )
         )
      )
   )
)</f>
        <v>0</v>
      </c>
      <c r="I255" s="203" cm="1">
        <f t="array" ref="I255">IF('Data Table'!I256="", "-",
   IF('Data Table'!I256="-", "-",
      IF(ISNUMBER('Data Table'!I256*1), 'Data Table'!I256,
         IF(ISNUMBER(SEARCH("hrs", 'Data Table'!I256)),
            IFERROR(
               ROUND(SUMPRODUCT(
                  VALUE(LEFT(_xlfn.TEXTSPLIT('Data Table'!I256, CHAR(10)), FIND("-", _xlfn.TEXTSPLIT('Data Table'!I256, CHAR(10)))-1)) *
                  (VALUE(MID(_xlfn.TEXTSPLIT('Data Table'!I256, CHAR(10)), FIND("-", _xlfn.TEXTSPLIT('Data Table'!I256, CHAR(10)))+2,
                  SEARCH("hrs", _xlfn.TEXTSPLIT('Data Table'!I256, CHAR(10)))-SEARCH("-", _xlfn.TEXTSPLIT('Data Table'!I256, CHAR(10)))-2))/12)
               ), 2),
               "-"
            )
         )
      )
   )
)</f>
        <v>0</v>
      </c>
      <c r="J255" s="203" cm="1">
        <f t="array" ref="J255">IF('Data Table'!J256="", "-",
   IF('Data Table'!J256="-", "-",
      IF(ISNUMBER('Data Table'!J256*1), 'Data Table'!J256,
         IF(ISNUMBER(SEARCH("hrs", 'Data Table'!J256)),
            IFERROR(
               ROUND(SUMPRODUCT(
                  VALUE(LEFT(_xlfn.TEXTSPLIT('Data Table'!J256, CHAR(10)), FIND("-", _xlfn.TEXTSPLIT('Data Table'!J256, CHAR(10)))-1)) *
                  (VALUE(MID(_xlfn.TEXTSPLIT('Data Table'!J256, CHAR(10)), FIND("-", _xlfn.TEXTSPLIT('Data Table'!J256, CHAR(10)))+2,
                  SEARCH("hrs", _xlfn.TEXTSPLIT('Data Table'!J256, CHAR(10)))-SEARCH("-", _xlfn.TEXTSPLIT('Data Table'!J256, CHAR(10)))-2))/12)
               ), 2),
               "-"
            )
         )
      )
   )
)</f>
        <v>0</v>
      </c>
      <c r="K255" s="203" cm="1">
        <f t="array" ref="K255">IF('Data Table'!K256="", "-",
   IF('Data Table'!K256="-", "-",
      IF(ISNUMBER('Data Table'!K256*1), 'Data Table'!K256,
         IF(ISNUMBER(SEARCH("hrs", 'Data Table'!K256)),
            IFERROR(
               ROUND(SUMPRODUCT(
                  VALUE(LEFT(_xlfn.TEXTSPLIT('Data Table'!K256, CHAR(10)), FIND("-", _xlfn.TEXTSPLIT('Data Table'!K256, CHAR(10)))-1)) *
                  (VALUE(MID(_xlfn.TEXTSPLIT('Data Table'!K256, CHAR(10)), FIND("-", _xlfn.TEXTSPLIT('Data Table'!K256, CHAR(10)))+2,
                  SEARCH("hrs", _xlfn.TEXTSPLIT('Data Table'!K256, CHAR(10)))-SEARCH("-", _xlfn.TEXTSPLIT('Data Table'!K256, CHAR(10)))-2))/12)
               ), 2),
               "-"
            )
         )
      )
   )
)</f>
        <v>0</v>
      </c>
      <c r="L255" s="203" cm="1">
        <f t="array" ref="L255">IF('Data Table'!N256="", "-",
   IF('Data Table'!N256="-", "-",
      IF(ISNUMBER('Data Table'!N256*1), 'Data Table'!N256,
         IF(ISNUMBER(SEARCH("hrs", 'Data Table'!N256)),
            IFERROR(
               ROUND(SUMPRODUCT(
                  VALUE(LEFT(_xlfn.TEXTSPLIT('Data Table'!N256, CHAR(10)), FIND("-", _xlfn.TEXTSPLIT('Data Table'!N256, CHAR(10)))-1)) *
                  (VALUE(MID(_xlfn.TEXTSPLIT('Data Table'!N256, CHAR(10)), FIND("-", _xlfn.TEXTSPLIT('Data Table'!N256, CHAR(10)))+2,
                  SEARCH("hrs", _xlfn.TEXTSPLIT('Data Table'!N256, CHAR(10)))-SEARCH("-", _xlfn.TEXTSPLIT('Data Table'!N256, CHAR(10)))-2))/12)
               ), 2),
               "-"
            )
         )
      )
   )
)</f>
        <v>2</v>
      </c>
      <c r="M255" s="203" cm="1">
        <f t="array" ref="M255">IF('Data Table'!O256="", "-",
   IF('Data Table'!O256="-", "-",
      IF(ISNUMBER('Data Table'!O256*1), 'Data Table'!O256,
         IF(ISNUMBER(SEARCH("hrs", 'Data Table'!O256)),
            IFERROR(
               ROUND(SUMPRODUCT(
                  VALUE(LEFT(_xlfn.TEXTSPLIT('Data Table'!O256, CHAR(10)), FIND("-", _xlfn.TEXTSPLIT('Data Table'!O256, CHAR(10)))-1)) *
                  (VALUE(MID(_xlfn.TEXTSPLIT('Data Table'!O256, CHAR(10)), FIND("-", _xlfn.TEXTSPLIT('Data Table'!O256, CHAR(10)))+2,
                  SEARCH("hrs", _xlfn.TEXTSPLIT('Data Table'!O256, CHAR(10)))-SEARCH("-", _xlfn.TEXTSPLIT('Data Table'!O256, CHAR(10)))-2))/12)
               ), 2),
               "-"
            )
         )
      )
   )
)</f>
        <v>1</v>
      </c>
      <c r="N255" s="203" cm="1">
        <f t="array" ref="N255">IF('Data Table'!P256="", "-",
   IF('Data Table'!P256="-", "-",
      IF(ISNUMBER('Data Table'!P256*1), 'Data Table'!P256,
         IF(ISNUMBER(SEARCH("hrs", 'Data Table'!P256)),
            IFERROR(
               ROUND(SUMPRODUCT(
                  VALUE(LEFT(_xlfn.TEXTSPLIT('Data Table'!P256, CHAR(10)), FIND("-", _xlfn.TEXTSPLIT('Data Table'!P256, CHAR(10)))-1)) *
                  (VALUE(MID(_xlfn.TEXTSPLIT('Data Table'!P256, CHAR(10)), FIND("-", _xlfn.TEXTSPLIT('Data Table'!P256, CHAR(10)))+2,
                  SEARCH("hrs", _xlfn.TEXTSPLIT('Data Table'!P256, CHAR(10)))-SEARCH("-", _xlfn.TEXTSPLIT('Data Table'!P256, CHAR(10)))-2))/12)
               ), 2),
               "-"
            )
         )
      )
   )
)</f>
        <v>2</v>
      </c>
      <c r="O255" s="203" cm="1">
        <f t="array" ref="O255">IF('Data Table'!Q256="", "-",
   IF('Data Table'!Q256="-", "-",
      IF(ISNUMBER('Data Table'!Q256*1), 'Data Table'!Q256,
         IF(ISNUMBER(SEARCH("hrs", 'Data Table'!Q256)),
            IFERROR(
               ROUND(SUMPRODUCT(
                  VALUE(LEFT(_xlfn.TEXTSPLIT('Data Table'!Q256, CHAR(10)), FIND("-", _xlfn.TEXTSPLIT('Data Table'!Q256, CHAR(10)))-1)) *
                  (VALUE(MID(_xlfn.TEXTSPLIT('Data Table'!Q256, CHAR(10)), FIND("-", _xlfn.TEXTSPLIT('Data Table'!Q256, CHAR(10)))+2,
                  SEARCH("hrs", _xlfn.TEXTSPLIT('Data Table'!Q256, CHAR(10)))-SEARCH("-", _xlfn.TEXTSPLIT('Data Table'!Q256, CHAR(10)))-2))/12)
               ), 2),
               "-"
            )
         )
      )
   )
)</f>
        <v>2</v>
      </c>
      <c r="P255" s="203" cm="1">
        <f t="array" ref="P255">IF('Data Table'!R256="", "-",
   IF('Data Table'!R256="-", "-",
      IF(ISNUMBER('Data Table'!R256*1), 'Data Table'!R256,
         IF(ISNUMBER(SEARCH("hrs", 'Data Table'!R256)),
            IFERROR(
               ROUND(SUMPRODUCT(
                  VALUE(LEFT(_xlfn.TEXTSPLIT('Data Table'!R256, CHAR(10)), FIND("-", _xlfn.TEXTSPLIT('Data Table'!R256, CHAR(10)))-1)) *
                  (VALUE(MID(_xlfn.TEXTSPLIT('Data Table'!R256, CHAR(10)), FIND("-", _xlfn.TEXTSPLIT('Data Table'!R256, CHAR(10)))+2,
                  SEARCH("hrs", _xlfn.TEXTSPLIT('Data Table'!R256, CHAR(10)))-SEARCH("-", _xlfn.TEXTSPLIT('Data Table'!R256, CHAR(10)))-2))/12)
               ), 2),
               "-"
            )
         )
      )
   )
)</f>
        <v>2</v>
      </c>
      <c r="Q255" s="203" cm="1">
        <f t="array" ref="Q255">IF('Data Table'!S256="", "-",
   IF('Data Table'!S256="-", "-",
      IF(ISNUMBER('Data Table'!S256*1), 'Data Table'!S256,
         IF(ISNUMBER(SEARCH("hrs", 'Data Table'!S256)),
            IFERROR(
               ROUND(SUMPRODUCT(
                  VALUE(LEFT(_xlfn.TEXTSPLIT('Data Table'!S256, CHAR(10)), FIND("-", _xlfn.TEXTSPLIT('Data Table'!S256, CHAR(10)))-1)) *
                  (VALUE(MID(_xlfn.TEXTSPLIT('Data Table'!S256, CHAR(10)), FIND("-", _xlfn.TEXTSPLIT('Data Table'!S256, CHAR(10)))+2,
                  SEARCH("hrs", _xlfn.TEXTSPLIT('Data Table'!S256, CHAR(10)))-SEARCH("-", _xlfn.TEXTSPLIT('Data Table'!S256, CHAR(10)))-2))/12)
               ), 2),
               "-"
            )
         )
      )
   )
)</f>
        <v>2</v>
      </c>
      <c r="R255" s="203" cm="1">
        <f t="array" ref="R255">IF('Data Table'!T256="", "-",
   IF('Data Table'!T256="-", "-",
      IF(ISNUMBER('Data Table'!T256*1), 'Data Table'!T256,
         IF(ISNUMBER(SEARCH("hrs", 'Data Table'!T256)),
            IFERROR(
               ROUND(SUMPRODUCT(
                  VALUE(LEFT(_xlfn.TEXTSPLIT('Data Table'!T256, CHAR(10)), FIND("-", _xlfn.TEXTSPLIT('Data Table'!T256, CHAR(10)))-1)) *
                  (VALUE(MID(_xlfn.TEXTSPLIT('Data Table'!T256, CHAR(10)), FIND("-", _xlfn.TEXTSPLIT('Data Table'!T256, CHAR(10)))+2,
                  SEARCH("hrs", _xlfn.TEXTSPLIT('Data Table'!T256, CHAR(10)))-SEARCH("-", _xlfn.TEXTSPLIT('Data Table'!T256, CHAR(10)))-2))/12)
               ), 2),
               "-"
            )
         )
      )
   )
)</f>
        <v>2</v>
      </c>
      <c r="S255" s="203" cm="1">
        <f t="array" ref="S255">IF('Data Table'!U256="", "-",
   IF('Data Table'!U256="-", "-",
      IF(ISNUMBER('Data Table'!U256*1), 'Data Table'!U256,
         IF(ISNUMBER(SEARCH("hrs", 'Data Table'!U256)),
            IFERROR(
               ROUND(SUMPRODUCT(
                  VALUE(LEFT(_xlfn.TEXTSPLIT('Data Table'!U256, CHAR(10)), FIND("-", _xlfn.TEXTSPLIT('Data Table'!U256, CHAR(10)))-1)) *
                  (VALUE(MID(_xlfn.TEXTSPLIT('Data Table'!U256, CHAR(10)), FIND("-", _xlfn.TEXTSPLIT('Data Table'!U256, CHAR(10)))+2,
                  SEARCH("hrs", _xlfn.TEXTSPLIT('Data Table'!U256, CHAR(10)))-SEARCH("-", _xlfn.TEXTSPLIT('Data Table'!U256, CHAR(10)))-2))/12)
               ), 2),
               "-"
            )
         )
      )
   )
)</f>
        <v>2</v>
      </c>
      <c r="T255" s="251">
        <v>11579</v>
      </c>
      <c r="U255" s="251">
        <v>22330</v>
      </c>
      <c r="V255" s="251">
        <v>80</v>
      </c>
      <c r="W255" s="295"/>
    </row>
    <row r="256" spans="1:23" s="3" customFormat="1" ht="20.25" customHeight="1">
      <c r="A256" s="205">
        <v>45566</v>
      </c>
      <c r="B256" s="203" cm="1">
        <f t="array" ref="B256">IF('Data Table'!B257="", "-",
   IF('Data Table'!B257="-", "-",
      IF(ISNUMBER('Data Table'!B257*1), 'Data Table'!B257,
         IF(ISNUMBER(SEARCH("hrs", 'Data Table'!B257)),
            IFERROR(
               ROUND(SUMPRODUCT(
                  VALUE(LEFT(_xlfn.TEXTSPLIT('Data Table'!B257, CHAR(10)), FIND("-", _xlfn.TEXTSPLIT('Data Table'!B257, CHAR(10)))-1)) *
                  (VALUE(MID(_xlfn.TEXTSPLIT('Data Table'!B257, CHAR(10)), FIND("-", _xlfn.TEXTSPLIT('Data Table'!B257, CHAR(10)))+2,
                  SEARCH("hrs", _xlfn.TEXTSPLIT('Data Table'!B257, CHAR(10)))-SEARCH("-", _xlfn.TEXTSPLIT('Data Table'!B257, CHAR(10)))-2))/12)
               ), 2),
               "-"
            )
         )
      )
   )
)</f>
        <v>60</v>
      </c>
      <c r="C256" s="203" cm="1">
        <f t="array" ref="C256">IF('Data Table'!C257="", "-",
   IF('Data Table'!C257="-", "-",
      IF(ISNUMBER('Data Table'!C257*1), 'Data Table'!C257,
         IF(ISNUMBER(SEARCH("hrs", 'Data Table'!C257)),
            IFERROR(
               ROUND(SUMPRODUCT(
                  VALUE(LEFT(_xlfn.TEXTSPLIT('Data Table'!C257, CHAR(10)), FIND("-", _xlfn.TEXTSPLIT('Data Table'!C257, CHAR(10)))-1)) *
                  (VALUE(MID(_xlfn.TEXTSPLIT('Data Table'!C257, CHAR(10)), FIND("-", _xlfn.TEXTSPLIT('Data Table'!C257, CHAR(10)))+2,
                  SEARCH("hrs", _xlfn.TEXTSPLIT('Data Table'!C257, CHAR(10)))-SEARCH("-", _xlfn.TEXTSPLIT('Data Table'!C257, CHAR(10)))-2))/12)
               ), 2),
               "-"
            )
         )
      )
   )
)</f>
        <v>132</v>
      </c>
      <c r="D256" s="203" cm="1">
        <f t="array" ref="D256">IF('Data Table'!D257="", "-",
   IF('Data Table'!D257="-", "-",
      IF(ISNUMBER('Data Table'!D257*1), 'Data Table'!D257,
         IF(ISNUMBER(SEARCH("hrs", 'Data Table'!D257)),
            IFERROR(
               ROUND(SUMPRODUCT(
                  VALUE(LEFT(_xlfn.TEXTSPLIT('Data Table'!D257, CHAR(10)), FIND("-", _xlfn.TEXTSPLIT('Data Table'!D257, CHAR(10)))-1)) *
                  (VALUE(MID(_xlfn.TEXTSPLIT('Data Table'!D257, CHAR(10)), FIND("-", _xlfn.TEXTSPLIT('Data Table'!D257, CHAR(10)))+2,
                  SEARCH("hrs", _xlfn.TEXTSPLIT('Data Table'!D257, CHAR(10)))-SEARCH("-", _xlfn.TEXTSPLIT('Data Table'!D257, CHAR(10)))-2))/12)
               ), 2),
               "-"
            )
         )
      )
   )
)</f>
        <v>30</v>
      </c>
      <c r="E256" s="203" cm="1">
        <f t="array" ref="E256">IF('Data Table'!E257="", "-",
   IF('Data Table'!E257="-", "-",
      IF(ISNUMBER('Data Table'!E257*1), 'Data Table'!E257,
         IF(ISNUMBER(SEARCH("hrs", 'Data Table'!E257)),
            IFERROR(
               ROUND(SUMPRODUCT(
                  VALUE(LEFT(_xlfn.TEXTSPLIT('Data Table'!E257, CHAR(10)), FIND("-", _xlfn.TEXTSPLIT('Data Table'!E257, CHAR(10)))-1)) *
                  (VALUE(MID(_xlfn.TEXTSPLIT('Data Table'!E257, CHAR(10)), FIND("-", _xlfn.TEXTSPLIT('Data Table'!E257, CHAR(10)))+2,
                  SEARCH("hrs", _xlfn.TEXTSPLIT('Data Table'!E257, CHAR(10)))-SEARCH("-", _xlfn.TEXTSPLIT('Data Table'!E257, CHAR(10)))-2))/12)
               ), 2),
               "-"
            )
         )
      )
   )
)</f>
        <v>30</v>
      </c>
      <c r="F256" s="203" cm="1">
        <f t="array" ref="F256">IF('Data Table'!F257="", "-",
   IF('Data Table'!F257="-", "-",
      IF(ISNUMBER('Data Table'!F257*1), 'Data Table'!F257,
         IF(ISNUMBER(SEARCH("hrs", 'Data Table'!F257)),
            IFERROR(
               ROUND(SUMPRODUCT(
                  VALUE(LEFT(_xlfn.TEXTSPLIT('Data Table'!F257, CHAR(10)), FIND("-", _xlfn.TEXTSPLIT('Data Table'!F257, CHAR(10)))-1)) *
                  (VALUE(MID(_xlfn.TEXTSPLIT('Data Table'!F257, CHAR(10)), FIND("-", _xlfn.TEXTSPLIT('Data Table'!F257, CHAR(10)))+2,
                  SEARCH("hrs", _xlfn.TEXTSPLIT('Data Table'!F257, CHAR(10)))-SEARCH("-", _xlfn.TEXTSPLIT('Data Table'!F257, CHAR(10)))-2))/12)
               ), 2),
               "-"
            )
         )
      )
   )
)</f>
        <v>9</v>
      </c>
      <c r="G256" s="203" cm="1">
        <f t="array" ref="G256">IF('Data Table'!G257="", "-",
   IF('Data Table'!G257="-", "-",
      IF(ISNUMBER('Data Table'!G257*1), 'Data Table'!G257,
         IF(ISNUMBER(SEARCH("hrs", 'Data Table'!G257)),
            IFERROR(
               ROUND(SUMPRODUCT(
                  VALUE(LEFT(_xlfn.TEXTSPLIT('Data Table'!G257, CHAR(10)), FIND("-", _xlfn.TEXTSPLIT('Data Table'!G257, CHAR(10)))-1)) *
                  (VALUE(MID(_xlfn.TEXTSPLIT('Data Table'!G257, CHAR(10)), FIND("-", _xlfn.TEXTSPLIT('Data Table'!G257, CHAR(10)))+2,
                  SEARCH("hrs", _xlfn.TEXTSPLIT('Data Table'!G257, CHAR(10)))-SEARCH("-", _xlfn.TEXTSPLIT('Data Table'!G257, CHAR(10)))-2))/12)
               ), 2),
               "-"
            )
         )
      )
   )
)</f>
        <v>8</v>
      </c>
      <c r="H256" s="203" cm="1">
        <f t="array" ref="H256">IF('Data Table'!H257="", "-",
   IF('Data Table'!H257="-", "-",
      IF(ISNUMBER('Data Table'!H257*1), 'Data Table'!H257,
         IF(ISNUMBER(SEARCH("hrs", 'Data Table'!H257)),
            IFERROR(
               ROUND(SUMPRODUCT(
                  VALUE(LEFT(_xlfn.TEXTSPLIT('Data Table'!H257, CHAR(10)), FIND("-", _xlfn.TEXTSPLIT('Data Table'!H257, CHAR(10)))-1)) *
                  (VALUE(MID(_xlfn.TEXTSPLIT('Data Table'!H257, CHAR(10)), FIND("-", _xlfn.TEXTSPLIT('Data Table'!H257, CHAR(10)))+2,
                  SEARCH("hrs", _xlfn.TEXTSPLIT('Data Table'!H257, CHAR(10)))-SEARCH("-", _xlfn.TEXTSPLIT('Data Table'!H257, CHAR(10)))-2))/12)
               ), 2),
               "-"
            )
         )
      )
   )
)</f>
        <v>8</v>
      </c>
      <c r="I256" s="203" cm="1">
        <f t="array" ref="I256">IF('Data Table'!I257="", "-",
   IF('Data Table'!I257="-", "-",
      IF(ISNUMBER('Data Table'!I257*1), 'Data Table'!I257,
         IF(ISNUMBER(SEARCH("hrs", 'Data Table'!I257)),
            IFERROR(
               ROUND(SUMPRODUCT(
                  VALUE(LEFT(_xlfn.TEXTSPLIT('Data Table'!I257, CHAR(10)), FIND("-", _xlfn.TEXTSPLIT('Data Table'!I257, CHAR(10)))-1)) *
                  (VALUE(MID(_xlfn.TEXTSPLIT('Data Table'!I257, CHAR(10)), FIND("-", _xlfn.TEXTSPLIT('Data Table'!I257, CHAR(10)))+2,
                  SEARCH("hrs", _xlfn.TEXTSPLIT('Data Table'!I257, CHAR(10)))-SEARCH("-", _xlfn.TEXTSPLIT('Data Table'!I257, CHAR(10)))-2))/12)
               ), 2),
               "-"
            )
         )
      )
   )
)</f>
        <v>8</v>
      </c>
      <c r="J256" s="203" cm="1">
        <f t="array" ref="J256">IF('Data Table'!J257="", "-",
   IF('Data Table'!J257="-", "-",
      IF(ISNUMBER('Data Table'!J257*1), 'Data Table'!J257,
         IF(ISNUMBER(SEARCH("hrs", 'Data Table'!J257)),
            IFERROR(
               ROUND(SUMPRODUCT(
                  VALUE(LEFT(_xlfn.TEXTSPLIT('Data Table'!J257, CHAR(10)), FIND("-", _xlfn.TEXTSPLIT('Data Table'!J257, CHAR(10)))-1)) *
                  (VALUE(MID(_xlfn.TEXTSPLIT('Data Table'!J257, CHAR(10)), FIND("-", _xlfn.TEXTSPLIT('Data Table'!J257, CHAR(10)))+2,
                  SEARCH("hrs", _xlfn.TEXTSPLIT('Data Table'!J257, CHAR(10)))-SEARCH("-", _xlfn.TEXTSPLIT('Data Table'!J257, CHAR(10)))-2))/12)
               ), 2),
               "-"
            )
         )
      )
   )
)</f>
        <v>3</v>
      </c>
      <c r="K256" s="203" cm="1">
        <f t="array" ref="K256">IF('Data Table'!K257="", "-",
   IF('Data Table'!K257="-", "-",
      IF(ISNUMBER('Data Table'!K257*1), 'Data Table'!K257,
         IF(ISNUMBER(SEARCH("hrs", 'Data Table'!K257)),
            IFERROR(
               ROUND(SUMPRODUCT(
                  VALUE(LEFT(_xlfn.TEXTSPLIT('Data Table'!K257, CHAR(10)), FIND("-", _xlfn.TEXTSPLIT('Data Table'!K257, CHAR(10)))-1)) *
                  (VALUE(MID(_xlfn.TEXTSPLIT('Data Table'!K257, CHAR(10)), FIND("-", _xlfn.TEXTSPLIT('Data Table'!K257, CHAR(10)))+2,
                  SEARCH("hrs", _xlfn.TEXTSPLIT('Data Table'!K257, CHAR(10)))-SEARCH("-", _xlfn.TEXTSPLIT('Data Table'!K257, CHAR(10)))-2))/12)
               ), 2),
               "-"
            )
         )
      )
   )
)</f>
        <v>3</v>
      </c>
      <c r="L256" s="203" cm="1">
        <f t="array" ref="L256">IF('Data Table'!N257="", "-",
   IF('Data Table'!N257="-", "-",
      IF(ISNUMBER('Data Table'!N257*1), 'Data Table'!N257,
         IF(ISNUMBER(SEARCH("hrs", 'Data Table'!N257)),
            IFERROR(
               ROUND(SUMPRODUCT(
                  VALUE(LEFT(_xlfn.TEXTSPLIT('Data Table'!N257, CHAR(10)), FIND("-", _xlfn.TEXTSPLIT('Data Table'!N257, CHAR(10)))-1)) *
                  (VALUE(MID(_xlfn.TEXTSPLIT('Data Table'!N257, CHAR(10)), FIND("-", _xlfn.TEXTSPLIT('Data Table'!N257, CHAR(10)))+2,
                  SEARCH("hrs", _xlfn.TEXTSPLIT('Data Table'!N257, CHAR(10)))-SEARCH("-", _xlfn.TEXTSPLIT('Data Table'!N257, CHAR(10)))-2))/12)
               ), 2),
               "-"
            )
         )
      )
   )
)</f>
        <v>2</v>
      </c>
      <c r="M256" s="203" cm="1">
        <f t="array" ref="M256">IF('Data Table'!O257="", "-",
   IF('Data Table'!O257="-", "-",
      IF(ISNUMBER('Data Table'!O257*1), 'Data Table'!O257,
         IF(ISNUMBER(SEARCH("hrs", 'Data Table'!O257)),
            IFERROR(
               ROUND(SUMPRODUCT(
                  VALUE(LEFT(_xlfn.TEXTSPLIT('Data Table'!O257, CHAR(10)), FIND("-", _xlfn.TEXTSPLIT('Data Table'!O257, CHAR(10)))-1)) *
                  (VALUE(MID(_xlfn.TEXTSPLIT('Data Table'!O257, CHAR(10)), FIND("-", _xlfn.TEXTSPLIT('Data Table'!O257, CHAR(10)))+2,
                  SEARCH("hrs", _xlfn.TEXTSPLIT('Data Table'!O257, CHAR(10)))-SEARCH("-", _xlfn.TEXTSPLIT('Data Table'!O257, CHAR(10)))-2))/12)
               ), 2),
               "-"
            )
         )
      )
   )
)</f>
        <v>2</v>
      </c>
      <c r="N256" s="203" cm="1">
        <f t="array" ref="N256">IF('Data Table'!P257="", "-",
   IF('Data Table'!P257="-", "-",
      IF(ISNUMBER('Data Table'!P257*1), 'Data Table'!P257,
         IF(ISNUMBER(SEARCH("hrs", 'Data Table'!P257)),
            IFERROR(
               ROUND(SUMPRODUCT(
                  VALUE(LEFT(_xlfn.TEXTSPLIT('Data Table'!P257, CHAR(10)), FIND("-", _xlfn.TEXTSPLIT('Data Table'!P257, CHAR(10)))-1)) *
                  (VALUE(MID(_xlfn.TEXTSPLIT('Data Table'!P257, CHAR(10)), FIND("-", _xlfn.TEXTSPLIT('Data Table'!P257, CHAR(10)))+2,
                  SEARCH("hrs", _xlfn.TEXTSPLIT('Data Table'!P257, CHAR(10)))-SEARCH("-", _xlfn.TEXTSPLIT('Data Table'!P257, CHAR(10)))-2))/12)
               ), 2),
               "-"
            )
         )
      )
   )
)</f>
        <v>5</v>
      </c>
      <c r="O256" s="203" cm="1">
        <f t="array" ref="O256">IF('Data Table'!Q257="", "-",
   IF('Data Table'!Q257="-", "-",
      IF(ISNUMBER('Data Table'!Q257*1), 'Data Table'!Q257,
         IF(ISNUMBER(SEARCH("hrs", 'Data Table'!Q257)),
            IFERROR(
               ROUND(SUMPRODUCT(
                  VALUE(LEFT(_xlfn.TEXTSPLIT('Data Table'!Q257, CHAR(10)), FIND("-", _xlfn.TEXTSPLIT('Data Table'!Q257, CHAR(10)))-1)) *
                  (VALUE(MID(_xlfn.TEXTSPLIT('Data Table'!Q257, CHAR(10)), FIND("-", _xlfn.TEXTSPLIT('Data Table'!Q257, CHAR(10)))+2,
                  SEARCH("hrs", _xlfn.TEXTSPLIT('Data Table'!Q257, CHAR(10)))-SEARCH("-", _xlfn.TEXTSPLIT('Data Table'!Q257, CHAR(10)))-2))/12)
               ), 2),
               "-"
            )
         )
      )
   )
)</f>
        <v>3</v>
      </c>
      <c r="P256" s="203" cm="1">
        <f t="array" ref="P256">IF('Data Table'!R257="", "-",
   IF('Data Table'!R257="-", "-",
      IF(ISNUMBER('Data Table'!R257*1), 'Data Table'!R257,
         IF(ISNUMBER(SEARCH("hrs", 'Data Table'!R257)),
            IFERROR(
               ROUND(SUMPRODUCT(
                  VALUE(LEFT(_xlfn.TEXTSPLIT('Data Table'!R257, CHAR(10)), FIND("-", _xlfn.TEXTSPLIT('Data Table'!R257, CHAR(10)))-1)) *
                  (VALUE(MID(_xlfn.TEXTSPLIT('Data Table'!R257, CHAR(10)), FIND("-", _xlfn.TEXTSPLIT('Data Table'!R257, CHAR(10)))+2,
                  SEARCH("hrs", _xlfn.TEXTSPLIT('Data Table'!R257, CHAR(10)))-SEARCH("-", _xlfn.TEXTSPLIT('Data Table'!R257, CHAR(10)))-2))/12)
               ), 2),
               "-"
            )
         )
      )
   )
)</f>
        <v>3</v>
      </c>
      <c r="Q256" s="203" cm="1">
        <f t="array" ref="Q256">IF('Data Table'!S257="", "-",
   IF('Data Table'!S257="-", "-",
      IF(ISNUMBER('Data Table'!S257*1), 'Data Table'!S257,
         IF(ISNUMBER(SEARCH("hrs", 'Data Table'!S257)),
            IFERROR(
               ROUND(SUMPRODUCT(
                  VALUE(LEFT(_xlfn.TEXTSPLIT('Data Table'!S257, CHAR(10)), FIND("-", _xlfn.TEXTSPLIT('Data Table'!S257, CHAR(10)))-1)) *
                  (VALUE(MID(_xlfn.TEXTSPLIT('Data Table'!S257, CHAR(10)), FIND("-", _xlfn.TEXTSPLIT('Data Table'!S257, CHAR(10)))+2,
                  SEARCH("hrs", _xlfn.TEXTSPLIT('Data Table'!S257, CHAR(10)))-SEARCH("-", _xlfn.TEXTSPLIT('Data Table'!S257, CHAR(10)))-2))/12)
               ), 2),
               "-"
            )
         )
      )
   )
)</f>
        <v>3</v>
      </c>
      <c r="R256" s="203" cm="1">
        <f t="array" ref="R256">IF('Data Table'!T257="", "-",
   IF('Data Table'!T257="-", "-",
      IF(ISNUMBER('Data Table'!T257*1), 'Data Table'!T257,
         IF(ISNUMBER(SEARCH("hrs", 'Data Table'!T257)),
            IFERROR(
               ROUND(SUMPRODUCT(
                  VALUE(LEFT(_xlfn.TEXTSPLIT('Data Table'!T257, CHAR(10)), FIND("-", _xlfn.TEXTSPLIT('Data Table'!T257, CHAR(10)))-1)) *
                  (VALUE(MID(_xlfn.TEXTSPLIT('Data Table'!T257, CHAR(10)), FIND("-", _xlfn.TEXTSPLIT('Data Table'!T257, CHAR(10)))+2,
                  SEARCH("hrs", _xlfn.TEXTSPLIT('Data Table'!T257, CHAR(10)))-SEARCH("-", _xlfn.TEXTSPLIT('Data Table'!T257, CHAR(10)))-2))/12)
               ), 2),
               "-"
            )
         )
      )
   )
)</f>
        <v>6</v>
      </c>
      <c r="S256" s="203" cm="1">
        <f t="array" ref="S256">IF('Data Table'!U257="", "-",
   IF('Data Table'!U257="-", "-",
      IF(ISNUMBER('Data Table'!U257*1), 'Data Table'!U257,
         IF(ISNUMBER(SEARCH("hrs", 'Data Table'!U257)),
            IFERROR(
               ROUND(SUMPRODUCT(
                  VALUE(LEFT(_xlfn.TEXTSPLIT('Data Table'!U257, CHAR(10)), FIND("-", _xlfn.TEXTSPLIT('Data Table'!U257, CHAR(10)))-1)) *
                  (VALUE(MID(_xlfn.TEXTSPLIT('Data Table'!U257, CHAR(10)), FIND("-", _xlfn.TEXTSPLIT('Data Table'!U257, CHAR(10)))+2,
                  SEARCH("hrs", _xlfn.TEXTSPLIT('Data Table'!U257, CHAR(10)))-SEARCH("-", _xlfn.TEXTSPLIT('Data Table'!U257, CHAR(10)))-2))/12)
               ), 2),
               "-"
            )
         )
      )
   )
)</f>
        <v>6</v>
      </c>
      <c r="T256" s="257">
        <v>23657</v>
      </c>
      <c r="U256" s="278">
        <v>73650</v>
      </c>
      <c r="V256" s="251">
        <v>933</v>
      </c>
      <c r="W256" s="208"/>
    </row>
    <row r="257" spans="1:23" s="3" customFormat="1" ht="20.25" customHeight="1">
      <c r="A257" s="205">
        <v>45567</v>
      </c>
      <c r="B257" s="203" cm="1">
        <f t="array" ref="B257">IF('Data Table'!B258="", "-",
   IF('Data Table'!B258="-", "-",
      IF(ISNUMBER('Data Table'!B258*1), 'Data Table'!B258,
         IF(ISNUMBER(SEARCH("hrs", 'Data Table'!B258)),
            IFERROR(
               ROUND(SUMPRODUCT(
                  VALUE(LEFT(_xlfn.TEXTSPLIT('Data Table'!B258, CHAR(10)), FIND("-", _xlfn.TEXTSPLIT('Data Table'!B258, CHAR(10)))-1)) *
                  (VALUE(MID(_xlfn.TEXTSPLIT('Data Table'!B258, CHAR(10)), FIND("-", _xlfn.TEXTSPLIT('Data Table'!B258, CHAR(10)))+2,
                  SEARCH("hrs", _xlfn.TEXTSPLIT('Data Table'!B258, CHAR(10)))-SEARCH("-", _xlfn.TEXTSPLIT('Data Table'!B258, CHAR(10)))-2))/12)
               ), 2),
               "-"
            )
         )
      )
   )
)</f>
        <v>134</v>
      </c>
      <c r="C257" s="203" cm="1">
        <f t="array" ref="C257">IF('Data Table'!C258="", "-",
   IF('Data Table'!C258="-", "-",
      IF(ISNUMBER('Data Table'!C258*1), 'Data Table'!C258,
         IF(ISNUMBER(SEARCH("hrs", 'Data Table'!C258)),
            IFERROR(
               ROUND(SUMPRODUCT(
                  VALUE(LEFT(_xlfn.TEXTSPLIT('Data Table'!C258, CHAR(10)), FIND("-", _xlfn.TEXTSPLIT('Data Table'!C258, CHAR(10)))-1)) *
                  (VALUE(MID(_xlfn.TEXTSPLIT('Data Table'!C258, CHAR(10)), FIND("-", _xlfn.TEXTSPLIT('Data Table'!C258, CHAR(10)))+2,
                  SEARCH("hrs", _xlfn.TEXTSPLIT('Data Table'!C258, CHAR(10)))-SEARCH("-", _xlfn.TEXTSPLIT('Data Table'!C258, CHAR(10)))-2))/12)
               ), 2),
               "-"
            )
         )
      )
   )
)</f>
        <v>125</v>
      </c>
      <c r="D257" s="203" cm="1">
        <f t="array" ref="D257">IF('Data Table'!D258="", "-",
   IF('Data Table'!D258="-", "-",
      IF(ISNUMBER('Data Table'!D258*1), 'Data Table'!D258,
         IF(ISNUMBER(SEARCH("hrs", 'Data Table'!D258)),
            IFERROR(
               ROUND(SUMPRODUCT(
                  VALUE(LEFT(_xlfn.TEXTSPLIT('Data Table'!D258, CHAR(10)), FIND("-", _xlfn.TEXTSPLIT('Data Table'!D258, CHAR(10)))-1)) *
                  (VALUE(MID(_xlfn.TEXTSPLIT('Data Table'!D258, CHAR(10)), FIND("-", _xlfn.TEXTSPLIT('Data Table'!D258, CHAR(10)))+2,
                  SEARCH("hrs", _xlfn.TEXTSPLIT('Data Table'!D258, CHAR(10)))-SEARCH("-", _xlfn.TEXTSPLIT('Data Table'!D258, CHAR(10)))-2))/12)
               ), 2),
               "-"
            )
         )
      )
   )
)</f>
        <v>30</v>
      </c>
      <c r="E257" s="203" cm="1">
        <f t="array" ref="E257">IF('Data Table'!E258="", "-",
   IF('Data Table'!E258="-", "-",
      IF(ISNUMBER('Data Table'!E258*1), 'Data Table'!E258,
         IF(ISNUMBER(SEARCH("hrs", 'Data Table'!E258)),
            IFERROR(
               ROUND(SUMPRODUCT(
                  VALUE(LEFT(_xlfn.TEXTSPLIT('Data Table'!E258, CHAR(10)), FIND("-", _xlfn.TEXTSPLIT('Data Table'!E258, CHAR(10)))-1)) *
                  (VALUE(MID(_xlfn.TEXTSPLIT('Data Table'!E258, CHAR(10)), FIND("-", _xlfn.TEXTSPLIT('Data Table'!E258, CHAR(10)))+2,
                  SEARCH("hrs", _xlfn.TEXTSPLIT('Data Table'!E258, CHAR(10)))-SEARCH("-", _xlfn.TEXTSPLIT('Data Table'!E258, CHAR(10)))-2))/12)
               ), 2),
               "-"
            )
         )
      )
   )
)</f>
        <v>29</v>
      </c>
      <c r="F257" s="203" cm="1">
        <f t="array" ref="F257">IF('Data Table'!F258="", "-",
   IF('Data Table'!F258="-", "-",
      IF(ISNUMBER('Data Table'!F258*1), 'Data Table'!F258,
         IF(ISNUMBER(SEARCH("hrs", 'Data Table'!F258)),
            IFERROR(
               ROUND(SUMPRODUCT(
                  VALUE(LEFT(_xlfn.TEXTSPLIT('Data Table'!F258, CHAR(10)), FIND("-", _xlfn.TEXTSPLIT('Data Table'!F258, CHAR(10)))-1)) *
                  (VALUE(MID(_xlfn.TEXTSPLIT('Data Table'!F258, CHAR(10)), FIND("-", _xlfn.TEXTSPLIT('Data Table'!F258, CHAR(10)))+2,
                  SEARCH("hrs", _xlfn.TEXTSPLIT('Data Table'!F258, CHAR(10)))-SEARCH("-", _xlfn.TEXTSPLIT('Data Table'!F258, CHAR(10)))-2))/12)
               ), 2),
               "-"
            )
         )
      )
   )
)</f>
        <v>9</v>
      </c>
      <c r="G257" s="203" cm="1">
        <f t="array" ref="G257">IF('Data Table'!G258="", "-",
   IF('Data Table'!G258="-", "-",
      IF(ISNUMBER('Data Table'!G258*1), 'Data Table'!G258,
         IF(ISNUMBER(SEARCH("hrs", 'Data Table'!G258)),
            IFERROR(
               ROUND(SUMPRODUCT(
                  VALUE(LEFT(_xlfn.TEXTSPLIT('Data Table'!G258, CHAR(10)), FIND("-", _xlfn.TEXTSPLIT('Data Table'!G258, CHAR(10)))-1)) *
                  (VALUE(MID(_xlfn.TEXTSPLIT('Data Table'!G258, CHAR(10)), FIND("-", _xlfn.TEXTSPLIT('Data Table'!G258, CHAR(10)))+2,
                  SEARCH("hrs", _xlfn.TEXTSPLIT('Data Table'!G258, CHAR(10)))-SEARCH("-", _xlfn.TEXTSPLIT('Data Table'!G258, CHAR(10)))-2))/12)
               ), 2),
               "-"
            )
         )
      )
   )
)</f>
        <v>9</v>
      </c>
      <c r="H257" s="203" cm="1">
        <f t="array" ref="H257">IF('Data Table'!H258="", "-",
   IF('Data Table'!H258="-", "-",
      IF(ISNUMBER('Data Table'!H258*1), 'Data Table'!H258,
         IF(ISNUMBER(SEARCH("hrs", 'Data Table'!H258)),
            IFERROR(
               ROUND(SUMPRODUCT(
                  VALUE(LEFT(_xlfn.TEXTSPLIT('Data Table'!H258, CHAR(10)), FIND("-", _xlfn.TEXTSPLIT('Data Table'!H258, CHAR(10)))-1)) *
                  (VALUE(MID(_xlfn.TEXTSPLIT('Data Table'!H258, CHAR(10)), FIND("-", _xlfn.TEXTSPLIT('Data Table'!H258, CHAR(10)))+2,
                  SEARCH("hrs", _xlfn.TEXTSPLIT('Data Table'!H258, CHAR(10)))-SEARCH("-", _xlfn.TEXTSPLIT('Data Table'!H258, CHAR(10)))-2))/12)
               ), 2),
               "-"
            )
         )
      )
   )
)</f>
        <v>9</v>
      </c>
      <c r="I257" s="203" cm="1">
        <f t="array" ref="I257">IF('Data Table'!I258="", "-",
   IF('Data Table'!I258="-", "-",
      IF(ISNUMBER('Data Table'!I258*1), 'Data Table'!I258,
         IF(ISNUMBER(SEARCH("hrs", 'Data Table'!I258)),
            IFERROR(
               ROUND(SUMPRODUCT(
                  VALUE(LEFT(_xlfn.TEXTSPLIT('Data Table'!I258, CHAR(10)), FIND("-", _xlfn.TEXTSPLIT('Data Table'!I258, CHAR(10)))-1)) *
                  (VALUE(MID(_xlfn.TEXTSPLIT('Data Table'!I258, CHAR(10)), FIND("-", _xlfn.TEXTSPLIT('Data Table'!I258, CHAR(10)))+2,
                  SEARCH("hrs", _xlfn.TEXTSPLIT('Data Table'!I258, CHAR(10)))-SEARCH("-", _xlfn.TEXTSPLIT('Data Table'!I258, CHAR(10)))-2))/12)
               ), 2),
               "-"
            )
         )
      )
   )
)</f>
        <v>8</v>
      </c>
      <c r="J257" s="203" cm="1">
        <f t="array" ref="J257">IF('Data Table'!J258="", "-",
   IF('Data Table'!J258="-", "-",
      IF(ISNUMBER('Data Table'!J258*1), 'Data Table'!J258,
         IF(ISNUMBER(SEARCH("hrs", 'Data Table'!J258)),
            IFERROR(
               ROUND(SUMPRODUCT(
                  VALUE(LEFT(_xlfn.TEXTSPLIT('Data Table'!J258, CHAR(10)), FIND("-", _xlfn.TEXTSPLIT('Data Table'!J258, CHAR(10)))-1)) *
                  (VALUE(MID(_xlfn.TEXTSPLIT('Data Table'!J258, CHAR(10)), FIND("-", _xlfn.TEXTSPLIT('Data Table'!J258, CHAR(10)))+2,
                  SEARCH("hrs", _xlfn.TEXTSPLIT('Data Table'!J258, CHAR(10)))-SEARCH("-", _xlfn.TEXTSPLIT('Data Table'!J258, CHAR(10)))-2))/12)
               ), 2),
               "-"
            )
         )
      )
   )
)</f>
        <v>2</v>
      </c>
      <c r="K257" s="203" cm="1">
        <f t="array" ref="K257">IF('Data Table'!K258="", "-",
   IF('Data Table'!K258="-", "-",
      IF(ISNUMBER('Data Table'!K258*1), 'Data Table'!K258,
         IF(ISNUMBER(SEARCH("hrs", 'Data Table'!K258)),
            IFERROR(
               ROUND(SUMPRODUCT(
                  VALUE(LEFT(_xlfn.TEXTSPLIT('Data Table'!K258, CHAR(10)), FIND("-", _xlfn.TEXTSPLIT('Data Table'!K258, CHAR(10)))-1)) *
                  (VALUE(MID(_xlfn.TEXTSPLIT('Data Table'!K258, CHAR(10)), FIND("-", _xlfn.TEXTSPLIT('Data Table'!K258, CHAR(10)))+2,
                  SEARCH("hrs", _xlfn.TEXTSPLIT('Data Table'!K258, CHAR(10)))-SEARCH("-", _xlfn.TEXTSPLIT('Data Table'!K258, CHAR(10)))-2))/12)
               ), 2),
               "-"
            )
         )
      )
   )
)</f>
        <v>2</v>
      </c>
      <c r="L257" s="203" cm="1">
        <f t="array" ref="L257">IF('Data Table'!N258="", "-",
   IF('Data Table'!N258="-", "-",
      IF(ISNUMBER('Data Table'!N258*1), 'Data Table'!N258,
         IF(ISNUMBER(SEARCH("hrs", 'Data Table'!N258)),
            IFERROR(
               ROUND(SUMPRODUCT(
                  VALUE(LEFT(_xlfn.TEXTSPLIT('Data Table'!N258, CHAR(10)), FIND("-", _xlfn.TEXTSPLIT('Data Table'!N258, CHAR(10)))-1)) *
                  (VALUE(MID(_xlfn.TEXTSPLIT('Data Table'!N258, CHAR(10)), FIND("-", _xlfn.TEXTSPLIT('Data Table'!N258, CHAR(10)))+2,
                  SEARCH("hrs", _xlfn.TEXTSPLIT('Data Table'!N258, CHAR(10)))-SEARCH("-", _xlfn.TEXTSPLIT('Data Table'!N258, CHAR(10)))-2))/12)
               ), 2),
               "-"
            )
         )
      )
   )
)</f>
        <v>2</v>
      </c>
      <c r="M257" s="203" cm="1">
        <f t="array" ref="M257">IF('Data Table'!O258="", "-",
   IF('Data Table'!O258="-", "-",
      IF(ISNUMBER('Data Table'!O258*1), 'Data Table'!O258,
         IF(ISNUMBER(SEARCH("hrs", 'Data Table'!O258)),
            IFERROR(
               ROUND(SUMPRODUCT(
                  VALUE(LEFT(_xlfn.TEXTSPLIT('Data Table'!O258, CHAR(10)), FIND("-", _xlfn.TEXTSPLIT('Data Table'!O258, CHAR(10)))-1)) *
                  (VALUE(MID(_xlfn.TEXTSPLIT('Data Table'!O258, CHAR(10)), FIND("-", _xlfn.TEXTSPLIT('Data Table'!O258, CHAR(10)))+2,
                  SEARCH("hrs", _xlfn.TEXTSPLIT('Data Table'!O258, CHAR(10)))-SEARCH("-", _xlfn.TEXTSPLIT('Data Table'!O258, CHAR(10)))-2))/12)
               ), 2),
               "-"
            )
         )
      )
   )
)</f>
        <v>2</v>
      </c>
      <c r="N257" s="203" cm="1">
        <f t="array" ref="N257">IF('Data Table'!P258="", "-",
   IF('Data Table'!P258="-", "-",
      IF(ISNUMBER('Data Table'!P258*1), 'Data Table'!P258,
         IF(ISNUMBER(SEARCH("hrs", 'Data Table'!P258)),
            IFERROR(
               ROUND(SUMPRODUCT(
                  VALUE(LEFT(_xlfn.TEXTSPLIT('Data Table'!P258, CHAR(10)), FIND("-", _xlfn.TEXTSPLIT('Data Table'!P258, CHAR(10)))-1)) *
                  (VALUE(MID(_xlfn.TEXTSPLIT('Data Table'!P258, CHAR(10)), FIND("-", _xlfn.TEXTSPLIT('Data Table'!P258, CHAR(10)))+2,
                  SEARCH("hrs", _xlfn.TEXTSPLIT('Data Table'!P258, CHAR(10)))-SEARCH("-", _xlfn.TEXTSPLIT('Data Table'!P258, CHAR(10)))-2))/12)
               ), 2),
               "-"
            )
         )
      )
   )
)</f>
        <v>5</v>
      </c>
      <c r="O257" s="203" cm="1">
        <f t="array" ref="O257">IF('Data Table'!Q258="", "-",
   IF('Data Table'!Q258="-", "-",
      IF(ISNUMBER('Data Table'!Q258*1), 'Data Table'!Q258,
         IF(ISNUMBER(SEARCH("hrs", 'Data Table'!Q258)),
            IFERROR(
               ROUND(SUMPRODUCT(
                  VALUE(LEFT(_xlfn.TEXTSPLIT('Data Table'!Q258, CHAR(10)), FIND("-", _xlfn.TEXTSPLIT('Data Table'!Q258, CHAR(10)))-1)) *
                  (VALUE(MID(_xlfn.TEXTSPLIT('Data Table'!Q258, CHAR(10)), FIND("-", _xlfn.TEXTSPLIT('Data Table'!Q258, CHAR(10)))+2,
                  SEARCH("hrs", _xlfn.TEXTSPLIT('Data Table'!Q258, CHAR(10)))-SEARCH("-", _xlfn.TEXTSPLIT('Data Table'!Q258, CHAR(10)))-2))/12)
               ), 2),
               "-"
            )
         )
      )
   )
)</f>
        <v>3</v>
      </c>
      <c r="P257" s="203" cm="1">
        <f t="array" ref="P257">IF('Data Table'!R258="", "-",
   IF('Data Table'!R258="-", "-",
      IF(ISNUMBER('Data Table'!R258*1), 'Data Table'!R258,
         IF(ISNUMBER(SEARCH("hrs", 'Data Table'!R258)),
            IFERROR(
               ROUND(SUMPRODUCT(
                  VALUE(LEFT(_xlfn.TEXTSPLIT('Data Table'!R258, CHAR(10)), FIND("-", _xlfn.TEXTSPLIT('Data Table'!R258, CHAR(10)))-1)) *
                  (VALUE(MID(_xlfn.TEXTSPLIT('Data Table'!R258, CHAR(10)), FIND("-", _xlfn.TEXTSPLIT('Data Table'!R258, CHAR(10)))+2,
                  SEARCH("hrs", _xlfn.TEXTSPLIT('Data Table'!R258, CHAR(10)))-SEARCH("-", _xlfn.TEXTSPLIT('Data Table'!R258, CHAR(10)))-2))/12)
               ), 2),
               "-"
            )
         )
      )
   )
)</f>
        <v>3</v>
      </c>
      <c r="Q257" s="203" cm="1">
        <f t="array" ref="Q257">IF('Data Table'!S258="", "-",
   IF('Data Table'!S258="-", "-",
      IF(ISNUMBER('Data Table'!S258*1), 'Data Table'!S258,
         IF(ISNUMBER(SEARCH("hrs", 'Data Table'!S258)),
            IFERROR(
               ROUND(SUMPRODUCT(
                  VALUE(LEFT(_xlfn.TEXTSPLIT('Data Table'!S258, CHAR(10)), FIND("-", _xlfn.TEXTSPLIT('Data Table'!S258, CHAR(10)))-1)) *
                  (VALUE(MID(_xlfn.TEXTSPLIT('Data Table'!S258, CHAR(10)), FIND("-", _xlfn.TEXTSPLIT('Data Table'!S258, CHAR(10)))+2,
                  SEARCH("hrs", _xlfn.TEXTSPLIT('Data Table'!S258, CHAR(10)))-SEARCH("-", _xlfn.TEXTSPLIT('Data Table'!S258, CHAR(10)))-2))/12)
               ), 2),
               "-"
            )
         )
      )
   )
)</f>
        <v>3</v>
      </c>
      <c r="R257" s="203" cm="1">
        <f t="array" ref="R257">IF('Data Table'!T258="", "-",
   IF('Data Table'!T258="-", "-",
      IF(ISNUMBER('Data Table'!T258*1), 'Data Table'!T258,
         IF(ISNUMBER(SEARCH("hrs", 'Data Table'!T258)),
            IFERROR(
               ROUND(SUMPRODUCT(
                  VALUE(LEFT(_xlfn.TEXTSPLIT('Data Table'!T258, CHAR(10)), FIND("-", _xlfn.TEXTSPLIT('Data Table'!T258, CHAR(10)))-1)) *
                  (VALUE(MID(_xlfn.TEXTSPLIT('Data Table'!T258, CHAR(10)), FIND("-", _xlfn.TEXTSPLIT('Data Table'!T258, CHAR(10)))+2,
                  SEARCH("hrs", _xlfn.TEXTSPLIT('Data Table'!T258, CHAR(10)))-SEARCH("-", _xlfn.TEXTSPLIT('Data Table'!T258, CHAR(10)))-2))/12)
               ), 2),
               "-"
            )
         )
      )
   )
)</f>
        <v>6</v>
      </c>
      <c r="S257" s="203" cm="1">
        <f t="array" ref="S257">IF('Data Table'!U258="", "-",
   IF('Data Table'!U258="-", "-",
      IF(ISNUMBER('Data Table'!U258*1), 'Data Table'!U258,
         IF(ISNUMBER(SEARCH("hrs", 'Data Table'!U258)),
            IFERROR(
               ROUND(SUMPRODUCT(
                  VALUE(LEFT(_xlfn.TEXTSPLIT('Data Table'!U258, CHAR(10)), FIND("-", _xlfn.TEXTSPLIT('Data Table'!U258, CHAR(10)))-1)) *
                  (VALUE(MID(_xlfn.TEXTSPLIT('Data Table'!U258, CHAR(10)), FIND("-", _xlfn.TEXTSPLIT('Data Table'!U258, CHAR(10)))+2,
                  SEARCH("hrs", _xlfn.TEXTSPLIT('Data Table'!U258, CHAR(10)))-SEARCH("-", _xlfn.TEXTSPLIT('Data Table'!U258, CHAR(10)))-2))/12)
               ), 2),
               "-"
            )
         )
      )
   )
)</f>
        <v>6</v>
      </c>
      <c r="T257" s="251">
        <v>26657</v>
      </c>
      <c r="U257" s="251">
        <v>74671</v>
      </c>
      <c r="V257" s="251">
        <v>1109</v>
      </c>
      <c r="W257" s="208"/>
    </row>
    <row r="258" spans="1:23" s="3" customFormat="1" ht="20.25" customHeight="1">
      <c r="A258" s="205">
        <v>45568</v>
      </c>
      <c r="B258" s="203" cm="1">
        <f t="array" ref="B258">IF('Data Table'!B259="", "-",
   IF('Data Table'!B259="-", "-",
      IF(ISNUMBER('Data Table'!B259*1), 'Data Table'!B259,
         IF(ISNUMBER(SEARCH("hrs", 'Data Table'!B259)),
            IFERROR(
               ROUND(SUMPRODUCT(
                  VALUE(LEFT(_xlfn.TEXTSPLIT('Data Table'!B259, CHAR(10)), FIND("-", _xlfn.TEXTSPLIT('Data Table'!B259, CHAR(10)))-1)) *
                  (VALUE(MID(_xlfn.TEXTSPLIT('Data Table'!B259, CHAR(10)), FIND("-", _xlfn.TEXTSPLIT('Data Table'!B259, CHAR(10)))+2,
                  SEARCH("hrs", _xlfn.TEXTSPLIT('Data Table'!B259, CHAR(10)))-SEARCH("-", _xlfn.TEXTSPLIT('Data Table'!B259, CHAR(10)))-2))/12)
               ), 2),
               "-"
            )
         )
      )
   )
)</f>
        <v>120</v>
      </c>
      <c r="C258" s="203" cm="1">
        <f t="array" ref="C258">IF('Data Table'!C259="", "-",
   IF('Data Table'!C259="-", "-",
      IF(ISNUMBER('Data Table'!C259*1), 'Data Table'!C259,
         IF(ISNUMBER(SEARCH("hrs", 'Data Table'!C259)),
            IFERROR(
               ROUND(SUMPRODUCT(
                  VALUE(LEFT(_xlfn.TEXTSPLIT('Data Table'!C259, CHAR(10)), FIND("-", _xlfn.TEXTSPLIT('Data Table'!C259, CHAR(10)))-1)) *
                  (VALUE(MID(_xlfn.TEXTSPLIT('Data Table'!C259, CHAR(10)), FIND("-", _xlfn.TEXTSPLIT('Data Table'!C259, CHAR(10)))+2,
                  SEARCH("hrs", _xlfn.TEXTSPLIT('Data Table'!C259, CHAR(10)))-SEARCH("-", _xlfn.TEXTSPLIT('Data Table'!C259, CHAR(10)))-2))/12)
               ), 2),
               "-"
            )
         )
      )
   )
)</f>
        <v>116</v>
      </c>
      <c r="D258" s="203" cm="1">
        <f t="array" ref="D258">IF('Data Table'!D259="", "-",
   IF('Data Table'!D259="-", "-",
      IF(ISNUMBER('Data Table'!D259*1), 'Data Table'!D259,
         IF(ISNUMBER(SEARCH("hrs", 'Data Table'!D259)),
            IFERROR(
               ROUND(SUMPRODUCT(
                  VALUE(LEFT(_xlfn.TEXTSPLIT('Data Table'!D259, CHAR(10)), FIND("-", _xlfn.TEXTSPLIT('Data Table'!D259, CHAR(10)))-1)) *
                  (VALUE(MID(_xlfn.TEXTSPLIT('Data Table'!D259, CHAR(10)), FIND("-", _xlfn.TEXTSPLIT('Data Table'!D259, CHAR(10)))+2,
                  SEARCH("hrs", _xlfn.TEXTSPLIT('Data Table'!D259, CHAR(10)))-SEARCH("-", _xlfn.TEXTSPLIT('Data Table'!D259, CHAR(10)))-2))/12)
               ), 2),
               "-"
            )
         )
      )
   )
)</f>
        <v>29</v>
      </c>
      <c r="E258" s="203" cm="1">
        <f t="array" ref="E258">IF('Data Table'!E259="", "-",
   IF('Data Table'!E259="-", "-",
      IF(ISNUMBER('Data Table'!E259*1), 'Data Table'!E259,
         IF(ISNUMBER(SEARCH("hrs", 'Data Table'!E259)),
            IFERROR(
               ROUND(SUMPRODUCT(
                  VALUE(LEFT(_xlfn.TEXTSPLIT('Data Table'!E259, CHAR(10)), FIND("-", _xlfn.TEXTSPLIT('Data Table'!E259, CHAR(10)))-1)) *
                  (VALUE(MID(_xlfn.TEXTSPLIT('Data Table'!E259, CHAR(10)), FIND("-", _xlfn.TEXTSPLIT('Data Table'!E259, CHAR(10)))+2,
                  SEARCH("hrs", _xlfn.TEXTSPLIT('Data Table'!E259, CHAR(10)))-SEARCH("-", _xlfn.TEXTSPLIT('Data Table'!E259, CHAR(10)))-2))/12)
               ), 2),
               "-"
            )
         )
      )
   )
)</f>
        <v>29</v>
      </c>
      <c r="F258" s="203" cm="1">
        <f t="array" ref="F258">IF('Data Table'!F259="", "-",
   IF('Data Table'!F259="-", "-",
      IF(ISNUMBER('Data Table'!F259*1), 'Data Table'!F259,
         IF(ISNUMBER(SEARCH("hrs", 'Data Table'!F259)),
            IFERROR(
               ROUND(SUMPRODUCT(
                  VALUE(LEFT(_xlfn.TEXTSPLIT('Data Table'!F259, CHAR(10)), FIND("-", _xlfn.TEXTSPLIT('Data Table'!F259, CHAR(10)))-1)) *
                  (VALUE(MID(_xlfn.TEXTSPLIT('Data Table'!F259, CHAR(10)), FIND("-", _xlfn.TEXTSPLIT('Data Table'!F259, CHAR(10)))+2,
                  SEARCH("hrs", _xlfn.TEXTSPLIT('Data Table'!F259, CHAR(10)))-SEARCH("-", _xlfn.TEXTSPLIT('Data Table'!F259, CHAR(10)))-2))/12)
               ), 2),
               "-"
            )
         )
      )
   )
)</f>
        <v>9</v>
      </c>
      <c r="G258" s="203" cm="1">
        <f t="array" ref="G258">IF('Data Table'!G259="", "-",
   IF('Data Table'!G259="-", "-",
      IF(ISNUMBER('Data Table'!G259*1), 'Data Table'!G259,
         IF(ISNUMBER(SEARCH("hrs", 'Data Table'!G259)),
            IFERROR(
               ROUND(SUMPRODUCT(
                  VALUE(LEFT(_xlfn.TEXTSPLIT('Data Table'!G259, CHAR(10)), FIND("-", _xlfn.TEXTSPLIT('Data Table'!G259, CHAR(10)))-1)) *
                  (VALUE(MID(_xlfn.TEXTSPLIT('Data Table'!G259, CHAR(10)), FIND("-", _xlfn.TEXTSPLIT('Data Table'!G259, CHAR(10)))+2,
                  SEARCH("hrs", _xlfn.TEXTSPLIT('Data Table'!G259, CHAR(10)))-SEARCH("-", _xlfn.TEXTSPLIT('Data Table'!G259, CHAR(10)))-2))/12)
               ), 2),
               "-"
            )
         )
      )
   )
)</f>
        <v>9</v>
      </c>
      <c r="H258" s="203" cm="1">
        <f t="array" ref="H258">IF('Data Table'!H259="", "-",
   IF('Data Table'!H259="-", "-",
      IF(ISNUMBER('Data Table'!H259*1), 'Data Table'!H259,
         IF(ISNUMBER(SEARCH("hrs", 'Data Table'!H259)),
            IFERROR(
               ROUND(SUMPRODUCT(
                  VALUE(LEFT(_xlfn.TEXTSPLIT('Data Table'!H259, CHAR(10)), FIND("-", _xlfn.TEXTSPLIT('Data Table'!H259, CHAR(10)))-1)) *
                  (VALUE(MID(_xlfn.TEXTSPLIT('Data Table'!H259, CHAR(10)), FIND("-", _xlfn.TEXTSPLIT('Data Table'!H259, CHAR(10)))+2,
                  SEARCH("hrs", _xlfn.TEXTSPLIT('Data Table'!H259, CHAR(10)))-SEARCH("-", _xlfn.TEXTSPLIT('Data Table'!H259, CHAR(10)))-2))/12)
               ), 2),
               "-"
            )
         )
      )
   )
)</f>
        <v>9</v>
      </c>
      <c r="I258" s="203" cm="1">
        <f t="array" ref="I258">IF('Data Table'!I259="", "-",
   IF('Data Table'!I259="-", "-",
      IF(ISNUMBER('Data Table'!I259*1), 'Data Table'!I259,
         IF(ISNUMBER(SEARCH("hrs", 'Data Table'!I259)),
            IFERROR(
               ROUND(SUMPRODUCT(
                  VALUE(LEFT(_xlfn.TEXTSPLIT('Data Table'!I259, CHAR(10)), FIND("-", _xlfn.TEXTSPLIT('Data Table'!I259, CHAR(10)))-1)) *
                  (VALUE(MID(_xlfn.TEXTSPLIT('Data Table'!I259, CHAR(10)), FIND("-", _xlfn.TEXTSPLIT('Data Table'!I259, CHAR(10)))+2,
                  SEARCH("hrs", _xlfn.TEXTSPLIT('Data Table'!I259, CHAR(10)))-SEARCH("-", _xlfn.TEXTSPLIT('Data Table'!I259, CHAR(10)))-2))/12)
               ), 2),
               "-"
            )
         )
      )
   )
)</f>
        <v>9</v>
      </c>
      <c r="J258" s="203" cm="1">
        <f t="array" ref="J258">IF('Data Table'!J259="", "-",
   IF('Data Table'!J259="-", "-",
      IF(ISNUMBER('Data Table'!J259*1), 'Data Table'!J259,
         IF(ISNUMBER(SEARCH("hrs", 'Data Table'!J259)),
            IFERROR(
               ROUND(SUMPRODUCT(
                  VALUE(LEFT(_xlfn.TEXTSPLIT('Data Table'!J259, CHAR(10)), FIND("-", _xlfn.TEXTSPLIT('Data Table'!J259, CHAR(10)))-1)) *
                  (VALUE(MID(_xlfn.TEXTSPLIT('Data Table'!J259, CHAR(10)), FIND("-", _xlfn.TEXTSPLIT('Data Table'!J259, CHAR(10)))+2,
                  SEARCH("hrs", _xlfn.TEXTSPLIT('Data Table'!J259, CHAR(10)))-SEARCH("-", _xlfn.TEXTSPLIT('Data Table'!J259, CHAR(10)))-2))/12)
               ), 2),
               "-"
            )
         )
      )
   )
)</f>
        <v>3</v>
      </c>
      <c r="K258" s="203" cm="1">
        <f t="array" ref="K258">IF('Data Table'!K259="", "-",
   IF('Data Table'!K259="-", "-",
      IF(ISNUMBER('Data Table'!K259*1), 'Data Table'!K259,
         IF(ISNUMBER(SEARCH("hrs", 'Data Table'!K259)),
            IFERROR(
               ROUND(SUMPRODUCT(
                  VALUE(LEFT(_xlfn.TEXTSPLIT('Data Table'!K259, CHAR(10)), FIND("-", _xlfn.TEXTSPLIT('Data Table'!K259, CHAR(10)))-1)) *
                  (VALUE(MID(_xlfn.TEXTSPLIT('Data Table'!K259, CHAR(10)), FIND("-", _xlfn.TEXTSPLIT('Data Table'!K259, CHAR(10)))+2,
                  SEARCH("hrs", _xlfn.TEXTSPLIT('Data Table'!K259, CHAR(10)))-SEARCH("-", _xlfn.TEXTSPLIT('Data Table'!K259, CHAR(10)))-2))/12)
               ), 2),
               "-"
            )
         )
      )
   )
)</f>
        <v>4</v>
      </c>
      <c r="L258" s="203" cm="1">
        <f t="array" ref="L258">IF('Data Table'!N259="", "-",
   IF('Data Table'!N259="-", "-",
      IF(ISNUMBER('Data Table'!N259*1), 'Data Table'!N259,
         IF(ISNUMBER(SEARCH("hrs", 'Data Table'!N259)),
            IFERROR(
               ROUND(SUMPRODUCT(
                  VALUE(LEFT(_xlfn.TEXTSPLIT('Data Table'!N259, CHAR(10)), FIND("-", _xlfn.TEXTSPLIT('Data Table'!N259, CHAR(10)))-1)) *
                  (VALUE(MID(_xlfn.TEXTSPLIT('Data Table'!N259, CHAR(10)), FIND("-", _xlfn.TEXTSPLIT('Data Table'!N259, CHAR(10)))+2,
                  SEARCH("hrs", _xlfn.TEXTSPLIT('Data Table'!N259, CHAR(10)))-SEARCH("-", _xlfn.TEXTSPLIT('Data Table'!N259, CHAR(10)))-2))/12)
               ), 2),
               "-"
            )
         )
      )
   )
)</f>
        <v>2</v>
      </c>
      <c r="M258" s="203" cm="1">
        <f t="array" ref="M258">IF('Data Table'!O259="", "-",
   IF('Data Table'!O259="-", "-",
      IF(ISNUMBER('Data Table'!O259*1), 'Data Table'!O259,
         IF(ISNUMBER(SEARCH("hrs", 'Data Table'!O259)),
            IFERROR(
               ROUND(SUMPRODUCT(
                  VALUE(LEFT(_xlfn.TEXTSPLIT('Data Table'!O259, CHAR(10)), FIND("-", _xlfn.TEXTSPLIT('Data Table'!O259, CHAR(10)))-1)) *
                  (VALUE(MID(_xlfn.TEXTSPLIT('Data Table'!O259, CHAR(10)), FIND("-", _xlfn.TEXTSPLIT('Data Table'!O259, CHAR(10)))+2,
                  SEARCH("hrs", _xlfn.TEXTSPLIT('Data Table'!O259, CHAR(10)))-SEARCH("-", _xlfn.TEXTSPLIT('Data Table'!O259, CHAR(10)))-2))/12)
               ), 2),
               "-"
            )
         )
      )
   )
)</f>
        <v>2</v>
      </c>
      <c r="N258" s="203" cm="1">
        <f t="array" ref="N258">IF('Data Table'!P259="", "-",
   IF('Data Table'!P259="-", "-",
      IF(ISNUMBER('Data Table'!P259*1), 'Data Table'!P259,
         IF(ISNUMBER(SEARCH("hrs", 'Data Table'!P259)),
            IFERROR(
               ROUND(SUMPRODUCT(
                  VALUE(LEFT(_xlfn.TEXTSPLIT('Data Table'!P259, CHAR(10)), FIND("-", _xlfn.TEXTSPLIT('Data Table'!P259, CHAR(10)))-1)) *
                  (VALUE(MID(_xlfn.TEXTSPLIT('Data Table'!P259, CHAR(10)), FIND("-", _xlfn.TEXTSPLIT('Data Table'!P259, CHAR(10)))+2,
                  SEARCH("hrs", _xlfn.TEXTSPLIT('Data Table'!P259, CHAR(10)))-SEARCH("-", _xlfn.TEXTSPLIT('Data Table'!P259, CHAR(10)))-2))/12)
               ), 2),
               "-"
            )
         )
      )
   )
)</f>
        <v>4.83</v>
      </c>
      <c r="O258" s="203" cm="1">
        <f t="array" ref="O258">IF('Data Table'!Q259="", "-",
   IF('Data Table'!Q259="-", "-",
      IF(ISNUMBER('Data Table'!Q259*1), 'Data Table'!Q259,
         IF(ISNUMBER(SEARCH("hrs", 'Data Table'!Q259)),
            IFERROR(
               ROUND(SUMPRODUCT(
                  VALUE(LEFT(_xlfn.TEXTSPLIT('Data Table'!Q259, CHAR(10)), FIND("-", _xlfn.TEXTSPLIT('Data Table'!Q259, CHAR(10)))-1)) *
                  (VALUE(MID(_xlfn.TEXTSPLIT('Data Table'!Q259, CHAR(10)), FIND("-", _xlfn.TEXTSPLIT('Data Table'!Q259, CHAR(10)))+2,
                  SEARCH("hrs", _xlfn.TEXTSPLIT('Data Table'!Q259, CHAR(10)))-SEARCH("-", _xlfn.TEXTSPLIT('Data Table'!Q259, CHAR(10)))-2))/12)
               ), 2),
               "-"
            )
         )
      )
   )
)</f>
        <v>4</v>
      </c>
      <c r="P258" s="203" cm="1">
        <f t="array" ref="P258">IF('Data Table'!R259="", "-",
   IF('Data Table'!R259="-", "-",
      IF(ISNUMBER('Data Table'!R259*1), 'Data Table'!R259,
         IF(ISNUMBER(SEARCH("hrs", 'Data Table'!R259)),
            IFERROR(
               ROUND(SUMPRODUCT(
                  VALUE(LEFT(_xlfn.TEXTSPLIT('Data Table'!R259, CHAR(10)), FIND("-", _xlfn.TEXTSPLIT('Data Table'!R259, CHAR(10)))-1)) *
                  (VALUE(MID(_xlfn.TEXTSPLIT('Data Table'!R259, CHAR(10)), FIND("-", _xlfn.TEXTSPLIT('Data Table'!R259, CHAR(10)))+2,
                  SEARCH("hrs", _xlfn.TEXTSPLIT('Data Table'!R259, CHAR(10)))-SEARCH("-", _xlfn.TEXTSPLIT('Data Table'!R259, CHAR(10)))-2))/12)
               ), 2),
               "-"
            )
         )
      )
   )
)</f>
        <v>3</v>
      </c>
      <c r="Q258" s="203" cm="1">
        <f t="array" ref="Q258">IF('Data Table'!S259="", "-",
   IF('Data Table'!S259="-", "-",
      IF(ISNUMBER('Data Table'!S259*1), 'Data Table'!S259,
         IF(ISNUMBER(SEARCH("hrs", 'Data Table'!S259)),
            IFERROR(
               ROUND(SUMPRODUCT(
                  VALUE(LEFT(_xlfn.TEXTSPLIT('Data Table'!S259, CHAR(10)), FIND("-", _xlfn.TEXTSPLIT('Data Table'!S259, CHAR(10)))-1)) *
                  (VALUE(MID(_xlfn.TEXTSPLIT('Data Table'!S259, CHAR(10)), FIND("-", _xlfn.TEXTSPLIT('Data Table'!S259, CHAR(10)))+2,
                  SEARCH("hrs", _xlfn.TEXTSPLIT('Data Table'!S259, CHAR(10)))-SEARCH("-", _xlfn.TEXTSPLIT('Data Table'!S259, CHAR(10)))-2))/12)
               ), 2),
               "-"
            )
         )
      )
   )
)</f>
        <v>3</v>
      </c>
      <c r="R258" s="203" cm="1">
        <f t="array" ref="R258">IF('Data Table'!T259="", "-",
   IF('Data Table'!T259="-", "-",
      IF(ISNUMBER('Data Table'!T259*1), 'Data Table'!T259,
         IF(ISNUMBER(SEARCH("hrs", 'Data Table'!T259)),
            IFERROR(
               ROUND(SUMPRODUCT(
                  VALUE(LEFT(_xlfn.TEXTSPLIT('Data Table'!T259, CHAR(10)), FIND("-", _xlfn.TEXTSPLIT('Data Table'!T259, CHAR(10)))-1)) *
                  (VALUE(MID(_xlfn.TEXTSPLIT('Data Table'!T259, CHAR(10)), FIND("-", _xlfn.TEXTSPLIT('Data Table'!T259, CHAR(10)))+2,
                  SEARCH("hrs", _xlfn.TEXTSPLIT('Data Table'!T259, CHAR(10)))-SEARCH("-", _xlfn.TEXTSPLIT('Data Table'!T259, CHAR(10)))-2))/12)
               ), 2),
               "-"
            )
         )
      )
   )
)</f>
        <v>6</v>
      </c>
      <c r="S258" s="203" cm="1">
        <f t="array" ref="S258">IF('Data Table'!U259="", "-",
   IF('Data Table'!U259="-", "-",
      IF(ISNUMBER('Data Table'!U259*1), 'Data Table'!U259,
         IF(ISNUMBER(SEARCH("hrs", 'Data Table'!U259)),
            IFERROR(
               ROUND(SUMPRODUCT(
                  VALUE(LEFT(_xlfn.TEXTSPLIT('Data Table'!U259, CHAR(10)), FIND("-", _xlfn.TEXTSPLIT('Data Table'!U259, CHAR(10)))-1)) *
                  (VALUE(MID(_xlfn.TEXTSPLIT('Data Table'!U259, CHAR(10)), FIND("-", _xlfn.TEXTSPLIT('Data Table'!U259, CHAR(10)))+2,
                  SEARCH("hrs", _xlfn.TEXTSPLIT('Data Table'!U259, CHAR(10)))-SEARCH("-", _xlfn.TEXTSPLIT('Data Table'!U259, CHAR(10)))-2))/12)
               ), 2),
               "-"
            )
         )
      )
   )
)</f>
        <v>6</v>
      </c>
      <c r="T258" s="251">
        <v>26548</v>
      </c>
      <c r="U258" s="251">
        <v>78345</v>
      </c>
      <c r="V258" s="251">
        <v>1107</v>
      </c>
      <c r="W258" s="208"/>
    </row>
    <row r="259" spans="1:23" s="3" customFormat="1" ht="20.25" customHeight="1">
      <c r="A259" s="205">
        <v>45569</v>
      </c>
      <c r="B259" s="203" cm="1">
        <f t="array" ref="B259">IF('Data Table'!B260="", "-",
   IF('Data Table'!B260="-", "-",
      IF(ISNUMBER('Data Table'!B260*1), 'Data Table'!B260,
         IF(ISNUMBER(SEARCH("hrs", 'Data Table'!B260)),
            IFERROR(
               ROUND(SUMPRODUCT(
                  VALUE(LEFT(_xlfn.TEXTSPLIT('Data Table'!B260, CHAR(10)), FIND("-", _xlfn.TEXTSPLIT('Data Table'!B260, CHAR(10)))-1)) *
                  (VALUE(MID(_xlfn.TEXTSPLIT('Data Table'!B260, CHAR(10)), FIND("-", _xlfn.TEXTSPLIT('Data Table'!B260, CHAR(10)))+2,
                  SEARCH("hrs", _xlfn.TEXTSPLIT('Data Table'!B260, CHAR(10)))-SEARCH("-", _xlfn.TEXTSPLIT('Data Table'!B260, CHAR(10)))-2))/12)
               ), 2),
               "-"
            )
         )
      )
   )
)</f>
        <v>107</v>
      </c>
      <c r="C259" s="203" cm="1">
        <f t="array" ref="C259">IF('Data Table'!C260="", "-",
   IF('Data Table'!C260="-", "-",
      IF(ISNUMBER('Data Table'!C260*1), 'Data Table'!C260,
         IF(ISNUMBER(SEARCH("hrs", 'Data Table'!C260)),
            IFERROR(
               ROUND(SUMPRODUCT(
                  VALUE(LEFT(_xlfn.TEXTSPLIT('Data Table'!C260, CHAR(10)), FIND("-", _xlfn.TEXTSPLIT('Data Table'!C260, CHAR(10)))-1)) *
                  (VALUE(MID(_xlfn.TEXTSPLIT('Data Table'!C260, CHAR(10)), FIND("-", _xlfn.TEXTSPLIT('Data Table'!C260, CHAR(10)))+2,
                  SEARCH("hrs", _xlfn.TEXTSPLIT('Data Table'!C260, CHAR(10)))-SEARCH("-", _xlfn.TEXTSPLIT('Data Table'!C260, CHAR(10)))-2))/12)
               ), 2),
               "-"
            )
         )
      )
   )
)</f>
        <v>117</v>
      </c>
      <c r="D259" s="203" cm="1">
        <f t="array" ref="D259">IF('Data Table'!D260="", "-",
   IF('Data Table'!D260="-", "-",
      IF(ISNUMBER('Data Table'!D260*1), 'Data Table'!D260,
         IF(ISNUMBER(SEARCH("hrs", 'Data Table'!D260)),
            IFERROR(
               ROUND(SUMPRODUCT(
                  VALUE(LEFT(_xlfn.TEXTSPLIT('Data Table'!D260, CHAR(10)), FIND("-", _xlfn.TEXTSPLIT('Data Table'!D260, CHAR(10)))-1)) *
                  (VALUE(MID(_xlfn.TEXTSPLIT('Data Table'!D260, CHAR(10)), FIND("-", _xlfn.TEXTSPLIT('Data Table'!D260, CHAR(10)))+2,
                  SEARCH("hrs", _xlfn.TEXTSPLIT('Data Table'!D260, CHAR(10)))-SEARCH("-", _xlfn.TEXTSPLIT('Data Table'!D260, CHAR(10)))-2))/12)
               ), 2),
               "-"
            )
         )
      )
   )
)</f>
        <v>29</v>
      </c>
      <c r="E259" s="203" cm="1">
        <f t="array" ref="E259">IF('Data Table'!E260="", "-",
   IF('Data Table'!E260="-", "-",
      IF(ISNUMBER('Data Table'!E260*1), 'Data Table'!E260,
         IF(ISNUMBER(SEARCH("hrs", 'Data Table'!E260)),
            IFERROR(
               ROUND(SUMPRODUCT(
                  VALUE(LEFT(_xlfn.TEXTSPLIT('Data Table'!E260, CHAR(10)), FIND("-", _xlfn.TEXTSPLIT('Data Table'!E260, CHAR(10)))-1)) *
                  (VALUE(MID(_xlfn.TEXTSPLIT('Data Table'!E260, CHAR(10)), FIND("-", _xlfn.TEXTSPLIT('Data Table'!E260, CHAR(10)))+2,
                  SEARCH("hrs", _xlfn.TEXTSPLIT('Data Table'!E260, CHAR(10)))-SEARCH("-", _xlfn.TEXTSPLIT('Data Table'!E260, CHAR(10)))-2))/12)
               ), 2),
               "-"
            )
         )
      )
   )
)</f>
        <v>29</v>
      </c>
      <c r="F259" s="203" cm="1">
        <f t="array" ref="F259">IF('Data Table'!F260="", "-",
   IF('Data Table'!F260="-", "-",
      IF(ISNUMBER('Data Table'!F260*1), 'Data Table'!F260,
         IF(ISNUMBER(SEARCH("hrs", 'Data Table'!F260)),
            IFERROR(
               ROUND(SUMPRODUCT(
                  VALUE(LEFT(_xlfn.TEXTSPLIT('Data Table'!F260, CHAR(10)), FIND("-", _xlfn.TEXTSPLIT('Data Table'!F260, CHAR(10)))-1)) *
                  (VALUE(MID(_xlfn.TEXTSPLIT('Data Table'!F260, CHAR(10)), FIND("-", _xlfn.TEXTSPLIT('Data Table'!F260, CHAR(10)))+2,
                  SEARCH("hrs", _xlfn.TEXTSPLIT('Data Table'!F260, CHAR(10)))-SEARCH("-", _xlfn.TEXTSPLIT('Data Table'!F260, CHAR(10)))-2))/12)
               ), 2),
               "-"
            )
         )
      )
   )
)</f>
        <v>9</v>
      </c>
      <c r="G259" s="203" cm="1">
        <f t="array" ref="G259">IF('Data Table'!G260="", "-",
   IF('Data Table'!G260="-", "-",
      IF(ISNUMBER('Data Table'!G260*1), 'Data Table'!G260,
         IF(ISNUMBER(SEARCH("hrs", 'Data Table'!G260)),
            IFERROR(
               ROUND(SUMPRODUCT(
                  VALUE(LEFT(_xlfn.TEXTSPLIT('Data Table'!G260, CHAR(10)), FIND("-", _xlfn.TEXTSPLIT('Data Table'!G260, CHAR(10)))-1)) *
                  (VALUE(MID(_xlfn.TEXTSPLIT('Data Table'!G260, CHAR(10)), FIND("-", _xlfn.TEXTSPLIT('Data Table'!G260, CHAR(10)))+2,
                  SEARCH("hrs", _xlfn.TEXTSPLIT('Data Table'!G260, CHAR(10)))-SEARCH("-", _xlfn.TEXTSPLIT('Data Table'!G260, CHAR(10)))-2))/12)
               ), 2),
               "-"
            )
         )
      )
   )
)</f>
        <v>9</v>
      </c>
      <c r="H259" s="203" cm="1">
        <f t="array" ref="H259">IF('Data Table'!H260="", "-",
   IF('Data Table'!H260="-", "-",
      IF(ISNUMBER('Data Table'!H260*1), 'Data Table'!H260,
         IF(ISNUMBER(SEARCH("hrs", 'Data Table'!H260)),
            IFERROR(
               ROUND(SUMPRODUCT(
                  VALUE(LEFT(_xlfn.TEXTSPLIT('Data Table'!H260, CHAR(10)), FIND("-", _xlfn.TEXTSPLIT('Data Table'!H260, CHAR(10)))-1)) *
                  (VALUE(MID(_xlfn.TEXTSPLIT('Data Table'!H260, CHAR(10)), FIND("-", _xlfn.TEXTSPLIT('Data Table'!H260, CHAR(10)))+2,
                  SEARCH("hrs", _xlfn.TEXTSPLIT('Data Table'!H260, CHAR(10)))-SEARCH("-", _xlfn.TEXTSPLIT('Data Table'!H260, CHAR(10)))-2))/12)
               ), 2),
               "-"
            )
         )
      )
   )
)</f>
        <v>8</v>
      </c>
      <c r="I259" s="203" cm="1">
        <f t="array" ref="I259">IF('Data Table'!I260="", "-",
   IF('Data Table'!I260="-", "-",
      IF(ISNUMBER('Data Table'!I260*1), 'Data Table'!I260,
         IF(ISNUMBER(SEARCH("hrs", 'Data Table'!I260)),
            IFERROR(
               ROUND(SUMPRODUCT(
                  VALUE(LEFT(_xlfn.TEXTSPLIT('Data Table'!I260, CHAR(10)), FIND("-", _xlfn.TEXTSPLIT('Data Table'!I260, CHAR(10)))-1)) *
                  (VALUE(MID(_xlfn.TEXTSPLIT('Data Table'!I260, CHAR(10)), FIND("-", _xlfn.TEXTSPLIT('Data Table'!I260, CHAR(10)))+2,
                  SEARCH("hrs", _xlfn.TEXTSPLIT('Data Table'!I260, CHAR(10)))-SEARCH("-", _xlfn.TEXTSPLIT('Data Table'!I260, CHAR(10)))-2))/12)
               ), 2),
               "-"
            )
         )
      )
   )
)</f>
        <v>9</v>
      </c>
      <c r="J259" s="203" cm="1">
        <f t="array" ref="J259">IF('Data Table'!J260="", "-",
   IF('Data Table'!J260="-", "-",
      IF(ISNUMBER('Data Table'!J260*1), 'Data Table'!J260,
         IF(ISNUMBER(SEARCH("hrs", 'Data Table'!J260)),
            IFERROR(
               ROUND(SUMPRODUCT(
                  VALUE(LEFT(_xlfn.TEXTSPLIT('Data Table'!J260, CHAR(10)), FIND("-", _xlfn.TEXTSPLIT('Data Table'!J260, CHAR(10)))-1)) *
                  (VALUE(MID(_xlfn.TEXTSPLIT('Data Table'!J260, CHAR(10)), FIND("-", _xlfn.TEXTSPLIT('Data Table'!J260, CHAR(10)))+2,
                  SEARCH("hrs", _xlfn.TEXTSPLIT('Data Table'!J260, CHAR(10)))-SEARCH("-", _xlfn.TEXTSPLIT('Data Table'!J260, CHAR(10)))-2))/12)
               ), 2),
               "-"
            )
         )
      )
   )
)</f>
        <v>3</v>
      </c>
      <c r="K259" s="203" cm="1">
        <f t="array" ref="K259">IF('Data Table'!K260="", "-",
   IF('Data Table'!K260="-", "-",
      IF(ISNUMBER('Data Table'!K260*1), 'Data Table'!K260,
         IF(ISNUMBER(SEARCH("hrs", 'Data Table'!K260)),
            IFERROR(
               ROUND(SUMPRODUCT(
                  VALUE(LEFT(_xlfn.TEXTSPLIT('Data Table'!K260, CHAR(10)), FIND("-", _xlfn.TEXTSPLIT('Data Table'!K260, CHAR(10)))-1)) *
                  (VALUE(MID(_xlfn.TEXTSPLIT('Data Table'!K260, CHAR(10)), FIND("-", _xlfn.TEXTSPLIT('Data Table'!K260, CHAR(10)))+2,
                  SEARCH("hrs", _xlfn.TEXTSPLIT('Data Table'!K260, CHAR(10)))-SEARCH("-", _xlfn.TEXTSPLIT('Data Table'!K260, CHAR(10)))-2))/12)
               ), 2),
               "-"
            )
         )
      )
   )
)</f>
        <v>3</v>
      </c>
      <c r="L259" s="203" cm="1">
        <f t="array" ref="L259">IF('Data Table'!N260="", "-",
   IF('Data Table'!N260="-", "-",
      IF(ISNUMBER('Data Table'!N260*1), 'Data Table'!N260,
         IF(ISNUMBER(SEARCH("hrs", 'Data Table'!N260)),
            IFERROR(
               ROUND(SUMPRODUCT(
                  VALUE(LEFT(_xlfn.TEXTSPLIT('Data Table'!N260, CHAR(10)), FIND("-", _xlfn.TEXTSPLIT('Data Table'!N260, CHAR(10)))-1)) *
                  (VALUE(MID(_xlfn.TEXTSPLIT('Data Table'!N260, CHAR(10)), FIND("-", _xlfn.TEXTSPLIT('Data Table'!N260, CHAR(10)))+2,
                  SEARCH("hrs", _xlfn.TEXTSPLIT('Data Table'!N260, CHAR(10)))-SEARCH("-", _xlfn.TEXTSPLIT('Data Table'!N260, CHAR(10)))-2))/12)
               ), 2),
               "-"
            )
         )
      )
   )
)</f>
        <v>2</v>
      </c>
      <c r="M259" s="203" cm="1">
        <f t="array" ref="M259">IF('Data Table'!O260="", "-",
   IF('Data Table'!O260="-", "-",
      IF(ISNUMBER('Data Table'!O260*1), 'Data Table'!O260,
         IF(ISNUMBER(SEARCH("hrs", 'Data Table'!O260)),
            IFERROR(
               ROUND(SUMPRODUCT(
                  VALUE(LEFT(_xlfn.TEXTSPLIT('Data Table'!O260, CHAR(10)), FIND("-", _xlfn.TEXTSPLIT('Data Table'!O260, CHAR(10)))-1)) *
                  (VALUE(MID(_xlfn.TEXTSPLIT('Data Table'!O260, CHAR(10)), FIND("-", _xlfn.TEXTSPLIT('Data Table'!O260, CHAR(10)))+2,
                  SEARCH("hrs", _xlfn.TEXTSPLIT('Data Table'!O260, CHAR(10)))-SEARCH("-", _xlfn.TEXTSPLIT('Data Table'!O260, CHAR(10)))-2))/12)
               ), 2),
               "-"
            )
         )
      )
   )
)</f>
        <v>2</v>
      </c>
      <c r="N259" s="203" cm="1">
        <f t="array" ref="N259">IF('Data Table'!P260="", "-",
   IF('Data Table'!P260="-", "-",
      IF(ISNUMBER('Data Table'!P260*1), 'Data Table'!P260,
         IF(ISNUMBER(SEARCH("hrs", 'Data Table'!P260)),
            IFERROR(
               ROUND(SUMPRODUCT(
                  VALUE(LEFT(_xlfn.TEXTSPLIT('Data Table'!P260, CHAR(10)), FIND("-", _xlfn.TEXTSPLIT('Data Table'!P260, CHAR(10)))-1)) *
                  (VALUE(MID(_xlfn.TEXTSPLIT('Data Table'!P260, CHAR(10)), FIND("-", _xlfn.TEXTSPLIT('Data Table'!P260, CHAR(10)))+2,
                  SEARCH("hrs", _xlfn.TEXTSPLIT('Data Table'!P260, CHAR(10)))-SEARCH("-", _xlfn.TEXTSPLIT('Data Table'!P260, CHAR(10)))-2))/12)
               ), 2),
               "-"
            )
         )
      )
   )
)</f>
        <v>5</v>
      </c>
      <c r="O259" s="203" cm="1">
        <f t="array" ref="O259">IF('Data Table'!Q260="", "-",
   IF('Data Table'!Q260="-", "-",
      IF(ISNUMBER('Data Table'!Q260*1), 'Data Table'!Q260,
         IF(ISNUMBER(SEARCH("hrs", 'Data Table'!Q260)),
            IFERROR(
               ROUND(SUMPRODUCT(
                  VALUE(LEFT(_xlfn.TEXTSPLIT('Data Table'!Q260, CHAR(10)), FIND("-", _xlfn.TEXTSPLIT('Data Table'!Q260, CHAR(10)))-1)) *
                  (VALUE(MID(_xlfn.TEXTSPLIT('Data Table'!Q260, CHAR(10)), FIND("-", _xlfn.TEXTSPLIT('Data Table'!Q260, CHAR(10)))+2,
                  SEARCH("hrs", _xlfn.TEXTSPLIT('Data Table'!Q260, CHAR(10)))-SEARCH("-", _xlfn.TEXTSPLIT('Data Table'!Q260, CHAR(10)))-2))/12)
               ), 2),
               "-"
            )
         )
      )
   )
)</f>
        <v>6</v>
      </c>
      <c r="P259" s="203" cm="1">
        <f t="array" ref="P259">IF('Data Table'!R260="", "-",
   IF('Data Table'!R260="-", "-",
      IF(ISNUMBER('Data Table'!R260*1), 'Data Table'!R260,
         IF(ISNUMBER(SEARCH("hrs", 'Data Table'!R260)),
            IFERROR(
               ROUND(SUMPRODUCT(
                  VALUE(LEFT(_xlfn.TEXTSPLIT('Data Table'!R260, CHAR(10)), FIND("-", _xlfn.TEXTSPLIT('Data Table'!R260, CHAR(10)))-1)) *
                  (VALUE(MID(_xlfn.TEXTSPLIT('Data Table'!R260, CHAR(10)), FIND("-", _xlfn.TEXTSPLIT('Data Table'!R260, CHAR(10)))+2,
                  SEARCH("hrs", _xlfn.TEXTSPLIT('Data Table'!R260, CHAR(10)))-SEARCH("-", _xlfn.TEXTSPLIT('Data Table'!R260, CHAR(10)))-2))/12)
               ), 2),
               "-"
            )
         )
      )
   )
)</f>
        <v>3</v>
      </c>
      <c r="Q259" s="203" cm="1">
        <f t="array" ref="Q259">IF('Data Table'!S260="", "-",
   IF('Data Table'!S260="-", "-",
      IF(ISNUMBER('Data Table'!S260*1), 'Data Table'!S260,
         IF(ISNUMBER(SEARCH("hrs", 'Data Table'!S260)),
            IFERROR(
               ROUND(SUMPRODUCT(
                  VALUE(LEFT(_xlfn.TEXTSPLIT('Data Table'!S260, CHAR(10)), FIND("-", _xlfn.TEXTSPLIT('Data Table'!S260, CHAR(10)))-1)) *
                  (VALUE(MID(_xlfn.TEXTSPLIT('Data Table'!S260, CHAR(10)), FIND("-", _xlfn.TEXTSPLIT('Data Table'!S260, CHAR(10)))+2,
                  SEARCH("hrs", _xlfn.TEXTSPLIT('Data Table'!S260, CHAR(10)))-SEARCH("-", _xlfn.TEXTSPLIT('Data Table'!S260, CHAR(10)))-2))/12)
               ), 2),
               "-"
            )
         )
      )
   )
)</f>
        <v>3</v>
      </c>
      <c r="R259" s="203" cm="1">
        <f t="array" ref="R259">IF('Data Table'!T260="", "-",
   IF('Data Table'!T260="-", "-",
      IF(ISNUMBER('Data Table'!T260*1), 'Data Table'!T260,
         IF(ISNUMBER(SEARCH("hrs", 'Data Table'!T260)),
            IFERROR(
               ROUND(SUMPRODUCT(
                  VALUE(LEFT(_xlfn.TEXTSPLIT('Data Table'!T260, CHAR(10)), FIND("-", _xlfn.TEXTSPLIT('Data Table'!T260, CHAR(10)))-1)) *
                  (VALUE(MID(_xlfn.TEXTSPLIT('Data Table'!T260, CHAR(10)), FIND("-", _xlfn.TEXTSPLIT('Data Table'!T260, CHAR(10)))+2,
                  SEARCH("hrs", _xlfn.TEXTSPLIT('Data Table'!T260, CHAR(10)))-SEARCH("-", _xlfn.TEXTSPLIT('Data Table'!T260, CHAR(10)))-2))/12)
               ), 2),
               "-"
            )
         )
      )
   )
)</f>
        <v>6</v>
      </c>
      <c r="S259" s="203" cm="1">
        <f t="array" ref="S259">IF('Data Table'!U260="", "-",
   IF('Data Table'!U260="-", "-",
      IF(ISNUMBER('Data Table'!U260*1), 'Data Table'!U260,
         IF(ISNUMBER(SEARCH("hrs", 'Data Table'!U260)),
            IFERROR(
               ROUND(SUMPRODUCT(
                  VALUE(LEFT(_xlfn.TEXTSPLIT('Data Table'!U260, CHAR(10)), FIND("-", _xlfn.TEXTSPLIT('Data Table'!U260, CHAR(10)))-1)) *
                  (VALUE(MID(_xlfn.TEXTSPLIT('Data Table'!U260, CHAR(10)), FIND("-", _xlfn.TEXTSPLIT('Data Table'!U260, CHAR(10)))+2,
                  SEARCH("hrs", _xlfn.TEXTSPLIT('Data Table'!U260, CHAR(10)))-SEARCH("-", _xlfn.TEXTSPLIT('Data Table'!U260, CHAR(10)))-2))/12)
               ), 2),
               "-"
            )
         )
      )
   )
)</f>
        <v>6</v>
      </c>
      <c r="T259" s="251">
        <v>25797</v>
      </c>
      <c r="U259" s="251">
        <v>69295</v>
      </c>
      <c r="V259" s="251">
        <v>1014</v>
      </c>
      <c r="W259" s="208"/>
    </row>
    <row r="260" spans="1:23" s="3" customFormat="1" ht="20.25" customHeight="1">
      <c r="A260" s="205">
        <v>45570</v>
      </c>
      <c r="B260" s="203" cm="1">
        <f t="array" ref="B260">IF('Data Table'!B261="", "-",
   IF('Data Table'!B261="-", "-",
      IF(ISNUMBER('Data Table'!B261*1), 'Data Table'!B261,
         IF(ISNUMBER(SEARCH("hrs", 'Data Table'!B261)),
            IFERROR(
               ROUND(SUMPRODUCT(
                  VALUE(LEFT(_xlfn.TEXTSPLIT('Data Table'!B261, CHAR(10)), FIND("-", _xlfn.TEXTSPLIT('Data Table'!B261, CHAR(10)))-1)) *
                  (VALUE(MID(_xlfn.TEXTSPLIT('Data Table'!B261, CHAR(10)), FIND("-", _xlfn.TEXTSPLIT('Data Table'!B261, CHAR(10)))+2,
                  SEARCH("hrs", _xlfn.TEXTSPLIT('Data Table'!B261, CHAR(10)))-SEARCH("-", _xlfn.TEXTSPLIT('Data Table'!B261, CHAR(10)))-2))/12)
               ), 2),
               "-"
            )
         )
      )
   )
)</f>
        <v>138</v>
      </c>
      <c r="C260" s="203" cm="1">
        <f t="array" ref="C260">IF('Data Table'!C261="", "-",
   IF('Data Table'!C261="-", "-",
      IF(ISNUMBER('Data Table'!C261*1), 'Data Table'!C261,
         IF(ISNUMBER(SEARCH("hrs", 'Data Table'!C261)),
            IFERROR(
               ROUND(SUMPRODUCT(
                  VALUE(LEFT(_xlfn.TEXTSPLIT('Data Table'!C261, CHAR(10)), FIND("-", _xlfn.TEXTSPLIT('Data Table'!C261, CHAR(10)))-1)) *
                  (VALUE(MID(_xlfn.TEXTSPLIT('Data Table'!C261, CHAR(10)), FIND("-", _xlfn.TEXTSPLIT('Data Table'!C261, CHAR(10)))+2,
                  SEARCH("hrs", _xlfn.TEXTSPLIT('Data Table'!C261, CHAR(10)))-SEARCH("-", _xlfn.TEXTSPLIT('Data Table'!C261, CHAR(10)))-2))/12)
               ), 2),
               "-"
            )
         )
      )
   )
)</f>
        <v>120</v>
      </c>
      <c r="D260" s="203" cm="1">
        <f t="array" ref="D260">IF('Data Table'!D261="", "-",
   IF('Data Table'!D261="-", "-",
      IF(ISNUMBER('Data Table'!D261*1), 'Data Table'!D261,
         IF(ISNUMBER(SEARCH("hrs", 'Data Table'!D261)),
            IFERROR(
               ROUND(SUMPRODUCT(
                  VALUE(LEFT(_xlfn.TEXTSPLIT('Data Table'!D261, CHAR(10)), FIND("-", _xlfn.TEXTSPLIT('Data Table'!D261, CHAR(10)))-1)) *
                  (VALUE(MID(_xlfn.TEXTSPLIT('Data Table'!D261, CHAR(10)), FIND("-", _xlfn.TEXTSPLIT('Data Table'!D261, CHAR(10)))+2,
                  SEARCH("hrs", _xlfn.TEXTSPLIT('Data Table'!D261, CHAR(10)))-SEARCH("-", _xlfn.TEXTSPLIT('Data Table'!D261, CHAR(10)))-2))/12)
               ), 2),
               "-"
            )
         )
      )
   )
)</f>
        <v>28</v>
      </c>
      <c r="E260" s="203" cm="1">
        <f t="array" ref="E260">IF('Data Table'!E261="", "-",
   IF('Data Table'!E261="-", "-",
      IF(ISNUMBER('Data Table'!E261*1), 'Data Table'!E261,
         IF(ISNUMBER(SEARCH("hrs", 'Data Table'!E261)),
            IFERROR(
               ROUND(SUMPRODUCT(
                  VALUE(LEFT(_xlfn.TEXTSPLIT('Data Table'!E261, CHAR(10)), FIND("-", _xlfn.TEXTSPLIT('Data Table'!E261, CHAR(10)))-1)) *
                  (VALUE(MID(_xlfn.TEXTSPLIT('Data Table'!E261, CHAR(10)), FIND("-", _xlfn.TEXTSPLIT('Data Table'!E261, CHAR(10)))+2,
                  SEARCH("hrs", _xlfn.TEXTSPLIT('Data Table'!E261, CHAR(10)))-SEARCH("-", _xlfn.TEXTSPLIT('Data Table'!E261, CHAR(10)))-2))/12)
               ), 2),
               "-"
            )
         )
      )
   )
)</f>
        <v>29</v>
      </c>
      <c r="F260" s="203" cm="1">
        <f t="array" ref="F260">IF('Data Table'!F261="", "-",
   IF('Data Table'!F261="-", "-",
      IF(ISNUMBER('Data Table'!F261*1), 'Data Table'!F261,
         IF(ISNUMBER(SEARCH("hrs", 'Data Table'!F261)),
            IFERROR(
               ROUND(SUMPRODUCT(
                  VALUE(LEFT(_xlfn.TEXTSPLIT('Data Table'!F261, CHAR(10)), FIND("-", _xlfn.TEXTSPLIT('Data Table'!F261, CHAR(10)))-1)) *
                  (VALUE(MID(_xlfn.TEXTSPLIT('Data Table'!F261, CHAR(10)), FIND("-", _xlfn.TEXTSPLIT('Data Table'!F261, CHAR(10)))+2,
                  SEARCH("hrs", _xlfn.TEXTSPLIT('Data Table'!F261, CHAR(10)))-SEARCH("-", _xlfn.TEXTSPLIT('Data Table'!F261, CHAR(10)))-2))/12)
               ), 2),
               "-"
            )
         )
      )
   )
)</f>
        <v>9</v>
      </c>
      <c r="G260" s="203" cm="1">
        <f t="array" ref="G260">IF('Data Table'!G261="", "-",
   IF('Data Table'!G261="-", "-",
      IF(ISNUMBER('Data Table'!G261*1), 'Data Table'!G261,
         IF(ISNUMBER(SEARCH("hrs", 'Data Table'!G261)),
            IFERROR(
               ROUND(SUMPRODUCT(
                  VALUE(LEFT(_xlfn.TEXTSPLIT('Data Table'!G261, CHAR(10)), FIND("-", _xlfn.TEXTSPLIT('Data Table'!G261, CHAR(10)))-1)) *
                  (VALUE(MID(_xlfn.TEXTSPLIT('Data Table'!G261, CHAR(10)), FIND("-", _xlfn.TEXTSPLIT('Data Table'!G261, CHAR(10)))+2,
                  SEARCH("hrs", _xlfn.TEXTSPLIT('Data Table'!G261, CHAR(10)))-SEARCH("-", _xlfn.TEXTSPLIT('Data Table'!G261, CHAR(10)))-2))/12)
               ), 2),
               "-"
            )
         )
      )
   )
)</f>
        <v>9</v>
      </c>
      <c r="H260" s="203" cm="1">
        <f t="array" ref="H260">IF('Data Table'!H261="", "-",
   IF('Data Table'!H261="-", "-",
      IF(ISNUMBER('Data Table'!H261*1), 'Data Table'!H261,
         IF(ISNUMBER(SEARCH("hrs", 'Data Table'!H261)),
            IFERROR(
               ROUND(SUMPRODUCT(
                  VALUE(LEFT(_xlfn.TEXTSPLIT('Data Table'!H261, CHAR(10)), FIND("-", _xlfn.TEXTSPLIT('Data Table'!H261, CHAR(10)))-1)) *
                  (VALUE(MID(_xlfn.TEXTSPLIT('Data Table'!H261, CHAR(10)), FIND("-", _xlfn.TEXTSPLIT('Data Table'!H261, CHAR(10)))+2,
                  SEARCH("hrs", _xlfn.TEXTSPLIT('Data Table'!H261, CHAR(10)))-SEARCH("-", _xlfn.TEXTSPLIT('Data Table'!H261, CHAR(10)))-2))/12)
               ), 2),
               "-"
            )
         )
      )
   )
)</f>
        <v>8</v>
      </c>
      <c r="I260" s="203" cm="1">
        <f t="array" ref="I260">IF('Data Table'!I261="", "-",
   IF('Data Table'!I261="-", "-",
      IF(ISNUMBER('Data Table'!I261*1), 'Data Table'!I261,
         IF(ISNUMBER(SEARCH("hrs", 'Data Table'!I261)),
            IFERROR(
               ROUND(SUMPRODUCT(
                  VALUE(LEFT(_xlfn.TEXTSPLIT('Data Table'!I261, CHAR(10)), FIND("-", _xlfn.TEXTSPLIT('Data Table'!I261, CHAR(10)))-1)) *
                  (VALUE(MID(_xlfn.TEXTSPLIT('Data Table'!I261, CHAR(10)), FIND("-", _xlfn.TEXTSPLIT('Data Table'!I261, CHAR(10)))+2,
                  SEARCH("hrs", _xlfn.TEXTSPLIT('Data Table'!I261, CHAR(10)))-SEARCH("-", _xlfn.TEXTSPLIT('Data Table'!I261, CHAR(10)))-2))/12)
               ), 2),
               "-"
            )
         )
      )
   )
)</f>
        <v>9</v>
      </c>
      <c r="J260" s="203" cm="1">
        <f t="array" ref="J260">IF('Data Table'!J261="", "-",
   IF('Data Table'!J261="-", "-",
      IF(ISNUMBER('Data Table'!J261*1), 'Data Table'!J261,
         IF(ISNUMBER(SEARCH("hrs", 'Data Table'!J261)),
            IFERROR(
               ROUND(SUMPRODUCT(
                  VALUE(LEFT(_xlfn.TEXTSPLIT('Data Table'!J261, CHAR(10)), FIND("-", _xlfn.TEXTSPLIT('Data Table'!J261, CHAR(10)))-1)) *
                  (VALUE(MID(_xlfn.TEXTSPLIT('Data Table'!J261, CHAR(10)), FIND("-", _xlfn.TEXTSPLIT('Data Table'!J261, CHAR(10)))+2,
                  SEARCH("hrs", _xlfn.TEXTSPLIT('Data Table'!J261, CHAR(10)))-SEARCH("-", _xlfn.TEXTSPLIT('Data Table'!J261, CHAR(10)))-2))/12)
               ), 2),
               "-"
            )
         )
      )
   )
)</f>
        <v>2</v>
      </c>
      <c r="K260" s="203" cm="1">
        <f t="array" ref="K260">IF('Data Table'!K261="", "-",
   IF('Data Table'!K261="-", "-",
      IF(ISNUMBER('Data Table'!K261*1), 'Data Table'!K261,
         IF(ISNUMBER(SEARCH("hrs", 'Data Table'!K261)),
            IFERROR(
               ROUND(SUMPRODUCT(
                  VALUE(LEFT(_xlfn.TEXTSPLIT('Data Table'!K261, CHAR(10)), FIND("-", _xlfn.TEXTSPLIT('Data Table'!K261, CHAR(10)))-1)) *
                  (VALUE(MID(_xlfn.TEXTSPLIT('Data Table'!K261, CHAR(10)), FIND("-", _xlfn.TEXTSPLIT('Data Table'!K261, CHAR(10)))+2,
                  SEARCH("hrs", _xlfn.TEXTSPLIT('Data Table'!K261, CHAR(10)))-SEARCH("-", _xlfn.TEXTSPLIT('Data Table'!K261, CHAR(10)))-2))/12)
               ), 2),
               "-"
            )
         )
      )
   )
)</f>
        <v>2</v>
      </c>
      <c r="L260" s="203" cm="1">
        <f t="array" ref="L260">IF('Data Table'!N261="", "-",
   IF('Data Table'!N261="-", "-",
      IF(ISNUMBER('Data Table'!N261*1), 'Data Table'!N261,
         IF(ISNUMBER(SEARCH("hrs", 'Data Table'!N261)),
            IFERROR(
               ROUND(SUMPRODUCT(
                  VALUE(LEFT(_xlfn.TEXTSPLIT('Data Table'!N261, CHAR(10)), FIND("-", _xlfn.TEXTSPLIT('Data Table'!N261, CHAR(10)))-1)) *
                  (VALUE(MID(_xlfn.TEXTSPLIT('Data Table'!N261, CHAR(10)), FIND("-", _xlfn.TEXTSPLIT('Data Table'!N261, CHAR(10)))+2,
                  SEARCH("hrs", _xlfn.TEXTSPLIT('Data Table'!N261, CHAR(10)))-SEARCH("-", _xlfn.TEXTSPLIT('Data Table'!N261, CHAR(10)))-2))/12)
               ), 2),
               "-"
            )
         )
      )
   )
)</f>
        <v>1.5</v>
      </c>
      <c r="M260" s="203" cm="1">
        <f t="array" ref="M260">IF('Data Table'!O261="", "-",
   IF('Data Table'!O261="-", "-",
      IF(ISNUMBER('Data Table'!O261*1), 'Data Table'!O261,
         IF(ISNUMBER(SEARCH("hrs", 'Data Table'!O261)),
            IFERROR(
               ROUND(SUMPRODUCT(
                  VALUE(LEFT(_xlfn.TEXTSPLIT('Data Table'!O261, CHAR(10)), FIND("-", _xlfn.TEXTSPLIT('Data Table'!O261, CHAR(10)))-1)) *
                  (VALUE(MID(_xlfn.TEXTSPLIT('Data Table'!O261, CHAR(10)), FIND("-", _xlfn.TEXTSPLIT('Data Table'!O261, CHAR(10)))+2,
                  SEARCH("hrs", _xlfn.TEXTSPLIT('Data Table'!O261, CHAR(10)))-SEARCH("-", _xlfn.TEXTSPLIT('Data Table'!O261, CHAR(10)))-2))/12)
               ), 2),
               "-"
            )
         )
      )
   )
)</f>
        <v>1.5</v>
      </c>
      <c r="N260" s="203" cm="1">
        <f t="array" ref="N260">IF('Data Table'!P261="", "-",
   IF('Data Table'!P261="-", "-",
      IF(ISNUMBER('Data Table'!P261*1), 'Data Table'!P261,
         IF(ISNUMBER(SEARCH("hrs", 'Data Table'!P261)),
            IFERROR(
               ROUND(SUMPRODUCT(
                  VALUE(LEFT(_xlfn.TEXTSPLIT('Data Table'!P261, CHAR(10)), FIND("-", _xlfn.TEXTSPLIT('Data Table'!P261, CHAR(10)))-1)) *
                  (VALUE(MID(_xlfn.TEXTSPLIT('Data Table'!P261, CHAR(10)), FIND("-", _xlfn.TEXTSPLIT('Data Table'!P261, CHAR(10)))+2,
                  SEARCH("hrs", _xlfn.TEXTSPLIT('Data Table'!P261, CHAR(10)))-SEARCH("-", _xlfn.TEXTSPLIT('Data Table'!P261, CHAR(10)))-2))/12)
               ), 2),
               "-"
            )
         )
      )
   )
)</f>
        <v>6</v>
      </c>
      <c r="O260" s="203" cm="1">
        <f t="array" ref="O260">IF('Data Table'!Q261="", "-",
   IF('Data Table'!Q261="-", "-",
      IF(ISNUMBER('Data Table'!Q261*1), 'Data Table'!Q261,
         IF(ISNUMBER(SEARCH("hrs", 'Data Table'!Q261)),
            IFERROR(
               ROUND(SUMPRODUCT(
                  VALUE(LEFT(_xlfn.TEXTSPLIT('Data Table'!Q261, CHAR(10)), FIND("-", _xlfn.TEXTSPLIT('Data Table'!Q261, CHAR(10)))-1)) *
                  (VALUE(MID(_xlfn.TEXTSPLIT('Data Table'!Q261, CHAR(10)), FIND("-", _xlfn.TEXTSPLIT('Data Table'!Q261, CHAR(10)))+2,
                  SEARCH("hrs", _xlfn.TEXTSPLIT('Data Table'!Q261, CHAR(10)))-SEARCH("-", _xlfn.TEXTSPLIT('Data Table'!Q261, CHAR(10)))-2))/12)
               ), 2),
               "-"
            )
         )
      )
   )
)</f>
        <v>5</v>
      </c>
      <c r="P260" s="203" cm="1">
        <f t="array" ref="P260">IF('Data Table'!R261="", "-",
   IF('Data Table'!R261="-", "-",
      IF(ISNUMBER('Data Table'!R261*1), 'Data Table'!R261,
         IF(ISNUMBER(SEARCH("hrs", 'Data Table'!R261)),
            IFERROR(
               ROUND(SUMPRODUCT(
                  VALUE(LEFT(_xlfn.TEXTSPLIT('Data Table'!R261, CHAR(10)), FIND("-", _xlfn.TEXTSPLIT('Data Table'!R261, CHAR(10)))-1)) *
                  (VALUE(MID(_xlfn.TEXTSPLIT('Data Table'!R261, CHAR(10)), FIND("-", _xlfn.TEXTSPLIT('Data Table'!R261, CHAR(10)))+2,
                  SEARCH("hrs", _xlfn.TEXTSPLIT('Data Table'!R261, CHAR(10)))-SEARCH("-", _xlfn.TEXTSPLIT('Data Table'!R261, CHAR(10)))-2))/12)
               ), 2),
               "-"
            )
         )
      )
   )
)</f>
        <v>3</v>
      </c>
      <c r="Q260" s="203" cm="1">
        <f t="array" ref="Q260">IF('Data Table'!S261="", "-",
   IF('Data Table'!S261="-", "-",
      IF(ISNUMBER('Data Table'!S261*1), 'Data Table'!S261,
         IF(ISNUMBER(SEARCH("hrs", 'Data Table'!S261)),
            IFERROR(
               ROUND(SUMPRODUCT(
                  VALUE(LEFT(_xlfn.TEXTSPLIT('Data Table'!S261, CHAR(10)), FIND("-", _xlfn.TEXTSPLIT('Data Table'!S261, CHAR(10)))-1)) *
                  (VALUE(MID(_xlfn.TEXTSPLIT('Data Table'!S261, CHAR(10)), FIND("-", _xlfn.TEXTSPLIT('Data Table'!S261, CHAR(10)))+2,
                  SEARCH("hrs", _xlfn.TEXTSPLIT('Data Table'!S261, CHAR(10)))-SEARCH("-", _xlfn.TEXTSPLIT('Data Table'!S261, CHAR(10)))-2))/12)
               ), 2),
               "-"
            )
         )
      )
   )
)</f>
        <v>3</v>
      </c>
      <c r="R260" s="203" cm="1">
        <f t="array" ref="R260">IF('Data Table'!T261="", "-",
   IF('Data Table'!T261="-", "-",
      IF(ISNUMBER('Data Table'!T261*1), 'Data Table'!T261,
         IF(ISNUMBER(SEARCH("hrs", 'Data Table'!T261)),
            IFERROR(
               ROUND(SUMPRODUCT(
                  VALUE(LEFT(_xlfn.TEXTSPLIT('Data Table'!T261, CHAR(10)), FIND("-", _xlfn.TEXTSPLIT('Data Table'!T261, CHAR(10)))-1)) *
                  (VALUE(MID(_xlfn.TEXTSPLIT('Data Table'!T261, CHAR(10)), FIND("-", _xlfn.TEXTSPLIT('Data Table'!T261, CHAR(10)))+2,
                  SEARCH("hrs", _xlfn.TEXTSPLIT('Data Table'!T261, CHAR(10)))-SEARCH("-", _xlfn.TEXTSPLIT('Data Table'!T261, CHAR(10)))-2))/12)
               ), 2),
               "-"
            )
         )
      )
   )
)</f>
        <v>6</v>
      </c>
      <c r="S260" s="203" cm="1">
        <f t="array" ref="S260">IF('Data Table'!U261="", "-",
   IF('Data Table'!U261="-", "-",
      IF(ISNUMBER('Data Table'!U261*1), 'Data Table'!U261,
         IF(ISNUMBER(SEARCH("hrs", 'Data Table'!U261)),
            IFERROR(
               ROUND(SUMPRODUCT(
                  VALUE(LEFT(_xlfn.TEXTSPLIT('Data Table'!U261, CHAR(10)), FIND("-", _xlfn.TEXTSPLIT('Data Table'!U261, CHAR(10)))-1)) *
                  (VALUE(MID(_xlfn.TEXTSPLIT('Data Table'!U261, CHAR(10)), FIND("-", _xlfn.TEXTSPLIT('Data Table'!U261, CHAR(10)))+2,
                  SEARCH("hrs", _xlfn.TEXTSPLIT('Data Table'!U261, CHAR(10)))-SEARCH("-", _xlfn.TEXTSPLIT('Data Table'!U261, CHAR(10)))-2))/12)
               ), 2),
               "-"
            )
         )
      )
   )
)</f>
        <v>6</v>
      </c>
      <c r="T260" s="251">
        <v>25313</v>
      </c>
      <c r="U260" s="251">
        <v>70280</v>
      </c>
      <c r="V260" s="251">
        <v>1021</v>
      </c>
      <c r="W260" s="208"/>
    </row>
    <row r="261" spans="1:23" s="3" customFormat="1" ht="20.25" customHeight="1">
      <c r="A261" s="205">
        <v>45571</v>
      </c>
      <c r="B261" s="203" cm="1">
        <f t="array" ref="B261">IF('Data Table'!B262="", "-",
   IF('Data Table'!B262="-", "-",
      IF(ISNUMBER('Data Table'!B262*1), 'Data Table'!B262,
         IF(ISNUMBER(SEARCH("hrs", 'Data Table'!B262)),
            IFERROR(
               ROUND(SUMPRODUCT(
                  VALUE(LEFT(_xlfn.TEXTSPLIT('Data Table'!B262, CHAR(10)), FIND("-", _xlfn.TEXTSPLIT('Data Table'!B262, CHAR(10)))-1)) *
                  (VALUE(MID(_xlfn.TEXTSPLIT('Data Table'!B262, CHAR(10)), FIND("-", _xlfn.TEXTSPLIT('Data Table'!B262, CHAR(10)))+2,
                  SEARCH("hrs", _xlfn.TEXTSPLIT('Data Table'!B262, CHAR(10)))-SEARCH("-", _xlfn.TEXTSPLIT('Data Table'!B262, CHAR(10)))-2))/12)
               ), 2),
               "-"
            )
         )
      )
   )
)</f>
        <v>78</v>
      </c>
      <c r="C261" s="203" cm="1">
        <f t="array" ref="C261">IF('Data Table'!C262="", "-",
   IF('Data Table'!C262="-", "-",
      IF(ISNUMBER('Data Table'!C262*1), 'Data Table'!C262,
         IF(ISNUMBER(SEARCH("hrs", 'Data Table'!C262)),
            IFERROR(
               ROUND(SUMPRODUCT(
                  VALUE(LEFT(_xlfn.TEXTSPLIT('Data Table'!C262, CHAR(10)), FIND("-", _xlfn.TEXTSPLIT('Data Table'!C262, CHAR(10)))-1)) *
                  (VALUE(MID(_xlfn.TEXTSPLIT('Data Table'!C262, CHAR(10)), FIND("-", _xlfn.TEXTSPLIT('Data Table'!C262, CHAR(10)))+2,
                  SEARCH("hrs", _xlfn.TEXTSPLIT('Data Table'!C262, CHAR(10)))-SEARCH("-", _xlfn.TEXTSPLIT('Data Table'!C262, CHAR(10)))-2))/12)
               ), 2),
               "-"
            )
         )
      )
   )
)</f>
        <v>129</v>
      </c>
      <c r="D261" s="203" cm="1">
        <f t="array" ref="D261">IF('Data Table'!D262="", "-",
   IF('Data Table'!D262="-", "-",
      IF(ISNUMBER('Data Table'!D262*1), 'Data Table'!D262,
         IF(ISNUMBER(SEARCH("hrs", 'Data Table'!D262)),
            IFERROR(
               ROUND(SUMPRODUCT(
                  VALUE(LEFT(_xlfn.TEXTSPLIT('Data Table'!D262, CHAR(10)), FIND("-", _xlfn.TEXTSPLIT('Data Table'!D262, CHAR(10)))-1)) *
                  (VALUE(MID(_xlfn.TEXTSPLIT('Data Table'!D262, CHAR(10)), FIND("-", _xlfn.TEXTSPLIT('Data Table'!D262, CHAR(10)))+2,
                  SEARCH("hrs", _xlfn.TEXTSPLIT('Data Table'!D262, CHAR(10)))-SEARCH("-", _xlfn.TEXTSPLIT('Data Table'!D262, CHAR(10)))-2))/12)
               ), 2),
               "-"
            )
         )
      )
   )
)</f>
        <v>29</v>
      </c>
      <c r="E261" s="203" cm="1">
        <f t="array" ref="E261">IF('Data Table'!E262="", "-",
   IF('Data Table'!E262="-", "-",
      IF(ISNUMBER('Data Table'!E262*1), 'Data Table'!E262,
         IF(ISNUMBER(SEARCH("hrs", 'Data Table'!E262)),
            IFERROR(
               ROUND(SUMPRODUCT(
                  VALUE(LEFT(_xlfn.TEXTSPLIT('Data Table'!E262, CHAR(10)), FIND("-", _xlfn.TEXTSPLIT('Data Table'!E262, CHAR(10)))-1)) *
                  (VALUE(MID(_xlfn.TEXTSPLIT('Data Table'!E262, CHAR(10)), FIND("-", _xlfn.TEXTSPLIT('Data Table'!E262, CHAR(10)))+2,
                  SEARCH("hrs", _xlfn.TEXTSPLIT('Data Table'!E262, CHAR(10)))-SEARCH("-", _xlfn.TEXTSPLIT('Data Table'!E262, CHAR(10)))-2))/12)
               ), 2),
               "-"
            )
         )
      )
   )
)</f>
        <v>29</v>
      </c>
      <c r="F261" s="203" cm="1">
        <f t="array" ref="F261">IF('Data Table'!F262="", "-",
   IF('Data Table'!F262="-", "-",
      IF(ISNUMBER('Data Table'!F262*1), 'Data Table'!F262,
         IF(ISNUMBER(SEARCH("hrs", 'Data Table'!F262)),
            IFERROR(
               ROUND(SUMPRODUCT(
                  VALUE(LEFT(_xlfn.TEXTSPLIT('Data Table'!F262, CHAR(10)), FIND("-", _xlfn.TEXTSPLIT('Data Table'!F262, CHAR(10)))-1)) *
                  (VALUE(MID(_xlfn.TEXTSPLIT('Data Table'!F262, CHAR(10)), FIND("-", _xlfn.TEXTSPLIT('Data Table'!F262, CHAR(10)))+2,
                  SEARCH("hrs", _xlfn.TEXTSPLIT('Data Table'!F262, CHAR(10)))-SEARCH("-", _xlfn.TEXTSPLIT('Data Table'!F262, CHAR(10)))-2))/12)
               ), 2),
               "-"
            )
         )
      )
   )
)</f>
        <v>10</v>
      </c>
      <c r="G261" s="203" cm="1">
        <f t="array" ref="G261">IF('Data Table'!G262="", "-",
   IF('Data Table'!G262="-", "-",
      IF(ISNUMBER('Data Table'!G262*1), 'Data Table'!G262,
         IF(ISNUMBER(SEARCH("hrs", 'Data Table'!G262)),
            IFERROR(
               ROUND(SUMPRODUCT(
                  VALUE(LEFT(_xlfn.TEXTSPLIT('Data Table'!G262, CHAR(10)), FIND("-", _xlfn.TEXTSPLIT('Data Table'!G262, CHAR(10)))-1)) *
                  (VALUE(MID(_xlfn.TEXTSPLIT('Data Table'!G262, CHAR(10)), FIND("-", _xlfn.TEXTSPLIT('Data Table'!G262, CHAR(10)))+2,
                  SEARCH("hrs", _xlfn.TEXTSPLIT('Data Table'!G262, CHAR(10)))-SEARCH("-", _xlfn.TEXTSPLIT('Data Table'!G262, CHAR(10)))-2))/12)
               ), 2),
               "-"
            )
         )
      )
   )
)</f>
        <v>9</v>
      </c>
      <c r="H261" s="203" cm="1">
        <f t="array" ref="H261">IF('Data Table'!H262="", "-",
   IF('Data Table'!H262="-", "-",
      IF(ISNUMBER('Data Table'!H262*1), 'Data Table'!H262,
         IF(ISNUMBER(SEARCH("hrs", 'Data Table'!H262)),
            IFERROR(
               ROUND(SUMPRODUCT(
                  VALUE(LEFT(_xlfn.TEXTSPLIT('Data Table'!H262, CHAR(10)), FIND("-", _xlfn.TEXTSPLIT('Data Table'!H262, CHAR(10)))-1)) *
                  (VALUE(MID(_xlfn.TEXTSPLIT('Data Table'!H262, CHAR(10)), FIND("-", _xlfn.TEXTSPLIT('Data Table'!H262, CHAR(10)))+2,
                  SEARCH("hrs", _xlfn.TEXTSPLIT('Data Table'!H262, CHAR(10)))-SEARCH("-", _xlfn.TEXTSPLIT('Data Table'!H262, CHAR(10)))-2))/12)
               ), 2),
               "-"
            )
         )
      )
   )
)</f>
        <v>8</v>
      </c>
      <c r="I261" s="203" cm="1">
        <f t="array" ref="I261">IF('Data Table'!I262="", "-",
   IF('Data Table'!I262="-", "-",
      IF(ISNUMBER('Data Table'!I262*1), 'Data Table'!I262,
         IF(ISNUMBER(SEARCH("hrs", 'Data Table'!I262)),
            IFERROR(
               ROUND(SUMPRODUCT(
                  VALUE(LEFT(_xlfn.TEXTSPLIT('Data Table'!I262, CHAR(10)), FIND("-", _xlfn.TEXTSPLIT('Data Table'!I262, CHAR(10)))-1)) *
                  (VALUE(MID(_xlfn.TEXTSPLIT('Data Table'!I262, CHAR(10)), FIND("-", _xlfn.TEXTSPLIT('Data Table'!I262, CHAR(10)))+2,
                  SEARCH("hrs", _xlfn.TEXTSPLIT('Data Table'!I262, CHAR(10)))-SEARCH("-", _xlfn.TEXTSPLIT('Data Table'!I262, CHAR(10)))-2))/12)
               ), 2),
               "-"
            )
         )
      )
   )
)</f>
        <v>8</v>
      </c>
      <c r="J261" s="203" cm="1">
        <f t="array" ref="J261">IF('Data Table'!J262="", "-",
   IF('Data Table'!J262="-", "-",
      IF(ISNUMBER('Data Table'!J262*1), 'Data Table'!J262,
         IF(ISNUMBER(SEARCH("hrs", 'Data Table'!J262)),
            IFERROR(
               ROUND(SUMPRODUCT(
                  VALUE(LEFT(_xlfn.TEXTSPLIT('Data Table'!J262, CHAR(10)), FIND("-", _xlfn.TEXTSPLIT('Data Table'!J262, CHAR(10)))-1)) *
                  (VALUE(MID(_xlfn.TEXTSPLIT('Data Table'!J262, CHAR(10)), FIND("-", _xlfn.TEXTSPLIT('Data Table'!J262, CHAR(10)))+2,
                  SEARCH("hrs", _xlfn.TEXTSPLIT('Data Table'!J262, CHAR(10)))-SEARCH("-", _xlfn.TEXTSPLIT('Data Table'!J262, CHAR(10)))-2))/12)
               ), 2),
               "-"
            )
         )
      )
   )
)</f>
        <v>2</v>
      </c>
      <c r="K261" s="203" cm="1">
        <f t="array" ref="K261">IF('Data Table'!K262="", "-",
   IF('Data Table'!K262="-", "-",
      IF(ISNUMBER('Data Table'!K262*1), 'Data Table'!K262,
         IF(ISNUMBER(SEARCH("hrs", 'Data Table'!K262)),
            IFERROR(
               ROUND(SUMPRODUCT(
                  VALUE(LEFT(_xlfn.TEXTSPLIT('Data Table'!K262, CHAR(10)), FIND("-", _xlfn.TEXTSPLIT('Data Table'!K262, CHAR(10)))-1)) *
                  (VALUE(MID(_xlfn.TEXTSPLIT('Data Table'!K262, CHAR(10)), FIND("-", _xlfn.TEXTSPLIT('Data Table'!K262, CHAR(10)))+2,
                  SEARCH("hrs", _xlfn.TEXTSPLIT('Data Table'!K262, CHAR(10)))-SEARCH("-", _xlfn.TEXTSPLIT('Data Table'!K262, CHAR(10)))-2))/12)
               ), 2),
               "-"
            )
         )
      )
   )
)</f>
        <v>3</v>
      </c>
      <c r="L261" s="203" cm="1">
        <f t="array" ref="L261">IF('Data Table'!N262="", "-",
   IF('Data Table'!N262="-", "-",
      IF(ISNUMBER('Data Table'!N262*1), 'Data Table'!N262,
         IF(ISNUMBER(SEARCH("hrs", 'Data Table'!N262)),
            IFERROR(
               ROUND(SUMPRODUCT(
                  VALUE(LEFT(_xlfn.TEXTSPLIT('Data Table'!N262, CHAR(10)), FIND("-", _xlfn.TEXTSPLIT('Data Table'!N262, CHAR(10)))-1)) *
                  (VALUE(MID(_xlfn.TEXTSPLIT('Data Table'!N262, CHAR(10)), FIND("-", _xlfn.TEXTSPLIT('Data Table'!N262, CHAR(10)))+2,
                  SEARCH("hrs", _xlfn.TEXTSPLIT('Data Table'!N262, CHAR(10)))-SEARCH("-", _xlfn.TEXTSPLIT('Data Table'!N262, CHAR(10)))-2))/12)
               ), 2),
               "-"
            )
         )
      )
   )
)</f>
        <v>2</v>
      </c>
      <c r="M261" s="203" cm="1">
        <f t="array" ref="M261">IF('Data Table'!O262="", "-",
   IF('Data Table'!O262="-", "-",
      IF(ISNUMBER('Data Table'!O262*1), 'Data Table'!O262,
         IF(ISNUMBER(SEARCH("hrs", 'Data Table'!O262)),
            IFERROR(
               ROUND(SUMPRODUCT(
                  VALUE(LEFT(_xlfn.TEXTSPLIT('Data Table'!O262, CHAR(10)), FIND("-", _xlfn.TEXTSPLIT('Data Table'!O262, CHAR(10)))-1)) *
                  (VALUE(MID(_xlfn.TEXTSPLIT('Data Table'!O262, CHAR(10)), FIND("-", _xlfn.TEXTSPLIT('Data Table'!O262, CHAR(10)))+2,
                  SEARCH("hrs", _xlfn.TEXTSPLIT('Data Table'!O262, CHAR(10)))-SEARCH("-", _xlfn.TEXTSPLIT('Data Table'!O262, CHAR(10)))-2))/12)
               ), 2),
               "-"
            )
         )
      )
   )
)</f>
        <v>1.67</v>
      </c>
      <c r="N261" s="203" cm="1">
        <f t="array" ref="N261">IF('Data Table'!P262="", "-",
   IF('Data Table'!P262="-", "-",
      IF(ISNUMBER('Data Table'!P262*1), 'Data Table'!P262,
         IF(ISNUMBER(SEARCH("hrs", 'Data Table'!P262)),
            IFERROR(
               ROUND(SUMPRODUCT(
                  VALUE(LEFT(_xlfn.TEXTSPLIT('Data Table'!P262, CHAR(10)), FIND("-", _xlfn.TEXTSPLIT('Data Table'!P262, CHAR(10)))-1)) *
                  (VALUE(MID(_xlfn.TEXTSPLIT('Data Table'!P262, CHAR(10)), FIND("-", _xlfn.TEXTSPLIT('Data Table'!P262, CHAR(10)))+2,
                  SEARCH("hrs", _xlfn.TEXTSPLIT('Data Table'!P262, CHAR(10)))-SEARCH("-", _xlfn.TEXTSPLIT('Data Table'!P262, CHAR(10)))-2))/12)
               ), 2),
               "-"
            )
         )
      )
   )
)</f>
        <v>5</v>
      </c>
      <c r="O261" s="203" cm="1">
        <f t="array" ref="O261">IF('Data Table'!Q262="", "-",
   IF('Data Table'!Q262="-", "-",
      IF(ISNUMBER('Data Table'!Q262*1), 'Data Table'!Q262,
         IF(ISNUMBER(SEARCH("hrs", 'Data Table'!Q262)),
            IFERROR(
               ROUND(SUMPRODUCT(
                  VALUE(LEFT(_xlfn.TEXTSPLIT('Data Table'!Q262, CHAR(10)), FIND("-", _xlfn.TEXTSPLIT('Data Table'!Q262, CHAR(10)))-1)) *
                  (VALUE(MID(_xlfn.TEXTSPLIT('Data Table'!Q262, CHAR(10)), FIND("-", _xlfn.TEXTSPLIT('Data Table'!Q262, CHAR(10)))+2,
                  SEARCH("hrs", _xlfn.TEXTSPLIT('Data Table'!Q262, CHAR(10)))-SEARCH("-", _xlfn.TEXTSPLIT('Data Table'!Q262, CHAR(10)))-2))/12)
               ), 2),
               "-"
            )
         )
      )
   )
)</f>
        <v>6</v>
      </c>
      <c r="P261" s="203" cm="1">
        <f t="array" ref="P261">IF('Data Table'!R262="", "-",
   IF('Data Table'!R262="-", "-",
      IF(ISNUMBER('Data Table'!R262*1), 'Data Table'!R262,
         IF(ISNUMBER(SEARCH("hrs", 'Data Table'!R262)),
            IFERROR(
               ROUND(SUMPRODUCT(
                  VALUE(LEFT(_xlfn.TEXTSPLIT('Data Table'!R262, CHAR(10)), FIND("-", _xlfn.TEXTSPLIT('Data Table'!R262, CHAR(10)))-1)) *
                  (VALUE(MID(_xlfn.TEXTSPLIT('Data Table'!R262, CHAR(10)), FIND("-", _xlfn.TEXTSPLIT('Data Table'!R262, CHAR(10)))+2,
                  SEARCH("hrs", _xlfn.TEXTSPLIT('Data Table'!R262, CHAR(10)))-SEARCH("-", _xlfn.TEXTSPLIT('Data Table'!R262, CHAR(10)))-2))/12)
               ), 2),
               "-"
            )
         )
      )
   )
)</f>
        <v>3</v>
      </c>
      <c r="Q261" s="203" cm="1">
        <f t="array" ref="Q261">IF('Data Table'!S262="", "-",
   IF('Data Table'!S262="-", "-",
      IF(ISNUMBER('Data Table'!S262*1), 'Data Table'!S262,
         IF(ISNUMBER(SEARCH("hrs", 'Data Table'!S262)),
            IFERROR(
               ROUND(SUMPRODUCT(
                  VALUE(LEFT(_xlfn.TEXTSPLIT('Data Table'!S262, CHAR(10)), FIND("-", _xlfn.TEXTSPLIT('Data Table'!S262, CHAR(10)))-1)) *
                  (VALUE(MID(_xlfn.TEXTSPLIT('Data Table'!S262, CHAR(10)), FIND("-", _xlfn.TEXTSPLIT('Data Table'!S262, CHAR(10)))+2,
                  SEARCH("hrs", _xlfn.TEXTSPLIT('Data Table'!S262, CHAR(10)))-SEARCH("-", _xlfn.TEXTSPLIT('Data Table'!S262, CHAR(10)))-2))/12)
               ), 2),
               "-"
            )
         )
      )
   )
)</f>
        <v>3</v>
      </c>
      <c r="R261" s="203" cm="1">
        <f t="array" ref="R261">IF('Data Table'!T262="", "-",
   IF('Data Table'!T262="-", "-",
      IF(ISNUMBER('Data Table'!T262*1), 'Data Table'!T262,
         IF(ISNUMBER(SEARCH("hrs", 'Data Table'!T262)),
            IFERROR(
               ROUND(SUMPRODUCT(
                  VALUE(LEFT(_xlfn.TEXTSPLIT('Data Table'!T262, CHAR(10)), FIND("-", _xlfn.TEXTSPLIT('Data Table'!T262, CHAR(10)))-1)) *
                  (VALUE(MID(_xlfn.TEXTSPLIT('Data Table'!T262, CHAR(10)), FIND("-", _xlfn.TEXTSPLIT('Data Table'!T262, CHAR(10)))+2,
                  SEARCH("hrs", _xlfn.TEXTSPLIT('Data Table'!T262, CHAR(10)))-SEARCH("-", _xlfn.TEXTSPLIT('Data Table'!T262, CHAR(10)))-2))/12)
               ), 2),
               "-"
            )
         )
      )
   )
)</f>
        <v>6</v>
      </c>
      <c r="S261" s="203" cm="1">
        <f t="array" ref="S261">IF('Data Table'!U262="", "-",
   IF('Data Table'!U262="-", "-",
      IF(ISNUMBER('Data Table'!U262*1), 'Data Table'!U262,
         IF(ISNUMBER(SEARCH("hrs", 'Data Table'!U262)),
            IFERROR(
               ROUND(SUMPRODUCT(
                  VALUE(LEFT(_xlfn.TEXTSPLIT('Data Table'!U262, CHAR(10)), FIND("-", _xlfn.TEXTSPLIT('Data Table'!U262, CHAR(10)))-1)) *
                  (VALUE(MID(_xlfn.TEXTSPLIT('Data Table'!U262, CHAR(10)), FIND("-", _xlfn.TEXTSPLIT('Data Table'!U262, CHAR(10)))+2,
                  SEARCH("hrs", _xlfn.TEXTSPLIT('Data Table'!U262, CHAR(10)))-SEARCH("-", _xlfn.TEXTSPLIT('Data Table'!U262, CHAR(10)))-2))/12)
               ), 2),
               "-"
            )
         )
      )
   )
)</f>
        <v>6</v>
      </c>
      <c r="T261" s="251">
        <v>25456</v>
      </c>
      <c r="U261" s="251">
        <v>69983</v>
      </c>
      <c r="V261" s="251">
        <v>1076</v>
      </c>
      <c r="W261" s="208"/>
    </row>
    <row r="262" spans="1:23" s="3" customFormat="1" ht="20.25" customHeight="1">
      <c r="A262" s="205">
        <v>45572</v>
      </c>
      <c r="B262" s="203" cm="1">
        <f t="array" ref="B262">IF('Data Table'!B263="", "-",
   IF('Data Table'!B263="-", "-",
      IF(ISNUMBER('Data Table'!B263*1), 'Data Table'!B263,
         IF(ISNUMBER(SEARCH("hrs", 'Data Table'!B263)),
            IFERROR(
               ROUND(SUMPRODUCT(
                  VALUE(LEFT(_xlfn.TEXTSPLIT('Data Table'!B263, CHAR(10)), FIND("-", _xlfn.TEXTSPLIT('Data Table'!B263, CHAR(10)))-1)) *
                  (VALUE(MID(_xlfn.TEXTSPLIT('Data Table'!B263, CHAR(10)), FIND("-", _xlfn.TEXTSPLIT('Data Table'!B263, CHAR(10)))+2,
                  SEARCH("hrs", _xlfn.TEXTSPLIT('Data Table'!B263, CHAR(10)))-SEARCH("-", _xlfn.TEXTSPLIT('Data Table'!B263, CHAR(10)))-2))/12)
               ), 2),
               "-"
            )
         )
      )
   )
)</f>
        <v>101</v>
      </c>
      <c r="C262" s="203" cm="1">
        <f t="array" ref="C262">IF('Data Table'!C263="", "-",
   IF('Data Table'!C263="-", "-",
      IF(ISNUMBER('Data Table'!C263*1), 'Data Table'!C263,
         IF(ISNUMBER(SEARCH("hrs", 'Data Table'!C263)),
            IFERROR(
               ROUND(SUMPRODUCT(
                  VALUE(LEFT(_xlfn.TEXTSPLIT('Data Table'!C263, CHAR(10)), FIND("-", _xlfn.TEXTSPLIT('Data Table'!C263, CHAR(10)))-1)) *
                  (VALUE(MID(_xlfn.TEXTSPLIT('Data Table'!C263, CHAR(10)), FIND("-", _xlfn.TEXTSPLIT('Data Table'!C263, CHAR(10)))+2,
                  SEARCH("hrs", _xlfn.TEXTSPLIT('Data Table'!C263, CHAR(10)))-SEARCH("-", _xlfn.TEXTSPLIT('Data Table'!C263, CHAR(10)))-2))/12)
               ), 2),
               "-"
            )
         )
      )
   )
)</f>
        <v>87</v>
      </c>
      <c r="D262" s="203" cm="1">
        <f t="array" ref="D262">IF('Data Table'!D263="", "-",
   IF('Data Table'!D263="-", "-",
      IF(ISNUMBER('Data Table'!D263*1), 'Data Table'!D263,
         IF(ISNUMBER(SEARCH("hrs", 'Data Table'!D263)),
            IFERROR(
               ROUND(SUMPRODUCT(
                  VALUE(LEFT(_xlfn.TEXTSPLIT('Data Table'!D263, CHAR(10)), FIND("-", _xlfn.TEXTSPLIT('Data Table'!D263, CHAR(10)))-1)) *
                  (VALUE(MID(_xlfn.TEXTSPLIT('Data Table'!D263, CHAR(10)), FIND("-", _xlfn.TEXTSPLIT('Data Table'!D263, CHAR(10)))+2,
                  SEARCH("hrs", _xlfn.TEXTSPLIT('Data Table'!D263, CHAR(10)))-SEARCH("-", _xlfn.TEXTSPLIT('Data Table'!D263, CHAR(10)))-2))/12)
               ), 2),
               "-"
            )
         )
      )
   )
)</f>
        <v>29</v>
      </c>
      <c r="E262" s="203" cm="1">
        <f t="array" ref="E262">IF('Data Table'!E263="", "-",
   IF('Data Table'!E263="-", "-",
      IF(ISNUMBER('Data Table'!E263*1), 'Data Table'!E263,
         IF(ISNUMBER(SEARCH("hrs", 'Data Table'!E263)),
            IFERROR(
               ROUND(SUMPRODUCT(
                  VALUE(LEFT(_xlfn.TEXTSPLIT('Data Table'!E263, CHAR(10)), FIND("-", _xlfn.TEXTSPLIT('Data Table'!E263, CHAR(10)))-1)) *
                  (VALUE(MID(_xlfn.TEXTSPLIT('Data Table'!E263, CHAR(10)), FIND("-", _xlfn.TEXTSPLIT('Data Table'!E263, CHAR(10)))+2,
                  SEARCH("hrs", _xlfn.TEXTSPLIT('Data Table'!E263, CHAR(10)))-SEARCH("-", _xlfn.TEXTSPLIT('Data Table'!E263, CHAR(10)))-2))/12)
               ), 2),
               "-"
            )
         )
      )
   )
)</f>
        <v>29</v>
      </c>
      <c r="F262" s="203" cm="1">
        <f t="array" ref="F262">IF('Data Table'!F263="", "-",
   IF('Data Table'!F263="-", "-",
      IF(ISNUMBER('Data Table'!F263*1), 'Data Table'!F263,
         IF(ISNUMBER(SEARCH("hrs", 'Data Table'!F263)),
            IFERROR(
               ROUND(SUMPRODUCT(
                  VALUE(LEFT(_xlfn.TEXTSPLIT('Data Table'!F263, CHAR(10)), FIND("-", _xlfn.TEXTSPLIT('Data Table'!F263, CHAR(10)))-1)) *
                  (VALUE(MID(_xlfn.TEXTSPLIT('Data Table'!F263, CHAR(10)), FIND("-", _xlfn.TEXTSPLIT('Data Table'!F263, CHAR(10)))+2,
                  SEARCH("hrs", _xlfn.TEXTSPLIT('Data Table'!F263, CHAR(10)))-SEARCH("-", _xlfn.TEXTSPLIT('Data Table'!F263, CHAR(10)))-2))/12)
               ), 2),
               "-"
            )
         )
      )
   )
)</f>
        <v>9</v>
      </c>
      <c r="G262" s="203" cm="1">
        <f t="array" ref="G262">IF('Data Table'!G263="", "-",
   IF('Data Table'!G263="-", "-",
      IF(ISNUMBER('Data Table'!G263*1), 'Data Table'!G263,
         IF(ISNUMBER(SEARCH("hrs", 'Data Table'!G263)),
            IFERROR(
               ROUND(SUMPRODUCT(
                  VALUE(LEFT(_xlfn.TEXTSPLIT('Data Table'!G263, CHAR(10)), FIND("-", _xlfn.TEXTSPLIT('Data Table'!G263, CHAR(10)))-1)) *
                  (VALUE(MID(_xlfn.TEXTSPLIT('Data Table'!G263, CHAR(10)), FIND("-", _xlfn.TEXTSPLIT('Data Table'!G263, CHAR(10)))+2,
                  SEARCH("hrs", _xlfn.TEXTSPLIT('Data Table'!G263, CHAR(10)))-SEARCH("-", _xlfn.TEXTSPLIT('Data Table'!G263, CHAR(10)))-2))/12)
               ), 2),
               "-"
            )
         )
      )
   )
)</f>
        <v>9</v>
      </c>
      <c r="H262" s="203" cm="1">
        <f t="array" ref="H262">IF('Data Table'!H263="", "-",
   IF('Data Table'!H263="-", "-",
      IF(ISNUMBER('Data Table'!H263*1), 'Data Table'!H263,
         IF(ISNUMBER(SEARCH("hrs", 'Data Table'!H263)),
            IFERROR(
               ROUND(SUMPRODUCT(
                  VALUE(LEFT(_xlfn.TEXTSPLIT('Data Table'!H263, CHAR(10)), FIND("-", _xlfn.TEXTSPLIT('Data Table'!H263, CHAR(10)))-1)) *
                  (VALUE(MID(_xlfn.TEXTSPLIT('Data Table'!H263, CHAR(10)), FIND("-", _xlfn.TEXTSPLIT('Data Table'!H263, CHAR(10)))+2,
                  SEARCH("hrs", _xlfn.TEXTSPLIT('Data Table'!H263, CHAR(10)))-SEARCH("-", _xlfn.TEXTSPLIT('Data Table'!H263, CHAR(10)))-2))/12)
               ), 2),
               "-"
            )
         )
      )
   )
)</f>
        <v>9</v>
      </c>
      <c r="I262" s="203" cm="1">
        <f t="array" ref="I262">IF('Data Table'!I263="", "-",
   IF('Data Table'!I263="-", "-",
      IF(ISNUMBER('Data Table'!I263*1), 'Data Table'!I263,
         IF(ISNUMBER(SEARCH("hrs", 'Data Table'!I263)),
            IFERROR(
               ROUND(SUMPRODUCT(
                  VALUE(LEFT(_xlfn.TEXTSPLIT('Data Table'!I263, CHAR(10)), FIND("-", _xlfn.TEXTSPLIT('Data Table'!I263, CHAR(10)))-1)) *
                  (VALUE(MID(_xlfn.TEXTSPLIT('Data Table'!I263, CHAR(10)), FIND("-", _xlfn.TEXTSPLIT('Data Table'!I263, CHAR(10)))+2,
                  SEARCH("hrs", _xlfn.TEXTSPLIT('Data Table'!I263, CHAR(10)))-SEARCH("-", _xlfn.TEXTSPLIT('Data Table'!I263, CHAR(10)))-2))/12)
               ), 2),
               "-"
            )
         )
      )
   )
)</f>
        <v>8</v>
      </c>
      <c r="J262" s="203" cm="1">
        <f t="array" ref="J262">IF('Data Table'!J263="", "-",
   IF('Data Table'!J263="-", "-",
      IF(ISNUMBER('Data Table'!J263*1), 'Data Table'!J263,
         IF(ISNUMBER(SEARCH("hrs", 'Data Table'!J263)),
            IFERROR(
               ROUND(SUMPRODUCT(
                  VALUE(LEFT(_xlfn.TEXTSPLIT('Data Table'!J263, CHAR(10)), FIND("-", _xlfn.TEXTSPLIT('Data Table'!J263, CHAR(10)))-1)) *
                  (VALUE(MID(_xlfn.TEXTSPLIT('Data Table'!J263, CHAR(10)), FIND("-", _xlfn.TEXTSPLIT('Data Table'!J263, CHAR(10)))+2,
                  SEARCH("hrs", _xlfn.TEXTSPLIT('Data Table'!J263, CHAR(10)))-SEARCH("-", _xlfn.TEXTSPLIT('Data Table'!J263, CHAR(10)))-2))/12)
               ), 2),
               "-"
            )
         )
      )
   )
)</f>
        <v>3</v>
      </c>
      <c r="K262" s="203" cm="1">
        <f t="array" ref="K262">IF('Data Table'!K263="", "-",
   IF('Data Table'!K263="-", "-",
      IF(ISNUMBER('Data Table'!K263*1), 'Data Table'!K263,
         IF(ISNUMBER(SEARCH("hrs", 'Data Table'!K263)),
            IFERROR(
               ROUND(SUMPRODUCT(
                  VALUE(LEFT(_xlfn.TEXTSPLIT('Data Table'!K263, CHAR(10)), FIND("-", _xlfn.TEXTSPLIT('Data Table'!K263, CHAR(10)))-1)) *
                  (VALUE(MID(_xlfn.TEXTSPLIT('Data Table'!K263, CHAR(10)), FIND("-", _xlfn.TEXTSPLIT('Data Table'!K263, CHAR(10)))+2,
                  SEARCH("hrs", _xlfn.TEXTSPLIT('Data Table'!K263, CHAR(10)))-SEARCH("-", _xlfn.TEXTSPLIT('Data Table'!K263, CHAR(10)))-2))/12)
               ), 2),
               "-"
            )
         )
      )
   )
)</f>
        <v>3</v>
      </c>
      <c r="L262" s="203" cm="1">
        <f t="array" ref="L262">IF('Data Table'!N263="", "-",
   IF('Data Table'!N263="-", "-",
      IF(ISNUMBER('Data Table'!N263*1), 'Data Table'!N263,
         IF(ISNUMBER(SEARCH("hrs", 'Data Table'!N263)),
            IFERROR(
               ROUND(SUMPRODUCT(
                  VALUE(LEFT(_xlfn.TEXTSPLIT('Data Table'!N263, CHAR(10)), FIND("-", _xlfn.TEXTSPLIT('Data Table'!N263, CHAR(10)))-1)) *
                  (VALUE(MID(_xlfn.TEXTSPLIT('Data Table'!N263, CHAR(10)), FIND("-", _xlfn.TEXTSPLIT('Data Table'!N263, CHAR(10)))+2,
                  SEARCH("hrs", _xlfn.TEXTSPLIT('Data Table'!N263, CHAR(10)))-SEARCH("-", _xlfn.TEXTSPLIT('Data Table'!N263, CHAR(10)))-2))/12)
               ), 2),
               "-"
            )
         )
      )
   )
)</f>
        <v>2</v>
      </c>
      <c r="M262" s="203" cm="1">
        <f t="array" ref="M262">IF('Data Table'!O263="", "-",
   IF('Data Table'!O263="-", "-",
      IF(ISNUMBER('Data Table'!O263*1), 'Data Table'!O263,
         IF(ISNUMBER(SEARCH("hrs", 'Data Table'!O263)),
            IFERROR(
               ROUND(SUMPRODUCT(
                  VALUE(LEFT(_xlfn.TEXTSPLIT('Data Table'!O263, CHAR(10)), FIND("-", _xlfn.TEXTSPLIT('Data Table'!O263, CHAR(10)))-1)) *
                  (VALUE(MID(_xlfn.TEXTSPLIT('Data Table'!O263, CHAR(10)), FIND("-", _xlfn.TEXTSPLIT('Data Table'!O263, CHAR(10)))+2,
                  SEARCH("hrs", _xlfn.TEXTSPLIT('Data Table'!O263, CHAR(10)))-SEARCH("-", _xlfn.TEXTSPLIT('Data Table'!O263, CHAR(10)))-2))/12)
               ), 2),
               "-"
            )
         )
      )
   )
)</f>
        <v>1.5</v>
      </c>
      <c r="N262" s="203" cm="1">
        <f t="array" ref="N262">IF('Data Table'!P263="", "-",
   IF('Data Table'!P263="-", "-",
      IF(ISNUMBER('Data Table'!P263*1), 'Data Table'!P263,
         IF(ISNUMBER(SEARCH("hrs", 'Data Table'!P263)),
            IFERROR(
               ROUND(SUMPRODUCT(
                  VALUE(LEFT(_xlfn.TEXTSPLIT('Data Table'!P263, CHAR(10)), FIND("-", _xlfn.TEXTSPLIT('Data Table'!P263, CHAR(10)))-1)) *
                  (VALUE(MID(_xlfn.TEXTSPLIT('Data Table'!P263, CHAR(10)), FIND("-", _xlfn.TEXTSPLIT('Data Table'!P263, CHAR(10)))+2,
                  SEARCH("hrs", _xlfn.TEXTSPLIT('Data Table'!P263, CHAR(10)))-SEARCH("-", _xlfn.TEXTSPLIT('Data Table'!P263, CHAR(10)))-2))/12)
               ), 2),
               "-"
            )
         )
      )
   )
)</f>
        <v>7</v>
      </c>
      <c r="O262" s="203" cm="1">
        <f t="array" ref="O262">IF('Data Table'!Q263="", "-",
   IF('Data Table'!Q263="-", "-",
      IF(ISNUMBER('Data Table'!Q263*1), 'Data Table'!Q263,
         IF(ISNUMBER(SEARCH("hrs", 'Data Table'!Q263)),
            IFERROR(
               ROUND(SUMPRODUCT(
                  VALUE(LEFT(_xlfn.TEXTSPLIT('Data Table'!Q263, CHAR(10)), FIND("-", _xlfn.TEXTSPLIT('Data Table'!Q263, CHAR(10)))-1)) *
                  (VALUE(MID(_xlfn.TEXTSPLIT('Data Table'!Q263, CHAR(10)), FIND("-", _xlfn.TEXTSPLIT('Data Table'!Q263, CHAR(10)))+2,
                  SEARCH("hrs", _xlfn.TEXTSPLIT('Data Table'!Q263, CHAR(10)))-SEARCH("-", _xlfn.TEXTSPLIT('Data Table'!Q263, CHAR(10)))-2))/12)
               ), 2),
               "-"
            )
         )
      )
   )
)</f>
        <v>6</v>
      </c>
      <c r="P262" s="203" cm="1">
        <f t="array" ref="P262">IF('Data Table'!R263="", "-",
   IF('Data Table'!R263="-", "-",
      IF(ISNUMBER('Data Table'!R263*1), 'Data Table'!R263,
         IF(ISNUMBER(SEARCH("hrs", 'Data Table'!R263)),
            IFERROR(
               ROUND(SUMPRODUCT(
                  VALUE(LEFT(_xlfn.TEXTSPLIT('Data Table'!R263, CHAR(10)), FIND("-", _xlfn.TEXTSPLIT('Data Table'!R263, CHAR(10)))-1)) *
                  (VALUE(MID(_xlfn.TEXTSPLIT('Data Table'!R263, CHAR(10)), FIND("-", _xlfn.TEXTSPLIT('Data Table'!R263, CHAR(10)))+2,
                  SEARCH("hrs", _xlfn.TEXTSPLIT('Data Table'!R263, CHAR(10)))-SEARCH("-", _xlfn.TEXTSPLIT('Data Table'!R263, CHAR(10)))-2))/12)
               ), 2),
               "-"
            )
         )
      )
   )
)</f>
        <v>3</v>
      </c>
      <c r="Q262" s="203" cm="1">
        <f t="array" ref="Q262">IF('Data Table'!S263="", "-",
   IF('Data Table'!S263="-", "-",
      IF(ISNUMBER('Data Table'!S263*1), 'Data Table'!S263,
         IF(ISNUMBER(SEARCH("hrs", 'Data Table'!S263)),
            IFERROR(
               ROUND(SUMPRODUCT(
                  VALUE(LEFT(_xlfn.TEXTSPLIT('Data Table'!S263, CHAR(10)), FIND("-", _xlfn.TEXTSPLIT('Data Table'!S263, CHAR(10)))-1)) *
                  (VALUE(MID(_xlfn.TEXTSPLIT('Data Table'!S263, CHAR(10)), FIND("-", _xlfn.TEXTSPLIT('Data Table'!S263, CHAR(10)))+2,
                  SEARCH("hrs", _xlfn.TEXTSPLIT('Data Table'!S263, CHAR(10)))-SEARCH("-", _xlfn.TEXTSPLIT('Data Table'!S263, CHAR(10)))-2))/12)
               ), 2),
               "-"
            )
         )
      )
   )
)</f>
        <v>3</v>
      </c>
      <c r="R262" s="203" cm="1">
        <f t="array" ref="R262">IF('Data Table'!T263="", "-",
   IF('Data Table'!T263="-", "-",
      IF(ISNUMBER('Data Table'!T263*1), 'Data Table'!T263,
         IF(ISNUMBER(SEARCH("hrs", 'Data Table'!T263)),
            IFERROR(
               ROUND(SUMPRODUCT(
                  VALUE(LEFT(_xlfn.TEXTSPLIT('Data Table'!T263, CHAR(10)), FIND("-", _xlfn.TEXTSPLIT('Data Table'!T263, CHAR(10)))-1)) *
                  (VALUE(MID(_xlfn.TEXTSPLIT('Data Table'!T263, CHAR(10)), FIND("-", _xlfn.TEXTSPLIT('Data Table'!T263, CHAR(10)))+2,
                  SEARCH("hrs", _xlfn.TEXTSPLIT('Data Table'!T263, CHAR(10)))-SEARCH("-", _xlfn.TEXTSPLIT('Data Table'!T263, CHAR(10)))-2))/12)
               ), 2),
               "-"
            )
         )
      )
   )
)</f>
        <v>6</v>
      </c>
      <c r="S262" s="203" cm="1">
        <f t="array" ref="S262">IF('Data Table'!U263="", "-",
   IF('Data Table'!U263="-", "-",
      IF(ISNUMBER('Data Table'!U263*1), 'Data Table'!U263,
         IF(ISNUMBER(SEARCH("hrs", 'Data Table'!U263)),
            IFERROR(
               ROUND(SUMPRODUCT(
                  VALUE(LEFT(_xlfn.TEXTSPLIT('Data Table'!U263, CHAR(10)), FIND("-", _xlfn.TEXTSPLIT('Data Table'!U263, CHAR(10)))-1)) *
                  (VALUE(MID(_xlfn.TEXTSPLIT('Data Table'!U263, CHAR(10)), FIND("-", _xlfn.TEXTSPLIT('Data Table'!U263, CHAR(10)))+2,
                  SEARCH("hrs", _xlfn.TEXTSPLIT('Data Table'!U263, CHAR(10)))-SEARCH("-", _xlfn.TEXTSPLIT('Data Table'!U263, CHAR(10)))-2))/12)
               ), 2),
               "-"
            )
         )
      )
   )
)</f>
        <v>6</v>
      </c>
      <c r="T262" s="336">
        <v>24701.01</v>
      </c>
      <c r="U262" s="280">
        <v>72380</v>
      </c>
      <c r="V262" s="264">
        <v>1074</v>
      </c>
      <c r="W262" s="208"/>
    </row>
    <row r="263" spans="1:23" s="3" customFormat="1" ht="20.25" customHeight="1">
      <c r="A263" s="205">
        <v>45573</v>
      </c>
      <c r="B263" s="203" cm="1">
        <f t="array" ref="B263">IF('Data Table'!B264="", "-",
   IF('Data Table'!B264="-", "-",
      IF(ISNUMBER('Data Table'!B264*1), 'Data Table'!B264,
         IF(ISNUMBER(SEARCH("hrs", 'Data Table'!B264)),
            IFERROR(
               ROUND(SUMPRODUCT(
                  VALUE(LEFT(_xlfn.TEXTSPLIT('Data Table'!B264, CHAR(10)), FIND("-", _xlfn.TEXTSPLIT('Data Table'!B264, CHAR(10)))-1)) *
                  (VALUE(MID(_xlfn.TEXTSPLIT('Data Table'!B264, CHAR(10)), FIND("-", _xlfn.TEXTSPLIT('Data Table'!B264, CHAR(10)))+2,
                  SEARCH("hrs", _xlfn.TEXTSPLIT('Data Table'!B264, CHAR(10)))-SEARCH("-", _xlfn.TEXTSPLIT('Data Table'!B264, CHAR(10)))-2))/12)
               ), 2),
               "-"
            )
         )
      )
   )
)</f>
        <v>126</v>
      </c>
      <c r="C263" s="203" cm="1">
        <f t="array" ref="C263">IF('Data Table'!C264="", "-",
   IF('Data Table'!C264="-", "-",
      IF(ISNUMBER('Data Table'!C264*1), 'Data Table'!C264,
         IF(ISNUMBER(SEARCH("hrs", 'Data Table'!C264)),
            IFERROR(
               ROUND(SUMPRODUCT(
                  VALUE(LEFT(_xlfn.TEXTSPLIT('Data Table'!C264, CHAR(10)), FIND("-", _xlfn.TEXTSPLIT('Data Table'!C264, CHAR(10)))-1)) *
                  (VALUE(MID(_xlfn.TEXTSPLIT('Data Table'!C264, CHAR(10)), FIND("-", _xlfn.TEXTSPLIT('Data Table'!C264, CHAR(10)))+2,
                  SEARCH("hrs", _xlfn.TEXTSPLIT('Data Table'!C264, CHAR(10)))-SEARCH("-", _xlfn.TEXTSPLIT('Data Table'!C264, CHAR(10)))-2))/12)
               ), 2),
               "-"
            )
         )
      )
   )
)</f>
        <v>107</v>
      </c>
      <c r="D263" s="203" cm="1">
        <f t="array" ref="D263">IF('Data Table'!D264="", "-",
   IF('Data Table'!D264="-", "-",
      IF(ISNUMBER('Data Table'!D264*1), 'Data Table'!D264,
         IF(ISNUMBER(SEARCH("hrs", 'Data Table'!D264)),
            IFERROR(
               ROUND(SUMPRODUCT(
                  VALUE(LEFT(_xlfn.TEXTSPLIT('Data Table'!D264, CHAR(10)), FIND("-", _xlfn.TEXTSPLIT('Data Table'!D264, CHAR(10)))-1)) *
                  (VALUE(MID(_xlfn.TEXTSPLIT('Data Table'!D264, CHAR(10)), FIND("-", _xlfn.TEXTSPLIT('Data Table'!D264, CHAR(10)))+2,
                  SEARCH("hrs", _xlfn.TEXTSPLIT('Data Table'!D264, CHAR(10)))-SEARCH("-", _xlfn.TEXTSPLIT('Data Table'!D264, CHAR(10)))-2))/12)
               ), 2),
               "-"
            )
         )
      )
   )
)</f>
        <v>29</v>
      </c>
      <c r="E263" s="203" cm="1">
        <f t="array" ref="E263">IF('Data Table'!E264="", "-",
   IF('Data Table'!E264="-", "-",
      IF(ISNUMBER('Data Table'!E264*1), 'Data Table'!E264,
         IF(ISNUMBER(SEARCH("hrs", 'Data Table'!E264)),
            IFERROR(
               ROUND(SUMPRODUCT(
                  VALUE(LEFT(_xlfn.TEXTSPLIT('Data Table'!E264, CHAR(10)), FIND("-", _xlfn.TEXTSPLIT('Data Table'!E264, CHAR(10)))-1)) *
                  (VALUE(MID(_xlfn.TEXTSPLIT('Data Table'!E264, CHAR(10)), FIND("-", _xlfn.TEXTSPLIT('Data Table'!E264, CHAR(10)))+2,
                  SEARCH("hrs", _xlfn.TEXTSPLIT('Data Table'!E264, CHAR(10)))-SEARCH("-", _xlfn.TEXTSPLIT('Data Table'!E264, CHAR(10)))-2))/12)
               ), 2),
               "-"
            )
         )
      )
   )
)</f>
        <v>29</v>
      </c>
      <c r="F263" s="203" cm="1">
        <f t="array" ref="F263">IF('Data Table'!F264="", "-",
   IF('Data Table'!F264="-", "-",
      IF(ISNUMBER('Data Table'!F264*1), 'Data Table'!F264,
         IF(ISNUMBER(SEARCH("hrs", 'Data Table'!F264)),
            IFERROR(
               ROUND(SUMPRODUCT(
                  VALUE(LEFT(_xlfn.TEXTSPLIT('Data Table'!F264, CHAR(10)), FIND("-", _xlfn.TEXTSPLIT('Data Table'!F264, CHAR(10)))-1)) *
                  (VALUE(MID(_xlfn.TEXTSPLIT('Data Table'!F264, CHAR(10)), FIND("-", _xlfn.TEXTSPLIT('Data Table'!F264, CHAR(10)))+2,
                  SEARCH("hrs", _xlfn.TEXTSPLIT('Data Table'!F264, CHAR(10)))-SEARCH("-", _xlfn.TEXTSPLIT('Data Table'!F264, CHAR(10)))-2))/12)
               ), 2),
               "-"
            )
         )
      )
   )
)</f>
        <v>9</v>
      </c>
      <c r="G263" s="203" cm="1">
        <f t="array" ref="G263">IF('Data Table'!G264="", "-",
   IF('Data Table'!G264="-", "-",
      IF(ISNUMBER('Data Table'!G264*1), 'Data Table'!G264,
         IF(ISNUMBER(SEARCH("hrs", 'Data Table'!G264)),
            IFERROR(
               ROUND(SUMPRODUCT(
                  VALUE(LEFT(_xlfn.TEXTSPLIT('Data Table'!G264, CHAR(10)), FIND("-", _xlfn.TEXTSPLIT('Data Table'!G264, CHAR(10)))-1)) *
                  (VALUE(MID(_xlfn.TEXTSPLIT('Data Table'!G264, CHAR(10)), FIND("-", _xlfn.TEXTSPLIT('Data Table'!G264, CHAR(10)))+2,
                  SEARCH("hrs", _xlfn.TEXTSPLIT('Data Table'!G264, CHAR(10)))-SEARCH("-", _xlfn.TEXTSPLIT('Data Table'!G264, CHAR(10)))-2))/12)
               ), 2),
               "-"
            )
         )
      )
   )
)</f>
        <v>9</v>
      </c>
      <c r="H263" s="203" cm="1">
        <f t="array" ref="H263">IF('Data Table'!H264="", "-",
   IF('Data Table'!H264="-", "-",
      IF(ISNUMBER('Data Table'!H264*1), 'Data Table'!H264,
         IF(ISNUMBER(SEARCH("hrs", 'Data Table'!H264)),
            IFERROR(
               ROUND(SUMPRODUCT(
                  VALUE(LEFT(_xlfn.TEXTSPLIT('Data Table'!H264, CHAR(10)), FIND("-", _xlfn.TEXTSPLIT('Data Table'!H264, CHAR(10)))-1)) *
                  (VALUE(MID(_xlfn.TEXTSPLIT('Data Table'!H264, CHAR(10)), FIND("-", _xlfn.TEXTSPLIT('Data Table'!H264, CHAR(10)))+2,
                  SEARCH("hrs", _xlfn.TEXTSPLIT('Data Table'!H264, CHAR(10)))-SEARCH("-", _xlfn.TEXTSPLIT('Data Table'!H264, CHAR(10)))-2))/12)
               ), 2),
               "-"
            )
         )
      )
   )
)</f>
        <v>9</v>
      </c>
      <c r="I263" s="203" cm="1">
        <f t="array" ref="I263">IF('Data Table'!I264="", "-",
   IF('Data Table'!I264="-", "-",
      IF(ISNUMBER('Data Table'!I264*1), 'Data Table'!I264,
         IF(ISNUMBER(SEARCH("hrs", 'Data Table'!I264)),
            IFERROR(
               ROUND(SUMPRODUCT(
                  VALUE(LEFT(_xlfn.TEXTSPLIT('Data Table'!I264, CHAR(10)), FIND("-", _xlfn.TEXTSPLIT('Data Table'!I264, CHAR(10)))-1)) *
                  (VALUE(MID(_xlfn.TEXTSPLIT('Data Table'!I264, CHAR(10)), FIND("-", _xlfn.TEXTSPLIT('Data Table'!I264, CHAR(10)))+2,
                  SEARCH("hrs", _xlfn.TEXTSPLIT('Data Table'!I264, CHAR(10)))-SEARCH("-", _xlfn.TEXTSPLIT('Data Table'!I264, CHAR(10)))-2))/12)
               ), 2),
               "-"
            )
         )
      )
   )
)</f>
        <v>8</v>
      </c>
      <c r="J263" s="203" cm="1">
        <f t="array" ref="J263">IF('Data Table'!J264="", "-",
   IF('Data Table'!J264="-", "-",
      IF(ISNUMBER('Data Table'!J264*1), 'Data Table'!J264,
         IF(ISNUMBER(SEARCH("hrs", 'Data Table'!J264)),
            IFERROR(
               ROUND(SUMPRODUCT(
                  VALUE(LEFT(_xlfn.TEXTSPLIT('Data Table'!J264, CHAR(10)), FIND("-", _xlfn.TEXTSPLIT('Data Table'!J264, CHAR(10)))-1)) *
                  (VALUE(MID(_xlfn.TEXTSPLIT('Data Table'!J264, CHAR(10)), FIND("-", _xlfn.TEXTSPLIT('Data Table'!J264, CHAR(10)))+2,
                  SEARCH("hrs", _xlfn.TEXTSPLIT('Data Table'!J264, CHAR(10)))-SEARCH("-", _xlfn.TEXTSPLIT('Data Table'!J264, CHAR(10)))-2))/12)
               ), 2),
               "-"
            )
         )
      )
   )
)</f>
        <v>4</v>
      </c>
      <c r="K263" s="203" cm="1">
        <f t="array" ref="K263">IF('Data Table'!K264="", "-",
   IF('Data Table'!K264="-", "-",
      IF(ISNUMBER('Data Table'!K264*1), 'Data Table'!K264,
         IF(ISNUMBER(SEARCH("hrs", 'Data Table'!K264)),
            IFERROR(
               ROUND(SUMPRODUCT(
                  VALUE(LEFT(_xlfn.TEXTSPLIT('Data Table'!K264, CHAR(10)), FIND("-", _xlfn.TEXTSPLIT('Data Table'!K264, CHAR(10)))-1)) *
                  (VALUE(MID(_xlfn.TEXTSPLIT('Data Table'!K264, CHAR(10)), FIND("-", _xlfn.TEXTSPLIT('Data Table'!K264, CHAR(10)))+2,
                  SEARCH("hrs", _xlfn.TEXTSPLIT('Data Table'!K264, CHAR(10)))-SEARCH("-", _xlfn.TEXTSPLIT('Data Table'!K264, CHAR(10)))-2))/12)
               ), 2),
               "-"
            )
         )
      )
   )
)</f>
        <v>3</v>
      </c>
      <c r="L263" s="203" cm="1">
        <f t="array" ref="L263">IF('Data Table'!N264="", "-",
   IF('Data Table'!N264="-", "-",
      IF(ISNUMBER('Data Table'!N264*1), 'Data Table'!N264,
         IF(ISNUMBER(SEARCH("hrs", 'Data Table'!N264)),
            IFERROR(
               ROUND(SUMPRODUCT(
                  VALUE(LEFT(_xlfn.TEXTSPLIT('Data Table'!N264, CHAR(10)), FIND("-", _xlfn.TEXTSPLIT('Data Table'!N264, CHAR(10)))-1)) *
                  (VALUE(MID(_xlfn.TEXTSPLIT('Data Table'!N264, CHAR(10)), FIND("-", _xlfn.TEXTSPLIT('Data Table'!N264, CHAR(10)))+2,
                  SEARCH("hrs", _xlfn.TEXTSPLIT('Data Table'!N264, CHAR(10)))-SEARCH("-", _xlfn.TEXTSPLIT('Data Table'!N264, CHAR(10)))-2))/12)
               ), 2),
               "-"
            )
         )
      )
   )
)</f>
        <v>2</v>
      </c>
      <c r="M263" s="203" cm="1">
        <f t="array" ref="M263">IF('Data Table'!O264="", "-",
   IF('Data Table'!O264="-", "-",
      IF(ISNUMBER('Data Table'!O264*1), 'Data Table'!O264,
         IF(ISNUMBER(SEARCH("hrs", 'Data Table'!O264)),
            IFERROR(
               ROUND(SUMPRODUCT(
                  VALUE(LEFT(_xlfn.TEXTSPLIT('Data Table'!O264, CHAR(10)), FIND("-", _xlfn.TEXTSPLIT('Data Table'!O264, CHAR(10)))-1)) *
                  (VALUE(MID(_xlfn.TEXTSPLIT('Data Table'!O264, CHAR(10)), FIND("-", _xlfn.TEXTSPLIT('Data Table'!O264, CHAR(10)))+2,
                  SEARCH("hrs", _xlfn.TEXTSPLIT('Data Table'!O264, CHAR(10)))-SEARCH("-", _xlfn.TEXTSPLIT('Data Table'!O264, CHAR(10)))-2))/12)
               ), 2),
               "-"
            )
         )
      )
   )
)</f>
        <v>2</v>
      </c>
      <c r="N263" s="203" cm="1">
        <f t="array" ref="N263">IF('Data Table'!P264="", "-",
   IF('Data Table'!P264="-", "-",
      IF(ISNUMBER('Data Table'!P264*1), 'Data Table'!P264,
         IF(ISNUMBER(SEARCH("hrs", 'Data Table'!P264)),
            IFERROR(
               ROUND(SUMPRODUCT(
                  VALUE(LEFT(_xlfn.TEXTSPLIT('Data Table'!P264, CHAR(10)), FIND("-", _xlfn.TEXTSPLIT('Data Table'!P264, CHAR(10)))-1)) *
                  (VALUE(MID(_xlfn.TEXTSPLIT('Data Table'!P264, CHAR(10)), FIND("-", _xlfn.TEXTSPLIT('Data Table'!P264, CHAR(10)))+2,
                  SEARCH("hrs", _xlfn.TEXTSPLIT('Data Table'!P264, CHAR(10)))-SEARCH("-", _xlfn.TEXTSPLIT('Data Table'!P264, CHAR(10)))-2))/12)
               ), 2),
               "-"
            )
         )
      )
   )
)</f>
        <v>7</v>
      </c>
      <c r="O263" s="203" cm="1">
        <f t="array" ref="O263">IF('Data Table'!Q264="", "-",
   IF('Data Table'!Q264="-", "-",
      IF(ISNUMBER('Data Table'!Q264*1), 'Data Table'!Q264,
         IF(ISNUMBER(SEARCH("hrs", 'Data Table'!Q264)),
            IFERROR(
               ROUND(SUMPRODUCT(
                  VALUE(LEFT(_xlfn.TEXTSPLIT('Data Table'!Q264, CHAR(10)), FIND("-", _xlfn.TEXTSPLIT('Data Table'!Q264, CHAR(10)))-1)) *
                  (VALUE(MID(_xlfn.TEXTSPLIT('Data Table'!Q264, CHAR(10)), FIND("-", _xlfn.TEXTSPLIT('Data Table'!Q264, CHAR(10)))+2,
                  SEARCH("hrs", _xlfn.TEXTSPLIT('Data Table'!Q264, CHAR(10)))-SEARCH("-", _xlfn.TEXTSPLIT('Data Table'!Q264, CHAR(10)))-2))/12)
               ), 2),
               "-"
            )
         )
      )
   )
)</f>
        <v>6</v>
      </c>
      <c r="P263" s="203" cm="1">
        <f t="array" ref="P263">IF('Data Table'!R264="", "-",
   IF('Data Table'!R264="-", "-",
      IF(ISNUMBER('Data Table'!R264*1), 'Data Table'!R264,
         IF(ISNUMBER(SEARCH("hrs", 'Data Table'!R264)),
            IFERROR(
               ROUND(SUMPRODUCT(
                  VALUE(LEFT(_xlfn.TEXTSPLIT('Data Table'!R264, CHAR(10)), FIND("-", _xlfn.TEXTSPLIT('Data Table'!R264, CHAR(10)))-1)) *
                  (VALUE(MID(_xlfn.TEXTSPLIT('Data Table'!R264, CHAR(10)), FIND("-", _xlfn.TEXTSPLIT('Data Table'!R264, CHAR(10)))+2,
                  SEARCH("hrs", _xlfn.TEXTSPLIT('Data Table'!R264, CHAR(10)))-SEARCH("-", _xlfn.TEXTSPLIT('Data Table'!R264, CHAR(10)))-2))/12)
               ), 2),
               "-"
            )
         )
      )
   )
)</f>
        <v>3</v>
      </c>
      <c r="Q263" s="203" cm="1">
        <f t="array" ref="Q263">IF('Data Table'!S264="", "-",
   IF('Data Table'!S264="-", "-",
      IF(ISNUMBER('Data Table'!S264*1), 'Data Table'!S264,
         IF(ISNUMBER(SEARCH("hrs", 'Data Table'!S264)),
            IFERROR(
               ROUND(SUMPRODUCT(
                  VALUE(LEFT(_xlfn.TEXTSPLIT('Data Table'!S264, CHAR(10)), FIND("-", _xlfn.TEXTSPLIT('Data Table'!S264, CHAR(10)))-1)) *
                  (VALUE(MID(_xlfn.TEXTSPLIT('Data Table'!S264, CHAR(10)), FIND("-", _xlfn.TEXTSPLIT('Data Table'!S264, CHAR(10)))+2,
                  SEARCH("hrs", _xlfn.TEXTSPLIT('Data Table'!S264, CHAR(10)))-SEARCH("-", _xlfn.TEXTSPLIT('Data Table'!S264, CHAR(10)))-2))/12)
               ), 2),
               "-"
            )
         )
      )
   )
)</f>
        <v>3</v>
      </c>
      <c r="R263" s="203" cm="1">
        <f t="array" ref="R263">IF('Data Table'!T264="", "-",
   IF('Data Table'!T264="-", "-",
      IF(ISNUMBER('Data Table'!T264*1), 'Data Table'!T264,
         IF(ISNUMBER(SEARCH("hrs", 'Data Table'!T264)),
            IFERROR(
               ROUND(SUMPRODUCT(
                  VALUE(LEFT(_xlfn.TEXTSPLIT('Data Table'!T264, CHAR(10)), FIND("-", _xlfn.TEXTSPLIT('Data Table'!T264, CHAR(10)))-1)) *
                  (VALUE(MID(_xlfn.TEXTSPLIT('Data Table'!T264, CHAR(10)), FIND("-", _xlfn.TEXTSPLIT('Data Table'!T264, CHAR(10)))+2,
                  SEARCH("hrs", _xlfn.TEXTSPLIT('Data Table'!T264, CHAR(10)))-SEARCH("-", _xlfn.TEXTSPLIT('Data Table'!T264, CHAR(10)))-2))/12)
               ), 2),
               "-"
            )
         )
      )
   )
)</f>
        <v>6</v>
      </c>
      <c r="S263" s="203" cm="1">
        <f t="array" ref="S263">IF('Data Table'!U264="", "-",
   IF('Data Table'!U264="-", "-",
      IF(ISNUMBER('Data Table'!U264*1), 'Data Table'!U264,
         IF(ISNUMBER(SEARCH("hrs", 'Data Table'!U264)),
            IFERROR(
               ROUND(SUMPRODUCT(
                  VALUE(LEFT(_xlfn.TEXTSPLIT('Data Table'!U264, CHAR(10)), FIND("-", _xlfn.TEXTSPLIT('Data Table'!U264, CHAR(10)))-1)) *
                  (VALUE(MID(_xlfn.TEXTSPLIT('Data Table'!U264, CHAR(10)), FIND("-", _xlfn.TEXTSPLIT('Data Table'!U264, CHAR(10)))+2,
                  SEARCH("hrs", _xlfn.TEXTSPLIT('Data Table'!U264, CHAR(10)))-SEARCH("-", _xlfn.TEXTSPLIT('Data Table'!U264, CHAR(10)))-2))/12)
               ), 2),
               "-"
            )
         )
      )
   )
)</f>
        <v>6</v>
      </c>
      <c r="T263" s="283">
        <v>24580.75</v>
      </c>
      <c r="U263" s="275">
        <v>70828</v>
      </c>
      <c r="V263" s="253">
        <v>1023</v>
      </c>
      <c r="W263" s="208"/>
    </row>
    <row r="264" spans="1:23" s="3" customFormat="1" ht="20.25" customHeight="1">
      <c r="A264" s="205">
        <v>45574</v>
      </c>
      <c r="B264" s="203" cm="1">
        <f t="array" ref="B264">IF('Data Table'!B265="", "-",
   IF('Data Table'!B265="-", "-",
      IF(ISNUMBER('Data Table'!B265*1), 'Data Table'!B265,
         IF(ISNUMBER(SEARCH("hrs", 'Data Table'!B265)),
            IFERROR(
               ROUND(SUMPRODUCT(
                  VALUE(LEFT(_xlfn.TEXTSPLIT('Data Table'!B265, CHAR(10)), FIND("-", _xlfn.TEXTSPLIT('Data Table'!B265, CHAR(10)))-1)) *
                  (VALUE(MID(_xlfn.TEXTSPLIT('Data Table'!B265, CHAR(10)), FIND("-", _xlfn.TEXTSPLIT('Data Table'!B265, CHAR(10)))+2,
                  SEARCH("hrs", _xlfn.TEXTSPLIT('Data Table'!B265, CHAR(10)))-SEARCH("-", _xlfn.TEXTSPLIT('Data Table'!B265, CHAR(10)))-2))/12)
               ), 2),
               "-"
            )
         )
      )
   )
)</f>
        <v>98</v>
      </c>
      <c r="C264" s="203" cm="1">
        <f t="array" ref="C264">IF('Data Table'!C265="", "-",
   IF('Data Table'!C265="-", "-",
      IF(ISNUMBER('Data Table'!C265*1), 'Data Table'!C265,
         IF(ISNUMBER(SEARCH("hrs", 'Data Table'!C265)),
            IFERROR(
               ROUND(SUMPRODUCT(
                  VALUE(LEFT(_xlfn.TEXTSPLIT('Data Table'!C265, CHAR(10)), FIND("-", _xlfn.TEXTSPLIT('Data Table'!C265, CHAR(10)))-1)) *
                  (VALUE(MID(_xlfn.TEXTSPLIT('Data Table'!C265, CHAR(10)), FIND("-", _xlfn.TEXTSPLIT('Data Table'!C265, CHAR(10)))+2,
                  SEARCH("hrs", _xlfn.TEXTSPLIT('Data Table'!C265, CHAR(10)))-SEARCH("-", _xlfn.TEXTSPLIT('Data Table'!C265, CHAR(10)))-2))/12)
               ), 2),
               "-"
            )
         )
      )
   )
)</f>
        <v>106</v>
      </c>
      <c r="D264" s="203" cm="1">
        <f t="array" ref="D264">IF('Data Table'!D265="", "-",
   IF('Data Table'!D265="-", "-",
      IF(ISNUMBER('Data Table'!D265*1), 'Data Table'!D265,
         IF(ISNUMBER(SEARCH("hrs", 'Data Table'!D265)),
            IFERROR(
               ROUND(SUMPRODUCT(
                  VALUE(LEFT(_xlfn.TEXTSPLIT('Data Table'!D265, CHAR(10)), FIND("-", _xlfn.TEXTSPLIT('Data Table'!D265, CHAR(10)))-1)) *
                  (VALUE(MID(_xlfn.TEXTSPLIT('Data Table'!D265, CHAR(10)), FIND("-", _xlfn.TEXTSPLIT('Data Table'!D265, CHAR(10)))+2,
                  SEARCH("hrs", _xlfn.TEXTSPLIT('Data Table'!D265, CHAR(10)))-SEARCH("-", _xlfn.TEXTSPLIT('Data Table'!D265, CHAR(10)))-2))/12)
               ), 2),
               "-"
            )
         )
      )
   )
)</f>
        <v>28</v>
      </c>
      <c r="E264" s="203" cm="1">
        <f t="array" ref="E264">IF('Data Table'!E265="", "-",
   IF('Data Table'!E265="-", "-",
      IF(ISNUMBER('Data Table'!E265*1), 'Data Table'!E265,
         IF(ISNUMBER(SEARCH("hrs", 'Data Table'!E265)),
            IFERROR(
               ROUND(SUMPRODUCT(
                  VALUE(LEFT(_xlfn.TEXTSPLIT('Data Table'!E265, CHAR(10)), FIND("-", _xlfn.TEXTSPLIT('Data Table'!E265, CHAR(10)))-1)) *
                  (VALUE(MID(_xlfn.TEXTSPLIT('Data Table'!E265, CHAR(10)), FIND("-", _xlfn.TEXTSPLIT('Data Table'!E265, CHAR(10)))+2,
                  SEARCH("hrs", _xlfn.TEXTSPLIT('Data Table'!E265, CHAR(10)))-SEARCH("-", _xlfn.TEXTSPLIT('Data Table'!E265, CHAR(10)))-2))/12)
               ), 2),
               "-"
            )
         )
      )
   )
)</f>
        <v>29</v>
      </c>
      <c r="F264" s="203" cm="1">
        <f t="array" ref="F264">IF('Data Table'!F265="", "-",
   IF('Data Table'!F265="-", "-",
      IF(ISNUMBER('Data Table'!F265*1), 'Data Table'!F265,
         IF(ISNUMBER(SEARCH("hrs", 'Data Table'!F265)),
            IFERROR(
               ROUND(SUMPRODUCT(
                  VALUE(LEFT(_xlfn.TEXTSPLIT('Data Table'!F265, CHAR(10)), FIND("-", _xlfn.TEXTSPLIT('Data Table'!F265, CHAR(10)))-1)) *
                  (VALUE(MID(_xlfn.TEXTSPLIT('Data Table'!F265, CHAR(10)), FIND("-", _xlfn.TEXTSPLIT('Data Table'!F265, CHAR(10)))+2,
                  SEARCH("hrs", _xlfn.TEXTSPLIT('Data Table'!F265, CHAR(10)))-SEARCH("-", _xlfn.TEXTSPLIT('Data Table'!F265, CHAR(10)))-2))/12)
               ), 2),
               "-"
            )
         )
      )
   )
)</f>
        <v>10</v>
      </c>
      <c r="G264" s="203" cm="1">
        <f t="array" ref="G264">IF('Data Table'!G265="", "-",
   IF('Data Table'!G265="-", "-",
      IF(ISNUMBER('Data Table'!G265*1), 'Data Table'!G265,
         IF(ISNUMBER(SEARCH("hrs", 'Data Table'!G265)),
            IFERROR(
               ROUND(SUMPRODUCT(
                  VALUE(LEFT(_xlfn.TEXTSPLIT('Data Table'!G265, CHAR(10)), FIND("-", _xlfn.TEXTSPLIT('Data Table'!G265, CHAR(10)))-1)) *
                  (VALUE(MID(_xlfn.TEXTSPLIT('Data Table'!G265, CHAR(10)), FIND("-", _xlfn.TEXTSPLIT('Data Table'!G265, CHAR(10)))+2,
                  SEARCH("hrs", _xlfn.TEXTSPLIT('Data Table'!G265, CHAR(10)))-SEARCH("-", _xlfn.TEXTSPLIT('Data Table'!G265, CHAR(10)))-2))/12)
               ), 2),
               "-"
            )
         )
      )
   )
)</f>
        <v>10</v>
      </c>
      <c r="H264" s="203" cm="1">
        <f t="array" ref="H264">IF('Data Table'!H265="", "-",
   IF('Data Table'!H265="-", "-",
      IF(ISNUMBER('Data Table'!H265*1), 'Data Table'!H265,
         IF(ISNUMBER(SEARCH("hrs", 'Data Table'!H265)),
            IFERROR(
               ROUND(SUMPRODUCT(
                  VALUE(LEFT(_xlfn.TEXTSPLIT('Data Table'!H265, CHAR(10)), FIND("-", _xlfn.TEXTSPLIT('Data Table'!H265, CHAR(10)))-1)) *
                  (VALUE(MID(_xlfn.TEXTSPLIT('Data Table'!H265, CHAR(10)), FIND("-", _xlfn.TEXTSPLIT('Data Table'!H265, CHAR(10)))+2,
                  SEARCH("hrs", _xlfn.TEXTSPLIT('Data Table'!H265, CHAR(10)))-SEARCH("-", _xlfn.TEXTSPLIT('Data Table'!H265, CHAR(10)))-2))/12)
               ), 2),
               "-"
            )
         )
      )
   )
)</f>
        <v>10</v>
      </c>
      <c r="I264" s="203" cm="1">
        <f t="array" ref="I264">IF('Data Table'!I265="", "-",
   IF('Data Table'!I265="-", "-",
      IF(ISNUMBER('Data Table'!I265*1), 'Data Table'!I265,
         IF(ISNUMBER(SEARCH("hrs", 'Data Table'!I265)),
            IFERROR(
               ROUND(SUMPRODUCT(
                  VALUE(LEFT(_xlfn.TEXTSPLIT('Data Table'!I265, CHAR(10)), FIND("-", _xlfn.TEXTSPLIT('Data Table'!I265, CHAR(10)))-1)) *
                  (VALUE(MID(_xlfn.TEXTSPLIT('Data Table'!I265, CHAR(10)), FIND("-", _xlfn.TEXTSPLIT('Data Table'!I265, CHAR(10)))+2,
                  SEARCH("hrs", _xlfn.TEXTSPLIT('Data Table'!I265, CHAR(10)))-SEARCH("-", _xlfn.TEXTSPLIT('Data Table'!I265, CHAR(10)))-2))/12)
               ), 2),
               "-"
            )
         )
      )
   )
)</f>
        <v>9</v>
      </c>
      <c r="J264" s="203" cm="1">
        <f t="array" ref="J264">IF('Data Table'!J265="", "-",
   IF('Data Table'!J265="-", "-",
      IF(ISNUMBER('Data Table'!J265*1), 'Data Table'!J265,
         IF(ISNUMBER(SEARCH("hrs", 'Data Table'!J265)),
            IFERROR(
               ROUND(SUMPRODUCT(
                  VALUE(LEFT(_xlfn.TEXTSPLIT('Data Table'!J265, CHAR(10)), FIND("-", _xlfn.TEXTSPLIT('Data Table'!J265, CHAR(10)))-1)) *
                  (VALUE(MID(_xlfn.TEXTSPLIT('Data Table'!J265, CHAR(10)), FIND("-", _xlfn.TEXTSPLIT('Data Table'!J265, CHAR(10)))+2,
                  SEARCH("hrs", _xlfn.TEXTSPLIT('Data Table'!J265, CHAR(10)))-SEARCH("-", _xlfn.TEXTSPLIT('Data Table'!J265, CHAR(10)))-2))/12)
               ), 2),
               "-"
            )
         )
      )
   )
)</f>
        <v>3</v>
      </c>
      <c r="K264" s="203" cm="1">
        <f t="array" ref="K264">IF('Data Table'!K265="", "-",
   IF('Data Table'!K265="-", "-",
      IF(ISNUMBER('Data Table'!K265*1), 'Data Table'!K265,
         IF(ISNUMBER(SEARCH("hrs", 'Data Table'!K265)),
            IFERROR(
               ROUND(SUMPRODUCT(
                  VALUE(LEFT(_xlfn.TEXTSPLIT('Data Table'!K265, CHAR(10)), FIND("-", _xlfn.TEXTSPLIT('Data Table'!K265, CHAR(10)))-1)) *
                  (VALUE(MID(_xlfn.TEXTSPLIT('Data Table'!K265, CHAR(10)), FIND("-", _xlfn.TEXTSPLIT('Data Table'!K265, CHAR(10)))+2,
                  SEARCH("hrs", _xlfn.TEXTSPLIT('Data Table'!K265, CHAR(10)))-SEARCH("-", _xlfn.TEXTSPLIT('Data Table'!K265, CHAR(10)))-2))/12)
               ), 2),
               "-"
            )
         )
      )
   )
)</f>
        <v>4</v>
      </c>
      <c r="L264" s="203" cm="1">
        <f t="array" ref="L264">IF('Data Table'!N265="", "-",
   IF('Data Table'!N265="-", "-",
      IF(ISNUMBER('Data Table'!N265*1), 'Data Table'!N265,
         IF(ISNUMBER(SEARCH("hrs", 'Data Table'!N265)),
            IFERROR(
               ROUND(SUMPRODUCT(
                  VALUE(LEFT(_xlfn.TEXTSPLIT('Data Table'!N265, CHAR(10)), FIND("-", _xlfn.TEXTSPLIT('Data Table'!N265, CHAR(10)))-1)) *
                  (VALUE(MID(_xlfn.TEXTSPLIT('Data Table'!N265, CHAR(10)), FIND("-", _xlfn.TEXTSPLIT('Data Table'!N265, CHAR(10)))+2,
                  SEARCH("hrs", _xlfn.TEXTSPLIT('Data Table'!N265, CHAR(10)))-SEARCH("-", _xlfn.TEXTSPLIT('Data Table'!N265, CHAR(10)))-2))/12)
               ), 2),
               "-"
            )
         )
      )
   )
)</f>
        <v>2</v>
      </c>
      <c r="M264" s="203" cm="1">
        <f t="array" ref="M264">IF('Data Table'!O265="", "-",
   IF('Data Table'!O265="-", "-",
      IF(ISNUMBER('Data Table'!O265*1), 'Data Table'!O265,
         IF(ISNUMBER(SEARCH("hrs", 'Data Table'!O265)),
            IFERROR(
               ROUND(SUMPRODUCT(
                  VALUE(LEFT(_xlfn.TEXTSPLIT('Data Table'!O265, CHAR(10)), FIND("-", _xlfn.TEXTSPLIT('Data Table'!O265, CHAR(10)))-1)) *
                  (VALUE(MID(_xlfn.TEXTSPLIT('Data Table'!O265, CHAR(10)), FIND("-", _xlfn.TEXTSPLIT('Data Table'!O265, CHAR(10)))+2,
                  SEARCH("hrs", _xlfn.TEXTSPLIT('Data Table'!O265, CHAR(10)))-SEARCH("-", _xlfn.TEXTSPLIT('Data Table'!O265, CHAR(10)))-2))/12)
               ), 2),
               "-"
            )
         )
      )
   )
)</f>
        <v>2</v>
      </c>
      <c r="N264" s="203" cm="1">
        <f t="array" ref="N264">IF('Data Table'!P265="", "-",
   IF('Data Table'!P265="-", "-",
      IF(ISNUMBER('Data Table'!P265*1), 'Data Table'!P265,
         IF(ISNUMBER(SEARCH("hrs", 'Data Table'!P265)),
            IFERROR(
               ROUND(SUMPRODUCT(
                  VALUE(LEFT(_xlfn.TEXTSPLIT('Data Table'!P265, CHAR(10)), FIND("-", _xlfn.TEXTSPLIT('Data Table'!P265, CHAR(10)))-1)) *
                  (VALUE(MID(_xlfn.TEXTSPLIT('Data Table'!P265, CHAR(10)), FIND("-", _xlfn.TEXTSPLIT('Data Table'!P265, CHAR(10)))+2,
                  SEARCH("hrs", _xlfn.TEXTSPLIT('Data Table'!P265, CHAR(10)))-SEARCH("-", _xlfn.TEXTSPLIT('Data Table'!P265, CHAR(10)))-2))/12)
               ), 2),
               "-"
            )
         )
      )
   )
)</f>
        <v>7</v>
      </c>
      <c r="O264" s="203" cm="1">
        <f t="array" ref="O264">IF('Data Table'!Q265="", "-",
   IF('Data Table'!Q265="-", "-",
      IF(ISNUMBER('Data Table'!Q265*1), 'Data Table'!Q265,
         IF(ISNUMBER(SEARCH("hrs", 'Data Table'!Q265)),
            IFERROR(
               ROUND(SUMPRODUCT(
                  VALUE(LEFT(_xlfn.TEXTSPLIT('Data Table'!Q265, CHAR(10)), FIND("-", _xlfn.TEXTSPLIT('Data Table'!Q265, CHAR(10)))-1)) *
                  (VALUE(MID(_xlfn.TEXTSPLIT('Data Table'!Q265, CHAR(10)), FIND("-", _xlfn.TEXTSPLIT('Data Table'!Q265, CHAR(10)))+2,
                  SEARCH("hrs", _xlfn.TEXTSPLIT('Data Table'!Q265, CHAR(10)))-SEARCH("-", _xlfn.TEXTSPLIT('Data Table'!Q265, CHAR(10)))-2))/12)
               ), 2),
               "-"
            )
         )
      )
   )
)</f>
        <v>6</v>
      </c>
      <c r="P264" s="203" cm="1">
        <f t="array" ref="P264">IF('Data Table'!R265="", "-",
   IF('Data Table'!R265="-", "-",
      IF(ISNUMBER('Data Table'!R265*1), 'Data Table'!R265,
         IF(ISNUMBER(SEARCH("hrs", 'Data Table'!R265)),
            IFERROR(
               ROUND(SUMPRODUCT(
                  VALUE(LEFT(_xlfn.TEXTSPLIT('Data Table'!R265, CHAR(10)), FIND("-", _xlfn.TEXTSPLIT('Data Table'!R265, CHAR(10)))-1)) *
                  (VALUE(MID(_xlfn.TEXTSPLIT('Data Table'!R265, CHAR(10)), FIND("-", _xlfn.TEXTSPLIT('Data Table'!R265, CHAR(10)))+2,
                  SEARCH("hrs", _xlfn.TEXTSPLIT('Data Table'!R265, CHAR(10)))-SEARCH("-", _xlfn.TEXTSPLIT('Data Table'!R265, CHAR(10)))-2))/12)
               ), 2),
               "-"
            )
         )
      )
   )
)</f>
        <v>3</v>
      </c>
      <c r="Q264" s="203" cm="1">
        <f t="array" ref="Q264">IF('Data Table'!S265="", "-",
   IF('Data Table'!S265="-", "-",
      IF(ISNUMBER('Data Table'!S265*1), 'Data Table'!S265,
         IF(ISNUMBER(SEARCH("hrs", 'Data Table'!S265)),
            IFERROR(
               ROUND(SUMPRODUCT(
                  VALUE(LEFT(_xlfn.TEXTSPLIT('Data Table'!S265, CHAR(10)), FIND("-", _xlfn.TEXTSPLIT('Data Table'!S265, CHAR(10)))-1)) *
                  (VALUE(MID(_xlfn.TEXTSPLIT('Data Table'!S265, CHAR(10)), FIND("-", _xlfn.TEXTSPLIT('Data Table'!S265, CHAR(10)))+2,
                  SEARCH("hrs", _xlfn.TEXTSPLIT('Data Table'!S265, CHAR(10)))-SEARCH("-", _xlfn.TEXTSPLIT('Data Table'!S265, CHAR(10)))-2))/12)
               ), 2),
               "-"
            )
         )
      )
   )
)</f>
        <v>3</v>
      </c>
      <c r="R264" s="203" cm="1">
        <f t="array" ref="R264">IF('Data Table'!T265="", "-",
   IF('Data Table'!T265="-", "-",
      IF(ISNUMBER('Data Table'!T265*1), 'Data Table'!T265,
         IF(ISNUMBER(SEARCH("hrs", 'Data Table'!T265)),
            IFERROR(
               ROUND(SUMPRODUCT(
                  VALUE(LEFT(_xlfn.TEXTSPLIT('Data Table'!T265, CHAR(10)), FIND("-", _xlfn.TEXTSPLIT('Data Table'!T265, CHAR(10)))-1)) *
                  (VALUE(MID(_xlfn.TEXTSPLIT('Data Table'!T265, CHAR(10)), FIND("-", _xlfn.TEXTSPLIT('Data Table'!T265, CHAR(10)))+2,
                  SEARCH("hrs", _xlfn.TEXTSPLIT('Data Table'!T265, CHAR(10)))-SEARCH("-", _xlfn.TEXTSPLIT('Data Table'!T265, CHAR(10)))-2))/12)
               ), 2),
               "-"
            )
         )
      )
   )
)</f>
        <v>6</v>
      </c>
      <c r="S264" s="203" cm="1">
        <f t="array" ref="S264">IF('Data Table'!U265="", "-",
   IF('Data Table'!U265="-", "-",
      IF(ISNUMBER('Data Table'!U265*1), 'Data Table'!U265,
         IF(ISNUMBER(SEARCH("hrs", 'Data Table'!U265)),
            IFERROR(
               ROUND(SUMPRODUCT(
                  VALUE(LEFT(_xlfn.TEXTSPLIT('Data Table'!U265, CHAR(10)), FIND("-", _xlfn.TEXTSPLIT('Data Table'!U265, CHAR(10)))-1)) *
                  (VALUE(MID(_xlfn.TEXTSPLIT('Data Table'!U265, CHAR(10)), FIND("-", _xlfn.TEXTSPLIT('Data Table'!U265, CHAR(10)))+2,
                  SEARCH("hrs", _xlfn.TEXTSPLIT('Data Table'!U265, CHAR(10)))-SEARCH("-", _xlfn.TEXTSPLIT('Data Table'!U265, CHAR(10)))-2))/12)
               ), 2),
               "-"
            )
         )
      )
   )
)</f>
        <v>6</v>
      </c>
      <c r="T264" s="278">
        <v>25982</v>
      </c>
      <c r="U264" s="276">
        <v>73648</v>
      </c>
      <c r="V264" s="278">
        <v>1093</v>
      </c>
      <c r="W264" s="295"/>
    </row>
    <row r="265" spans="1:23" s="3" customFormat="1" ht="20.25" customHeight="1">
      <c r="A265" s="205">
        <v>45575</v>
      </c>
      <c r="B265" s="203" cm="1">
        <f t="array" ref="B265">IF('Data Table'!B266="", "-",
   IF('Data Table'!B266="-", "-",
      IF(ISNUMBER('Data Table'!B266*1), 'Data Table'!B266,
         IF(ISNUMBER(SEARCH("hrs", 'Data Table'!B266)),
            IFERROR(
               ROUND(SUMPRODUCT(
                  VALUE(LEFT(_xlfn.TEXTSPLIT('Data Table'!B266, CHAR(10)), FIND("-", _xlfn.TEXTSPLIT('Data Table'!B266, CHAR(10)))-1)) *
                  (VALUE(MID(_xlfn.TEXTSPLIT('Data Table'!B266, CHAR(10)), FIND("-", _xlfn.TEXTSPLIT('Data Table'!B266, CHAR(10)))+2,
                  SEARCH("hrs", _xlfn.TEXTSPLIT('Data Table'!B266, CHAR(10)))-SEARCH("-", _xlfn.TEXTSPLIT('Data Table'!B266, CHAR(10)))-2))/12)
               ), 2),
               "-"
            )
         )
      )
   )
)</f>
        <v>114</v>
      </c>
      <c r="C265" s="203" cm="1">
        <f t="array" ref="C265">IF('Data Table'!C266="", "-",
   IF('Data Table'!C266="-", "-",
      IF(ISNUMBER('Data Table'!C266*1), 'Data Table'!C266,
         IF(ISNUMBER(SEARCH("hrs", 'Data Table'!C266)),
            IFERROR(
               ROUND(SUMPRODUCT(
                  VALUE(LEFT(_xlfn.TEXTSPLIT('Data Table'!C266, CHAR(10)), FIND("-", _xlfn.TEXTSPLIT('Data Table'!C266, CHAR(10)))-1)) *
                  (VALUE(MID(_xlfn.TEXTSPLIT('Data Table'!C266, CHAR(10)), FIND("-", _xlfn.TEXTSPLIT('Data Table'!C266, CHAR(10)))+2,
                  SEARCH("hrs", _xlfn.TEXTSPLIT('Data Table'!C266, CHAR(10)))-SEARCH("-", _xlfn.TEXTSPLIT('Data Table'!C266, CHAR(10)))-2))/12)
               ), 2),
               "-"
            )
         )
      )
   )
)</f>
        <v>112</v>
      </c>
      <c r="D265" s="203" cm="1">
        <f t="array" ref="D265">IF('Data Table'!D266="", "-",
   IF('Data Table'!D266="-", "-",
      IF(ISNUMBER('Data Table'!D266*1), 'Data Table'!D266,
         IF(ISNUMBER(SEARCH("hrs", 'Data Table'!D266)),
            IFERROR(
               ROUND(SUMPRODUCT(
                  VALUE(LEFT(_xlfn.TEXTSPLIT('Data Table'!D266, CHAR(10)), FIND("-", _xlfn.TEXTSPLIT('Data Table'!D266, CHAR(10)))-1)) *
                  (VALUE(MID(_xlfn.TEXTSPLIT('Data Table'!D266, CHAR(10)), FIND("-", _xlfn.TEXTSPLIT('Data Table'!D266, CHAR(10)))+2,
                  SEARCH("hrs", _xlfn.TEXTSPLIT('Data Table'!D266, CHAR(10)))-SEARCH("-", _xlfn.TEXTSPLIT('Data Table'!D266, CHAR(10)))-2))/12)
               ), 2),
               "-"
            )
         )
      )
   )
)</f>
        <v>29</v>
      </c>
      <c r="E265" s="203" cm="1">
        <f t="array" ref="E265">IF('Data Table'!E266="", "-",
   IF('Data Table'!E266="-", "-",
      IF(ISNUMBER('Data Table'!E266*1), 'Data Table'!E266,
         IF(ISNUMBER(SEARCH("hrs", 'Data Table'!E266)),
            IFERROR(
               ROUND(SUMPRODUCT(
                  VALUE(LEFT(_xlfn.TEXTSPLIT('Data Table'!E266, CHAR(10)), FIND("-", _xlfn.TEXTSPLIT('Data Table'!E266, CHAR(10)))-1)) *
                  (VALUE(MID(_xlfn.TEXTSPLIT('Data Table'!E266, CHAR(10)), FIND("-", _xlfn.TEXTSPLIT('Data Table'!E266, CHAR(10)))+2,
                  SEARCH("hrs", _xlfn.TEXTSPLIT('Data Table'!E266, CHAR(10)))-SEARCH("-", _xlfn.TEXTSPLIT('Data Table'!E266, CHAR(10)))-2))/12)
               ), 2),
               "-"
            )
         )
      )
   )
)</f>
        <v>30</v>
      </c>
      <c r="F265" s="203" cm="1">
        <f t="array" ref="F265">IF('Data Table'!F266="", "-",
   IF('Data Table'!F266="-", "-",
      IF(ISNUMBER('Data Table'!F266*1), 'Data Table'!F266,
         IF(ISNUMBER(SEARCH("hrs", 'Data Table'!F266)),
            IFERROR(
               ROUND(SUMPRODUCT(
                  VALUE(LEFT(_xlfn.TEXTSPLIT('Data Table'!F266, CHAR(10)), FIND("-", _xlfn.TEXTSPLIT('Data Table'!F266, CHAR(10)))-1)) *
                  (VALUE(MID(_xlfn.TEXTSPLIT('Data Table'!F266, CHAR(10)), FIND("-", _xlfn.TEXTSPLIT('Data Table'!F266, CHAR(10)))+2,
                  SEARCH("hrs", _xlfn.TEXTSPLIT('Data Table'!F266, CHAR(10)))-SEARCH("-", _xlfn.TEXTSPLIT('Data Table'!F266, CHAR(10)))-2))/12)
               ), 2),
               "-"
            )
         )
      )
   )
)</f>
        <v>10</v>
      </c>
      <c r="G265" s="203" cm="1">
        <f t="array" ref="G265">IF('Data Table'!G266="", "-",
   IF('Data Table'!G266="-", "-",
      IF(ISNUMBER('Data Table'!G266*1), 'Data Table'!G266,
         IF(ISNUMBER(SEARCH("hrs", 'Data Table'!G266)),
            IFERROR(
               ROUND(SUMPRODUCT(
                  VALUE(LEFT(_xlfn.TEXTSPLIT('Data Table'!G266, CHAR(10)), FIND("-", _xlfn.TEXTSPLIT('Data Table'!G266, CHAR(10)))-1)) *
                  (VALUE(MID(_xlfn.TEXTSPLIT('Data Table'!G266, CHAR(10)), FIND("-", _xlfn.TEXTSPLIT('Data Table'!G266, CHAR(10)))+2,
                  SEARCH("hrs", _xlfn.TEXTSPLIT('Data Table'!G266, CHAR(10)))-SEARCH("-", _xlfn.TEXTSPLIT('Data Table'!G266, CHAR(10)))-2))/12)
               ), 2),
               "-"
            )
         )
      )
   )
)</f>
        <v>10</v>
      </c>
      <c r="H265" s="203" cm="1">
        <f t="array" ref="H265">IF('Data Table'!H266="", "-",
   IF('Data Table'!H266="-", "-",
      IF(ISNUMBER('Data Table'!H266*1), 'Data Table'!H266,
         IF(ISNUMBER(SEARCH("hrs", 'Data Table'!H266)),
            IFERROR(
               ROUND(SUMPRODUCT(
                  VALUE(LEFT(_xlfn.TEXTSPLIT('Data Table'!H266, CHAR(10)), FIND("-", _xlfn.TEXTSPLIT('Data Table'!H266, CHAR(10)))-1)) *
                  (VALUE(MID(_xlfn.TEXTSPLIT('Data Table'!H266, CHAR(10)), FIND("-", _xlfn.TEXTSPLIT('Data Table'!H266, CHAR(10)))+2,
                  SEARCH("hrs", _xlfn.TEXTSPLIT('Data Table'!H266, CHAR(10)))-SEARCH("-", _xlfn.TEXTSPLIT('Data Table'!H266, CHAR(10)))-2))/12)
               ), 2),
               "-"
            )
         )
      )
   )
)</f>
        <v>10</v>
      </c>
      <c r="I265" s="203" cm="1">
        <f t="array" ref="I265">IF('Data Table'!I266="", "-",
   IF('Data Table'!I266="-", "-",
      IF(ISNUMBER('Data Table'!I266*1), 'Data Table'!I266,
         IF(ISNUMBER(SEARCH("hrs", 'Data Table'!I266)),
            IFERROR(
               ROUND(SUMPRODUCT(
                  VALUE(LEFT(_xlfn.TEXTSPLIT('Data Table'!I266, CHAR(10)), FIND("-", _xlfn.TEXTSPLIT('Data Table'!I266, CHAR(10)))-1)) *
                  (VALUE(MID(_xlfn.TEXTSPLIT('Data Table'!I266, CHAR(10)), FIND("-", _xlfn.TEXTSPLIT('Data Table'!I266, CHAR(10)))+2,
                  SEARCH("hrs", _xlfn.TEXTSPLIT('Data Table'!I266, CHAR(10)))-SEARCH("-", _xlfn.TEXTSPLIT('Data Table'!I266, CHAR(10)))-2))/12)
               ), 2),
               "-"
            )
         )
      )
   )
)</f>
        <v>10</v>
      </c>
      <c r="J265" s="203" cm="1">
        <f t="array" ref="J265">IF('Data Table'!J266="", "-",
   IF('Data Table'!J266="-", "-",
      IF(ISNUMBER('Data Table'!J266*1), 'Data Table'!J266,
         IF(ISNUMBER(SEARCH("hrs", 'Data Table'!J266)),
            IFERROR(
               ROUND(SUMPRODUCT(
                  VALUE(LEFT(_xlfn.TEXTSPLIT('Data Table'!J266, CHAR(10)), FIND("-", _xlfn.TEXTSPLIT('Data Table'!J266, CHAR(10)))-1)) *
                  (VALUE(MID(_xlfn.TEXTSPLIT('Data Table'!J266, CHAR(10)), FIND("-", _xlfn.TEXTSPLIT('Data Table'!J266, CHAR(10)))+2,
                  SEARCH("hrs", _xlfn.TEXTSPLIT('Data Table'!J266, CHAR(10)))-SEARCH("-", _xlfn.TEXTSPLIT('Data Table'!J266, CHAR(10)))-2))/12)
               ), 2),
               "-"
            )
         )
      )
   )
)</f>
        <v>3</v>
      </c>
      <c r="K265" s="203" cm="1">
        <f t="array" ref="K265">IF('Data Table'!K266="", "-",
   IF('Data Table'!K266="-", "-",
      IF(ISNUMBER('Data Table'!K266*1), 'Data Table'!K266,
         IF(ISNUMBER(SEARCH("hrs", 'Data Table'!K266)),
            IFERROR(
               ROUND(SUMPRODUCT(
                  VALUE(LEFT(_xlfn.TEXTSPLIT('Data Table'!K266, CHAR(10)), FIND("-", _xlfn.TEXTSPLIT('Data Table'!K266, CHAR(10)))-1)) *
                  (VALUE(MID(_xlfn.TEXTSPLIT('Data Table'!K266, CHAR(10)), FIND("-", _xlfn.TEXTSPLIT('Data Table'!K266, CHAR(10)))+2,
                  SEARCH("hrs", _xlfn.TEXTSPLIT('Data Table'!K266, CHAR(10)))-SEARCH("-", _xlfn.TEXTSPLIT('Data Table'!K266, CHAR(10)))-2))/12)
               ), 2),
               "-"
            )
         )
      )
   )
)</f>
        <v>4</v>
      </c>
      <c r="L265" s="203" cm="1">
        <f t="array" ref="L265">IF('Data Table'!N266="", "-",
   IF('Data Table'!N266="-", "-",
      IF(ISNUMBER('Data Table'!N266*1), 'Data Table'!N266,
         IF(ISNUMBER(SEARCH("hrs", 'Data Table'!N266)),
            IFERROR(
               ROUND(SUMPRODUCT(
                  VALUE(LEFT(_xlfn.TEXTSPLIT('Data Table'!N266, CHAR(10)), FIND("-", _xlfn.TEXTSPLIT('Data Table'!N266, CHAR(10)))-1)) *
                  (VALUE(MID(_xlfn.TEXTSPLIT('Data Table'!N266, CHAR(10)), FIND("-", _xlfn.TEXTSPLIT('Data Table'!N266, CHAR(10)))+2,
                  SEARCH("hrs", _xlfn.TEXTSPLIT('Data Table'!N266, CHAR(10)))-SEARCH("-", _xlfn.TEXTSPLIT('Data Table'!N266, CHAR(10)))-2))/12)
               ), 2),
               "-"
            )
         )
      )
   )
)</f>
        <v>2</v>
      </c>
      <c r="M265" s="203" cm="1">
        <f t="array" ref="M265">IF('Data Table'!O266="", "-",
   IF('Data Table'!O266="-", "-",
      IF(ISNUMBER('Data Table'!O266*1), 'Data Table'!O266,
         IF(ISNUMBER(SEARCH("hrs", 'Data Table'!O266)),
            IFERROR(
               ROUND(SUMPRODUCT(
                  VALUE(LEFT(_xlfn.TEXTSPLIT('Data Table'!O266, CHAR(10)), FIND("-", _xlfn.TEXTSPLIT('Data Table'!O266, CHAR(10)))-1)) *
                  (VALUE(MID(_xlfn.TEXTSPLIT('Data Table'!O266, CHAR(10)), FIND("-", _xlfn.TEXTSPLIT('Data Table'!O266, CHAR(10)))+2,
                  SEARCH("hrs", _xlfn.TEXTSPLIT('Data Table'!O266, CHAR(10)))-SEARCH("-", _xlfn.TEXTSPLIT('Data Table'!O266, CHAR(10)))-2))/12)
               ), 2),
               "-"
            )
         )
      )
   )
)</f>
        <v>2</v>
      </c>
      <c r="N265" s="203" cm="1">
        <f t="array" ref="N265">IF('Data Table'!P266="", "-",
   IF('Data Table'!P266="-", "-",
      IF(ISNUMBER('Data Table'!P266*1), 'Data Table'!P266,
         IF(ISNUMBER(SEARCH("hrs", 'Data Table'!P266)),
            IFERROR(
               ROUND(SUMPRODUCT(
                  VALUE(LEFT(_xlfn.TEXTSPLIT('Data Table'!P266, CHAR(10)), FIND("-", _xlfn.TEXTSPLIT('Data Table'!P266, CHAR(10)))-1)) *
                  (VALUE(MID(_xlfn.TEXTSPLIT('Data Table'!P266, CHAR(10)), FIND("-", _xlfn.TEXTSPLIT('Data Table'!P266, CHAR(10)))+2,
                  SEARCH("hrs", _xlfn.TEXTSPLIT('Data Table'!P266, CHAR(10)))-SEARCH("-", _xlfn.TEXTSPLIT('Data Table'!P266, CHAR(10)))-2))/12)
               ), 2),
               "-"
            )
         )
      )
   )
)</f>
        <v>7</v>
      </c>
      <c r="O265" s="203" cm="1">
        <f t="array" ref="O265">IF('Data Table'!Q266="", "-",
   IF('Data Table'!Q266="-", "-",
      IF(ISNUMBER('Data Table'!Q266*1), 'Data Table'!Q266,
         IF(ISNUMBER(SEARCH("hrs", 'Data Table'!Q266)),
            IFERROR(
               ROUND(SUMPRODUCT(
                  VALUE(LEFT(_xlfn.TEXTSPLIT('Data Table'!Q266, CHAR(10)), FIND("-", _xlfn.TEXTSPLIT('Data Table'!Q266, CHAR(10)))-1)) *
                  (VALUE(MID(_xlfn.TEXTSPLIT('Data Table'!Q266, CHAR(10)), FIND("-", _xlfn.TEXTSPLIT('Data Table'!Q266, CHAR(10)))+2,
                  SEARCH("hrs", _xlfn.TEXTSPLIT('Data Table'!Q266, CHAR(10)))-SEARCH("-", _xlfn.TEXTSPLIT('Data Table'!Q266, CHAR(10)))-2))/12)
               ), 2),
               "-"
            )
         )
      )
   )
)</f>
        <v>6</v>
      </c>
      <c r="P265" s="203" cm="1">
        <f t="array" ref="P265">IF('Data Table'!R266="", "-",
   IF('Data Table'!R266="-", "-",
      IF(ISNUMBER('Data Table'!R266*1), 'Data Table'!R266,
         IF(ISNUMBER(SEARCH("hrs", 'Data Table'!R266)),
            IFERROR(
               ROUND(SUMPRODUCT(
                  VALUE(LEFT(_xlfn.TEXTSPLIT('Data Table'!R266, CHAR(10)), FIND("-", _xlfn.TEXTSPLIT('Data Table'!R266, CHAR(10)))-1)) *
                  (VALUE(MID(_xlfn.TEXTSPLIT('Data Table'!R266, CHAR(10)), FIND("-", _xlfn.TEXTSPLIT('Data Table'!R266, CHAR(10)))+2,
                  SEARCH("hrs", _xlfn.TEXTSPLIT('Data Table'!R266, CHAR(10)))-SEARCH("-", _xlfn.TEXTSPLIT('Data Table'!R266, CHAR(10)))-2))/12)
               ), 2),
               "-"
            )
         )
      )
   )
)</f>
        <v>3</v>
      </c>
      <c r="Q265" s="203" cm="1">
        <f t="array" ref="Q265">IF('Data Table'!S266="", "-",
   IF('Data Table'!S266="-", "-",
      IF(ISNUMBER('Data Table'!S266*1), 'Data Table'!S266,
         IF(ISNUMBER(SEARCH("hrs", 'Data Table'!S266)),
            IFERROR(
               ROUND(SUMPRODUCT(
                  VALUE(LEFT(_xlfn.TEXTSPLIT('Data Table'!S266, CHAR(10)), FIND("-", _xlfn.TEXTSPLIT('Data Table'!S266, CHAR(10)))-1)) *
                  (VALUE(MID(_xlfn.TEXTSPLIT('Data Table'!S266, CHAR(10)), FIND("-", _xlfn.TEXTSPLIT('Data Table'!S266, CHAR(10)))+2,
                  SEARCH("hrs", _xlfn.TEXTSPLIT('Data Table'!S266, CHAR(10)))-SEARCH("-", _xlfn.TEXTSPLIT('Data Table'!S266, CHAR(10)))-2))/12)
               ), 2),
               "-"
            )
         )
      )
   )
)</f>
        <v>3</v>
      </c>
      <c r="R265" s="203" cm="1">
        <f t="array" ref="R265">IF('Data Table'!T266="", "-",
   IF('Data Table'!T266="-", "-",
      IF(ISNUMBER('Data Table'!T266*1), 'Data Table'!T266,
         IF(ISNUMBER(SEARCH("hrs", 'Data Table'!T266)),
            IFERROR(
               ROUND(SUMPRODUCT(
                  VALUE(LEFT(_xlfn.TEXTSPLIT('Data Table'!T266, CHAR(10)), FIND("-", _xlfn.TEXTSPLIT('Data Table'!T266, CHAR(10)))-1)) *
                  (VALUE(MID(_xlfn.TEXTSPLIT('Data Table'!T266, CHAR(10)), FIND("-", _xlfn.TEXTSPLIT('Data Table'!T266, CHAR(10)))+2,
                  SEARCH("hrs", _xlfn.TEXTSPLIT('Data Table'!T266, CHAR(10)))-SEARCH("-", _xlfn.TEXTSPLIT('Data Table'!T266, CHAR(10)))-2))/12)
               ), 2),
               "-"
            )
         )
      )
   )
)</f>
        <v>6</v>
      </c>
      <c r="S265" s="203" cm="1">
        <f t="array" ref="S265">IF('Data Table'!U266="", "-",
   IF('Data Table'!U266="-", "-",
      IF(ISNUMBER('Data Table'!U266*1), 'Data Table'!U266,
         IF(ISNUMBER(SEARCH("hrs", 'Data Table'!U266)),
            IFERROR(
               ROUND(SUMPRODUCT(
                  VALUE(LEFT(_xlfn.TEXTSPLIT('Data Table'!U266, CHAR(10)), FIND("-", _xlfn.TEXTSPLIT('Data Table'!U266, CHAR(10)))-1)) *
                  (VALUE(MID(_xlfn.TEXTSPLIT('Data Table'!U266, CHAR(10)), FIND("-", _xlfn.TEXTSPLIT('Data Table'!U266, CHAR(10)))+2,
                  SEARCH("hrs", _xlfn.TEXTSPLIT('Data Table'!U266, CHAR(10)))-SEARCH("-", _xlfn.TEXTSPLIT('Data Table'!U266, CHAR(10)))-2))/12)
               ), 2),
               "-"
            )
         )
      )
   )
)</f>
        <v>6.25</v>
      </c>
      <c r="T265" s="251">
        <v>27011</v>
      </c>
      <c r="U265" s="275">
        <v>75455</v>
      </c>
      <c r="V265" s="253">
        <v>1062</v>
      </c>
      <c r="W265" s="208"/>
    </row>
    <row r="266" spans="1:23" s="3" customFormat="1" ht="20.25" customHeight="1">
      <c r="A266" s="205">
        <v>45576</v>
      </c>
      <c r="B266" s="203" cm="1">
        <f t="array" ref="B266">IF('Data Table'!B267="", "-",
   IF('Data Table'!B267="-", "-",
      IF(ISNUMBER('Data Table'!B267*1), 'Data Table'!B267,
         IF(ISNUMBER(SEARCH("hrs", 'Data Table'!B267)),
            IFERROR(
               ROUND(SUMPRODUCT(
                  VALUE(LEFT(_xlfn.TEXTSPLIT('Data Table'!B267, CHAR(10)), FIND("-", _xlfn.TEXTSPLIT('Data Table'!B267, CHAR(10)))-1)) *
                  (VALUE(MID(_xlfn.TEXTSPLIT('Data Table'!B267, CHAR(10)), FIND("-", _xlfn.TEXTSPLIT('Data Table'!B267, CHAR(10)))+2,
                  SEARCH("hrs", _xlfn.TEXTSPLIT('Data Table'!B267, CHAR(10)))-SEARCH("-", _xlfn.TEXTSPLIT('Data Table'!B267, CHAR(10)))-2))/12)
               ), 2),
               "-"
            )
         )
      )
   )
)</f>
        <v>116</v>
      </c>
      <c r="C266" s="203" cm="1">
        <f t="array" ref="C266">IF('Data Table'!C267="", "-",
   IF('Data Table'!C267="-", "-",
      IF(ISNUMBER('Data Table'!C267*1), 'Data Table'!C267,
         IF(ISNUMBER(SEARCH("hrs", 'Data Table'!C267)),
            IFERROR(
               ROUND(SUMPRODUCT(
                  VALUE(LEFT(_xlfn.TEXTSPLIT('Data Table'!C267, CHAR(10)), FIND("-", _xlfn.TEXTSPLIT('Data Table'!C267, CHAR(10)))-1)) *
                  (VALUE(MID(_xlfn.TEXTSPLIT('Data Table'!C267, CHAR(10)), FIND("-", _xlfn.TEXTSPLIT('Data Table'!C267, CHAR(10)))+2,
                  SEARCH("hrs", _xlfn.TEXTSPLIT('Data Table'!C267, CHAR(10)))-SEARCH("-", _xlfn.TEXTSPLIT('Data Table'!C267, CHAR(10)))-2))/12)
               ), 2),
               "-"
            )
         )
      )
   )
)</f>
        <v>134</v>
      </c>
      <c r="D266" s="203" cm="1">
        <f t="array" ref="D266">IF('Data Table'!D267="", "-",
   IF('Data Table'!D267="-", "-",
      IF(ISNUMBER('Data Table'!D267*1), 'Data Table'!D267,
         IF(ISNUMBER(SEARCH("hrs", 'Data Table'!D267)),
            IFERROR(
               ROUND(SUMPRODUCT(
                  VALUE(LEFT(_xlfn.TEXTSPLIT('Data Table'!D267, CHAR(10)), FIND("-", _xlfn.TEXTSPLIT('Data Table'!D267, CHAR(10)))-1)) *
                  (VALUE(MID(_xlfn.TEXTSPLIT('Data Table'!D267, CHAR(10)), FIND("-", _xlfn.TEXTSPLIT('Data Table'!D267, CHAR(10)))+2,
                  SEARCH("hrs", _xlfn.TEXTSPLIT('Data Table'!D267, CHAR(10)))-SEARCH("-", _xlfn.TEXTSPLIT('Data Table'!D267, CHAR(10)))-2))/12)
               ), 2),
               "-"
            )
         )
      )
   )
)</f>
        <v>30</v>
      </c>
      <c r="E266" s="203" cm="1">
        <f t="array" ref="E266">IF('Data Table'!E267="", "-",
   IF('Data Table'!E267="-", "-",
      IF(ISNUMBER('Data Table'!E267*1), 'Data Table'!E267,
         IF(ISNUMBER(SEARCH("hrs", 'Data Table'!E267)),
            IFERROR(
               ROUND(SUMPRODUCT(
                  VALUE(LEFT(_xlfn.TEXTSPLIT('Data Table'!E267, CHAR(10)), FIND("-", _xlfn.TEXTSPLIT('Data Table'!E267, CHAR(10)))-1)) *
                  (VALUE(MID(_xlfn.TEXTSPLIT('Data Table'!E267, CHAR(10)), FIND("-", _xlfn.TEXTSPLIT('Data Table'!E267, CHAR(10)))+2,
                  SEARCH("hrs", _xlfn.TEXTSPLIT('Data Table'!E267, CHAR(10)))-SEARCH("-", _xlfn.TEXTSPLIT('Data Table'!E267, CHAR(10)))-2))/12)
               ), 2),
               "-"
            )
         )
      )
   )
)</f>
        <v>30</v>
      </c>
      <c r="F266" s="203" cm="1">
        <f t="array" ref="F266">IF('Data Table'!F267="", "-",
   IF('Data Table'!F267="-", "-",
      IF(ISNUMBER('Data Table'!F267*1), 'Data Table'!F267,
         IF(ISNUMBER(SEARCH("hrs", 'Data Table'!F267)),
            IFERROR(
               ROUND(SUMPRODUCT(
                  VALUE(LEFT(_xlfn.TEXTSPLIT('Data Table'!F267, CHAR(10)), FIND("-", _xlfn.TEXTSPLIT('Data Table'!F267, CHAR(10)))-1)) *
                  (VALUE(MID(_xlfn.TEXTSPLIT('Data Table'!F267, CHAR(10)), FIND("-", _xlfn.TEXTSPLIT('Data Table'!F267, CHAR(10)))+2,
                  SEARCH("hrs", _xlfn.TEXTSPLIT('Data Table'!F267, CHAR(10)))-SEARCH("-", _xlfn.TEXTSPLIT('Data Table'!F267, CHAR(10)))-2))/12)
               ), 2),
               "-"
            )
         )
      )
   )
)</f>
        <v>9</v>
      </c>
      <c r="G266" s="203" cm="1">
        <f t="array" ref="G266">IF('Data Table'!G267="", "-",
   IF('Data Table'!G267="-", "-",
      IF(ISNUMBER('Data Table'!G267*1), 'Data Table'!G267,
         IF(ISNUMBER(SEARCH("hrs", 'Data Table'!G267)),
            IFERROR(
               ROUND(SUMPRODUCT(
                  VALUE(LEFT(_xlfn.TEXTSPLIT('Data Table'!G267, CHAR(10)), FIND("-", _xlfn.TEXTSPLIT('Data Table'!G267, CHAR(10)))-1)) *
                  (VALUE(MID(_xlfn.TEXTSPLIT('Data Table'!G267, CHAR(10)), FIND("-", _xlfn.TEXTSPLIT('Data Table'!G267, CHAR(10)))+2,
                  SEARCH("hrs", _xlfn.TEXTSPLIT('Data Table'!G267, CHAR(10)))-SEARCH("-", _xlfn.TEXTSPLIT('Data Table'!G267, CHAR(10)))-2))/12)
               ), 2),
               "-"
            )
         )
      )
   )
)</f>
        <v>9</v>
      </c>
      <c r="H266" s="203" cm="1">
        <f t="array" ref="H266">IF('Data Table'!H267="", "-",
   IF('Data Table'!H267="-", "-",
      IF(ISNUMBER('Data Table'!H267*1), 'Data Table'!H267,
         IF(ISNUMBER(SEARCH("hrs", 'Data Table'!H267)),
            IFERROR(
               ROUND(SUMPRODUCT(
                  VALUE(LEFT(_xlfn.TEXTSPLIT('Data Table'!H267, CHAR(10)), FIND("-", _xlfn.TEXTSPLIT('Data Table'!H267, CHAR(10)))-1)) *
                  (VALUE(MID(_xlfn.TEXTSPLIT('Data Table'!H267, CHAR(10)), FIND("-", _xlfn.TEXTSPLIT('Data Table'!H267, CHAR(10)))+2,
                  SEARCH("hrs", _xlfn.TEXTSPLIT('Data Table'!H267, CHAR(10)))-SEARCH("-", _xlfn.TEXTSPLIT('Data Table'!H267, CHAR(10)))-2))/12)
               ), 2),
               "-"
            )
         )
      )
   )
)</f>
        <v>10</v>
      </c>
      <c r="I266" s="203" cm="1">
        <f t="array" ref="I266">IF('Data Table'!I267="", "-",
   IF('Data Table'!I267="-", "-",
      IF(ISNUMBER('Data Table'!I267*1), 'Data Table'!I267,
         IF(ISNUMBER(SEARCH("hrs", 'Data Table'!I267)),
            IFERROR(
               ROUND(SUMPRODUCT(
                  VALUE(LEFT(_xlfn.TEXTSPLIT('Data Table'!I267, CHAR(10)), FIND("-", _xlfn.TEXTSPLIT('Data Table'!I267, CHAR(10)))-1)) *
                  (VALUE(MID(_xlfn.TEXTSPLIT('Data Table'!I267, CHAR(10)), FIND("-", _xlfn.TEXTSPLIT('Data Table'!I267, CHAR(10)))+2,
                  SEARCH("hrs", _xlfn.TEXTSPLIT('Data Table'!I267, CHAR(10)))-SEARCH("-", _xlfn.TEXTSPLIT('Data Table'!I267, CHAR(10)))-2))/12)
               ), 2),
               "-"
            )
         )
      )
   )
)</f>
        <v>11</v>
      </c>
      <c r="J266" s="203" cm="1">
        <f t="array" ref="J266">IF('Data Table'!J267="", "-",
   IF('Data Table'!J267="-", "-",
      IF(ISNUMBER('Data Table'!J267*1), 'Data Table'!J267,
         IF(ISNUMBER(SEARCH("hrs", 'Data Table'!J267)),
            IFERROR(
               ROUND(SUMPRODUCT(
                  VALUE(LEFT(_xlfn.TEXTSPLIT('Data Table'!J267, CHAR(10)), FIND("-", _xlfn.TEXTSPLIT('Data Table'!J267, CHAR(10)))-1)) *
                  (VALUE(MID(_xlfn.TEXTSPLIT('Data Table'!J267, CHAR(10)), FIND("-", _xlfn.TEXTSPLIT('Data Table'!J267, CHAR(10)))+2,
                  SEARCH("hrs", _xlfn.TEXTSPLIT('Data Table'!J267, CHAR(10)))-SEARCH("-", _xlfn.TEXTSPLIT('Data Table'!J267, CHAR(10)))-2))/12)
               ), 2),
               "-"
            )
         )
      )
   )
)</f>
        <v>3</v>
      </c>
      <c r="K266" s="203" cm="1">
        <f t="array" ref="K266">IF('Data Table'!K267="", "-",
   IF('Data Table'!K267="-", "-",
      IF(ISNUMBER('Data Table'!K267*1), 'Data Table'!K267,
         IF(ISNUMBER(SEARCH("hrs", 'Data Table'!K267)),
            IFERROR(
               ROUND(SUMPRODUCT(
                  VALUE(LEFT(_xlfn.TEXTSPLIT('Data Table'!K267, CHAR(10)), FIND("-", _xlfn.TEXTSPLIT('Data Table'!K267, CHAR(10)))-1)) *
                  (VALUE(MID(_xlfn.TEXTSPLIT('Data Table'!K267, CHAR(10)), FIND("-", _xlfn.TEXTSPLIT('Data Table'!K267, CHAR(10)))+2,
                  SEARCH("hrs", _xlfn.TEXTSPLIT('Data Table'!K267, CHAR(10)))-SEARCH("-", _xlfn.TEXTSPLIT('Data Table'!K267, CHAR(10)))-2))/12)
               ), 2),
               "-"
            )
         )
      )
   )
)</f>
        <v>4</v>
      </c>
      <c r="L266" s="203" cm="1">
        <f t="array" ref="L266">IF('Data Table'!N267="", "-",
   IF('Data Table'!N267="-", "-",
      IF(ISNUMBER('Data Table'!N267*1), 'Data Table'!N267,
         IF(ISNUMBER(SEARCH("hrs", 'Data Table'!N267)),
            IFERROR(
               ROUND(SUMPRODUCT(
                  VALUE(LEFT(_xlfn.TEXTSPLIT('Data Table'!N267, CHAR(10)), FIND("-", _xlfn.TEXTSPLIT('Data Table'!N267, CHAR(10)))-1)) *
                  (VALUE(MID(_xlfn.TEXTSPLIT('Data Table'!N267, CHAR(10)), FIND("-", _xlfn.TEXTSPLIT('Data Table'!N267, CHAR(10)))+2,
                  SEARCH("hrs", _xlfn.TEXTSPLIT('Data Table'!N267, CHAR(10)))-SEARCH("-", _xlfn.TEXTSPLIT('Data Table'!N267, CHAR(10)))-2))/12)
               ), 2),
               "-"
            )
         )
      )
   )
)</f>
        <v>2</v>
      </c>
      <c r="M266" s="203" cm="1">
        <f t="array" ref="M266">IF('Data Table'!O267="", "-",
   IF('Data Table'!O267="-", "-",
      IF(ISNUMBER('Data Table'!O267*1), 'Data Table'!O267,
         IF(ISNUMBER(SEARCH("hrs", 'Data Table'!O267)),
            IFERROR(
               ROUND(SUMPRODUCT(
                  VALUE(LEFT(_xlfn.TEXTSPLIT('Data Table'!O267, CHAR(10)), FIND("-", _xlfn.TEXTSPLIT('Data Table'!O267, CHAR(10)))-1)) *
                  (VALUE(MID(_xlfn.TEXTSPLIT('Data Table'!O267, CHAR(10)), FIND("-", _xlfn.TEXTSPLIT('Data Table'!O267, CHAR(10)))+2,
                  SEARCH("hrs", _xlfn.TEXTSPLIT('Data Table'!O267, CHAR(10)))-SEARCH("-", _xlfn.TEXTSPLIT('Data Table'!O267, CHAR(10)))-2))/12)
               ), 2),
               "-"
            )
         )
      )
   )
)</f>
        <v>2</v>
      </c>
      <c r="N266" s="203" cm="1">
        <f t="array" ref="N266">IF('Data Table'!P267="", "-",
   IF('Data Table'!P267="-", "-",
      IF(ISNUMBER('Data Table'!P267*1), 'Data Table'!P267,
         IF(ISNUMBER(SEARCH("hrs", 'Data Table'!P267)),
            IFERROR(
               ROUND(SUMPRODUCT(
                  VALUE(LEFT(_xlfn.TEXTSPLIT('Data Table'!P267, CHAR(10)), FIND("-", _xlfn.TEXTSPLIT('Data Table'!P267, CHAR(10)))-1)) *
                  (VALUE(MID(_xlfn.TEXTSPLIT('Data Table'!P267, CHAR(10)), FIND("-", _xlfn.TEXTSPLIT('Data Table'!P267, CHAR(10)))+2,
                  SEARCH("hrs", _xlfn.TEXTSPLIT('Data Table'!P267, CHAR(10)))-SEARCH("-", _xlfn.TEXTSPLIT('Data Table'!P267, CHAR(10)))-2))/12)
               ), 2),
               "-"
            )
         )
      )
   )
)</f>
        <v>7</v>
      </c>
      <c r="O266" s="203" cm="1">
        <f t="array" ref="O266">IF('Data Table'!Q267="", "-",
   IF('Data Table'!Q267="-", "-",
      IF(ISNUMBER('Data Table'!Q267*1), 'Data Table'!Q267,
         IF(ISNUMBER(SEARCH("hrs", 'Data Table'!Q267)),
            IFERROR(
               ROUND(SUMPRODUCT(
                  VALUE(LEFT(_xlfn.TEXTSPLIT('Data Table'!Q267, CHAR(10)), FIND("-", _xlfn.TEXTSPLIT('Data Table'!Q267, CHAR(10)))-1)) *
                  (VALUE(MID(_xlfn.TEXTSPLIT('Data Table'!Q267, CHAR(10)), FIND("-", _xlfn.TEXTSPLIT('Data Table'!Q267, CHAR(10)))+2,
                  SEARCH("hrs", _xlfn.TEXTSPLIT('Data Table'!Q267, CHAR(10)))-SEARCH("-", _xlfn.TEXTSPLIT('Data Table'!Q267, CHAR(10)))-2))/12)
               ), 2),
               "-"
            )
         )
      )
   )
)</f>
        <v>6</v>
      </c>
      <c r="P266" s="203" cm="1">
        <f t="array" ref="P266">IF('Data Table'!R267="", "-",
   IF('Data Table'!R267="-", "-",
      IF(ISNUMBER('Data Table'!R267*1), 'Data Table'!R267,
         IF(ISNUMBER(SEARCH("hrs", 'Data Table'!R267)),
            IFERROR(
               ROUND(SUMPRODUCT(
                  VALUE(LEFT(_xlfn.TEXTSPLIT('Data Table'!R267, CHAR(10)), FIND("-", _xlfn.TEXTSPLIT('Data Table'!R267, CHAR(10)))-1)) *
                  (VALUE(MID(_xlfn.TEXTSPLIT('Data Table'!R267, CHAR(10)), FIND("-", _xlfn.TEXTSPLIT('Data Table'!R267, CHAR(10)))+2,
                  SEARCH("hrs", _xlfn.TEXTSPLIT('Data Table'!R267, CHAR(10)))-SEARCH("-", _xlfn.TEXTSPLIT('Data Table'!R267, CHAR(10)))-2))/12)
               ), 2),
               "-"
            )
         )
      )
   )
)</f>
        <v>3</v>
      </c>
      <c r="Q266" s="203" cm="1">
        <f t="array" ref="Q266">IF('Data Table'!S267="", "-",
   IF('Data Table'!S267="-", "-",
      IF(ISNUMBER('Data Table'!S267*1), 'Data Table'!S267,
         IF(ISNUMBER(SEARCH("hrs", 'Data Table'!S267)),
            IFERROR(
               ROUND(SUMPRODUCT(
                  VALUE(LEFT(_xlfn.TEXTSPLIT('Data Table'!S267, CHAR(10)), FIND("-", _xlfn.TEXTSPLIT('Data Table'!S267, CHAR(10)))-1)) *
                  (VALUE(MID(_xlfn.TEXTSPLIT('Data Table'!S267, CHAR(10)), FIND("-", _xlfn.TEXTSPLIT('Data Table'!S267, CHAR(10)))+2,
                  SEARCH("hrs", _xlfn.TEXTSPLIT('Data Table'!S267, CHAR(10)))-SEARCH("-", _xlfn.TEXTSPLIT('Data Table'!S267, CHAR(10)))-2))/12)
               ), 2),
               "-"
            )
         )
      )
   )
)</f>
        <v>3</v>
      </c>
      <c r="R266" s="203" cm="1">
        <f t="array" ref="R266">IF('Data Table'!T267="", "-",
   IF('Data Table'!T267="-", "-",
      IF(ISNUMBER('Data Table'!T267*1), 'Data Table'!T267,
         IF(ISNUMBER(SEARCH("hrs", 'Data Table'!T267)),
            IFERROR(
               ROUND(SUMPRODUCT(
                  VALUE(LEFT(_xlfn.TEXTSPLIT('Data Table'!T267, CHAR(10)), FIND("-", _xlfn.TEXTSPLIT('Data Table'!T267, CHAR(10)))-1)) *
                  (VALUE(MID(_xlfn.TEXTSPLIT('Data Table'!T267, CHAR(10)), FIND("-", _xlfn.TEXTSPLIT('Data Table'!T267, CHAR(10)))+2,
                  SEARCH("hrs", _xlfn.TEXTSPLIT('Data Table'!T267, CHAR(10)))-SEARCH("-", _xlfn.TEXTSPLIT('Data Table'!T267, CHAR(10)))-2))/12)
               ), 2),
               "-"
            )
         )
      )
   )
)</f>
        <v>6</v>
      </c>
      <c r="S266" s="203" cm="1">
        <f t="array" ref="S266">IF('Data Table'!U267="", "-",
   IF('Data Table'!U267="-", "-",
      IF(ISNUMBER('Data Table'!U267*1), 'Data Table'!U267,
         IF(ISNUMBER(SEARCH("hrs", 'Data Table'!U267)),
            IFERROR(
               ROUND(SUMPRODUCT(
                  VALUE(LEFT(_xlfn.TEXTSPLIT('Data Table'!U267, CHAR(10)), FIND("-", _xlfn.TEXTSPLIT('Data Table'!U267, CHAR(10)))-1)) *
                  (VALUE(MID(_xlfn.TEXTSPLIT('Data Table'!U267, CHAR(10)), FIND("-", _xlfn.TEXTSPLIT('Data Table'!U267, CHAR(10)))+2,
                  SEARCH("hrs", _xlfn.TEXTSPLIT('Data Table'!U267, CHAR(10)))-SEARCH("-", _xlfn.TEXTSPLIT('Data Table'!U267, CHAR(10)))-2))/12)
               ), 2),
               "-"
            )
         )
      )
   )
)</f>
        <v>6</v>
      </c>
      <c r="T266" s="253">
        <v>25629.524000000001</v>
      </c>
      <c r="U266" s="275">
        <v>76304</v>
      </c>
      <c r="V266" s="253">
        <v>1020</v>
      </c>
      <c r="W266" s="208"/>
    </row>
    <row r="267" spans="1:23" s="3" customFormat="1" ht="20.25" customHeight="1">
      <c r="A267" s="205">
        <v>45577</v>
      </c>
      <c r="B267" s="203" cm="1">
        <f t="array" ref="B267">IF('Data Table'!B268="", "-",
   IF('Data Table'!B268="-", "-",
      IF(ISNUMBER('Data Table'!B268*1), 'Data Table'!B268,
         IF(ISNUMBER(SEARCH("hrs", 'Data Table'!B268)),
            IFERROR(
               ROUND(SUMPRODUCT(
                  VALUE(LEFT(_xlfn.TEXTSPLIT('Data Table'!B268, CHAR(10)), FIND("-", _xlfn.TEXTSPLIT('Data Table'!B268, CHAR(10)))-1)) *
                  (VALUE(MID(_xlfn.TEXTSPLIT('Data Table'!B268, CHAR(10)), FIND("-", _xlfn.TEXTSPLIT('Data Table'!B268, CHAR(10)))+2,
                  SEARCH("hrs", _xlfn.TEXTSPLIT('Data Table'!B268, CHAR(10)))-SEARCH("-", _xlfn.TEXTSPLIT('Data Table'!B268, CHAR(10)))-2))/12)
               ), 2),
               "-"
            )
         )
      )
   )
)</f>
        <v>102</v>
      </c>
      <c r="C267" s="203" cm="1">
        <f t="array" ref="C267">IF('Data Table'!C268="", "-",
   IF('Data Table'!C268="-", "-",
      IF(ISNUMBER('Data Table'!C268*1), 'Data Table'!C268,
         IF(ISNUMBER(SEARCH("hrs", 'Data Table'!C268)),
            IFERROR(
               ROUND(SUMPRODUCT(
                  VALUE(LEFT(_xlfn.TEXTSPLIT('Data Table'!C268, CHAR(10)), FIND("-", _xlfn.TEXTSPLIT('Data Table'!C268, CHAR(10)))-1)) *
                  (VALUE(MID(_xlfn.TEXTSPLIT('Data Table'!C268, CHAR(10)), FIND("-", _xlfn.TEXTSPLIT('Data Table'!C268, CHAR(10)))+2,
                  SEARCH("hrs", _xlfn.TEXTSPLIT('Data Table'!C268, CHAR(10)))-SEARCH("-", _xlfn.TEXTSPLIT('Data Table'!C268, CHAR(10)))-2))/12)
               ), 2),
               "-"
            )
         )
      )
   )
)</f>
        <v>130</v>
      </c>
      <c r="D267" s="203" cm="1">
        <f t="array" ref="D267">IF('Data Table'!D268="", "-",
   IF('Data Table'!D268="-", "-",
      IF(ISNUMBER('Data Table'!D268*1), 'Data Table'!D268,
         IF(ISNUMBER(SEARCH("hrs", 'Data Table'!D268)),
            IFERROR(
               ROUND(SUMPRODUCT(
                  VALUE(LEFT(_xlfn.TEXTSPLIT('Data Table'!D268, CHAR(10)), FIND("-", _xlfn.TEXTSPLIT('Data Table'!D268, CHAR(10)))-1)) *
                  (VALUE(MID(_xlfn.TEXTSPLIT('Data Table'!D268, CHAR(10)), FIND("-", _xlfn.TEXTSPLIT('Data Table'!D268, CHAR(10)))+2,
                  SEARCH("hrs", _xlfn.TEXTSPLIT('Data Table'!D268, CHAR(10)))-SEARCH("-", _xlfn.TEXTSPLIT('Data Table'!D268, CHAR(10)))-2))/12)
               ), 2),
               "-"
            )
         )
      )
   )
)</f>
        <v>29</v>
      </c>
      <c r="E267" s="203" cm="1">
        <f t="array" ref="E267">IF('Data Table'!E268="", "-",
   IF('Data Table'!E268="-", "-",
      IF(ISNUMBER('Data Table'!E268*1), 'Data Table'!E268,
         IF(ISNUMBER(SEARCH("hrs", 'Data Table'!E268)),
            IFERROR(
               ROUND(SUMPRODUCT(
                  VALUE(LEFT(_xlfn.TEXTSPLIT('Data Table'!E268, CHAR(10)), FIND("-", _xlfn.TEXTSPLIT('Data Table'!E268, CHAR(10)))-1)) *
                  (VALUE(MID(_xlfn.TEXTSPLIT('Data Table'!E268, CHAR(10)), FIND("-", _xlfn.TEXTSPLIT('Data Table'!E268, CHAR(10)))+2,
                  SEARCH("hrs", _xlfn.TEXTSPLIT('Data Table'!E268, CHAR(10)))-SEARCH("-", _xlfn.TEXTSPLIT('Data Table'!E268, CHAR(10)))-2))/12)
               ), 2),
               "-"
            )
         )
      )
   )
)</f>
        <v>30</v>
      </c>
      <c r="F267" s="203" cm="1">
        <f t="array" ref="F267">IF('Data Table'!F268="", "-",
   IF('Data Table'!F268="-", "-",
      IF(ISNUMBER('Data Table'!F268*1), 'Data Table'!F268,
         IF(ISNUMBER(SEARCH("hrs", 'Data Table'!F268)),
            IFERROR(
               ROUND(SUMPRODUCT(
                  VALUE(LEFT(_xlfn.TEXTSPLIT('Data Table'!F268, CHAR(10)), FIND("-", _xlfn.TEXTSPLIT('Data Table'!F268, CHAR(10)))-1)) *
                  (VALUE(MID(_xlfn.TEXTSPLIT('Data Table'!F268, CHAR(10)), FIND("-", _xlfn.TEXTSPLIT('Data Table'!F268, CHAR(10)))+2,
                  SEARCH("hrs", _xlfn.TEXTSPLIT('Data Table'!F268, CHAR(10)))-SEARCH("-", _xlfn.TEXTSPLIT('Data Table'!F268, CHAR(10)))-2))/12)
               ), 2),
               "-"
            )
         )
      )
   )
)</f>
        <v>10</v>
      </c>
      <c r="G267" s="203" cm="1">
        <f t="array" ref="G267">IF('Data Table'!G268="", "-",
   IF('Data Table'!G268="-", "-",
      IF(ISNUMBER('Data Table'!G268*1), 'Data Table'!G268,
         IF(ISNUMBER(SEARCH("hrs", 'Data Table'!G268)),
            IFERROR(
               ROUND(SUMPRODUCT(
                  VALUE(LEFT(_xlfn.TEXTSPLIT('Data Table'!G268, CHAR(10)), FIND("-", _xlfn.TEXTSPLIT('Data Table'!G268, CHAR(10)))-1)) *
                  (VALUE(MID(_xlfn.TEXTSPLIT('Data Table'!G268, CHAR(10)), FIND("-", _xlfn.TEXTSPLIT('Data Table'!G268, CHAR(10)))+2,
                  SEARCH("hrs", _xlfn.TEXTSPLIT('Data Table'!G268, CHAR(10)))-SEARCH("-", _xlfn.TEXTSPLIT('Data Table'!G268, CHAR(10)))-2))/12)
               ), 2),
               "-"
            )
         )
      )
   )
)</f>
        <v>10</v>
      </c>
      <c r="H267" s="203" cm="1">
        <f t="array" ref="H267">IF('Data Table'!H268="", "-",
   IF('Data Table'!H268="-", "-",
      IF(ISNUMBER('Data Table'!H268*1), 'Data Table'!H268,
         IF(ISNUMBER(SEARCH("hrs", 'Data Table'!H268)),
            IFERROR(
               ROUND(SUMPRODUCT(
                  VALUE(LEFT(_xlfn.TEXTSPLIT('Data Table'!H268, CHAR(10)), FIND("-", _xlfn.TEXTSPLIT('Data Table'!H268, CHAR(10)))-1)) *
                  (VALUE(MID(_xlfn.TEXTSPLIT('Data Table'!H268, CHAR(10)), FIND("-", _xlfn.TEXTSPLIT('Data Table'!H268, CHAR(10)))+2,
                  SEARCH("hrs", _xlfn.TEXTSPLIT('Data Table'!H268, CHAR(10)))-SEARCH("-", _xlfn.TEXTSPLIT('Data Table'!H268, CHAR(10)))-2))/12)
               ), 2),
               "-"
            )
         )
      )
   )
)</f>
        <v>11</v>
      </c>
      <c r="I267" s="203" cm="1">
        <f t="array" ref="I267">IF('Data Table'!I268="", "-",
   IF('Data Table'!I268="-", "-",
      IF(ISNUMBER('Data Table'!I268*1), 'Data Table'!I268,
         IF(ISNUMBER(SEARCH("hrs", 'Data Table'!I268)),
            IFERROR(
               ROUND(SUMPRODUCT(
                  VALUE(LEFT(_xlfn.TEXTSPLIT('Data Table'!I268, CHAR(10)), FIND("-", _xlfn.TEXTSPLIT('Data Table'!I268, CHAR(10)))-1)) *
                  (VALUE(MID(_xlfn.TEXTSPLIT('Data Table'!I268, CHAR(10)), FIND("-", _xlfn.TEXTSPLIT('Data Table'!I268, CHAR(10)))+2,
                  SEARCH("hrs", _xlfn.TEXTSPLIT('Data Table'!I268, CHAR(10)))-SEARCH("-", _xlfn.TEXTSPLIT('Data Table'!I268, CHAR(10)))-2))/12)
               ), 2),
               "-"
            )
         )
      )
   )
)</f>
        <v>11</v>
      </c>
      <c r="J267" s="203" cm="1">
        <f t="array" ref="J267">IF('Data Table'!J268="", "-",
   IF('Data Table'!J268="-", "-",
      IF(ISNUMBER('Data Table'!J268*1), 'Data Table'!J268,
         IF(ISNUMBER(SEARCH("hrs", 'Data Table'!J268)),
            IFERROR(
               ROUND(SUMPRODUCT(
                  VALUE(LEFT(_xlfn.TEXTSPLIT('Data Table'!J268, CHAR(10)), FIND("-", _xlfn.TEXTSPLIT('Data Table'!J268, CHAR(10)))-1)) *
                  (VALUE(MID(_xlfn.TEXTSPLIT('Data Table'!J268, CHAR(10)), FIND("-", _xlfn.TEXTSPLIT('Data Table'!J268, CHAR(10)))+2,
                  SEARCH("hrs", _xlfn.TEXTSPLIT('Data Table'!J268, CHAR(10)))-SEARCH("-", _xlfn.TEXTSPLIT('Data Table'!J268, CHAR(10)))-2))/12)
               ), 2),
               "-"
            )
         )
      )
   )
)</f>
        <v>3</v>
      </c>
      <c r="K267" s="203" cm="1">
        <f t="array" ref="K267">IF('Data Table'!K268="", "-",
   IF('Data Table'!K268="-", "-",
      IF(ISNUMBER('Data Table'!K268*1), 'Data Table'!K268,
         IF(ISNUMBER(SEARCH("hrs", 'Data Table'!K268)),
            IFERROR(
               ROUND(SUMPRODUCT(
                  VALUE(LEFT(_xlfn.TEXTSPLIT('Data Table'!K268, CHAR(10)), FIND("-", _xlfn.TEXTSPLIT('Data Table'!K268, CHAR(10)))-1)) *
                  (VALUE(MID(_xlfn.TEXTSPLIT('Data Table'!K268, CHAR(10)), FIND("-", _xlfn.TEXTSPLIT('Data Table'!K268, CHAR(10)))+2,
                  SEARCH("hrs", _xlfn.TEXTSPLIT('Data Table'!K268, CHAR(10)))-SEARCH("-", _xlfn.TEXTSPLIT('Data Table'!K268, CHAR(10)))-2))/12)
               ), 2),
               "-"
            )
         )
      )
   )
)</f>
        <v>2</v>
      </c>
      <c r="L267" s="203" cm="1">
        <f t="array" ref="L267">IF('Data Table'!N268="", "-",
   IF('Data Table'!N268="-", "-",
      IF(ISNUMBER('Data Table'!N268*1), 'Data Table'!N268,
         IF(ISNUMBER(SEARCH("hrs", 'Data Table'!N268)),
            IFERROR(
               ROUND(SUMPRODUCT(
                  VALUE(LEFT(_xlfn.TEXTSPLIT('Data Table'!N268, CHAR(10)), FIND("-", _xlfn.TEXTSPLIT('Data Table'!N268, CHAR(10)))-1)) *
                  (VALUE(MID(_xlfn.TEXTSPLIT('Data Table'!N268, CHAR(10)), FIND("-", _xlfn.TEXTSPLIT('Data Table'!N268, CHAR(10)))+2,
                  SEARCH("hrs", _xlfn.TEXTSPLIT('Data Table'!N268, CHAR(10)))-SEARCH("-", _xlfn.TEXTSPLIT('Data Table'!N268, CHAR(10)))-2))/12)
               ), 2),
               "-"
            )
         )
      )
   )
)</f>
        <v>1</v>
      </c>
      <c r="M267" s="203" cm="1">
        <f t="array" ref="M267">IF('Data Table'!O268="", "-",
   IF('Data Table'!O268="-", "-",
      IF(ISNUMBER('Data Table'!O268*1), 'Data Table'!O268,
         IF(ISNUMBER(SEARCH("hrs", 'Data Table'!O268)),
            IFERROR(
               ROUND(SUMPRODUCT(
                  VALUE(LEFT(_xlfn.TEXTSPLIT('Data Table'!O268, CHAR(10)), FIND("-", _xlfn.TEXTSPLIT('Data Table'!O268, CHAR(10)))-1)) *
                  (VALUE(MID(_xlfn.TEXTSPLIT('Data Table'!O268, CHAR(10)), FIND("-", _xlfn.TEXTSPLIT('Data Table'!O268, CHAR(10)))+2,
                  SEARCH("hrs", _xlfn.TEXTSPLIT('Data Table'!O268, CHAR(10)))-SEARCH("-", _xlfn.TEXTSPLIT('Data Table'!O268, CHAR(10)))-2))/12)
               ), 2),
               "-"
            )
         )
      )
   )
)</f>
        <v>1</v>
      </c>
      <c r="N267" s="203" cm="1">
        <f t="array" ref="N267">IF('Data Table'!P268="", "-",
   IF('Data Table'!P268="-", "-",
      IF(ISNUMBER('Data Table'!P268*1), 'Data Table'!P268,
         IF(ISNUMBER(SEARCH("hrs", 'Data Table'!P268)),
            IFERROR(
               ROUND(SUMPRODUCT(
                  VALUE(LEFT(_xlfn.TEXTSPLIT('Data Table'!P268, CHAR(10)), FIND("-", _xlfn.TEXTSPLIT('Data Table'!P268, CHAR(10)))-1)) *
                  (VALUE(MID(_xlfn.TEXTSPLIT('Data Table'!P268, CHAR(10)), FIND("-", _xlfn.TEXTSPLIT('Data Table'!P268, CHAR(10)))+2,
                  SEARCH("hrs", _xlfn.TEXTSPLIT('Data Table'!P268, CHAR(10)))-SEARCH("-", _xlfn.TEXTSPLIT('Data Table'!P268, CHAR(10)))-2))/12)
               ), 2),
               "-"
            )
         )
      )
   )
)</f>
        <v>5</v>
      </c>
      <c r="O267" s="203" cm="1">
        <f t="array" ref="O267">IF('Data Table'!Q268="", "-",
   IF('Data Table'!Q268="-", "-",
      IF(ISNUMBER('Data Table'!Q268*1), 'Data Table'!Q268,
         IF(ISNUMBER(SEARCH("hrs", 'Data Table'!Q268)),
            IFERROR(
               ROUND(SUMPRODUCT(
                  VALUE(LEFT(_xlfn.TEXTSPLIT('Data Table'!Q268, CHAR(10)), FIND("-", _xlfn.TEXTSPLIT('Data Table'!Q268, CHAR(10)))-1)) *
                  (VALUE(MID(_xlfn.TEXTSPLIT('Data Table'!Q268, CHAR(10)), FIND("-", _xlfn.TEXTSPLIT('Data Table'!Q268, CHAR(10)))+2,
                  SEARCH("hrs", _xlfn.TEXTSPLIT('Data Table'!Q268, CHAR(10)))-SEARCH("-", _xlfn.TEXTSPLIT('Data Table'!Q268, CHAR(10)))-2))/12)
               ), 2),
               "-"
            )
         )
      )
   )
)</f>
        <v>6</v>
      </c>
      <c r="P267" s="203" cm="1">
        <f t="array" ref="P267">IF('Data Table'!R268="", "-",
   IF('Data Table'!R268="-", "-",
      IF(ISNUMBER('Data Table'!R268*1), 'Data Table'!R268,
         IF(ISNUMBER(SEARCH("hrs", 'Data Table'!R268)),
            IFERROR(
               ROUND(SUMPRODUCT(
                  VALUE(LEFT(_xlfn.TEXTSPLIT('Data Table'!R268, CHAR(10)), FIND("-", _xlfn.TEXTSPLIT('Data Table'!R268, CHAR(10)))-1)) *
                  (VALUE(MID(_xlfn.TEXTSPLIT('Data Table'!R268, CHAR(10)), FIND("-", _xlfn.TEXTSPLIT('Data Table'!R268, CHAR(10)))+2,
                  SEARCH("hrs", _xlfn.TEXTSPLIT('Data Table'!R268, CHAR(10)))-SEARCH("-", _xlfn.TEXTSPLIT('Data Table'!R268, CHAR(10)))-2))/12)
               ), 2),
               "-"
            )
         )
      )
   )
)</f>
        <v>3</v>
      </c>
      <c r="Q267" s="203" cm="1">
        <f t="array" ref="Q267">IF('Data Table'!S268="", "-",
   IF('Data Table'!S268="-", "-",
      IF(ISNUMBER('Data Table'!S268*1), 'Data Table'!S268,
         IF(ISNUMBER(SEARCH("hrs", 'Data Table'!S268)),
            IFERROR(
               ROUND(SUMPRODUCT(
                  VALUE(LEFT(_xlfn.TEXTSPLIT('Data Table'!S268, CHAR(10)), FIND("-", _xlfn.TEXTSPLIT('Data Table'!S268, CHAR(10)))-1)) *
                  (VALUE(MID(_xlfn.TEXTSPLIT('Data Table'!S268, CHAR(10)), FIND("-", _xlfn.TEXTSPLIT('Data Table'!S268, CHAR(10)))+2,
                  SEARCH("hrs", _xlfn.TEXTSPLIT('Data Table'!S268, CHAR(10)))-SEARCH("-", _xlfn.TEXTSPLIT('Data Table'!S268, CHAR(10)))-2))/12)
               ), 2),
               "-"
            )
         )
      )
   )
)</f>
        <v>3</v>
      </c>
      <c r="R267" s="203" cm="1">
        <f t="array" ref="R267">IF('Data Table'!T268="", "-",
   IF('Data Table'!T268="-", "-",
      IF(ISNUMBER('Data Table'!T268*1), 'Data Table'!T268,
         IF(ISNUMBER(SEARCH("hrs", 'Data Table'!T268)),
            IFERROR(
               ROUND(SUMPRODUCT(
                  VALUE(LEFT(_xlfn.TEXTSPLIT('Data Table'!T268, CHAR(10)), FIND("-", _xlfn.TEXTSPLIT('Data Table'!T268, CHAR(10)))-1)) *
                  (VALUE(MID(_xlfn.TEXTSPLIT('Data Table'!T268, CHAR(10)), FIND("-", _xlfn.TEXTSPLIT('Data Table'!T268, CHAR(10)))+2,
                  SEARCH("hrs", _xlfn.TEXTSPLIT('Data Table'!T268, CHAR(10)))-SEARCH("-", _xlfn.TEXTSPLIT('Data Table'!T268, CHAR(10)))-2))/12)
               ), 2),
               "-"
            )
         )
      )
   )
)</f>
        <v>6</v>
      </c>
      <c r="S267" s="203" cm="1">
        <f t="array" ref="S267">IF('Data Table'!U268="", "-",
   IF('Data Table'!U268="-", "-",
      IF(ISNUMBER('Data Table'!U268*1), 'Data Table'!U268,
         IF(ISNUMBER(SEARCH("hrs", 'Data Table'!U268)),
            IFERROR(
               ROUND(SUMPRODUCT(
                  VALUE(LEFT(_xlfn.TEXTSPLIT('Data Table'!U268, CHAR(10)), FIND("-", _xlfn.TEXTSPLIT('Data Table'!U268, CHAR(10)))-1)) *
                  (VALUE(MID(_xlfn.TEXTSPLIT('Data Table'!U268, CHAR(10)), FIND("-", _xlfn.TEXTSPLIT('Data Table'!U268, CHAR(10)))+2,
                  SEARCH("hrs", _xlfn.TEXTSPLIT('Data Table'!U268, CHAR(10)))-SEARCH("-", _xlfn.TEXTSPLIT('Data Table'!U268, CHAR(10)))-2))/12)
               ), 2),
               "-"
            )
         )
      )
   )
)</f>
        <v>6</v>
      </c>
      <c r="T267" s="253">
        <v>26190.672999999999</v>
      </c>
      <c r="U267" s="275">
        <v>77680</v>
      </c>
      <c r="V267" s="253">
        <v>1064</v>
      </c>
      <c r="W267" s="208"/>
    </row>
    <row r="268" spans="1:23" s="3" customFormat="1" ht="20.25" customHeight="1">
      <c r="A268" s="205">
        <v>45578</v>
      </c>
      <c r="B268" s="203" cm="1">
        <f t="array" ref="B268">IF('Data Table'!B269="", "-",
   IF('Data Table'!B269="-", "-",
      IF(ISNUMBER('Data Table'!B269*1), 'Data Table'!B269,
         IF(ISNUMBER(SEARCH("hrs", 'Data Table'!B269)),
            IFERROR(
               ROUND(SUMPRODUCT(
                  VALUE(LEFT(_xlfn.TEXTSPLIT('Data Table'!B269, CHAR(10)), FIND("-", _xlfn.TEXTSPLIT('Data Table'!B269, CHAR(10)))-1)) *
                  (VALUE(MID(_xlfn.TEXTSPLIT('Data Table'!B269, CHAR(10)), FIND("-", _xlfn.TEXTSPLIT('Data Table'!B269, CHAR(10)))+2,
                  SEARCH("hrs", _xlfn.TEXTSPLIT('Data Table'!B269, CHAR(10)))-SEARCH("-", _xlfn.TEXTSPLIT('Data Table'!B269, CHAR(10)))-2))/12)
               ), 2),
               "-"
            )
         )
      )
   )
)</f>
        <v>175</v>
      </c>
      <c r="C268" s="203" cm="1">
        <f t="array" ref="C268">IF('Data Table'!C269="", "-",
   IF('Data Table'!C269="-", "-",
      IF(ISNUMBER('Data Table'!C269*1), 'Data Table'!C269,
         IF(ISNUMBER(SEARCH("hrs", 'Data Table'!C269)),
            IFERROR(
               ROUND(SUMPRODUCT(
                  VALUE(LEFT(_xlfn.TEXTSPLIT('Data Table'!C269, CHAR(10)), FIND("-", _xlfn.TEXTSPLIT('Data Table'!C269, CHAR(10)))-1)) *
                  (VALUE(MID(_xlfn.TEXTSPLIT('Data Table'!C269, CHAR(10)), FIND("-", _xlfn.TEXTSPLIT('Data Table'!C269, CHAR(10)))+2,
                  SEARCH("hrs", _xlfn.TEXTSPLIT('Data Table'!C269, CHAR(10)))-SEARCH("-", _xlfn.TEXTSPLIT('Data Table'!C269, CHAR(10)))-2))/12)
               ), 2),
               "-"
            )
         )
      )
   )
)</f>
        <v>142</v>
      </c>
      <c r="D268" s="203" cm="1">
        <f t="array" ref="D268">IF('Data Table'!D269="", "-",
   IF('Data Table'!D269="-", "-",
      IF(ISNUMBER('Data Table'!D269*1), 'Data Table'!D269,
         IF(ISNUMBER(SEARCH("hrs", 'Data Table'!D269)),
            IFERROR(
               ROUND(SUMPRODUCT(
                  VALUE(LEFT(_xlfn.TEXTSPLIT('Data Table'!D269, CHAR(10)), FIND("-", _xlfn.TEXTSPLIT('Data Table'!D269, CHAR(10)))-1)) *
                  (VALUE(MID(_xlfn.TEXTSPLIT('Data Table'!D269, CHAR(10)), FIND("-", _xlfn.TEXTSPLIT('Data Table'!D269, CHAR(10)))+2,
                  SEARCH("hrs", _xlfn.TEXTSPLIT('Data Table'!D269, CHAR(10)))-SEARCH("-", _xlfn.TEXTSPLIT('Data Table'!D269, CHAR(10)))-2))/12)
               ), 2),
               "-"
            )
         )
      )
   )
)</f>
        <v>30</v>
      </c>
      <c r="E268" s="203" cm="1">
        <f t="array" ref="E268">IF('Data Table'!E269="", "-",
   IF('Data Table'!E269="-", "-",
      IF(ISNUMBER('Data Table'!E269*1), 'Data Table'!E269,
         IF(ISNUMBER(SEARCH("hrs", 'Data Table'!E269)),
            IFERROR(
               ROUND(SUMPRODUCT(
                  VALUE(LEFT(_xlfn.TEXTSPLIT('Data Table'!E269, CHAR(10)), FIND("-", _xlfn.TEXTSPLIT('Data Table'!E269, CHAR(10)))-1)) *
                  (VALUE(MID(_xlfn.TEXTSPLIT('Data Table'!E269, CHAR(10)), FIND("-", _xlfn.TEXTSPLIT('Data Table'!E269, CHAR(10)))+2,
                  SEARCH("hrs", _xlfn.TEXTSPLIT('Data Table'!E269, CHAR(10)))-SEARCH("-", _xlfn.TEXTSPLIT('Data Table'!E269, CHAR(10)))-2))/12)
               ), 2),
               "-"
            )
         )
      )
   )
)</f>
        <v>30</v>
      </c>
      <c r="F268" s="203" cm="1">
        <f t="array" ref="F268">IF('Data Table'!F269="", "-",
   IF('Data Table'!F269="-", "-",
      IF(ISNUMBER('Data Table'!F269*1), 'Data Table'!F269,
         IF(ISNUMBER(SEARCH("hrs", 'Data Table'!F269)),
            IFERROR(
               ROUND(SUMPRODUCT(
                  VALUE(LEFT(_xlfn.TEXTSPLIT('Data Table'!F269, CHAR(10)), FIND("-", _xlfn.TEXTSPLIT('Data Table'!F269, CHAR(10)))-1)) *
                  (VALUE(MID(_xlfn.TEXTSPLIT('Data Table'!F269, CHAR(10)), FIND("-", _xlfn.TEXTSPLIT('Data Table'!F269, CHAR(10)))+2,
                  SEARCH("hrs", _xlfn.TEXTSPLIT('Data Table'!F269, CHAR(10)))-SEARCH("-", _xlfn.TEXTSPLIT('Data Table'!F269, CHAR(10)))-2))/12)
               ), 2),
               "-"
            )
         )
      )
   )
)</f>
        <v>10</v>
      </c>
      <c r="G268" s="203" cm="1">
        <f t="array" ref="G268">IF('Data Table'!G269="", "-",
   IF('Data Table'!G269="-", "-",
      IF(ISNUMBER('Data Table'!G269*1), 'Data Table'!G269,
         IF(ISNUMBER(SEARCH("hrs", 'Data Table'!G269)),
            IFERROR(
               ROUND(SUMPRODUCT(
                  VALUE(LEFT(_xlfn.TEXTSPLIT('Data Table'!G269, CHAR(10)), FIND("-", _xlfn.TEXTSPLIT('Data Table'!G269, CHAR(10)))-1)) *
                  (VALUE(MID(_xlfn.TEXTSPLIT('Data Table'!G269, CHAR(10)), FIND("-", _xlfn.TEXTSPLIT('Data Table'!G269, CHAR(10)))+2,
                  SEARCH("hrs", _xlfn.TEXTSPLIT('Data Table'!G269, CHAR(10)))-SEARCH("-", _xlfn.TEXTSPLIT('Data Table'!G269, CHAR(10)))-2))/12)
               ), 2),
               "-"
            )
         )
      )
   )
)</f>
        <v>9</v>
      </c>
      <c r="H268" s="203" cm="1">
        <f t="array" ref="H268">IF('Data Table'!H269="", "-",
   IF('Data Table'!H269="-", "-",
      IF(ISNUMBER('Data Table'!H269*1), 'Data Table'!H269,
         IF(ISNUMBER(SEARCH("hrs", 'Data Table'!H269)),
            IFERROR(
               ROUND(SUMPRODUCT(
                  VALUE(LEFT(_xlfn.TEXTSPLIT('Data Table'!H269, CHAR(10)), FIND("-", _xlfn.TEXTSPLIT('Data Table'!H269, CHAR(10)))-1)) *
                  (VALUE(MID(_xlfn.TEXTSPLIT('Data Table'!H269, CHAR(10)), FIND("-", _xlfn.TEXTSPLIT('Data Table'!H269, CHAR(10)))+2,
                  SEARCH("hrs", _xlfn.TEXTSPLIT('Data Table'!H269, CHAR(10)))-SEARCH("-", _xlfn.TEXTSPLIT('Data Table'!H269, CHAR(10)))-2))/12)
               ), 2),
               "-"
            )
         )
      )
   )
)</f>
        <v>11</v>
      </c>
      <c r="I268" s="203" cm="1">
        <f t="array" ref="I268">IF('Data Table'!I269="", "-",
   IF('Data Table'!I269="-", "-",
      IF(ISNUMBER('Data Table'!I269*1), 'Data Table'!I269,
         IF(ISNUMBER(SEARCH("hrs", 'Data Table'!I269)),
            IFERROR(
               ROUND(SUMPRODUCT(
                  VALUE(LEFT(_xlfn.TEXTSPLIT('Data Table'!I269, CHAR(10)), FIND("-", _xlfn.TEXTSPLIT('Data Table'!I269, CHAR(10)))-1)) *
                  (VALUE(MID(_xlfn.TEXTSPLIT('Data Table'!I269, CHAR(10)), FIND("-", _xlfn.TEXTSPLIT('Data Table'!I269, CHAR(10)))+2,
                  SEARCH("hrs", _xlfn.TEXTSPLIT('Data Table'!I269, CHAR(10)))-SEARCH("-", _xlfn.TEXTSPLIT('Data Table'!I269, CHAR(10)))-2))/12)
               ), 2),
               "-"
            )
         )
      )
   )
)</f>
        <v>11</v>
      </c>
      <c r="J268" s="203" cm="1">
        <f t="array" ref="J268">IF('Data Table'!J269="", "-",
   IF('Data Table'!J269="-", "-",
      IF(ISNUMBER('Data Table'!J269*1), 'Data Table'!J269,
         IF(ISNUMBER(SEARCH("hrs", 'Data Table'!J269)),
            IFERROR(
               ROUND(SUMPRODUCT(
                  VALUE(LEFT(_xlfn.TEXTSPLIT('Data Table'!J269, CHAR(10)), FIND("-", _xlfn.TEXTSPLIT('Data Table'!J269, CHAR(10)))-1)) *
                  (VALUE(MID(_xlfn.TEXTSPLIT('Data Table'!J269, CHAR(10)), FIND("-", _xlfn.TEXTSPLIT('Data Table'!J269, CHAR(10)))+2,
                  SEARCH("hrs", _xlfn.TEXTSPLIT('Data Table'!J269, CHAR(10)))-SEARCH("-", _xlfn.TEXTSPLIT('Data Table'!J269, CHAR(10)))-2))/12)
               ), 2),
               "-"
            )
         )
      )
   )
)</f>
        <v>3</v>
      </c>
      <c r="K268" s="203" cm="1">
        <f t="array" ref="K268">IF('Data Table'!K269="", "-",
   IF('Data Table'!K269="-", "-",
      IF(ISNUMBER('Data Table'!K269*1), 'Data Table'!K269,
         IF(ISNUMBER(SEARCH("hrs", 'Data Table'!K269)),
            IFERROR(
               ROUND(SUMPRODUCT(
                  VALUE(LEFT(_xlfn.TEXTSPLIT('Data Table'!K269, CHAR(10)), FIND("-", _xlfn.TEXTSPLIT('Data Table'!K269, CHAR(10)))-1)) *
                  (VALUE(MID(_xlfn.TEXTSPLIT('Data Table'!K269, CHAR(10)), FIND("-", _xlfn.TEXTSPLIT('Data Table'!K269, CHAR(10)))+2,
                  SEARCH("hrs", _xlfn.TEXTSPLIT('Data Table'!K269, CHAR(10)))-SEARCH("-", _xlfn.TEXTSPLIT('Data Table'!K269, CHAR(10)))-2))/12)
               ), 2),
               "-"
            )
         )
      )
   )
)</f>
        <v>3</v>
      </c>
      <c r="L268" s="203" cm="1">
        <f t="array" ref="L268">IF('Data Table'!N269="", "-",
   IF('Data Table'!N269="-", "-",
      IF(ISNUMBER('Data Table'!N269*1), 'Data Table'!N269,
         IF(ISNUMBER(SEARCH("hrs", 'Data Table'!N269)),
            IFERROR(
               ROUND(SUMPRODUCT(
                  VALUE(LEFT(_xlfn.TEXTSPLIT('Data Table'!N269, CHAR(10)), FIND("-", _xlfn.TEXTSPLIT('Data Table'!N269, CHAR(10)))-1)) *
                  (VALUE(MID(_xlfn.TEXTSPLIT('Data Table'!N269, CHAR(10)), FIND("-", _xlfn.TEXTSPLIT('Data Table'!N269, CHAR(10)))+2,
                  SEARCH("hrs", _xlfn.TEXTSPLIT('Data Table'!N269, CHAR(10)))-SEARCH("-", _xlfn.TEXTSPLIT('Data Table'!N269, CHAR(10)))-2))/12)
               ), 2),
               "-"
            )
         )
      )
   )
)</f>
        <v>1</v>
      </c>
      <c r="M268" s="203" cm="1">
        <f t="array" ref="M268">IF('Data Table'!O269="", "-",
   IF('Data Table'!O269="-", "-",
      IF(ISNUMBER('Data Table'!O269*1), 'Data Table'!O269,
         IF(ISNUMBER(SEARCH("hrs", 'Data Table'!O269)),
            IFERROR(
               ROUND(SUMPRODUCT(
                  VALUE(LEFT(_xlfn.TEXTSPLIT('Data Table'!O269, CHAR(10)), FIND("-", _xlfn.TEXTSPLIT('Data Table'!O269, CHAR(10)))-1)) *
                  (VALUE(MID(_xlfn.TEXTSPLIT('Data Table'!O269, CHAR(10)), FIND("-", _xlfn.TEXTSPLIT('Data Table'!O269, CHAR(10)))+2,
                  SEARCH("hrs", _xlfn.TEXTSPLIT('Data Table'!O269, CHAR(10)))-SEARCH("-", _xlfn.TEXTSPLIT('Data Table'!O269, CHAR(10)))-2))/12)
               ), 2),
               "-"
            )
         )
      )
   )
)</f>
        <v>1</v>
      </c>
      <c r="N268" s="203" cm="1">
        <f t="array" ref="N268">IF('Data Table'!P269="", "-",
   IF('Data Table'!P269="-", "-",
      IF(ISNUMBER('Data Table'!P269*1), 'Data Table'!P269,
         IF(ISNUMBER(SEARCH("hrs", 'Data Table'!P269)),
            IFERROR(
               ROUND(SUMPRODUCT(
                  VALUE(LEFT(_xlfn.TEXTSPLIT('Data Table'!P269, CHAR(10)), FIND("-", _xlfn.TEXTSPLIT('Data Table'!P269, CHAR(10)))-1)) *
                  (VALUE(MID(_xlfn.TEXTSPLIT('Data Table'!P269, CHAR(10)), FIND("-", _xlfn.TEXTSPLIT('Data Table'!P269, CHAR(10)))+2,
                  SEARCH("hrs", _xlfn.TEXTSPLIT('Data Table'!P269, CHAR(10)))-SEARCH("-", _xlfn.TEXTSPLIT('Data Table'!P269, CHAR(10)))-2))/12)
               ), 2),
               "-"
            )
         )
      )
   )
)</f>
        <v>6</v>
      </c>
      <c r="O268" s="203" cm="1">
        <f t="array" ref="O268">IF('Data Table'!Q269="", "-",
   IF('Data Table'!Q269="-", "-",
      IF(ISNUMBER('Data Table'!Q269*1), 'Data Table'!Q269,
         IF(ISNUMBER(SEARCH("hrs", 'Data Table'!Q269)),
            IFERROR(
               ROUND(SUMPRODUCT(
                  VALUE(LEFT(_xlfn.TEXTSPLIT('Data Table'!Q269, CHAR(10)), FIND("-", _xlfn.TEXTSPLIT('Data Table'!Q269, CHAR(10)))-1)) *
                  (VALUE(MID(_xlfn.TEXTSPLIT('Data Table'!Q269, CHAR(10)), FIND("-", _xlfn.TEXTSPLIT('Data Table'!Q269, CHAR(10)))+2,
                  SEARCH("hrs", _xlfn.TEXTSPLIT('Data Table'!Q269, CHAR(10)))-SEARCH("-", _xlfn.TEXTSPLIT('Data Table'!Q269, CHAR(10)))-2))/12)
               ), 2),
               "-"
            )
         )
      )
   )
)</f>
        <v>6</v>
      </c>
      <c r="P268" s="203" cm="1">
        <f t="array" ref="P268">IF('Data Table'!R269="", "-",
   IF('Data Table'!R269="-", "-",
      IF(ISNUMBER('Data Table'!R269*1), 'Data Table'!R269,
         IF(ISNUMBER(SEARCH("hrs", 'Data Table'!R269)),
            IFERROR(
               ROUND(SUMPRODUCT(
                  VALUE(LEFT(_xlfn.TEXTSPLIT('Data Table'!R269, CHAR(10)), FIND("-", _xlfn.TEXTSPLIT('Data Table'!R269, CHAR(10)))-1)) *
                  (VALUE(MID(_xlfn.TEXTSPLIT('Data Table'!R269, CHAR(10)), FIND("-", _xlfn.TEXTSPLIT('Data Table'!R269, CHAR(10)))+2,
                  SEARCH("hrs", _xlfn.TEXTSPLIT('Data Table'!R269, CHAR(10)))-SEARCH("-", _xlfn.TEXTSPLIT('Data Table'!R269, CHAR(10)))-2))/12)
               ), 2),
               "-"
            )
         )
      )
   )
)</f>
        <v>3</v>
      </c>
      <c r="Q268" s="203" cm="1">
        <f t="array" ref="Q268">IF('Data Table'!S269="", "-",
   IF('Data Table'!S269="-", "-",
      IF(ISNUMBER('Data Table'!S269*1), 'Data Table'!S269,
         IF(ISNUMBER(SEARCH("hrs", 'Data Table'!S269)),
            IFERROR(
               ROUND(SUMPRODUCT(
                  VALUE(LEFT(_xlfn.TEXTSPLIT('Data Table'!S269, CHAR(10)), FIND("-", _xlfn.TEXTSPLIT('Data Table'!S269, CHAR(10)))-1)) *
                  (VALUE(MID(_xlfn.TEXTSPLIT('Data Table'!S269, CHAR(10)), FIND("-", _xlfn.TEXTSPLIT('Data Table'!S269, CHAR(10)))+2,
                  SEARCH("hrs", _xlfn.TEXTSPLIT('Data Table'!S269, CHAR(10)))-SEARCH("-", _xlfn.TEXTSPLIT('Data Table'!S269, CHAR(10)))-2))/12)
               ), 2),
               "-"
            )
         )
      )
   )
)</f>
        <v>3</v>
      </c>
      <c r="R268" s="203" cm="1">
        <f t="array" ref="R268">IF('Data Table'!T269="", "-",
   IF('Data Table'!T269="-", "-",
      IF(ISNUMBER('Data Table'!T269*1), 'Data Table'!T269,
         IF(ISNUMBER(SEARCH("hrs", 'Data Table'!T269)),
            IFERROR(
               ROUND(SUMPRODUCT(
                  VALUE(LEFT(_xlfn.TEXTSPLIT('Data Table'!T269, CHAR(10)), FIND("-", _xlfn.TEXTSPLIT('Data Table'!T269, CHAR(10)))-1)) *
                  (VALUE(MID(_xlfn.TEXTSPLIT('Data Table'!T269, CHAR(10)), FIND("-", _xlfn.TEXTSPLIT('Data Table'!T269, CHAR(10)))+2,
                  SEARCH("hrs", _xlfn.TEXTSPLIT('Data Table'!T269, CHAR(10)))-SEARCH("-", _xlfn.TEXTSPLIT('Data Table'!T269, CHAR(10)))-2))/12)
               ), 2),
               "-"
            )
         )
      )
   )
)</f>
        <v>6</v>
      </c>
      <c r="S268" s="203" cm="1">
        <f t="array" ref="S268">IF('Data Table'!U269="", "-",
   IF('Data Table'!U269="-", "-",
      IF(ISNUMBER('Data Table'!U269*1), 'Data Table'!U269,
         IF(ISNUMBER(SEARCH("hrs", 'Data Table'!U269)),
            IFERROR(
               ROUND(SUMPRODUCT(
                  VALUE(LEFT(_xlfn.TEXTSPLIT('Data Table'!U269, CHAR(10)), FIND("-", _xlfn.TEXTSPLIT('Data Table'!U269, CHAR(10)))-1)) *
                  (VALUE(MID(_xlfn.TEXTSPLIT('Data Table'!U269, CHAR(10)), FIND("-", _xlfn.TEXTSPLIT('Data Table'!U269, CHAR(10)))+2,
                  SEARCH("hrs", _xlfn.TEXTSPLIT('Data Table'!U269, CHAR(10)))-SEARCH("-", _xlfn.TEXTSPLIT('Data Table'!U269, CHAR(10)))-2))/12)
               ), 2),
               "-"
            )
         )
      )
   )
)</f>
        <v>6</v>
      </c>
      <c r="T268" s="253">
        <v>26335.170999999998</v>
      </c>
      <c r="U268" s="275">
        <v>75565</v>
      </c>
      <c r="V268" s="253">
        <v>1038</v>
      </c>
      <c r="W268" s="208"/>
    </row>
    <row r="269" spans="1:23" s="3" customFormat="1" ht="20.25" customHeight="1">
      <c r="A269" s="205">
        <v>45579</v>
      </c>
      <c r="B269" s="203" cm="1">
        <f t="array" ref="B269">IF('Data Table'!B270="", "-",
   IF('Data Table'!B270="-", "-",
      IF(ISNUMBER('Data Table'!B270*1), 'Data Table'!B270,
         IF(ISNUMBER(SEARCH("hrs", 'Data Table'!B270)),
            IFERROR(
               ROUND(SUMPRODUCT(
                  VALUE(LEFT(_xlfn.TEXTSPLIT('Data Table'!B270, CHAR(10)), FIND("-", _xlfn.TEXTSPLIT('Data Table'!B270, CHAR(10)))-1)) *
                  (VALUE(MID(_xlfn.TEXTSPLIT('Data Table'!B270, CHAR(10)), FIND("-", _xlfn.TEXTSPLIT('Data Table'!B270, CHAR(10)))+2,
                  SEARCH("hrs", _xlfn.TEXTSPLIT('Data Table'!B270, CHAR(10)))-SEARCH("-", _xlfn.TEXTSPLIT('Data Table'!B270, CHAR(10)))-2))/12)
               ), 2),
               "-"
            )
         )
      )
   )
)</f>
        <v>138</v>
      </c>
      <c r="C269" s="203" cm="1">
        <f t="array" ref="C269">IF('Data Table'!C270="", "-",
   IF('Data Table'!C270="-", "-",
      IF(ISNUMBER('Data Table'!C270*1), 'Data Table'!C270,
         IF(ISNUMBER(SEARCH("hrs", 'Data Table'!C270)),
            IFERROR(
               ROUND(SUMPRODUCT(
                  VALUE(LEFT(_xlfn.TEXTSPLIT('Data Table'!C270, CHAR(10)), FIND("-", _xlfn.TEXTSPLIT('Data Table'!C270, CHAR(10)))-1)) *
                  (VALUE(MID(_xlfn.TEXTSPLIT('Data Table'!C270, CHAR(10)), FIND("-", _xlfn.TEXTSPLIT('Data Table'!C270, CHAR(10)))+2,
                  SEARCH("hrs", _xlfn.TEXTSPLIT('Data Table'!C270, CHAR(10)))-SEARCH("-", _xlfn.TEXTSPLIT('Data Table'!C270, CHAR(10)))-2))/12)
               ), 2),
               "-"
            )
         )
      )
   )
)</f>
        <v>184</v>
      </c>
      <c r="D269" s="203" cm="1">
        <f t="array" ref="D269">IF('Data Table'!D270="", "-",
   IF('Data Table'!D270="-", "-",
      IF(ISNUMBER('Data Table'!D270*1), 'Data Table'!D270,
         IF(ISNUMBER(SEARCH("hrs", 'Data Table'!D270)),
            IFERROR(
               ROUND(SUMPRODUCT(
                  VALUE(LEFT(_xlfn.TEXTSPLIT('Data Table'!D270, CHAR(10)), FIND("-", _xlfn.TEXTSPLIT('Data Table'!D270, CHAR(10)))-1)) *
                  (VALUE(MID(_xlfn.TEXTSPLIT('Data Table'!D270, CHAR(10)), FIND("-", _xlfn.TEXTSPLIT('Data Table'!D270, CHAR(10)))+2,
                  SEARCH("hrs", _xlfn.TEXTSPLIT('Data Table'!D270, CHAR(10)))-SEARCH("-", _xlfn.TEXTSPLIT('Data Table'!D270, CHAR(10)))-2))/12)
               ), 2),
               "-"
            )
         )
      )
   )
)</f>
        <v>30</v>
      </c>
      <c r="E269" s="203" cm="1">
        <f t="array" ref="E269">IF('Data Table'!E270="", "-",
   IF('Data Table'!E270="-", "-",
      IF(ISNUMBER('Data Table'!E270*1), 'Data Table'!E270,
         IF(ISNUMBER(SEARCH("hrs", 'Data Table'!E270)),
            IFERROR(
               ROUND(SUMPRODUCT(
                  VALUE(LEFT(_xlfn.TEXTSPLIT('Data Table'!E270, CHAR(10)), FIND("-", _xlfn.TEXTSPLIT('Data Table'!E270, CHAR(10)))-1)) *
                  (VALUE(MID(_xlfn.TEXTSPLIT('Data Table'!E270, CHAR(10)), FIND("-", _xlfn.TEXTSPLIT('Data Table'!E270, CHAR(10)))+2,
                  SEARCH("hrs", _xlfn.TEXTSPLIT('Data Table'!E270, CHAR(10)))-SEARCH("-", _xlfn.TEXTSPLIT('Data Table'!E270, CHAR(10)))-2))/12)
               ), 2),
               "-"
            )
         )
      )
   )
)</f>
        <v>30</v>
      </c>
      <c r="F269" s="203" cm="1">
        <f t="array" ref="F269">IF('Data Table'!F270="", "-",
   IF('Data Table'!F270="-", "-",
      IF(ISNUMBER('Data Table'!F270*1), 'Data Table'!F270,
         IF(ISNUMBER(SEARCH("hrs", 'Data Table'!F270)),
            IFERROR(
               ROUND(SUMPRODUCT(
                  VALUE(LEFT(_xlfn.TEXTSPLIT('Data Table'!F270, CHAR(10)), FIND("-", _xlfn.TEXTSPLIT('Data Table'!F270, CHAR(10)))-1)) *
                  (VALUE(MID(_xlfn.TEXTSPLIT('Data Table'!F270, CHAR(10)), FIND("-", _xlfn.TEXTSPLIT('Data Table'!F270, CHAR(10)))+2,
                  SEARCH("hrs", _xlfn.TEXTSPLIT('Data Table'!F270, CHAR(10)))-SEARCH("-", _xlfn.TEXTSPLIT('Data Table'!F270, CHAR(10)))-2))/12)
               ), 2),
               "-"
            )
         )
      )
   )
)</f>
        <v>10</v>
      </c>
      <c r="G269" s="203" cm="1">
        <f t="array" ref="G269">IF('Data Table'!G270="", "-",
   IF('Data Table'!G270="-", "-",
      IF(ISNUMBER('Data Table'!G270*1), 'Data Table'!G270,
         IF(ISNUMBER(SEARCH("hrs", 'Data Table'!G270)),
            IFERROR(
               ROUND(SUMPRODUCT(
                  VALUE(LEFT(_xlfn.TEXTSPLIT('Data Table'!G270, CHAR(10)), FIND("-", _xlfn.TEXTSPLIT('Data Table'!G270, CHAR(10)))-1)) *
                  (VALUE(MID(_xlfn.TEXTSPLIT('Data Table'!G270, CHAR(10)), FIND("-", _xlfn.TEXTSPLIT('Data Table'!G270, CHAR(10)))+2,
                  SEARCH("hrs", _xlfn.TEXTSPLIT('Data Table'!G270, CHAR(10)))-SEARCH("-", _xlfn.TEXTSPLIT('Data Table'!G270, CHAR(10)))-2))/12)
               ), 2),
               "-"
            )
         )
      )
   )
)</f>
        <v>7</v>
      </c>
      <c r="H269" s="203" cm="1">
        <f t="array" ref="H269">IF('Data Table'!H270="", "-",
   IF('Data Table'!H270="-", "-",
      IF(ISNUMBER('Data Table'!H270*1), 'Data Table'!H270,
         IF(ISNUMBER(SEARCH("hrs", 'Data Table'!H270)),
            IFERROR(
               ROUND(SUMPRODUCT(
                  VALUE(LEFT(_xlfn.TEXTSPLIT('Data Table'!H270, CHAR(10)), FIND("-", _xlfn.TEXTSPLIT('Data Table'!H270, CHAR(10)))-1)) *
                  (VALUE(MID(_xlfn.TEXTSPLIT('Data Table'!H270, CHAR(10)), FIND("-", _xlfn.TEXTSPLIT('Data Table'!H270, CHAR(10)))+2,
                  SEARCH("hrs", _xlfn.TEXTSPLIT('Data Table'!H270, CHAR(10)))-SEARCH("-", _xlfn.TEXTSPLIT('Data Table'!H270, CHAR(10)))-2))/12)
               ), 2),
               "-"
            )
         )
      )
   )
)</f>
        <v>10</v>
      </c>
      <c r="I269" s="203" cm="1">
        <f t="array" ref="I269">IF('Data Table'!I270="", "-",
   IF('Data Table'!I270="-", "-",
      IF(ISNUMBER('Data Table'!I270*1), 'Data Table'!I270,
         IF(ISNUMBER(SEARCH("hrs", 'Data Table'!I270)),
            IFERROR(
               ROUND(SUMPRODUCT(
                  VALUE(LEFT(_xlfn.TEXTSPLIT('Data Table'!I270, CHAR(10)), FIND("-", _xlfn.TEXTSPLIT('Data Table'!I270, CHAR(10)))-1)) *
                  (VALUE(MID(_xlfn.TEXTSPLIT('Data Table'!I270, CHAR(10)), FIND("-", _xlfn.TEXTSPLIT('Data Table'!I270, CHAR(10)))+2,
                  SEARCH("hrs", _xlfn.TEXTSPLIT('Data Table'!I270, CHAR(10)))-SEARCH("-", _xlfn.TEXTSPLIT('Data Table'!I270, CHAR(10)))-2))/12)
               ), 2),
               "-"
            )
         )
      )
   )
)</f>
        <v>10</v>
      </c>
      <c r="J269" s="203" cm="1">
        <f t="array" ref="J269">IF('Data Table'!J270="", "-",
   IF('Data Table'!J270="-", "-",
      IF(ISNUMBER('Data Table'!J270*1), 'Data Table'!J270,
         IF(ISNUMBER(SEARCH("hrs", 'Data Table'!J270)),
            IFERROR(
               ROUND(SUMPRODUCT(
                  VALUE(LEFT(_xlfn.TEXTSPLIT('Data Table'!J270, CHAR(10)), FIND("-", _xlfn.TEXTSPLIT('Data Table'!J270, CHAR(10)))-1)) *
                  (VALUE(MID(_xlfn.TEXTSPLIT('Data Table'!J270, CHAR(10)), FIND("-", _xlfn.TEXTSPLIT('Data Table'!J270, CHAR(10)))+2,
                  SEARCH("hrs", _xlfn.TEXTSPLIT('Data Table'!J270, CHAR(10)))-SEARCH("-", _xlfn.TEXTSPLIT('Data Table'!J270, CHAR(10)))-2))/12)
               ), 2),
               "-"
            )
         )
      )
   )
)</f>
        <v>4</v>
      </c>
      <c r="K269" s="203" cm="1">
        <f t="array" ref="K269">IF('Data Table'!K270="", "-",
   IF('Data Table'!K270="-", "-",
      IF(ISNUMBER('Data Table'!K270*1), 'Data Table'!K270,
         IF(ISNUMBER(SEARCH("hrs", 'Data Table'!K270)),
            IFERROR(
               ROUND(SUMPRODUCT(
                  VALUE(LEFT(_xlfn.TEXTSPLIT('Data Table'!K270, CHAR(10)), FIND("-", _xlfn.TEXTSPLIT('Data Table'!K270, CHAR(10)))-1)) *
                  (VALUE(MID(_xlfn.TEXTSPLIT('Data Table'!K270, CHAR(10)), FIND("-", _xlfn.TEXTSPLIT('Data Table'!K270, CHAR(10)))+2,
                  SEARCH("hrs", _xlfn.TEXTSPLIT('Data Table'!K270, CHAR(10)))-SEARCH("-", _xlfn.TEXTSPLIT('Data Table'!K270, CHAR(10)))-2))/12)
               ), 2),
               "-"
            )
         )
      )
   )
)</f>
        <v>3</v>
      </c>
      <c r="L269" s="203" cm="1">
        <f t="array" ref="L269">IF('Data Table'!N270="", "-",
   IF('Data Table'!N270="-", "-",
      IF(ISNUMBER('Data Table'!N270*1), 'Data Table'!N270,
         IF(ISNUMBER(SEARCH("hrs", 'Data Table'!N270)),
            IFERROR(
               ROUND(SUMPRODUCT(
                  VALUE(LEFT(_xlfn.TEXTSPLIT('Data Table'!N270, CHAR(10)), FIND("-", _xlfn.TEXTSPLIT('Data Table'!N270, CHAR(10)))-1)) *
                  (VALUE(MID(_xlfn.TEXTSPLIT('Data Table'!N270, CHAR(10)), FIND("-", _xlfn.TEXTSPLIT('Data Table'!N270, CHAR(10)))+2,
                  SEARCH("hrs", _xlfn.TEXTSPLIT('Data Table'!N270, CHAR(10)))-SEARCH("-", _xlfn.TEXTSPLIT('Data Table'!N270, CHAR(10)))-2))/12)
               ), 2),
               "-"
            )
         )
      )
   )
)</f>
        <v>2</v>
      </c>
      <c r="M269" s="203" cm="1">
        <f t="array" ref="M269">IF('Data Table'!O270="", "-",
   IF('Data Table'!O270="-", "-",
      IF(ISNUMBER('Data Table'!O270*1), 'Data Table'!O270,
         IF(ISNUMBER(SEARCH("hrs", 'Data Table'!O270)),
            IFERROR(
               ROUND(SUMPRODUCT(
                  VALUE(LEFT(_xlfn.TEXTSPLIT('Data Table'!O270, CHAR(10)), FIND("-", _xlfn.TEXTSPLIT('Data Table'!O270, CHAR(10)))-1)) *
                  (VALUE(MID(_xlfn.TEXTSPLIT('Data Table'!O270, CHAR(10)), FIND("-", _xlfn.TEXTSPLIT('Data Table'!O270, CHAR(10)))+2,
                  SEARCH("hrs", _xlfn.TEXTSPLIT('Data Table'!O270, CHAR(10)))-SEARCH("-", _xlfn.TEXTSPLIT('Data Table'!O270, CHAR(10)))-2))/12)
               ), 2),
               "-"
            )
         )
      )
   )
)</f>
        <v>1.5</v>
      </c>
      <c r="N269" s="203" cm="1">
        <f t="array" ref="N269">IF('Data Table'!P270="", "-",
   IF('Data Table'!P270="-", "-",
      IF(ISNUMBER('Data Table'!P270*1), 'Data Table'!P270,
         IF(ISNUMBER(SEARCH("hrs", 'Data Table'!P270)),
            IFERROR(
               ROUND(SUMPRODUCT(
                  VALUE(LEFT(_xlfn.TEXTSPLIT('Data Table'!P270, CHAR(10)), FIND("-", _xlfn.TEXTSPLIT('Data Table'!P270, CHAR(10)))-1)) *
                  (VALUE(MID(_xlfn.TEXTSPLIT('Data Table'!P270, CHAR(10)), FIND("-", _xlfn.TEXTSPLIT('Data Table'!P270, CHAR(10)))+2,
                  SEARCH("hrs", _xlfn.TEXTSPLIT('Data Table'!P270, CHAR(10)))-SEARCH("-", _xlfn.TEXTSPLIT('Data Table'!P270, CHAR(10)))-2))/12)
               ), 2),
               "-"
            )
         )
      )
   )
)</f>
        <v>7</v>
      </c>
      <c r="O269" s="203" cm="1">
        <f t="array" ref="O269">IF('Data Table'!Q270="", "-",
   IF('Data Table'!Q270="-", "-",
      IF(ISNUMBER('Data Table'!Q270*1), 'Data Table'!Q270,
         IF(ISNUMBER(SEARCH("hrs", 'Data Table'!Q270)),
            IFERROR(
               ROUND(SUMPRODUCT(
                  VALUE(LEFT(_xlfn.TEXTSPLIT('Data Table'!Q270, CHAR(10)), FIND("-", _xlfn.TEXTSPLIT('Data Table'!Q270, CHAR(10)))-1)) *
                  (VALUE(MID(_xlfn.TEXTSPLIT('Data Table'!Q270, CHAR(10)), FIND("-", _xlfn.TEXTSPLIT('Data Table'!Q270, CHAR(10)))+2,
                  SEARCH("hrs", _xlfn.TEXTSPLIT('Data Table'!Q270, CHAR(10)))-SEARCH("-", _xlfn.TEXTSPLIT('Data Table'!Q270, CHAR(10)))-2))/12)
               ), 2),
               "-"
            )
         )
      )
   )
)</f>
        <v>6</v>
      </c>
      <c r="P269" s="203" cm="1">
        <f t="array" ref="P269">IF('Data Table'!R270="", "-",
   IF('Data Table'!R270="-", "-",
      IF(ISNUMBER('Data Table'!R270*1), 'Data Table'!R270,
         IF(ISNUMBER(SEARCH("hrs", 'Data Table'!R270)),
            IFERROR(
               ROUND(SUMPRODUCT(
                  VALUE(LEFT(_xlfn.TEXTSPLIT('Data Table'!R270, CHAR(10)), FIND("-", _xlfn.TEXTSPLIT('Data Table'!R270, CHAR(10)))-1)) *
                  (VALUE(MID(_xlfn.TEXTSPLIT('Data Table'!R270, CHAR(10)), FIND("-", _xlfn.TEXTSPLIT('Data Table'!R270, CHAR(10)))+2,
                  SEARCH("hrs", _xlfn.TEXTSPLIT('Data Table'!R270, CHAR(10)))-SEARCH("-", _xlfn.TEXTSPLIT('Data Table'!R270, CHAR(10)))-2))/12)
               ), 2),
               "-"
            )
         )
      )
   )
)</f>
        <v>3</v>
      </c>
      <c r="Q269" s="203" cm="1">
        <f t="array" ref="Q269">IF('Data Table'!S270="", "-",
   IF('Data Table'!S270="-", "-",
      IF(ISNUMBER('Data Table'!S270*1), 'Data Table'!S270,
         IF(ISNUMBER(SEARCH("hrs", 'Data Table'!S270)),
            IFERROR(
               ROUND(SUMPRODUCT(
                  VALUE(LEFT(_xlfn.TEXTSPLIT('Data Table'!S270, CHAR(10)), FIND("-", _xlfn.TEXTSPLIT('Data Table'!S270, CHAR(10)))-1)) *
                  (VALUE(MID(_xlfn.TEXTSPLIT('Data Table'!S270, CHAR(10)), FIND("-", _xlfn.TEXTSPLIT('Data Table'!S270, CHAR(10)))+2,
                  SEARCH("hrs", _xlfn.TEXTSPLIT('Data Table'!S270, CHAR(10)))-SEARCH("-", _xlfn.TEXTSPLIT('Data Table'!S270, CHAR(10)))-2))/12)
               ), 2),
               "-"
            )
         )
      )
   )
)</f>
        <v>3</v>
      </c>
      <c r="R269" s="203" cm="1">
        <f t="array" ref="R269">IF('Data Table'!T270="", "-",
   IF('Data Table'!T270="-", "-",
      IF(ISNUMBER('Data Table'!T270*1), 'Data Table'!T270,
         IF(ISNUMBER(SEARCH("hrs", 'Data Table'!T270)),
            IFERROR(
               ROUND(SUMPRODUCT(
                  VALUE(LEFT(_xlfn.TEXTSPLIT('Data Table'!T270, CHAR(10)), FIND("-", _xlfn.TEXTSPLIT('Data Table'!T270, CHAR(10)))-1)) *
                  (VALUE(MID(_xlfn.TEXTSPLIT('Data Table'!T270, CHAR(10)), FIND("-", _xlfn.TEXTSPLIT('Data Table'!T270, CHAR(10)))+2,
                  SEARCH("hrs", _xlfn.TEXTSPLIT('Data Table'!T270, CHAR(10)))-SEARCH("-", _xlfn.TEXTSPLIT('Data Table'!T270, CHAR(10)))-2))/12)
               ), 2),
               "-"
            )
         )
      )
   )
)</f>
        <v>6</v>
      </c>
      <c r="S269" s="203" cm="1">
        <f t="array" ref="S269">IF('Data Table'!U270="", "-",
   IF('Data Table'!U270="-", "-",
      IF(ISNUMBER('Data Table'!U270*1), 'Data Table'!U270,
         IF(ISNUMBER(SEARCH("hrs", 'Data Table'!U270)),
            IFERROR(
               ROUND(SUMPRODUCT(
                  VALUE(LEFT(_xlfn.TEXTSPLIT('Data Table'!U270, CHAR(10)), FIND("-", _xlfn.TEXTSPLIT('Data Table'!U270, CHAR(10)))-1)) *
                  (VALUE(MID(_xlfn.TEXTSPLIT('Data Table'!U270, CHAR(10)), FIND("-", _xlfn.TEXTSPLIT('Data Table'!U270, CHAR(10)))+2,
                  SEARCH("hrs", _xlfn.TEXTSPLIT('Data Table'!U270, CHAR(10)))-SEARCH("-", _xlfn.TEXTSPLIT('Data Table'!U270, CHAR(10)))-2))/12)
               ), 2),
               "-"
            )
         )
      )
   )
)</f>
        <v>6</v>
      </c>
      <c r="T269" s="253">
        <v>27026.306</v>
      </c>
      <c r="U269" s="275">
        <v>78145</v>
      </c>
      <c r="V269" s="253">
        <v>1031</v>
      </c>
      <c r="W269" s="208"/>
    </row>
    <row r="270" spans="1:23" s="3" customFormat="1" ht="20.25" customHeight="1">
      <c r="A270" s="205">
        <v>45580</v>
      </c>
      <c r="B270" s="203" cm="1">
        <f t="array" ref="B270">IF('Data Table'!B271="", "-",
   IF('Data Table'!B271="-", "-",
      IF(ISNUMBER('Data Table'!B271*1), 'Data Table'!B271,
         IF(ISNUMBER(SEARCH("hrs", 'Data Table'!B271)),
            IFERROR(
               ROUND(SUMPRODUCT(
                  VALUE(LEFT(_xlfn.TEXTSPLIT('Data Table'!B271, CHAR(10)), FIND("-", _xlfn.TEXTSPLIT('Data Table'!B271, CHAR(10)))-1)) *
                  (VALUE(MID(_xlfn.TEXTSPLIT('Data Table'!B271, CHAR(10)), FIND("-", _xlfn.TEXTSPLIT('Data Table'!B271, CHAR(10)))+2,
                  SEARCH("hrs", _xlfn.TEXTSPLIT('Data Table'!B271, CHAR(10)))-SEARCH("-", _xlfn.TEXTSPLIT('Data Table'!B271, CHAR(10)))-2))/12)
               ), 2),
               "-"
            )
         )
      )
   )
)</f>
        <v>161</v>
      </c>
      <c r="C270" s="203" cm="1">
        <f t="array" ref="C270">IF('Data Table'!C271="", "-",
   IF('Data Table'!C271="-", "-",
      IF(ISNUMBER('Data Table'!C271*1), 'Data Table'!C271,
         IF(ISNUMBER(SEARCH("hrs", 'Data Table'!C271)),
            IFERROR(
               ROUND(SUMPRODUCT(
                  VALUE(LEFT(_xlfn.TEXTSPLIT('Data Table'!C271, CHAR(10)), FIND("-", _xlfn.TEXTSPLIT('Data Table'!C271, CHAR(10)))-1)) *
                  (VALUE(MID(_xlfn.TEXTSPLIT('Data Table'!C271, CHAR(10)), FIND("-", _xlfn.TEXTSPLIT('Data Table'!C271, CHAR(10)))+2,
                  SEARCH("hrs", _xlfn.TEXTSPLIT('Data Table'!C271, CHAR(10)))-SEARCH("-", _xlfn.TEXTSPLIT('Data Table'!C271, CHAR(10)))-2))/12)
               ), 2),
               "-"
            )
         )
      )
   )
)</f>
        <v>151</v>
      </c>
      <c r="D270" s="203" cm="1">
        <f t="array" ref="D270">IF('Data Table'!D271="", "-",
   IF('Data Table'!D271="-", "-",
      IF(ISNUMBER('Data Table'!D271*1), 'Data Table'!D271,
         IF(ISNUMBER(SEARCH("hrs", 'Data Table'!D271)),
            IFERROR(
               ROUND(SUMPRODUCT(
                  VALUE(LEFT(_xlfn.TEXTSPLIT('Data Table'!D271, CHAR(10)), FIND("-", _xlfn.TEXTSPLIT('Data Table'!D271, CHAR(10)))-1)) *
                  (VALUE(MID(_xlfn.TEXTSPLIT('Data Table'!D271, CHAR(10)), FIND("-", _xlfn.TEXTSPLIT('Data Table'!D271, CHAR(10)))+2,
                  SEARCH("hrs", _xlfn.TEXTSPLIT('Data Table'!D271, CHAR(10)))-SEARCH("-", _xlfn.TEXTSPLIT('Data Table'!D271, CHAR(10)))-2))/12)
               ), 2),
               "-"
            )
         )
      )
   )
)</f>
        <v>29</v>
      </c>
      <c r="E270" s="203" cm="1">
        <f t="array" ref="E270">IF('Data Table'!E271="", "-",
   IF('Data Table'!E271="-", "-",
      IF(ISNUMBER('Data Table'!E271*1), 'Data Table'!E271,
         IF(ISNUMBER(SEARCH("hrs", 'Data Table'!E271)),
            IFERROR(
               ROUND(SUMPRODUCT(
                  VALUE(LEFT(_xlfn.TEXTSPLIT('Data Table'!E271, CHAR(10)), FIND("-", _xlfn.TEXTSPLIT('Data Table'!E271, CHAR(10)))-1)) *
                  (VALUE(MID(_xlfn.TEXTSPLIT('Data Table'!E271, CHAR(10)), FIND("-", _xlfn.TEXTSPLIT('Data Table'!E271, CHAR(10)))+2,
                  SEARCH("hrs", _xlfn.TEXTSPLIT('Data Table'!E271, CHAR(10)))-SEARCH("-", _xlfn.TEXTSPLIT('Data Table'!E271, CHAR(10)))-2))/12)
               ), 2),
               "-"
            )
         )
      )
   )
)</f>
        <v>29</v>
      </c>
      <c r="F270" s="203" cm="1">
        <f t="array" ref="F270">IF('Data Table'!F271="", "-",
   IF('Data Table'!F271="-", "-",
      IF(ISNUMBER('Data Table'!F271*1), 'Data Table'!F271,
         IF(ISNUMBER(SEARCH("hrs", 'Data Table'!F271)),
            IFERROR(
               ROUND(SUMPRODUCT(
                  VALUE(LEFT(_xlfn.TEXTSPLIT('Data Table'!F271, CHAR(10)), FIND("-", _xlfn.TEXTSPLIT('Data Table'!F271, CHAR(10)))-1)) *
                  (VALUE(MID(_xlfn.TEXTSPLIT('Data Table'!F271, CHAR(10)), FIND("-", _xlfn.TEXTSPLIT('Data Table'!F271, CHAR(10)))+2,
                  SEARCH("hrs", _xlfn.TEXTSPLIT('Data Table'!F271, CHAR(10)))-SEARCH("-", _xlfn.TEXTSPLIT('Data Table'!F271, CHAR(10)))-2))/12)
               ), 2),
               "-"
            )
         )
      )
   )
)</f>
        <v>10</v>
      </c>
      <c r="G270" s="203" cm="1">
        <f t="array" ref="G270">IF('Data Table'!G271="", "-",
   IF('Data Table'!G271="-", "-",
      IF(ISNUMBER('Data Table'!G271*1), 'Data Table'!G271,
         IF(ISNUMBER(SEARCH("hrs", 'Data Table'!G271)),
            IFERROR(
               ROUND(SUMPRODUCT(
                  VALUE(LEFT(_xlfn.TEXTSPLIT('Data Table'!G271, CHAR(10)), FIND("-", _xlfn.TEXTSPLIT('Data Table'!G271, CHAR(10)))-1)) *
                  (VALUE(MID(_xlfn.TEXTSPLIT('Data Table'!G271, CHAR(10)), FIND("-", _xlfn.TEXTSPLIT('Data Table'!G271, CHAR(10)))+2,
                  SEARCH("hrs", _xlfn.TEXTSPLIT('Data Table'!G271, CHAR(10)))-SEARCH("-", _xlfn.TEXTSPLIT('Data Table'!G271, CHAR(10)))-2))/12)
               ), 2),
               "-"
            )
         )
      )
   )
)</f>
        <v>9</v>
      </c>
      <c r="H270" s="203" cm="1">
        <f t="array" ref="H270">IF('Data Table'!H271="", "-",
   IF('Data Table'!H271="-", "-",
      IF(ISNUMBER('Data Table'!H271*1), 'Data Table'!H271,
         IF(ISNUMBER(SEARCH("hrs", 'Data Table'!H271)),
            IFERROR(
               ROUND(SUMPRODUCT(
                  VALUE(LEFT(_xlfn.TEXTSPLIT('Data Table'!H271, CHAR(10)), FIND("-", _xlfn.TEXTSPLIT('Data Table'!H271, CHAR(10)))-1)) *
                  (VALUE(MID(_xlfn.TEXTSPLIT('Data Table'!H271, CHAR(10)), FIND("-", _xlfn.TEXTSPLIT('Data Table'!H271, CHAR(10)))+2,
                  SEARCH("hrs", _xlfn.TEXTSPLIT('Data Table'!H271, CHAR(10)))-SEARCH("-", _xlfn.TEXTSPLIT('Data Table'!H271, CHAR(10)))-2))/12)
               ), 2),
               "-"
            )
         )
      )
   )
)</f>
        <v>10</v>
      </c>
      <c r="I270" s="203" cm="1">
        <f t="array" ref="I270">IF('Data Table'!I271="", "-",
   IF('Data Table'!I271="-", "-",
      IF(ISNUMBER('Data Table'!I271*1), 'Data Table'!I271,
         IF(ISNUMBER(SEARCH("hrs", 'Data Table'!I271)),
            IFERROR(
               ROUND(SUMPRODUCT(
                  VALUE(LEFT(_xlfn.TEXTSPLIT('Data Table'!I271, CHAR(10)), FIND("-", _xlfn.TEXTSPLIT('Data Table'!I271, CHAR(10)))-1)) *
                  (VALUE(MID(_xlfn.TEXTSPLIT('Data Table'!I271, CHAR(10)), FIND("-", _xlfn.TEXTSPLIT('Data Table'!I271, CHAR(10)))+2,
                  SEARCH("hrs", _xlfn.TEXTSPLIT('Data Table'!I271, CHAR(10)))-SEARCH("-", _xlfn.TEXTSPLIT('Data Table'!I271, CHAR(10)))-2))/12)
               ), 2),
               "-"
            )
         )
      )
   )
)</f>
        <v>9</v>
      </c>
      <c r="J270" s="203" cm="1">
        <f t="array" ref="J270">IF('Data Table'!J271="", "-",
   IF('Data Table'!J271="-", "-",
      IF(ISNUMBER('Data Table'!J271*1), 'Data Table'!J271,
         IF(ISNUMBER(SEARCH("hrs", 'Data Table'!J271)),
            IFERROR(
               ROUND(SUMPRODUCT(
                  VALUE(LEFT(_xlfn.TEXTSPLIT('Data Table'!J271, CHAR(10)), FIND("-", _xlfn.TEXTSPLIT('Data Table'!J271, CHAR(10)))-1)) *
                  (VALUE(MID(_xlfn.TEXTSPLIT('Data Table'!J271, CHAR(10)), FIND("-", _xlfn.TEXTSPLIT('Data Table'!J271, CHAR(10)))+2,
                  SEARCH("hrs", _xlfn.TEXTSPLIT('Data Table'!J271, CHAR(10)))-SEARCH("-", _xlfn.TEXTSPLIT('Data Table'!J271, CHAR(10)))-2))/12)
               ), 2),
               "-"
            )
         )
      )
   )
)</f>
        <v>4</v>
      </c>
      <c r="K270" s="203" cm="1">
        <f t="array" ref="K270">IF('Data Table'!K271="", "-",
   IF('Data Table'!K271="-", "-",
      IF(ISNUMBER('Data Table'!K271*1), 'Data Table'!K271,
         IF(ISNUMBER(SEARCH("hrs", 'Data Table'!K271)),
            IFERROR(
               ROUND(SUMPRODUCT(
                  VALUE(LEFT(_xlfn.TEXTSPLIT('Data Table'!K271, CHAR(10)), FIND("-", _xlfn.TEXTSPLIT('Data Table'!K271, CHAR(10)))-1)) *
                  (VALUE(MID(_xlfn.TEXTSPLIT('Data Table'!K271, CHAR(10)), FIND("-", _xlfn.TEXTSPLIT('Data Table'!K271, CHAR(10)))+2,
                  SEARCH("hrs", _xlfn.TEXTSPLIT('Data Table'!K271, CHAR(10)))-SEARCH("-", _xlfn.TEXTSPLIT('Data Table'!K271, CHAR(10)))-2))/12)
               ), 2),
               "-"
            )
         )
      )
   )
)</f>
        <v>3</v>
      </c>
      <c r="L270" s="203" cm="1">
        <f t="array" ref="L270">IF('Data Table'!N271="", "-",
   IF('Data Table'!N271="-", "-",
      IF(ISNUMBER('Data Table'!N271*1), 'Data Table'!N271,
         IF(ISNUMBER(SEARCH("hrs", 'Data Table'!N271)),
            IFERROR(
               ROUND(SUMPRODUCT(
                  VALUE(LEFT(_xlfn.TEXTSPLIT('Data Table'!N271, CHAR(10)), FIND("-", _xlfn.TEXTSPLIT('Data Table'!N271, CHAR(10)))-1)) *
                  (VALUE(MID(_xlfn.TEXTSPLIT('Data Table'!N271, CHAR(10)), FIND("-", _xlfn.TEXTSPLIT('Data Table'!N271, CHAR(10)))+2,
                  SEARCH("hrs", _xlfn.TEXTSPLIT('Data Table'!N271, CHAR(10)))-SEARCH("-", _xlfn.TEXTSPLIT('Data Table'!N271, CHAR(10)))-2))/12)
               ), 2),
               "-"
            )
         )
      )
   )
)</f>
        <v>2</v>
      </c>
      <c r="M270" s="203" cm="1">
        <f t="array" ref="M270">IF('Data Table'!O271="", "-",
   IF('Data Table'!O271="-", "-",
      IF(ISNUMBER('Data Table'!O271*1), 'Data Table'!O271,
         IF(ISNUMBER(SEARCH("hrs", 'Data Table'!O271)),
            IFERROR(
               ROUND(SUMPRODUCT(
                  VALUE(LEFT(_xlfn.TEXTSPLIT('Data Table'!O271, CHAR(10)), FIND("-", _xlfn.TEXTSPLIT('Data Table'!O271, CHAR(10)))-1)) *
                  (VALUE(MID(_xlfn.TEXTSPLIT('Data Table'!O271, CHAR(10)), FIND("-", _xlfn.TEXTSPLIT('Data Table'!O271, CHAR(10)))+2,
                  SEARCH("hrs", _xlfn.TEXTSPLIT('Data Table'!O271, CHAR(10)))-SEARCH("-", _xlfn.TEXTSPLIT('Data Table'!O271, CHAR(10)))-2))/12)
               ), 2),
               "-"
            )
         )
      )
   )
)</f>
        <v>2</v>
      </c>
      <c r="N270" s="203" cm="1">
        <f t="array" ref="N270">IF('Data Table'!P271="", "-",
   IF('Data Table'!P271="-", "-",
      IF(ISNUMBER('Data Table'!P271*1), 'Data Table'!P271,
         IF(ISNUMBER(SEARCH("hrs", 'Data Table'!P271)),
            IFERROR(
               ROUND(SUMPRODUCT(
                  VALUE(LEFT(_xlfn.TEXTSPLIT('Data Table'!P271, CHAR(10)), FIND("-", _xlfn.TEXTSPLIT('Data Table'!P271, CHAR(10)))-1)) *
                  (VALUE(MID(_xlfn.TEXTSPLIT('Data Table'!P271, CHAR(10)), FIND("-", _xlfn.TEXTSPLIT('Data Table'!P271, CHAR(10)))+2,
                  SEARCH("hrs", _xlfn.TEXTSPLIT('Data Table'!P271, CHAR(10)))-SEARCH("-", _xlfn.TEXTSPLIT('Data Table'!P271, CHAR(10)))-2))/12)
               ), 2),
               "-"
            )
         )
      )
   )
)</f>
        <v>7</v>
      </c>
      <c r="O270" s="203" cm="1">
        <f t="array" ref="O270">IF('Data Table'!Q271="", "-",
   IF('Data Table'!Q271="-", "-",
      IF(ISNUMBER('Data Table'!Q271*1), 'Data Table'!Q271,
         IF(ISNUMBER(SEARCH("hrs", 'Data Table'!Q271)),
            IFERROR(
               ROUND(SUMPRODUCT(
                  VALUE(LEFT(_xlfn.TEXTSPLIT('Data Table'!Q271, CHAR(10)), FIND("-", _xlfn.TEXTSPLIT('Data Table'!Q271, CHAR(10)))-1)) *
                  (VALUE(MID(_xlfn.TEXTSPLIT('Data Table'!Q271, CHAR(10)), FIND("-", _xlfn.TEXTSPLIT('Data Table'!Q271, CHAR(10)))+2,
                  SEARCH("hrs", _xlfn.TEXTSPLIT('Data Table'!Q271, CHAR(10)))-SEARCH("-", _xlfn.TEXTSPLIT('Data Table'!Q271, CHAR(10)))-2))/12)
               ), 2),
               "-"
            )
         )
      )
   )
)</f>
        <v>6</v>
      </c>
      <c r="P270" s="203" cm="1">
        <f t="array" ref="P270">IF('Data Table'!R271="", "-",
   IF('Data Table'!R271="-", "-",
      IF(ISNUMBER('Data Table'!R271*1), 'Data Table'!R271,
         IF(ISNUMBER(SEARCH("hrs", 'Data Table'!R271)),
            IFERROR(
               ROUND(SUMPRODUCT(
                  VALUE(LEFT(_xlfn.TEXTSPLIT('Data Table'!R271, CHAR(10)), FIND("-", _xlfn.TEXTSPLIT('Data Table'!R271, CHAR(10)))-1)) *
                  (VALUE(MID(_xlfn.TEXTSPLIT('Data Table'!R271, CHAR(10)), FIND("-", _xlfn.TEXTSPLIT('Data Table'!R271, CHAR(10)))+2,
                  SEARCH("hrs", _xlfn.TEXTSPLIT('Data Table'!R271, CHAR(10)))-SEARCH("-", _xlfn.TEXTSPLIT('Data Table'!R271, CHAR(10)))-2))/12)
               ), 2),
               "-"
            )
         )
      )
   )
)</f>
        <v>3</v>
      </c>
      <c r="Q270" s="203" cm="1">
        <f t="array" ref="Q270">IF('Data Table'!S271="", "-",
   IF('Data Table'!S271="-", "-",
      IF(ISNUMBER('Data Table'!S271*1), 'Data Table'!S271,
         IF(ISNUMBER(SEARCH("hrs", 'Data Table'!S271)),
            IFERROR(
               ROUND(SUMPRODUCT(
                  VALUE(LEFT(_xlfn.TEXTSPLIT('Data Table'!S271, CHAR(10)), FIND("-", _xlfn.TEXTSPLIT('Data Table'!S271, CHAR(10)))-1)) *
                  (VALUE(MID(_xlfn.TEXTSPLIT('Data Table'!S271, CHAR(10)), FIND("-", _xlfn.TEXTSPLIT('Data Table'!S271, CHAR(10)))+2,
                  SEARCH("hrs", _xlfn.TEXTSPLIT('Data Table'!S271, CHAR(10)))-SEARCH("-", _xlfn.TEXTSPLIT('Data Table'!S271, CHAR(10)))-2))/12)
               ), 2),
               "-"
            )
         )
      )
   )
)</f>
        <v>3</v>
      </c>
      <c r="R270" s="203" cm="1">
        <f t="array" ref="R270">IF('Data Table'!T271="", "-",
   IF('Data Table'!T271="-", "-",
      IF(ISNUMBER('Data Table'!T271*1), 'Data Table'!T271,
         IF(ISNUMBER(SEARCH("hrs", 'Data Table'!T271)),
            IFERROR(
               ROUND(SUMPRODUCT(
                  VALUE(LEFT(_xlfn.TEXTSPLIT('Data Table'!T271, CHAR(10)), FIND("-", _xlfn.TEXTSPLIT('Data Table'!T271, CHAR(10)))-1)) *
                  (VALUE(MID(_xlfn.TEXTSPLIT('Data Table'!T271, CHAR(10)), FIND("-", _xlfn.TEXTSPLIT('Data Table'!T271, CHAR(10)))+2,
                  SEARCH("hrs", _xlfn.TEXTSPLIT('Data Table'!T271, CHAR(10)))-SEARCH("-", _xlfn.TEXTSPLIT('Data Table'!T271, CHAR(10)))-2))/12)
               ), 2),
               "-"
            )
         )
      )
   )
)</f>
        <v>6</v>
      </c>
      <c r="S270" s="203" cm="1">
        <f t="array" ref="S270">IF('Data Table'!U271="", "-",
   IF('Data Table'!U271="-", "-",
      IF(ISNUMBER('Data Table'!U271*1), 'Data Table'!U271,
         IF(ISNUMBER(SEARCH("hrs", 'Data Table'!U271)),
            IFERROR(
               ROUND(SUMPRODUCT(
                  VALUE(LEFT(_xlfn.TEXTSPLIT('Data Table'!U271, CHAR(10)), FIND("-", _xlfn.TEXTSPLIT('Data Table'!U271, CHAR(10)))-1)) *
                  (VALUE(MID(_xlfn.TEXTSPLIT('Data Table'!U271, CHAR(10)), FIND("-", _xlfn.TEXTSPLIT('Data Table'!U271, CHAR(10)))+2,
                  SEARCH("hrs", _xlfn.TEXTSPLIT('Data Table'!U271, CHAR(10)))-SEARCH("-", _xlfn.TEXTSPLIT('Data Table'!U271, CHAR(10)))-2))/12)
               ), 2),
               "-"
            )
         )
      )
   )
)</f>
        <v>6</v>
      </c>
      <c r="T270" s="253">
        <v>27224.850999999999</v>
      </c>
      <c r="U270" s="275">
        <v>74092</v>
      </c>
      <c r="V270" s="253">
        <v>1047</v>
      </c>
      <c r="W270" s="208"/>
    </row>
    <row r="271" spans="1:23" s="3" customFormat="1" ht="20.25" customHeight="1">
      <c r="A271" s="205">
        <v>45581</v>
      </c>
      <c r="B271" s="203" cm="1">
        <f t="array" ref="B271">IF('Data Table'!B272="", "-",
   IF('Data Table'!B272="-", "-",
      IF(ISNUMBER('Data Table'!B272*1), 'Data Table'!B272,
         IF(ISNUMBER(SEARCH("hrs", 'Data Table'!B272)),
            IFERROR(
               ROUND(SUMPRODUCT(
                  VALUE(LEFT(_xlfn.TEXTSPLIT('Data Table'!B272, CHAR(10)), FIND("-", _xlfn.TEXTSPLIT('Data Table'!B272, CHAR(10)))-1)) *
                  (VALUE(MID(_xlfn.TEXTSPLIT('Data Table'!B272, CHAR(10)), FIND("-", _xlfn.TEXTSPLIT('Data Table'!B272, CHAR(10)))+2,
                  SEARCH("hrs", _xlfn.TEXTSPLIT('Data Table'!B272, CHAR(10)))-SEARCH("-", _xlfn.TEXTSPLIT('Data Table'!B272, CHAR(10)))-2))/12)
               ), 2),
               "-"
            )
         )
      )
   )
)</f>
        <v>152</v>
      </c>
      <c r="C271" s="203" cm="1">
        <f t="array" ref="C271">IF('Data Table'!C272="", "-",
   IF('Data Table'!C272="-", "-",
      IF(ISNUMBER('Data Table'!C272*1), 'Data Table'!C272,
         IF(ISNUMBER(SEARCH("hrs", 'Data Table'!C272)),
            IFERROR(
               ROUND(SUMPRODUCT(
                  VALUE(LEFT(_xlfn.TEXTSPLIT('Data Table'!C272, CHAR(10)), FIND("-", _xlfn.TEXTSPLIT('Data Table'!C272, CHAR(10)))-1)) *
                  (VALUE(MID(_xlfn.TEXTSPLIT('Data Table'!C272, CHAR(10)), FIND("-", _xlfn.TEXTSPLIT('Data Table'!C272, CHAR(10)))+2,
                  SEARCH("hrs", _xlfn.TEXTSPLIT('Data Table'!C272, CHAR(10)))-SEARCH("-", _xlfn.TEXTSPLIT('Data Table'!C272, CHAR(10)))-2))/12)
               ), 2),
               "-"
            )
         )
      )
   )
)</f>
        <v>151</v>
      </c>
      <c r="D271" s="203" cm="1">
        <f t="array" ref="D271">IF('Data Table'!D272="", "-",
   IF('Data Table'!D272="-", "-",
      IF(ISNUMBER('Data Table'!D272*1), 'Data Table'!D272,
         IF(ISNUMBER(SEARCH("hrs", 'Data Table'!D272)),
            IFERROR(
               ROUND(SUMPRODUCT(
                  VALUE(LEFT(_xlfn.TEXTSPLIT('Data Table'!D272, CHAR(10)), FIND("-", _xlfn.TEXTSPLIT('Data Table'!D272, CHAR(10)))-1)) *
                  (VALUE(MID(_xlfn.TEXTSPLIT('Data Table'!D272, CHAR(10)), FIND("-", _xlfn.TEXTSPLIT('Data Table'!D272, CHAR(10)))+2,
                  SEARCH("hrs", _xlfn.TEXTSPLIT('Data Table'!D272, CHAR(10)))-SEARCH("-", _xlfn.TEXTSPLIT('Data Table'!D272, CHAR(10)))-2))/12)
               ), 2),
               "-"
            )
         )
      )
   )
)</f>
        <v>29</v>
      </c>
      <c r="E271" s="203" cm="1">
        <f t="array" ref="E271">IF('Data Table'!E272="", "-",
   IF('Data Table'!E272="-", "-",
      IF(ISNUMBER('Data Table'!E272*1), 'Data Table'!E272,
         IF(ISNUMBER(SEARCH("hrs", 'Data Table'!E272)),
            IFERROR(
               ROUND(SUMPRODUCT(
                  VALUE(LEFT(_xlfn.TEXTSPLIT('Data Table'!E272, CHAR(10)), FIND("-", _xlfn.TEXTSPLIT('Data Table'!E272, CHAR(10)))-1)) *
                  (VALUE(MID(_xlfn.TEXTSPLIT('Data Table'!E272, CHAR(10)), FIND("-", _xlfn.TEXTSPLIT('Data Table'!E272, CHAR(10)))+2,
                  SEARCH("hrs", _xlfn.TEXTSPLIT('Data Table'!E272, CHAR(10)))-SEARCH("-", _xlfn.TEXTSPLIT('Data Table'!E272, CHAR(10)))-2))/12)
               ), 2),
               "-"
            )
         )
      )
   )
)</f>
        <v>29</v>
      </c>
      <c r="F271" s="203" cm="1">
        <f t="array" ref="F271">IF('Data Table'!F272="", "-",
   IF('Data Table'!F272="-", "-",
      IF(ISNUMBER('Data Table'!F272*1), 'Data Table'!F272,
         IF(ISNUMBER(SEARCH("hrs", 'Data Table'!F272)),
            IFERROR(
               ROUND(SUMPRODUCT(
                  VALUE(LEFT(_xlfn.TEXTSPLIT('Data Table'!F272, CHAR(10)), FIND("-", _xlfn.TEXTSPLIT('Data Table'!F272, CHAR(10)))-1)) *
                  (VALUE(MID(_xlfn.TEXTSPLIT('Data Table'!F272, CHAR(10)), FIND("-", _xlfn.TEXTSPLIT('Data Table'!F272, CHAR(10)))+2,
                  SEARCH("hrs", _xlfn.TEXTSPLIT('Data Table'!F272, CHAR(10)))-SEARCH("-", _xlfn.TEXTSPLIT('Data Table'!F272, CHAR(10)))-2))/12)
               ), 2),
               "-"
            )
         )
      )
   )
)</f>
        <v>9</v>
      </c>
      <c r="G271" s="203" cm="1">
        <f t="array" ref="G271">IF('Data Table'!G272="", "-",
   IF('Data Table'!G272="-", "-",
      IF(ISNUMBER('Data Table'!G272*1), 'Data Table'!G272,
         IF(ISNUMBER(SEARCH("hrs", 'Data Table'!G272)),
            IFERROR(
               ROUND(SUMPRODUCT(
                  VALUE(LEFT(_xlfn.TEXTSPLIT('Data Table'!G272, CHAR(10)), FIND("-", _xlfn.TEXTSPLIT('Data Table'!G272, CHAR(10)))-1)) *
                  (VALUE(MID(_xlfn.TEXTSPLIT('Data Table'!G272, CHAR(10)), FIND("-", _xlfn.TEXTSPLIT('Data Table'!G272, CHAR(10)))+2,
                  SEARCH("hrs", _xlfn.TEXTSPLIT('Data Table'!G272, CHAR(10)))-SEARCH("-", _xlfn.TEXTSPLIT('Data Table'!G272, CHAR(10)))-2))/12)
               ), 2),
               "-"
            )
         )
      )
   )
)</f>
        <v>10</v>
      </c>
      <c r="H271" s="203" cm="1">
        <f t="array" ref="H271">IF('Data Table'!H272="", "-",
   IF('Data Table'!H272="-", "-",
      IF(ISNUMBER('Data Table'!H272*1), 'Data Table'!H272,
         IF(ISNUMBER(SEARCH("hrs", 'Data Table'!H272)),
            IFERROR(
               ROUND(SUMPRODUCT(
                  VALUE(LEFT(_xlfn.TEXTSPLIT('Data Table'!H272, CHAR(10)), FIND("-", _xlfn.TEXTSPLIT('Data Table'!H272, CHAR(10)))-1)) *
                  (VALUE(MID(_xlfn.TEXTSPLIT('Data Table'!H272, CHAR(10)), FIND("-", _xlfn.TEXTSPLIT('Data Table'!H272, CHAR(10)))+2,
                  SEARCH("hrs", _xlfn.TEXTSPLIT('Data Table'!H272, CHAR(10)))-SEARCH("-", _xlfn.TEXTSPLIT('Data Table'!H272, CHAR(10)))-2))/12)
               ), 2),
               "-"
            )
         )
      )
   )
)</f>
        <v>11</v>
      </c>
      <c r="I271" s="203" cm="1">
        <f t="array" ref="I271">IF('Data Table'!I272="", "-",
   IF('Data Table'!I272="-", "-",
      IF(ISNUMBER('Data Table'!I272*1), 'Data Table'!I272,
         IF(ISNUMBER(SEARCH("hrs", 'Data Table'!I272)),
            IFERROR(
               ROUND(SUMPRODUCT(
                  VALUE(LEFT(_xlfn.TEXTSPLIT('Data Table'!I272, CHAR(10)), FIND("-", _xlfn.TEXTSPLIT('Data Table'!I272, CHAR(10)))-1)) *
                  (VALUE(MID(_xlfn.TEXTSPLIT('Data Table'!I272, CHAR(10)), FIND("-", _xlfn.TEXTSPLIT('Data Table'!I272, CHAR(10)))+2,
                  SEARCH("hrs", _xlfn.TEXTSPLIT('Data Table'!I272, CHAR(10)))-SEARCH("-", _xlfn.TEXTSPLIT('Data Table'!I272, CHAR(10)))-2))/12)
               ), 2),
               "-"
            )
         )
      )
   )
)</f>
        <v>10</v>
      </c>
      <c r="J271" s="203" cm="1">
        <f t="array" ref="J271">IF('Data Table'!J272="", "-",
   IF('Data Table'!J272="-", "-",
      IF(ISNUMBER('Data Table'!J272*1), 'Data Table'!J272,
         IF(ISNUMBER(SEARCH("hrs", 'Data Table'!J272)),
            IFERROR(
               ROUND(SUMPRODUCT(
                  VALUE(LEFT(_xlfn.TEXTSPLIT('Data Table'!J272, CHAR(10)), FIND("-", _xlfn.TEXTSPLIT('Data Table'!J272, CHAR(10)))-1)) *
                  (VALUE(MID(_xlfn.TEXTSPLIT('Data Table'!J272, CHAR(10)), FIND("-", _xlfn.TEXTSPLIT('Data Table'!J272, CHAR(10)))+2,
                  SEARCH("hrs", _xlfn.TEXTSPLIT('Data Table'!J272, CHAR(10)))-SEARCH("-", _xlfn.TEXTSPLIT('Data Table'!J272, CHAR(10)))-2))/12)
               ), 2),
               "-"
            )
         )
      )
   )
)</f>
        <v>3</v>
      </c>
      <c r="K271" s="203" cm="1">
        <f t="array" ref="K271">IF('Data Table'!K272="", "-",
   IF('Data Table'!K272="-", "-",
      IF(ISNUMBER('Data Table'!K272*1), 'Data Table'!K272,
         IF(ISNUMBER(SEARCH("hrs", 'Data Table'!K272)),
            IFERROR(
               ROUND(SUMPRODUCT(
                  VALUE(LEFT(_xlfn.TEXTSPLIT('Data Table'!K272, CHAR(10)), FIND("-", _xlfn.TEXTSPLIT('Data Table'!K272, CHAR(10)))-1)) *
                  (VALUE(MID(_xlfn.TEXTSPLIT('Data Table'!K272, CHAR(10)), FIND("-", _xlfn.TEXTSPLIT('Data Table'!K272, CHAR(10)))+2,
                  SEARCH("hrs", _xlfn.TEXTSPLIT('Data Table'!K272, CHAR(10)))-SEARCH("-", _xlfn.TEXTSPLIT('Data Table'!K272, CHAR(10)))-2))/12)
               ), 2),
               "-"
            )
         )
      )
   )
)</f>
        <v>3</v>
      </c>
      <c r="L271" s="203" cm="1">
        <f t="array" ref="L271">IF('Data Table'!N272="", "-",
   IF('Data Table'!N272="-", "-",
      IF(ISNUMBER('Data Table'!N272*1), 'Data Table'!N272,
         IF(ISNUMBER(SEARCH("hrs", 'Data Table'!N272)),
            IFERROR(
               ROUND(SUMPRODUCT(
                  VALUE(LEFT(_xlfn.TEXTSPLIT('Data Table'!N272, CHAR(10)), FIND("-", _xlfn.TEXTSPLIT('Data Table'!N272, CHAR(10)))-1)) *
                  (VALUE(MID(_xlfn.TEXTSPLIT('Data Table'!N272, CHAR(10)), FIND("-", _xlfn.TEXTSPLIT('Data Table'!N272, CHAR(10)))+2,
                  SEARCH("hrs", _xlfn.TEXTSPLIT('Data Table'!N272, CHAR(10)))-SEARCH("-", _xlfn.TEXTSPLIT('Data Table'!N272, CHAR(10)))-2))/12)
               ), 2),
               "-"
            )
         )
      )
   )
)</f>
        <v>2.58</v>
      </c>
      <c r="M271" s="203" cm="1">
        <f t="array" ref="M271">IF('Data Table'!O272="", "-",
   IF('Data Table'!O272="-", "-",
      IF(ISNUMBER('Data Table'!O272*1), 'Data Table'!O272,
         IF(ISNUMBER(SEARCH("hrs", 'Data Table'!O272)),
            IFERROR(
               ROUND(SUMPRODUCT(
                  VALUE(LEFT(_xlfn.TEXTSPLIT('Data Table'!O272, CHAR(10)), FIND("-", _xlfn.TEXTSPLIT('Data Table'!O272, CHAR(10)))-1)) *
                  (VALUE(MID(_xlfn.TEXTSPLIT('Data Table'!O272, CHAR(10)), FIND("-", _xlfn.TEXTSPLIT('Data Table'!O272, CHAR(10)))+2,
                  SEARCH("hrs", _xlfn.TEXTSPLIT('Data Table'!O272, CHAR(10)))-SEARCH("-", _xlfn.TEXTSPLIT('Data Table'!O272, CHAR(10)))-2))/12)
               ), 2),
               "-"
            )
         )
      )
   )
)</f>
        <v>2</v>
      </c>
      <c r="N271" s="203" cm="1">
        <f t="array" ref="N271">IF('Data Table'!P272="", "-",
   IF('Data Table'!P272="-", "-",
      IF(ISNUMBER('Data Table'!P272*1), 'Data Table'!P272,
         IF(ISNUMBER(SEARCH("hrs", 'Data Table'!P272)),
            IFERROR(
               ROUND(SUMPRODUCT(
                  VALUE(LEFT(_xlfn.TEXTSPLIT('Data Table'!P272, CHAR(10)), FIND("-", _xlfn.TEXTSPLIT('Data Table'!P272, CHAR(10)))-1)) *
                  (VALUE(MID(_xlfn.TEXTSPLIT('Data Table'!P272, CHAR(10)), FIND("-", _xlfn.TEXTSPLIT('Data Table'!P272, CHAR(10)))+2,
                  SEARCH("hrs", _xlfn.TEXTSPLIT('Data Table'!P272, CHAR(10)))-SEARCH("-", _xlfn.TEXTSPLIT('Data Table'!P272, CHAR(10)))-2))/12)
               ), 2),
               "-"
            )
         )
      )
   )
)</f>
        <v>7</v>
      </c>
      <c r="O271" s="203" cm="1">
        <f t="array" ref="O271">IF('Data Table'!Q272="", "-",
   IF('Data Table'!Q272="-", "-",
      IF(ISNUMBER('Data Table'!Q272*1), 'Data Table'!Q272,
         IF(ISNUMBER(SEARCH("hrs", 'Data Table'!Q272)),
            IFERROR(
               ROUND(SUMPRODUCT(
                  VALUE(LEFT(_xlfn.TEXTSPLIT('Data Table'!Q272, CHAR(10)), FIND("-", _xlfn.TEXTSPLIT('Data Table'!Q272, CHAR(10)))-1)) *
                  (VALUE(MID(_xlfn.TEXTSPLIT('Data Table'!Q272, CHAR(10)), FIND("-", _xlfn.TEXTSPLIT('Data Table'!Q272, CHAR(10)))+2,
                  SEARCH("hrs", _xlfn.TEXTSPLIT('Data Table'!Q272, CHAR(10)))-SEARCH("-", _xlfn.TEXTSPLIT('Data Table'!Q272, CHAR(10)))-2))/12)
               ), 2),
               "-"
            )
         )
      )
   )
)</f>
        <v>5</v>
      </c>
      <c r="P271" s="203" cm="1">
        <f t="array" ref="P271">IF('Data Table'!R272="", "-",
   IF('Data Table'!R272="-", "-",
      IF(ISNUMBER('Data Table'!R272*1), 'Data Table'!R272,
         IF(ISNUMBER(SEARCH("hrs", 'Data Table'!R272)),
            IFERROR(
               ROUND(SUMPRODUCT(
                  VALUE(LEFT(_xlfn.TEXTSPLIT('Data Table'!R272, CHAR(10)), FIND("-", _xlfn.TEXTSPLIT('Data Table'!R272, CHAR(10)))-1)) *
                  (VALUE(MID(_xlfn.TEXTSPLIT('Data Table'!R272, CHAR(10)), FIND("-", _xlfn.TEXTSPLIT('Data Table'!R272, CHAR(10)))+2,
                  SEARCH("hrs", _xlfn.TEXTSPLIT('Data Table'!R272, CHAR(10)))-SEARCH("-", _xlfn.TEXTSPLIT('Data Table'!R272, CHAR(10)))-2))/12)
               ), 2),
               "-"
            )
         )
      )
   )
)</f>
        <v>3</v>
      </c>
      <c r="Q271" s="203" cm="1">
        <f t="array" ref="Q271">IF('Data Table'!S272="", "-",
   IF('Data Table'!S272="-", "-",
      IF(ISNUMBER('Data Table'!S272*1), 'Data Table'!S272,
         IF(ISNUMBER(SEARCH("hrs", 'Data Table'!S272)),
            IFERROR(
               ROUND(SUMPRODUCT(
                  VALUE(LEFT(_xlfn.TEXTSPLIT('Data Table'!S272, CHAR(10)), FIND("-", _xlfn.TEXTSPLIT('Data Table'!S272, CHAR(10)))-1)) *
                  (VALUE(MID(_xlfn.TEXTSPLIT('Data Table'!S272, CHAR(10)), FIND("-", _xlfn.TEXTSPLIT('Data Table'!S272, CHAR(10)))+2,
                  SEARCH("hrs", _xlfn.TEXTSPLIT('Data Table'!S272, CHAR(10)))-SEARCH("-", _xlfn.TEXTSPLIT('Data Table'!S272, CHAR(10)))-2))/12)
               ), 2),
               "-"
            )
         )
      )
   )
)</f>
        <v>3</v>
      </c>
      <c r="R271" s="203" cm="1">
        <f t="array" ref="R271">IF('Data Table'!T272="", "-",
   IF('Data Table'!T272="-", "-",
      IF(ISNUMBER('Data Table'!T272*1), 'Data Table'!T272,
         IF(ISNUMBER(SEARCH("hrs", 'Data Table'!T272)),
            IFERROR(
               ROUND(SUMPRODUCT(
                  VALUE(LEFT(_xlfn.TEXTSPLIT('Data Table'!T272, CHAR(10)), FIND("-", _xlfn.TEXTSPLIT('Data Table'!T272, CHAR(10)))-1)) *
                  (VALUE(MID(_xlfn.TEXTSPLIT('Data Table'!T272, CHAR(10)), FIND("-", _xlfn.TEXTSPLIT('Data Table'!T272, CHAR(10)))+2,
                  SEARCH("hrs", _xlfn.TEXTSPLIT('Data Table'!T272, CHAR(10)))-SEARCH("-", _xlfn.TEXTSPLIT('Data Table'!T272, CHAR(10)))-2))/12)
               ), 2),
               "-"
            )
         )
      )
   )
)</f>
        <v>6</v>
      </c>
      <c r="S271" s="203" cm="1">
        <f t="array" ref="S271">IF('Data Table'!U272="", "-",
   IF('Data Table'!U272="-", "-",
      IF(ISNUMBER('Data Table'!U272*1), 'Data Table'!U272,
         IF(ISNUMBER(SEARCH("hrs", 'Data Table'!U272)),
            IFERROR(
               ROUND(SUMPRODUCT(
                  VALUE(LEFT(_xlfn.TEXTSPLIT('Data Table'!U272, CHAR(10)), FIND("-", _xlfn.TEXTSPLIT('Data Table'!U272, CHAR(10)))-1)) *
                  (VALUE(MID(_xlfn.TEXTSPLIT('Data Table'!U272, CHAR(10)), FIND("-", _xlfn.TEXTSPLIT('Data Table'!U272, CHAR(10)))+2,
                  SEARCH("hrs", _xlfn.TEXTSPLIT('Data Table'!U272, CHAR(10)))-SEARCH("-", _xlfn.TEXTSPLIT('Data Table'!U272, CHAR(10)))-2))/12)
               ), 2),
               "-"
            )
         )
      )
   )
)</f>
        <v>6</v>
      </c>
      <c r="T271" s="253">
        <v>28237.089</v>
      </c>
      <c r="U271" s="275">
        <v>74279</v>
      </c>
      <c r="V271" s="253">
        <v>1069</v>
      </c>
      <c r="W271" s="208"/>
    </row>
    <row r="272" spans="1:23" s="3" customFormat="1" ht="20.25" customHeight="1">
      <c r="A272" s="205">
        <v>45582</v>
      </c>
      <c r="B272" s="203" cm="1">
        <f t="array" ref="B272">IF('Data Table'!B273="", "-",
   IF('Data Table'!B273="-", "-",
      IF(ISNUMBER('Data Table'!B273*1), 'Data Table'!B273,
         IF(ISNUMBER(SEARCH("hrs", 'Data Table'!B273)),
            IFERROR(
               ROUND(SUMPRODUCT(
                  VALUE(LEFT(_xlfn.TEXTSPLIT('Data Table'!B273, CHAR(10)), FIND("-", _xlfn.TEXTSPLIT('Data Table'!B273, CHAR(10)))-1)) *
                  (VALUE(MID(_xlfn.TEXTSPLIT('Data Table'!B273, CHAR(10)), FIND("-", _xlfn.TEXTSPLIT('Data Table'!B273, CHAR(10)))+2,
                  SEARCH("hrs", _xlfn.TEXTSPLIT('Data Table'!B273, CHAR(10)))-SEARCH("-", _xlfn.TEXTSPLIT('Data Table'!B273, CHAR(10)))-2))/12)
               ), 2),
               "-"
            )
         )
      )
   )
)</f>
        <v>6</v>
      </c>
      <c r="C272" s="203" cm="1">
        <f t="array" ref="C272">IF('Data Table'!C273="", "-",
   IF('Data Table'!C273="-", "-",
      IF(ISNUMBER('Data Table'!C273*1), 'Data Table'!C273,
         IF(ISNUMBER(SEARCH("hrs", 'Data Table'!C273)),
            IFERROR(
               ROUND(SUMPRODUCT(
                  VALUE(LEFT(_xlfn.TEXTSPLIT('Data Table'!C273, CHAR(10)), FIND("-", _xlfn.TEXTSPLIT('Data Table'!C273, CHAR(10)))-1)) *
                  (VALUE(MID(_xlfn.TEXTSPLIT('Data Table'!C273, CHAR(10)), FIND("-", _xlfn.TEXTSPLIT('Data Table'!C273, CHAR(10)))+2,
                  SEARCH("hrs", _xlfn.TEXTSPLIT('Data Table'!C273, CHAR(10)))-SEARCH("-", _xlfn.TEXTSPLIT('Data Table'!C273, CHAR(10)))-2))/12)
               ), 2),
               "-"
            )
         )
      )
   )
)</f>
        <v>0</v>
      </c>
      <c r="D272" s="203" cm="1">
        <f t="array" ref="D272">IF('Data Table'!D273="", "-",
   IF('Data Table'!D273="-", "-",
      IF(ISNUMBER('Data Table'!D273*1), 'Data Table'!D273,
         IF(ISNUMBER(SEARCH("hrs", 'Data Table'!D273)),
            IFERROR(
               ROUND(SUMPRODUCT(
                  VALUE(LEFT(_xlfn.TEXTSPLIT('Data Table'!D273, CHAR(10)), FIND("-", _xlfn.TEXTSPLIT('Data Table'!D273, CHAR(10)))-1)) *
                  (VALUE(MID(_xlfn.TEXTSPLIT('Data Table'!D273, CHAR(10)), FIND("-", _xlfn.TEXTSPLIT('Data Table'!D273, CHAR(10)))+2,
                  SEARCH("hrs", _xlfn.TEXTSPLIT('Data Table'!D273, CHAR(10)))-SEARCH("-", _xlfn.TEXTSPLIT('Data Table'!D273, CHAR(10)))-2))/12)
               ), 2),
               "-"
            )
         )
      )
   )
)</f>
        <v>29</v>
      </c>
      <c r="E272" s="203" cm="1">
        <f t="array" ref="E272">IF('Data Table'!E273="", "-",
   IF('Data Table'!E273="-", "-",
      IF(ISNUMBER('Data Table'!E273*1), 'Data Table'!E273,
         IF(ISNUMBER(SEARCH("hrs", 'Data Table'!E273)),
            IFERROR(
               ROUND(SUMPRODUCT(
                  VALUE(LEFT(_xlfn.TEXTSPLIT('Data Table'!E273, CHAR(10)), FIND("-", _xlfn.TEXTSPLIT('Data Table'!E273, CHAR(10)))-1)) *
                  (VALUE(MID(_xlfn.TEXTSPLIT('Data Table'!E273, CHAR(10)), FIND("-", _xlfn.TEXTSPLIT('Data Table'!E273, CHAR(10)))+2,
                  SEARCH("hrs", _xlfn.TEXTSPLIT('Data Table'!E273, CHAR(10)))-SEARCH("-", _xlfn.TEXTSPLIT('Data Table'!E273, CHAR(10)))-2))/12)
               ), 2),
               "-"
            )
         )
      )
   )
)</f>
        <v>0</v>
      </c>
      <c r="F272" s="203" cm="1">
        <f t="array" ref="F272">IF('Data Table'!F273="", "-",
   IF('Data Table'!F273="-", "-",
      IF(ISNUMBER('Data Table'!F273*1), 'Data Table'!F273,
         IF(ISNUMBER(SEARCH("hrs", 'Data Table'!F273)),
            IFERROR(
               ROUND(SUMPRODUCT(
                  VALUE(LEFT(_xlfn.TEXTSPLIT('Data Table'!F273, CHAR(10)), FIND("-", _xlfn.TEXTSPLIT('Data Table'!F273, CHAR(10)))-1)) *
                  (VALUE(MID(_xlfn.TEXTSPLIT('Data Table'!F273, CHAR(10)), FIND("-", _xlfn.TEXTSPLIT('Data Table'!F273, CHAR(10)))+2,
                  SEARCH("hrs", _xlfn.TEXTSPLIT('Data Table'!F273, CHAR(10)))-SEARCH("-", _xlfn.TEXTSPLIT('Data Table'!F273, CHAR(10)))-2))/12)
               ), 2),
               "-"
            )
         )
      )
   )
)</f>
        <v>9</v>
      </c>
      <c r="G272" s="203" cm="1">
        <f t="array" ref="G272">IF('Data Table'!G273="", "-",
   IF('Data Table'!G273="-", "-",
      IF(ISNUMBER('Data Table'!G273*1), 'Data Table'!G273,
         IF(ISNUMBER(SEARCH("hrs", 'Data Table'!G273)),
            IFERROR(
               ROUND(SUMPRODUCT(
                  VALUE(LEFT(_xlfn.TEXTSPLIT('Data Table'!G273, CHAR(10)), FIND("-", _xlfn.TEXTSPLIT('Data Table'!G273, CHAR(10)))-1)) *
                  (VALUE(MID(_xlfn.TEXTSPLIT('Data Table'!G273, CHAR(10)), FIND("-", _xlfn.TEXTSPLIT('Data Table'!G273, CHAR(10)))+2,
                  SEARCH("hrs", _xlfn.TEXTSPLIT('Data Table'!G273, CHAR(10)))-SEARCH("-", _xlfn.TEXTSPLIT('Data Table'!G273, CHAR(10)))-2))/12)
               ), 2),
               "-"
            )
         )
      )
   )
)</f>
        <v>0</v>
      </c>
      <c r="H272" s="203" cm="1">
        <f t="array" ref="H272">IF('Data Table'!H273="", "-",
   IF('Data Table'!H273="-", "-",
      IF(ISNUMBER('Data Table'!H273*1), 'Data Table'!H273,
         IF(ISNUMBER(SEARCH("hrs", 'Data Table'!H273)),
            IFERROR(
               ROUND(SUMPRODUCT(
                  VALUE(LEFT(_xlfn.TEXTSPLIT('Data Table'!H273, CHAR(10)), FIND("-", _xlfn.TEXTSPLIT('Data Table'!H273, CHAR(10)))-1)) *
                  (VALUE(MID(_xlfn.TEXTSPLIT('Data Table'!H273, CHAR(10)), FIND("-", _xlfn.TEXTSPLIT('Data Table'!H273, CHAR(10)))+2,
                  SEARCH("hrs", _xlfn.TEXTSPLIT('Data Table'!H273, CHAR(10)))-SEARCH("-", _xlfn.TEXTSPLIT('Data Table'!H273, CHAR(10)))-2))/12)
               ), 2),
               "-"
            )
         )
      )
   )
)</f>
        <v>11</v>
      </c>
      <c r="I272" s="203" cm="1">
        <f t="array" ref="I272">IF('Data Table'!I273="", "-",
   IF('Data Table'!I273="-", "-",
      IF(ISNUMBER('Data Table'!I273*1), 'Data Table'!I273,
         IF(ISNUMBER(SEARCH("hrs", 'Data Table'!I273)),
            IFERROR(
               ROUND(SUMPRODUCT(
                  VALUE(LEFT(_xlfn.TEXTSPLIT('Data Table'!I273, CHAR(10)), FIND("-", _xlfn.TEXTSPLIT('Data Table'!I273, CHAR(10)))-1)) *
                  (VALUE(MID(_xlfn.TEXTSPLIT('Data Table'!I273, CHAR(10)), FIND("-", _xlfn.TEXTSPLIT('Data Table'!I273, CHAR(10)))+2,
                  SEARCH("hrs", _xlfn.TEXTSPLIT('Data Table'!I273, CHAR(10)))-SEARCH("-", _xlfn.TEXTSPLIT('Data Table'!I273, CHAR(10)))-2))/12)
               ), 2),
               "-"
            )
         )
      )
   )
)</f>
        <v>0</v>
      </c>
      <c r="J272" s="203" t="str" cm="1">
        <f t="array" ref="J272">IF('Data Table'!J273="", "-",
   IF('Data Table'!J273="-", "-",
      IF(ISNUMBER('Data Table'!J273*1), 'Data Table'!J273,
         IF(ISNUMBER(SEARCH("hrs", 'Data Table'!J273)),
            IFERROR(
               ROUND(SUMPRODUCT(
                  VALUE(LEFT(_xlfn.TEXTSPLIT('Data Table'!J273, CHAR(10)), FIND("-", _xlfn.TEXTSPLIT('Data Table'!J273, CHAR(10)))-1)) *
                  (VALUE(MID(_xlfn.TEXTSPLIT('Data Table'!J273, CHAR(10)), FIND("-", _xlfn.TEXTSPLIT('Data Table'!J273, CHAR(10)))+2,
                  SEARCH("hrs", _xlfn.TEXTSPLIT('Data Table'!J273, CHAR(10)))-SEARCH("-", _xlfn.TEXTSPLIT('Data Table'!J273, CHAR(10)))-2))/12)
               ), 2),
               "-"
            )
         )
      )
   )
)</f>
        <v>-</v>
      </c>
      <c r="K272" s="203" cm="1">
        <f t="array" ref="K272">IF('Data Table'!K273="", "-",
   IF('Data Table'!K273="-", "-",
      IF(ISNUMBER('Data Table'!K273*1), 'Data Table'!K273,
         IF(ISNUMBER(SEARCH("hrs", 'Data Table'!K273)),
            IFERROR(
               ROUND(SUMPRODUCT(
                  VALUE(LEFT(_xlfn.TEXTSPLIT('Data Table'!K273, CHAR(10)), FIND("-", _xlfn.TEXTSPLIT('Data Table'!K273, CHAR(10)))-1)) *
                  (VALUE(MID(_xlfn.TEXTSPLIT('Data Table'!K273, CHAR(10)), FIND("-", _xlfn.TEXTSPLIT('Data Table'!K273, CHAR(10)))+2,
                  SEARCH("hrs", _xlfn.TEXTSPLIT('Data Table'!K273, CHAR(10)))-SEARCH("-", _xlfn.TEXTSPLIT('Data Table'!K273, CHAR(10)))-2))/12)
               ), 2),
               "-"
            )
         )
      )
   )
)</f>
        <v>0</v>
      </c>
      <c r="L272" s="203" cm="1">
        <f t="array" ref="L272">IF('Data Table'!N273="", "-",
   IF('Data Table'!N273="-", "-",
      IF(ISNUMBER('Data Table'!N273*1), 'Data Table'!N273,
         IF(ISNUMBER(SEARCH("hrs", 'Data Table'!N273)),
            IFERROR(
               ROUND(SUMPRODUCT(
                  VALUE(LEFT(_xlfn.TEXTSPLIT('Data Table'!N273, CHAR(10)), FIND("-", _xlfn.TEXTSPLIT('Data Table'!N273, CHAR(10)))-1)) *
                  (VALUE(MID(_xlfn.TEXTSPLIT('Data Table'!N273, CHAR(10)), FIND("-", _xlfn.TEXTSPLIT('Data Table'!N273, CHAR(10)))+2,
                  SEARCH("hrs", _xlfn.TEXTSPLIT('Data Table'!N273, CHAR(10)))-SEARCH("-", _xlfn.TEXTSPLIT('Data Table'!N273, CHAR(10)))-2))/12)
               ), 2),
               "-"
            )
         )
      )
   )
)</f>
        <v>2.58</v>
      </c>
      <c r="M272" s="203" cm="1">
        <f t="array" ref="M272">IF('Data Table'!O273="", "-",
   IF('Data Table'!O273="-", "-",
      IF(ISNUMBER('Data Table'!O273*1), 'Data Table'!O273,
         IF(ISNUMBER(SEARCH("hrs", 'Data Table'!O273)),
            IFERROR(
               ROUND(SUMPRODUCT(
                  VALUE(LEFT(_xlfn.TEXTSPLIT('Data Table'!O273, CHAR(10)), FIND("-", _xlfn.TEXTSPLIT('Data Table'!O273, CHAR(10)))-1)) *
                  (VALUE(MID(_xlfn.TEXTSPLIT('Data Table'!O273, CHAR(10)), FIND("-", _xlfn.TEXTSPLIT('Data Table'!O273, CHAR(10)))+2,
                  SEARCH("hrs", _xlfn.TEXTSPLIT('Data Table'!O273, CHAR(10)))-SEARCH("-", _xlfn.TEXTSPLIT('Data Table'!O273, CHAR(10)))-2))/12)
               ), 2),
               "-"
            )
         )
      )
   )
)</f>
        <v>2</v>
      </c>
      <c r="N272" s="203" cm="1">
        <f t="array" ref="N272">IF('Data Table'!P273="", "-",
   IF('Data Table'!P273="-", "-",
      IF(ISNUMBER('Data Table'!P273*1), 'Data Table'!P273,
         IF(ISNUMBER(SEARCH("hrs", 'Data Table'!P273)),
            IFERROR(
               ROUND(SUMPRODUCT(
                  VALUE(LEFT(_xlfn.TEXTSPLIT('Data Table'!P273, CHAR(10)), FIND("-", _xlfn.TEXTSPLIT('Data Table'!P273, CHAR(10)))-1)) *
                  (VALUE(MID(_xlfn.TEXTSPLIT('Data Table'!P273, CHAR(10)), FIND("-", _xlfn.TEXTSPLIT('Data Table'!P273, CHAR(10)))+2,
                  SEARCH("hrs", _xlfn.TEXTSPLIT('Data Table'!P273, CHAR(10)))-SEARCH("-", _xlfn.TEXTSPLIT('Data Table'!P273, CHAR(10)))-2))/12)
               ), 2),
               "-"
            )
         )
      )
   )
)</f>
        <v>7</v>
      </c>
      <c r="O272" s="203" cm="1">
        <f t="array" ref="O272">IF('Data Table'!Q273="", "-",
   IF('Data Table'!Q273="-", "-",
      IF(ISNUMBER('Data Table'!Q273*1), 'Data Table'!Q273,
         IF(ISNUMBER(SEARCH("hrs", 'Data Table'!Q273)),
            IFERROR(
               ROUND(SUMPRODUCT(
                  VALUE(LEFT(_xlfn.TEXTSPLIT('Data Table'!Q273, CHAR(10)), FIND("-", _xlfn.TEXTSPLIT('Data Table'!Q273, CHAR(10)))-1)) *
                  (VALUE(MID(_xlfn.TEXTSPLIT('Data Table'!Q273, CHAR(10)), FIND("-", _xlfn.TEXTSPLIT('Data Table'!Q273, CHAR(10)))+2,
                  SEARCH("hrs", _xlfn.TEXTSPLIT('Data Table'!Q273, CHAR(10)))-SEARCH("-", _xlfn.TEXTSPLIT('Data Table'!Q273, CHAR(10)))-2))/12)
               ), 2),
               "-"
            )
         )
      )
   )
)</f>
        <v>5</v>
      </c>
      <c r="P272" s="203" cm="1">
        <f t="array" ref="P272">IF('Data Table'!R273="", "-",
   IF('Data Table'!R273="-", "-",
      IF(ISNUMBER('Data Table'!R273*1), 'Data Table'!R273,
         IF(ISNUMBER(SEARCH("hrs", 'Data Table'!R273)),
            IFERROR(
               ROUND(SUMPRODUCT(
                  VALUE(LEFT(_xlfn.TEXTSPLIT('Data Table'!R273, CHAR(10)), FIND("-", _xlfn.TEXTSPLIT('Data Table'!R273, CHAR(10)))-1)) *
                  (VALUE(MID(_xlfn.TEXTSPLIT('Data Table'!R273, CHAR(10)), FIND("-", _xlfn.TEXTSPLIT('Data Table'!R273, CHAR(10)))+2,
                  SEARCH("hrs", _xlfn.TEXTSPLIT('Data Table'!R273, CHAR(10)))-SEARCH("-", _xlfn.TEXTSPLIT('Data Table'!R273, CHAR(10)))-2))/12)
               ), 2),
               "-"
            )
         )
      )
   )
)</f>
        <v>3</v>
      </c>
      <c r="Q272" s="203" cm="1">
        <f t="array" ref="Q272">IF('Data Table'!S273="", "-",
   IF('Data Table'!S273="-", "-",
      IF(ISNUMBER('Data Table'!S273*1), 'Data Table'!S273,
         IF(ISNUMBER(SEARCH("hrs", 'Data Table'!S273)),
            IFERROR(
               ROUND(SUMPRODUCT(
                  VALUE(LEFT(_xlfn.TEXTSPLIT('Data Table'!S273, CHAR(10)), FIND("-", _xlfn.TEXTSPLIT('Data Table'!S273, CHAR(10)))-1)) *
                  (VALUE(MID(_xlfn.TEXTSPLIT('Data Table'!S273, CHAR(10)), FIND("-", _xlfn.TEXTSPLIT('Data Table'!S273, CHAR(10)))+2,
                  SEARCH("hrs", _xlfn.TEXTSPLIT('Data Table'!S273, CHAR(10)))-SEARCH("-", _xlfn.TEXTSPLIT('Data Table'!S273, CHAR(10)))-2))/12)
               ), 2),
               "-"
            )
         )
      )
   )
)</f>
        <v>3</v>
      </c>
      <c r="R272" s="203" cm="1">
        <f t="array" ref="R272">IF('Data Table'!T273="", "-",
   IF('Data Table'!T273="-", "-",
      IF(ISNUMBER('Data Table'!T273*1), 'Data Table'!T273,
         IF(ISNUMBER(SEARCH("hrs", 'Data Table'!T273)),
            IFERROR(
               ROUND(SUMPRODUCT(
                  VALUE(LEFT(_xlfn.TEXTSPLIT('Data Table'!T273, CHAR(10)), FIND("-", _xlfn.TEXTSPLIT('Data Table'!T273, CHAR(10)))-1)) *
                  (VALUE(MID(_xlfn.TEXTSPLIT('Data Table'!T273, CHAR(10)), FIND("-", _xlfn.TEXTSPLIT('Data Table'!T273, CHAR(10)))+2,
                  SEARCH("hrs", _xlfn.TEXTSPLIT('Data Table'!T273, CHAR(10)))-SEARCH("-", _xlfn.TEXTSPLIT('Data Table'!T273, CHAR(10)))-2))/12)
               ), 2),
               "-"
            )
         )
      )
   )
)</f>
        <v>6</v>
      </c>
      <c r="S272" s="203" cm="1">
        <f t="array" ref="S272">IF('Data Table'!U273="", "-",
   IF('Data Table'!U273="-", "-",
      IF(ISNUMBER('Data Table'!U273*1), 'Data Table'!U273,
         IF(ISNUMBER(SEARCH("hrs", 'Data Table'!U273)),
            IFERROR(
               ROUND(SUMPRODUCT(
                  VALUE(LEFT(_xlfn.TEXTSPLIT('Data Table'!U273, CHAR(10)), FIND("-", _xlfn.TEXTSPLIT('Data Table'!U273, CHAR(10)))-1)) *
                  (VALUE(MID(_xlfn.TEXTSPLIT('Data Table'!U273, CHAR(10)), FIND("-", _xlfn.TEXTSPLIT('Data Table'!U273, CHAR(10)))+2,
                  SEARCH("hrs", _xlfn.TEXTSPLIT('Data Table'!U273, CHAR(10)))-SEARCH("-", _xlfn.TEXTSPLIT('Data Table'!U273, CHAR(10)))-2))/12)
               ), 2),
               "-"
            )
         )
      )
   )
)</f>
        <v>6</v>
      </c>
      <c r="T272" s="253">
        <v>10960.06</v>
      </c>
      <c r="U272" s="275">
        <v>34813</v>
      </c>
      <c r="V272" s="253">
        <v>540</v>
      </c>
      <c r="W272" s="208"/>
    </row>
    <row r="273" spans="1:23" s="3" customFormat="1" ht="20.25" customHeight="1">
      <c r="A273" s="205">
        <v>45583</v>
      </c>
      <c r="B273" s="203" t="str" cm="1">
        <f t="array" ref="B273">IF('Data Table'!B274="", "-",
   IF('Data Table'!B274="-", "-",
      IF(ISNUMBER('Data Table'!B274*1), 'Data Table'!B274,
         IF(ISNUMBER(SEARCH("hrs", 'Data Table'!B274)),
            IFERROR(
               ROUND(SUMPRODUCT(
                  VALUE(LEFT(_xlfn.TEXTSPLIT('Data Table'!B274, CHAR(10)), FIND("-", _xlfn.TEXTSPLIT('Data Table'!B274, CHAR(10)))-1)) *
                  (VALUE(MID(_xlfn.TEXTSPLIT('Data Table'!B274, CHAR(10)), FIND("-", _xlfn.TEXTSPLIT('Data Table'!B274, CHAR(10)))+2,
                  SEARCH("hrs", _xlfn.TEXTSPLIT('Data Table'!B274, CHAR(10)))-SEARCH("-", _xlfn.TEXTSPLIT('Data Table'!B274, CHAR(10)))-2))/12)
               ), 2),
               "-"
            )
         )
      )
   )
)</f>
        <v>-</v>
      </c>
      <c r="C273" s="203" t="str" cm="1">
        <f t="array" ref="C273">IF('Data Table'!C274="", "-",
   IF('Data Table'!C274="-", "-",
      IF(ISNUMBER('Data Table'!C274*1), 'Data Table'!C274,
         IF(ISNUMBER(SEARCH("hrs", 'Data Table'!C274)),
            IFERROR(
               ROUND(SUMPRODUCT(
                  VALUE(LEFT(_xlfn.TEXTSPLIT('Data Table'!C274, CHAR(10)), FIND("-", _xlfn.TEXTSPLIT('Data Table'!C274, CHAR(10)))-1)) *
                  (VALUE(MID(_xlfn.TEXTSPLIT('Data Table'!C274, CHAR(10)), FIND("-", _xlfn.TEXTSPLIT('Data Table'!C274, CHAR(10)))+2,
                  SEARCH("hrs", _xlfn.TEXTSPLIT('Data Table'!C274, CHAR(10)))-SEARCH("-", _xlfn.TEXTSPLIT('Data Table'!C274, CHAR(10)))-2))/12)
               ), 2),
               "-"
            )
         )
      )
   )
)</f>
        <v>-</v>
      </c>
      <c r="D273" s="203" t="str" cm="1">
        <f t="array" ref="D273">IF('Data Table'!D274="", "-",
   IF('Data Table'!D274="-", "-",
      IF(ISNUMBER('Data Table'!D274*1), 'Data Table'!D274,
         IF(ISNUMBER(SEARCH("hrs", 'Data Table'!D274)),
            IFERROR(
               ROUND(SUMPRODUCT(
                  VALUE(LEFT(_xlfn.TEXTSPLIT('Data Table'!D274, CHAR(10)), FIND("-", _xlfn.TEXTSPLIT('Data Table'!D274, CHAR(10)))-1)) *
                  (VALUE(MID(_xlfn.TEXTSPLIT('Data Table'!D274, CHAR(10)), FIND("-", _xlfn.TEXTSPLIT('Data Table'!D274, CHAR(10)))+2,
                  SEARCH("hrs", _xlfn.TEXTSPLIT('Data Table'!D274, CHAR(10)))-SEARCH("-", _xlfn.TEXTSPLIT('Data Table'!D274, CHAR(10)))-2))/12)
               ), 2),
               "-"
            )
         )
      )
   )
)</f>
        <v>-</v>
      </c>
      <c r="E273" s="203" t="str" cm="1">
        <f t="array" ref="E273">IF('Data Table'!E274="", "-",
   IF('Data Table'!E274="-", "-",
      IF(ISNUMBER('Data Table'!E274*1), 'Data Table'!E274,
         IF(ISNUMBER(SEARCH("hrs", 'Data Table'!E274)),
            IFERROR(
               ROUND(SUMPRODUCT(
                  VALUE(LEFT(_xlfn.TEXTSPLIT('Data Table'!E274, CHAR(10)), FIND("-", _xlfn.TEXTSPLIT('Data Table'!E274, CHAR(10)))-1)) *
                  (VALUE(MID(_xlfn.TEXTSPLIT('Data Table'!E274, CHAR(10)), FIND("-", _xlfn.TEXTSPLIT('Data Table'!E274, CHAR(10)))+2,
                  SEARCH("hrs", _xlfn.TEXTSPLIT('Data Table'!E274, CHAR(10)))-SEARCH("-", _xlfn.TEXTSPLIT('Data Table'!E274, CHAR(10)))-2))/12)
               ), 2),
               "-"
            )
         )
      )
   )
)</f>
        <v>-</v>
      </c>
      <c r="F273" s="203" t="str" cm="1">
        <f t="array" ref="F273">IF('Data Table'!F274="", "-",
   IF('Data Table'!F274="-", "-",
      IF(ISNUMBER('Data Table'!F274*1), 'Data Table'!F274,
         IF(ISNUMBER(SEARCH("hrs", 'Data Table'!F274)),
            IFERROR(
               ROUND(SUMPRODUCT(
                  VALUE(LEFT(_xlfn.TEXTSPLIT('Data Table'!F274, CHAR(10)), FIND("-", _xlfn.TEXTSPLIT('Data Table'!F274, CHAR(10)))-1)) *
                  (VALUE(MID(_xlfn.TEXTSPLIT('Data Table'!F274, CHAR(10)), FIND("-", _xlfn.TEXTSPLIT('Data Table'!F274, CHAR(10)))+2,
                  SEARCH("hrs", _xlfn.TEXTSPLIT('Data Table'!F274, CHAR(10)))-SEARCH("-", _xlfn.TEXTSPLIT('Data Table'!F274, CHAR(10)))-2))/12)
               ), 2),
               "-"
            )
         )
      )
   )
)</f>
        <v>-</v>
      </c>
      <c r="G273" s="203" t="str" cm="1">
        <f t="array" ref="G273">IF('Data Table'!G274="", "-",
   IF('Data Table'!G274="-", "-",
      IF(ISNUMBER('Data Table'!G274*1), 'Data Table'!G274,
         IF(ISNUMBER(SEARCH("hrs", 'Data Table'!G274)),
            IFERROR(
               ROUND(SUMPRODUCT(
                  VALUE(LEFT(_xlfn.TEXTSPLIT('Data Table'!G274, CHAR(10)), FIND("-", _xlfn.TEXTSPLIT('Data Table'!G274, CHAR(10)))-1)) *
                  (VALUE(MID(_xlfn.TEXTSPLIT('Data Table'!G274, CHAR(10)), FIND("-", _xlfn.TEXTSPLIT('Data Table'!G274, CHAR(10)))+2,
                  SEARCH("hrs", _xlfn.TEXTSPLIT('Data Table'!G274, CHAR(10)))-SEARCH("-", _xlfn.TEXTSPLIT('Data Table'!G274, CHAR(10)))-2))/12)
               ), 2),
               "-"
            )
         )
      )
   )
)</f>
        <v>-</v>
      </c>
      <c r="H273" s="203" t="str" cm="1">
        <f t="array" ref="H273">IF('Data Table'!H274="", "-",
   IF('Data Table'!H274="-", "-",
      IF(ISNUMBER('Data Table'!H274*1), 'Data Table'!H274,
         IF(ISNUMBER(SEARCH("hrs", 'Data Table'!H274)),
            IFERROR(
               ROUND(SUMPRODUCT(
                  VALUE(LEFT(_xlfn.TEXTSPLIT('Data Table'!H274, CHAR(10)), FIND("-", _xlfn.TEXTSPLIT('Data Table'!H274, CHAR(10)))-1)) *
                  (VALUE(MID(_xlfn.TEXTSPLIT('Data Table'!H274, CHAR(10)), FIND("-", _xlfn.TEXTSPLIT('Data Table'!H274, CHAR(10)))+2,
                  SEARCH("hrs", _xlfn.TEXTSPLIT('Data Table'!H274, CHAR(10)))-SEARCH("-", _xlfn.TEXTSPLIT('Data Table'!H274, CHAR(10)))-2))/12)
               ), 2),
               "-"
            )
         )
      )
   )
)</f>
        <v>-</v>
      </c>
      <c r="I273" s="203" t="str" cm="1">
        <f t="array" ref="I273">IF('Data Table'!I274="", "-",
   IF('Data Table'!I274="-", "-",
      IF(ISNUMBER('Data Table'!I274*1), 'Data Table'!I274,
         IF(ISNUMBER(SEARCH("hrs", 'Data Table'!I274)),
            IFERROR(
               ROUND(SUMPRODUCT(
                  VALUE(LEFT(_xlfn.TEXTSPLIT('Data Table'!I274, CHAR(10)), FIND("-", _xlfn.TEXTSPLIT('Data Table'!I274, CHAR(10)))-1)) *
                  (VALUE(MID(_xlfn.TEXTSPLIT('Data Table'!I274, CHAR(10)), FIND("-", _xlfn.TEXTSPLIT('Data Table'!I274, CHAR(10)))+2,
                  SEARCH("hrs", _xlfn.TEXTSPLIT('Data Table'!I274, CHAR(10)))-SEARCH("-", _xlfn.TEXTSPLIT('Data Table'!I274, CHAR(10)))-2))/12)
               ), 2),
               "-"
            )
         )
      )
   )
)</f>
        <v>-</v>
      </c>
      <c r="J273" s="203" t="str" cm="1">
        <f t="array" ref="J273">IF('Data Table'!J274="", "-",
   IF('Data Table'!J274="-", "-",
      IF(ISNUMBER('Data Table'!J274*1), 'Data Table'!J274,
         IF(ISNUMBER(SEARCH("hrs", 'Data Table'!J274)),
            IFERROR(
               ROUND(SUMPRODUCT(
                  VALUE(LEFT(_xlfn.TEXTSPLIT('Data Table'!J274, CHAR(10)), FIND("-", _xlfn.TEXTSPLIT('Data Table'!J274, CHAR(10)))-1)) *
                  (VALUE(MID(_xlfn.TEXTSPLIT('Data Table'!J274, CHAR(10)), FIND("-", _xlfn.TEXTSPLIT('Data Table'!J274, CHAR(10)))+2,
                  SEARCH("hrs", _xlfn.TEXTSPLIT('Data Table'!J274, CHAR(10)))-SEARCH("-", _xlfn.TEXTSPLIT('Data Table'!J274, CHAR(10)))-2))/12)
               ), 2),
               "-"
            )
         )
      )
   )
)</f>
        <v>-</v>
      </c>
      <c r="K273" s="203" t="str" cm="1">
        <f t="array" ref="K273">IF('Data Table'!K274="", "-",
   IF('Data Table'!K274="-", "-",
      IF(ISNUMBER('Data Table'!K274*1), 'Data Table'!K274,
         IF(ISNUMBER(SEARCH("hrs", 'Data Table'!K274)),
            IFERROR(
               ROUND(SUMPRODUCT(
                  VALUE(LEFT(_xlfn.TEXTSPLIT('Data Table'!K274, CHAR(10)), FIND("-", _xlfn.TEXTSPLIT('Data Table'!K274, CHAR(10)))-1)) *
                  (VALUE(MID(_xlfn.TEXTSPLIT('Data Table'!K274, CHAR(10)), FIND("-", _xlfn.TEXTSPLIT('Data Table'!K274, CHAR(10)))+2,
                  SEARCH("hrs", _xlfn.TEXTSPLIT('Data Table'!K274, CHAR(10)))-SEARCH("-", _xlfn.TEXTSPLIT('Data Table'!K274, CHAR(10)))-2))/12)
               ), 2),
               "-"
            )
         )
      )
   )
)</f>
        <v>-</v>
      </c>
      <c r="L273" s="203" t="str" cm="1">
        <f t="array" ref="L273">IF('Data Table'!N274="", "-",
   IF('Data Table'!N274="-", "-",
      IF(ISNUMBER('Data Table'!N274*1), 'Data Table'!N274,
         IF(ISNUMBER(SEARCH("hrs", 'Data Table'!N274)),
            IFERROR(
               ROUND(SUMPRODUCT(
                  VALUE(LEFT(_xlfn.TEXTSPLIT('Data Table'!N274, CHAR(10)), FIND("-", _xlfn.TEXTSPLIT('Data Table'!N274, CHAR(10)))-1)) *
                  (VALUE(MID(_xlfn.TEXTSPLIT('Data Table'!N274, CHAR(10)), FIND("-", _xlfn.TEXTSPLIT('Data Table'!N274, CHAR(10)))+2,
                  SEARCH("hrs", _xlfn.TEXTSPLIT('Data Table'!N274, CHAR(10)))-SEARCH("-", _xlfn.TEXTSPLIT('Data Table'!N274, CHAR(10)))-2))/12)
               ), 2),
               "-"
            )
         )
      )
   )
)</f>
        <v>-</v>
      </c>
      <c r="M273" s="203" t="str" cm="1">
        <f t="array" ref="M273">IF('Data Table'!O274="", "-",
   IF('Data Table'!O274="-", "-",
      IF(ISNUMBER('Data Table'!O274*1), 'Data Table'!O274,
         IF(ISNUMBER(SEARCH("hrs", 'Data Table'!O274)),
            IFERROR(
               ROUND(SUMPRODUCT(
                  VALUE(LEFT(_xlfn.TEXTSPLIT('Data Table'!O274, CHAR(10)), FIND("-", _xlfn.TEXTSPLIT('Data Table'!O274, CHAR(10)))-1)) *
                  (VALUE(MID(_xlfn.TEXTSPLIT('Data Table'!O274, CHAR(10)), FIND("-", _xlfn.TEXTSPLIT('Data Table'!O274, CHAR(10)))+2,
                  SEARCH("hrs", _xlfn.TEXTSPLIT('Data Table'!O274, CHAR(10)))-SEARCH("-", _xlfn.TEXTSPLIT('Data Table'!O274, CHAR(10)))-2))/12)
               ), 2),
               "-"
            )
         )
      )
   )
)</f>
        <v>-</v>
      </c>
      <c r="N273" s="203" t="str" cm="1">
        <f t="array" ref="N273">IF('Data Table'!P274="", "-",
   IF('Data Table'!P274="-", "-",
      IF(ISNUMBER('Data Table'!P274*1), 'Data Table'!P274,
         IF(ISNUMBER(SEARCH("hrs", 'Data Table'!P274)),
            IFERROR(
               ROUND(SUMPRODUCT(
                  VALUE(LEFT(_xlfn.TEXTSPLIT('Data Table'!P274, CHAR(10)), FIND("-", _xlfn.TEXTSPLIT('Data Table'!P274, CHAR(10)))-1)) *
                  (VALUE(MID(_xlfn.TEXTSPLIT('Data Table'!P274, CHAR(10)), FIND("-", _xlfn.TEXTSPLIT('Data Table'!P274, CHAR(10)))+2,
                  SEARCH("hrs", _xlfn.TEXTSPLIT('Data Table'!P274, CHAR(10)))-SEARCH("-", _xlfn.TEXTSPLIT('Data Table'!P274, CHAR(10)))-2))/12)
               ), 2),
               "-"
            )
         )
      )
   )
)</f>
        <v>-</v>
      </c>
      <c r="O273" s="203" t="str" cm="1">
        <f t="array" ref="O273">IF('Data Table'!Q274="", "-",
   IF('Data Table'!Q274="-", "-",
      IF(ISNUMBER('Data Table'!Q274*1), 'Data Table'!Q274,
         IF(ISNUMBER(SEARCH("hrs", 'Data Table'!Q274)),
            IFERROR(
               ROUND(SUMPRODUCT(
                  VALUE(LEFT(_xlfn.TEXTSPLIT('Data Table'!Q274, CHAR(10)), FIND("-", _xlfn.TEXTSPLIT('Data Table'!Q274, CHAR(10)))-1)) *
                  (VALUE(MID(_xlfn.TEXTSPLIT('Data Table'!Q274, CHAR(10)), FIND("-", _xlfn.TEXTSPLIT('Data Table'!Q274, CHAR(10)))+2,
                  SEARCH("hrs", _xlfn.TEXTSPLIT('Data Table'!Q274, CHAR(10)))-SEARCH("-", _xlfn.TEXTSPLIT('Data Table'!Q274, CHAR(10)))-2))/12)
               ), 2),
               "-"
            )
         )
      )
   )
)</f>
        <v>-</v>
      </c>
      <c r="P273" s="203" t="str" cm="1">
        <f t="array" ref="P273">IF('Data Table'!R274="", "-",
   IF('Data Table'!R274="-", "-",
      IF(ISNUMBER('Data Table'!R274*1), 'Data Table'!R274,
         IF(ISNUMBER(SEARCH("hrs", 'Data Table'!R274)),
            IFERROR(
               ROUND(SUMPRODUCT(
                  VALUE(LEFT(_xlfn.TEXTSPLIT('Data Table'!R274, CHAR(10)), FIND("-", _xlfn.TEXTSPLIT('Data Table'!R274, CHAR(10)))-1)) *
                  (VALUE(MID(_xlfn.TEXTSPLIT('Data Table'!R274, CHAR(10)), FIND("-", _xlfn.TEXTSPLIT('Data Table'!R274, CHAR(10)))+2,
                  SEARCH("hrs", _xlfn.TEXTSPLIT('Data Table'!R274, CHAR(10)))-SEARCH("-", _xlfn.TEXTSPLIT('Data Table'!R274, CHAR(10)))-2))/12)
               ), 2),
               "-"
            )
         )
      )
   )
)</f>
        <v>-</v>
      </c>
      <c r="Q273" s="203" t="str" cm="1">
        <f t="array" ref="Q273">IF('Data Table'!S274="", "-",
   IF('Data Table'!S274="-", "-",
      IF(ISNUMBER('Data Table'!S274*1), 'Data Table'!S274,
         IF(ISNUMBER(SEARCH("hrs", 'Data Table'!S274)),
            IFERROR(
               ROUND(SUMPRODUCT(
                  VALUE(LEFT(_xlfn.TEXTSPLIT('Data Table'!S274, CHAR(10)), FIND("-", _xlfn.TEXTSPLIT('Data Table'!S274, CHAR(10)))-1)) *
                  (VALUE(MID(_xlfn.TEXTSPLIT('Data Table'!S274, CHAR(10)), FIND("-", _xlfn.TEXTSPLIT('Data Table'!S274, CHAR(10)))+2,
                  SEARCH("hrs", _xlfn.TEXTSPLIT('Data Table'!S274, CHAR(10)))-SEARCH("-", _xlfn.TEXTSPLIT('Data Table'!S274, CHAR(10)))-2))/12)
               ), 2),
               "-"
            )
         )
      )
   )
)</f>
        <v>-</v>
      </c>
      <c r="R273" s="203" t="str" cm="1">
        <f t="array" ref="R273">IF('Data Table'!T274="", "-",
   IF('Data Table'!T274="-", "-",
      IF(ISNUMBER('Data Table'!T274*1), 'Data Table'!T274,
         IF(ISNUMBER(SEARCH("hrs", 'Data Table'!T274)),
            IFERROR(
               ROUND(SUMPRODUCT(
                  VALUE(LEFT(_xlfn.TEXTSPLIT('Data Table'!T274, CHAR(10)), FIND("-", _xlfn.TEXTSPLIT('Data Table'!T274, CHAR(10)))-1)) *
                  (VALUE(MID(_xlfn.TEXTSPLIT('Data Table'!T274, CHAR(10)), FIND("-", _xlfn.TEXTSPLIT('Data Table'!T274, CHAR(10)))+2,
                  SEARCH("hrs", _xlfn.TEXTSPLIT('Data Table'!T274, CHAR(10)))-SEARCH("-", _xlfn.TEXTSPLIT('Data Table'!T274, CHAR(10)))-2))/12)
               ), 2),
               "-"
            )
         )
      )
   )
)</f>
        <v>-</v>
      </c>
      <c r="S273" s="203" t="str" cm="1">
        <f t="array" ref="S273">IF('Data Table'!U274="", "-",
   IF('Data Table'!U274="-", "-",
      IF(ISNUMBER('Data Table'!U274*1), 'Data Table'!U274,
         IF(ISNUMBER(SEARCH("hrs", 'Data Table'!U274)),
            IFERROR(
               ROUND(SUMPRODUCT(
                  VALUE(LEFT(_xlfn.TEXTSPLIT('Data Table'!U274, CHAR(10)), FIND("-", _xlfn.TEXTSPLIT('Data Table'!U274, CHAR(10)))-1)) *
                  (VALUE(MID(_xlfn.TEXTSPLIT('Data Table'!U274, CHAR(10)), FIND("-", _xlfn.TEXTSPLIT('Data Table'!U274, CHAR(10)))+2,
                  SEARCH("hrs", _xlfn.TEXTSPLIT('Data Table'!U274, CHAR(10)))-SEARCH("-", _xlfn.TEXTSPLIT('Data Table'!U274, CHAR(10)))-2))/12)
               ), 2),
               "-"
            )
         )
      )
   )
)</f>
        <v>-</v>
      </c>
      <c r="T273" s="253">
        <v>0</v>
      </c>
      <c r="U273" s="253">
        <v>0</v>
      </c>
      <c r="V273" s="253">
        <v>0</v>
      </c>
      <c r="W273" s="208"/>
    </row>
    <row r="274" spans="1:23" s="3" customFormat="1" ht="20.25" customHeight="1">
      <c r="A274" s="205">
        <v>45584</v>
      </c>
      <c r="B274" s="203" cm="1">
        <f t="array" ref="B274">IF('Data Table'!B275="", "-",
   IF('Data Table'!B275="-", "-",
      IF(ISNUMBER('Data Table'!B275*1), 'Data Table'!B275,
         IF(ISNUMBER(SEARCH("hrs", 'Data Table'!B275)),
            IFERROR(
               ROUND(SUMPRODUCT(
                  VALUE(LEFT(_xlfn.TEXTSPLIT('Data Table'!B275, CHAR(10)), FIND("-", _xlfn.TEXTSPLIT('Data Table'!B275, CHAR(10)))-1)) *
                  (VALUE(MID(_xlfn.TEXTSPLIT('Data Table'!B275, CHAR(10)), FIND("-", _xlfn.TEXTSPLIT('Data Table'!B275, CHAR(10)))+2,
                  SEARCH("hrs", _xlfn.TEXTSPLIT('Data Table'!B275, CHAR(10)))-SEARCH("-", _xlfn.TEXTSPLIT('Data Table'!B275, CHAR(10)))-2))/12)
               ), 2),
               "-"
            )
         )
      )
   )
)</f>
        <v>0</v>
      </c>
      <c r="C274" s="203" cm="1">
        <f t="array" ref="C274">IF('Data Table'!C275="", "-",
   IF('Data Table'!C275="-", "-",
      IF(ISNUMBER('Data Table'!C275*1), 'Data Table'!C275,
         IF(ISNUMBER(SEARCH("hrs", 'Data Table'!C275)),
            IFERROR(
               ROUND(SUMPRODUCT(
                  VALUE(LEFT(_xlfn.TEXTSPLIT('Data Table'!C275, CHAR(10)), FIND("-", _xlfn.TEXTSPLIT('Data Table'!C275, CHAR(10)))-1)) *
                  (VALUE(MID(_xlfn.TEXTSPLIT('Data Table'!C275, CHAR(10)), FIND("-", _xlfn.TEXTSPLIT('Data Table'!C275, CHAR(10)))+2,
                  SEARCH("hrs", _xlfn.TEXTSPLIT('Data Table'!C275, CHAR(10)))-SEARCH("-", _xlfn.TEXTSPLIT('Data Table'!C275, CHAR(10)))-2))/12)
               ), 2),
               "-"
            )
         )
      )
   )
)</f>
        <v>0</v>
      </c>
      <c r="D274" s="203" t="str" cm="1">
        <f t="array" ref="D274">IF('Data Table'!D275="", "-",
   IF('Data Table'!D275="-", "-",
      IF(ISNUMBER('Data Table'!D275*1), 'Data Table'!D275,
         IF(ISNUMBER(SEARCH("hrs", 'Data Table'!D275)),
            IFERROR(
               ROUND(SUMPRODUCT(
                  VALUE(LEFT(_xlfn.TEXTSPLIT('Data Table'!D275, CHAR(10)), FIND("-", _xlfn.TEXTSPLIT('Data Table'!D275, CHAR(10)))-1)) *
                  (VALUE(MID(_xlfn.TEXTSPLIT('Data Table'!D275, CHAR(10)), FIND("-", _xlfn.TEXTSPLIT('Data Table'!D275, CHAR(10)))+2,
                  SEARCH("hrs", _xlfn.TEXTSPLIT('Data Table'!D275, CHAR(10)))-SEARCH("-", _xlfn.TEXTSPLIT('Data Table'!D275, CHAR(10)))-2))/12)
               ), 2),
               "-"
            )
         )
      )
   )
)</f>
        <v>-</v>
      </c>
      <c r="E274" s="203" cm="1">
        <f t="array" ref="E274">IF('Data Table'!E275="", "-",
   IF('Data Table'!E275="-", "-",
      IF(ISNUMBER('Data Table'!E275*1), 'Data Table'!E275,
         IF(ISNUMBER(SEARCH("hrs", 'Data Table'!E275)),
            IFERROR(
               ROUND(SUMPRODUCT(
                  VALUE(LEFT(_xlfn.TEXTSPLIT('Data Table'!E275, CHAR(10)), FIND("-", _xlfn.TEXTSPLIT('Data Table'!E275, CHAR(10)))-1)) *
                  (VALUE(MID(_xlfn.TEXTSPLIT('Data Table'!E275, CHAR(10)), FIND("-", _xlfn.TEXTSPLIT('Data Table'!E275, CHAR(10)))+2,
                  SEARCH("hrs", _xlfn.TEXTSPLIT('Data Table'!E275, CHAR(10)))-SEARCH("-", _xlfn.TEXTSPLIT('Data Table'!E275, CHAR(10)))-2))/12)
               ), 2),
               "-"
            )
         )
      )
   )
)</f>
        <v>0</v>
      </c>
      <c r="F274" s="203" cm="1">
        <f t="array" ref="F274">IF('Data Table'!F275="", "-",
   IF('Data Table'!F275="-", "-",
      IF(ISNUMBER('Data Table'!F275*1), 'Data Table'!F275,
         IF(ISNUMBER(SEARCH("hrs", 'Data Table'!F275)),
            IFERROR(
               ROUND(SUMPRODUCT(
                  VALUE(LEFT(_xlfn.TEXTSPLIT('Data Table'!F275, CHAR(10)), FIND("-", _xlfn.TEXTSPLIT('Data Table'!F275, CHAR(10)))-1)) *
                  (VALUE(MID(_xlfn.TEXTSPLIT('Data Table'!F275, CHAR(10)), FIND("-", _xlfn.TEXTSPLIT('Data Table'!F275, CHAR(10)))+2,
                  SEARCH("hrs", _xlfn.TEXTSPLIT('Data Table'!F275, CHAR(10)))-SEARCH("-", _xlfn.TEXTSPLIT('Data Table'!F275, CHAR(10)))-2))/12)
               ), 2),
               "-"
            )
         )
      )
   )
)</f>
        <v>0</v>
      </c>
      <c r="G274" s="203" cm="1">
        <f t="array" ref="G274">IF('Data Table'!G275="", "-",
   IF('Data Table'!G275="-", "-",
      IF(ISNUMBER('Data Table'!G275*1), 'Data Table'!G275,
         IF(ISNUMBER(SEARCH("hrs", 'Data Table'!G275)),
            IFERROR(
               ROUND(SUMPRODUCT(
                  VALUE(LEFT(_xlfn.TEXTSPLIT('Data Table'!G275, CHAR(10)), FIND("-", _xlfn.TEXTSPLIT('Data Table'!G275, CHAR(10)))-1)) *
                  (VALUE(MID(_xlfn.TEXTSPLIT('Data Table'!G275, CHAR(10)), FIND("-", _xlfn.TEXTSPLIT('Data Table'!G275, CHAR(10)))+2,
                  SEARCH("hrs", _xlfn.TEXTSPLIT('Data Table'!G275, CHAR(10)))-SEARCH("-", _xlfn.TEXTSPLIT('Data Table'!G275, CHAR(10)))-2))/12)
               ), 2),
               "-"
            )
         )
      )
   )
)</f>
        <v>0</v>
      </c>
      <c r="H274" s="203" cm="1">
        <f t="array" ref="H274">IF('Data Table'!H275="", "-",
   IF('Data Table'!H275="-", "-",
      IF(ISNUMBER('Data Table'!H275*1), 'Data Table'!H275,
         IF(ISNUMBER(SEARCH("hrs", 'Data Table'!H275)),
            IFERROR(
               ROUND(SUMPRODUCT(
                  VALUE(LEFT(_xlfn.TEXTSPLIT('Data Table'!H275, CHAR(10)), FIND("-", _xlfn.TEXTSPLIT('Data Table'!H275, CHAR(10)))-1)) *
                  (VALUE(MID(_xlfn.TEXTSPLIT('Data Table'!H275, CHAR(10)), FIND("-", _xlfn.TEXTSPLIT('Data Table'!H275, CHAR(10)))+2,
                  SEARCH("hrs", _xlfn.TEXTSPLIT('Data Table'!H275, CHAR(10)))-SEARCH("-", _xlfn.TEXTSPLIT('Data Table'!H275, CHAR(10)))-2))/12)
               ), 2),
               "-"
            )
         )
      )
   )
)</f>
        <v>0</v>
      </c>
      <c r="I274" s="203" cm="1">
        <f t="array" ref="I274">IF('Data Table'!I275="", "-",
   IF('Data Table'!I275="-", "-",
      IF(ISNUMBER('Data Table'!I275*1), 'Data Table'!I275,
         IF(ISNUMBER(SEARCH("hrs", 'Data Table'!I275)),
            IFERROR(
               ROUND(SUMPRODUCT(
                  VALUE(LEFT(_xlfn.TEXTSPLIT('Data Table'!I275, CHAR(10)), FIND("-", _xlfn.TEXTSPLIT('Data Table'!I275, CHAR(10)))-1)) *
                  (VALUE(MID(_xlfn.TEXTSPLIT('Data Table'!I275, CHAR(10)), FIND("-", _xlfn.TEXTSPLIT('Data Table'!I275, CHAR(10)))+2,
                  SEARCH("hrs", _xlfn.TEXTSPLIT('Data Table'!I275, CHAR(10)))-SEARCH("-", _xlfn.TEXTSPLIT('Data Table'!I275, CHAR(10)))-2))/12)
               ), 2),
               "-"
            )
         )
      )
   )
)</f>
        <v>0</v>
      </c>
      <c r="J274" s="203" cm="1">
        <f t="array" ref="J274">IF('Data Table'!J275="", "-",
   IF('Data Table'!J275="-", "-",
      IF(ISNUMBER('Data Table'!J275*1), 'Data Table'!J275,
         IF(ISNUMBER(SEARCH("hrs", 'Data Table'!J275)),
            IFERROR(
               ROUND(SUMPRODUCT(
                  VALUE(LEFT(_xlfn.TEXTSPLIT('Data Table'!J275, CHAR(10)), FIND("-", _xlfn.TEXTSPLIT('Data Table'!J275, CHAR(10)))-1)) *
                  (VALUE(MID(_xlfn.TEXTSPLIT('Data Table'!J275, CHAR(10)), FIND("-", _xlfn.TEXTSPLIT('Data Table'!J275, CHAR(10)))+2,
                  SEARCH("hrs", _xlfn.TEXTSPLIT('Data Table'!J275, CHAR(10)))-SEARCH("-", _xlfn.TEXTSPLIT('Data Table'!J275, CHAR(10)))-2))/12)
               ), 2),
               "-"
            )
         )
      )
   )
)</f>
        <v>0</v>
      </c>
      <c r="K274" s="203" cm="1">
        <f t="array" ref="K274">IF('Data Table'!K275="", "-",
   IF('Data Table'!K275="-", "-",
      IF(ISNUMBER('Data Table'!K275*1), 'Data Table'!K275,
         IF(ISNUMBER(SEARCH("hrs", 'Data Table'!K275)),
            IFERROR(
               ROUND(SUMPRODUCT(
                  VALUE(LEFT(_xlfn.TEXTSPLIT('Data Table'!K275, CHAR(10)), FIND("-", _xlfn.TEXTSPLIT('Data Table'!K275, CHAR(10)))-1)) *
                  (VALUE(MID(_xlfn.TEXTSPLIT('Data Table'!K275, CHAR(10)), FIND("-", _xlfn.TEXTSPLIT('Data Table'!K275, CHAR(10)))+2,
                  SEARCH("hrs", _xlfn.TEXTSPLIT('Data Table'!K275, CHAR(10)))-SEARCH("-", _xlfn.TEXTSPLIT('Data Table'!K275, CHAR(10)))-2))/12)
               ), 2),
               "-"
            )
         )
      )
   )
)</f>
        <v>0</v>
      </c>
      <c r="L274" s="203" cm="1">
        <f t="array" ref="L274">IF('Data Table'!N275="", "-",
   IF('Data Table'!N275="-", "-",
      IF(ISNUMBER('Data Table'!N275*1), 'Data Table'!N275,
         IF(ISNUMBER(SEARCH("hrs", 'Data Table'!N275)),
            IFERROR(
               ROUND(SUMPRODUCT(
                  VALUE(LEFT(_xlfn.TEXTSPLIT('Data Table'!N275, CHAR(10)), FIND("-", _xlfn.TEXTSPLIT('Data Table'!N275, CHAR(10)))-1)) *
                  (VALUE(MID(_xlfn.TEXTSPLIT('Data Table'!N275, CHAR(10)), FIND("-", _xlfn.TEXTSPLIT('Data Table'!N275, CHAR(10)))+2,
                  SEARCH("hrs", _xlfn.TEXTSPLIT('Data Table'!N275, CHAR(10)))-SEARCH("-", _xlfn.TEXTSPLIT('Data Table'!N275, CHAR(10)))-2))/12)
               ), 2),
               "-"
            )
         )
      )
   )
)</f>
        <v>1</v>
      </c>
      <c r="M274" s="203" cm="1">
        <f t="array" ref="M274">IF('Data Table'!O275="", "-",
   IF('Data Table'!O275="-", "-",
      IF(ISNUMBER('Data Table'!O275*1), 'Data Table'!O275,
         IF(ISNUMBER(SEARCH("hrs", 'Data Table'!O275)),
            IFERROR(
               ROUND(SUMPRODUCT(
                  VALUE(LEFT(_xlfn.TEXTSPLIT('Data Table'!O275, CHAR(10)), FIND("-", _xlfn.TEXTSPLIT('Data Table'!O275, CHAR(10)))-1)) *
                  (VALUE(MID(_xlfn.TEXTSPLIT('Data Table'!O275, CHAR(10)), FIND("-", _xlfn.TEXTSPLIT('Data Table'!O275, CHAR(10)))+2,
                  SEARCH("hrs", _xlfn.TEXTSPLIT('Data Table'!O275, CHAR(10)))-SEARCH("-", _xlfn.TEXTSPLIT('Data Table'!O275, CHAR(10)))-2))/12)
               ), 2),
               "-"
            )
         )
      )
   )
)</f>
        <v>0</v>
      </c>
      <c r="N274" s="203" cm="1">
        <f t="array" ref="N274">IF('Data Table'!P275="", "-",
   IF('Data Table'!P275="-", "-",
      IF(ISNUMBER('Data Table'!P275*1), 'Data Table'!P275,
         IF(ISNUMBER(SEARCH("hrs", 'Data Table'!P275)),
            IFERROR(
               ROUND(SUMPRODUCT(
                  VALUE(LEFT(_xlfn.TEXTSPLIT('Data Table'!P275, CHAR(10)), FIND("-", _xlfn.TEXTSPLIT('Data Table'!P275, CHAR(10)))-1)) *
                  (VALUE(MID(_xlfn.TEXTSPLIT('Data Table'!P275, CHAR(10)), FIND("-", _xlfn.TEXTSPLIT('Data Table'!P275, CHAR(10)))+2,
                  SEARCH("hrs", _xlfn.TEXTSPLIT('Data Table'!P275, CHAR(10)))-SEARCH("-", _xlfn.TEXTSPLIT('Data Table'!P275, CHAR(10)))-2))/12)
               ), 2),
               "-"
            )
         )
      )
   )
)</f>
        <v>0</v>
      </c>
      <c r="O274" s="203" cm="1">
        <f t="array" ref="O274">IF('Data Table'!Q275="", "-",
   IF('Data Table'!Q275="-", "-",
      IF(ISNUMBER('Data Table'!Q275*1), 'Data Table'!Q275,
         IF(ISNUMBER(SEARCH("hrs", 'Data Table'!Q275)),
            IFERROR(
               ROUND(SUMPRODUCT(
                  VALUE(LEFT(_xlfn.TEXTSPLIT('Data Table'!Q275, CHAR(10)), FIND("-", _xlfn.TEXTSPLIT('Data Table'!Q275, CHAR(10)))-1)) *
                  (VALUE(MID(_xlfn.TEXTSPLIT('Data Table'!Q275, CHAR(10)), FIND("-", _xlfn.TEXTSPLIT('Data Table'!Q275, CHAR(10)))+2,
                  SEARCH("hrs", _xlfn.TEXTSPLIT('Data Table'!Q275, CHAR(10)))-SEARCH("-", _xlfn.TEXTSPLIT('Data Table'!Q275, CHAR(10)))-2))/12)
               ), 2),
               "-"
            )
         )
      )
   )
)</f>
        <v>0</v>
      </c>
      <c r="P274" s="203" cm="1">
        <f t="array" ref="P274">IF('Data Table'!R275="", "-",
   IF('Data Table'!R275="-", "-",
      IF(ISNUMBER('Data Table'!R275*1), 'Data Table'!R275,
         IF(ISNUMBER(SEARCH("hrs", 'Data Table'!R275)),
            IFERROR(
               ROUND(SUMPRODUCT(
                  VALUE(LEFT(_xlfn.TEXTSPLIT('Data Table'!R275, CHAR(10)), FIND("-", _xlfn.TEXTSPLIT('Data Table'!R275, CHAR(10)))-1)) *
                  (VALUE(MID(_xlfn.TEXTSPLIT('Data Table'!R275, CHAR(10)), FIND("-", _xlfn.TEXTSPLIT('Data Table'!R275, CHAR(10)))+2,
                  SEARCH("hrs", _xlfn.TEXTSPLIT('Data Table'!R275, CHAR(10)))-SEARCH("-", _xlfn.TEXTSPLIT('Data Table'!R275, CHAR(10)))-2))/12)
               ), 2),
               "-"
            )
         )
      )
   )
)</f>
        <v>0</v>
      </c>
      <c r="Q274" s="203" cm="1">
        <f t="array" ref="Q274">IF('Data Table'!S275="", "-",
   IF('Data Table'!S275="-", "-",
      IF(ISNUMBER('Data Table'!S275*1), 'Data Table'!S275,
         IF(ISNUMBER(SEARCH("hrs", 'Data Table'!S275)),
            IFERROR(
               ROUND(SUMPRODUCT(
                  VALUE(LEFT(_xlfn.TEXTSPLIT('Data Table'!S275, CHAR(10)), FIND("-", _xlfn.TEXTSPLIT('Data Table'!S275, CHAR(10)))-1)) *
                  (VALUE(MID(_xlfn.TEXTSPLIT('Data Table'!S275, CHAR(10)), FIND("-", _xlfn.TEXTSPLIT('Data Table'!S275, CHAR(10)))+2,
                  SEARCH("hrs", _xlfn.TEXTSPLIT('Data Table'!S275, CHAR(10)))-SEARCH("-", _xlfn.TEXTSPLIT('Data Table'!S275, CHAR(10)))-2))/12)
               ), 2),
               "-"
            )
         )
      )
   )
)</f>
        <v>0</v>
      </c>
      <c r="R274" s="203" cm="1">
        <f t="array" ref="R274">IF('Data Table'!T275="", "-",
   IF('Data Table'!T275="-", "-",
      IF(ISNUMBER('Data Table'!T275*1), 'Data Table'!T275,
         IF(ISNUMBER(SEARCH("hrs", 'Data Table'!T275)),
            IFERROR(
               ROUND(SUMPRODUCT(
                  VALUE(LEFT(_xlfn.TEXTSPLIT('Data Table'!T275, CHAR(10)), FIND("-", _xlfn.TEXTSPLIT('Data Table'!T275, CHAR(10)))-1)) *
                  (VALUE(MID(_xlfn.TEXTSPLIT('Data Table'!T275, CHAR(10)), FIND("-", _xlfn.TEXTSPLIT('Data Table'!T275, CHAR(10)))+2,
                  SEARCH("hrs", _xlfn.TEXTSPLIT('Data Table'!T275, CHAR(10)))-SEARCH("-", _xlfn.TEXTSPLIT('Data Table'!T275, CHAR(10)))-2))/12)
               ), 2),
               "-"
            )
         )
      )
   )
)</f>
        <v>0</v>
      </c>
      <c r="S274" s="203" cm="1">
        <f t="array" ref="S274">IF('Data Table'!U275="", "-",
   IF('Data Table'!U275="-", "-",
      IF(ISNUMBER('Data Table'!U275*1), 'Data Table'!U275,
         IF(ISNUMBER(SEARCH("hrs", 'Data Table'!U275)),
            IFERROR(
               ROUND(SUMPRODUCT(
                  VALUE(LEFT(_xlfn.TEXTSPLIT('Data Table'!U275, CHAR(10)), FIND("-", _xlfn.TEXTSPLIT('Data Table'!U275, CHAR(10)))-1)) *
                  (VALUE(MID(_xlfn.TEXTSPLIT('Data Table'!U275, CHAR(10)), FIND("-", _xlfn.TEXTSPLIT('Data Table'!U275, CHAR(10)))+2,
                  SEARCH("hrs", _xlfn.TEXTSPLIT('Data Table'!U275, CHAR(10)))-SEARCH("-", _xlfn.TEXTSPLIT('Data Table'!U275, CHAR(10)))-2))/12)
               ), 2),
               "-"
            )
         )
      )
   )
)</f>
        <v>0</v>
      </c>
      <c r="T274" s="253">
        <v>3318.1329999999998</v>
      </c>
      <c r="U274" s="253">
        <v>0</v>
      </c>
      <c r="V274" s="253">
        <v>0</v>
      </c>
      <c r="W274" s="208"/>
    </row>
    <row r="275" spans="1:23" s="3" customFormat="1" ht="20.25" customHeight="1">
      <c r="A275" s="205">
        <v>45585</v>
      </c>
      <c r="B275" s="203" cm="1">
        <f t="array" ref="B275">IF('Data Table'!B276="", "-",
   IF('Data Table'!B276="-", "-",
      IF(ISNUMBER('Data Table'!B276*1), 'Data Table'!B276,
         IF(ISNUMBER(SEARCH("hrs", 'Data Table'!B276)),
            IFERROR(
               ROUND(SUMPRODUCT(
                  VALUE(LEFT(_xlfn.TEXTSPLIT('Data Table'!B276, CHAR(10)), FIND("-", _xlfn.TEXTSPLIT('Data Table'!B276, CHAR(10)))-1)) *
                  (VALUE(MID(_xlfn.TEXTSPLIT('Data Table'!B276, CHAR(10)), FIND("-", _xlfn.TEXTSPLIT('Data Table'!B276, CHAR(10)))+2,
                  SEARCH("hrs", _xlfn.TEXTSPLIT('Data Table'!B276, CHAR(10)))-SEARCH("-", _xlfn.TEXTSPLIT('Data Table'!B276, CHAR(10)))-2))/12)
               ), 2),
               "-"
            )
         )
      )
   )
)</f>
        <v>128</v>
      </c>
      <c r="C275" s="203" cm="1">
        <f t="array" ref="C275">IF('Data Table'!C276="", "-",
   IF('Data Table'!C276="-", "-",
      IF(ISNUMBER('Data Table'!C276*1), 'Data Table'!C276,
         IF(ISNUMBER(SEARCH("hrs", 'Data Table'!C276)),
            IFERROR(
               ROUND(SUMPRODUCT(
                  VALUE(LEFT(_xlfn.TEXTSPLIT('Data Table'!C276, CHAR(10)), FIND("-", _xlfn.TEXTSPLIT('Data Table'!C276, CHAR(10)))-1)) *
                  (VALUE(MID(_xlfn.TEXTSPLIT('Data Table'!C276, CHAR(10)), FIND("-", _xlfn.TEXTSPLIT('Data Table'!C276, CHAR(10)))+2,
                  SEARCH("hrs", _xlfn.TEXTSPLIT('Data Table'!C276, CHAR(10)))-SEARCH("-", _xlfn.TEXTSPLIT('Data Table'!C276, CHAR(10)))-2))/12)
               ), 2),
               "-"
            )
         )
      )
   )
)</f>
        <v>130</v>
      </c>
      <c r="D275" s="203" cm="1">
        <f t="array" ref="D275">IF('Data Table'!D276="", "-",
   IF('Data Table'!D276="-", "-",
      IF(ISNUMBER('Data Table'!D276*1), 'Data Table'!D276,
         IF(ISNUMBER(SEARCH("hrs", 'Data Table'!D276)),
            IFERROR(
               ROUND(SUMPRODUCT(
                  VALUE(LEFT(_xlfn.TEXTSPLIT('Data Table'!D276, CHAR(10)), FIND("-", _xlfn.TEXTSPLIT('Data Table'!D276, CHAR(10)))-1)) *
                  (VALUE(MID(_xlfn.TEXTSPLIT('Data Table'!D276, CHAR(10)), FIND("-", _xlfn.TEXTSPLIT('Data Table'!D276, CHAR(10)))+2,
                  SEARCH("hrs", _xlfn.TEXTSPLIT('Data Table'!D276, CHAR(10)))-SEARCH("-", _xlfn.TEXTSPLIT('Data Table'!D276, CHAR(10)))-2))/12)
               ), 2),
               "-"
            )
         )
      )
   )
)</f>
        <v>28</v>
      </c>
      <c r="E275" s="203" cm="1">
        <f t="array" ref="E275">IF('Data Table'!E276="", "-",
   IF('Data Table'!E276="-", "-",
      IF(ISNUMBER('Data Table'!E276*1), 'Data Table'!E276,
         IF(ISNUMBER(SEARCH("hrs", 'Data Table'!E276)),
            IFERROR(
               ROUND(SUMPRODUCT(
                  VALUE(LEFT(_xlfn.TEXTSPLIT('Data Table'!E276, CHAR(10)), FIND("-", _xlfn.TEXTSPLIT('Data Table'!E276, CHAR(10)))-1)) *
                  (VALUE(MID(_xlfn.TEXTSPLIT('Data Table'!E276, CHAR(10)), FIND("-", _xlfn.TEXTSPLIT('Data Table'!E276, CHAR(10)))+2,
                  SEARCH("hrs", _xlfn.TEXTSPLIT('Data Table'!E276, CHAR(10)))-SEARCH("-", _xlfn.TEXTSPLIT('Data Table'!E276, CHAR(10)))-2))/12)
               ), 2),
               "-"
            )
         )
      )
   )
)</f>
        <v>28</v>
      </c>
      <c r="F275" s="203" cm="1">
        <f t="array" ref="F275">IF('Data Table'!F276="", "-",
   IF('Data Table'!F276="-", "-",
      IF(ISNUMBER('Data Table'!F276*1), 'Data Table'!F276,
         IF(ISNUMBER(SEARCH("hrs", 'Data Table'!F276)),
            IFERROR(
               ROUND(SUMPRODUCT(
                  VALUE(LEFT(_xlfn.TEXTSPLIT('Data Table'!F276, CHAR(10)), FIND("-", _xlfn.TEXTSPLIT('Data Table'!F276, CHAR(10)))-1)) *
                  (VALUE(MID(_xlfn.TEXTSPLIT('Data Table'!F276, CHAR(10)), FIND("-", _xlfn.TEXTSPLIT('Data Table'!F276, CHAR(10)))+2,
                  SEARCH("hrs", _xlfn.TEXTSPLIT('Data Table'!F276, CHAR(10)))-SEARCH("-", _xlfn.TEXTSPLIT('Data Table'!F276, CHAR(10)))-2))/12)
               ), 2),
               "-"
            )
         )
      )
   )
)</f>
        <v>9</v>
      </c>
      <c r="G275" s="203" cm="1">
        <f t="array" ref="G275">IF('Data Table'!G276="", "-",
   IF('Data Table'!G276="-", "-",
      IF(ISNUMBER('Data Table'!G276*1), 'Data Table'!G276,
         IF(ISNUMBER(SEARCH("hrs", 'Data Table'!G276)),
            IFERROR(
               ROUND(SUMPRODUCT(
                  VALUE(LEFT(_xlfn.TEXTSPLIT('Data Table'!G276, CHAR(10)), FIND("-", _xlfn.TEXTSPLIT('Data Table'!G276, CHAR(10)))-1)) *
                  (VALUE(MID(_xlfn.TEXTSPLIT('Data Table'!G276, CHAR(10)), FIND("-", _xlfn.TEXTSPLIT('Data Table'!G276, CHAR(10)))+2,
                  SEARCH("hrs", _xlfn.TEXTSPLIT('Data Table'!G276, CHAR(10)))-SEARCH("-", _xlfn.TEXTSPLIT('Data Table'!G276, CHAR(10)))-2))/12)
               ), 2),
               "-"
            )
         )
      )
   )
)</f>
        <v>10</v>
      </c>
      <c r="H275" s="203" cm="1">
        <f t="array" ref="H275">IF('Data Table'!H276="", "-",
   IF('Data Table'!H276="-", "-",
      IF(ISNUMBER('Data Table'!H276*1), 'Data Table'!H276,
         IF(ISNUMBER(SEARCH("hrs", 'Data Table'!H276)),
            IFERROR(
               ROUND(SUMPRODUCT(
                  VALUE(LEFT(_xlfn.TEXTSPLIT('Data Table'!H276, CHAR(10)), FIND("-", _xlfn.TEXTSPLIT('Data Table'!H276, CHAR(10)))-1)) *
                  (VALUE(MID(_xlfn.TEXTSPLIT('Data Table'!H276, CHAR(10)), FIND("-", _xlfn.TEXTSPLIT('Data Table'!H276, CHAR(10)))+2,
                  SEARCH("hrs", _xlfn.TEXTSPLIT('Data Table'!H276, CHAR(10)))-SEARCH("-", _xlfn.TEXTSPLIT('Data Table'!H276, CHAR(10)))-2))/12)
               ), 2),
               "-"
            )
         )
      )
   )
)</f>
        <v>6</v>
      </c>
      <c r="I275" s="203" cm="1">
        <f t="array" ref="I275">IF('Data Table'!I276="", "-",
   IF('Data Table'!I276="-", "-",
      IF(ISNUMBER('Data Table'!I276*1), 'Data Table'!I276,
         IF(ISNUMBER(SEARCH("hrs", 'Data Table'!I276)),
            IFERROR(
               ROUND(SUMPRODUCT(
                  VALUE(LEFT(_xlfn.TEXTSPLIT('Data Table'!I276, CHAR(10)), FIND("-", _xlfn.TEXTSPLIT('Data Table'!I276, CHAR(10)))-1)) *
                  (VALUE(MID(_xlfn.TEXTSPLIT('Data Table'!I276, CHAR(10)), FIND("-", _xlfn.TEXTSPLIT('Data Table'!I276, CHAR(10)))+2,
                  SEARCH("hrs", _xlfn.TEXTSPLIT('Data Table'!I276, CHAR(10)))-SEARCH("-", _xlfn.TEXTSPLIT('Data Table'!I276, CHAR(10)))-2))/12)
               ), 2),
               "-"
            )
         )
      )
   )
)</f>
        <v>9</v>
      </c>
      <c r="J275" s="203" cm="1">
        <f t="array" ref="J275">IF('Data Table'!J276="", "-",
   IF('Data Table'!J276="-", "-",
      IF(ISNUMBER('Data Table'!J276*1), 'Data Table'!J276,
         IF(ISNUMBER(SEARCH("hrs", 'Data Table'!J276)),
            IFERROR(
               ROUND(SUMPRODUCT(
                  VALUE(LEFT(_xlfn.TEXTSPLIT('Data Table'!J276, CHAR(10)), FIND("-", _xlfn.TEXTSPLIT('Data Table'!J276, CHAR(10)))-1)) *
                  (VALUE(MID(_xlfn.TEXTSPLIT('Data Table'!J276, CHAR(10)), FIND("-", _xlfn.TEXTSPLIT('Data Table'!J276, CHAR(10)))+2,
                  SEARCH("hrs", _xlfn.TEXTSPLIT('Data Table'!J276, CHAR(10)))-SEARCH("-", _xlfn.TEXTSPLIT('Data Table'!J276, CHAR(10)))-2))/12)
               ), 2),
               "-"
            )
         )
      )
   )
)</f>
        <v>3</v>
      </c>
      <c r="K275" s="203" cm="1">
        <f t="array" ref="K275">IF('Data Table'!K276="", "-",
   IF('Data Table'!K276="-", "-",
      IF(ISNUMBER('Data Table'!K276*1), 'Data Table'!K276,
         IF(ISNUMBER(SEARCH("hrs", 'Data Table'!K276)),
            IFERROR(
               ROUND(SUMPRODUCT(
                  VALUE(LEFT(_xlfn.TEXTSPLIT('Data Table'!K276, CHAR(10)), FIND("-", _xlfn.TEXTSPLIT('Data Table'!K276, CHAR(10)))-1)) *
                  (VALUE(MID(_xlfn.TEXTSPLIT('Data Table'!K276, CHAR(10)), FIND("-", _xlfn.TEXTSPLIT('Data Table'!K276, CHAR(10)))+2,
                  SEARCH("hrs", _xlfn.TEXTSPLIT('Data Table'!K276, CHAR(10)))-SEARCH("-", _xlfn.TEXTSPLIT('Data Table'!K276, CHAR(10)))-2))/12)
               ), 2),
               "-"
            )
         )
      )
   )
)</f>
        <v>2</v>
      </c>
      <c r="L275" s="203" cm="1">
        <f t="array" ref="L275">IF('Data Table'!N276="", "-",
   IF('Data Table'!N276="-", "-",
      IF(ISNUMBER('Data Table'!N276*1), 'Data Table'!N276,
         IF(ISNUMBER(SEARCH("hrs", 'Data Table'!N276)),
            IFERROR(
               ROUND(SUMPRODUCT(
                  VALUE(LEFT(_xlfn.TEXTSPLIT('Data Table'!N276, CHAR(10)), FIND("-", _xlfn.TEXTSPLIT('Data Table'!N276, CHAR(10)))-1)) *
                  (VALUE(MID(_xlfn.TEXTSPLIT('Data Table'!N276, CHAR(10)), FIND("-", _xlfn.TEXTSPLIT('Data Table'!N276, CHAR(10)))+2,
                  SEARCH("hrs", _xlfn.TEXTSPLIT('Data Table'!N276, CHAR(10)))-SEARCH("-", _xlfn.TEXTSPLIT('Data Table'!N276, CHAR(10)))-2))/12)
               ), 2),
               "-"
            )
         )
      )
   )
)</f>
        <v>1.75</v>
      </c>
      <c r="M275" s="203" cm="1">
        <f t="array" ref="M275">IF('Data Table'!O276="", "-",
   IF('Data Table'!O276="-", "-",
      IF(ISNUMBER('Data Table'!O276*1), 'Data Table'!O276,
         IF(ISNUMBER(SEARCH("hrs", 'Data Table'!O276)),
            IFERROR(
               ROUND(SUMPRODUCT(
                  VALUE(LEFT(_xlfn.TEXTSPLIT('Data Table'!O276, CHAR(10)), FIND("-", _xlfn.TEXTSPLIT('Data Table'!O276, CHAR(10)))-1)) *
                  (VALUE(MID(_xlfn.TEXTSPLIT('Data Table'!O276, CHAR(10)), FIND("-", _xlfn.TEXTSPLIT('Data Table'!O276, CHAR(10)))+2,
                  SEARCH("hrs", _xlfn.TEXTSPLIT('Data Table'!O276, CHAR(10)))-SEARCH("-", _xlfn.TEXTSPLIT('Data Table'!O276, CHAR(10)))-2))/12)
               ), 2),
               "-"
            )
         )
      )
   )
)</f>
        <v>2</v>
      </c>
      <c r="N275" s="203" cm="1">
        <f t="array" ref="N275">IF('Data Table'!P276="", "-",
   IF('Data Table'!P276="-", "-",
      IF(ISNUMBER('Data Table'!P276*1), 'Data Table'!P276,
         IF(ISNUMBER(SEARCH("hrs", 'Data Table'!P276)),
            IFERROR(
               ROUND(SUMPRODUCT(
                  VALUE(LEFT(_xlfn.TEXTSPLIT('Data Table'!P276, CHAR(10)), FIND("-", _xlfn.TEXTSPLIT('Data Table'!P276, CHAR(10)))-1)) *
                  (VALUE(MID(_xlfn.TEXTSPLIT('Data Table'!P276, CHAR(10)), FIND("-", _xlfn.TEXTSPLIT('Data Table'!P276, CHAR(10)))+2,
                  SEARCH("hrs", _xlfn.TEXTSPLIT('Data Table'!P276, CHAR(10)))-SEARCH("-", _xlfn.TEXTSPLIT('Data Table'!P276, CHAR(10)))-2))/12)
               ), 2),
               "-"
            )
         )
      )
   )
)</f>
        <v>6</v>
      </c>
      <c r="O275" s="203" cm="1">
        <f t="array" ref="O275">IF('Data Table'!Q276="", "-",
   IF('Data Table'!Q276="-", "-",
      IF(ISNUMBER('Data Table'!Q276*1), 'Data Table'!Q276,
         IF(ISNUMBER(SEARCH("hrs", 'Data Table'!Q276)),
            IFERROR(
               ROUND(SUMPRODUCT(
                  VALUE(LEFT(_xlfn.TEXTSPLIT('Data Table'!Q276, CHAR(10)), FIND("-", _xlfn.TEXTSPLIT('Data Table'!Q276, CHAR(10)))-1)) *
                  (VALUE(MID(_xlfn.TEXTSPLIT('Data Table'!Q276, CHAR(10)), FIND("-", _xlfn.TEXTSPLIT('Data Table'!Q276, CHAR(10)))+2,
                  SEARCH("hrs", _xlfn.TEXTSPLIT('Data Table'!Q276, CHAR(10)))-SEARCH("-", _xlfn.TEXTSPLIT('Data Table'!Q276, CHAR(10)))-2))/12)
               ), 2),
               "-"
            )
         )
      )
   )
)</f>
        <v>6</v>
      </c>
      <c r="P275" s="203" cm="1">
        <f t="array" ref="P275">IF('Data Table'!R276="", "-",
   IF('Data Table'!R276="-", "-",
      IF(ISNUMBER('Data Table'!R276*1), 'Data Table'!R276,
         IF(ISNUMBER(SEARCH("hrs", 'Data Table'!R276)),
            IFERROR(
               ROUND(SUMPRODUCT(
                  VALUE(LEFT(_xlfn.TEXTSPLIT('Data Table'!R276, CHAR(10)), FIND("-", _xlfn.TEXTSPLIT('Data Table'!R276, CHAR(10)))-1)) *
                  (VALUE(MID(_xlfn.TEXTSPLIT('Data Table'!R276, CHAR(10)), FIND("-", _xlfn.TEXTSPLIT('Data Table'!R276, CHAR(10)))+2,
                  SEARCH("hrs", _xlfn.TEXTSPLIT('Data Table'!R276, CHAR(10)))-SEARCH("-", _xlfn.TEXTSPLIT('Data Table'!R276, CHAR(10)))-2))/12)
               ), 2),
               "-"
            )
         )
      )
   )
)</f>
        <v>3</v>
      </c>
      <c r="Q275" s="203" cm="1">
        <f t="array" ref="Q275">IF('Data Table'!S276="", "-",
   IF('Data Table'!S276="-", "-",
      IF(ISNUMBER('Data Table'!S276*1), 'Data Table'!S276,
         IF(ISNUMBER(SEARCH("hrs", 'Data Table'!S276)),
            IFERROR(
               ROUND(SUMPRODUCT(
                  VALUE(LEFT(_xlfn.TEXTSPLIT('Data Table'!S276, CHAR(10)), FIND("-", _xlfn.TEXTSPLIT('Data Table'!S276, CHAR(10)))-1)) *
                  (VALUE(MID(_xlfn.TEXTSPLIT('Data Table'!S276, CHAR(10)), FIND("-", _xlfn.TEXTSPLIT('Data Table'!S276, CHAR(10)))+2,
                  SEARCH("hrs", _xlfn.TEXTSPLIT('Data Table'!S276, CHAR(10)))-SEARCH("-", _xlfn.TEXTSPLIT('Data Table'!S276, CHAR(10)))-2))/12)
               ), 2),
               "-"
            )
         )
      )
   )
)</f>
        <v>3</v>
      </c>
      <c r="R275" s="203" cm="1">
        <f t="array" ref="R275">IF('Data Table'!T276="", "-",
   IF('Data Table'!T276="-", "-",
      IF(ISNUMBER('Data Table'!T276*1), 'Data Table'!T276,
         IF(ISNUMBER(SEARCH("hrs", 'Data Table'!T276)),
            IFERROR(
               ROUND(SUMPRODUCT(
                  VALUE(LEFT(_xlfn.TEXTSPLIT('Data Table'!T276, CHAR(10)), FIND("-", _xlfn.TEXTSPLIT('Data Table'!T276, CHAR(10)))-1)) *
                  (VALUE(MID(_xlfn.TEXTSPLIT('Data Table'!T276, CHAR(10)), FIND("-", _xlfn.TEXTSPLIT('Data Table'!T276, CHAR(10)))+2,
                  SEARCH("hrs", _xlfn.TEXTSPLIT('Data Table'!T276, CHAR(10)))-SEARCH("-", _xlfn.TEXTSPLIT('Data Table'!T276, CHAR(10)))-2))/12)
               ), 2),
               "-"
            )
         )
      )
   )
)</f>
        <v>5</v>
      </c>
      <c r="S275" s="203" cm="1">
        <f t="array" ref="S275">IF('Data Table'!U276="", "-",
   IF('Data Table'!U276="-", "-",
      IF(ISNUMBER('Data Table'!U276*1), 'Data Table'!U276,
         IF(ISNUMBER(SEARCH("hrs", 'Data Table'!U276)),
            IFERROR(
               ROUND(SUMPRODUCT(
                  VALUE(LEFT(_xlfn.TEXTSPLIT('Data Table'!U276, CHAR(10)), FIND("-", _xlfn.TEXTSPLIT('Data Table'!U276, CHAR(10)))-1)) *
                  (VALUE(MID(_xlfn.TEXTSPLIT('Data Table'!U276, CHAR(10)), FIND("-", _xlfn.TEXTSPLIT('Data Table'!U276, CHAR(10)))+2,
                  SEARCH("hrs", _xlfn.TEXTSPLIT('Data Table'!U276, CHAR(10)))-SEARCH("-", _xlfn.TEXTSPLIT('Data Table'!U276, CHAR(10)))-2))/12)
               ), 2),
               "-"
            )
         )
      )
   )
)</f>
        <v>6</v>
      </c>
      <c r="T275" s="253">
        <v>23466.55</v>
      </c>
      <c r="U275" s="275">
        <v>67864</v>
      </c>
      <c r="V275" s="253">
        <v>911</v>
      </c>
      <c r="W275" s="208"/>
    </row>
    <row r="276" spans="1:23" s="3" customFormat="1" ht="20.25" customHeight="1">
      <c r="A276" s="205">
        <v>45586</v>
      </c>
      <c r="B276" s="203" cm="1">
        <f t="array" ref="B276">IF('Data Table'!B277="", "-",
   IF('Data Table'!B277="-", "-",
      IF(ISNUMBER('Data Table'!B277*1), 'Data Table'!B277,
         IF(ISNUMBER(SEARCH("hrs", 'Data Table'!B277)),
            IFERROR(
               ROUND(SUMPRODUCT(
                  VALUE(LEFT(_xlfn.TEXTSPLIT('Data Table'!B277, CHAR(10)), FIND("-", _xlfn.TEXTSPLIT('Data Table'!B277, CHAR(10)))-1)) *
                  (VALUE(MID(_xlfn.TEXTSPLIT('Data Table'!B277, CHAR(10)), FIND("-", _xlfn.TEXTSPLIT('Data Table'!B277, CHAR(10)))+2,
                  SEARCH("hrs", _xlfn.TEXTSPLIT('Data Table'!B277, CHAR(10)))-SEARCH("-", _xlfn.TEXTSPLIT('Data Table'!B277, CHAR(10)))-2))/12)
               ), 2),
               "-"
            )
         )
      )
   )
)</f>
        <v>132</v>
      </c>
      <c r="C276" s="203" cm="1">
        <f t="array" ref="C276">IF('Data Table'!C277="", "-",
   IF('Data Table'!C277="-", "-",
      IF(ISNUMBER('Data Table'!C277*1), 'Data Table'!C277,
         IF(ISNUMBER(SEARCH("hrs", 'Data Table'!C277)),
            IFERROR(
               ROUND(SUMPRODUCT(
                  VALUE(LEFT(_xlfn.TEXTSPLIT('Data Table'!C277, CHAR(10)), FIND("-", _xlfn.TEXTSPLIT('Data Table'!C277, CHAR(10)))-1)) *
                  (VALUE(MID(_xlfn.TEXTSPLIT('Data Table'!C277, CHAR(10)), FIND("-", _xlfn.TEXTSPLIT('Data Table'!C277, CHAR(10)))+2,
                  SEARCH("hrs", _xlfn.TEXTSPLIT('Data Table'!C277, CHAR(10)))-SEARCH("-", _xlfn.TEXTSPLIT('Data Table'!C277, CHAR(10)))-2))/12)
               ), 2),
               "-"
            )
         )
      )
   )
)</f>
        <v>168</v>
      </c>
      <c r="D276" s="203" cm="1">
        <f t="array" ref="D276">IF('Data Table'!D277="", "-",
   IF('Data Table'!D277="-", "-",
      IF(ISNUMBER('Data Table'!D277*1), 'Data Table'!D277,
         IF(ISNUMBER(SEARCH("hrs", 'Data Table'!D277)),
            IFERROR(
               ROUND(SUMPRODUCT(
                  VALUE(LEFT(_xlfn.TEXTSPLIT('Data Table'!D277, CHAR(10)), FIND("-", _xlfn.TEXTSPLIT('Data Table'!D277, CHAR(10)))-1)) *
                  (VALUE(MID(_xlfn.TEXTSPLIT('Data Table'!D277, CHAR(10)), FIND("-", _xlfn.TEXTSPLIT('Data Table'!D277, CHAR(10)))+2,
                  SEARCH("hrs", _xlfn.TEXTSPLIT('Data Table'!D277, CHAR(10)))-SEARCH("-", _xlfn.TEXTSPLIT('Data Table'!D277, CHAR(10)))-2))/12)
               ), 2),
               "-"
            )
         )
      )
   )
)</f>
        <v>27</v>
      </c>
      <c r="E276" s="203" cm="1">
        <f t="array" ref="E276">IF('Data Table'!E277="", "-",
   IF('Data Table'!E277="-", "-",
      IF(ISNUMBER('Data Table'!E277*1), 'Data Table'!E277,
         IF(ISNUMBER(SEARCH("hrs", 'Data Table'!E277)),
            IFERROR(
               ROUND(SUMPRODUCT(
                  VALUE(LEFT(_xlfn.TEXTSPLIT('Data Table'!E277, CHAR(10)), FIND("-", _xlfn.TEXTSPLIT('Data Table'!E277, CHAR(10)))-1)) *
                  (VALUE(MID(_xlfn.TEXTSPLIT('Data Table'!E277, CHAR(10)), FIND("-", _xlfn.TEXTSPLIT('Data Table'!E277, CHAR(10)))+2,
                  SEARCH("hrs", _xlfn.TEXTSPLIT('Data Table'!E277, CHAR(10)))-SEARCH("-", _xlfn.TEXTSPLIT('Data Table'!E277, CHAR(10)))-2))/12)
               ), 2),
               "-"
            )
         )
      )
   )
)</f>
        <v>28</v>
      </c>
      <c r="F276" s="203" cm="1">
        <f t="array" ref="F276">IF('Data Table'!F277="", "-",
   IF('Data Table'!F277="-", "-",
      IF(ISNUMBER('Data Table'!F277*1), 'Data Table'!F277,
         IF(ISNUMBER(SEARCH("hrs", 'Data Table'!F277)),
            IFERROR(
               ROUND(SUMPRODUCT(
                  VALUE(LEFT(_xlfn.TEXTSPLIT('Data Table'!F277, CHAR(10)), FIND("-", _xlfn.TEXTSPLIT('Data Table'!F277, CHAR(10)))-1)) *
                  (VALUE(MID(_xlfn.TEXTSPLIT('Data Table'!F277, CHAR(10)), FIND("-", _xlfn.TEXTSPLIT('Data Table'!F277, CHAR(10)))+2,
                  SEARCH("hrs", _xlfn.TEXTSPLIT('Data Table'!F277, CHAR(10)))-SEARCH("-", _xlfn.TEXTSPLIT('Data Table'!F277, CHAR(10)))-2))/12)
               ), 2),
               "-"
            )
         )
      )
   )
)</f>
        <v>10</v>
      </c>
      <c r="G276" s="203" cm="1">
        <f t="array" ref="G276">IF('Data Table'!G277="", "-",
   IF('Data Table'!G277="-", "-",
      IF(ISNUMBER('Data Table'!G277*1), 'Data Table'!G277,
         IF(ISNUMBER(SEARCH("hrs", 'Data Table'!G277)),
            IFERROR(
               ROUND(SUMPRODUCT(
                  VALUE(LEFT(_xlfn.TEXTSPLIT('Data Table'!G277, CHAR(10)), FIND("-", _xlfn.TEXTSPLIT('Data Table'!G277, CHAR(10)))-1)) *
                  (VALUE(MID(_xlfn.TEXTSPLIT('Data Table'!G277, CHAR(10)), FIND("-", _xlfn.TEXTSPLIT('Data Table'!G277, CHAR(10)))+2,
                  SEARCH("hrs", _xlfn.TEXTSPLIT('Data Table'!G277, CHAR(10)))-SEARCH("-", _xlfn.TEXTSPLIT('Data Table'!G277, CHAR(10)))-2))/12)
               ), 2),
               "-"
            )
         )
      )
   )
)</f>
        <v>10</v>
      </c>
      <c r="H276" s="203" cm="1">
        <f t="array" ref="H276">IF('Data Table'!H277="", "-",
   IF('Data Table'!H277="-", "-",
      IF(ISNUMBER('Data Table'!H277*1), 'Data Table'!H277,
         IF(ISNUMBER(SEARCH("hrs", 'Data Table'!H277)),
            IFERROR(
               ROUND(SUMPRODUCT(
                  VALUE(LEFT(_xlfn.TEXTSPLIT('Data Table'!H277, CHAR(10)), FIND("-", _xlfn.TEXTSPLIT('Data Table'!H277, CHAR(10)))-1)) *
                  (VALUE(MID(_xlfn.TEXTSPLIT('Data Table'!H277, CHAR(10)), FIND("-", _xlfn.TEXTSPLIT('Data Table'!H277, CHAR(10)))+2,
                  SEARCH("hrs", _xlfn.TEXTSPLIT('Data Table'!H277, CHAR(10)))-SEARCH("-", _xlfn.TEXTSPLIT('Data Table'!H277, CHAR(10)))-2))/12)
               ), 2),
               "-"
            )
         )
      )
   )
)</f>
        <v>9</v>
      </c>
      <c r="I276" s="203" cm="1">
        <f t="array" ref="I276">IF('Data Table'!I277="", "-",
   IF('Data Table'!I277="-", "-",
      IF(ISNUMBER('Data Table'!I277*1), 'Data Table'!I277,
         IF(ISNUMBER(SEARCH("hrs", 'Data Table'!I277)),
            IFERROR(
               ROUND(SUMPRODUCT(
                  VALUE(LEFT(_xlfn.TEXTSPLIT('Data Table'!I277, CHAR(10)), FIND("-", _xlfn.TEXTSPLIT('Data Table'!I277, CHAR(10)))-1)) *
                  (VALUE(MID(_xlfn.TEXTSPLIT('Data Table'!I277, CHAR(10)), FIND("-", _xlfn.TEXTSPLIT('Data Table'!I277, CHAR(10)))+2,
                  SEARCH("hrs", _xlfn.TEXTSPLIT('Data Table'!I277, CHAR(10)))-SEARCH("-", _xlfn.TEXTSPLIT('Data Table'!I277, CHAR(10)))-2))/12)
               ), 2),
               "-"
            )
         )
      )
   )
)</f>
        <v>9</v>
      </c>
      <c r="J276" s="203" cm="1">
        <f t="array" ref="J276">IF('Data Table'!J277="", "-",
   IF('Data Table'!J277="-", "-",
      IF(ISNUMBER('Data Table'!J277*1), 'Data Table'!J277,
         IF(ISNUMBER(SEARCH("hrs", 'Data Table'!J277)),
            IFERROR(
               ROUND(SUMPRODUCT(
                  VALUE(LEFT(_xlfn.TEXTSPLIT('Data Table'!J277, CHAR(10)), FIND("-", _xlfn.TEXTSPLIT('Data Table'!J277, CHAR(10)))-1)) *
                  (VALUE(MID(_xlfn.TEXTSPLIT('Data Table'!J277, CHAR(10)), FIND("-", _xlfn.TEXTSPLIT('Data Table'!J277, CHAR(10)))+2,
                  SEARCH("hrs", _xlfn.TEXTSPLIT('Data Table'!J277, CHAR(10)))-SEARCH("-", _xlfn.TEXTSPLIT('Data Table'!J277, CHAR(10)))-2))/12)
               ), 2),
               "-"
            )
         )
      )
   )
)</f>
        <v>2</v>
      </c>
      <c r="K276" s="203" cm="1">
        <f t="array" ref="K276">IF('Data Table'!K277="", "-",
   IF('Data Table'!K277="-", "-",
      IF(ISNUMBER('Data Table'!K277*1), 'Data Table'!K277,
         IF(ISNUMBER(SEARCH("hrs", 'Data Table'!K277)),
            IFERROR(
               ROUND(SUMPRODUCT(
                  VALUE(LEFT(_xlfn.TEXTSPLIT('Data Table'!K277, CHAR(10)), FIND("-", _xlfn.TEXTSPLIT('Data Table'!K277, CHAR(10)))-1)) *
                  (VALUE(MID(_xlfn.TEXTSPLIT('Data Table'!K277, CHAR(10)), FIND("-", _xlfn.TEXTSPLIT('Data Table'!K277, CHAR(10)))+2,
                  SEARCH("hrs", _xlfn.TEXTSPLIT('Data Table'!K277, CHAR(10)))-SEARCH("-", _xlfn.TEXTSPLIT('Data Table'!K277, CHAR(10)))-2))/12)
               ), 2),
               "-"
            )
         )
      )
   )
)</f>
        <v>3</v>
      </c>
      <c r="L276" s="203" cm="1">
        <f t="array" ref="L276">IF('Data Table'!N277="", "-",
   IF('Data Table'!N277="-", "-",
      IF(ISNUMBER('Data Table'!N277*1), 'Data Table'!N277,
         IF(ISNUMBER(SEARCH("hrs", 'Data Table'!N277)),
            IFERROR(
               ROUND(SUMPRODUCT(
                  VALUE(LEFT(_xlfn.TEXTSPLIT('Data Table'!N277, CHAR(10)), FIND("-", _xlfn.TEXTSPLIT('Data Table'!N277, CHAR(10)))-1)) *
                  (VALUE(MID(_xlfn.TEXTSPLIT('Data Table'!N277, CHAR(10)), FIND("-", _xlfn.TEXTSPLIT('Data Table'!N277, CHAR(10)))+2,
                  SEARCH("hrs", _xlfn.TEXTSPLIT('Data Table'!N277, CHAR(10)))-SEARCH("-", _xlfn.TEXTSPLIT('Data Table'!N277, CHAR(10)))-2))/12)
               ), 2),
               "-"
            )
         )
      )
   )
)</f>
        <v>1</v>
      </c>
      <c r="M276" s="203" cm="1">
        <f t="array" ref="M276">IF('Data Table'!O277="", "-",
   IF('Data Table'!O277="-", "-",
      IF(ISNUMBER('Data Table'!O277*1), 'Data Table'!O277,
         IF(ISNUMBER(SEARCH("hrs", 'Data Table'!O277)),
            IFERROR(
               ROUND(SUMPRODUCT(
                  VALUE(LEFT(_xlfn.TEXTSPLIT('Data Table'!O277, CHAR(10)), FIND("-", _xlfn.TEXTSPLIT('Data Table'!O277, CHAR(10)))-1)) *
                  (VALUE(MID(_xlfn.TEXTSPLIT('Data Table'!O277, CHAR(10)), FIND("-", _xlfn.TEXTSPLIT('Data Table'!O277, CHAR(10)))+2,
                  SEARCH("hrs", _xlfn.TEXTSPLIT('Data Table'!O277, CHAR(10)))-SEARCH("-", _xlfn.TEXTSPLIT('Data Table'!O277, CHAR(10)))-2))/12)
               ), 2),
               "-"
            )
         )
      )
   )
)</f>
        <v>1.75</v>
      </c>
      <c r="N276" s="203" cm="1">
        <f t="array" ref="N276">IF('Data Table'!P277="", "-",
   IF('Data Table'!P277="-", "-",
      IF(ISNUMBER('Data Table'!P277*1), 'Data Table'!P277,
         IF(ISNUMBER(SEARCH("hrs", 'Data Table'!P277)),
            IFERROR(
               ROUND(SUMPRODUCT(
                  VALUE(LEFT(_xlfn.TEXTSPLIT('Data Table'!P277, CHAR(10)), FIND("-", _xlfn.TEXTSPLIT('Data Table'!P277, CHAR(10)))-1)) *
                  (VALUE(MID(_xlfn.TEXTSPLIT('Data Table'!P277, CHAR(10)), FIND("-", _xlfn.TEXTSPLIT('Data Table'!P277, CHAR(10)))+2,
                  SEARCH("hrs", _xlfn.TEXTSPLIT('Data Table'!P277, CHAR(10)))-SEARCH("-", _xlfn.TEXTSPLIT('Data Table'!P277, CHAR(10)))-2))/12)
               ), 2),
               "-"
            )
         )
      )
   )
)</f>
        <v>6</v>
      </c>
      <c r="O276" s="203" cm="1">
        <f t="array" ref="O276">IF('Data Table'!Q277="", "-",
   IF('Data Table'!Q277="-", "-",
      IF(ISNUMBER('Data Table'!Q277*1), 'Data Table'!Q277,
         IF(ISNUMBER(SEARCH("hrs", 'Data Table'!Q277)),
            IFERROR(
               ROUND(SUMPRODUCT(
                  VALUE(LEFT(_xlfn.TEXTSPLIT('Data Table'!Q277, CHAR(10)), FIND("-", _xlfn.TEXTSPLIT('Data Table'!Q277, CHAR(10)))-1)) *
                  (VALUE(MID(_xlfn.TEXTSPLIT('Data Table'!Q277, CHAR(10)), FIND("-", _xlfn.TEXTSPLIT('Data Table'!Q277, CHAR(10)))+2,
                  SEARCH("hrs", _xlfn.TEXTSPLIT('Data Table'!Q277, CHAR(10)))-SEARCH("-", _xlfn.TEXTSPLIT('Data Table'!Q277, CHAR(10)))-2))/12)
               ), 2),
               "-"
            )
         )
      )
   )
)</f>
        <v>6</v>
      </c>
      <c r="P276" s="203" cm="1">
        <f t="array" ref="P276">IF('Data Table'!R277="", "-",
   IF('Data Table'!R277="-", "-",
      IF(ISNUMBER('Data Table'!R277*1), 'Data Table'!R277,
         IF(ISNUMBER(SEARCH("hrs", 'Data Table'!R277)),
            IFERROR(
               ROUND(SUMPRODUCT(
                  VALUE(LEFT(_xlfn.TEXTSPLIT('Data Table'!R277, CHAR(10)), FIND("-", _xlfn.TEXTSPLIT('Data Table'!R277, CHAR(10)))-1)) *
                  (VALUE(MID(_xlfn.TEXTSPLIT('Data Table'!R277, CHAR(10)), FIND("-", _xlfn.TEXTSPLIT('Data Table'!R277, CHAR(10)))+2,
                  SEARCH("hrs", _xlfn.TEXTSPLIT('Data Table'!R277, CHAR(10)))-SEARCH("-", _xlfn.TEXTSPLIT('Data Table'!R277, CHAR(10)))-2))/12)
               ), 2),
               "-"
            )
         )
      )
   )
)</f>
        <v>3</v>
      </c>
      <c r="Q276" s="203" cm="1">
        <f t="array" ref="Q276">IF('Data Table'!S277="", "-",
   IF('Data Table'!S277="-", "-",
      IF(ISNUMBER('Data Table'!S277*1), 'Data Table'!S277,
         IF(ISNUMBER(SEARCH("hrs", 'Data Table'!S277)),
            IFERROR(
               ROUND(SUMPRODUCT(
                  VALUE(LEFT(_xlfn.TEXTSPLIT('Data Table'!S277, CHAR(10)), FIND("-", _xlfn.TEXTSPLIT('Data Table'!S277, CHAR(10)))-1)) *
                  (VALUE(MID(_xlfn.TEXTSPLIT('Data Table'!S277, CHAR(10)), FIND("-", _xlfn.TEXTSPLIT('Data Table'!S277, CHAR(10)))+2,
                  SEARCH("hrs", _xlfn.TEXTSPLIT('Data Table'!S277, CHAR(10)))-SEARCH("-", _xlfn.TEXTSPLIT('Data Table'!S277, CHAR(10)))-2))/12)
               ), 2),
               "-"
            )
         )
      )
   )
)</f>
        <v>3</v>
      </c>
      <c r="R276" s="203" cm="1">
        <f t="array" ref="R276">IF('Data Table'!T277="", "-",
   IF('Data Table'!T277="-", "-",
      IF(ISNUMBER('Data Table'!T277*1), 'Data Table'!T277,
         IF(ISNUMBER(SEARCH("hrs", 'Data Table'!T277)),
            IFERROR(
               ROUND(SUMPRODUCT(
                  VALUE(LEFT(_xlfn.TEXTSPLIT('Data Table'!T277, CHAR(10)), FIND("-", _xlfn.TEXTSPLIT('Data Table'!T277, CHAR(10)))-1)) *
                  (VALUE(MID(_xlfn.TEXTSPLIT('Data Table'!T277, CHAR(10)), FIND("-", _xlfn.TEXTSPLIT('Data Table'!T277, CHAR(10)))+2,
                  SEARCH("hrs", _xlfn.TEXTSPLIT('Data Table'!T277, CHAR(10)))-SEARCH("-", _xlfn.TEXTSPLIT('Data Table'!T277, CHAR(10)))-2))/12)
               ), 2),
               "-"
            )
         )
      )
   )
)</f>
        <v>6</v>
      </c>
      <c r="S276" s="203" cm="1">
        <f t="array" ref="S276">IF('Data Table'!U277="", "-",
   IF('Data Table'!U277="-", "-",
      IF(ISNUMBER('Data Table'!U277*1), 'Data Table'!U277,
         IF(ISNUMBER(SEARCH("hrs", 'Data Table'!U277)),
            IFERROR(
               ROUND(SUMPRODUCT(
                  VALUE(LEFT(_xlfn.TEXTSPLIT('Data Table'!U277, CHAR(10)), FIND("-", _xlfn.TEXTSPLIT('Data Table'!U277, CHAR(10)))-1)) *
                  (VALUE(MID(_xlfn.TEXTSPLIT('Data Table'!U277, CHAR(10)), FIND("-", _xlfn.TEXTSPLIT('Data Table'!U277, CHAR(10)))+2,
                  SEARCH("hrs", _xlfn.TEXTSPLIT('Data Table'!U277, CHAR(10)))-SEARCH("-", _xlfn.TEXTSPLIT('Data Table'!U277, CHAR(10)))-2))/12)
               ), 2),
               "-"
            )
         )
      )
   )
)</f>
        <v>6</v>
      </c>
      <c r="T276" s="253">
        <v>27628.708999999999</v>
      </c>
      <c r="U276" s="275">
        <v>77754</v>
      </c>
      <c r="V276" s="253">
        <v>1137</v>
      </c>
      <c r="W276" s="208"/>
    </row>
    <row r="277" spans="1:23" s="3" customFormat="1" ht="20.25" customHeight="1">
      <c r="A277" s="205">
        <v>45587</v>
      </c>
      <c r="B277" s="203" cm="1">
        <f t="array" ref="B277">IF('Data Table'!B278="", "-",
   IF('Data Table'!B278="-", "-",
      IF(ISNUMBER('Data Table'!B278*1), 'Data Table'!B278,
         IF(ISNUMBER(SEARCH("hrs", 'Data Table'!B278)),
            IFERROR(
               ROUND(SUMPRODUCT(
                  VALUE(LEFT(_xlfn.TEXTSPLIT('Data Table'!B278, CHAR(10)), FIND("-", _xlfn.TEXTSPLIT('Data Table'!B278, CHAR(10)))-1)) *
                  (VALUE(MID(_xlfn.TEXTSPLIT('Data Table'!B278, CHAR(10)), FIND("-", _xlfn.TEXTSPLIT('Data Table'!B278, CHAR(10)))+2,
                  SEARCH("hrs", _xlfn.TEXTSPLIT('Data Table'!B278, CHAR(10)))-SEARCH("-", _xlfn.TEXTSPLIT('Data Table'!B278, CHAR(10)))-2))/12)
               ), 2),
               "-"
            )
         )
      )
   )
)</f>
        <v>150</v>
      </c>
      <c r="C277" s="203" cm="1">
        <f t="array" ref="C277">IF('Data Table'!C278="", "-",
   IF('Data Table'!C278="-", "-",
      IF(ISNUMBER('Data Table'!C278*1), 'Data Table'!C278,
         IF(ISNUMBER(SEARCH("hrs", 'Data Table'!C278)),
            IFERROR(
               ROUND(SUMPRODUCT(
                  VALUE(LEFT(_xlfn.TEXTSPLIT('Data Table'!C278, CHAR(10)), FIND("-", _xlfn.TEXTSPLIT('Data Table'!C278, CHAR(10)))-1)) *
                  (VALUE(MID(_xlfn.TEXTSPLIT('Data Table'!C278, CHAR(10)), FIND("-", _xlfn.TEXTSPLIT('Data Table'!C278, CHAR(10)))+2,
                  SEARCH("hrs", _xlfn.TEXTSPLIT('Data Table'!C278, CHAR(10)))-SEARCH("-", _xlfn.TEXTSPLIT('Data Table'!C278, CHAR(10)))-2))/12)
               ), 2),
               "-"
            )
         )
      )
   )
)</f>
        <v>136</v>
      </c>
      <c r="D277" s="203" cm="1">
        <f t="array" ref="D277">IF('Data Table'!D278="", "-",
   IF('Data Table'!D278="-", "-",
      IF(ISNUMBER('Data Table'!D278*1), 'Data Table'!D278,
         IF(ISNUMBER(SEARCH("hrs", 'Data Table'!D278)),
            IFERROR(
               ROUND(SUMPRODUCT(
                  VALUE(LEFT(_xlfn.TEXTSPLIT('Data Table'!D278, CHAR(10)), FIND("-", _xlfn.TEXTSPLIT('Data Table'!D278, CHAR(10)))-1)) *
                  (VALUE(MID(_xlfn.TEXTSPLIT('Data Table'!D278, CHAR(10)), FIND("-", _xlfn.TEXTSPLIT('Data Table'!D278, CHAR(10)))+2,
                  SEARCH("hrs", _xlfn.TEXTSPLIT('Data Table'!D278, CHAR(10)))-SEARCH("-", _xlfn.TEXTSPLIT('Data Table'!D278, CHAR(10)))-2))/12)
               ), 2),
               "-"
            )
         )
      )
   )
)</f>
        <v>29</v>
      </c>
      <c r="E277" s="203" cm="1">
        <f t="array" ref="E277">IF('Data Table'!E278="", "-",
   IF('Data Table'!E278="-", "-",
      IF(ISNUMBER('Data Table'!E278*1), 'Data Table'!E278,
         IF(ISNUMBER(SEARCH("hrs", 'Data Table'!E278)),
            IFERROR(
               ROUND(SUMPRODUCT(
                  VALUE(LEFT(_xlfn.TEXTSPLIT('Data Table'!E278, CHAR(10)), FIND("-", _xlfn.TEXTSPLIT('Data Table'!E278, CHAR(10)))-1)) *
                  (VALUE(MID(_xlfn.TEXTSPLIT('Data Table'!E278, CHAR(10)), FIND("-", _xlfn.TEXTSPLIT('Data Table'!E278, CHAR(10)))+2,
                  SEARCH("hrs", _xlfn.TEXTSPLIT('Data Table'!E278, CHAR(10)))-SEARCH("-", _xlfn.TEXTSPLIT('Data Table'!E278, CHAR(10)))-2))/12)
               ), 2),
               "-"
            )
         )
      )
   )
)</f>
        <v>27</v>
      </c>
      <c r="F277" s="203" cm="1">
        <f t="array" ref="F277">IF('Data Table'!F278="", "-",
   IF('Data Table'!F278="-", "-",
      IF(ISNUMBER('Data Table'!F278*1), 'Data Table'!F278,
         IF(ISNUMBER(SEARCH("hrs", 'Data Table'!F278)),
            IFERROR(
               ROUND(SUMPRODUCT(
                  VALUE(LEFT(_xlfn.TEXTSPLIT('Data Table'!F278, CHAR(10)), FIND("-", _xlfn.TEXTSPLIT('Data Table'!F278, CHAR(10)))-1)) *
                  (VALUE(MID(_xlfn.TEXTSPLIT('Data Table'!F278, CHAR(10)), FIND("-", _xlfn.TEXTSPLIT('Data Table'!F278, CHAR(10)))+2,
                  SEARCH("hrs", _xlfn.TEXTSPLIT('Data Table'!F278, CHAR(10)))-SEARCH("-", _xlfn.TEXTSPLIT('Data Table'!F278, CHAR(10)))-2))/12)
               ), 2),
               "-"
            )
         )
      )
   )
)</f>
        <v>9</v>
      </c>
      <c r="G277" s="203" cm="1">
        <f t="array" ref="G277">IF('Data Table'!G278="", "-",
   IF('Data Table'!G278="-", "-",
      IF(ISNUMBER('Data Table'!G278*1), 'Data Table'!G278,
         IF(ISNUMBER(SEARCH("hrs", 'Data Table'!G278)),
            IFERROR(
               ROUND(SUMPRODUCT(
                  VALUE(LEFT(_xlfn.TEXTSPLIT('Data Table'!G278, CHAR(10)), FIND("-", _xlfn.TEXTSPLIT('Data Table'!G278, CHAR(10)))-1)) *
                  (VALUE(MID(_xlfn.TEXTSPLIT('Data Table'!G278, CHAR(10)), FIND("-", _xlfn.TEXTSPLIT('Data Table'!G278, CHAR(10)))+2,
                  SEARCH("hrs", _xlfn.TEXTSPLIT('Data Table'!G278, CHAR(10)))-SEARCH("-", _xlfn.TEXTSPLIT('Data Table'!G278, CHAR(10)))-2))/12)
               ), 2),
               "-"
            )
         )
      )
   )
)</f>
        <v>10</v>
      </c>
      <c r="H277" s="203" cm="1">
        <f t="array" ref="H277">IF('Data Table'!H278="", "-",
   IF('Data Table'!H278="-", "-",
      IF(ISNUMBER('Data Table'!H278*1), 'Data Table'!H278,
         IF(ISNUMBER(SEARCH("hrs", 'Data Table'!H278)),
            IFERROR(
               ROUND(SUMPRODUCT(
                  VALUE(LEFT(_xlfn.TEXTSPLIT('Data Table'!H278, CHAR(10)), FIND("-", _xlfn.TEXTSPLIT('Data Table'!H278, CHAR(10)))-1)) *
                  (VALUE(MID(_xlfn.TEXTSPLIT('Data Table'!H278, CHAR(10)), FIND("-", _xlfn.TEXTSPLIT('Data Table'!H278, CHAR(10)))+2,
                  SEARCH("hrs", _xlfn.TEXTSPLIT('Data Table'!H278, CHAR(10)))-SEARCH("-", _xlfn.TEXTSPLIT('Data Table'!H278, CHAR(10)))-2))/12)
               ), 2),
               "-"
            )
         )
      )
   )
)</f>
        <v>9</v>
      </c>
      <c r="I277" s="203" cm="1">
        <f t="array" ref="I277">IF('Data Table'!I278="", "-",
   IF('Data Table'!I278="-", "-",
      IF(ISNUMBER('Data Table'!I278*1), 'Data Table'!I278,
         IF(ISNUMBER(SEARCH("hrs", 'Data Table'!I278)),
            IFERROR(
               ROUND(SUMPRODUCT(
                  VALUE(LEFT(_xlfn.TEXTSPLIT('Data Table'!I278, CHAR(10)), FIND("-", _xlfn.TEXTSPLIT('Data Table'!I278, CHAR(10)))-1)) *
                  (VALUE(MID(_xlfn.TEXTSPLIT('Data Table'!I278, CHAR(10)), FIND("-", _xlfn.TEXTSPLIT('Data Table'!I278, CHAR(10)))+2,
                  SEARCH("hrs", _xlfn.TEXTSPLIT('Data Table'!I278, CHAR(10)))-SEARCH("-", _xlfn.TEXTSPLIT('Data Table'!I278, CHAR(10)))-2))/12)
               ), 2),
               "-"
            )
         )
      )
   )
)</f>
        <v>10</v>
      </c>
      <c r="J277" s="203" cm="1">
        <f t="array" ref="J277">IF('Data Table'!J278="", "-",
   IF('Data Table'!J278="-", "-",
      IF(ISNUMBER('Data Table'!J278*1), 'Data Table'!J278,
         IF(ISNUMBER(SEARCH("hrs", 'Data Table'!J278)),
            IFERROR(
               ROUND(SUMPRODUCT(
                  VALUE(LEFT(_xlfn.TEXTSPLIT('Data Table'!J278, CHAR(10)), FIND("-", _xlfn.TEXTSPLIT('Data Table'!J278, CHAR(10)))-1)) *
                  (VALUE(MID(_xlfn.TEXTSPLIT('Data Table'!J278, CHAR(10)), FIND("-", _xlfn.TEXTSPLIT('Data Table'!J278, CHAR(10)))+2,
                  SEARCH("hrs", _xlfn.TEXTSPLIT('Data Table'!J278, CHAR(10)))-SEARCH("-", _xlfn.TEXTSPLIT('Data Table'!J278, CHAR(10)))-2))/12)
               ), 2),
               "-"
            )
         )
      )
   )
)</f>
        <v>3</v>
      </c>
      <c r="K277" s="203" cm="1">
        <f t="array" ref="K277">IF('Data Table'!K278="", "-",
   IF('Data Table'!K278="-", "-",
      IF(ISNUMBER('Data Table'!K278*1), 'Data Table'!K278,
         IF(ISNUMBER(SEARCH("hrs", 'Data Table'!K278)),
            IFERROR(
               ROUND(SUMPRODUCT(
                  VALUE(LEFT(_xlfn.TEXTSPLIT('Data Table'!K278, CHAR(10)), FIND("-", _xlfn.TEXTSPLIT('Data Table'!K278, CHAR(10)))-1)) *
                  (VALUE(MID(_xlfn.TEXTSPLIT('Data Table'!K278, CHAR(10)), FIND("-", _xlfn.TEXTSPLIT('Data Table'!K278, CHAR(10)))+2,
                  SEARCH("hrs", _xlfn.TEXTSPLIT('Data Table'!K278, CHAR(10)))-SEARCH("-", _xlfn.TEXTSPLIT('Data Table'!K278, CHAR(10)))-2))/12)
               ), 2),
               "-"
            )
         )
      )
   )
)</f>
        <v>3</v>
      </c>
      <c r="L277" s="203" cm="1">
        <f t="array" ref="L277">IF('Data Table'!N278="", "-",
   IF('Data Table'!N278="-", "-",
      IF(ISNUMBER('Data Table'!N278*1), 'Data Table'!N278,
         IF(ISNUMBER(SEARCH("hrs", 'Data Table'!N278)),
            IFERROR(
               ROUND(SUMPRODUCT(
                  VALUE(LEFT(_xlfn.TEXTSPLIT('Data Table'!N278, CHAR(10)), FIND("-", _xlfn.TEXTSPLIT('Data Table'!N278, CHAR(10)))-1)) *
                  (VALUE(MID(_xlfn.TEXTSPLIT('Data Table'!N278, CHAR(10)), FIND("-", _xlfn.TEXTSPLIT('Data Table'!N278, CHAR(10)))+2,
                  SEARCH("hrs", _xlfn.TEXTSPLIT('Data Table'!N278, CHAR(10)))-SEARCH("-", _xlfn.TEXTSPLIT('Data Table'!N278, CHAR(10)))-2))/12)
               ), 2),
               "-"
            )
         )
      )
   )
)</f>
        <v>2</v>
      </c>
      <c r="M277" s="203" cm="1">
        <f t="array" ref="M277">IF('Data Table'!O278="", "-",
   IF('Data Table'!O278="-", "-",
      IF(ISNUMBER('Data Table'!O278*1), 'Data Table'!O278,
         IF(ISNUMBER(SEARCH("hrs", 'Data Table'!O278)),
            IFERROR(
               ROUND(SUMPRODUCT(
                  VALUE(LEFT(_xlfn.TEXTSPLIT('Data Table'!O278, CHAR(10)), FIND("-", _xlfn.TEXTSPLIT('Data Table'!O278, CHAR(10)))-1)) *
                  (VALUE(MID(_xlfn.TEXTSPLIT('Data Table'!O278, CHAR(10)), FIND("-", _xlfn.TEXTSPLIT('Data Table'!O278, CHAR(10)))+2,
                  SEARCH("hrs", _xlfn.TEXTSPLIT('Data Table'!O278, CHAR(10)))-SEARCH("-", _xlfn.TEXTSPLIT('Data Table'!O278, CHAR(10)))-2))/12)
               ), 2),
               "-"
            )
         )
      )
   )
)</f>
        <v>2</v>
      </c>
      <c r="N277" s="203" cm="1">
        <f t="array" ref="N277">IF('Data Table'!P278="", "-",
   IF('Data Table'!P278="-", "-",
      IF(ISNUMBER('Data Table'!P278*1), 'Data Table'!P278,
         IF(ISNUMBER(SEARCH("hrs", 'Data Table'!P278)),
            IFERROR(
               ROUND(SUMPRODUCT(
                  VALUE(LEFT(_xlfn.TEXTSPLIT('Data Table'!P278, CHAR(10)), FIND("-", _xlfn.TEXTSPLIT('Data Table'!P278, CHAR(10)))-1)) *
                  (VALUE(MID(_xlfn.TEXTSPLIT('Data Table'!P278, CHAR(10)), FIND("-", _xlfn.TEXTSPLIT('Data Table'!P278, CHAR(10)))+2,
                  SEARCH("hrs", _xlfn.TEXTSPLIT('Data Table'!P278, CHAR(10)))-SEARCH("-", _xlfn.TEXTSPLIT('Data Table'!P278, CHAR(10)))-2))/12)
               ), 2),
               "-"
            )
         )
      )
   )
)</f>
        <v>7</v>
      </c>
      <c r="O277" s="203" cm="1">
        <f t="array" ref="O277">IF('Data Table'!Q278="", "-",
   IF('Data Table'!Q278="-", "-",
      IF(ISNUMBER('Data Table'!Q278*1), 'Data Table'!Q278,
         IF(ISNUMBER(SEARCH("hrs", 'Data Table'!Q278)),
            IFERROR(
               ROUND(SUMPRODUCT(
                  VALUE(LEFT(_xlfn.TEXTSPLIT('Data Table'!Q278, CHAR(10)), FIND("-", _xlfn.TEXTSPLIT('Data Table'!Q278, CHAR(10)))-1)) *
                  (VALUE(MID(_xlfn.TEXTSPLIT('Data Table'!Q278, CHAR(10)), FIND("-", _xlfn.TEXTSPLIT('Data Table'!Q278, CHAR(10)))+2,
                  SEARCH("hrs", _xlfn.TEXTSPLIT('Data Table'!Q278, CHAR(10)))-SEARCH("-", _xlfn.TEXTSPLIT('Data Table'!Q278, CHAR(10)))-2))/12)
               ), 2),
               "-"
            )
         )
      )
   )
)</f>
        <v>6</v>
      </c>
      <c r="P277" s="203" cm="1">
        <f t="array" ref="P277">IF('Data Table'!R278="", "-",
   IF('Data Table'!R278="-", "-",
      IF(ISNUMBER('Data Table'!R278*1), 'Data Table'!R278,
         IF(ISNUMBER(SEARCH("hrs", 'Data Table'!R278)),
            IFERROR(
               ROUND(SUMPRODUCT(
                  VALUE(LEFT(_xlfn.TEXTSPLIT('Data Table'!R278, CHAR(10)), FIND("-", _xlfn.TEXTSPLIT('Data Table'!R278, CHAR(10)))-1)) *
                  (VALUE(MID(_xlfn.TEXTSPLIT('Data Table'!R278, CHAR(10)), FIND("-", _xlfn.TEXTSPLIT('Data Table'!R278, CHAR(10)))+2,
                  SEARCH("hrs", _xlfn.TEXTSPLIT('Data Table'!R278, CHAR(10)))-SEARCH("-", _xlfn.TEXTSPLIT('Data Table'!R278, CHAR(10)))-2))/12)
               ), 2),
               "-"
            )
         )
      )
   )
)</f>
        <v>3</v>
      </c>
      <c r="Q277" s="203" cm="1">
        <f t="array" ref="Q277">IF('Data Table'!S278="", "-",
   IF('Data Table'!S278="-", "-",
      IF(ISNUMBER('Data Table'!S278*1), 'Data Table'!S278,
         IF(ISNUMBER(SEARCH("hrs", 'Data Table'!S278)),
            IFERROR(
               ROUND(SUMPRODUCT(
                  VALUE(LEFT(_xlfn.TEXTSPLIT('Data Table'!S278, CHAR(10)), FIND("-", _xlfn.TEXTSPLIT('Data Table'!S278, CHAR(10)))-1)) *
                  (VALUE(MID(_xlfn.TEXTSPLIT('Data Table'!S278, CHAR(10)), FIND("-", _xlfn.TEXTSPLIT('Data Table'!S278, CHAR(10)))+2,
                  SEARCH("hrs", _xlfn.TEXTSPLIT('Data Table'!S278, CHAR(10)))-SEARCH("-", _xlfn.TEXTSPLIT('Data Table'!S278, CHAR(10)))-2))/12)
               ), 2),
               "-"
            )
         )
      )
   )
)</f>
        <v>3</v>
      </c>
      <c r="R277" s="203" cm="1">
        <f t="array" ref="R277">IF('Data Table'!T278="", "-",
   IF('Data Table'!T278="-", "-",
      IF(ISNUMBER('Data Table'!T278*1), 'Data Table'!T278,
         IF(ISNUMBER(SEARCH("hrs", 'Data Table'!T278)),
            IFERROR(
               ROUND(SUMPRODUCT(
                  VALUE(LEFT(_xlfn.TEXTSPLIT('Data Table'!T278, CHAR(10)), FIND("-", _xlfn.TEXTSPLIT('Data Table'!T278, CHAR(10)))-1)) *
                  (VALUE(MID(_xlfn.TEXTSPLIT('Data Table'!T278, CHAR(10)), FIND("-", _xlfn.TEXTSPLIT('Data Table'!T278, CHAR(10)))+2,
                  SEARCH("hrs", _xlfn.TEXTSPLIT('Data Table'!T278, CHAR(10)))-SEARCH("-", _xlfn.TEXTSPLIT('Data Table'!T278, CHAR(10)))-2))/12)
               ), 2),
               "-"
            )
         )
      )
   )
)</f>
        <v>6</v>
      </c>
      <c r="S277" s="203" cm="1">
        <f t="array" ref="S277">IF('Data Table'!U278="", "-",
   IF('Data Table'!U278="-", "-",
      IF(ISNUMBER('Data Table'!U278*1), 'Data Table'!U278,
         IF(ISNUMBER(SEARCH("hrs", 'Data Table'!U278)),
            IFERROR(
               ROUND(SUMPRODUCT(
                  VALUE(LEFT(_xlfn.TEXTSPLIT('Data Table'!U278, CHAR(10)), FIND("-", _xlfn.TEXTSPLIT('Data Table'!U278, CHAR(10)))-1)) *
                  (VALUE(MID(_xlfn.TEXTSPLIT('Data Table'!U278, CHAR(10)), FIND("-", _xlfn.TEXTSPLIT('Data Table'!U278, CHAR(10)))+2,
                  SEARCH("hrs", _xlfn.TEXTSPLIT('Data Table'!U278, CHAR(10)))-SEARCH("-", _xlfn.TEXTSPLIT('Data Table'!U278, CHAR(10)))-2))/12)
               ), 2),
               "-"
            )
         )
      )
   )
)</f>
        <v>6</v>
      </c>
      <c r="T277" s="253">
        <v>27468.332999999999</v>
      </c>
      <c r="U277" s="275">
        <v>74439</v>
      </c>
      <c r="V277" s="253">
        <v>1080</v>
      </c>
      <c r="W277" s="208"/>
    </row>
    <row r="278" spans="1:23" s="3" customFormat="1" ht="20.25" customHeight="1">
      <c r="A278" s="205">
        <v>45588</v>
      </c>
      <c r="B278" s="203" cm="1">
        <f t="array" ref="B278">IF('Data Table'!B279="", "-",
   IF('Data Table'!B279="-", "-",
      IF(ISNUMBER('Data Table'!B279*1), 'Data Table'!B279,
         IF(ISNUMBER(SEARCH("hrs", 'Data Table'!B279)),
            IFERROR(
               ROUND(SUMPRODUCT(
                  VALUE(LEFT(_xlfn.TEXTSPLIT('Data Table'!B279, CHAR(10)), FIND("-", _xlfn.TEXTSPLIT('Data Table'!B279, CHAR(10)))-1)) *
                  (VALUE(MID(_xlfn.TEXTSPLIT('Data Table'!B279, CHAR(10)), FIND("-", _xlfn.TEXTSPLIT('Data Table'!B279, CHAR(10)))+2,
                  SEARCH("hrs", _xlfn.TEXTSPLIT('Data Table'!B279, CHAR(10)))-SEARCH("-", _xlfn.TEXTSPLIT('Data Table'!B279, CHAR(10)))-2))/12)
               ), 2),
               "-"
            )
         )
      )
   )
)</f>
        <v>147</v>
      </c>
      <c r="C278" s="203" cm="1">
        <f t="array" ref="C278">IF('Data Table'!C279="", "-",
   IF('Data Table'!C279="-", "-",
      IF(ISNUMBER('Data Table'!C279*1), 'Data Table'!C279,
         IF(ISNUMBER(SEARCH("hrs", 'Data Table'!C279)),
            IFERROR(
               ROUND(SUMPRODUCT(
                  VALUE(LEFT(_xlfn.TEXTSPLIT('Data Table'!C279, CHAR(10)), FIND("-", _xlfn.TEXTSPLIT('Data Table'!C279, CHAR(10)))-1)) *
                  (VALUE(MID(_xlfn.TEXTSPLIT('Data Table'!C279, CHAR(10)), FIND("-", _xlfn.TEXTSPLIT('Data Table'!C279, CHAR(10)))+2,
                  SEARCH("hrs", _xlfn.TEXTSPLIT('Data Table'!C279, CHAR(10)))-SEARCH("-", _xlfn.TEXTSPLIT('Data Table'!C279, CHAR(10)))-2))/12)
               ), 2),
               "-"
            )
         )
      )
   )
)</f>
        <v>165</v>
      </c>
      <c r="D278" s="203" cm="1">
        <f t="array" ref="D278">IF('Data Table'!D279="", "-",
   IF('Data Table'!D279="-", "-",
      IF(ISNUMBER('Data Table'!D279*1), 'Data Table'!D279,
         IF(ISNUMBER(SEARCH("hrs", 'Data Table'!D279)),
            IFERROR(
               ROUND(SUMPRODUCT(
                  VALUE(LEFT(_xlfn.TEXTSPLIT('Data Table'!D279, CHAR(10)), FIND("-", _xlfn.TEXTSPLIT('Data Table'!D279, CHAR(10)))-1)) *
                  (VALUE(MID(_xlfn.TEXTSPLIT('Data Table'!D279, CHAR(10)), FIND("-", _xlfn.TEXTSPLIT('Data Table'!D279, CHAR(10)))+2,
                  SEARCH("hrs", _xlfn.TEXTSPLIT('Data Table'!D279, CHAR(10)))-SEARCH("-", _xlfn.TEXTSPLIT('Data Table'!D279, CHAR(10)))-2))/12)
               ), 2),
               "-"
            )
         )
      )
   )
)</f>
        <v>29</v>
      </c>
      <c r="E278" s="203" cm="1">
        <f t="array" ref="E278">IF('Data Table'!E279="", "-",
   IF('Data Table'!E279="-", "-",
      IF(ISNUMBER('Data Table'!E279*1), 'Data Table'!E279,
         IF(ISNUMBER(SEARCH("hrs", 'Data Table'!E279)),
            IFERROR(
               ROUND(SUMPRODUCT(
                  VALUE(LEFT(_xlfn.TEXTSPLIT('Data Table'!E279, CHAR(10)), FIND("-", _xlfn.TEXTSPLIT('Data Table'!E279, CHAR(10)))-1)) *
                  (VALUE(MID(_xlfn.TEXTSPLIT('Data Table'!E279, CHAR(10)), FIND("-", _xlfn.TEXTSPLIT('Data Table'!E279, CHAR(10)))+2,
                  SEARCH("hrs", _xlfn.TEXTSPLIT('Data Table'!E279, CHAR(10)))-SEARCH("-", _xlfn.TEXTSPLIT('Data Table'!E279, CHAR(10)))-2))/12)
               ), 2),
               "-"
            )
         )
      )
   )
)</f>
        <v>28</v>
      </c>
      <c r="F278" s="203" cm="1">
        <f t="array" ref="F278">IF('Data Table'!F279="", "-",
   IF('Data Table'!F279="-", "-",
      IF(ISNUMBER('Data Table'!F279*1), 'Data Table'!F279,
         IF(ISNUMBER(SEARCH("hrs", 'Data Table'!F279)),
            IFERROR(
               ROUND(SUMPRODUCT(
                  VALUE(LEFT(_xlfn.TEXTSPLIT('Data Table'!F279, CHAR(10)), FIND("-", _xlfn.TEXTSPLIT('Data Table'!F279, CHAR(10)))-1)) *
                  (VALUE(MID(_xlfn.TEXTSPLIT('Data Table'!F279, CHAR(10)), FIND("-", _xlfn.TEXTSPLIT('Data Table'!F279, CHAR(10)))+2,
                  SEARCH("hrs", _xlfn.TEXTSPLIT('Data Table'!F279, CHAR(10)))-SEARCH("-", _xlfn.TEXTSPLIT('Data Table'!F279, CHAR(10)))-2))/12)
               ), 2),
               "-"
            )
         )
      )
   )
)</f>
        <v>10</v>
      </c>
      <c r="G278" s="203" cm="1">
        <f t="array" ref="G278">IF('Data Table'!G279="", "-",
   IF('Data Table'!G279="-", "-",
      IF(ISNUMBER('Data Table'!G279*1), 'Data Table'!G279,
         IF(ISNUMBER(SEARCH("hrs", 'Data Table'!G279)),
            IFERROR(
               ROUND(SUMPRODUCT(
                  VALUE(LEFT(_xlfn.TEXTSPLIT('Data Table'!G279, CHAR(10)), FIND("-", _xlfn.TEXTSPLIT('Data Table'!G279, CHAR(10)))-1)) *
                  (VALUE(MID(_xlfn.TEXTSPLIT('Data Table'!G279, CHAR(10)), FIND("-", _xlfn.TEXTSPLIT('Data Table'!G279, CHAR(10)))+2,
                  SEARCH("hrs", _xlfn.TEXTSPLIT('Data Table'!G279, CHAR(10)))-SEARCH("-", _xlfn.TEXTSPLIT('Data Table'!G279, CHAR(10)))-2))/12)
               ), 2),
               "-"
            )
         )
      )
   )
)</f>
        <v>9</v>
      </c>
      <c r="H278" s="203" cm="1">
        <f t="array" ref="H278">IF('Data Table'!H279="", "-",
   IF('Data Table'!H279="-", "-",
      IF(ISNUMBER('Data Table'!H279*1), 'Data Table'!H279,
         IF(ISNUMBER(SEARCH("hrs", 'Data Table'!H279)),
            IFERROR(
               ROUND(SUMPRODUCT(
                  VALUE(LEFT(_xlfn.TEXTSPLIT('Data Table'!H279, CHAR(10)), FIND("-", _xlfn.TEXTSPLIT('Data Table'!H279, CHAR(10)))-1)) *
                  (VALUE(MID(_xlfn.TEXTSPLIT('Data Table'!H279, CHAR(10)), FIND("-", _xlfn.TEXTSPLIT('Data Table'!H279, CHAR(10)))+2,
                  SEARCH("hrs", _xlfn.TEXTSPLIT('Data Table'!H279, CHAR(10)))-SEARCH("-", _xlfn.TEXTSPLIT('Data Table'!H279, CHAR(10)))-2))/12)
               ), 2),
               "-"
            )
         )
      )
   )
)</f>
        <v>10</v>
      </c>
      <c r="I278" s="203" cm="1">
        <f t="array" ref="I278">IF('Data Table'!I279="", "-",
   IF('Data Table'!I279="-", "-",
      IF(ISNUMBER('Data Table'!I279*1), 'Data Table'!I279,
         IF(ISNUMBER(SEARCH("hrs", 'Data Table'!I279)),
            IFERROR(
               ROUND(SUMPRODUCT(
                  VALUE(LEFT(_xlfn.TEXTSPLIT('Data Table'!I279, CHAR(10)), FIND("-", _xlfn.TEXTSPLIT('Data Table'!I279, CHAR(10)))-1)) *
                  (VALUE(MID(_xlfn.TEXTSPLIT('Data Table'!I279, CHAR(10)), FIND("-", _xlfn.TEXTSPLIT('Data Table'!I279, CHAR(10)))+2,
                  SEARCH("hrs", _xlfn.TEXTSPLIT('Data Table'!I279, CHAR(10)))-SEARCH("-", _xlfn.TEXTSPLIT('Data Table'!I279, CHAR(10)))-2))/12)
               ), 2),
               "-"
            )
         )
      )
   )
)</f>
        <v>8</v>
      </c>
      <c r="J278" s="203" cm="1">
        <f t="array" ref="J278">IF('Data Table'!J279="", "-",
   IF('Data Table'!J279="-", "-",
      IF(ISNUMBER('Data Table'!J279*1), 'Data Table'!J279,
         IF(ISNUMBER(SEARCH("hrs", 'Data Table'!J279)),
            IFERROR(
               ROUND(SUMPRODUCT(
                  VALUE(LEFT(_xlfn.TEXTSPLIT('Data Table'!J279, CHAR(10)), FIND("-", _xlfn.TEXTSPLIT('Data Table'!J279, CHAR(10)))-1)) *
                  (VALUE(MID(_xlfn.TEXTSPLIT('Data Table'!J279, CHAR(10)), FIND("-", _xlfn.TEXTSPLIT('Data Table'!J279, CHAR(10)))+2,
                  SEARCH("hrs", _xlfn.TEXTSPLIT('Data Table'!J279, CHAR(10)))-SEARCH("-", _xlfn.TEXTSPLIT('Data Table'!J279, CHAR(10)))-2))/12)
               ), 2),
               "-"
            )
         )
      )
   )
)</f>
        <v>3</v>
      </c>
      <c r="K278" s="203" cm="1">
        <f t="array" ref="K278">IF('Data Table'!K279="", "-",
   IF('Data Table'!K279="-", "-",
      IF(ISNUMBER('Data Table'!K279*1), 'Data Table'!K279,
         IF(ISNUMBER(SEARCH("hrs", 'Data Table'!K279)),
            IFERROR(
               ROUND(SUMPRODUCT(
                  VALUE(LEFT(_xlfn.TEXTSPLIT('Data Table'!K279, CHAR(10)), FIND("-", _xlfn.TEXTSPLIT('Data Table'!K279, CHAR(10)))-1)) *
                  (VALUE(MID(_xlfn.TEXTSPLIT('Data Table'!K279, CHAR(10)), FIND("-", _xlfn.TEXTSPLIT('Data Table'!K279, CHAR(10)))+2,
                  SEARCH("hrs", _xlfn.TEXTSPLIT('Data Table'!K279, CHAR(10)))-SEARCH("-", _xlfn.TEXTSPLIT('Data Table'!K279, CHAR(10)))-2))/12)
               ), 2),
               "-"
            )
         )
      )
   )
)</f>
        <v>3</v>
      </c>
      <c r="L278" s="203" cm="1">
        <f t="array" ref="L278">IF('Data Table'!N279="", "-",
   IF('Data Table'!N279="-", "-",
      IF(ISNUMBER('Data Table'!N279*1), 'Data Table'!N279,
         IF(ISNUMBER(SEARCH("hrs", 'Data Table'!N279)),
            IFERROR(
               ROUND(SUMPRODUCT(
                  VALUE(LEFT(_xlfn.TEXTSPLIT('Data Table'!N279, CHAR(10)), FIND("-", _xlfn.TEXTSPLIT('Data Table'!N279, CHAR(10)))-1)) *
                  (VALUE(MID(_xlfn.TEXTSPLIT('Data Table'!N279, CHAR(10)), FIND("-", _xlfn.TEXTSPLIT('Data Table'!N279, CHAR(10)))+2,
                  SEARCH("hrs", _xlfn.TEXTSPLIT('Data Table'!N279, CHAR(10)))-SEARCH("-", _xlfn.TEXTSPLIT('Data Table'!N279, CHAR(10)))-2))/12)
               ), 2),
               "-"
            )
         )
      )
   )
)</f>
        <v>2</v>
      </c>
      <c r="M278" s="203" cm="1">
        <f t="array" ref="M278">IF('Data Table'!O279="", "-",
   IF('Data Table'!O279="-", "-",
      IF(ISNUMBER('Data Table'!O279*1), 'Data Table'!O279,
         IF(ISNUMBER(SEARCH("hrs", 'Data Table'!O279)),
            IFERROR(
               ROUND(SUMPRODUCT(
                  VALUE(LEFT(_xlfn.TEXTSPLIT('Data Table'!O279, CHAR(10)), FIND("-", _xlfn.TEXTSPLIT('Data Table'!O279, CHAR(10)))-1)) *
                  (VALUE(MID(_xlfn.TEXTSPLIT('Data Table'!O279, CHAR(10)), FIND("-", _xlfn.TEXTSPLIT('Data Table'!O279, CHAR(10)))+2,
                  SEARCH("hrs", _xlfn.TEXTSPLIT('Data Table'!O279, CHAR(10)))-SEARCH("-", _xlfn.TEXTSPLIT('Data Table'!O279, CHAR(10)))-2))/12)
               ), 2),
               "-"
            )
         )
      )
   )
)</f>
        <v>2</v>
      </c>
      <c r="N278" s="203" cm="1">
        <f t="array" ref="N278">IF('Data Table'!P279="", "-",
   IF('Data Table'!P279="-", "-",
      IF(ISNUMBER('Data Table'!P279*1), 'Data Table'!P279,
         IF(ISNUMBER(SEARCH("hrs", 'Data Table'!P279)),
            IFERROR(
               ROUND(SUMPRODUCT(
                  VALUE(LEFT(_xlfn.TEXTSPLIT('Data Table'!P279, CHAR(10)), FIND("-", _xlfn.TEXTSPLIT('Data Table'!P279, CHAR(10)))-1)) *
                  (VALUE(MID(_xlfn.TEXTSPLIT('Data Table'!P279, CHAR(10)), FIND("-", _xlfn.TEXTSPLIT('Data Table'!P279, CHAR(10)))+2,
                  SEARCH("hrs", _xlfn.TEXTSPLIT('Data Table'!P279, CHAR(10)))-SEARCH("-", _xlfn.TEXTSPLIT('Data Table'!P279, CHAR(10)))-2))/12)
               ), 2),
               "-"
            )
         )
      )
   )
)</f>
        <v>7</v>
      </c>
      <c r="O278" s="203" cm="1">
        <f t="array" ref="O278">IF('Data Table'!Q279="", "-",
   IF('Data Table'!Q279="-", "-",
      IF(ISNUMBER('Data Table'!Q279*1), 'Data Table'!Q279,
         IF(ISNUMBER(SEARCH("hrs", 'Data Table'!Q279)),
            IFERROR(
               ROUND(SUMPRODUCT(
                  VALUE(LEFT(_xlfn.TEXTSPLIT('Data Table'!Q279, CHAR(10)), FIND("-", _xlfn.TEXTSPLIT('Data Table'!Q279, CHAR(10)))-1)) *
                  (VALUE(MID(_xlfn.TEXTSPLIT('Data Table'!Q279, CHAR(10)), FIND("-", _xlfn.TEXTSPLIT('Data Table'!Q279, CHAR(10)))+2,
                  SEARCH("hrs", _xlfn.TEXTSPLIT('Data Table'!Q279, CHAR(10)))-SEARCH("-", _xlfn.TEXTSPLIT('Data Table'!Q279, CHAR(10)))-2))/12)
               ), 2),
               "-"
            )
         )
      )
   )
)</f>
        <v>6</v>
      </c>
      <c r="P278" s="203" cm="1">
        <f t="array" ref="P278">IF('Data Table'!R279="", "-",
   IF('Data Table'!R279="-", "-",
      IF(ISNUMBER('Data Table'!R279*1), 'Data Table'!R279,
         IF(ISNUMBER(SEARCH("hrs", 'Data Table'!R279)),
            IFERROR(
               ROUND(SUMPRODUCT(
                  VALUE(LEFT(_xlfn.TEXTSPLIT('Data Table'!R279, CHAR(10)), FIND("-", _xlfn.TEXTSPLIT('Data Table'!R279, CHAR(10)))-1)) *
                  (VALUE(MID(_xlfn.TEXTSPLIT('Data Table'!R279, CHAR(10)), FIND("-", _xlfn.TEXTSPLIT('Data Table'!R279, CHAR(10)))+2,
                  SEARCH("hrs", _xlfn.TEXTSPLIT('Data Table'!R279, CHAR(10)))-SEARCH("-", _xlfn.TEXTSPLIT('Data Table'!R279, CHAR(10)))-2))/12)
               ), 2),
               "-"
            )
         )
      )
   )
)</f>
        <v>3</v>
      </c>
      <c r="Q278" s="203" cm="1">
        <f t="array" ref="Q278">IF('Data Table'!S279="", "-",
   IF('Data Table'!S279="-", "-",
      IF(ISNUMBER('Data Table'!S279*1), 'Data Table'!S279,
         IF(ISNUMBER(SEARCH("hrs", 'Data Table'!S279)),
            IFERROR(
               ROUND(SUMPRODUCT(
                  VALUE(LEFT(_xlfn.TEXTSPLIT('Data Table'!S279, CHAR(10)), FIND("-", _xlfn.TEXTSPLIT('Data Table'!S279, CHAR(10)))-1)) *
                  (VALUE(MID(_xlfn.TEXTSPLIT('Data Table'!S279, CHAR(10)), FIND("-", _xlfn.TEXTSPLIT('Data Table'!S279, CHAR(10)))+2,
                  SEARCH("hrs", _xlfn.TEXTSPLIT('Data Table'!S279, CHAR(10)))-SEARCH("-", _xlfn.TEXTSPLIT('Data Table'!S279, CHAR(10)))-2))/12)
               ), 2),
               "-"
            )
         )
      )
   )
)</f>
        <v>3</v>
      </c>
      <c r="R278" s="203" cm="1">
        <f t="array" ref="R278">IF('Data Table'!T279="", "-",
   IF('Data Table'!T279="-", "-",
      IF(ISNUMBER('Data Table'!T279*1), 'Data Table'!T279,
         IF(ISNUMBER(SEARCH("hrs", 'Data Table'!T279)),
            IFERROR(
               ROUND(SUMPRODUCT(
                  VALUE(LEFT(_xlfn.TEXTSPLIT('Data Table'!T279, CHAR(10)), FIND("-", _xlfn.TEXTSPLIT('Data Table'!T279, CHAR(10)))-1)) *
                  (VALUE(MID(_xlfn.TEXTSPLIT('Data Table'!T279, CHAR(10)), FIND("-", _xlfn.TEXTSPLIT('Data Table'!T279, CHAR(10)))+2,
                  SEARCH("hrs", _xlfn.TEXTSPLIT('Data Table'!T279, CHAR(10)))-SEARCH("-", _xlfn.TEXTSPLIT('Data Table'!T279, CHAR(10)))-2))/12)
               ), 2),
               "-"
            )
         )
      )
   )
)</f>
        <v>6</v>
      </c>
      <c r="S278" s="203" cm="1">
        <f t="array" ref="S278">IF('Data Table'!U279="", "-",
   IF('Data Table'!U279="-", "-",
      IF(ISNUMBER('Data Table'!U279*1), 'Data Table'!U279,
         IF(ISNUMBER(SEARCH("hrs", 'Data Table'!U279)),
            IFERROR(
               ROUND(SUMPRODUCT(
                  VALUE(LEFT(_xlfn.TEXTSPLIT('Data Table'!U279, CHAR(10)), FIND("-", _xlfn.TEXTSPLIT('Data Table'!U279, CHAR(10)))-1)) *
                  (VALUE(MID(_xlfn.TEXTSPLIT('Data Table'!U279, CHAR(10)), FIND("-", _xlfn.TEXTSPLIT('Data Table'!U279, CHAR(10)))+2,
                  SEARCH("hrs", _xlfn.TEXTSPLIT('Data Table'!U279, CHAR(10)))-SEARCH("-", _xlfn.TEXTSPLIT('Data Table'!U279, CHAR(10)))-2))/12)
               ), 2),
               "-"
            )
         )
      )
   )
)</f>
        <v>6</v>
      </c>
      <c r="T278" s="253">
        <v>27856.262999999999</v>
      </c>
      <c r="U278" s="275">
        <v>76729</v>
      </c>
      <c r="V278" s="253">
        <v>1069</v>
      </c>
      <c r="W278" s="208"/>
    </row>
    <row r="279" spans="1:23" s="3" customFormat="1" ht="20.25" customHeight="1">
      <c r="A279" s="205">
        <v>45589</v>
      </c>
      <c r="B279" s="203" cm="1">
        <f t="array" ref="B279">IF('Data Table'!B280="", "-",
   IF('Data Table'!B280="-", "-",
      IF(ISNUMBER('Data Table'!B280*1), 'Data Table'!B280,
         IF(ISNUMBER(SEARCH("hrs", 'Data Table'!B280)),
            IFERROR(
               ROUND(SUMPRODUCT(
                  VALUE(LEFT(_xlfn.TEXTSPLIT('Data Table'!B280, CHAR(10)), FIND("-", _xlfn.TEXTSPLIT('Data Table'!B280, CHAR(10)))-1)) *
                  (VALUE(MID(_xlfn.TEXTSPLIT('Data Table'!B280, CHAR(10)), FIND("-", _xlfn.TEXTSPLIT('Data Table'!B280, CHAR(10)))+2,
                  SEARCH("hrs", _xlfn.TEXTSPLIT('Data Table'!B280, CHAR(10)))-SEARCH("-", _xlfn.TEXTSPLIT('Data Table'!B280, CHAR(10)))-2))/12)
               ), 2),
               "-"
            )
         )
      )
   )
)</f>
        <v>162</v>
      </c>
      <c r="C279" s="203" cm="1">
        <f t="array" ref="C279">IF('Data Table'!C280="", "-",
   IF('Data Table'!C280="-", "-",
      IF(ISNUMBER('Data Table'!C280*1), 'Data Table'!C280,
         IF(ISNUMBER(SEARCH("hrs", 'Data Table'!C280)),
            IFERROR(
               ROUND(SUMPRODUCT(
                  VALUE(LEFT(_xlfn.TEXTSPLIT('Data Table'!C280, CHAR(10)), FIND("-", _xlfn.TEXTSPLIT('Data Table'!C280, CHAR(10)))-1)) *
                  (VALUE(MID(_xlfn.TEXTSPLIT('Data Table'!C280, CHAR(10)), FIND("-", _xlfn.TEXTSPLIT('Data Table'!C280, CHAR(10)))+2,
                  SEARCH("hrs", _xlfn.TEXTSPLIT('Data Table'!C280, CHAR(10)))-SEARCH("-", _xlfn.TEXTSPLIT('Data Table'!C280, CHAR(10)))-2))/12)
               ), 2),
               "-"
            )
         )
      )
   )
)</f>
        <v>156</v>
      </c>
      <c r="D279" s="203" cm="1">
        <f t="array" ref="D279">IF('Data Table'!D280="", "-",
   IF('Data Table'!D280="-", "-",
      IF(ISNUMBER('Data Table'!D280*1), 'Data Table'!D280,
         IF(ISNUMBER(SEARCH("hrs", 'Data Table'!D280)),
            IFERROR(
               ROUND(SUMPRODUCT(
                  VALUE(LEFT(_xlfn.TEXTSPLIT('Data Table'!D280, CHAR(10)), FIND("-", _xlfn.TEXTSPLIT('Data Table'!D280, CHAR(10)))-1)) *
                  (VALUE(MID(_xlfn.TEXTSPLIT('Data Table'!D280, CHAR(10)), FIND("-", _xlfn.TEXTSPLIT('Data Table'!D280, CHAR(10)))+2,
                  SEARCH("hrs", _xlfn.TEXTSPLIT('Data Table'!D280, CHAR(10)))-SEARCH("-", _xlfn.TEXTSPLIT('Data Table'!D280, CHAR(10)))-2))/12)
               ), 2),
               "-"
            )
         )
      )
   )
)</f>
        <v>28</v>
      </c>
      <c r="E279" s="203" cm="1">
        <f t="array" ref="E279">IF('Data Table'!E280="", "-",
   IF('Data Table'!E280="-", "-",
      IF(ISNUMBER('Data Table'!E280*1), 'Data Table'!E280,
         IF(ISNUMBER(SEARCH("hrs", 'Data Table'!E280)),
            IFERROR(
               ROUND(SUMPRODUCT(
                  VALUE(LEFT(_xlfn.TEXTSPLIT('Data Table'!E280, CHAR(10)), FIND("-", _xlfn.TEXTSPLIT('Data Table'!E280, CHAR(10)))-1)) *
                  (VALUE(MID(_xlfn.TEXTSPLIT('Data Table'!E280, CHAR(10)), FIND("-", _xlfn.TEXTSPLIT('Data Table'!E280, CHAR(10)))+2,
                  SEARCH("hrs", _xlfn.TEXTSPLIT('Data Table'!E280, CHAR(10)))-SEARCH("-", _xlfn.TEXTSPLIT('Data Table'!E280, CHAR(10)))-2))/12)
               ), 2),
               "-"
            )
         )
      )
   )
)</f>
        <v>29</v>
      </c>
      <c r="F279" s="203" cm="1">
        <f t="array" ref="F279">IF('Data Table'!F280="", "-",
   IF('Data Table'!F280="-", "-",
      IF(ISNUMBER('Data Table'!F280*1), 'Data Table'!F280,
         IF(ISNUMBER(SEARCH("hrs", 'Data Table'!F280)),
            IFERROR(
               ROUND(SUMPRODUCT(
                  VALUE(LEFT(_xlfn.TEXTSPLIT('Data Table'!F280, CHAR(10)), FIND("-", _xlfn.TEXTSPLIT('Data Table'!F280, CHAR(10)))-1)) *
                  (VALUE(MID(_xlfn.TEXTSPLIT('Data Table'!F280, CHAR(10)), FIND("-", _xlfn.TEXTSPLIT('Data Table'!F280, CHAR(10)))+2,
                  SEARCH("hrs", _xlfn.TEXTSPLIT('Data Table'!F280, CHAR(10)))-SEARCH("-", _xlfn.TEXTSPLIT('Data Table'!F280, CHAR(10)))-2))/12)
               ), 2),
               "-"
            )
         )
      )
   )
)</f>
        <v>9</v>
      </c>
      <c r="G279" s="203" cm="1">
        <f t="array" ref="G279">IF('Data Table'!G280="", "-",
   IF('Data Table'!G280="-", "-",
      IF(ISNUMBER('Data Table'!G280*1), 'Data Table'!G280,
         IF(ISNUMBER(SEARCH("hrs", 'Data Table'!G280)),
            IFERROR(
               ROUND(SUMPRODUCT(
                  VALUE(LEFT(_xlfn.TEXTSPLIT('Data Table'!G280, CHAR(10)), FIND("-", _xlfn.TEXTSPLIT('Data Table'!G280, CHAR(10)))-1)) *
                  (VALUE(MID(_xlfn.TEXTSPLIT('Data Table'!G280, CHAR(10)), FIND("-", _xlfn.TEXTSPLIT('Data Table'!G280, CHAR(10)))+2,
                  SEARCH("hrs", _xlfn.TEXTSPLIT('Data Table'!G280, CHAR(10)))-SEARCH("-", _xlfn.TEXTSPLIT('Data Table'!G280, CHAR(10)))-2))/12)
               ), 2),
               "-"
            )
         )
      )
   )
)</f>
        <v>10</v>
      </c>
      <c r="H279" s="203" cm="1">
        <f t="array" ref="H279">IF('Data Table'!H280="", "-",
   IF('Data Table'!H280="-", "-",
      IF(ISNUMBER('Data Table'!H280*1), 'Data Table'!H280,
         IF(ISNUMBER(SEARCH("hrs", 'Data Table'!H280)),
            IFERROR(
               ROUND(SUMPRODUCT(
                  VALUE(LEFT(_xlfn.TEXTSPLIT('Data Table'!H280, CHAR(10)), FIND("-", _xlfn.TEXTSPLIT('Data Table'!H280, CHAR(10)))-1)) *
                  (VALUE(MID(_xlfn.TEXTSPLIT('Data Table'!H280, CHAR(10)), FIND("-", _xlfn.TEXTSPLIT('Data Table'!H280, CHAR(10)))+2,
                  SEARCH("hrs", _xlfn.TEXTSPLIT('Data Table'!H280, CHAR(10)))-SEARCH("-", _xlfn.TEXTSPLIT('Data Table'!H280, CHAR(10)))-2))/12)
               ), 2),
               "-"
            )
         )
      )
   )
)</f>
        <v>11</v>
      </c>
      <c r="I279" s="203" cm="1">
        <f t="array" ref="I279">IF('Data Table'!I280="", "-",
   IF('Data Table'!I280="-", "-",
      IF(ISNUMBER('Data Table'!I280*1), 'Data Table'!I280,
         IF(ISNUMBER(SEARCH("hrs", 'Data Table'!I280)),
            IFERROR(
               ROUND(SUMPRODUCT(
                  VALUE(LEFT(_xlfn.TEXTSPLIT('Data Table'!I280, CHAR(10)), FIND("-", _xlfn.TEXTSPLIT('Data Table'!I280, CHAR(10)))-1)) *
                  (VALUE(MID(_xlfn.TEXTSPLIT('Data Table'!I280, CHAR(10)), FIND("-", _xlfn.TEXTSPLIT('Data Table'!I280, CHAR(10)))+2,
                  SEARCH("hrs", _xlfn.TEXTSPLIT('Data Table'!I280, CHAR(10)))-SEARCH("-", _xlfn.TEXTSPLIT('Data Table'!I280, CHAR(10)))-2))/12)
               ), 2),
               "-"
            )
         )
      )
   )
)</f>
        <v>11</v>
      </c>
      <c r="J279" s="203" cm="1">
        <f t="array" ref="J279">IF('Data Table'!J280="", "-",
   IF('Data Table'!J280="-", "-",
      IF(ISNUMBER('Data Table'!J280*1), 'Data Table'!J280,
         IF(ISNUMBER(SEARCH("hrs", 'Data Table'!J280)),
            IFERROR(
               ROUND(SUMPRODUCT(
                  VALUE(LEFT(_xlfn.TEXTSPLIT('Data Table'!J280, CHAR(10)), FIND("-", _xlfn.TEXTSPLIT('Data Table'!J280, CHAR(10)))-1)) *
                  (VALUE(MID(_xlfn.TEXTSPLIT('Data Table'!J280, CHAR(10)), FIND("-", _xlfn.TEXTSPLIT('Data Table'!J280, CHAR(10)))+2,
                  SEARCH("hrs", _xlfn.TEXTSPLIT('Data Table'!J280, CHAR(10)))-SEARCH("-", _xlfn.TEXTSPLIT('Data Table'!J280, CHAR(10)))-2))/12)
               ), 2),
               "-"
            )
         )
      )
   )
)</f>
        <v>3</v>
      </c>
      <c r="K279" s="203" cm="1">
        <f t="array" ref="K279">IF('Data Table'!K280="", "-",
   IF('Data Table'!K280="-", "-",
      IF(ISNUMBER('Data Table'!K280*1), 'Data Table'!K280,
         IF(ISNUMBER(SEARCH("hrs", 'Data Table'!K280)),
            IFERROR(
               ROUND(SUMPRODUCT(
                  VALUE(LEFT(_xlfn.TEXTSPLIT('Data Table'!K280, CHAR(10)), FIND("-", _xlfn.TEXTSPLIT('Data Table'!K280, CHAR(10)))-1)) *
                  (VALUE(MID(_xlfn.TEXTSPLIT('Data Table'!K280, CHAR(10)), FIND("-", _xlfn.TEXTSPLIT('Data Table'!K280, CHAR(10)))+2,
                  SEARCH("hrs", _xlfn.TEXTSPLIT('Data Table'!K280, CHAR(10)))-SEARCH("-", _xlfn.TEXTSPLIT('Data Table'!K280, CHAR(10)))-2))/12)
               ), 2),
               "-"
            )
         )
      )
   )
)</f>
        <v>3</v>
      </c>
      <c r="L279" s="203" cm="1">
        <f t="array" ref="L279">IF('Data Table'!N280="", "-",
   IF('Data Table'!N280="-", "-",
      IF(ISNUMBER('Data Table'!N280*1), 'Data Table'!N280,
         IF(ISNUMBER(SEARCH("hrs", 'Data Table'!N280)),
            IFERROR(
               ROUND(SUMPRODUCT(
                  VALUE(LEFT(_xlfn.TEXTSPLIT('Data Table'!N280, CHAR(10)), FIND("-", _xlfn.TEXTSPLIT('Data Table'!N280, CHAR(10)))-1)) *
                  (VALUE(MID(_xlfn.TEXTSPLIT('Data Table'!N280, CHAR(10)), FIND("-", _xlfn.TEXTSPLIT('Data Table'!N280, CHAR(10)))+2,
                  SEARCH("hrs", _xlfn.TEXTSPLIT('Data Table'!N280, CHAR(10)))-SEARCH("-", _xlfn.TEXTSPLIT('Data Table'!N280, CHAR(10)))-2))/12)
               ), 2),
               "-"
            )
         )
      )
   )
)</f>
        <v>2</v>
      </c>
      <c r="M279" s="203" cm="1">
        <f t="array" ref="M279">IF('Data Table'!O280="", "-",
   IF('Data Table'!O280="-", "-",
      IF(ISNUMBER('Data Table'!O280*1), 'Data Table'!O280,
         IF(ISNUMBER(SEARCH("hrs", 'Data Table'!O280)),
            IFERROR(
               ROUND(SUMPRODUCT(
                  VALUE(LEFT(_xlfn.TEXTSPLIT('Data Table'!O280, CHAR(10)), FIND("-", _xlfn.TEXTSPLIT('Data Table'!O280, CHAR(10)))-1)) *
                  (VALUE(MID(_xlfn.TEXTSPLIT('Data Table'!O280, CHAR(10)), FIND("-", _xlfn.TEXTSPLIT('Data Table'!O280, CHAR(10)))+2,
                  SEARCH("hrs", _xlfn.TEXTSPLIT('Data Table'!O280, CHAR(10)))-SEARCH("-", _xlfn.TEXTSPLIT('Data Table'!O280, CHAR(10)))-2))/12)
               ), 2),
               "-"
            )
         )
      )
   )
)</f>
        <v>2</v>
      </c>
      <c r="N279" s="203" cm="1">
        <f t="array" ref="N279">IF('Data Table'!P280="", "-",
   IF('Data Table'!P280="-", "-",
      IF(ISNUMBER('Data Table'!P280*1), 'Data Table'!P280,
         IF(ISNUMBER(SEARCH("hrs", 'Data Table'!P280)),
            IFERROR(
               ROUND(SUMPRODUCT(
                  VALUE(LEFT(_xlfn.TEXTSPLIT('Data Table'!P280, CHAR(10)), FIND("-", _xlfn.TEXTSPLIT('Data Table'!P280, CHAR(10)))-1)) *
                  (VALUE(MID(_xlfn.TEXTSPLIT('Data Table'!P280, CHAR(10)), FIND("-", _xlfn.TEXTSPLIT('Data Table'!P280, CHAR(10)))+2,
                  SEARCH("hrs", _xlfn.TEXTSPLIT('Data Table'!P280, CHAR(10)))-SEARCH("-", _xlfn.TEXTSPLIT('Data Table'!P280, CHAR(10)))-2))/12)
               ), 2),
               "-"
            )
         )
      )
   )
)</f>
        <v>7</v>
      </c>
      <c r="O279" s="203" cm="1">
        <f t="array" ref="O279">IF('Data Table'!Q280="", "-",
   IF('Data Table'!Q280="-", "-",
      IF(ISNUMBER('Data Table'!Q280*1), 'Data Table'!Q280,
         IF(ISNUMBER(SEARCH("hrs", 'Data Table'!Q280)),
            IFERROR(
               ROUND(SUMPRODUCT(
                  VALUE(LEFT(_xlfn.TEXTSPLIT('Data Table'!Q280, CHAR(10)), FIND("-", _xlfn.TEXTSPLIT('Data Table'!Q280, CHAR(10)))-1)) *
                  (VALUE(MID(_xlfn.TEXTSPLIT('Data Table'!Q280, CHAR(10)), FIND("-", _xlfn.TEXTSPLIT('Data Table'!Q280, CHAR(10)))+2,
                  SEARCH("hrs", _xlfn.TEXTSPLIT('Data Table'!Q280, CHAR(10)))-SEARCH("-", _xlfn.TEXTSPLIT('Data Table'!Q280, CHAR(10)))-2))/12)
               ), 2),
               "-"
            )
         )
      )
   )
)</f>
        <v>6</v>
      </c>
      <c r="P279" s="203" cm="1">
        <f t="array" ref="P279">IF('Data Table'!R280="", "-",
   IF('Data Table'!R280="-", "-",
      IF(ISNUMBER('Data Table'!R280*1), 'Data Table'!R280,
         IF(ISNUMBER(SEARCH("hrs", 'Data Table'!R280)),
            IFERROR(
               ROUND(SUMPRODUCT(
                  VALUE(LEFT(_xlfn.TEXTSPLIT('Data Table'!R280, CHAR(10)), FIND("-", _xlfn.TEXTSPLIT('Data Table'!R280, CHAR(10)))-1)) *
                  (VALUE(MID(_xlfn.TEXTSPLIT('Data Table'!R280, CHAR(10)), FIND("-", _xlfn.TEXTSPLIT('Data Table'!R280, CHAR(10)))+2,
                  SEARCH("hrs", _xlfn.TEXTSPLIT('Data Table'!R280, CHAR(10)))-SEARCH("-", _xlfn.TEXTSPLIT('Data Table'!R280, CHAR(10)))-2))/12)
               ), 2),
               "-"
            )
         )
      )
   )
)</f>
        <v>3</v>
      </c>
      <c r="Q279" s="203" cm="1">
        <f t="array" ref="Q279">IF('Data Table'!S280="", "-",
   IF('Data Table'!S280="-", "-",
      IF(ISNUMBER('Data Table'!S280*1), 'Data Table'!S280,
         IF(ISNUMBER(SEARCH("hrs", 'Data Table'!S280)),
            IFERROR(
               ROUND(SUMPRODUCT(
                  VALUE(LEFT(_xlfn.TEXTSPLIT('Data Table'!S280, CHAR(10)), FIND("-", _xlfn.TEXTSPLIT('Data Table'!S280, CHAR(10)))-1)) *
                  (VALUE(MID(_xlfn.TEXTSPLIT('Data Table'!S280, CHAR(10)), FIND("-", _xlfn.TEXTSPLIT('Data Table'!S280, CHAR(10)))+2,
                  SEARCH("hrs", _xlfn.TEXTSPLIT('Data Table'!S280, CHAR(10)))-SEARCH("-", _xlfn.TEXTSPLIT('Data Table'!S280, CHAR(10)))-2))/12)
               ), 2),
               "-"
            )
         )
      )
   )
)</f>
        <v>3</v>
      </c>
      <c r="R279" s="203" cm="1">
        <f t="array" ref="R279">IF('Data Table'!T280="", "-",
   IF('Data Table'!T280="-", "-",
      IF(ISNUMBER('Data Table'!T280*1), 'Data Table'!T280,
         IF(ISNUMBER(SEARCH("hrs", 'Data Table'!T280)),
            IFERROR(
               ROUND(SUMPRODUCT(
                  VALUE(LEFT(_xlfn.TEXTSPLIT('Data Table'!T280, CHAR(10)), FIND("-", _xlfn.TEXTSPLIT('Data Table'!T280, CHAR(10)))-1)) *
                  (VALUE(MID(_xlfn.TEXTSPLIT('Data Table'!T280, CHAR(10)), FIND("-", _xlfn.TEXTSPLIT('Data Table'!T280, CHAR(10)))+2,
                  SEARCH("hrs", _xlfn.TEXTSPLIT('Data Table'!T280, CHAR(10)))-SEARCH("-", _xlfn.TEXTSPLIT('Data Table'!T280, CHAR(10)))-2))/12)
               ), 2),
               "-"
            )
         )
      )
   )
)</f>
        <v>6.5</v>
      </c>
      <c r="S279" s="203" cm="1">
        <f t="array" ref="S279">IF('Data Table'!U280="", "-",
   IF('Data Table'!U280="-", "-",
      IF(ISNUMBER('Data Table'!U280*1), 'Data Table'!U280,
         IF(ISNUMBER(SEARCH("hrs", 'Data Table'!U280)),
            IFERROR(
               ROUND(SUMPRODUCT(
                  VALUE(LEFT(_xlfn.TEXTSPLIT('Data Table'!U280, CHAR(10)), FIND("-", _xlfn.TEXTSPLIT('Data Table'!U280, CHAR(10)))-1)) *
                  (VALUE(MID(_xlfn.TEXTSPLIT('Data Table'!U280, CHAR(10)), FIND("-", _xlfn.TEXTSPLIT('Data Table'!U280, CHAR(10)))+2,
                  SEARCH("hrs", _xlfn.TEXTSPLIT('Data Table'!U280, CHAR(10)))-SEARCH("-", _xlfn.TEXTSPLIT('Data Table'!U280, CHAR(10)))-2))/12)
               ), 2),
               "-"
            )
         )
      )
   )
)</f>
        <v>6</v>
      </c>
      <c r="T279" s="253">
        <v>27157.219000000001</v>
      </c>
      <c r="U279" s="275">
        <v>79818</v>
      </c>
      <c r="V279" s="253">
        <v>1113</v>
      </c>
      <c r="W279" s="208"/>
    </row>
    <row r="280" spans="1:23" s="3" customFormat="1" ht="20.25" customHeight="1">
      <c r="A280" s="205">
        <v>45590</v>
      </c>
      <c r="B280" s="203" cm="1">
        <f t="array" ref="B280">IF('Data Table'!B281="", "-",
   IF('Data Table'!B281="-", "-",
      IF(ISNUMBER('Data Table'!B281*1), 'Data Table'!B281,
         IF(ISNUMBER(SEARCH("hrs", 'Data Table'!B281)),
            IFERROR(
               ROUND(SUMPRODUCT(
                  VALUE(LEFT(_xlfn.TEXTSPLIT('Data Table'!B281, CHAR(10)), FIND("-", _xlfn.TEXTSPLIT('Data Table'!B281, CHAR(10)))-1)) *
                  (VALUE(MID(_xlfn.TEXTSPLIT('Data Table'!B281, CHAR(10)), FIND("-", _xlfn.TEXTSPLIT('Data Table'!B281, CHAR(10)))+2,
                  SEARCH("hrs", _xlfn.TEXTSPLIT('Data Table'!B281, CHAR(10)))-SEARCH("-", _xlfn.TEXTSPLIT('Data Table'!B281, CHAR(10)))-2))/12)
               ), 2),
               "-"
            )
         )
      )
   )
)</f>
        <v>139</v>
      </c>
      <c r="C280" s="203" cm="1">
        <f t="array" ref="C280">IF('Data Table'!C281="", "-",
   IF('Data Table'!C281="-", "-",
      IF(ISNUMBER('Data Table'!C281*1), 'Data Table'!C281,
         IF(ISNUMBER(SEARCH("hrs", 'Data Table'!C281)),
            IFERROR(
               ROUND(SUMPRODUCT(
                  VALUE(LEFT(_xlfn.TEXTSPLIT('Data Table'!C281, CHAR(10)), FIND("-", _xlfn.TEXTSPLIT('Data Table'!C281, CHAR(10)))-1)) *
                  (VALUE(MID(_xlfn.TEXTSPLIT('Data Table'!C281, CHAR(10)), FIND("-", _xlfn.TEXTSPLIT('Data Table'!C281, CHAR(10)))+2,
                  SEARCH("hrs", _xlfn.TEXTSPLIT('Data Table'!C281, CHAR(10)))-SEARCH("-", _xlfn.TEXTSPLIT('Data Table'!C281, CHAR(10)))-2))/12)
               ), 2),
               "-"
            )
         )
      )
   )
)</f>
        <v>168</v>
      </c>
      <c r="D280" s="203" cm="1">
        <f t="array" ref="D280">IF('Data Table'!D281="", "-",
   IF('Data Table'!D281="-", "-",
      IF(ISNUMBER('Data Table'!D281*1), 'Data Table'!D281,
         IF(ISNUMBER(SEARCH("hrs", 'Data Table'!D281)),
            IFERROR(
               ROUND(SUMPRODUCT(
                  VALUE(LEFT(_xlfn.TEXTSPLIT('Data Table'!D281, CHAR(10)), FIND("-", _xlfn.TEXTSPLIT('Data Table'!D281, CHAR(10)))-1)) *
                  (VALUE(MID(_xlfn.TEXTSPLIT('Data Table'!D281, CHAR(10)), FIND("-", _xlfn.TEXTSPLIT('Data Table'!D281, CHAR(10)))+2,
                  SEARCH("hrs", _xlfn.TEXTSPLIT('Data Table'!D281, CHAR(10)))-SEARCH("-", _xlfn.TEXTSPLIT('Data Table'!D281, CHAR(10)))-2))/12)
               ), 2),
               "-"
            )
         )
      )
   )
)</f>
        <v>27</v>
      </c>
      <c r="E280" s="203" cm="1">
        <f t="array" ref="E280">IF('Data Table'!E281="", "-",
   IF('Data Table'!E281="-", "-",
      IF(ISNUMBER('Data Table'!E281*1), 'Data Table'!E281,
         IF(ISNUMBER(SEARCH("hrs", 'Data Table'!E281)),
            IFERROR(
               ROUND(SUMPRODUCT(
                  VALUE(LEFT(_xlfn.TEXTSPLIT('Data Table'!E281, CHAR(10)), FIND("-", _xlfn.TEXTSPLIT('Data Table'!E281, CHAR(10)))-1)) *
                  (VALUE(MID(_xlfn.TEXTSPLIT('Data Table'!E281, CHAR(10)), FIND("-", _xlfn.TEXTSPLIT('Data Table'!E281, CHAR(10)))+2,
                  SEARCH("hrs", _xlfn.TEXTSPLIT('Data Table'!E281, CHAR(10)))-SEARCH("-", _xlfn.TEXTSPLIT('Data Table'!E281, CHAR(10)))-2))/12)
               ), 2),
               "-"
            )
         )
      )
   )
)</f>
        <v>29</v>
      </c>
      <c r="F280" s="203" cm="1">
        <f t="array" ref="F280">IF('Data Table'!F281="", "-",
   IF('Data Table'!F281="-", "-",
      IF(ISNUMBER('Data Table'!F281*1), 'Data Table'!F281,
         IF(ISNUMBER(SEARCH("hrs", 'Data Table'!F281)),
            IFERROR(
               ROUND(SUMPRODUCT(
                  VALUE(LEFT(_xlfn.TEXTSPLIT('Data Table'!F281, CHAR(10)), FIND("-", _xlfn.TEXTSPLIT('Data Table'!F281, CHAR(10)))-1)) *
                  (VALUE(MID(_xlfn.TEXTSPLIT('Data Table'!F281, CHAR(10)), FIND("-", _xlfn.TEXTSPLIT('Data Table'!F281, CHAR(10)))+2,
                  SEARCH("hrs", _xlfn.TEXTSPLIT('Data Table'!F281, CHAR(10)))-SEARCH("-", _xlfn.TEXTSPLIT('Data Table'!F281, CHAR(10)))-2))/12)
               ), 2),
               "-"
            )
         )
      )
   )
)</f>
        <v>9</v>
      </c>
      <c r="G280" s="203" cm="1">
        <f t="array" ref="G280">IF('Data Table'!G281="", "-",
   IF('Data Table'!G281="-", "-",
      IF(ISNUMBER('Data Table'!G281*1), 'Data Table'!G281,
         IF(ISNUMBER(SEARCH("hrs", 'Data Table'!G281)),
            IFERROR(
               ROUND(SUMPRODUCT(
                  VALUE(LEFT(_xlfn.TEXTSPLIT('Data Table'!G281, CHAR(10)), FIND("-", _xlfn.TEXTSPLIT('Data Table'!G281, CHAR(10)))-1)) *
                  (VALUE(MID(_xlfn.TEXTSPLIT('Data Table'!G281, CHAR(10)), FIND("-", _xlfn.TEXTSPLIT('Data Table'!G281, CHAR(10)))+2,
                  SEARCH("hrs", _xlfn.TEXTSPLIT('Data Table'!G281, CHAR(10)))-SEARCH("-", _xlfn.TEXTSPLIT('Data Table'!G281, CHAR(10)))-2))/12)
               ), 2),
               "-"
            )
         )
      )
   )
)</f>
        <v>10</v>
      </c>
      <c r="H280" s="203" cm="1">
        <f t="array" ref="H280">IF('Data Table'!H281="", "-",
   IF('Data Table'!H281="-", "-",
      IF(ISNUMBER('Data Table'!H281*1), 'Data Table'!H281,
         IF(ISNUMBER(SEARCH("hrs", 'Data Table'!H281)),
            IFERROR(
               ROUND(SUMPRODUCT(
                  VALUE(LEFT(_xlfn.TEXTSPLIT('Data Table'!H281, CHAR(10)), FIND("-", _xlfn.TEXTSPLIT('Data Table'!H281, CHAR(10)))-1)) *
                  (VALUE(MID(_xlfn.TEXTSPLIT('Data Table'!H281, CHAR(10)), FIND("-", _xlfn.TEXTSPLIT('Data Table'!H281, CHAR(10)))+2,
                  SEARCH("hrs", _xlfn.TEXTSPLIT('Data Table'!H281, CHAR(10)))-SEARCH("-", _xlfn.TEXTSPLIT('Data Table'!H281, CHAR(10)))-2))/12)
               ), 2),
               "-"
            )
         )
      )
   )
)</f>
        <v>11</v>
      </c>
      <c r="I280" s="203" cm="1">
        <f t="array" ref="I280">IF('Data Table'!I281="", "-",
   IF('Data Table'!I281="-", "-",
      IF(ISNUMBER('Data Table'!I281*1), 'Data Table'!I281,
         IF(ISNUMBER(SEARCH("hrs", 'Data Table'!I281)),
            IFERROR(
               ROUND(SUMPRODUCT(
                  VALUE(LEFT(_xlfn.TEXTSPLIT('Data Table'!I281, CHAR(10)), FIND("-", _xlfn.TEXTSPLIT('Data Table'!I281, CHAR(10)))-1)) *
                  (VALUE(MID(_xlfn.TEXTSPLIT('Data Table'!I281, CHAR(10)), FIND("-", _xlfn.TEXTSPLIT('Data Table'!I281, CHAR(10)))+2,
                  SEARCH("hrs", _xlfn.TEXTSPLIT('Data Table'!I281, CHAR(10)))-SEARCH("-", _xlfn.TEXTSPLIT('Data Table'!I281, CHAR(10)))-2))/12)
               ), 2),
               "-"
            )
         )
      )
   )
)</f>
        <v>11</v>
      </c>
      <c r="J280" s="203" cm="1">
        <f t="array" ref="J280">IF('Data Table'!J281="", "-",
   IF('Data Table'!J281="-", "-",
      IF(ISNUMBER('Data Table'!J281*1), 'Data Table'!J281,
         IF(ISNUMBER(SEARCH("hrs", 'Data Table'!J281)),
            IFERROR(
               ROUND(SUMPRODUCT(
                  VALUE(LEFT(_xlfn.TEXTSPLIT('Data Table'!J281, CHAR(10)), FIND("-", _xlfn.TEXTSPLIT('Data Table'!J281, CHAR(10)))-1)) *
                  (VALUE(MID(_xlfn.TEXTSPLIT('Data Table'!J281, CHAR(10)), FIND("-", _xlfn.TEXTSPLIT('Data Table'!J281, CHAR(10)))+2,
                  SEARCH("hrs", _xlfn.TEXTSPLIT('Data Table'!J281, CHAR(10)))-SEARCH("-", _xlfn.TEXTSPLIT('Data Table'!J281, CHAR(10)))-2))/12)
               ), 2),
               "-"
            )
         )
      )
   )
)</f>
        <v>4</v>
      </c>
      <c r="K280" s="203" cm="1">
        <f t="array" ref="K280">IF('Data Table'!K281="", "-",
   IF('Data Table'!K281="-", "-",
      IF(ISNUMBER('Data Table'!K281*1), 'Data Table'!K281,
         IF(ISNUMBER(SEARCH("hrs", 'Data Table'!K281)),
            IFERROR(
               ROUND(SUMPRODUCT(
                  VALUE(LEFT(_xlfn.TEXTSPLIT('Data Table'!K281, CHAR(10)), FIND("-", _xlfn.TEXTSPLIT('Data Table'!K281, CHAR(10)))-1)) *
                  (VALUE(MID(_xlfn.TEXTSPLIT('Data Table'!K281, CHAR(10)), FIND("-", _xlfn.TEXTSPLIT('Data Table'!K281, CHAR(10)))+2,
                  SEARCH("hrs", _xlfn.TEXTSPLIT('Data Table'!K281, CHAR(10)))-SEARCH("-", _xlfn.TEXTSPLIT('Data Table'!K281, CHAR(10)))-2))/12)
               ), 2),
               "-"
            )
         )
      )
   )
)</f>
        <v>2</v>
      </c>
      <c r="L280" s="203" cm="1">
        <f t="array" ref="L280">IF('Data Table'!N281="", "-",
   IF('Data Table'!N281="-", "-",
      IF(ISNUMBER('Data Table'!N281*1), 'Data Table'!N281,
         IF(ISNUMBER(SEARCH("hrs", 'Data Table'!N281)),
            IFERROR(
               ROUND(SUMPRODUCT(
                  VALUE(LEFT(_xlfn.TEXTSPLIT('Data Table'!N281, CHAR(10)), FIND("-", _xlfn.TEXTSPLIT('Data Table'!N281, CHAR(10)))-1)) *
                  (VALUE(MID(_xlfn.TEXTSPLIT('Data Table'!N281, CHAR(10)), FIND("-", _xlfn.TEXTSPLIT('Data Table'!N281, CHAR(10)))+2,
                  SEARCH("hrs", _xlfn.TEXTSPLIT('Data Table'!N281, CHAR(10)))-SEARCH("-", _xlfn.TEXTSPLIT('Data Table'!N281, CHAR(10)))-2))/12)
               ), 2),
               "-"
            )
         )
      )
   )
)</f>
        <v>2</v>
      </c>
      <c r="M280" s="203" cm="1">
        <f t="array" ref="M280">IF('Data Table'!O281="", "-",
   IF('Data Table'!O281="-", "-",
      IF(ISNUMBER('Data Table'!O281*1), 'Data Table'!O281,
         IF(ISNUMBER(SEARCH("hrs", 'Data Table'!O281)),
            IFERROR(
               ROUND(SUMPRODUCT(
                  VALUE(LEFT(_xlfn.TEXTSPLIT('Data Table'!O281, CHAR(10)), FIND("-", _xlfn.TEXTSPLIT('Data Table'!O281, CHAR(10)))-1)) *
                  (VALUE(MID(_xlfn.TEXTSPLIT('Data Table'!O281, CHAR(10)), FIND("-", _xlfn.TEXTSPLIT('Data Table'!O281, CHAR(10)))+2,
                  SEARCH("hrs", _xlfn.TEXTSPLIT('Data Table'!O281, CHAR(10)))-SEARCH("-", _xlfn.TEXTSPLIT('Data Table'!O281, CHAR(10)))-2))/12)
               ), 2),
               "-"
            )
         )
      )
   )
)</f>
        <v>2</v>
      </c>
      <c r="N280" s="203" cm="1">
        <f t="array" ref="N280">IF('Data Table'!P281="", "-",
   IF('Data Table'!P281="-", "-",
      IF(ISNUMBER('Data Table'!P281*1), 'Data Table'!P281,
         IF(ISNUMBER(SEARCH("hrs", 'Data Table'!P281)),
            IFERROR(
               ROUND(SUMPRODUCT(
                  VALUE(LEFT(_xlfn.TEXTSPLIT('Data Table'!P281, CHAR(10)), FIND("-", _xlfn.TEXTSPLIT('Data Table'!P281, CHAR(10)))-1)) *
                  (VALUE(MID(_xlfn.TEXTSPLIT('Data Table'!P281, CHAR(10)), FIND("-", _xlfn.TEXTSPLIT('Data Table'!P281, CHAR(10)))+2,
                  SEARCH("hrs", _xlfn.TEXTSPLIT('Data Table'!P281, CHAR(10)))-SEARCH("-", _xlfn.TEXTSPLIT('Data Table'!P281, CHAR(10)))-2))/12)
               ), 2),
               "-"
            )
         )
      )
   )
)</f>
        <v>7</v>
      </c>
      <c r="O280" s="203" cm="1">
        <f t="array" ref="O280">IF('Data Table'!Q281="", "-",
   IF('Data Table'!Q281="-", "-",
      IF(ISNUMBER('Data Table'!Q281*1), 'Data Table'!Q281,
         IF(ISNUMBER(SEARCH("hrs", 'Data Table'!Q281)),
            IFERROR(
               ROUND(SUMPRODUCT(
                  VALUE(LEFT(_xlfn.TEXTSPLIT('Data Table'!Q281, CHAR(10)), FIND("-", _xlfn.TEXTSPLIT('Data Table'!Q281, CHAR(10)))-1)) *
                  (VALUE(MID(_xlfn.TEXTSPLIT('Data Table'!Q281, CHAR(10)), FIND("-", _xlfn.TEXTSPLIT('Data Table'!Q281, CHAR(10)))+2,
                  SEARCH("hrs", _xlfn.TEXTSPLIT('Data Table'!Q281, CHAR(10)))-SEARCH("-", _xlfn.TEXTSPLIT('Data Table'!Q281, CHAR(10)))-2))/12)
               ), 2),
               "-"
            )
         )
      )
   )
)</f>
        <v>6</v>
      </c>
      <c r="P280" s="203" cm="1">
        <f t="array" ref="P280">IF('Data Table'!R281="", "-",
   IF('Data Table'!R281="-", "-",
      IF(ISNUMBER('Data Table'!R281*1), 'Data Table'!R281,
         IF(ISNUMBER(SEARCH("hrs", 'Data Table'!R281)),
            IFERROR(
               ROUND(SUMPRODUCT(
                  VALUE(LEFT(_xlfn.TEXTSPLIT('Data Table'!R281, CHAR(10)), FIND("-", _xlfn.TEXTSPLIT('Data Table'!R281, CHAR(10)))-1)) *
                  (VALUE(MID(_xlfn.TEXTSPLIT('Data Table'!R281, CHAR(10)), FIND("-", _xlfn.TEXTSPLIT('Data Table'!R281, CHAR(10)))+2,
                  SEARCH("hrs", _xlfn.TEXTSPLIT('Data Table'!R281, CHAR(10)))-SEARCH("-", _xlfn.TEXTSPLIT('Data Table'!R281, CHAR(10)))-2))/12)
               ), 2),
               "-"
            )
         )
      )
   )
)</f>
        <v>3</v>
      </c>
      <c r="Q280" s="203" cm="1">
        <f t="array" ref="Q280">IF('Data Table'!S281="", "-",
   IF('Data Table'!S281="-", "-",
      IF(ISNUMBER('Data Table'!S281*1), 'Data Table'!S281,
         IF(ISNUMBER(SEARCH("hrs", 'Data Table'!S281)),
            IFERROR(
               ROUND(SUMPRODUCT(
                  VALUE(LEFT(_xlfn.TEXTSPLIT('Data Table'!S281, CHAR(10)), FIND("-", _xlfn.TEXTSPLIT('Data Table'!S281, CHAR(10)))-1)) *
                  (VALUE(MID(_xlfn.TEXTSPLIT('Data Table'!S281, CHAR(10)), FIND("-", _xlfn.TEXTSPLIT('Data Table'!S281, CHAR(10)))+2,
                  SEARCH("hrs", _xlfn.TEXTSPLIT('Data Table'!S281, CHAR(10)))-SEARCH("-", _xlfn.TEXTSPLIT('Data Table'!S281, CHAR(10)))-2))/12)
               ), 2),
               "-"
            )
         )
      )
   )
)</f>
        <v>3</v>
      </c>
      <c r="R280" s="203" cm="1">
        <f t="array" ref="R280">IF('Data Table'!T281="", "-",
   IF('Data Table'!T281="-", "-",
      IF(ISNUMBER('Data Table'!T281*1), 'Data Table'!T281,
         IF(ISNUMBER(SEARCH("hrs", 'Data Table'!T281)),
            IFERROR(
               ROUND(SUMPRODUCT(
                  VALUE(LEFT(_xlfn.TEXTSPLIT('Data Table'!T281, CHAR(10)), FIND("-", _xlfn.TEXTSPLIT('Data Table'!T281, CHAR(10)))-1)) *
                  (VALUE(MID(_xlfn.TEXTSPLIT('Data Table'!T281, CHAR(10)), FIND("-", _xlfn.TEXTSPLIT('Data Table'!T281, CHAR(10)))+2,
                  SEARCH("hrs", _xlfn.TEXTSPLIT('Data Table'!T281, CHAR(10)))-SEARCH("-", _xlfn.TEXTSPLIT('Data Table'!T281, CHAR(10)))-2))/12)
               ), 2),
               "-"
            )
         )
      )
   )
)</f>
        <v>6</v>
      </c>
      <c r="S280" s="203" cm="1">
        <f t="array" ref="S280">IF('Data Table'!U281="", "-",
   IF('Data Table'!U281="-", "-",
      IF(ISNUMBER('Data Table'!U281*1), 'Data Table'!U281,
         IF(ISNUMBER(SEARCH("hrs", 'Data Table'!U281)),
            IFERROR(
               ROUND(SUMPRODUCT(
                  VALUE(LEFT(_xlfn.TEXTSPLIT('Data Table'!U281, CHAR(10)), FIND("-", _xlfn.TEXTSPLIT('Data Table'!U281, CHAR(10)))-1)) *
                  (VALUE(MID(_xlfn.TEXTSPLIT('Data Table'!U281, CHAR(10)), FIND("-", _xlfn.TEXTSPLIT('Data Table'!U281, CHAR(10)))+2,
                  SEARCH("hrs", _xlfn.TEXTSPLIT('Data Table'!U281, CHAR(10)))-SEARCH("-", _xlfn.TEXTSPLIT('Data Table'!U281, CHAR(10)))-2))/12)
               ), 2),
               "-"
            )
         )
      )
   )
)</f>
        <v>6</v>
      </c>
      <c r="T280" s="253">
        <v>28081.821</v>
      </c>
      <c r="U280" s="275">
        <v>76185</v>
      </c>
      <c r="V280" s="253">
        <v>1073</v>
      </c>
      <c r="W280" s="208"/>
    </row>
    <row r="281" spans="1:23" s="3" customFormat="1" ht="20.25" customHeight="1">
      <c r="A281" s="205">
        <v>45591</v>
      </c>
      <c r="B281" s="203" cm="1">
        <f t="array" ref="B281">IF('Data Table'!B282="", "-",
   IF('Data Table'!B282="-", "-",
      IF(ISNUMBER('Data Table'!B282*1), 'Data Table'!B282,
         IF(ISNUMBER(SEARCH("hrs", 'Data Table'!B282)),
            IFERROR(
               ROUND(SUMPRODUCT(
                  VALUE(LEFT(_xlfn.TEXTSPLIT('Data Table'!B282, CHAR(10)), FIND("-", _xlfn.TEXTSPLIT('Data Table'!B282, CHAR(10)))-1)) *
                  (VALUE(MID(_xlfn.TEXTSPLIT('Data Table'!B282, CHAR(10)), FIND("-", _xlfn.TEXTSPLIT('Data Table'!B282, CHAR(10)))+2,
                  SEARCH("hrs", _xlfn.TEXTSPLIT('Data Table'!B282, CHAR(10)))-SEARCH("-", _xlfn.TEXTSPLIT('Data Table'!B282, CHAR(10)))-2))/12)
               ), 2),
               "-"
            )
         )
      )
   )
)</f>
        <v>160</v>
      </c>
      <c r="C281" s="203" cm="1">
        <f t="array" ref="C281">IF('Data Table'!C282="", "-",
   IF('Data Table'!C282="-", "-",
      IF(ISNUMBER('Data Table'!C282*1), 'Data Table'!C282,
         IF(ISNUMBER(SEARCH("hrs", 'Data Table'!C282)),
            IFERROR(
               ROUND(SUMPRODUCT(
                  VALUE(LEFT(_xlfn.TEXTSPLIT('Data Table'!C282, CHAR(10)), FIND("-", _xlfn.TEXTSPLIT('Data Table'!C282, CHAR(10)))-1)) *
                  (VALUE(MID(_xlfn.TEXTSPLIT('Data Table'!C282, CHAR(10)), FIND("-", _xlfn.TEXTSPLIT('Data Table'!C282, CHAR(10)))+2,
                  SEARCH("hrs", _xlfn.TEXTSPLIT('Data Table'!C282, CHAR(10)))-SEARCH("-", _xlfn.TEXTSPLIT('Data Table'!C282, CHAR(10)))-2))/12)
               ), 2),
               "-"
            )
         )
      )
   )
)</f>
        <v>156</v>
      </c>
      <c r="D281" s="203" cm="1">
        <f t="array" ref="D281">IF('Data Table'!D282="", "-",
   IF('Data Table'!D282="-", "-",
      IF(ISNUMBER('Data Table'!D282*1), 'Data Table'!D282,
         IF(ISNUMBER(SEARCH("hrs", 'Data Table'!D282)),
            IFERROR(
               ROUND(SUMPRODUCT(
                  VALUE(LEFT(_xlfn.TEXTSPLIT('Data Table'!D282, CHAR(10)), FIND("-", _xlfn.TEXTSPLIT('Data Table'!D282, CHAR(10)))-1)) *
                  (VALUE(MID(_xlfn.TEXTSPLIT('Data Table'!D282, CHAR(10)), FIND("-", _xlfn.TEXTSPLIT('Data Table'!D282, CHAR(10)))+2,
                  SEARCH("hrs", _xlfn.TEXTSPLIT('Data Table'!D282, CHAR(10)))-SEARCH("-", _xlfn.TEXTSPLIT('Data Table'!D282, CHAR(10)))-2))/12)
               ), 2),
               "-"
            )
         )
      )
   )
)</f>
        <v>29</v>
      </c>
      <c r="E281" s="203" cm="1">
        <f t="array" ref="E281">IF('Data Table'!E282="", "-",
   IF('Data Table'!E282="-", "-",
      IF(ISNUMBER('Data Table'!E282*1), 'Data Table'!E282,
         IF(ISNUMBER(SEARCH("hrs", 'Data Table'!E282)),
            IFERROR(
               ROUND(SUMPRODUCT(
                  VALUE(LEFT(_xlfn.TEXTSPLIT('Data Table'!E282, CHAR(10)), FIND("-", _xlfn.TEXTSPLIT('Data Table'!E282, CHAR(10)))-1)) *
                  (VALUE(MID(_xlfn.TEXTSPLIT('Data Table'!E282, CHAR(10)), FIND("-", _xlfn.TEXTSPLIT('Data Table'!E282, CHAR(10)))+2,
                  SEARCH("hrs", _xlfn.TEXTSPLIT('Data Table'!E282, CHAR(10)))-SEARCH("-", _xlfn.TEXTSPLIT('Data Table'!E282, CHAR(10)))-2))/12)
               ), 2),
               "-"
            )
         )
      )
   )
)</f>
        <v>28</v>
      </c>
      <c r="F281" s="203" cm="1">
        <f t="array" ref="F281">IF('Data Table'!F282="", "-",
   IF('Data Table'!F282="-", "-",
      IF(ISNUMBER('Data Table'!F282*1), 'Data Table'!F282,
         IF(ISNUMBER(SEARCH("hrs", 'Data Table'!F282)),
            IFERROR(
               ROUND(SUMPRODUCT(
                  VALUE(LEFT(_xlfn.TEXTSPLIT('Data Table'!F282, CHAR(10)), FIND("-", _xlfn.TEXTSPLIT('Data Table'!F282, CHAR(10)))-1)) *
                  (VALUE(MID(_xlfn.TEXTSPLIT('Data Table'!F282, CHAR(10)), FIND("-", _xlfn.TEXTSPLIT('Data Table'!F282, CHAR(10)))+2,
                  SEARCH("hrs", _xlfn.TEXTSPLIT('Data Table'!F282, CHAR(10)))-SEARCH("-", _xlfn.TEXTSPLIT('Data Table'!F282, CHAR(10)))-2))/12)
               ), 2),
               "-"
            )
         )
      )
   )
)</f>
        <v>10</v>
      </c>
      <c r="G281" s="203" cm="1">
        <f t="array" ref="G281">IF('Data Table'!G282="", "-",
   IF('Data Table'!G282="-", "-",
      IF(ISNUMBER('Data Table'!G282*1), 'Data Table'!G282,
         IF(ISNUMBER(SEARCH("hrs", 'Data Table'!G282)),
            IFERROR(
               ROUND(SUMPRODUCT(
                  VALUE(LEFT(_xlfn.TEXTSPLIT('Data Table'!G282, CHAR(10)), FIND("-", _xlfn.TEXTSPLIT('Data Table'!G282, CHAR(10)))-1)) *
                  (VALUE(MID(_xlfn.TEXTSPLIT('Data Table'!G282, CHAR(10)), FIND("-", _xlfn.TEXTSPLIT('Data Table'!G282, CHAR(10)))+2,
                  SEARCH("hrs", _xlfn.TEXTSPLIT('Data Table'!G282, CHAR(10)))-SEARCH("-", _xlfn.TEXTSPLIT('Data Table'!G282, CHAR(10)))-2))/12)
               ), 2),
               "-"
            )
         )
      )
   )
)</f>
        <v>9</v>
      </c>
      <c r="H281" s="203" cm="1">
        <f t="array" ref="H281">IF('Data Table'!H282="", "-",
   IF('Data Table'!H282="-", "-",
      IF(ISNUMBER('Data Table'!H282*1), 'Data Table'!H282,
         IF(ISNUMBER(SEARCH("hrs", 'Data Table'!H282)),
            IFERROR(
               ROUND(SUMPRODUCT(
                  VALUE(LEFT(_xlfn.TEXTSPLIT('Data Table'!H282, CHAR(10)), FIND("-", _xlfn.TEXTSPLIT('Data Table'!H282, CHAR(10)))-1)) *
                  (VALUE(MID(_xlfn.TEXTSPLIT('Data Table'!H282, CHAR(10)), FIND("-", _xlfn.TEXTSPLIT('Data Table'!H282, CHAR(10)))+2,
                  SEARCH("hrs", _xlfn.TEXTSPLIT('Data Table'!H282, CHAR(10)))-SEARCH("-", _xlfn.TEXTSPLIT('Data Table'!H282, CHAR(10)))-2))/12)
               ), 2),
               "-"
            )
         )
      )
   )
)</f>
        <v>11</v>
      </c>
      <c r="I281" s="203" cm="1">
        <f t="array" ref="I281">IF('Data Table'!I282="", "-",
   IF('Data Table'!I282="-", "-",
      IF(ISNUMBER('Data Table'!I282*1), 'Data Table'!I282,
         IF(ISNUMBER(SEARCH("hrs", 'Data Table'!I282)),
            IFERROR(
               ROUND(SUMPRODUCT(
                  VALUE(LEFT(_xlfn.TEXTSPLIT('Data Table'!I282, CHAR(10)), FIND("-", _xlfn.TEXTSPLIT('Data Table'!I282, CHAR(10)))-1)) *
                  (VALUE(MID(_xlfn.TEXTSPLIT('Data Table'!I282, CHAR(10)), FIND("-", _xlfn.TEXTSPLIT('Data Table'!I282, CHAR(10)))+2,
                  SEARCH("hrs", _xlfn.TEXTSPLIT('Data Table'!I282, CHAR(10)))-SEARCH("-", _xlfn.TEXTSPLIT('Data Table'!I282, CHAR(10)))-2))/12)
               ), 2),
               "-"
            )
         )
      )
   )
)</f>
        <v>11</v>
      </c>
      <c r="J281" s="203" cm="1">
        <f t="array" ref="J281">IF('Data Table'!J282="", "-",
   IF('Data Table'!J282="-", "-",
      IF(ISNUMBER('Data Table'!J282*1), 'Data Table'!J282,
         IF(ISNUMBER(SEARCH("hrs", 'Data Table'!J282)),
            IFERROR(
               ROUND(SUMPRODUCT(
                  VALUE(LEFT(_xlfn.TEXTSPLIT('Data Table'!J282, CHAR(10)), FIND("-", _xlfn.TEXTSPLIT('Data Table'!J282, CHAR(10)))-1)) *
                  (VALUE(MID(_xlfn.TEXTSPLIT('Data Table'!J282, CHAR(10)), FIND("-", _xlfn.TEXTSPLIT('Data Table'!J282, CHAR(10)))+2,
                  SEARCH("hrs", _xlfn.TEXTSPLIT('Data Table'!J282, CHAR(10)))-SEARCH("-", _xlfn.TEXTSPLIT('Data Table'!J282, CHAR(10)))-2))/12)
               ), 2),
               "-"
            )
         )
      )
   )
)</f>
        <v>3</v>
      </c>
      <c r="K281" s="203" cm="1">
        <f t="array" ref="K281">IF('Data Table'!K282="", "-",
   IF('Data Table'!K282="-", "-",
      IF(ISNUMBER('Data Table'!K282*1), 'Data Table'!K282,
         IF(ISNUMBER(SEARCH("hrs", 'Data Table'!K282)),
            IFERROR(
               ROUND(SUMPRODUCT(
                  VALUE(LEFT(_xlfn.TEXTSPLIT('Data Table'!K282, CHAR(10)), FIND("-", _xlfn.TEXTSPLIT('Data Table'!K282, CHAR(10)))-1)) *
                  (VALUE(MID(_xlfn.TEXTSPLIT('Data Table'!K282, CHAR(10)), FIND("-", _xlfn.TEXTSPLIT('Data Table'!K282, CHAR(10)))+2,
                  SEARCH("hrs", _xlfn.TEXTSPLIT('Data Table'!K282, CHAR(10)))-SEARCH("-", _xlfn.TEXTSPLIT('Data Table'!K282, CHAR(10)))-2))/12)
               ), 2),
               "-"
            )
         )
      )
   )
)</f>
        <v>3</v>
      </c>
      <c r="L281" s="203" cm="1">
        <f t="array" ref="L281">IF('Data Table'!N282="", "-",
   IF('Data Table'!N282="-", "-",
      IF(ISNUMBER('Data Table'!N282*1), 'Data Table'!N282,
         IF(ISNUMBER(SEARCH("hrs", 'Data Table'!N282)),
            IFERROR(
               ROUND(SUMPRODUCT(
                  VALUE(LEFT(_xlfn.TEXTSPLIT('Data Table'!N282, CHAR(10)), FIND("-", _xlfn.TEXTSPLIT('Data Table'!N282, CHAR(10)))-1)) *
                  (VALUE(MID(_xlfn.TEXTSPLIT('Data Table'!N282, CHAR(10)), FIND("-", _xlfn.TEXTSPLIT('Data Table'!N282, CHAR(10)))+2,
                  SEARCH("hrs", _xlfn.TEXTSPLIT('Data Table'!N282, CHAR(10)))-SEARCH("-", _xlfn.TEXTSPLIT('Data Table'!N282, CHAR(10)))-2))/12)
               ), 2),
               "-"
            )
         )
      )
   )
)</f>
        <v>1.67</v>
      </c>
      <c r="M281" s="203" cm="1">
        <f t="array" ref="M281">IF('Data Table'!O282="", "-",
   IF('Data Table'!O282="-", "-",
      IF(ISNUMBER('Data Table'!O282*1), 'Data Table'!O282,
         IF(ISNUMBER(SEARCH("hrs", 'Data Table'!O282)),
            IFERROR(
               ROUND(SUMPRODUCT(
                  VALUE(LEFT(_xlfn.TEXTSPLIT('Data Table'!O282, CHAR(10)), FIND("-", _xlfn.TEXTSPLIT('Data Table'!O282, CHAR(10)))-1)) *
                  (VALUE(MID(_xlfn.TEXTSPLIT('Data Table'!O282, CHAR(10)), FIND("-", _xlfn.TEXTSPLIT('Data Table'!O282, CHAR(10)))+2,
                  SEARCH("hrs", _xlfn.TEXTSPLIT('Data Table'!O282, CHAR(10)))-SEARCH("-", _xlfn.TEXTSPLIT('Data Table'!O282, CHAR(10)))-2))/12)
               ), 2),
               "-"
            )
         )
      )
   )
)</f>
        <v>2</v>
      </c>
      <c r="N281" s="203" cm="1">
        <f t="array" ref="N281">IF('Data Table'!P282="", "-",
   IF('Data Table'!P282="-", "-",
      IF(ISNUMBER('Data Table'!P282*1), 'Data Table'!P282,
         IF(ISNUMBER(SEARCH("hrs", 'Data Table'!P282)),
            IFERROR(
               ROUND(SUMPRODUCT(
                  VALUE(LEFT(_xlfn.TEXTSPLIT('Data Table'!P282, CHAR(10)), FIND("-", _xlfn.TEXTSPLIT('Data Table'!P282, CHAR(10)))-1)) *
                  (VALUE(MID(_xlfn.TEXTSPLIT('Data Table'!P282, CHAR(10)), FIND("-", _xlfn.TEXTSPLIT('Data Table'!P282, CHAR(10)))+2,
                  SEARCH("hrs", _xlfn.TEXTSPLIT('Data Table'!P282, CHAR(10)))-SEARCH("-", _xlfn.TEXTSPLIT('Data Table'!P282, CHAR(10)))-2))/12)
               ), 2),
               "-"
            )
         )
      )
   )
)</f>
        <v>6</v>
      </c>
      <c r="O281" s="203" cm="1">
        <f t="array" ref="O281">IF('Data Table'!Q282="", "-",
   IF('Data Table'!Q282="-", "-",
      IF(ISNUMBER('Data Table'!Q282*1), 'Data Table'!Q282,
         IF(ISNUMBER(SEARCH("hrs", 'Data Table'!Q282)),
            IFERROR(
               ROUND(SUMPRODUCT(
                  VALUE(LEFT(_xlfn.TEXTSPLIT('Data Table'!Q282, CHAR(10)), FIND("-", _xlfn.TEXTSPLIT('Data Table'!Q282, CHAR(10)))-1)) *
                  (VALUE(MID(_xlfn.TEXTSPLIT('Data Table'!Q282, CHAR(10)), FIND("-", _xlfn.TEXTSPLIT('Data Table'!Q282, CHAR(10)))+2,
                  SEARCH("hrs", _xlfn.TEXTSPLIT('Data Table'!Q282, CHAR(10)))-SEARCH("-", _xlfn.TEXTSPLIT('Data Table'!Q282, CHAR(10)))-2))/12)
               ), 2),
               "-"
            )
         )
      )
   )
)</f>
        <v>6</v>
      </c>
      <c r="P281" s="203" cm="1">
        <f t="array" ref="P281">IF('Data Table'!R282="", "-",
   IF('Data Table'!R282="-", "-",
      IF(ISNUMBER('Data Table'!R282*1), 'Data Table'!R282,
         IF(ISNUMBER(SEARCH("hrs", 'Data Table'!R282)),
            IFERROR(
               ROUND(SUMPRODUCT(
                  VALUE(LEFT(_xlfn.TEXTSPLIT('Data Table'!R282, CHAR(10)), FIND("-", _xlfn.TEXTSPLIT('Data Table'!R282, CHAR(10)))-1)) *
                  (VALUE(MID(_xlfn.TEXTSPLIT('Data Table'!R282, CHAR(10)), FIND("-", _xlfn.TEXTSPLIT('Data Table'!R282, CHAR(10)))+2,
                  SEARCH("hrs", _xlfn.TEXTSPLIT('Data Table'!R282, CHAR(10)))-SEARCH("-", _xlfn.TEXTSPLIT('Data Table'!R282, CHAR(10)))-2))/12)
               ), 2),
               "-"
            )
         )
      )
   )
)</f>
        <v>3</v>
      </c>
      <c r="Q281" s="203" cm="1">
        <f t="array" ref="Q281">IF('Data Table'!S282="", "-",
   IF('Data Table'!S282="-", "-",
      IF(ISNUMBER('Data Table'!S282*1), 'Data Table'!S282,
         IF(ISNUMBER(SEARCH("hrs", 'Data Table'!S282)),
            IFERROR(
               ROUND(SUMPRODUCT(
                  VALUE(LEFT(_xlfn.TEXTSPLIT('Data Table'!S282, CHAR(10)), FIND("-", _xlfn.TEXTSPLIT('Data Table'!S282, CHAR(10)))-1)) *
                  (VALUE(MID(_xlfn.TEXTSPLIT('Data Table'!S282, CHAR(10)), FIND("-", _xlfn.TEXTSPLIT('Data Table'!S282, CHAR(10)))+2,
                  SEARCH("hrs", _xlfn.TEXTSPLIT('Data Table'!S282, CHAR(10)))-SEARCH("-", _xlfn.TEXTSPLIT('Data Table'!S282, CHAR(10)))-2))/12)
               ), 2),
               "-"
            )
         )
      )
   )
)</f>
        <v>3</v>
      </c>
      <c r="R281" s="203" cm="1">
        <f t="array" ref="R281">IF('Data Table'!T282="", "-",
   IF('Data Table'!T282="-", "-",
      IF(ISNUMBER('Data Table'!T282*1), 'Data Table'!T282,
         IF(ISNUMBER(SEARCH("hrs", 'Data Table'!T282)),
            IFERROR(
               ROUND(SUMPRODUCT(
                  VALUE(LEFT(_xlfn.TEXTSPLIT('Data Table'!T282, CHAR(10)), FIND("-", _xlfn.TEXTSPLIT('Data Table'!T282, CHAR(10)))-1)) *
                  (VALUE(MID(_xlfn.TEXTSPLIT('Data Table'!T282, CHAR(10)), FIND("-", _xlfn.TEXTSPLIT('Data Table'!T282, CHAR(10)))+2,
                  SEARCH("hrs", _xlfn.TEXTSPLIT('Data Table'!T282, CHAR(10)))-SEARCH("-", _xlfn.TEXTSPLIT('Data Table'!T282, CHAR(10)))-2))/12)
               ), 2),
               "-"
            )
         )
      )
   )
)</f>
        <v>6</v>
      </c>
      <c r="S281" s="203" cm="1">
        <f t="array" ref="S281">IF('Data Table'!U282="", "-",
   IF('Data Table'!U282="-", "-",
      IF(ISNUMBER('Data Table'!U282*1), 'Data Table'!U282,
         IF(ISNUMBER(SEARCH("hrs", 'Data Table'!U282)),
            IFERROR(
               ROUND(SUMPRODUCT(
                  VALUE(LEFT(_xlfn.TEXTSPLIT('Data Table'!U282, CHAR(10)), FIND("-", _xlfn.TEXTSPLIT('Data Table'!U282, CHAR(10)))-1)) *
                  (VALUE(MID(_xlfn.TEXTSPLIT('Data Table'!U282, CHAR(10)), FIND("-", _xlfn.TEXTSPLIT('Data Table'!U282, CHAR(10)))+2,
                  SEARCH("hrs", _xlfn.TEXTSPLIT('Data Table'!U282, CHAR(10)))-SEARCH("-", _xlfn.TEXTSPLIT('Data Table'!U282, CHAR(10)))-2))/12)
               ), 2),
               "-"
            )
         )
      )
   )
)</f>
        <v>6</v>
      </c>
      <c r="T281" s="253">
        <v>28382.26</v>
      </c>
      <c r="U281" s="275">
        <v>78150</v>
      </c>
      <c r="V281" s="253">
        <v>1102</v>
      </c>
      <c r="W281" s="208"/>
    </row>
    <row r="282" spans="1:23" s="3" customFormat="1" ht="20.25" customHeight="1">
      <c r="A282" s="205">
        <v>45592</v>
      </c>
      <c r="B282" s="203" cm="1">
        <f t="array" ref="B282">IF('Data Table'!B283="", "-",
   IF('Data Table'!B283="-", "-",
      IF(ISNUMBER('Data Table'!B283*1), 'Data Table'!B283,
         IF(ISNUMBER(SEARCH("hrs", 'Data Table'!B283)),
            IFERROR(
               ROUND(SUMPRODUCT(
                  VALUE(LEFT(_xlfn.TEXTSPLIT('Data Table'!B283, CHAR(10)), FIND("-", _xlfn.TEXTSPLIT('Data Table'!B283, CHAR(10)))-1)) *
                  (VALUE(MID(_xlfn.TEXTSPLIT('Data Table'!B283, CHAR(10)), FIND("-", _xlfn.TEXTSPLIT('Data Table'!B283, CHAR(10)))+2,
                  SEARCH("hrs", _xlfn.TEXTSPLIT('Data Table'!B283, CHAR(10)))-SEARCH("-", _xlfn.TEXTSPLIT('Data Table'!B283, CHAR(10)))-2))/12)
               ), 2),
               "-"
            )
         )
      )
   )
)</f>
        <v>176</v>
      </c>
      <c r="C282" s="203" cm="1">
        <f t="array" ref="C282">IF('Data Table'!C283="", "-",
   IF('Data Table'!C283="-", "-",
      IF(ISNUMBER('Data Table'!C283*1), 'Data Table'!C283,
         IF(ISNUMBER(SEARCH("hrs", 'Data Table'!C283)),
            IFERROR(
               ROUND(SUMPRODUCT(
                  VALUE(LEFT(_xlfn.TEXTSPLIT('Data Table'!C283, CHAR(10)), FIND("-", _xlfn.TEXTSPLIT('Data Table'!C283, CHAR(10)))-1)) *
                  (VALUE(MID(_xlfn.TEXTSPLIT('Data Table'!C283, CHAR(10)), FIND("-", _xlfn.TEXTSPLIT('Data Table'!C283, CHAR(10)))+2,
                  SEARCH("hrs", _xlfn.TEXTSPLIT('Data Table'!C283, CHAR(10)))-SEARCH("-", _xlfn.TEXTSPLIT('Data Table'!C283, CHAR(10)))-2))/12)
               ), 2),
               "-"
            )
         )
      )
   )
)</f>
        <v>156</v>
      </c>
      <c r="D282" s="203" t="str" cm="1">
        <f t="array" ref="D282">IF('Data Table'!D283="", "-",
   IF('Data Table'!D283="-", "-",
      IF(ISNUMBER('Data Table'!D283*1), 'Data Table'!D283,
         IF(ISNUMBER(SEARCH("hrs", 'Data Table'!D283)),
            IFERROR(
               ROUND(SUMPRODUCT(
                  VALUE(LEFT(_xlfn.TEXTSPLIT('Data Table'!D283, CHAR(10)), FIND("-", _xlfn.TEXTSPLIT('Data Table'!D283, CHAR(10)))-1)) *
                  (VALUE(MID(_xlfn.TEXTSPLIT('Data Table'!D283, CHAR(10)), FIND("-", _xlfn.TEXTSPLIT('Data Table'!D283, CHAR(10)))+2,
                  SEARCH("hrs", _xlfn.TEXTSPLIT('Data Table'!D283, CHAR(10)))-SEARCH("-", _xlfn.TEXTSPLIT('Data Table'!D283, CHAR(10)))-2))/12)
               ), 2),
               "-"
            )
         )
      )
   )
)</f>
        <v>-</v>
      </c>
      <c r="E282" s="203" cm="1">
        <f t="array" ref="E282">IF('Data Table'!E283="", "-",
   IF('Data Table'!E283="-", "-",
      IF(ISNUMBER('Data Table'!E283*1), 'Data Table'!E283,
         IF(ISNUMBER(SEARCH("hrs", 'Data Table'!E283)),
            IFERROR(
               ROUND(SUMPRODUCT(
                  VALUE(LEFT(_xlfn.TEXTSPLIT('Data Table'!E283, CHAR(10)), FIND("-", _xlfn.TEXTSPLIT('Data Table'!E283, CHAR(10)))-1)) *
                  (VALUE(MID(_xlfn.TEXTSPLIT('Data Table'!E283, CHAR(10)), FIND("-", _xlfn.TEXTSPLIT('Data Table'!E283, CHAR(10)))+2,
                  SEARCH("hrs", _xlfn.TEXTSPLIT('Data Table'!E283, CHAR(10)))-SEARCH("-", _xlfn.TEXTSPLIT('Data Table'!E283, CHAR(10)))-2))/12)
               ), 2),
               "-"
            )
         )
      )
   )
)</f>
        <v>28</v>
      </c>
      <c r="F282" s="203" cm="1">
        <f t="array" ref="F282">IF('Data Table'!F283="", "-",
   IF('Data Table'!F283="-", "-",
      IF(ISNUMBER('Data Table'!F283*1), 'Data Table'!F283,
         IF(ISNUMBER(SEARCH("hrs", 'Data Table'!F283)),
            IFERROR(
               ROUND(SUMPRODUCT(
                  VALUE(LEFT(_xlfn.TEXTSPLIT('Data Table'!F283, CHAR(10)), FIND("-", _xlfn.TEXTSPLIT('Data Table'!F283, CHAR(10)))-1)) *
                  (VALUE(MID(_xlfn.TEXTSPLIT('Data Table'!F283, CHAR(10)), FIND("-", _xlfn.TEXTSPLIT('Data Table'!F283, CHAR(10)))+2,
                  SEARCH("hrs", _xlfn.TEXTSPLIT('Data Table'!F283, CHAR(10)))-SEARCH("-", _xlfn.TEXTSPLIT('Data Table'!F283, CHAR(10)))-2))/12)
               ), 2),
               "-"
            )
         )
      )
   )
)</f>
        <v>10</v>
      </c>
      <c r="G282" s="203" cm="1">
        <f t="array" ref="G282">IF('Data Table'!G283="", "-",
   IF('Data Table'!G283="-", "-",
      IF(ISNUMBER('Data Table'!G283*1), 'Data Table'!G283,
         IF(ISNUMBER(SEARCH("hrs", 'Data Table'!G283)),
            IFERROR(
               ROUND(SUMPRODUCT(
                  VALUE(LEFT(_xlfn.TEXTSPLIT('Data Table'!G283, CHAR(10)), FIND("-", _xlfn.TEXTSPLIT('Data Table'!G283, CHAR(10)))-1)) *
                  (VALUE(MID(_xlfn.TEXTSPLIT('Data Table'!G283, CHAR(10)), FIND("-", _xlfn.TEXTSPLIT('Data Table'!G283, CHAR(10)))+2,
                  SEARCH("hrs", _xlfn.TEXTSPLIT('Data Table'!G283, CHAR(10)))-SEARCH("-", _xlfn.TEXTSPLIT('Data Table'!G283, CHAR(10)))-2))/12)
               ), 2),
               "-"
            )
         )
      )
   )
)</f>
        <v>10</v>
      </c>
      <c r="H282" s="203" cm="1">
        <f t="array" ref="H282">IF('Data Table'!H283="", "-",
   IF('Data Table'!H283="-", "-",
      IF(ISNUMBER('Data Table'!H283*1), 'Data Table'!H283,
         IF(ISNUMBER(SEARCH("hrs", 'Data Table'!H283)),
            IFERROR(
               ROUND(SUMPRODUCT(
                  VALUE(LEFT(_xlfn.TEXTSPLIT('Data Table'!H283, CHAR(10)), FIND("-", _xlfn.TEXTSPLIT('Data Table'!H283, CHAR(10)))-1)) *
                  (VALUE(MID(_xlfn.TEXTSPLIT('Data Table'!H283, CHAR(10)), FIND("-", _xlfn.TEXTSPLIT('Data Table'!H283, CHAR(10)))+2,
                  SEARCH("hrs", _xlfn.TEXTSPLIT('Data Table'!H283, CHAR(10)))-SEARCH("-", _xlfn.TEXTSPLIT('Data Table'!H283, CHAR(10)))-2))/12)
               ), 2),
               "-"
            )
         )
      )
   )
)</f>
        <v>9</v>
      </c>
      <c r="I282" s="203" cm="1">
        <f t="array" ref="I282">IF('Data Table'!I283="", "-",
   IF('Data Table'!I283="-", "-",
      IF(ISNUMBER('Data Table'!I283*1), 'Data Table'!I283,
         IF(ISNUMBER(SEARCH("hrs", 'Data Table'!I283)),
            IFERROR(
               ROUND(SUMPRODUCT(
                  VALUE(LEFT(_xlfn.TEXTSPLIT('Data Table'!I283, CHAR(10)), FIND("-", _xlfn.TEXTSPLIT('Data Table'!I283, CHAR(10)))-1)) *
                  (VALUE(MID(_xlfn.TEXTSPLIT('Data Table'!I283, CHAR(10)), FIND("-", _xlfn.TEXTSPLIT('Data Table'!I283, CHAR(10)))+2,
                  SEARCH("hrs", _xlfn.TEXTSPLIT('Data Table'!I283, CHAR(10)))-SEARCH("-", _xlfn.TEXTSPLIT('Data Table'!I283, CHAR(10)))-2))/12)
               ), 2),
               "-"
            )
         )
      )
   )
)</f>
        <v>11</v>
      </c>
      <c r="J282" s="203" cm="1">
        <f t="array" ref="J282">IF('Data Table'!J283="", "-",
   IF('Data Table'!J283="-", "-",
      IF(ISNUMBER('Data Table'!J283*1), 'Data Table'!J283,
         IF(ISNUMBER(SEARCH("hrs", 'Data Table'!J283)),
            IFERROR(
               ROUND(SUMPRODUCT(
                  VALUE(LEFT(_xlfn.TEXTSPLIT('Data Table'!J283, CHAR(10)), FIND("-", _xlfn.TEXTSPLIT('Data Table'!J283, CHAR(10)))-1)) *
                  (VALUE(MID(_xlfn.TEXTSPLIT('Data Table'!J283, CHAR(10)), FIND("-", _xlfn.TEXTSPLIT('Data Table'!J283, CHAR(10)))+2,
                  SEARCH("hrs", _xlfn.TEXTSPLIT('Data Table'!J283, CHAR(10)))-SEARCH("-", _xlfn.TEXTSPLIT('Data Table'!J283, CHAR(10)))-2))/12)
               ), 2),
               "-"
            )
         )
      )
   )
)</f>
        <v>2</v>
      </c>
      <c r="K282" s="203" cm="1">
        <f t="array" ref="K282">IF('Data Table'!K283="", "-",
   IF('Data Table'!K283="-", "-",
      IF(ISNUMBER('Data Table'!K283*1), 'Data Table'!K283,
         IF(ISNUMBER(SEARCH("hrs", 'Data Table'!K283)),
            IFERROR(
               ROUND(SUMPRODUCT(
                  VALUE(LEFT(_xlfn.TEXTSPLIT('Data Table'!K283, CHAR(10)), FIND("-", _xlfn.TEXTSPLIT('Data Table'!K283, CHAR(10)))-1)) *
                  (VALUE(MID(_xlfn.TEXTSPLIT('Data Table'!K283, CHAR(10)), FIND("-", _xlfn.TEXTSPLIT('Data Table'!K283, CHAR(10)))+2,
                  SEARCH("hrs", _xlfn.TEXTSPLIT('Data Table'!K283, CHAR(10)))-SEARCH("-", _xlfn.TEXTSPLIT('Data Table'!K283, CHAR(10)))-2))/12)
               ), 2),
               "-"
            )
         )
      )
   )
)</f>
        <v>3</v>
      </c>
      <c r="L282" s="203" cm="1">
        <f t="array" ref="L282">IF('Data Table'!N283="", "-",
   IF('Data Table'!N283="-", "-",
      IF(ISNUMBER('Data Table'!N283*1), 'Data Table'!N283,
         IF(ISNUMBER(SEARCH("hrs", 'Data Table'!N283)),
            IFERROR(
               ROUND(SUMPRODUCT(
                  VALUE(LEFT(_xlfn.TEXTSPLIT('Data Table'!N283, CHAR(10)), FIND("-", _xlfn.TEXTSPLIT('Data Table'!N283, CHAR(10)))-1)) *
                  (VALUE(MID(_xlfn.TEXTSPLIT('Data Table'!N283, CHAR(10)), FIND("-", _xlfn.TEXTSPLIT('Data Table'!N283, CHAR(10)))+2,
                  SEARCH("hrs", _xlfn.TEXTSPLIT('Data Table'!N283, CHAR(10)))-SEARCH("-", _xlfn.TEXTSPLIT('Data Table'!N283, CHAR(10)))-2))/12)
               ), 2),
               "-"
            )
         )
      )
   )
)</f>
        <v>1.5</v>
      </c>
      <c r="M282" s="203" cm="1">
        <f t="array" ref="M282">IF('Data Table'!O283="", "-",
   IF('Data Table'!O283="-", "-",
      IF(ISNUMBER('Data Table'!O283*1), 'Data Table'!O283,
         IF(ISNUMBER(SEARCH("hrs", 'Data Table'!O283)),
            IFERROR(
               ROUND(SUMPRODUCT(
                  VALUE(LEFT(_xlfn.TEXTSPLIT('Data Table'!O283, CHAR(10)), FIND("-", _xlfn.TEXTSPLIT('Data Table'!O283, CHAR(10)))-1)) *
                  (VALUE(MID(_xlfn.TEXTSPLIT('Data Table'!O283, CHAR(10)), FIND("-", _xlfn.TEXTSPLIT('Data Table'!O283, CHAR(10)))+2,
                  SEARCH("hrs", _xlfn.TEXTSPLIT('Data Table'!O283, CHAR(10)))-SEARCH("-", _xlfn.TEXTSPLIT('Data Table'!O283, CHAR(10)))-2))/12)
               ), 2),
               "-"
            )
         )
      )
   )
)</f>
        <v>2</v>
      </c>
      <c r="N282" s="203" cm="1">
        <f t="array" ref="N282">IF('Data Table'!P283="", "-",
   IF('Data Table'!P283="-", "-",
      IF(ISNUMBER('Data Table'!P283*1), 'Data Table'!P283,
         IF(ISNUMBER(SEARCH("hrs", 'Data Table'!P283)),
            IFERROR(
               ROUND(SUMPRODUCT(
                  VALUE(LEFT(_xlfn.TEXTSPLIT('Data Table'!P283, CHAR(10)), FIND("-", _xlfn.TEXTSPLIT('Data Table'!P283, CHAR(10)))-1)) *
                  (VALUE(MID(_xlfn.TEXTSPLIT('Data Table'!P283, CHAR(10)), FIND("-", _xlfn.TEXTSPLIT('Data Table'!P283, CHAR(10)))+2,
                  SEARCH("hrs", _xlfn.TEXTSPLIT('Data Table'!P283, CHAR(10)))-SEARCH("-", _xlfn.TEXTSPLIT('Data Table'!P283, CHAR(10)))-2))/12)
               ), 2),
               "-"
            )
         )
      )
   )
)</f>
        <v>6</v>
      </c>
      <c r="O282" s="203" cm="1">
        <f t="array" ref="O282">IF('Data Table'!Q283="", "-",
   IF('Data Table'!Q283="-", "-",
      IF(ISNUMBER('Data Table'!Q283*1), 'Data Table'!Q283,
         IF(ISNUMBER(SEARCH("hrs", 'Data Table'!Q283)),
            IFERROR(
               ROUND(SUMPRODUCT(
                  VALUE(LEFT(_xlfn.TEXTSPLIT('Data Table'!Q283, CHAR(10)), FIND("-", _xlfn.TEXTSPLIT('Data Table'!Q283, CHAR(10)))-1)) *
                  (VALUE(MID(_xlfn.TEXTSPLIT('Data Table'!Q283, CHAR(10)), FIND("-", _xlfn.TEXTSPLIT('Data Table'!Q283, CHAR(10)))+2,
                  SEARCH("hrs", _xlfn.TEXTSPLIT('Data Table'!Q283, CHAR(10)))-SEARCH("-", _xlfn.TEXTSPLIT('Data Table'!Q283, CHAR(10)))-2))/12)
               ), 2),
               "-"
            )
         )
      )
   )
)</f>
        <v>6</v>
      </c>
      <c r="P282" s="203" cm="1">
        <f t="array" ref="P282">IF('Data Table'!R283="", "-",
   IF('Data Table'!R283="-", "-",
      IF(ISNUMBER('Data Table'!R283*1), 'Data Table'!R283,
         IF(ISNUMBER(SEARCH("hrs", 'Data Table'!R283)),
            IFERROR(
               ROUND(SUMPRODUCT(
                  VALUE(LEFT(_xlfn.TEXTSPLIT('Data Table'!R283, CHAR(10)), FIND("-", _xlfn.TEXTSPLIT('Data Table'!R283, CHAR(10)))-1)) *
                  (VALUE(MID(_xlfn.TEXTSPLIT('Data Table'!R283, CHAR(10)), FIND("-", _xlfn.TEXTSPLIT('Data Table'!R283, CHAR(10)))+2,
                  SEARCH("hrs", _xlfn.TEXTSPLIT('Data Table'!R283, CHAR(10)))-SEARCH("-", _xlfn.TEXTSPLIT('Data Table'!R283, CHAR(10)))-2))/12)
               ), 2),
               "-"
            )
         )
      )
   )
)</f>
        <v>3</v>
      </c>
      <c r="Q282" s="203" cm="1">
        <f t="array" ref="Q282">IF('Data Table'!S283="", "-",
   IF('Data Table'!S283="-", "-",
      IF(ISNUMBER('Data Table'!S283*1), 'Data Table'!S283,
         IF(ISNUMBER(SEARCH("hrs", 'Data Table'!S283)),
            IFERROR(
               ROUND(SUMPRODUCT(
                  VALUE(LEFT(_xlfn.TEXTSPLIT('Data Table'!S283, CHAR(10)), FIND("-", _xlfn.TEXTSPLIT('Data Table'!S283, CHAR(10)))-1)) *
                  (VALUE(MID(_xlfn.TEXTSPLIT('Data Table'!S283, CHAR(10)), FIND("-", _xlfn.TEXTSPLIT('Data Table'!S283, CHAR(10)))+2,
                  SEARCH("hrs", _xlfn.TEXTSPLIT('Data Table'!S283, CHAR(10)))-SEARCH("-", _xlfn.TEXTSPLIT('Data Table'!S283, CHAR(10)))-2))/12)
               ), 2),
               "-"
            )
         )
      )
   )
)</f>
        <v>3</v>
      </c>
      <c r="R282" s="203" cm="1">
        <f t="array" ref="R282">IF('Data Table'!T283="", "-",
   IF('Data Table'!T283="-", "-",
      IF(ISNUMBER('Data Table'!T283*1), 'Data Table'!T283,
         IF(ISNUMBER(SEARCH("hrs", 'Data Table'!T283)),
            IFERROR(
               ROUND(SUMPRODUCT(
                  VALUE(LEFT(_xlfn.TEXTSPLIT('Data Table'!T283, CHAR(10)), FIND("-", _xlfn.TEXTSPLIT('Data Table'!T283, CHAR(10)))-1)) *
                  (VALUE(MID(_xlfn.TEXTSPLIT('Data Table'!T283, CHAR(10)), FIND("-", _xlfn.TEXTSPLIT('Data Table'!T283, CHAR(10)))+2,
                  SEARCH("hrs", _xlfn.TEXTSPLIT('Data Table'!T283, CHAR(10)))-SEARCH("-", _xlfn.TEXTSPLIT('Data Table'!T283, CHAR(10)))-2))/12)
               ), 2),
               "-"
            )
         )
      )
   )
)</f>
        <v>7</v>
      </c>
      <c r="S282" s="203" cm="1">
        <f t="array" ref="S282">IF('Data Table'!U283="", "-",
   IF('Data Table'!U283="-", "-",
      IF(ISNUMBER('Data Table'!U283*1), 'Data Table'!U283,
         IF(ISNUMBER(SEARCH("hrs", 'Data Table'!U283)),
            IFERROR(
               ROUND(SUMPRODUCT(
                  VALUE(LEFT(_xlfn.TEXTSPLIT('Data Table'!U283, CHAR(10)), FIND("-", _xlfn.TEXTSPLIT('Data Table'!U283, CHAR(10)))-1)) *
                  (VALUE(MID(_xlfn.TEXTSPLIT('Data Table'!U283, CHAR(10)), FIND("-", _xlfn.TEXTSPLIT('Data Table'!U283, CHAR(10)))+2,
                  SEARCH("hrs", _xlfn.TEXTSPLIT('Data Table'!U283, CHAR(10)))-SEARCH("-", _xlfn.TEXTSPLIT('Data Table'!U283, CHAR(10)))-2))/12)
               ), 2),
               "-"
            )
         )
      )
   )
)</f>
        <v>7</v>
      </c>
      <c r="T282" s="253">
        <v>28616.896000000001</v>
      </c>
      <c r="U282" s="275">
        <v>77636</v>
      </c>
      <c r="V282" s="253">
        <v>1118</v>
      </c>
      <c r="W282" s="208"/>
    </row>
    <row r="283" spans="1:23" s="3" customFormat="1" ht="20.25" customHeight="1">
      <c r="A283" s="205">
        <v>45593</v>
      </c>
      <c r="B283" s="203" cm="1">
        <f t="array" ref="B283">IF('Data Table'!B284="", "-",
   IF('Data Table'!B284="-", "-",
      IF(ISNUMBER('Data Table'!B284*1), 'Data Table'!B284,
         IF(ISNUMBER(SEARCH("hrs", 'Data Table'!B284)),
            IFERROR(
               ROUND(SUMPRODUCT(
                  VALUE(LEFT(_xlfn.TEXTSPLIT('Data Table'!B284, CHAR(10)), FIND("-", _xlfn.TEXTSPLIT('Data Table'!B284, CHAR(10)))-1)) *
                  (VALUE(MID(_xlfn.TEXTSPLIT('Data Table'!B284, CHAR(10)), FIND("-", _xlfn.TEXTSPLIT('Data Table'!B284, CHAR(10)))+2,
                  SEARCH("hrs", _xlfn.TEXTSPLIT('Data Table'!B284, CHAR(10)))-SEARCH("-", _xlfn.TEXTSPLIT('Data Table'!B284, CHAR(10)))-2))/12)
               ), 2),
               "-"
            )
         )
      )
   )
)</f>
        <v>153</v>
      </c>
      <c r="C283" s="203" cm="1">
        <f t="array" ref="C283">IF('Data Table'!C284="", "-",
   IF('Data Table'!C284="-", "-",
      IF(ISNUMBER('Data Table'!C284*1), 'Data Table'!C284,
         IF(ISNUMBER(SEARCH("hrs", 'Data Table'!C284)),
            IFERROR(
               ROUND(SUMPRODUCT(
                  VALUE(LEFT(_xlfn.TEXTSPLIT('Data Table'!C284, CHAR(10)), FIND("-", _xlfn.TEXTSPLIT('Data Table'!C284, CHAR(10)))-1)) *
                  (VALUE(MID(_xlfn.TEXTSPLIT('Data Table'!C284, CHAR(10)), FIND("-", _xlfn.TEXTSPLIT('Data Table'!C284, CHAR(10)))+2,
                  SEARCH("hrs", _xlfn.TEXTSPLIT('Data Table'!C284, CHAR(10)))-SEARCH("-", _xlfn.TEXTSPLIT('Data Table'!C284, CHAR(10)))-2))/12)
               ), 2),
               "-"
            )
         )
      )
   )
)</f>
        <v>164</v>
      </c>
      <c r="D283" s="203" t="str" cm="1">
        <f t="array" ref="D283">IF('Data Table'!D284="", "-",
   IF('Data Table'!D284="-", "-",
      IF(ISNUMBER('Data Table'!D284*1), 'Data Table'!D284,
         IF(ISNUMBER(SEARCH("hrs", 'Data Table'!D284)),
            IFERROR(
               ROUND(SUMPRODUCT(
                  VALUE(LEFT(_xlfn.TEXTSPLIT('Data Table'!D284, CHAR(10)), FIND("-", _xlfn.TEXTSPLIT('Data Table'!D284, CHAR(10)))-1)) *
                  (VALUE(MID(_xlfn.TEXTSPLIT('Data Table'!D284, CHAR(10)), FIND("-", _xlfn.TEXTSPLIT('Data Table'!D284, CHAR(10)))+2,
                  SEARCH("hrs", _xlfn.TEXTSPLIT('Data Table'!D284, CHAR(10)))-SEARCH("-", _xlfn.TEXTSPLIT('Data Table'!D284, CHAR(10)))-2))/12)
               ), 2),
               "-"
            )
         )
      )
   )
)</f>
        <v>-</v>
      </c>
      <c r="E283" s="203" cm="1">
        <f t="array" ref="E283">IF('Data Table'!E284="", "-",
   IF('Data Table'!E284="-", "-",
      IF(ISNUMBER('Data Table'!E284*1), 'Data Table'!E284,
         IF(ISNUMBER(SEARCH("hrs", 'Data Table'!E284)),
            IFERROR(
               ROUND(SUMPRODUCT(
                  VALUE(LEFT(_xlfn.TEXTSPLIT('Data Table'!E284, CHAR(10)), FIND("-", _xlfn.TEXTSPLIT('Data Table'!E284, CHAR(10)))-1)) *
                  (VALUE(MID(_xlfn.TEXTSPLIT('Data Table'!E284, CHAR(10)), FIND("-", _xlfn.TEXTSPLIT('Data Table'!E284, CHAR(10)))+2,
                  SEARCH("hrs", _xlfn.TEXTSPLIT('Data Table'!E284, CHAR(10)))-SEARCH("-", _xlfn.TEXTSPLIT('Data Table'!E284, CHAR(10)))-2))/12)
               ), 2),
               "-"
            )
         )
      )
   )
)</f>
        <v>29</v>
      </c>
      <c r="F283" s="203" cm="1">
        <f t="array" ref="F283">IF('Data Table'!F284="", "-",
   IF('Data Table'!F284="-", "-",
      IF(ISNUMBER('Data Table'!F284*1), 'Data Table'!F284,
         IF(ISNUMBER(SEARCH("hrs", 'Data Table'!F284)),
            IFERROR(
               ROUND(SUMPRODUCT(
                  VALUE(LEFT(_xlfn.TEXTSPLIT('Data Table'!F284, CHAR(10)), FIND("-", _xlfn.TEXTSPLIT('Data Table'!F284, CHAR(10)))-1)) *
                  (VALUE(MID(_xlfn.TEXTSPLIT('Data Table'!F284, CHAR(10)), FIND("-", _xlfn.TEXTSPLIT('Data Table'!F284, CHAR(10)))+2,
                  SEARCH("hrs", _xlfn.TEXTSPLIT('Data Table'!F284, CHAR(10)))-SEARCH("-", _xlfn.TEXTSPLIT('Data Table'!F284, CHAR(10)))-2))/12)
               ), 2),
               "-"
            )
         )
      )
   )
)</f>
        <v>9</v>
      </c>
      <c r="G283" s="203" cm="1">
        <f t="array" ref="G283">IF('Data Table'!G284="", "-",
   IF('Data Table'!G284="-", "-",
      IF(ISNUMBER('Data Table'!G284*1), 'Data Table'!G284,
         IF(ISNUMBER(SEARCH("hrs", 'Data Table'!G284)),
            IFERROR(
               ROUND(SUMPRODUCT(
                  VALUE(LEFT(_xlfn.TEXTSPLIT('Data Table'!G284, CHAR(10)), FIND("-", _xlfn.TEXTSPLIT('Data Table'!G284, CHAR(10)))-1)) *
                  (VALUE(MID(_xlfn.TEXTSPLIT('Data Table'!G284, CHAR(10)), FIND("-", _xlfn.TEXTSPLIT('Data Table'!G284, CHAR(10)))+2,
                  SEARCH("hrs", _xlfn.TEXTSPLIT('Data Table'!G284, CHAR(10)))-SEARCH("-", _xlfn.TEXTSPLIT('Data Table'!G284, CHAR(10)))-2))/12)
               ), 2),
               "-"
            )
         )
      )
   )
)</f>
        <v>10</v>
      </c>
      <c r="H283" s="203" cm="1">
        <f t="array" ref="H283">IF('Data Table'!H284="", "-",
   IF('Data Table'!H284="-", "-",
      IF(ISNUMBER('Data Table'!H284*1), 'Data Table'!H284,
         IF(ISNUMBER(SEARCH("hrs", 'Data Table'!H284)),
            IFERROR(
               ROUND(SUMPRODUCT(
                  VALUE(LEFT(_xlfn.TEXTSPLIT('Data Table'!H284, CHAR(10)), FIND("-", _xlfn.TEXTSPLIT('Data Table'!H284, CHAR(10)))-1)) *
                  (VALUE(MID(_xlfn.TEXTSPLIT('Data Table'!H284, CHAR(10)), FIND("-", _xlfn.TEXTSPLIT('Data Table'!H284, CHAR(10)))+2,
                  SEARCH("hrs", _xlfn.TEXTSPLIT('Data Table'!H284, CHAR(10)))-SEARCH("-", _xlfn.TEXTSPLIT('Data Table'!H284, CHAR(10)))-2))/12)
               ), 2),
               "-"
            )
         )
      )
   )
)</f>
        <v>11</v>
      </c>
      <c r="I283" s="203" cm="1">
        <f t="array" ref="I283">IF('Data Table'!I284="", "-",
   IF('Data Table'!I284="-", "-",
      IF(ISNUMBER('Data Table'!I284*1), 'Data Table'!I284,
         IF(ISNUMBER(SEARCH("hrs", 'Data Table'!I284)),
            IFERROR(
               ROUND(SUMPRODUCT(
                  VALUE(LEFT(_xlfn.TEXTSPLIT('Data Table'!I284, CHAR(10)), FIND("-", _xlfn.TEXTSPLIT('Data Table'!I284, CHAR(10)))-1)) *
                  (VALUE(MID(_xlfn.TEXTSPLIT('Data Table'!I284, CHAR(10)), FIND("-", _xlfn.TEXTSPLIT('Data Table'!I284, CHAR(10)))+2,
                  SEARCH("hrs", _xlfn.TEXTSPLIT('Data Table'!I284, CHAR(10)))-SEARCH("-", _xlfn.TEXTSPLIT('Data Table'!I284, CHAR(10)))-2))/12)
               ), 2),
               "-"
            )
         )
      )
   )
)</f>
        <v>11</v>
      </c>
      <c r="J283" s="203" cm="1">
        <f t="array" ref="J283">IF('Data Table'!J284="", "-",
   IF('Data Table'!J284="-", "-",
      IF(ISNUMBER('Data Table'!J284*1), 'Data Table'!J284,
         IF(ISNUMBER(SEARCH("hrs", 'Data Table'!J284)),
            IFERROR(
               ROUND(SUMPRODUCT(
                  VALUE(LEFT(_xlfn.TEXTSPLIT('Data Table'!J284, CHAR(10)), FIND("-", _xlfn.TEXTSPLIT('Data Table'!J284, CHAR(10)))-1)) *
                  (VALUE(MID(_xlfn.TEXTSPLIT('Data Table'!J284, CHAR(10)), FIND("-", _xlfn.TEXTSPLIT('Data Table'!J284, CHAR(10)))+2,
                  SEARCH("hrs", _xlfn.TEXTSPLIT('Data Table'!J284, CHAR(10)))-SEARCH("-", _xlfn.TEXTSPLIT('Data Table'!J284, CHAR(10)))-2))/12)
               ), 2),
               "-"
            )
         )
      )
   )
)</f>
        <v>3</v>
      </c>
      <c r="K283" s="203" cm="1">
        <f t="array" ref="K283">IF('Data Table'!K284="", "-",
   IF('Data Table'!K284="-", "-",
      IF(ISNUMBER('Data Table'!K284*1), 'Data Table'!K284,
         IF(ISNUMBER(SEARCH("hrs", 'Data Table'!K284)),
            IFERROR(
               ROUND(SUMPRODUCT(
                  VALUE(LEFT(_xlfn.TEXTSPLIT('Data Table'!K284, CHAR(10)), FIND("-", _xlfn.TEXTSPLIT('Data Table'!K284, CHAR(10)))-1)) *
                  (VALUE(MID(_xlfn.TEXTSPLIT('Data Table'!K284, CHAR(10)), FIND("-", _xlfn.TEXTSPLIT('Data Table'!K284, CHAR(10)))+2,
                  SEARCH("hrs", _xlfn.TEXTSPLIT('Data Table'!K284, CHAR(10)))-SEARCH("-", _xlfn.TEXTSPLIT('Data Table'!K284, CHAR(10)))-2))/12)
               ), 2),
               "-"
            )
         )
      )
   )
)</f>
        <v>3</v>
      </c>
      <c r="L283" s="203" cm="1">
        <f t="array" ref="L283">IF('Data Table'!N284="", "-",
   IF('Data Table'!N284="-", "-",
      IF(ISNUMBER('Data Table'!N284*1), 'Data Table'!N284,
         IF(ISNUMBER(SEARCH("hrs", 'Data Table'!N284)),
            IFERROR(
               ROUND(SUMPRODUCT(
                  VALUE(LEFT(_xlfn.TEXTSPLIT('Data Table'!N284, CHAR(10)), FIND("-", _xlfn.TEXTSPLIT('Data Table'!N284, CHAR(10)))-1)) *
                  (VALUE(MID(_xlfn.TEXTSPLIT('Data Table'!N284, CHAR(10)), FIND("-", _xlfn.TEXTSPLIT('Data Table'!N284, CHAR(10)))+2,
                  SEARCH("hrs", _xlfn.TEXTSPLIT('Data Table'!N284, CHAR(10)))-SEARCH("-", _xlfn.TEXTSPLIT('Data Table'!N284, CHAR(10)))-2))/12)
               ), 2),
               "-"
            )
         )
      )
   )
)</f>
        <v>2.46</v>
      </c>
      <c r="M283" s="203" cm="1">
        <f t="array" ref="M283">IF('Data Table'!O284="", "-",
   IF('Data Table'!O284="-", "-",
      IF(ISNUMBER('Data Table'!O284*1), 'Data Table'!O284,
         IF(ISNUMBER(SEARCH("hrs", 'Data Table'!O284)),
            IFERROR(
               ROUND(SUMPRODUCT(
                  VALUE(LEFT(_xlfn.TEXTSPLIT('Data Table'!O284, CHAR(10)), FIND("-", _xlfn.TEXTSPLIT('Data Table'!O284, CHAR(10)))-1)) *
                  (VALUE(MID(_xlfn.TEXTSPLIT('Data Table'!O284, CHAR(10)), FIND("-", _xlfn.TEXTSPLIT('Data Table'!O284, CHAR(10)))+2,
                  SEARCH("hrs", _xlfn.TEXTSPLIT('Data Table'!O284, CHAR(10)))-SEARCH("-", _xlfn.TEXTSPLIT('Data Table'!O284, CHAR(10)))-2))/12)
               ), 2),
               "-"
            )
         )
      )
   )
)</f>
        <v>2</v>
      </c>
      <c r="N283" s="203" cm="1">
        <f t="array" ref="N283">IF('Data Table'!P284="", "-",
   IF('Data Table'!P284="-", "-",
      IF(ISNUMBER('Data Table'!P284*1), 'Data Table'!P284,
         IF(ISNUMBER(SEARCH("hrs", 'Data Table'!P284)),
            IFERROR(
               ROUND(SUMPRODUCT(
                  VALUE(LEFT(_xlfn.TEXTSPLIT('Data Table'!P284, CHAR(10)), FIND("-", _xlfn.TEXTSPLIT('Data Table'!P284, CHAR(10)))-1)) *
                  (VALUE(MID(_xlfn.TEXTSPLIT('Data Table'!P284, CHAR(10)), FIND("-", _xlfn.TEXTSPLIT('Data Table'!P284, CHAR(10)))+2,
                  SEARCH("hrs", _xlfn.TEXTSPLIT('Data Table'!P284, CHAR(10)))-SEARCH("-", _xlfn.TEXTSPLIT('Data Table'!P284, CHAR(10)))-2))/12)
               ), 2),
               "-"
            )
         )
      )
   )
)</f>
        <v>7</v>
      </c>
      <c r="O283" s="203" cm="1">
        <f t="array" ref="O283">IF('Data Table'!Q284="", "-",
   IF('Data Table'!Q284="-", "-",
      IF(ISNUMBER('Data Table'!Q284*1), 'Data Table'!Q284,
         IF(ISNUMBER(SEARCH("hrs", 'Data Table'!Q284)),
            IFERROR(
               ROUND(SUMPRODUCT(
                  VALUE(LEFT(_xlfn.TEXTSPLIT('Data Table'!Q284, CHAR(10)), FIND("-", _xlfn.TEXTSPLIT('Data Table'!Q284, CHAR(10)))-1)) *
                  (VALUE(MID(_xlfn.TEXTSPLIT('Data Table'!Q284, CHAR(10)), FIND("-", _xlfn.TEXTSPLIT('Data Table'!Q284, CHAR(10)))+2,
                  SEARCH("hrs", _xlfn.TEXTSPLIT('Data Table'!Q284, CHAR(10)))-SEARCH("-", _xlfn.TEXTSPLIT('Data Table'!Q284, CHAR(10)))-2))/12)
               ), 2),
               "-"
            )
         )
      )
   )
)</f>
        <v>6</v>
      </c>
      <c r="P283" s="203" cm="1">
        <f t="array" ref="P283">IF('Data Table'!R284="", "-",
   IF('Data Table'!R284="-", "-",
      IF(ISNUMBER('Data Table'!R284*1), 'Data Table'!R284,
         IF(ISNUMBER(SEARCH("hrs", 'Data Table'!R284)),
            IFERROR(
               ROUND(SUMPRODUCT(
                  VALUE(LEFT(_xlfn.TEXTSPLIT('Data Table'!R284, CHAR(10)), FIND("-", _xlfn.TEXTSPLIT('Data Table'!R284, CHAR(10)))-1)) *
                  (VALUE(MID(_xlfn.TEXTSPLIT('Data Table'!R284, CHAR(10)), FIND("-", _xlfn.TEXTSPLIT('Data Table'!R284, CHAR(10)))+2,
                  SEARCH("hrs", _xlfn.TEXTSPLIT('Data Table'!R284, CHAR(10)))-SEARCH("-", _xlfn.TEXTSPLIT('Data Table'!R284, CHAR(10)))-2))/12)
               ), 2),
               "-"
            )
         )
      )
   )
)</f>
        <v>3</v>
      </c>
      <c r="Q283" s="203" cm="1">
        <f t="array" ref="Q283">IF('Data Table'!S284="", "-",
   IF('Data Table'!S284="-", "-",
      IF(ISNUMBER('Data Table'!S284*1), 'Data Table'!S284,
         IF(ISNUMBER(SEARCH("hrs", 'Data Table'!S284)),
            IFERROR(
               ROUND(SUMPRODUCT(
                  VALUE(LEFT(_xlfn.TEXTSPLIT('Data Table'!S284, CHAR(10)), FIND("-", _xlfn.TEXTSPLIT('Data Table'!S284, CHAR(10)))-1)) *
                  (VALUE(MID(_xlfn.TEXTSPLIT('Data Table'!S284, CHAR(10)), FIND("-", _xlfn.TEXTSPLIT('Data Table'!S284, CHAR(10)))+2,
                  SEARCH("hrs", _xlfn.TEXTSPLIT('Data Table'!S284, CHAR(10)))-SEARCH("-", _xlfn.TEXTSPLIT('Data Table'!S284, CHAR(10)))-2))/12)
               ), 2),
               "-"
            )
         )
      )
   )
)</f>
        <v>3</v>
      </c>
      <c r="R283" s="203" cm="1">
        <f t="array" ref="R283">IF('Data Table'!T284="", "-",
   IF('Data Table'!T284="-", "-",
      IF(ISNUMBER('Data Table'!T284*1), 'Data Table'!T284,
         IF(ISNUMBER(SEARCH("hrs", 'Data Table'!T284)),
            IFERROR(
               ROUND(SUMPRODUCT(
                  VALUE(LEFT(_xlfn.TEXTSPLIT('Data Table'!T284, CHAR(10)), FIND("-", _xlfn.TEXTSPLIT('Data Table'!T284, CHAR(10)))-1)) *
                  (VALUE(MID(_xlfn.TEXTSPLIT('Data Table'!T284, CHAR(10)), FIND("-", _xlfn.TEXTSPLIT('Data Table'!T284, CHAR(10)))+2,
                  SEARCH("hrs", _xlfn.TEXTSPLIT('Data Table'!T284, CHAR(10)))-SEARCH("-", _xlfn.TEXTSPLIT('Data Table'!T284, CHAR(10)))-2))/12)
               ), 2),
               "-"
            )
         )
      )
   )
)</f>
        <v>7</v>
      </c>
      <c r="S283" s="203" cm="1">
        <f t="array" ref="S283">IF('Data Table'!U284="", "-",
   IF('Data Table'!U284="-", "-",
      IF(ISNUMBER('Data Table'!U284*1), 'Data Table'!U284,
         IF(ISNUMBER(SEARCH("hrs", 'Data Table'!U284)),
            IFERROR(
               ROUND(SUMPRODUCT(
                  VALUE(LEFT(_xlfn.TEXTSPLIT('Data Table'!U284, CHAR(10)), FIND("-", _xlfn.TEXTSPLIT('Data Table'!U284, CHAR(10)))-1)) *
                  (VALUE(MID(_xlfn.TEXTSPLIT('Data Table'!U284, CHAR(10)), FIND("-", _xlfn.TEXTSPLIT('Data Table'!U284, CHAR(10)))+2,
                  SEARCH("hrs", _xlfn.TEXTSPLIT('Data Table'!U284, CHAR(10)))-SEARCH("-", _xlfn.TEXTSPLIT('Data Table'!U284, CHAR(10)))-2))/12)
               ), 2),
               "-"
            )
         )
      )
   )
)</f>
        <v>7</v>
      </c>
      <c r="T283" s="253">
        <v>29914.97652</v>
      </c>
      <c r="U283" s="253">
        <v>79943</v>
      </c>
      <c r="V283" s="253">
        <v>1165</v>
      </c>
      <c r="W283" s="208"/>
    </row>
    <row r="284" spans="1:23" s="3" customFormat="1" ht="20.25" customHeight="1">
      <c r="A284" s="205">
        <v>45594</v>
      </c>
      <c r="B284" s="203" cm="1">
        <f t="array" ref="B284">IF('Data Table'!B285="", "-",
   IF('Data Table'!B285="-", "-",
      IF(ISNUMBER('Data Table'!B285*1), 'Data Table'!B285,
         IF(ISNUMBER(SEARCH("hrs", 'Data Table'!B285)),
            IFERROR(
               ROUND(SUMPRODUCT(
                  VALUE(LEFT(_xlfn.TEXTSPLIT('Data Table'!B285, CHAR(10)), FIND("-", _xlfn.TEXTSPLIT('Data Table'!B285, CHAR(10)))-1)) *
                  (VALUE(MID(_xlfn.TEXTSPLIT('Data Table'!B285, CHAR(10)), FIND("-", _xlfn.TEXTSPLIT('Data Table'!B285, CHAR(10)))+2,
                  SEARCH("hrs", _xlfn.TEXTSPLIT('Data Table'!B285, CHAR(10)))-SEARCH("-", _xlfn.TEXTSPLIT('Data Table'!B285, CHAR(10)))-2))/12)
               ), 2),
               "-"
            )
         )
      )
   )
)</f>
        <v>152</v>
      </c>
      <c r="C284" s="203" cm="1">
        <f t="array" ref="C284">IF('Data Table'!C285="", "-",
   IF('Data Table'!C285="-", "-",
      IF(ISNUMBER('Data Table'!C285*1), 'Data Table'!C285,
         IF(ISNUMBER(SEARCH("hrs", 'Data Table'!C285)),
            IFERROR(
               ROUND(SUMPRODUCT(
                  VALUE(LEFT(_xlfn.TEXTSPLIT('Data Table'!C285, CHAR(10)), FIND("-", _xlfn.TEXTSPLIT('Data Table'!C285, CHAR(10)))-1)) *
                  (VALUE(MID(_xlfn.TEXTSPLIT('Data Table'!C285, CHAR(10)), FIND("-", _xlfn.TEXTSPLIT('Data Table'!C285, CHAR(10)))+2,
                  SEARCH("hrs", _xlfn.TEXTSPLIT('Data Table'!C285, CHAR(10)))-SEARCH("-", _xlfn.TEXTSPLIT('Data Table'!C285, CHAR(10)))-2))/12)
               ), 2),
               "-"
            )
         )
      )
   )
)</f>
        <v>155</v>
      </c>
      <c r="D284" s="203" cm="1">
        <f t="array" ref="D284">IF('Data Table'!D285="", "-",
   IF('Data Table'!D285="-", "-",
      IF(ISNUMBER('Data Table'!D285*1), 'Data Table'!D285,
         IF(ISNUMBER(SEARCH("hrs", 'Data Table'!D285)),
            IFERROR(
               ROUND(SUMPRODUCT(
                  VALUE(LEFT(_xlfn.TEXTSPLIT('Data Table'!D285, CHAR(10)), FIND("-", _xlfn.TEXTSPLIT('Data Table'!D285, CHAR(10)))-1)) *
                  (VALUE(MID(_xlfn.TEXTSPLIT('Data Table'!D285, CHAR(10)), FIND("-", _xlfn.TEXTSPLIT('Data Table'!D285, CHAR(10)))+2,
                  SEARCH("hrs", _xlfn.TEXTSPLIT('Data Table'!D285, CHAR(10)))-SEARCH("-", _xlfn.TEXTSPLIT('Data Table'!D285, CHAR(10)))-2))/12)
               ), 2),
               "-"
            )
         )
      )
   )
)</f>
        <v>28</v>
      </c>
      <c r="E284" s="203" cm="1">
        <f t="array" ref="E284">IF('Data Table'!E285="", "-",
   IF('Data Table'!E285="-", "-",
      IF(ISNUMBER('Data Table'!E285*1), 'Data Table'!E285,
         IF(ISNUMBER(SEARCH("hrs", 'Data Table'!E285)),
            IFERROR(
               ROUND(SUMPRODUCT(
                  VALUE(LEFT(_xlfn.TEXTSPLIT('Data Table'!E285, CHAR(10)), FIND("-", _xlfn.TEXTSPLIT('Data Table'!E285, CHAR(10)))-1)) *
                  (VALUE(MID(_xlfn.TEXTSPLIT('Data Table'!E285, CHAR(10)), FIND("-", _xlfn.TEXTSPLIT('Data Table'!E285, CHAR(10)))+2,
                  SEARCH("hrs", _xlfn.TEXTSPLIT('Data Table'!E285, CHAR(10)))-SEARCH("-", _xlfn.TEXTSPLIT('Data Table'!E285, CHAR(10)))-2))/12)
               ), 2),
               "-"
            )
         )
      )
   )
)</f>
        <v>29</v>
      </c>
      <c r="F284" s="203" cm="1">
        <f t="array" ref="F284">IF('Data Table'!F285="", "-",
   IF('Data Table'!F285="-", "-",
      IF(ISNUMBER('Data Table'!F285*1), 'Data Table'!F285,
         IF(ISNUMBER(SEARCH("hrs", 'Data Table'!F285)),
            IFERROR(
               ROUND(SUMPRODUCT(
                  VALUE(LEFT(_xlfn.TEXTSPLIT('Data Table'!F285, CHAR(10)), FIND("-", _xlfn.TEXTSPLIT('Data Table'!F285, CHAR(10)))-1)) *
                  (VALUE(MID(_xlfn.TEXTSPLIT('Data Table'!F285, CHAR(10)), FIND("-", _xlfn.TEXTSPLIT('Data Table'!F285, CHAR(10)))+2,
                  SEARCH("hrs", _xlfn.TEXTSPLIT('Data Table'!F285, CHAR(10)))-SEARCH("-", _xlfn.TEXTSPLIT('Data Table'!F285, CHAR(10)))-2))/12)
               ), 2),
               "-"
            )
         )
      )
   )
)</f>
        <v>10</v>
      </c>
      <c r="G284" s="203" cm="1">
        <f t="array" ref="G284">IF('Data Table'!G285="", "-",
   IF('Data Table'!G285="-", "-",
      IF(ISNUMBER('Data Table'!G285*1), 'Data Table'!G285,
         IF(ISNUMBER(SEARCH("hrs", 'Data Table'!G285)),
            IFERROR(
               ROUND(SUMPRODUCT(
                  VALUE(LEFT(_xlfn.TEXTSPLIT('Data Table'!G285, CHAR(10)), FIND("-", _xlfn.TEXTSPLIT('Data Table'!G285, CHAR(10)))-1)) *
                  (VALUE(MID(_xlfn.TEXTSPLIT('Data Table'!G285, CHAR(10)), FIND("-", _xlfn.TEXTSPLIT('Data Table'!G285, CHAR(10)))+2,
                  SEARCH("hrs", _xlfn.TEXTSPLIT('Data Table'!G285, CHAR(10)))-SEARCH("-", _xlfn.TEXTSPLIT('Data Table'!G285, CHAR(10)))-2))/12)
               ), 2),
               "-"
            )
         )
      )
   )
)</f>
        <v>10</v>
      </c>
      <c r="H284" s="203" cm="1">
        <f t="array" ref="H284">IF('Data Table'!H285="", "-",
   IF('Data Table'!H285="-", "-",
      IF(ISNUMBER('Data Table'!H285*1), 'Data Table'!H285,
         IF(ISNUMBER(SEARCH("hrs", 'Data Table'!H285)),
            IFERROR(
               ROUND(SUMPRODUCT(
                  VALUE(LEFT(_xlfn.TEXTSPLIT('Data Table'!H285, CHAR(10)), FIND("-", _xlfn.TEXTSPLIT('Data Table'!H285, CHAR(10)))-1)) *
                  (VALUE(MID(_xlfn.TEXTSPLIT('Data Table'!H285, CHAR(10)), FIND("-", _xlfn.TEXTSPLIT('Data Table'!H285, CHAR(10)))+2,
                  SEARCH("hrs", _xlfn.TEXTSPLIT('Data Table'!H285, CHAR(10)))-SEARCH("-", _xlfn.TEXTSPLIT('Data Table'!H285, CHAR(10)))-2))/12)
               ), 2),
               "-"
            )
         )
      )
   )
)</f>
        <v>11</v>
      </c>
      <c r="I284" s="203" cm="1">
        <f t="array" ref="I284">IF('Data Table'!I285="", "-",
   IF('Data Table'!I285="-", "-",
      IF(ISNUMBER('Data Table'!I285*1), 'Data Table'!I285,
         IF(ISNUMBER(SEARCH("hrs", 'Data Table'!I285)),
            IFERROR(
               ROUND(SUMPRODUCT(
                  VALUE(LEFT(_xlfn.TEXTSPLIT('Data Table'!I285, CHAR(10)), FIND("-", _xlfn.TEXTSPLIT('Data Table'!I285, CHAR(10)))-1)) *
                  (VALUE(MID(_xlfn.TEXTSPLIT('Data Table'!I285, CHAR(10)), FIND("-", _xlfn.TEXTSPLIT('Data Table'!I285, CHAR(10)))+2,
                  SEARCH("hrs", _xlfn.TEXTSPLIT('Data Table'!I285, CHAR(10)))-SEARCH("-", _xlfn.TEXTSPLIT('Data Table'!I285, CHAR(10)))-2))/12)
               ), 2),
               "-"
            )
         )
      )
   )
)</f>
        <v>11</v>
      </c>
      <c r="J284" s="203" cm="1">
        <f t="array" ref="J284">IF('Data Table'!J285="", "-",
   IF('Data Table'!J285="-", "-",
      IF(ISNUMBER('Data Table'!J285*1), 'Data Table'!J285,
         IF(ISNUMBER(SEARCH("hrs", 'Data Table'!J285)),
            IFERROR(
               ROUND(SUMPRODUCT(
                  VALUE(LEFT(_xlfn.TEXTSPLIT('Data Table'!J285, CHAR(10)), FIND("-", _xlfn.TEXTSPLIT('Data Table'!J285, CHAR(10)))-1)) *
                  (VALUE(MID(_xlfn.TEXTSPLIT('Data Table'!J285, CHAR(10)), FIND("-", _xlfn.TEXTSPLIT('Data Table'!J285, CHAR(10)))+2,
                  SEARCH("hrs", _xlfn.TEXTSPLIT('Data Table'!J285, CHAR(10)))-SEARCH("-", _xlfn.TEXTSPLIT('Data Table'!J285, CHAR(10)))-2))/12)
               ), 2),
               "-"
            )
         )
      )
   )
)</f>
        <v>3</v>
      </c>
      <c r="K284" s="203" cm="1">
        <f t="array" ref="K284">IF('Data Table'!K285="", "-",
   IF('Data Table'!K285="-", "-",
      IF(ISNUMBER('Data Table'!K285*1), 'Data Table'!K285,
         IF(ISNUMBER(SEARCH("hrs", 'Data Table'!K285)),
            IFERROR(
               ROUND(SUMPRODUCT(
                  VALUE(LEFT(_xlfn.TEXTSPLIT('Data Table'!K285, CHAR(10)), FIND("-", _xlfn.TEXTSPLIT('Data Table'!K285, CHAR(10)))-1)) *
                  (VALUE(MID(_xlfn.TEXTSPLIT('Data Table'!K285, CHAR(10)), FIND("-", _xlfn.TEXTSPLIT('Data Table'!K285, CHAR(10)))+2,
                  SEARCH("hrs", _xlfn.TEXTSPLIT('Data Table'!K285, CHAR(10)))-SEARCH("-", _xlfn.TEXTSPLIT('Data Table'!K285, CHAR(10)))-2))/12)
               ), 2),
               "-"
            )
         )
      )
   )
)</f>
        <v>3</v>
      </c>
      <c r="L284" s="203" cm="1">
        <f t="array" ref="L284">IF('Data Table'!N285="", "-",
   IF('Data Table'!N285="-", "-",
      IF(ISNUMBER('Data Table'!N285*1), 'Data Table'!N285,
         IF(ISNUMBER(SEARCH("hrs", 'Data Table'!N285)),
            IFERROR(
               ROUND(SUMPRODUCT(
                  VALUE(LEFT(_xlfn.TEXTSPLIT('Data Table'!N285, CHAR(10)), FIND("-", _xlfn.TEXTSPLIT('Data Table'!N285, CHAR(10)))-1)) *
                  (VALUE(MID(_xlfn.TEXTSPLIT('Data Table'!N285, CHAR(10)), FIND("-", _xlfn.TEXTSPLIT('Data Table'!N285, CHAR(10)))+2,
                  SEARCH("hrs", _xlfn.TEXTSPLIT('Data Table'!N285, CHAR(10)))-SEARCH("-", _xlfn.TEXTSPLIT('Data Table'!N285, CHAR(10)))-2))/12)
               ), 2),
               "-"
            )
         )
      )
   )
)</f>
        <v>2.46</v>
      </c>
      <c r="M284" s="203" cm="1">
        <f t="array" ref="M284">IF('Data Table'!O285="", "-",
   IF('Data Table'!O285="-", "-",
      IF(ISNUMBER('Data Table'!O285*1), 'Data Table'!O285,
         IF(ISNUMBER(SEARCH("hrs", 'Data Table'!O285)),
            IFERROR(
               ROUND(SUMPRODUCT(
                  VALUE(LEFT(_xlfn.TEXTSPLIT('Data Table'!O285, CHAR(10)), FIND("-", _xlfn.TEXTSPLIT('Data Table'!O285, CHAR(10)))-1)) *
                  (VALUE(MID(_xlfn.TEXTSPLIT('Data Table'!O285, CHAR(10)), FIND("-", _xlfn.TEXTSPLIT('Data Table'!O285, CHAR(10)))+2,
                  SEARCH("hrs", _xlfn.TEXTSPLIT('Data Table'!O285, CHAR(10)))-SEARCH("-", _xlfn.TEXTSPLIT('Data Table'!O285, CHAR(10)))-2))/12)
               ), 2),
               "-"
            )
         )
      )
   )
)</f>
        <v>2</v>
      </c>
      <c r="N284" s="203" cm="1">
        <f t="array" ref="N284">IF('Data Table'!P285="", "-",
   IF('Data Table'!P285="-", "-",
      IF(ISNUMBER('Data Table'!P285*1), 'Data Table'!P285,
         IF(ISNUMBER(SEARCH("hrs", 'Data Table'!P285)),
            IFERROR(
               ROUND(SUMPRODUCT(
                  VALUE(LEFT(_xlfn.TEXTSPLIT('Data Table'!P285, CHAR(10)), FIND("-", _xlfn.TEXTSPLIT('Data Table'!P285, CHAR(10)))-1)) *
                  (VALUE(MID(_xlfn.TEXTSPLIT('Data Table'!P285, CHAR(10)), FIND("-", _xlfn.TEXTSPLIT('Data Table'!P285, CHAR(10)))+2,
                  SEARCH("hrs", _xlfn.TEXTSPLIT('Data Table'!P285, CHAR(10)))-SEARCH("-", _xlfn.TEXTSPLIT('Data Table'!P285, CHAR(10)))-2))/12)
               ), 2),
               "-"
            )
         )
      )
   )
)</f>
        <v>7</v>
      </c>
      <c r="O284" s="203" cm="1">
        <f t="array" ref="O284">IF('Data Table'!Q285="", "-",
   IF('Data Table'!Q285="-", "-",
      IF(ISNUMBER('Data Table'!Q285*1), 'Data Table'!Q285,
         IF(ISNUMBER(SEARCH("hrs", 'Data Table'!Q285)),
            IFERROR(
               ROUND(SUMPRODUCT(
                  VALUE(LEFT(_xlfn.TEXTSPLIT('Data Table'!Q285, CHAR(10)), FIND("-", _xlfn.TEXTSPLIT('Data Table'!Q285, CHAR(10)))-1)) *
                  (VALUE(MID(_xlfn.TEXTSPLIT('Data Table'!Q285, CHAR(10)), FIND("-", _xlfn.TEXTSPLIT('Data Table'!Q285, CHAR(10)))+2,
                  SEARCH("hrs", _xlfn.TEXTSPLIT('Data Table'!Q285, CHAR(10)))-SEARCH("-", _xlfn.TEXTSPLIT('Data Table'!Q285, CHAR(10)))-2))/12)
               ), 2),
               "-"
            )
         )
      )
   )
)</f>
        <v>6</v>
      </c>
      <c r="P284" s="203" cm="1">
        <f t="array" ref="P284">IF('Data Table'!R285="", "-",
   IF('Data Table'!R285="-", "-",
      IF(ISNUMBER('Data Table'!R285*1), 'Data Table'!R285,
         IF(ISNUMBER(SEARCH("hrs", 'Data Table'!R285)),
            IFERROR(
               ROUND(SUMPRODUCT(
                  VALUE(LEFT(_xlfn.TEXTSPLIT('Data Table'!R285, CHAR(10)), FIND("-", _xlfn.TEXTSPLIT('Data Table'!R285, CHAR(10)))-1)) *
                  (VALUE(MID(_xlfn.TEXTSPLIT('Data Table'!R285, CHAR(10)), FIND("-", _xlfn.TEXTSPLIT('Data Table'!R285, CHAR(10)))+2,
                  SEARCH("hrs", _xlfn.TEXTSPLIT('Data Table'!R285, CHAR(10)))-SEARCH("-", _xlfn.TEXTSPLIT('Data Table'!R285, CHAR(10)))-2))/12)
               ), 2),
               "-"
            )
         )
      )
   )
)</f>
        <v>3</v>
      </c>
      <c r="Q284" s="203" cm="1">
        <f t="array" ref="Q284">IF('Data Table'!S285="", "-",
   IF('Data Table'!S285="-", "-",
      IF(ISNUMBER('Data Table'!S285*1), 'Data Table'!S285,
         IF(ISNUMBER(SEARCH("hrs", 'Data Table'!S285)),
            IFERROR(
               ROUND(SUMPRODUCT(
                  VALUE(LEFT(_xlfn.TEXTSPLIT('Data Table'!S285, CHAR(10)), FIND("-", _xlfn.TEXTSPLIT('Data Table'!S285, CHAR(10)))-1)) *
                  (VALUE(MID(_xlfn.TEXTSPLIT('Data Table'!S285, CHAR(10)), FIND("-", _xlfn.TEXTSPLIT('Data Table'!S285, CHAR(10)))+2,
                  SEARCH("hrs", _xlfn.TEXTSPLIT('Data Table'!S285, CHAR(10)))-SEARCH("-", _xlfn.TEXTSPLIT('Data Table'!S285, CHAR(10)))-2))/12)
               ), 2),
               "-"
            )
         )
      )
   )
)</f>
        <v>3</v>
      </c>
      <c r="R284" s="203" cm="1">
        <f t="array" ref="R284">IF('Data Table'!T285="", "-",
   IF('Data Table'!T285="-", "-",
      IF(ISNUMBER('Data Table'!T285*1), 'Data Table'!T285,
         IF(ISNUMBER(SEARCH("hrs", 'Data Table'!T285)),
            IFERROR(
               ROUND(SUMPRODUCT(
                  VALUE(LEFT(_xlfn.TEXTSPLIT('Data Table'!T285, CHAR(10)), FIND("-", _xlfn.TEXTSPLIT('Data Table'!T285, CHAR(10)))-1)) *
                  (VALUE(MID(_xlfn.TEXTSPLIT('Data Table'!T285, CHAR(10)), FIND("-", _xlfn.TEXTSPLIT('Data Table'!T285, CHAR(10)))+2,
                  SEARCH("hrs", _xlfn.TEXTSPLIT('Data Table'!T285, CHAR(10)))-SEARCH("-", _xlfn.TEXTSPLIT('Data Table'!T285, CHAR(10)))-2))/12)
               ), 2),
               "-"
            )
         )
      )
   )
)</f>
        <v>7</v>
      </c>
      <c r="S284" s="203" cm="1">
        <f t="array" ref="S284">IF('Data Table'!U285="", "-",
   IF('Data Table'!U285="-", "-",
      IF(ISNUMBER('Data Table'!U285*1), 'Data Table'!U285,
         IF(ISNUMBER(SEARCH("hrs", 'Data Table'!U285)),
            IFERROR(
               ROUND(SUMPRODUCT(
                  VALUE(LEFT(_xlfn.TEXTSPLIT('Data Table'!U285, CHAR(10)), FIND("-", _xlfn.TEXTSPLIT('Data Table'!U285, CHAR(10)))-1)) *
                  (VALUE(MID(_xlfn.TEXTSPLIT('Data Table'!U285, CHAR(10)), FIND("-", _xlfn.TEXTSPLIT('Data Table'!U285, CHAR(10)))+2,
                  SEARCH("hrs", _xlfn.TEXTSPLIT('Data Table'!U285, CHAR(10)))-SEARCH("-", _xlfn.TEXTSPLIT('Data Table'!U285, CHAR(10)))-2))/12)
               ), 2),
               "-"
            )
         )
      )
   )
)</f>
        <v>7</v>
      </c>
      <c r="T284" s="253">
        <v>30304.572520000002</v>
      </c>
      <c r="U284" s="253">
        <v>74816</v>
      </c>
      <c r="V284" s="253">
        <v>1111</v>
      </c>
      <c r="W284" s="208"/>
    </row>
    <row r="285" spans="1:23" s="3" customFormat="1" ht="20.25" customHeight="1">
      <c r="A285" s="205">
        <v>45595</v>
      </c>
      <c r="B285" s="203" cm="1">
        <f t="array" ref="B285">IF('Data Table'!B286="", "-",
   IF('Data Table'!B286="-", "-",
      IF(ISNUMBER('Data Table'!B286*1), 'Data Table'!B286,
         IF(ISNUMBER(SEARCH("hrs", 'Data Table'!B286)),
            IFERROR(
               ROUND(SUMPRODUCT(
                  VALUE(LEFT(_xlfn.TEXTSPLIT('Data Table'!B286, CHAR(10)), FIND("-", _xlfn.TEXTSPLIT('Data Table'!B286, CHAR(10)))-1)) *
                  (VALUE(MID(_xlfn.TEXTSPLIT('Data Table'!B286, CHAR(10)), FIND("-", _xlfn.TEXTSPLIT('Data Table'!B286, CHAR(10)))+2,
                  SEARCH("hrs", _xlfn.TEXTSPLIT('Data Table'!B286, CHAR(10)))-SEARCH("-", _xlfn.TEXTSPLIT('Data Table'!B286, CHAR(10)))-2))/12)
               ), 2),
               "-"
            )
         )
      )
   )
)</f>
        <v>152</v>
      </c>
      <c r="C285" s="203" cm="1">
        <f t="array" ref="C285">IF('Data Table'!C286="", "-",
   IF('Data Table'!C286="-", "-",
      IF(ISNUMBER('Data Table'!C286*1), 'Data Table'!C286,
         IF(ISNUMBER(SEARCH("hrs", 'Data Table'!C286)),
            IFERROR(
               ROUND(SUMPRODUCT(
                  VALUE(LEFT(_xlfn.TEXTSPLIT('Data Table'!C286, CHAR(10)), FIND("-", _xlfn.TEXTSPLIT('Data Table'!C286, CHAR(10)))-1)) *
                  (VALUE(MID(_xlfn.TEXTSPLIT('Data Table'!C286, CHAR(10)), FIND("-", _xlfn.TEXTSPLIT('Data Table'!C286, CHAR(10)))+2,
                  SEARCH("hrs", _xlfn.TEXTSPLIT('Data Table'!C286, CHAR(10)))-SEARCH("-", _xlfn.TEXTSPLIT('Data Table'!C286, CHAR(10)))-2))/12)
               ), 2),
               "-"
            )
         )
      )
   )
)</f>
        <v>156</v>
      </c>
      <c r="D285" s="203" cm="1">
        <f t="array" ref="D285">IF('Data Table'!D286="", "-",
   IF('Data Table'!D286="-", "-",
      IF(ISNUMBER('Data Table'!D286*1), 'Data Table'!D286,
         IF(ISNUMBER(SEARCH("hrs", 'Data Table'!D286)),
            IFERROR(
               ROUND(SUMPRODUCT(
                  VALUE(LEFT(_xlfn.TEXTSPLIT('Data Table'!D286, CHAR(10)), FIND("-", _xlfn.TEXTSPLIT('Data Table'!D286, CHAR(10)))-1)) *
                  (VALUE(MID(_xlfn.TEXTSPLIT('Data Table'!D286, CHAR(10)), FIND("-", _xlfn.TEXTSPLIT('Data Table'!D286, CHAR(10)))+2,
                  SEARCH("hrs", _xlfn.TEXTSPLIT('Data Table'!D286, CHAR(10)))-SEARCH("-", _xlfn.TEXTSPLIT('Data Table'!D286, CHAR(10)))-2))/12)
               ), 2),
               "-"
            )
         )
      )
   )
)</f>
        <v>29</v>
      </c>
      <c r="E285" s="203" cm="1">
        <f t="array" ref="E285">IF('Data Table'!E286="", "-",
   IF('Data Table'!E286="-", "-",
      IF(ISNUMBER('Data Table'!E286*1), 'Data Table'!E286,
         IF(ISNUMBER(SEARCH("hrs", 'Data Table'!E286)),
            IFERROR(
               ROUND(SUMPRODUCT(
                  VALUE(LEFT(_xlfn.TEXTSPLIT('Data Table'!E286, CHAR(10)), FIND("-", _xlfn.TEXTSPLIT('Data Table'!E286, CHAR(10)))-1)) *
                  (VALUE(MID(_xlfn.TEXTSPLIT('Data Table'!E286, CHAR(10)), FIND("-", _xlfn.TEXTSPLIT('Data Table'!E286, CHAR(10)))+2,
                  SEARCH("hrs", _xlfn.TEXTSPLIT('Data Table'!E286, CHAR(10)))-SEARCH("-", _xlfn.TEXTSPLIT('Data Table'!E286, CHAR(10)))-2))/12)
               ), 2),
               "-"
            )
         )
      )
   )
)</f>
        <v>29</v>
      </c>
      <c r="F285" s="203" cm="1">
        <f t="array" ref="F285">IF('Data Table'!F286="", "-",
   IF('Data Table'!F286="-", "-",
      IF(ISNUMBER('Data Table'!F286*1), 'Data Table'!F286,
         IF(ISNUMBER(SEARCH("hrs", 'Data Table'!F286)),
            IFERROR(
               ROUND(SUMPRODUCT(
                  VALUE(LEFT(_xlfn.TEXTSPLIT('Data Table'!F286, CHAR(10)), FIND("-", _xlfn.TEXTSPLIT('Data Table'!F286, CHAR(10)))-1)) *
                  (VALUE(MID(_xlfn.TEXTSPLIT('Data Table'!F286, CHAR(10)), FIND("-", _xlfn.TEXTSPLIT('Data Table'!F286, CHAR(10)))+2,
                  SEARCH("hrs", _xlfn.TEXTSPLIT('Data Table'!F286, CHAR(10)))-SEARCH("-", _xlfn.TEXTSPLIT('Data Table'!F286, CHAR(10)))-2))/12)
               ), 2),
               "-"
            )
         )
      )
   )
)</f>
        <v>10</v>
      </c>
      <c r="G285" s="203" cm="1">
        <f t="array" ref="G285">IF('Data Table'!G286="", "-",
   IF('Data Table'!G286="-", "-",
      IF(ISNUMBER('Data Table'!G286*1), 'Data Table'!G286,
         IF(ISNUMBER(SEARCH("hrs", 'Data Table'!G286)),
            IFERROR(
               ROUND(SUMPRODUCT(
                  VALUE(LEFT(_xlfn.TEXTSPLIT('Data Table'!G286, CHAR(10)), FIND("-", _xlfn.TEXTSPLIT('Data Table'!G286, CHAR(10)))-1)) *
                  (VALUE(MID(_xlfn.TEXTSPLIT('Data Table'!G286, CHAR(10)), FIND("-", _xlfn.TEXTSPLIT('Data Table'!G286, CHAR(10)))+2,
                  SEARCH("hrs", _xlfn.TEXTSPLIT('Data Table'!G286, CHAR(10)))-SEARCH("-", _xlfn.TEXTSPLIT('Data Table'!G286, CHAR(10)))-2))/12)
               ), 2),
               "-"
            )
         )
      )
   )
)</f>
        <v>9</v>
      </c>
      <c r="H285" s="203" cm="1">
        <f t="array" ref="H285">IF('Data Table'!H286="", "-",
   IF('Data Table'!H286="-", "-",
      IF(ISNUMBER('Data Table'!H286*1), 'Data Table'!H286,
         IF(ISNUMBER(SEARCH("hrs", 'Data Table'!H286)),
            IFERROR(
               ROUND(SUMPRODUCT(
                  VALUE(LEFT(_xlfn.TEXTSPLIT('Data Table'!H286, CHAR(10)), FIND("-", _xlfn.TEXTSPLIT('Data Table'!H286, CHAR(10)))-1)) *
                  (VALUE(MID(_xlfn.TEXTSPLIT('Data Table'!H286, CHAR(10)), FIND("-", _xlfn.TEXTSPLIT('Data Table'!H286, CHAR(10)))+2,
                  SEARCH("hrs", _xlfn.TEXTSPLIT('Data Table'!H286, CHAR(10)))-SEARCH("-", _xlfn.TEXTSPLIT('Data Table'!H286, CHAR(10)))-2))/12)
               ), 2),
               "-"
            )
         )
      )
   )
)</f>
        <v>11</v>
      </c>
      <c r="I285" s="203" cm="1">
        <f t="array" ref="I285">IF('Data Table'!I286="", "-",
   IF('Data Table'!I286="-", "-",
      IF(ISNUMBER('Data Table'!I286*1), 'Data Table'!I286,
         IF(ISNUMBER(SEARCH("hrs", 'Data Table'!I286)),
            IFERROR(
               ROUND(SUMPRODUCT(
                  VALUE(LEFT(_xlfn.TEXTSPLIT('Data Table'!I286, CHAR(10)), FIND("-", _xlfn.TEXTSPLIT('Data Table'!I286, CHAR(10)))-1)) *
                  (VALUE(MID(_xlfn.TEXTSPLIT('Data Table'!I286, CHAR(10)), FIND("-", _xlfn.TEXTSPLIT('Data Table'!I286, CHAR(10)))+2,
                  SEARCH("hrs", _xlfn.TEXTSPLIT('Data Table'!I286, CHAR(10)))-SEARCH("-", _xlfn.TEXTSPLIT('Data Table'!I286, CHAR(10)))-2))/12)
               ), 2),
               "-"
            )
         )
      )
   )
)</f>
        <v>10</v>
      </c>
      <c r="J285" s="203" cm="1">
        <f t="array" ref="J285">IF('Data Table'!J286="", "-",
   IF('Data Table'!J286="-", "-",
      IF(ISNUMBER('Data Table'!J286*1), 'Data Table'!J286,
         IF(ISNUMBER(SEARCH("hrs", 'Data Table'!J286)),
            IFERROR(
               ROUND(SUMPRODUCT(
                  VALUE(LEFT(_xlfn.TEXTSPLIT('Data Table'!J286, CHAR(10)), FIND("-", _xlfn.TEXTSPLIT('Data Table'!J286, CHAR(10)))-1)) *
                  (VALUE(MID(_xlfn.TEXTSPLIT('Data Table'!J286, CHAR(10)), FIND("-", _xlfn.TEXTSPLIT('Data Table'!J286, CHAR(10)))+2,
                  SEARCH("hrs", _xlfn.TEXTSPLIT('Data Table'!J286, CHAR(10)))-SEARCH("-", _xlfn.TEXTSPLIT('Data Table'!J286, CHAR(10)))-2))/12)
               ), 2),
               "-"
            )
         )
      )
   )
)</f>
        <v>3</v>
      </c>
      <c r="K285" s="203" cm="1">
        <f t="array" ref="K285">IF('Data Table'!K286="", "-",
   IF('Data Table'!K286="-", "-",
      IF(ISNUMBER('Data Table'!K286*1), 'Data Table'!K286,
         IF(ISNUMBER(SEARCH("hrs", 'Data Table'!K286)),
            IFERROR(
               ROUND(SUMPRODUCT(
                  VALUE(LEFT(_xlfn.TEXTSPLIT('Data Table'!K286, CHAR(10)), FIND("-", _xlfn.TEXTSPLIT('Data Table'!K286, CHAR(10)))-1)) *
                  (VALUE(MID(_xlfn.TEXTSPLIT('Data Table'!K286, CHAR(10)), FIND("-", _xlfn.TEXTSPLIT('Data Table'!K286, CHAR(10)))+2,
                  SEARCH("hrs", _xlfn.TEXTSPLIT('Data Table'!K286, CHAR(10)))-SEARCH("-", _xlfn.TEXTSPLIT('Data Table'!K286, CHAR(10)))-2))/12)
               ), 2),
               "-"
            )
         )
      )
   )
)</f>
        <v>3</v>
      </c>
      <c r="L285" s="203" cm="1">
        <f t="array" ref="L285">IF('Data Table'!N286="", "-",
   IF('Data Table'!N286="-", "-",
      IF(ISNUMBER('Data Table'!N286*1), 'Data Table'!N286,
         IF(ISNUMBER(SEARCH("hrs", 'Data Table'!N286)),
            IFERROR(
               ROUND(SUMPRODUCT(
                  VALUE(LEFT(_xlfn.TEXTSPLIT('Data Table'!N286, CHAR(10)), FIND("-", _xlfn.TEXTSPLIT('Data Table'!N286, CHAR(10)))-1)) *
                  (VALUE(MID(_xlfn.TEXTSPLIT('Data Table'!N286, CHAR(10)), FIND("-", _xlfn.TEXTSPLIT('Data Table'!N286, CHAR(10)))+2,
                  SEARCH("hrs", _xlfn.TEXTSPLIT('Data Table'!N286, CHAR(10)))-SEARCH("-", _xlfn.TEXTSPLIT('Data Table'!N286, CHAR(10)))-2))/12)
               ), 2),
               "-"
            )
         )
      )
   )
)</f>
        <v>2</v>
      </c>
      <c r="M285" s="203" cm="1">
        <f t="array" ref="M285">IF('Data Table'!O286="", "-",
   IF('Data Table'!O286="-", "-",
      IF(ISNUMBER('Data Table'!O286*1), 'Data Table'!O286,
         IF(ISNUMBER(SEARCH("hrs", 'Data Table'!O286)),
            IFERROR(
               ROUND(SUMPRODUCT(
                  VALUE(LEFT(_xlfn.TEXTSPLIT('Data Table'!O286, CHAR(10)), FIND("-", _xlfn.TEXTSPLIT('Data Table'!O286, CHAR(10)))-1)) *
                  (VALUE(MID(_xlfn.TEXTSPLIT('Data Table'!O286, CHAR(10)), FIND("-", _xlfn.TEXTSPLIT('Data Table'!O286, CHAR(10)))+2,
                  SEARCH("hrs", _xlfn.TEXTSPLIT('Data Table'!O286, CHAR(10)))-SEARCH("-", _xlfn.TEXTSPLIT('Data Table'!O286, CHAR(10)))-2))/12)
               ), 2),
               "-"
            )
         )
      )
   )
)</f>
        <v>1.42</v>
      </c>
      <c r="N285" s="203" cm="1">
        <f t="array" ref="N285">IF('Data Table'!P286="", "-",
   IF('Data Table'!P286="-", "-",
      IF(ISNUMBER('Data Table'!P286*1), 'Data Table'!P286,
         IF(ISNUMBER(SEARCH("hrs", 'Data Table'!P286)),
            IFERROR(
               ROUND(SUMPRODUCT(
                  VALUE(LEFT(_xlfn.TEXTSPLIT('Data Table'!P286, CHAR(10)), FIND("-", _xlfn.TEXTSPLIT('Data Table'!P286, CHAR(10)))-1)) *
                  (VALUE(MID(_xlfn.TEXTSPLIT('Data Table'!P286, CHAR(10)), FIND("-", _xlfn.TEXTSPLIT('Data Table'!P286, CHAR(10)))+2,
                  SEARCH("hrs", _xlfn.TEXTSPLIT('Data Table'!P286, CHAR(10)))-SEARCH("-", _xlfn.TEXTSPLIT('Data Table'!P286, CHAR(10)))-2))/12)
               ), 2),
               "-"
            )
         )
      )
   )
)</f>
        <v>7</v>
      </c>
      <c r="O285" s="203" cm="1">
        <f t="array" ref="O285">IF('Data Table'!Q286="", "-",
   IF('Data Table'!Q286="-", "-",
      IF(ISNUMBER('Data Table'!Q286*1), 'Data Table'!Q286,
         IF(ISNUMBER(SEARCH("hrs", 'Data Table'!Q286)),
            IFERROR(
               ROUND(SUMPRODUCT(
                  VALUE(LEFT(_xlfn.TEXTSPLIT('Data Table'!Q286, CHAR(10)), FIND("-", _xlfn.TEXTSPLIT('Data Table'!Q286, CHAR(10)))-1)) *
                  (VALUE(MID(_xlfn.TEXTSPLIT('Data Table'!Q286, CHAR(10)), FIND("-", _xlfn.TEXTSPLIT('Data Table'!Q286, CHAR(10)))+2,
                  SEARCH("hrs", _xlfn.TEXTSPLIT('Data Table'!Q286, CHAR(10)))-SEARCH("-", _xlfn.TEXTSPLIT('Data Table'!Q286, CHAR(10)))-2))/12)
               ), 2),
               "-"
            )
         )
      )
   )
)</f>
        <v>6</v>
      </c>
      <c r="P285" s="203" cm="1">
        <f t="array" ref="P285">IF('Data Table'!R286="", "-",
   IF('Data Table'!R286="-", "-",
      IF(ISNUMBER('Data Table'!R286*1), 'Data Table'!R286,
         IF(ISNUMBER(SEARCH("hrs", 'Data Table'!R286)),
            IFERROR(
               ROUND(SUMPRODUCT(
                  VALUE(LEFT(_xlfn.TEXTSPLIT('Data Table'!R286, CHAR(10)), FIND("-", _xlfn.TEXTSPLIT('Data Table'!R286, CHAR(10)))-1)) *
                  (VALUE(MID(_xlfn.TEXTSPLIT('Data Table'!R286, CHAR(10)), FIND("-", _xlfn.TEXTSPLIT('Data Table'!R286, CHAR(10)))+2,
                  SEARCH("hrs", _xlfn.TEXTSPLIT('Data Table'!R286, CHAR(10)))-SEARCH("-", _xlfn.TEXTSPLIT('Data Table'!R286, CHAR(10)))-2))/12)
               ), 2),
               "-"
            )
         )
      )
   )
)</f>
        <v>3</v>
      </c>
      <c r="Q285" s="203" cm="1">
        <f t="array" ref="Q285">IF('Data Table'!S286="", "-",
   IF('Data Table'!S286="-", "-",
      IF(ISNUMBER('Data Table'!S286*1), 'Data Table'!S286,
         IF(ISNUMBER(SEARCH("hrs", 'Data Table'!S286)),
            IFERROR(
               ROUND(SUMPRODUCT(
                  VALUE(LEFT(_xlfn.TEXTSPLIT('Data Table'!S286, CHAR(10)), FIND("-", _xlfn.TEXTSPLIT('Data Table'!S286, CHAR(10)))-1)) *
                  (VALUE(MID(_xlfn.TEXTSPLIT('Data Table'!S286, CHAR(10)), FIND("-", _xlfn.TEXTSPLIT('Data Table'!S286, CHAR(10)))+2,
                  SEARCH("hrs", _xlfn.TEXTSPLIT('Data Table'!S286, CHAR(10)))-SEARCH("-", _xlfn.TEXTSPLIT('Data Table'!S286, CHAR(10)))-2))/12)
               ), 2),
               "-"
            )
         )
      )
   )
)</f>
        <v>3</v>
      </c>
      <c r="R285" s="203" cm="1">
        <f t="array" ref="R285">IF('Data Table'!T286="", "-",
   IF('Data Table'!T286="-", "-",
      IF(ISNUMBER('Data Table'!T286*1), 'Data Table'!T286,
         IF(ISNUMBER(SEARCH("hrs", 'Data Table'!T286)),
            IFERROR(
               ROUND(SUMPRODUCT(
                  VALUE(LEFT(_xlfn.TEXTSPLIT('Data Table'!T286, CHAR(10)), FIND("-", _xlfn.TEXTSPLIT('Data Table'!T286, CHAR(10)))-1)) *
                  (VALUE(MID(_xlfn.TEXTSPLIT('Data Table'!T286, CHAR(10)), FIND("-", _xlfn.TEXTSPLIT('Data Table'!T286, CHAR(10)))+2,
                  SEARCH("hrs", _xlfn.TEXTSPLIT('Data Table'!T286, CHAR(10)))-SEARCH("-", _xlfn.TEXTSPLIT('Data Table'!T286, CHAR(10)))-2))/12)
               ), 2),
               "-"
            )
         )
      )
   )
)</f>
        <v>7</v>
      </c>
      <c r="S285" s="203" cm="1">
        <f t="array" ref="S285">IF('Data Table'!U286="", "-",
   IF('Data Table'!U286="-", "-",
      IF(ISNUMBER('Data Table'!U286*1), 'Data Table'!U286,
         IF(ISNUMBER(SEARCH("hrs", 'Data Table'!U286)),
            IFERROR(
               ROUND(SUMPRODUCT(
                  VALUE(LEFT(_xlfn.TEXTSPLIT('Data Table'!U286, CHAR(10)), FIND("-", _xlfn.TEXTSPLIT('Data Table'!U286, CHAR(10)))-1)) *
                  (VALUE(MID(_xlfn.TEXTSPLIT('Data Table'!U286, CHAR(10)), FIND("-", _xlfn.TEXTSPLIT('Data Table'!U286, CHAR(10)))+2,
                  SEARCH("hrs", _xlfn.TEXTSPLIT('Data Table'!U286, CHAR(10)))-SEARCH("-", _xlfn.TEXTSPLIT('Data Table'!U286, CHAR(10)))-2))/12)
               ), 2),
               "-"
            )
         )
      )
   )
)</f>
        <v>7</v>
      </c>
      <c r="T285" s="253">
        <v>28350.80099</v>
      </c>
      <c r="U285" s="253">
        <v>81908</v>
      </c>
      <c r="V285" s="253">
        <v>1121</v>
      </c>
      <c r="W285" s="208"/>
    </row>
    <row r="286" spans="1:23" s="3" customFormat="1" ht="20.25" customHeight="1">
      <c r="A286" s="205">
        <v>45596</v>
      </c>
      <c r="B286" s="203" cm="1">
        <f t="array" ref="B286">IF('Data Table'!B287="", "-",
   IF('Data Table'!B287="-", "-",
      IF(ISNUMBER('Data Table'!B287*1), 'Data Table'!B287,
         IF(ISNUMBER(SEARCH("hrs", 'Data Table'!B287)),
            IFERROR(
               ROUND(SUMPRODUCT(
                  VALUE(LEFT(_xlfn.TEXTSPLIT('Data Table'!B287, CHAR(10)), FIND("-", _xlfn.TEXTSPLIT('Data Table'!B287, CHAR(10)))-1)) *
                  (VALUE(MID(_xlfn.TEXTSPLIT('Data Table'!B287, CHAR(10)), FIND("-", _xlfn.TEXTSPLIT('Data Table'!B287, CHAR(10)))+2,
                  SEARCH("hrs", _xlfn.TEXTSPLIT('Data Table'!B287, CHAR(10)))-SEARCH("-", _xlfn.TEXTSPLIT('Data Table'!B287, CHAR(10)))-2))/12)
               ), 2),
               "-"
            )
         )
      )
   )
)</f>
        <v>156</v>
      </c>
      <c r="C286" s="203" cm="1">
        <f t="array" ref="C286">IF('Data Table'!C287="", "-",
   IF('Data Table'!C287="-", "-",
      IF(ISNUMBER('Data Table'!C287*1), 'Data Table'!C287,
         IF(ISNUMBER(SEARCH("hrs", 'Data Table'!C287)),
            IFERROR(
               ROUND(SUMPRODUCT(
                  VALUE(LEFT(_xlfn.TEXTSPLIT('Data Table'!C287, CHAR(10)), FIND("-", _xlfn.TEXTSPLIT('Data Table'!C287, CHAR(10)))-1)) *
                  (VALUE(MID(_xlfn.TEXTSPLIT('Data Table'!C287, CHAR(10)), FIND("-", _xlfn.TEXTSPLIT('Data Table'!C287, CHAR(10)))+2,
                  SEARCH("hrs", _xlfn.TEXTSPLIT('Data Table'!C287, CHAR(10)))-SEARCH("-", _xlfn.TEXTSPLIT('Data Table'!C287, CHAR(10)))-2))/12)
               ), 2),
               "-"
            )
         )
      )
   )
)</f>
        <v>152</v>
      </c>
      <c r="D286" s="203" cm="1">
        <f t="array" ref="D286">IF('Data Table'!D287="", "-",
   IF('Data Table'!D287="-", "-",
      IF(ISNUMBER('Data Table'!D287*1), 'Data Table'!D287,
         IF(ISNUMBER(SEARCH("hrs", 'Data Table'!D287)),
            IFERROR(
               ROUND(SUMPRODUCT(
                  VALUE(LEFT(_xlfn.TEXTSPLIT('Data Table'!D287, CHAR(10)), FIND("-", _xlfn.TEXTSPLIT('Data Table'!D287, CHAR(10)))-1)) *
                  (VALUE(MID(_xlfn.TEXTSPLIT('Data Table'!D287, CHAR(10)), FIND("-", _xlfn.TEXTSPLIT('Data Table'!D287, CHAR(10)))+2,
                  SEARCH("hrs", _xlfn.TEXTSPLIT('Data Table'!D287, CHAR(10)))-SEARCH("-", _xlfn.TEXTSPLIT('Data Table'!D287, CHAR(10)))-2))/12)
               ), 2),
               "-"
            )
         )
      )
   )
)</f>
        <v>29</v>
      </c>
      <c r="E286" s="203" cm="1">
        <f t="array" ref="E286">IF('Data Table'!E287="", "-",
   IF('Data Table'!E287="-", "-",
      IF(ISNUMBER('Data Table'!E287*1), 'Data Table'!E287,
         IF(ISNUMBER(SEARCH("hrs", 'Data Table'!E287)),
            IFERROR(
               ROUND(SUMPRODUCT(
                  VALUE(LEFT(_xlfn.TEXTSPLIT('Data Table'!E287, CHAR(10)), FIND("-", _xlfn.TEXTSPLIT('Data Table'!E287, CHAR(10)))-1)) *
                  (VALUE(MID(_xlfn.TEXTSPLIT('Data Table'!E287, CHAR(10)), FIND("-", _xlfn.TEXTSPLIT('Data Table'!E287, CHAR(10)))+2,
                  SEARCH("hrs", _xlfn.TEXTSPLIT('Data Table'!E287, CHAR(10)))-SEARCH("-", _xlfn.TEXTSPLIT('Data Table'!E287, CHAR(10)))-2))/12)
               ), 2),
               "-"
            )
         )
      )
   )
)</f>
        <v>30</v>
      </c>
      <c r="F286" s="203" cm="1">
        <f t="array" ref="F286">IF('Data Table'!F287="", "-",
   IF('Data Table'!F287="-", "-",
      IF(ISNUMBER('Data Table'!F287*1), 'Data Table'!F287,
         IF(ISNUMBER(SEARCH("hrs", 'Data Table'!F287)),
            IFERROR(
               ROUND(SUMPRODUCT(
                  VALUE(LEFT(_xlfn.TEXTSPLIT('Data Table'!F287, CHAR(10)), FIND("-", _xlfn.TEXTSPLIT('Data Table'!F287, CHAR(10)))-1)) *
                  (VALUE(MID(_xlfn.TEXTSPLIT('Data Table'!F287, CHAR(10)), FIND("-", _xlfn.TEXTSPLIT('Data Table'!F287, CHAR(10)))+2,
                  SEARCH("hrs", _xlfn.TEXTSPLIT('Data Table'!F287, CHAR(10)))-SEARCH("-", _xlfn.TEXTSPLIT('Data Table'!F287, CHAR(10)))-2))/12)
               ), 2),
               "-"
            )
         )
      )
   )
)</f>
        <v>9</v>
      </c>
      <c r="G286" s="203" cm="1">
        <f t="array" ref="G286">IF('Data Table'!G287="", "-",
   IF('Data Table'!G287="-", "-",
      IF(ISNUMBER('Data Table'!G287*1), 'Data Table'!G287,
         IF(ISNUMBER(SEARCH("hrs", 'Data Table'!G287)),
            IFERROR(
               ROUND(SUMPRODUCT(
                  VALUE(LEFT(_xlfn.TEXTSPLIT('Data Table'!G287, CHAR(10)), FIND("-", _xlfn.TEXTSPLIT('Data Table'!G287, CHAR(10)))-1)) *
                  (VALUE(MID(_xlfn.TEXTSPLIT('Data Table'!G287, CHAR(10)), FIND("-", _xlfn.TEXTSPLIT('Data Table'!G287, CHAR(10)))+2,
                  SEARCH("hrs", _xlfn.TEXTSPLIT('Data Table'!G287, CHAR(10)))-SEARCH("-", _xlfn.TEXTSPLIT('Data Table'!G287, CHAR(10)))-2))/12)
               ), 2),
               "-"
            )
         )
      )
   )
)</f>
        <v>9</v>
      </c>
      <c r="H286" s="203" cm="1">
        <f t="array" ref="H286">IF('Data Table'!H287="", "-",
   IF('Data Table'!H287="-", "-",
      IF(ISNUMBER('Data Table'!H287*1), 'Data Table'!H287,
         IF(ISNUMBER(SEARCH("hrs", 'Data Table'!H287)),
            IFERROR(
               ROUND(SUMPRODUCT(
                  VALUE(LEFT(_xlfn.TEXTSPLIT('Data Table'!H287, CHAR(10)), FIND("-", _xlfn.TEXTSPLIT('Data Table'!H287, CHAR(10)))-1)) *
                  (VALUE(MID(_xlfn.TEXTSPLIT('Data Table'!H287, CHAR(10)), FIND("-", _xlfn.TEXTSPLIT('Data Table'!H287, CHAR(10)))+2,
                  SEARCH("hrs", _xlfn.TEXTSPLIT('Data Table'!H287, CHAR(10)))-SEARCH("-", _xlfn.TEXTSPLIT('Data Table'!H287, CHAR(10)))-2))/12)
               ), 2),
               "-"
            )
         )
      )
   )
)</f>
        <v>11</v>
      </c>
      <c r="I286" s="203" cm="1">
        <f t="array" ref="I286">IF('Data Table'!I287="", "-",
   IF('Data Table'!I287="-", "-",
      IF(ISNUMBER('Data Table'!I287*1), 'Data Table'!I287,
         IF(ISNUMBER(SEARCH("hrs", 'Data Table'!I287)),
            IFERROR(
               ROUND(SUMPRODUCT(
                  VALUE(LEFT(_xlfn.TEXTSPLIT('Data Table'!I287, CHAR(10)), FIND("-", _xlfn.TEXTSPLIT('Data Table'!I287, CHAR(10)))-1)) *
                  (VALUE(MID(_xlfn.TEXTSPLIT('Data Table'!I287, CHAR(10)), FIND("-", _xlfn.TEXTSPLIT('Data Table'!I287, CHAR(10)))+2,
                  SEARCH("hrs", _xlfn.TEXTSPLIT('Data Table'!I287, CHAR(10)))-SEARCH("-", _xlfn.TEXTSPLIT('Data Table'!I287, CHAR(10)))-2))/12)
               ), 2),
               "-"
            )
         )
      )
   )
)</f>
        <v>10</v>
      </c>
      <c r="J286" s="203" cm="1">
        <f t="array" ref="J286">IF('Data Table'!J287="", "-",
   IF('Data Table'!J287="-", "-",
      IF(ISNUMBER('Data Table'!J287*1), 'Data Table'!J287,
         IF(ISNUMBER(SEARCH("hrs", 'Data Table'!J287)),
            IFERROR(
               ROUND(SUMPRODUCT(
                  VALUE(LEFT(_xlfn.TEXTSPLIT('Data Table'!J287, CHAR(10)), FIND("-", _xlfn.TEXTSPLIT('Data Table'!J287, CHAR(10)))-1)) *
                  (VALUE(MID(_xlfn.TEXTSPLIT('Data Table'!J287, CHAR(10)), FIND("-", _xlfn.TEXTSPLIT('Data Table'!J287, CHAR(10)))+2,
                  SEARCH("hrs", _xlfn.TEXTSPLIT('Data Table'!J287, CHAR(10)))-SEARCH("-", _xlfn.TEXTSPLIT('Data Table'!J287, CHAR(10)))-2))/12)
               ), 2),
               "-"
            )
         )
      )
   )
)</f>
        <v>3</v>
      </c>
      <c r="K286" s="203" cm="1">
        <f t="array" ref="K286">IF('Data Table'!K287="", "-",
   IF('Data Table'!K287="-", "-",
      IF(ISNUMBER('Data Table'!K287*1), 'Data Table'!K287,
         IF(ISNUMBER(SEARCH("hrs", 'Data Table'!K287)),
            IFERROR(
               ROUND(SUMPRODUCT(
                  VALUE(LEFT(_xlfn.TEXTSPLIT('Data Table'!K287, CHAR(10)), FIND("-", _xlfn.TEXTSPLIT('Data Table'!K287, CHAR(10)))-1)) *
                  (VALUE(MID(_xlfn.TEXTSPLIT('Data Table'!K287, CHAR(10)), FIND("-", _xlfn.TEXTSPLIT('Data Table'!K287, CHAR(10)))+2,
                  SEARCH("hrs", _xlfn.TEXTSPLIT('Data Table'!K287, CHAR(10)))-SEARCH("-", _xlfn.TEXTSPLIT('Data Table'!K287, CHAR(10)))-2))/12)
               ), 2),
               "-"
            )
         )
      )
   )
)</f>
        <v>3</v>
      </c>
      <c r="L286" s="203" cm="1">
        <f t="array" ref="L286">IF('Data Table'!N287="", "-",
   IF('Data Table'!N287="-", "-",
      IF(ISNUMBER('Data Table'!N287*1), 'Data Table'!N287,
         IF(ISNUMBER(SEARCH("hrs", 'Data Table'!N287)),
            IFERROR(
               ROUND(SUMPRODUCT(
                  VALUE(LEFT(_xlfn.TEXTSPLIT('Data Table'!N287, CHAR(10)), FIND("-", _xlfn.TEXTSPLIT('Data Table'!N287, CHAR(10)))-1)) *
                  (VALUE(MID(_xlfn.TEXTSPLIT('Data Table'!N287, CHAR(10)), FIND("-", _xlfn.TEXTSPLIT('Data Table'!N287, CHAR(10)))+2,
                  SEARCH("hrs", _xlfn.TEXTSPLIT('Data Table'!N287, CHAR(10)))-SEARCH("-", _xlfn.TEXTSPLIT('Data Table'!N287, CHAR(10)))-2))/12)
               ), 2),
               "-"
            )
         )
      )
   )
)</f>
        <v>2.67</v>
      </c>
      <c r="M286" s="203" cm="1">
        <f t="array" ref="M286">IF('Data Table'!O287="", "-",
   IF('Data Table'!O287="-", "-",
      IF(ISNUMBER('Data Table'!O287*1), 'Data Table'!O287,
         IF(ISNUMBER(SEARCH("hrs", 'Data Table'!O287)),
            IFERROR(
               ROUND(SUMPRODUCT(
                  VALUE(LEFT(_xlfn.TEXTSPLIT('Data Table'!O287, CHAR(10)), FIND("-", _xlfn.TEXTSPLIT('Data Table'!O287, CHAR(10)))-1)) *
                  (VALUE(MID(_xlfn.TEXTSPLIT('Data Table'!O287, CHAR(10)), FIND("-", _xlfn.TEXTSPLIT('Data Table'!O287, CHAR(10)))+2,
                  SEARCH("hrs", _xlfn.TEXTSPLIT('Data Table'!O287, CHAR(10)))-SEARCH("-", _xlfn.TEXTSPLIT('Data Table'!O287, CHAR(10)))-2))/12)
               ), 2),
               "-"
            )
         )
      )
   )
)</f>
        <v>2</v>
      </c>
      <c r="N286" s="203" cm="1">
        <f t="array" ref="N286">IF('Data Table'!P287="", "-",
   IF('Data Table'!P287="-", "-",
      IF(ISNUMBER('Data Table'!P287*1), 'Data Table'!P287,
         IF(ISNUMBER(SEARCH("hrs", 'Data Table'!P287)),
            IFERROR(
               ROUND(SUMPRODUCT(
                  VALUE(LEFT(_xlfn.TEXTSPLIT('Data Table'!P287, CHAR(10)), FIND("-", _xlfn.TEXTSPLIT('Data Table'!P287, CHAR(10)))-1)) *
                  (VALUE(MID(_xlfn.TEXTSPLIT('Data Table'!P287, CHAR(10)), FIND("-", _xlfn.TEXTSPLIT('Data Table'!P287, CHAR(10)))+2,
                  SEARCH("hrs", _xlfn.TEXTSPLIT('Data Table'!P287, CHAR(10)))-SEARCH("-", _xlfn.TEXTSPLIT('Data Table'!P287, CHAR(10)))-2))/12)
               ), 2),
               "-"
            )
         )
      )
   )
)</f>
        <v>7</v>
      </c>
      <c r="O286" s="203" cm="1">
        <f t="array" ref="O286">IF('Data Table'!Q287="", "-",
   IF('Data Table'!Q287="-", "-",
      IF(ISNUMBER('Data Table'!Q287*1), 'Data Table'!Q287,
         IF(ISNUMBER(SEARCH("hrs", 'Data Table'!Q287)),
            IFERROR(
               ROUND(SUMPRODUCT(
                  VALUE(LEFT(_xlfn.TEXTSPLIT('Data Table'!Q287, CHAR(10)), FIND("-", _xlfn.TEXTSPLIT('Data Table'!Q287, CHAR(10)))-1)) *
                  (VALUE(MID(_xlfn.TEXTSPLIT('Data Table'!Q287, CHAR(10)), FIND("-", _xlfn.TEXTSPLIT('Data Table'!Q287, CHAR(10)))+2,
                  SEARCH("hrs", _xlfn.TEXTSPLIT('Data Table'!Q287, CHAR(10)))-SEARCH("-", _xlfn.TEXTSPLIT('Data Table'!Q287, CHAR(10)))-2))/12)
               ), 2),
               "-"
            )
         )
      )
   )
)</f>
        <v>4</v>
      </c>
      <c r="P286" s="203" cm="1">
        <f t="array" ref="P286">IF('Data Table'!R287="", "-",
   IF('Data Table'!R287="-", "-",
      IF(ISNUMBER('Data Table'!R287*1), 'Data Table'!R287,
         IF(ISNUMBER(SEARCH("hrs", 'Data Table'!R287)),
            IFERROR(
               ROUND(SUMPRODUCT(
                  VALUE(LEFT(_xlfn.TEXTSPLIT('Data Table'!R287, CHAR(10)), FIND("-", _xlfn.TEXTSPLIT('Data Table'!R287, CHAR(10)))-1)) *
                  (VALUE(MID(_xlfn.TEXTSPLIT('Data Table'!R287, CHAR(10)), FIND("-", _xlfn.TEXTSPLIT('Data Table'!R287, CHAR(10)))+2,
                  SEARCH("hrs", _xlfn.TEXTSPLIT('Data Table'!R287, CHAR(10)))-SEARCH("-", _xlfn.TEXTSPLIT('Data Table'!R287, CHAR(10)))-2))/12)
               ), 2),
               "-"
            )
         )
      )
   )
)</f>
        <v>3</v>
      </c>
      <c r="Q286" s="203" cm="1">
        <f t="array" ref="Q286">IF('Data Table'!S287="", "-",
   IF('Data Table'!S287="-", "-",
      IF(ISNUMBER('Data Table'!S287*1), 'Data Table'!S287,
         IF(ISNUMBER(SEARCH("hrs", 'Data Table'!S287)),
            IFERROR(
               ROUND(SUMPRODUCT(
                  VALUE(LEFT(_xlfn.TEXTSPLIT('Data Table'!S287, CHAR(10)), FIND("-", _xlfn.TEXTSPLIT('Data Table'!S287, CHAR(10)))-1)) *
                  (VALUE(MID(_xlfn.TEXTSPLIT('Data Table'!S287, CHAR(10)), FIND("-", _xlfn.TEXTSPLIT('Data Table'!S287, CHAR(10)))+2,
                  SEARCH("hrs", _xlfn.TEXTSPLIT('Data Table'!S287, CHAR(10)))-SEARCH("-", _xlfn.TEXTSPLIT('Data Table'!S287, CHAR(10)))-2))/12)
               ), 2),
               "-"
            )
         )
      )
   )
)</f>
        <v>3</v>
      </c>
      <c r="R286" s="203" cm="1">
        <f t="array" ref="R286">IF('Data Table'!T287="", "-",
   IF('Data Table'!T287="-", "-",
      IF(ISNUMBER('Data Table'!T287*1), 'Data Table'!T287,
         IF(ISNUMBER(SEARCH("hrs", 'Data Table'!T287)),
            IFERROR(
               ROUND(SUMPRODUCT(
                  VALUE(LEFT(_xlfn.TEXTSPLIT('Data Table'!T287, CHAR(10)), FIND("-", _xlfn.TEXTSPLIT('Data Table'!T287, CHAR(10)))-1)) *
                  (VALUE(MID(_xlfn.TEXTSPLIT('Data Table'!T287, CHAR(10)), FIND("-", _xlfn.TEXTSPLIT('Data Table'!T287, CHAR(10)))+2,
                  SEARCH("hrs", _xlfn.TEXTSPLIT('Data Table'!T287, CHAR(10)))-SEARCH("-", _xlfn.TEXTSPLIT('Data Table'!T287, CHAR(10)))-2))/12)
               ), 2),
               "-"
            )
         )
      )
   )
)</f>
        <v>7</v>
      </c>
      <c r="S286" s="203" cm="1">
        <f t="array" ref="S286">IF('Data Table'!U287="", "-",
   IF('Data Table'!U287="-", "-",
      IF(ISNUMBER('Data Table'!U287*1), 'Data Table'!U287,
         IF(ISNUMBER(SEARCH("hrs", 'Data Table'!U287)),
            IFERROR(
               ROUND(SUMPRODUCT(
                  VALUE(LEFT(_xlfn.TEXTSPLIT('Data Table'!U287, CHAR(10)), FIND("-", _xlfn.TEXTSPLIT('Data Table'!U287, CHAR(10)))-1)) *
                  (VALUE(MID(_xlfn.TEXTSPLIT('Data Table'!U287, CHAR(10)), FIND("-", _xlfn.TEXTSPLIT('Data Table'!U287, CHAR(10)))+2,
                  SEARCH("hrs", _xlfn.TEXTSPLIT('Data Table'!U287, CHAR(10)))-SEARCH("-", _xlfn.TEXTSPLIT('Data Table'!U287, CHAR(10)))-2))/12)
               ), 2),
               "-"
            )
         )
      )
   )
)</f>
        <v>7</v>
      </c>
      <c r="T286" s="253">
        <v>29333.082480000001</v>
      </c>
      <c r="U286" s="253">
        <v>73176</v>
      </c>
      <c r="V286" s="253">
        <v>1112</v>
      </c>
      <c r="W286" s="208"/>
    </row>
    <row r="287" spans="1:23" s="3" customFormat="1" ht="20.25" customHeight="1">
      <c r="A287" s="205">
        <v>45597</v>
      </c>
      <c r="B287" s="203" cm="1">
        <f t="array" ref="B287">IF('Data Table'!B288="", "-",
   IF('Data Table'!B288="-", "-",
      IF(ISNUMBER('Data Table'!B288*1), 'Data Table'!B288,
         IF(ISNUMBER(SEARCH("hrs", 'Data Table'!B288)),
            IFERROR(
               ROUND(SUMPRODUCT(
                  VALUE(LEFT(_xlfn.TEXTSPLIT('Data Table'!B288, CHAR(10)), FIND("-", _xlfn.TEXTSPLIT('Data Table'!B288, CHAR(10)))-1)) *
                  (VALUE(MID(_xlfn.TEXTSPLIT('Data Table'!B288, CHAR(10)), FIND("-", _xlfn.TEXTSPLIT('Data Table'!B288, CHAR(10)))+2,
                  SEARCH("hrs", _xlfn.TEXTSPLIT('Data Table'!B288, CHAR(10)))-SEARCH("-", _xlfn.TEXTSPLIT('Data Table'!B288, CHAR(10)))-2))/12)
               ), 2),
               "-"
            )
         )
      )
   )
)</f>
        <v>170</v>
      </c>
      <c r="C287" s="203" cm="1">
        <f t="array" ref="C287">IF('Data Table'!C288="", "-",
   IF('Data Table'!C288="-", "-",
      IF(ISNUMBER('Data Table'!C288*1), 'Data Table'!C288,
         IF(ISNUMBER(SEARCH("hrs", 'Data Table'!C288)),
            IFERROR(
               ROUND(SUMPRODUCT(
                  VALUE(LEFT(_xlfn.TEXTSPLIT('Data Table'!C288, CHAR(10)), FIND("-", _xlfn.TEXTSPLIT('Data Table'!C288, CHAR(10)))-1)) *
                  (VALUE(MID(_xlfn.TEXTSPLIT('Data Table'!C288, CHAR(10)), FIND("-", _xlfn.TEXTSPLIT('Data Table'!C288, CHAR(10)))+2,
                  SEARCH("hrs", _xlfn.TEXTSPLIT('Data Table'!C288, CHAR(10)))-SEARCH("-", _xlfn.TEXTSPLIT('Data Table'!C288, CHAR(10)))-2))/12)
               ), 2),
               "-"
            )
         )
      )
   )
)</f>
        <v>149</v>
      </c>
      <c r="D287" s="203" cm="1">
        <f t="array" ref="D287">IF('Data Table'!D288="", "-",
   IF('Data Table'!D288="-", "-",
      IF(ISNUMBER('Data Table'!D288*1), 'Data Table'!D288,
         IF(ISNUMBER(SEARCH("hrs", 'Data Table'!D288)),
            IFERROR(
               ROUND(SUMPRODUCT(
                  VALUE(LEFT(_xlfn.TEXTSPLIT('Data Table'!D288, CHAR(10)), FIND("-", _xlfn.TEXTSPLIT('Data Table'!D288, CHAR(10)))-1)) *
                  (VALUE(MID(_xlfn.TEXTSPLIT('Data Table'!D288, CHAR(10)), FIND("-", _xlfn.TEXTSPLIT('Data Table'!D288, CHAR(10)))+2,
                  SEARCH("hrs", _xlfn.TEXTSPLIT('Data Table'!D288, CHAR(10)))-SEARCH("-", _xlfn.TEXTSPLIT('Data Table'!D288, CHAR(10)))-2))/12)
               ), 2),
               "-"
            )
         )
      )
   )
)</f>
        <v>30</v>
      </c>
      <c r="E287" s="203" cm="1">
        <f t="array" ref="E287">IF('Data Table'!E288="", "-",
   IF('Data Table'!E288="-", "-",
      IF(ISNUMBER('Data Table'!E288*1), 'Data Table'!E288,
         IF(ISNUMBER(SEARCH("hrs", 'Data Table'!E288)),
            IFERROR(
               ROUND(SUMPRODUCT(
                  VALUE(LEFT(_xlfn.TEXTSPLIT('Data Table'!E288, CHAR(10)), FIND("-", _xlfn.TEXTSPLIT('Data Table'!E288, CHAR(10)))-1)) *
                  (VALUE(MID(_xlfn.TEXTSPLIT('Data Table'!E288, CHAR(10)), FIND("-", _xlfn.TEXTSPLIT('Data Table'!E288, CHAR(10)))+2,
                  SEARCH("hrs", _xlfn.TEXTSPLIT('Data Table'!E288, CHAR(10)))-SEARCH("-", _xlfn.TEXTSPLIT('Data Table'!E288, CHAR(10)))-2))/12)
               ), 2),
               "-"
            )
         )
      )
   )
)</f>
        <v>30</v>
      </c>
      <c r="F287" s="203" cm="1">
        <f t="array" ref="F287">IF('Data Table'!F288="", "-",
   IF('Data Table'!F288="-", "-",
      IF(ISNUMBER('Data Table'!F288*1), 'Data Table'!F288,
         IF(ISNUMBER(SEARCH("hrs", 'Data Table'!F288)),
            IFERROR(
               ROUND(SUMPRODUCT(
                  VALUE(LEFT(_xlfn.TEXTSPLIT('Data Table'!F288, CHAR(10)), FIND("-", _xlfn.TEXTSPLIT('Data Table'!F288, CHAR(10)))-1)) *
                  (VALUE(MID(_xlfn.TEXTSPLIT('Data Table'!F288, CHAR(10)), FIND("-", _xlfn.TEXTSPLIT('Data Table'!F288, CHAR(10)))+2,
                  SEARCH("hrs", _xlfn.TEXTSPLIT('Data Table'!F288, CHAR(10)))-SEARCH("-", _xlfn.TEXTSPLIT('Data Table'!F288, CHAR(10)))-2))/12)
               ), 2),
               "-"
            )
         )
      )
   )
)</f>
        <v>10</v>
      </c>
      <c r="G287" s="203" cm="1">
        <f t="array" ref="G287">IF('Data Table'!G288="", "-",
   IF('Data Table'!G288="-", "-",
      IF(ISNUMBER('Data Table'!G288*1), 'Data Table'!G288,
         IF(ISNUMBER(SEARCH("hrs", 'Data Table'!G288)),
            IFERROR(
               ROUND(SUMPRODUCT(
                  VALUE(LEFT(_xlfn.TEXTSPLIT('Data Table'!G288, CHAR(10)), FIND("-", _xlfn.TEXTSPLIT('Data Table'!G288, CHAR(10)))-1)) *
                  (VALUE(MID(_xlfn.TEXTSPLIT('Data Table'!G288, CHAR(10)), FIND("-", _xlfn.TEXTSPLIT('Data Table'!G288, CHAR(10)))+2,
                  SEARCH("hrs", _xlfn.TEXTSPLIT('Data Table'!G288, CHAR(10)))-SEARCH("-", _xlfn.TEXTSPLIT('Data Table'!G288, CHAR(10)))-2))/12)
               ), 2),
               "-"
            )
         )
      )
   )
)</f>
        <v>10</v>
      </c>
      <c r="H287" s="203" cm="1">
        <f t="array" ref="H287">IF('Data Table'!H288="", "-",
   IF('Data Table'!H288="-", "-",
      IF(ISNUMBER('Data Table'!H288*1), 'Data Table'!H288,
         IF(ISNUMBER(SEARCH("hrs", 'Data Table'!H288)),
            IFERROR(
               ROUND(SUMPRODUCT(
                  VALUE(LEFT(_xlfn.TEXTSPLIT('Data Table'!H288, CHAR(10)), FIND("-", _xlfn.TEXTSPLIT('Data Table'!H288, CHAR(10)))-1)) *
                  (VALUE(MID(_xlfn.TEXTSPLIT('Data Table'!H288, CHAR(10)), FIND("-", _xlfn.TEXTSPLIT('Data Table'!H288, CHAR(10)))+2,
                  SEARCH("hrs", _xlfn.TEXTSPLIT('Data Table'!H288, CHAR(10)))-SEARCH("-", _xlfn.TEXTSPLIT('Data Table'!H288, CHAR(10)))-2))/12)
               ), 2),
               "-"
            )
         )
      )
   )
)</f>
        <v>11</v>
      </c>
      <c r="I287" s="203" cm="1">
        <f t="array" ref="I287">IF('Data Table'!I288="", "-",
   IF('Data Table'!I288="-", "-",
      IF(ISNUMBER('Data Table'!I288*1), 'Data Table'!I288,
         IF(ISNUMBER(SEARCH("hrs", 'Data Table'!I288)),
            IFERROR(
               ROUND(SUMPRODUCT(
                  VALUE(LEFT(_xlfn.TEXTSPLIT('Data Table'!I288, CHAR(10)), FIND("-", _xlfn.TEXTSPLIT('Data Table'!I288, CHAR(10)))-1)) *
                  (VALUE(MID(_xlfn.TEXTSPLIT('Data Table'!I288, CHAR(10)), FIND("-", _xlfn.TEXTSPLIT('Data Table'!I288, CHAR(10)))+2,
                  SEARCH("hrs", _xlfn.TEXTSPLIT('Data Table'!I288, CHAR(10)))-SEARCH("-", _xlfn.TEXTSPLIT('Data Table'!I288, CHAR(10)))-2))/12)
               ), 2),
               "-"
            )
         )
      )
   )
)</f>
        <v>11</v>
      </c>
      <c r="J287" s="203" cm="1">
        <f t="array" ref="J287">IF('Data Table'!J288="", "-",
   IF('Data Table'!J288="-", "-",
      IF(ISNUMBER('Data Table'!J288*1), 'Data Table'!J288,
         IF(ISNUMBER(SEARCH("hrs", 'Data Table'!J288)),
            IFERROR(
               ROUND(SUMPRODUCT(
                  VALUE(LEFT(_xlfn.TEXTSPLIT('Data Table'!J288, CHAR(10)), FIND("-", _xlfn.TEXTSPLIT('Data Table'!J288, CHAR(10)))-1)) *
                  (VALUE(MID(_xlfn.TEXTSPLIT('Data Table'!J288, CHAR(10)), FIND("-", _xlfn.TEXTSPLIT('Data Table'!J288, CHAR(10)))+2,
                  SEARCH("hrs", _xlfn.TEXTSPLIT('Data Table'!J288, CHAR(10)))-SEARCH("-", _xlfn.TEXTSPLIT('Data Table'!J288, CHAR(10)))-2))/12)
               ), 2),
               "-"
            )
         )
      )
   )
)</f>
        <v>3</v>
      </c>
      <c r="K287" s="203" cm="1">
        <f t="array" ref="K287">IF('Data Table'!K288="", "-",
   IF('Data Table'!K288="-", "-",
      IF(ISNUMBER('Data Table'!K288*1), 'Data Table'!K288,
         IF(ISNUMBER(SEARCH("hrs", 'Data Table'!K288)),
            IFERROR(
               ROUND(SUMPRODUCT(
                  VALUE(LEFT(_xlfn.TEXTSPLIT('Data Table'!K288, CHAR(10)), FIND("-", _xlfn.TEXTSPLIT('Data Table'!K288, CHAR(10)))-1)) *
                  (VALUE(MID(_xlfn.TEXTSPLIT('Data Table'!K288, CHAR(10)), FIND("-", _xlfn.TEXTSPLIT('Data Table'!K288, CHAR(10)))+2,
                  SEARCH("hrs", _xlfn.TEXTSPLIT('Data Table'!K288, CHAR(10)))-SEARCH("-", _xlfn.TEXTSPLIT('Data Table'!K288, CHAR(10)))-2))/12)
               ), 2),
               "-"
            )
         )
      )
   )
)</f>
        <v>3</v>
      </c>
      <c r="L287" s="203" cm="1">
        <f t="array" ref="L287">IF('Data Table'!N288="", "-",
   IF('Data Table'!N288="-", "-",
      IF(ISNUMBER('Data Table'!N288*1), 'Data Table'!N288,
         IF(ISNUMBER(SEARCH("hrs", 'Data Table'!N288)),
            IFERROR(
               ROUND(SUMPRODUCT(
                  VALUE(LEFT(_xlfn.TEXTSPLIT('Data Table'!N288, CHAR(10)), FIND("-", _xlfn.TEXTSPLIT('Data Table'!N288, CHAR(10)))-1)) *
                  (VALUE(MID(_xlfn.TEXTSPLIT('Data Table'!N288, CHAR(10)), FIND("-", _xlfn.TEXTSPLIT('Data Table'!N288, CHAR(10)))+2,
                  SEARCH("hrs", _xlfn.TEXTSPLIT('Data Table'!N288, CHAR(10)))-SEARCH("-", _xlfn.TEXTSPLIT('Data Table'!N288, CHAR(10)))-2))/12)
               ), 2),
               "-"
            )
         )
      )
   )
)</f>
        <v>2</v>
      </c>
      <c r="M287" s="203" cm="1">
        <f t="array" ref="M287">IF('Data Table'!O288="", "-",
   IF('Data Table'!O288="-", "-",
      IF(ISNUMBER('Data Table'!O288*1), 'Data Table'!O288,
         IF(ISNUMBER(SEARCH("hrs", 'Data Table'!O288)),
            IFERROR(
               ROUND(SUMPRODUCT(
                  VALUE(LEFT(_xlfn.TEXTSPLIT('Data Table'!O288, CHAR(10)), FIND("-", _xlfn.TEXTSPLIT('Data Table'!O288, CHAR(10)))-1)) *
                  (VALUE(MID(_xlfn.TEXTSPLIT('Data Table'!O288, CHAR(10)), FIND("-", _xlfn.TEXTSPLIT('Data Table'!O288, CHAR(10)))+2,
                  SEARCH("hrs", _xlfn.TEXTSPLIT('Data Table'!O288, CHAR(10)))-SEARCH("-", _xlfn.TEXTSPLIT('Data Table'!O288, CHAR(10)))-2))/12)
               ), 2),
               "-"
            )
         )
      )
   )
)</f>
        <v>2</v>
      </c>
      <c r="N287" s="203" cm="1">
        <f t="array" ref="N287">IF('Data Table'!P288="", "-",
   IF('Data Table'!P288="-", "-",
      IF(ISNUMBER('Data Table'!P288*1), 'Data Table'!P288,
         IF(ISNUMBER(SEARCH("hrs", 'Data Table'!P288)),
            IFERROR(
               ROUND(SUMPRODUCT(
                  VALUE(LEFT(_xlfn.TEXTSPLIT('Data Table'!P288, CHAR(10)), FIND("-", _xlfn.TEXTSPLIT('Data Table'!P288, CHAR(10)))-1)) *
                  (VALUE(MID(_xlfn.TEXTSPLIT('Data Table'!P288, CHAR(10)), FIND("-", _xlfn.TEXTSPLIT('Data Table'!P288, CHAR(10)))+2,
                  SEARCH("hrs", _xlfn.TEXTSPLIT('Data Table'!P288, CHAR(10)))-SEARCH("-", _xlfn.TEXTSPLIT('Data Table'!P288, CHAR(10)))-2))/12)
               ), 2),
               "-"
            )
         )
      )
   )
)</f>
        <v>6</v>
      </c>
      <c r="O287" s="203" cm="1">
        <f t="array" ref="O287">IF('Data Table'!Q288="", "-",
   IF('Data Table'!Q288="-", "-",
      IF(ISNUMBER('Data Table'!Q288*1), 'Data Table'!Q288,
         IF(ISNUMBER(SEARCH("hrs", 'Data Table'!Q288)),
            IFERROR(
               ROUND(SUMPRODUCT(
                  VALUE(LEFT(_xlfn.TEXTSPLIT('Data Table'!Q288, CHAR(10)), FIND("-", _xlfn.TEXTSPLIT('Data Table'!Q288, CHAR(10)))-1)) *
                  (VALUE(MID(_xlfn.TEXTSPLIT('Data Table'!Q288, CHAR(10)), FIND("-", _xlfn.TEXTSPLIT('Data Table'!Q288, CHAR(10)))+2,
                  SEARCH("hrs", _xlfn.TEXTSPLIT('Data Table'!Q288, CHAR(10)))-SEARCH("-", _xlfn.TEXTSPLIT('Data Table'!Q288, CHAR(10)))-2))/12)
               ), 2),
               "-"
            )
         )
      )
   )
)</f>
        <v>5</v>
      </c>
      <c r="P287" s="203" cm="1">
        <f t="array" ref="P287">IF('Data Table'!R288="", "-",
   IF('Data Table'!R288="-", "-",
      IF(ISNUMBER('Data Table'!R288*1), 'Data Table'!R288,
         IF(ISNUMBER(SEARCH("hrs", 'Data Table'!R288)),
            IFERROR(
               ROUND(SUMPRODUCT(
                  VALUE(LEFT(_xlfn.TEXTSPLIT('Data Table'!R288, CHAR(10)), FIND("-", _xlfn.TEXTSPLIT('Data Table'!R288, CHAR(10)))-1)) *
                  (VALUE(MID(_xlfn.TEXTSPLIT('Data Table'!R288, CHAR(10)), FIND("-", _xlfn.TEXTSPLIT('Data Table'!R288, CHAR(10)))+2,
                  SEARCH("hrs", _xlfn.TEXTSPLIT('Data Table'!R288, CHAR(10)))-SEARCH("-", _xlfn.TEXTSPLIT('Data Table'!R288, CHAR(10)))-2))/12)
               ), 2),
               "-"
            )
         )
      )
   )
)</f>
        <v>3</v>
      </c>
      <c r="Q287" s="203" cm="1">
        <f t="array" ref="Q287">IF('Data Table'!S288="", "-",
   IF('Data Table'!S288="-", "-",
      IF(ISNUMBER('Data Table'!S288*1), 'Data Table'!S288,
         IF(ISNUMBER(SEARCH("hrs", 'Data Table'!S288)),
            IFERROR(
               ROUND(SUMPRODUCT(
                  VALUE(LEFT(_xlfn.TEXTSPLIT('Data Table'!S288, CHAR(10)), FIND("-", _xlfn.TEXTSPLIT('Data Table'!S288, CHAR(10)))-1)) *
                  (VALUE(MID(_xlfn.TEXTSPLIT('Data Table'!S288, CHAR(10)), FIND("-", _xlfn.TEXTSPLIT('Data Table'!S288, CHAR(10)))+2,
                  SEARCH("hrs", _xlfn.TEXTSPLIT('Data Table'!S288, CHAR(10)))-SEARCH("-", _xlfn.TEXTSPLIT('Data Table'!S288, CHAR(10)))-2))/12)
               ), 2),
               "-"
            )
         )
      )
   )
)</f>
        <v>3</v>
      </c>
      <c r="R287" s="203" cm="1">
        <f t="array" ref="R287">IF('Data Table'!T288="", "-",
   IF('Data Table'!T288="-", "-",
      IF(ISNUMBER('Data Table'!T288*1), 'Data Table'!T288,
         IF(ISNUMBER(SEARCH("hrs", 'Data Table'!T288)),
            IFERROR(
               ROUND(SUMPRODUCT(
                  VALUE(LEFT(_xlfn.TEXTSPLIT('Data Table'!T288, CHAR(10)), FIND("-", _xlfn.TEXTSPLIT('Data Table'!T288, CHAR(10)))-1)) *
                  (VALUE(MID(_xlfn.TEXTSPLIT('Data Table'!T288, CHAR(10)), FIND("-", _xlfn.TEXTSPLIT('Data Table'!T288, CHAR(10)))+2,
                  SEARCH("hrs", _xlfn.TEXTSPLIT('Data Table'!T288, CHAR(10)))-SEARCH("-", _xlfn.TEXTSPLIT('Data Table'!T288, CHAR(10)))-2))/12)
               ), 2),
               "-"
            )
         )
      )
   )
)</f>
        <v>7</v>
      </c>
      <c r="S287" s="203" cm="1">
        <f t="array" ref="S287">IF('Data Table'!U288="", "-",
   IF('Data Table'!U288="-", "-",
      IF(ISNUMBER('Data Table'!U288*1), 'Data Table'!U288,
         IF(ISNUMBER(SEARCH("hrs", 'Data Table'!U288)),
            IFERROR(
               ROUND(SUMPRODUCT(
                  VALUE(LEFT(_xlfn.TEXTSPLIT('Data Table'!U288, CHAR(10)), FIND("-", _xlfn.TEXTSPLIT('Data Table'!U288, CHAR(10)))-1)) *
                  (VALUE(MID(_xlfn.TEXTSPLIT('Data Table'!U288, CHAR(10)), FIND("-", _xlfn.TEXTSPLIT('Data Table'!U288, CHAR(10)))+2,
                  SEARCH("hrs", _xlfn.TEXTSPLIT('Data Table'!U288, CHAR(10)))-SEARCH("-", _xlfn.TEXTSPLIT('Data Table'!U288, CHAR(10)))-2))/12)
               ), 2),
               "-"
            )
         )
      )
   )
)</f>
        <v>7</v>
      </c>
      <c r="T287" s="251">
        <v>29038</v>
      </c>
      <c r="U287" s="251">
        <v>81702</v>
      </c>
      <c r="V287" s="251">
        <v>1087</v>
      </c>
      <c r="W287" s="295"/>
    </row>
    <row r="288" spans="1:23" s="3" customFormat="1" ht="20.25" customHeight="1">
      <c r="A288" s="205">
        <v>45598</v>
      </c>
      <c r="B288" s="203" cm="1">
        <f t="array" ref="B288">IF('Data Table'!B289="", "-",
   IF('Data Table'!B289="-", "-",
      IF(ISNUMBER('Data Table'!B289*1), 'Data Table'!B289,
         IF(ISNUMBER(SEARCH("hrs", 'Data Table'!B289)),
            IFERROR(
               ROUND(SUMPRODUCT(
                  VALUE(LEFT(_xlfn.TEXTSPLIT('Data Table'!B289, CHAR(10)), FIND("-", _xlfn.TEXTSPLIT('Data Table'!B289, CHAR(10)))-1)) *
                  (VALUE(MID(_xlfn.TEXTSPLIT('Data Table'!B289, CHAR(10)), FIND("-", _xlfn.TEXTSPLIT('Data Table'!B289, CHAR(10)))+2,
                  SEARCH("hrs", _xlfn.TEXTSPLIT('Data Table'!B289, CHAR(10)))-SEARCH("-", _xlfn.TEXTSPLIT('Data Table'!B289, CHAR(10)))-2))/12)
               ), 2),
               "-"
            )
         )
      )
   )
)</f>
        <v>165</v>
      </c>
      <c r="C288" s="203" cm="1">
        <f t="array" ref="C288">IF('Data Table'!C289="", "-",
   IF('Data Table'!C289="-", "-",
      IF(ISNUMBER('Data Table'!C289*1), 'Data Table'!C289,
         IF(ISNUMBER(SEARCH("hrs", 'Data Table'!C289)),
            IFERROR(
               ROUND(SUMPRODUCT(
                  VALUE(LEFT(_xlfn.TEXTSPLIT('Data Table'!C289, CHAR(10)), FIND("-", _xlfn.TEXTSPLIT('Data Table'!C289, CHAR(10)))-1)) *
                  (VALUE(MID(_xlfn.TEXTSPLIT('Data Table'!C289, CHAR(10)), FIND("-", _xlfn.TEXTSPLIT('Data Table'!C289, CHAR(10)))+2,
                  SEARCH("hrs", _xlfn.TEXTSPLIT('Data Table'!C289, CHAR(10)))-SEARCH("-", _xlfn.TEXTSPLIT('Data Table'!C289, CHAR(10)))-2))/12)
               ), 2),
               "-"
            )
         )
      )
   )
)</f>
        <v>147</v>
      </c>
      <c r="D288" s="203" cm="1">
        <f t="array" ref="D288">IF('Data Table'!D289="", "-",
   IF('Data Table'!D289="-", "-",
      IF(ISNUMBER('Data Table'!D289*1), 'Data Table'!D289,
         IF(ISNUMBER(SEARCH("hrs", 'Data Table'!D289)),
            IFERROR(
               ROUND(SUMPRODUCT(
                  VALUE(LEFT(_xlfn.TEXTSPLIT('Data Table'!D289, CHAR(10)), FIND("-", _xlfn.TEXTSPLIT('Data Table'!D289, CHAR(10)))-1)) *
                  (VALUE(MID(_xlfn.TEXTSPLIT('Data Table'!D289, CHAR(10)), FIND("-", _xlfn.TEXTSPLIT('Data Table'!D289, CHAR(10)))+2,
                  SEARCH("hrs", _xlfn.TEXTSPLIT('Data Table'!D289, CHAR(10)))-SEARCH("-", _xlfn.TEXTSPLIT('Data Table'!D289, CHAR(10)))-2))/12)
               ), 2),
               "-"
            )
         )
      )
   )
)</f>
        <v>30</v>
      </c>
      <c r="E288" s="203" cm="1">
        <f t="array" ref="E288">IF('Data Table'!E289="", "-",
   IF('Data Table'!E289="-", "-",
      IF(ISNUMBER('Data Table'!E289*1), 'Data Table'!E289,
         IF(ISNUMBER(SEARCH("hrs", 'Data Table'!E289)),
            IFERROR(
               ROUND(SUMPRODUCT(
                  VALUE(LEFT(_xlfn.TEXTSPLIT('Data Table'!E289, CHAR(10)), FIND("-", _xlfn.TEXTSPLIT('Data Table'!E289, CHAR(10)))-1)) *
                  (VALUE(MID(_xlfn.TEXTSPLIT('Data Table'!E289, CHAR(10)), FIND("-", _xlfn.TEXTSPLIT('Data Table'!E289, CHAR(10)))+2,
                  SEARCH("hrs", _xlfn.TEXTSPLIT('Data Table'!E289, CHAR(10)))-SEARCH("-", _xlfn.TEXTSPLIT('Data Table'!E289, CHAR(10)))-2))/12)
               ), 2),
               "-"
            )
         )
      )
   )
)</f>
        <v>30</v>
      </c>
      <c r="F288" s="203" cm="1">
        <f t="array" ref="F288">IF('Data Table'!F289="", "-",
   IF('Data Table'!F289="-", "-",
      IF(ISNUMBER('Data Table'!F289*1), 'Data Table'!F289,
         IF(ISNUMBER(SEARCH("hrs", 'Data Table'!F289)),
            IFERROR(
               ROUND(SUMPRODUCT(
                  VALUE(LEFT(_xlfn.TEXTSPLIT('Data Table'!F289, CHAR(10)), FIND("-", _xlfn.TEXTSPLIT('Data Table'!F289, CHAR(10)))-1)) *
                  (VALUE(MID(_xlfn.TEXTSPLIT('Data Table'!F289, CHAR(10)), FIND("-", _xlfn.TEXTSPLIT('Data Table'!F289, CHAR(10)))+2,
                  SEARCH("hrs", _xlfn.TEXTSPLIT('Data Table'!F289, CHAR(10)))-SEARCH("-", _xlfn.TEXTSPLIT('Data Table'!F289, CHAR(10)))-2))/12)
               ), 2),
               "-"
            )
         )
      )
   )
)</f>
        <v>9</v>
      </c>
      <c r="G288" s="203" cm="1">
        <f t="array" ref="G288">IF('Data Table'!G289="", "-",
   IF('Data Table'!G289="-", "-",
      IF(ISNUMBER('Data Table'!G289*1), 'Data Table'!G289,
         IF(ISNUMBER(SEARCH("hrs", 'Data Table'!G289)),
            IFERROR(
               ROUND(SUMPRODUCT(
                  VALUE(LEFT(_xlfn.TEXTSPLIT('Data Table'!G289, CHAR(10)), FIND("-", _xlfn.TEXTSPLIT('Data Table'!G289, CHAR(10)))-1)) *
                  (VALUE(MID(_xlfn.TEXTSPLIT('Data Table'!G289, CHAR(10)), FIND("-", _xlfn.TEXTSPLIT('Data Table'!G289, CHAR(10)))+2,
                  SEARCH("hrs", _xlfn.TEXTSPLIT('Data Table'!G289, CHAR(10)))-SEARCH("-", _xlfn.TEXTSPLIT('Data Table'!G289, CHAR(10)))-2))/12)
               ), 2),
               "-"
            )
         )
      )
   )
)</f>
        <v>10</v>
      </c>
      <c r="H288" s="203" cm="1">
        <f t="array" ref="H288">IF('Data Table'!H289="", "-",
   IF('Data Table'!H289="-", "-",
      IF(ISNUMBER('Data Table'!H289*1), 'Data Table'!H289,
         IF(ISNUMBER(SEARCH("hrs", 'Data Table'!H289)),
            IFERROR(
               ROUND(SUMPRODUCT(
                  VALUE(LEFT(_xlfn.TEXTSPLIT('Data Table'!H289, CHAR(10)), FIND("-", _xlfn.TEXTSPLIT('Data Table'!H289, CHAR(10)))-1)) *
                  (VALUE(MID(_xlfn.TEXTSPLIT('Data Table'!H289, CHAR(10)), FIND("-", _xlfn.TEXTSPLIT('Data Table'!H289, CHAR(10)))+2,
                  SEARCH("hrs", _xlfn.TEXTSPLIT('Data Table'!H289, CHAR(10)))-SEARCH("-", _xlfn.TEXTSPLIT('Data Table'!H289, CHAR(10)))-2))/12)
               ), 2),
               "-"
            )
         )
      )
   )
)</f>
        <v>11</v>
      </c>
      <c r="I288" s="203" cm="1">
        <f t="array" ref="I288">IF('Data Table'!I289="", "-",
   IF('Data Table'!I289="-", "-",
      IF(ISNUMBER('Data Table'!I289*1), 'Data Table'!I289,
         IF(ISNUMBER(SEARCH("hrs", 'Data Table'!I289)),
            IFERROR(
               ROUND(SUMPRODUCT(
                  VALUE(LEFT(_xlfn.TEXTSPLIT('Data Table'!I289, CHAR(10)), FIND("-", _xlfn.TEXTSPLIT('Data Table'!I289, CHAR(10)))-1)) *
                  (VALUE(MID(_xlfn.TEXTSPLIT('Data Table'!I289, CHAR(10)), FIND("-", _xlfn.TEXTSPLIT('Data Table'!I289, CHAR(10)))+2,
                  SEARCH("hrs", _xlfn.TEXTSPLIT('Data Table'!I289, CHAR(10)))-SEARCH("-", _xlfn.TEXTSPLIT('Data Table'!I289, CHAR(10)))-2))/12)
               ), 2),
               "-"
            )
         )
      )
   )
)</f>
        <v>11</v>
      </c>
      <c r="J288" s="203" cm="1">
        <f t="array" ref="J288">IF('Data Table'!J289="", "-",
   IF('Data Table'!J289="-", "-",
      IF(ISNUMBER('Data Table'!J289*1), 'Data Table'!J289,
         IF(ISNUMBER(SEARCH("hrs", 'Data Table'!J289)),
            IFERROR(
               ROUND(SUMPRODUCT(
                  VALUE(LEFT(_xlfn.TEXTSPLIT('Data Table'!J289, CHAR(10)), FIND("-", _xlfn.TEXTSPLIT('Data Table'!J289, CHAR(10)))-1)) *
                  (VALUE(MID(_xlfn.TEXTSPLIT('Data Table'!J289, CHAR(10)), FIND("-", _xlfn.TEXTSPLIT('Data Table'!J289, CHAR(10)))+2,
                  SEARCH("hrs", _xlfn.TEXTSPLIT('Data Table'!J289, CHAR(10)))-SEARCH("-", _xlfn.TEXTSPLIT('Data Table'!J289, CHAR(10)))-2))/12)
               ), 2),
               "-"
            )
         )
      )
   )
)</f>
        <v>3</v>
      </c>
      <c r="K288" s="203" cm="1">
        <f t="array" ref="K288">IF('Data Table'!K289="", "-",
   IF('Data Table'!K289="-", "-",
      IF(ISNUMBER('Data Table'!K289*1), 'Data Table'!K289,
         IF(ISNUMBER(SEARCH("hrs", 'Data Table'!K289)),
            IFERROR(
               ROUND(SUMPRODUCT(
                  VALUE(LEFT(_xlfn.TEXTSPLIT('Data Table'!K289, CHAR(10)), FIND("-", _xlfn.TEXTSPLIT('Data Table'!K289, CHAR(10)))-1)) *
                  (VALUE(MID(_xlfn.TEXTSPLIT('Data Table'!K289, CHAR(10)), FIND("-", _xlfn.TEXTSPLIT('Data Table'!K289, CHAR(10)))+2,
                  SEARCH("hrs", _xlfn.TEXTSPLIT('Data Table'!K289, CHAR(10)))-SEARCH("-", _xlfn.TEXTSPLIT('Data Table'!K289, CHAR(10)))-2))/12)
               ), 2),
               "-"
            )
         )
      )
   )
)</f>
        <v>3</v>
      </c>
      <c r="L288" s="203" cm="1">
        <f t="array" ref="L288">IF('Data Table'!N289="", "-",
   IF('Data Table'!N289="-", "-",
      IF(ISNUMBER('Data Table'!N289*1), 'Data Table'!N289,
         IF(ISNUMBER(SEARCH("hrs", 'Data Table'!N289)),
            IFERROR(
               ROUND(SUMPRODUCT(
                  VALUE(LEFT(_xlfn.TEXTSPLIT('Data Table'!N289, CHAR(10)), FIND("-", _xlfn.TEXTSPLIT('Data Table'!N289, CHAR(10)))-1)) *
                  (VALUE(MID(_xlfn.TEXTSPLIT('Data Table'!N289, CHAR(10)), FIND("-", _xlfn.TEXTSPLIT('Data Table'!N289, CHAR(10)))+2,
                  SEARCH("hrs", _xlfn.TEXTSPLIT('Data Table'!N289, CHAR(10)))-SEARCH("-", _xlfn.TEXTSPLIT('Data Table'!N289, CHAR(10)))-2))/12)
               ), 2),
               "-"
            )
         )
      )
   )
)</f>
        <v>2</v>
      </c>
      <c r="M288" s="203" cm="1">
        <f t="array" ref="M288">IF('Data Table'!O289="", "-",
   IF('Data Table'!O289="-", "-",
      IF(ISNUMBER('Data Table'!O289*1), 'Data Table'!O289,
         IF(ISNUMBER(SEARCH("hrs", 'Data Table'!O289)),
            IFERROR(
               ROUND(SUMPRODUCT(
                  VALUE(LEFT(_xlfn.TEXTSPLIT('Data Table'!O289, CHAR(10)), FIND("-", _xlfn.TEXTSPLIT('Data Table'!O289, CHAR(10)))-1)) *
                  (VALUE(MID(_xlfn.TEXTSPLIT('Data Table'!O289, CHAR(10)), FIND("-", _xlfn.TEXTSPLIT('Data Table'!O289, CHAR(10)))+2,
                  SEARCH("hrs", _xlfn.TEXTSPLIT('Data Table'!O289, CHAR(10)))-SEARCH("-", _xlfn.TEXTSPLIT('Data Table'!O289, CHAR(10)))-2))/12)
               ), 2),
               "-"
            )
         )
      )
   )
)</f>
        <v>1</v>
      </c>
      <c r="N288" s="203" cm="1">
        <f t="array" ref="N288">IF('Data Table'!P289="", "-",
   IF('Data Table'!P289="-", "-",
      IF(ISNUMBER('Data Table'!P289*1), 'Data Table'!P289,
         IF(ISNUMBER(SEARCH("hrs", 'Data Table'!P289)),
            IFERROR(
               ROUND(SUMPRODUCT(
                  VALUE(LEFT(_xlfn.TEXTSPLIT('Data Table'!P289, CHAR(10)), FIND("-", _xlfn.TEXTSPLIT('Data Table'!P289, CHAR(10)))-1)) *
                  (VALUE(MID(_xlfn.TEXTSPLIT('Data Table'!P289, CHAR(10)), FIND("-", _xlfn.TEXTSPLIT('Data Table'!P289, CHAR(10)))+2,
                  SEARCH("hrs", _xlfn.TEXTSPLIT('Data Table'!P289, CHAR(10)))-SEARCH("-", _xlfn.TEXTSPLIT('Data Table'!P289, CHAR(10)))-2))/12)
               ), 2),
               "-"
            )
         )
      )
   )
)</f>
        <v>6</v>
      </c>
      <c r="O288" s="203" cm="1">
        <f t="array" ref="O288">IF('Data Table'!Q289="", "-",
   IF('Data Table'!Q289="-", "-",
      IF(ISNUMBER('Data Table'!Q289*1), 'Data Table'!Q289,
         IF(ISNUMBER(SEARCH("hrs", 'Data Table'!Q289)),
            IFERROR(
               ROUND(SUMPRODUCT(
                  VALUE(LEFT(_xlfn.TEXTSPLIT('Data Table'!Q289, CHAR(10)), FIND("-", _xlfn.TEXTSPLIT('Data Table'!Q289, CHAR(10)))-1)) *
                  (VALUE(MID(_xlfn.TEXTSPLIT('Data Table'!Q289, CHAR(10)), FIND("-", _xlfn.TEXTSPLIT('Data Table'!Q289, CHAR(10)))+2,
                  SEARCH("hrs", _xlfn.TEXTSPLIT('Data Table'!Q289, CHAR(10)))-SEARCH("-", _xlfn.TEXTSPLIT('Data Table'!Q289, CHAR(10)))-2))/12)
               ), 2),
               "-"
            )
         )
      )
   )
)</f>
        <v>5</v>
      </c>
      <c r="P288" s="203" cm="1">
        <f t="array" ref="P288">IF('Data Table'!R289="", "-",
   IF('Data Table'!R289="-", "-",
      IF(ISNUMBER('Data Table'!R289*1), 'Data Table'!R289,
         IF(ISNUMBER(SEARCH("hrs", 'Data Table'!R289)),
            IFERROR(
               ROUND(SUMPRODUCT(
                  VALUE(LEFT(_xlfn.TEXTSPLIT('Data Table'!R289, CHAR(10)), FIND("-", _xlfn.TEXTSPLIT('Data Table'!R289, CHAR(10)))-1)) *
                  (VALUE(MID(_xlfn.TEXTSPLIT('Data Table'!R289, CHAR(10)), FIND("-", _xlfn.TEXTSPLIT('Data Table'!R289, CHAR(10)))+2,
                  SEARCH("hrs", _xlfn.TEXTSPLIT('Data Table'!R289, CHAR(10)))-SEARCH("-", _xlfn.TEXTSPLIT('Data Table'!R289, CHAR(10)))-2))/12)
               ), 2),
               "-"
            )
         )
      )
   )
)</f>
        <v>3</v>
      </c>
      <c r="Q288" s="203" cm="1">
        <f t="array" ref="Q288">IF('Data Table'!S289="", "-",
   IF('Data Table'!S289="-", "-",
      IF(ISNUMBER('Data Table'!S289*1), 'Data Table'!S289,
         IF(ISNUMBER(SEARCH("hrs", 'Data Table'!S289)),
            IFERROR(
               ROUND(SUMPRODUCT(
                  VALUE(LEFT(_xlfn.TEXTSPLIT('Data Table'!S289, CHAR(10)), FIND("-", _xlfn.TEXTSPLIT('Data Table'!S289, CHAR(10)))-1)) *
                  (VALUE(MID(_xlfn.TEXTSPLIT('Data Table'!S289, CHAR(10)), FIND("-", _xlfn.TEXTSPLIT('Data Table'!S289, CHAR(10)))+2,
                  SEARCH("hrs", _xlfn.TEXTSPLIT('Data Table'!S289, CHAR(10)))-SEARCH("-", _xlfn.TEXTSPLIT('Data Table'!S289, CHAR(10)))-2))/12)
               ), 2),
               "-"
            )
         )
      )
   )
)</f>
        <v>3</v>
      </c>
      <c r="R288" s="203" cm="1">
        <f t="array" ref="R288">IF('Data Table'!T289="", "-",
   IF('Data Table'!T289="-", "-",
      IF(ISNUMBER('Data Table'!T289*1), 'Data Table'!T289,
         IF(ISNUMBER(SEARCH("hrs", 'Data Table'!T289)),
            IFERROR(
               ROUND(SUMPRODUCT(
                  VALUE(LEFT(_xlfn.TEXTSPLIT('Data Table'!T289, CHAR(10)), FIND("-", _xlfn.TEXTSPLIT('Data Table'!T289, CHAR(10)))-1)) *
                  (VALUE(MID(_xlfn.TEXTSPLIT('Data Table'!T289, CHAR(10)), FIND("-", _xlfn.TEXTSPLIT('Data Table'!T289, CHAR(10)))+2,
                  SEARCH("hrs", _xlfn.TEXTSPLIT('Data Table'!T289, CHAR(10)))-SEARCH("-", _xlfn.TEXTSPLIT('Data Table'!T289, CHAR(10)))-2))/12)
               ), 2),
               "-"
            )
         )
      )
   )
)</f>
        <v>7</v>
      </c>
      <c r="S288" s="203" cm="1">
        <f t="array" ref="S288">IF('Data Table'!U289="", "-",
   IF('Data Table'!U289="-", "-",
      IF(ISNUMBER('Data Table'!U289*1), 'Data Table'!U289,
         IF(ISNUMBER(SEARCH("hrs", 'Data Table'!U289)),
            IFERROR(
               ROUND(SUMPRODUCT(
                  VALUE(LEFT(_xlfn.TEXTSPLIT('Data Table'!U289, CHAR(10)), FIND("-", _xlfn.TEXTSPLIT('Data Table'!U289, CHAR(10)))-1)) *
                  (VALUE(MID(_xlfn.TEXTSPLIT('Data Table'!U289, CHAR(10)), FIND("-", _xlfn.TEXTSPLIT('Data Table'!U289, CHAR(10)))+2,
                  SEARCH("hrs", _xlfn.TEXTSPLIT('Data Table'!U289, CHAR(10)))-SEARCH("-", _xlfn.TEXTSPLIT('Data Table'!U289, CHAR(10)))-2))/12)
               ), 2),
               "-"
            )
         )
      )
   )
)</f>
        <v>7</v>
      </c>
      <c r="T288" s="251">
        <v>28604</v>
      </c>
      <c r="U288" s="251">
        <v>83275</v>
      </c>
      <c r="V288" s="251">
        <v>1083</v>
      </c>
      <c r="W288" s="295"/>
    </row>
    <row r="289" spans="1:23" s="3" customFormat="1" ht="20.25" customHeight="1">
      <c r="A289" s="205">
        <v>45599</v>
      </c>
      <c r="B289" s="203" cm="1">
        <f t="array" ref="B289">IF('Data Table'!B290="", "-",
   IF('Data Table'!B290="-", "-",
      IF(ISNUMBER('Data Table'!B290*1), 'Data Table'!B290,
         IF(ISNUMBER(SEARCH("hrs", 'Data Table'!B290)),
            IFERROR(
               ROUND(SUMPRODUCT(
                  VALUE(LEFT(_xlfn.TEXTSPLIT('Data Table'!B290, CHAR(10)), FIND("-", _xlfn.TEXTSPLIT('Data Table'!B290, CHAR(10)))-1)) *
                  (VALUE(MID(_xlfn.TEXTSPLIT('Data Table'!B290, CHAR(10)), FIND("-", _xlfn.TEXTSPLIT('Data Table'!B290, CHAR(10)))+2,
                  SEARCH("hrs", _xlfn.TEXTSPLIT('Data Table'!B290, CHAR(10)))-SEARCH("-", _xlfn.TEXTSPLIT('Data Table'!B290, CHAR(10)))-2))/12)
               ), 2),
               "-"
            )
         )
      )
   )
)</f>
        <v>137</v>
      </c>
      <c r="C289" s="203" cm="1">
        <f t="array" ref="C289">IF('Data Table'!C290="", "-",
   IF('Data Table'!C290="-", "-",
      IF(ISNUMBER('Data Table'!C290*1), 'Data Table'!C290,
         IF(ISNUMBER(SEARCH("hrs", 'Data Table'!C290)),
            IFERROR(
               ROUND(SUMPRODUCT(
                  VALUE(LEFT(_xlfn.TEXTSPLIT('Data Table'!C290, CHAR(10)), FIND("-", _xlfn.TEXTSPLIT('Data Table'!C290, CHAR(10)))-1)) *
                  (VALUE(MID(_xlfn.TEXTSPLIT('Data Table'!C290, CHAR(10)), FIND("-", _xlfn.TEXTSPLIT('Data Table'!C290, CHAR(10)))+2,
                  SEARCH("hrs", _xlfn.TEXTSPLIT('Data Table'!C290, CHAR(10)))-SEARCH("-", _xlfn.TEXTSPLIT('Data Table'!C290, CHAR(10)))-2))/12)
               ), 2),
               "-"
            )
         )
      )
   )
)</f>
        <v>135</v>
      </c>
      <c r="D289" s="203" cm="1">
        <f t="array" ref="D289">IF('Data Table'!D290="", "-",
   IF('Data Table'!D290="-", "-",
      IF(ISNUMBER('Data Table'!D290*1), 'Data Table'!D290,
         IF(ISNUMBER(SEARCH("hrs", 'Data Table'!D290)),
            IFERROR(
               ROUND(SUMPRODUCT(
                  VALUE(LEFT(_xlfn.TEXTSPLIT('Data Table'!D290, CHAR(10)), FIND("-", _xlfn.TEXTSPLIT('Data Table'!D290, CHAR(10)))-1)) *
                  (VALUE(MID(_xlfn.TEXTSPLIT('Data Table'!D290, CHAR(10)), FIND("-", _xlfn.TEXTSPLIT('Data Table'!D290, CHAR(10)))+2,
                  SEARCH("hrs", _xlfn.TEXTSPLIT('Data Table'!D290, CHAR(10)))-SEARCH("-", _xlfn.TEXTSPLIT('Data Table'!D290, CHAR(10)))-2))/12)
               ), 2),
               "-"
            )
         )
      )
   )
)</f>
        <v>30</v>
      </c>
      <c r="E289" s="203" cm="1">
        <f t="array" ref="E289">IF('Data Table'!E290="", "-",
   IF('Data Table'!E290="-", "-",
      IF(ISNUMBER('Data Table'!E290*1), 'Data Table'!E290,
         IF(ISNUMBER(SEARCH("hrs", 'Data Table'!E290)),
            IFERROR(
               ROUND(SUMPRODUCT(
                  VALUE(LEFT(_xlfn.TEXTSPLIT('Data Table'!E290, CHAR(10)), FIND("-", _xlfn.TEXTSPLIT('Data Table'!E290, CHAR(10)))-1)) *
                  (VALUE(MID(_xlfn.TEXTSPLIT('Data Table'!E290, CHAR(10)), FIND("-", _xlfn.TEXTSPLIT('Data Table'!E290, CHAR(10)))+2,
                  SEARCH("hrs", _xlfn.TEXTSPLIT('Data Table'!E290, CHAR(10)))-SEARCH("-", _xlfn.TEXTSPLIT('Data Table'!E290, CHAR(10)))-2))/12)
               ), 2),
               "-"
            )
         )
      )
   )
)</f>
        <v>30</v>
      </c>
      <c r="F289" s="203" cm="1">
        <f t="array" ref="F289">IF('Data Table'!F290="", "-",
   IF('Data Table'!F290="-", "-",
      IF(ISNUMBER('Data Table'!F290*1), 'Data Table'!F290,
         IF(ISNUMBER(SEARCH("hrs", 'Data Table'!F290)),
            IFERROR(
               ROUND(SUMPRODUCT(
                  VALUE(LEFT(_xlfn.TEXTSPLIT('Data Table'!F290, CHAR(10)), FIND("-", _xlfn.TEXTSPLIT('Data Table'!F290, CHAR(10)))-1)) *
                  (VALUE(MID(_xlfn.TEXTSPLIT('Data Table'!F290, CHAR(10)), FIND("-", _xlfn.TEXTSPLIT('Data Table'!F290, CHAR(10)))+2,
                  SEARCH("hrs", _xlfn.TEXTSPLIT('Data Table'!F290, CHAR(10)))-SEARCH("-", _xlfn.TEXTSPLIT('Data Table'!F290, CHAR(10)))-2))/12)
               ), 2),
               "-"
            )
         )
      )
   )
)</f>
        <v>10</v>
      </c>
      <c r="G289" s="203" cm="1">
        <f t="array" ref="G289">IF('Data Table'!G290="", "-",
   IF('Data Table'!G290="-", "-",
      IF(ISNUMBER('Data Table'!G290*1), 'Data Table'!G290,
         IF(ISNUMBER(SEARCH("hrs", 'Data Table'!G290)),
            IFERROR(
               ROUND(SUMPRODUCT(
                  VALUE(LEFT(_xlfn.TEXTSPLIT('Data Table'!G290, CHAR(10)), FIND("-", _xlfn.TEXTSPLIT('Data Table'!G290, CHAR(10)))-1)) *
                  (VALUE(MID(_xlfn.TEXTSPLIT('Data Table'!G290, CHAR(10)), FIND("-", _xlfn.TEXTSPLIT('Data Table'!G290, CHAR(10)))+2,
                  SEARCH("hrs", _xlfn.TEXTSPLIT('Data Table'!G290, CHAR(10)))-SEARCH("-", _xlfn.TEXTSPLIT('Data Table'!G290, CHAR(10)))-2))/12)
               ), 2),
               "-"
            )
         )
      )
   )
)</f>
        <v>9</v>
      </c>
      <c r="H289" s="203" cm="1">
        <f t="array" ref="H289">IF('Data Table'!H290="", "-",
   IF('Data Table'!H290="-", "-",
      IF(ISNUMBER('Data Table'!H290*1), 'Data Table'!H290,
         IF(ISNUMBER(SEARCH("hrs", 'Data Table'!H290)),
            IFERROR(
               ROUND(SUMPRODUCT(
                  VALUE(LEFT(_xlfn.TEXTSPLIT('Data Table'!H290, CHAR(10)), FIND("-", _xlfn.TEXTSPLIT('Data Table'!H290, CHAR(10)))-1)) *
                  (VALUE(MID(_xlfn.TEXTSPLIT('Data Table'!H290, CHAR(10)), FIND("-", _xlfn.TEXTSPLIT('Data Table'!H290, CHAR(10)))+2,
                  SEARCH("hrs", _xlfn.TEXTSPLIT('Data Table'!H290, CHAR(10)))-SEARCH("-", _xlfn.TEXTSPLIT('Data Table'!H290, CHAR(10)))-2))/12)
               ), 2),
               "-"
            )
         )
      )
   )
)</f>
        <v>10</v>
      </c>
      <c r="I289" s="203" cm="1">
        <f t="array" ref="I289">IF('Data Table'!I290="", "-",
   IF('Data Table'!I290="-", "-",
      IF(ISNUMBER('Data Table'!I290*1), 'Data Table'!I290,
         IF(ISNUMBER(SEARCH("hrs", 'Data Table'!I290)),
            IFERROR(
               ROUND(SUMPRODUCT(
                  VALUE(LEFT(_xlfn.TEXTSPLIT('Data Table'!I290, CHAR(10)), FIND("-", _xlfn.TEXTSPLIT('Data Table'!I290, CHAR(10)))-1)) *
                  (VALUE(MID(_xlfn.TEXTSPLIT('Data Table'!I290, CHAR(10)), FIND("-", _xlfn.TEXTSPLIT('Data Table'!I290, CHAR(10)))+2,
                  SEARCH("hrs", _xlfn.TEXTSPLIT('Data Table'!I290, CHAR(10)))-SEARCH("-", _xlfn.TEXTSPLIT('Data Table'!I290, CHAR(10)))-2))/12)
               ), 2),
               "-"
            )
         )
      )
   )
)</f>
        <v>11</v>
      </c>
      <c r="J289" s="203" cm="1">
        <f t="array" ref="J289">IF('Data Table'!J290="", "-",
   IF('Data Table'!J290="-", "-",
      IF(ISNUMBER('Data Table'!J290*1), 'Data Table'!J290,
         IF(ISNUMBER(SEARCH("hrs", 'Data Table'!J290)),
            IFERROR(
               ROUND(SUMPRODUCT(
                  VALUE(LEFT(_xlfn.TEXTSPLIT('Data Table'!J290, CHAR(10)), FIND("-", _xlfn.TEXTSPLIT('Data Table'!J290, CHAR(10)))-1)) *
                  (VALUE(MID(_xlfn.TEXTSPLIT('Data Table'!J290, CHAR(10)), FIND("-", _xlfn.TEXTSPLIT('Data Table'!J290, CHAR(10)))+2,
                  SEARCH("hrs", _xlfn.TEXTSPLIT('Data Table'!J290, CHAR(10)))-SEARCH("-", _xlfn.TEXTSPLIT('Data Table'!J290, CHAR(10)))-2))/12)
               ), 2),
               "-"
            )
         )
      )
   )
)</f>
        <v>3</v>
      </c>
      <c r="K289" s="203" cm="1">
        <f t="array" ref="K289">IF('Data Table'!K290="", "-",
   IF('Data Table'!K290="-", "-",
      IF(ISNUMBER('Data Table'!K290*1), 'Data Table'!K290,
         IF(ISNUMBER(SEARCH("hrs", 'Data Table'!K290)),
            IFERROR(
               ROUND(SUMPRODUCT(
                  VALUE(LEFT(_xlfn.TEXTSPLIT('Data Table'!K290, CHAR(10)), FIND("-", _xlfn.TEXTSPLIT('Data Table'!K290, CHAR(10)))-1)) *
                  (VALUE(MID(_xlfn.TEXTSPLIT('Data Table'!K290, CHAR(10)), FIND("-", _xlfn.TEXTSPLIT('Data Table'!K290, CHAR(10)))+2,
                  SEARCH("hrs", _xlfn.TEXTSPLIT('Data Table'!K290, CHAR(10)))-SEARCH("-", _xlfn.TEXTSPLIT('Data Table'!K290, CHAR(10)))-2))/12)
               ), 2),
               "-"
            )
         )
      )
   )
)</f>
        <v>4</v>
      </c>
      <c r="L289" s="203" cm="1">
        <f t="array" ref="L289">IF('Data Table'!N290="", "-",
   IF('Data Table'!N290="-", "-",
      IF(ISNUMBER('Data Table'!N290*1), 'Data Table'!N290,
         IF(ISNUMBER(SEARCH("hrs", 'Data Table'!N290)),
            IFERROR(
               ROUND(SUMPRODUCT(
                  VALUE(LEFT(_xlfn.TEXTSPLIT('Data Table'!N290, CHAR(10)), FIND("-", _xlfn.TEXTSPLIT('Data Table'!N290, CHAR(10)))-1)) *
                  (VALUE(MID(_xlfn.TEXTSPLIT('Data Table'!N290, CHAR(10)), FIND("-", _xlfn.TEXTSPLIT('Data Table'!N290, CHAR(10)))+2,
                  SEARCH("hrs", _xlfn.TEXTSPLIT('Data Table'!N290, CHAR(10)))-SEARCH("-", _xlfn.TEXTSPLIT('Data Table'!N290, CHAR(10)))-2))/12)
               ), 2),
               "-"
            )
         )
      )
   )
)</f>
        <v>1</v>
      </c>
      <c r="M289" s="203" cm="1">
        <f t="array" ref="M289">IF('Data Table'!O290="", "-",
   IF('Data Table'!O290="-", "-",
      IF(ISNUMBER('Data Table'!O290*1), 'Data Table'!O290,
         IF(ISNUMBER(SEARCH("hrs", 'Data Table'!O290)),
            IFERROR(
               ROUND(SUMPRODUCT(
                  VALUE(LEFT(_xlfn.TEXTSPLIT('Data Table'!O290, CHAR(10)), FIND("-", _xlfn.TEXTSPLIT('Data Table'!O290, CHAR(10)))-1)) *
                  (VALUE(MID(_xlfn.TEXTSPLIT('Data Table'!O290, CHAR(10)), FIND("-", _xlfn.TEXTSPLIT('Data Table'!O290, CHAR(10)))+2,
                  SEARCH("hrs", _xlfn.TEXTSPLIT('Data Table'!O290, CHAR(10)))-SEARCH("-", _xlfn.TEXTSPLIT('Data Table'!O290, CHAR(10)))-2))/12)
               ), 2),
               "-"
            )
         )
      )
   )
)</f>
        <v>1.33</v>
      </c>
      <c r="N289" s="203" cm="1">
        <f t="array" ref="N289">IF('Data Table'!P290="", "-",
   IF('Data Table'!P290="-", "-",
      IF(ISNUMBER('Data Table'!P290*1), 'Data Table'!P290,
         IF(ISNUMBER(SEARCH("hrs", 'Data Table'!P290)),
            IFERROR(
               ROUND(SUMPRODUCT(
                  VALUE(LEFT(_xlfn.TEXTSPLIT('Data Table'!P290, CHAR(10)), FIND("-", _xlfn.TEXTSPLIT('Data Table'!P290, CHAR(10)))-1)) *
                  (VALUE(MID(_xlfn.TEXTSPLIT('Data Table'!P290, CHAR(10)), FIND("-", _xlfn.TEXTSPLIT('Data Table'!P290, CHAR(10)))+2,
                  SEARCH("hrs", _xlfn.TEXTSPLIT('Data Table'!P290, CHAR(10)))-SEARCH("-", _xlfn.TEXTSPLIT('Data Table'!P290, CHAR(10)))-2))/12)
               ), 2),
               "-"
            )
         )
      )
   )
)</f>
        <v>5</v>
      </c>
      <c r="O289" s="203" cm="1">
        <f t="array" ref="O289">IF('Data Table'!Q290="", "-",
   IF('Data Table'!Q290="-", "-",
      IF(ISNUMBER('Data Table'!Q290*1), 'Data Table'!Q290,
         IF(ISNUMBER(SEARCH("hrs", 'Data Table'!Q290)),
            IFERROR(
               ROUND(SUMPRODUCT(
                  VALUE(LEFT(_xlfn.TEXTSPLIT('Data Table'!Q290, CHAR(10)), FIND("-", _xlfn.TEXTSPLIT('Data Table'!Q290, CHAR(10)))-1)) *
                  (VALUE(MID(_xlfn.TEXTSPLIT('Data Table'!Q290, CHAR(10)), FIND("-", _xlfn.TEXTSPLIT('Data Table'!Q290, CHAR(10)))+2,
                  SEARCH("hrs", _xlfn.TEXTSPLIT('Data Table'!Q290, CHAR(10)))-SEARCH("-", _xlfn.TEXTSPLIT('Data Table'!Q290, CHAR(10)))-2))/12)
               ), 2),
               "-"
            )
         )
      )
   )
)</f>
        <v>5</v>
      </c>
      <c r="P289" s="203" cm="1">
        <f t="array" ref="P289">IF('Data Table'!R290="", "-",
   IF('Data Table'!R290="-", "-",
      IF(ISNUMBER('Data Table'!R290*1), 'Data Table'!R290,
         IF(ISNUMBER(SEARCH("hrs", 'Data Table'!R290)),
            IFERROR(
               ROUND(SUMPRODUCT(
                  VALUE(LEFT(_xlfn.TEXTSPLIT('Data Table'!R290, CHAR(10)), FIND("-", _xlfn.TEXTSPLIT('Data Table'!R290, CHAR(10)))-1)) *
                  (VALUE(MID(_xlfn.TEXTSPLIT('Data Table'!R290, CHAR(10)), FIND("-", _xlfn.TEXTSPLIT('Data Table'!R290, CHAR(10)))+2,
                  SEARCH("hrs", _xlfn.TEXTSPLIT('Data Table'!R290, CHAR(10)))-SEARCH("-", _xlfn.TEXTSPLIT('Data Table'!R290, CHAR(10)))-2))/12)
               ), 2),
               "-"
            )
         )
      )
   )
)</f>
        <v>3</v>
      </c>
      <c r="Q289" s="203" cm="1">
        <f t="array" ref="Q289">IF('Data Table'!S290="", "-",
   IF('Data Table'!S290="-", "-",
      IF(ISNUMBER('Data Table'!S290*1), 'Data Table'!S290,
         IF(ISNUMBER(SEARCH("hrs", 'Data Table'!S290)),
            IFERROR(
               ROUND(SUMPRODUCT(
                  VALUE(LEFT(_xlfn.TEXTSPLIT('Data Table'!S290, CHAR(10)), FIND("-", _xlfn.TEXTSPLIT('Data Table'!S290, CHAR(10)))-1)) *
                  (VALUE(MID(_xlfn.TEXTSPLIT('Data Table'!S290, CHAR(10)), FIND("-", _xlfn.TEXTSPLIT('Data Table'!S290, CHAR(10)))+2,
                  SEARCH("hrs", _xlfn.TEXTSPLIT('Data Table'!S290, CHAR(10)))-SEARCH("-", _xlfn.TEXTSPLIT('Data Table'!S290, CHAR(10)))-2))/12)
               ), 2),
               "-"
            )
         )
      )
   )
)</f>
        <v>3</v>
      </c>
      <c r="R289" s="203" cm="1">
        <f t="array" ref="R289">IF('Data Table'!T290="", "-",
   IF('Data Table'!T290="-", "-",
      IF(ISNUMBER('Data Table'!T290*1), 'Data Table'!T290,
         IF(ISNUMBER(SEARCH("hrs", 'Data Table'!T290)),
            IFERROR(
               ROUND(SUMPRODUCT(
                  VALUE(LEFT(_xlfn.TEXTSPLIT('Data Table'!T290, CHAR(10)), FIND("-", _xlfn.TEXTSPLIT('Data Table'!T290, CHAR(10)))-1)) *
                  (VALUE(MID(_xlfn.TEXTSPLIT('Data Table'!T290, CHAR(10)), FIND("-", _xlfn.TEXTSPLIT('Data Table'!T290, CHAR(10)))+2,
                  SEARCH("hrs", _xlfn.TEXTSPLIT('Data Table'!T290, CHAR(10)))-SEARCH("-", _xlfn.TEXTSPLIT('Data Table'!T290, CHAR(10)))-2))/12)
               ), 2),
               "-"
            )
         )
      )
   )
)</f>
        <v>7</v>
      </c>
      <c r="S289" s="203" cm="1">
        <f t="array" ref="S289">IF('Data Table'!U290="", "-",
   IF('Data Table'!U290="-", "-",
      IF(ISNUMBER('Data Table'!U290*1), 'Data Table'!U290,
         IF(ISNUMBER(SEARCH("hrs", 'Data Table'!U290)),
            IFERROR(
               ROUND(SUMPRODUCT(
                  VALUE(LEFT(_xlfn.TEXTSPLIT('Data Table'!U290, CHAR(10)), FIND("-", _xlfn.TEXTSPLIT('Data Table'!U290, CHAR(10)))-1)) *
                  (VALUE(MID(_xlfn.TEXTSPLIT('Data Table'!U290, CHAR(10)), FIND("-", _xlfn.TEXTSPLIT('Data Table'!U290, CHAR(10)))+2,
                  SEARCH("hrs", _xlfn.TEXTSPLIT('Data Table'!U290, CHAR(10)))-SEARCH("-", _xlfn.TEXTSPLIT('Data Table'!U290, CHAR(10)))-2))/12)
               ), 2),
               "-"
            )
         )
      )
   )
)</f>
        <v>7</v>
      </c>
      <c r="T289" s="251">
        <v>27079</v>
      </c>
      <c r="U289" s="251">
        <v>80327</v>
      </c>
      <c r="V289" s="251">
        <v>1126</v>
      </c>
      <c r="W289" s="295"/>
    </row>
    <row r="290" spans="1:23" s="3" customFormat="1" ht="20.25" customHeight="1">
      <c r="A290" s="205">
        <v>45600</v>
      </c>
      <c r="B290" s="203" cm="1">
        <f t="array" ref="B290">IF('Data Table'!B291="", "-",
   IF('Data Table'!B291="-", "-",
      IF(ISNUMBER('Data Table'!B291*1), 'Data Table'!B291,
         IF(ISNUMBER(SEARCH("hrs", 'Data Table'!B291)),
            IFERROR(
               ROUND(SUMPRODUCT(
                  VALUE(LEFT(_xlfn.TEXTSPLIT('Data Table'!B291, CHAR(10)), FIND("-", _xlfn.TEXTSPLIT('Data Table'!B291, CHAR(10)))-1)) *
                  (VALUE(MID(_xlfn.TEXTSPLIT('Data Table'!B291, CHAR(10)), FIND("-", _xlfn.TEXTSPLIT('Data Table'!B291, CHAR(10)))+2,
                  SEARCH("hrs", _xlfn.TEXTSPLIT('Data Table'!B291, CHAR(10)))-SEARCH("-", _xlfn.TEXTSPLIT('Data Table'!B291, CHAR(10)))-2))/12)
               ), 2),
               "-"
            )
         )
      )
   )
)</f>
        <v>140</v>
      </c>
      <c r="C290" s="203" cm="1">
        <f t="array" ref="C290">IF('Data Table'!C291="", "-",
   IF('Data Table'!C291="-", "-",
      IF(ISNUMBER('Data Table'!C291*1), 'Data Table'!C291,
         IF(ISNUMBER(SEARCH("hrs", 'Data Table'!C291)),
            IFERROR(
               ROUND(SUMPRODUCT(
                  VALUE(LEFT(_xlfn.TEXTSPLIT('Data Table'!C291, CHAR(10)), FIND("-", _xlfn.TEXTSPLIT('Data Table'!C291, CHAR(10)))-1)) *
                  (VALUE(MID(_xlfn.TEXTSPLIT('Data Table'!C291, CHAR(10)), FIND("-", _xlfn.TEXTSPLIT('Data Table'!C291, CHAR(10)))+2,
                  SEARCH("hrs", _xlfn.TEXTSPLIT('Data Table'!C291, CHAR(10)))-SEARCH("-", _xlfn.TEXTSPLIT('Data Table'!C291, CHAR(10)))-2))/12)
               ), 2),
               "-"
            )
         )
      )
   )
)</f>
        <v>70</v>
      </c>
      <c r="D290" s="203" cm="1">
        <f t="array" ref="D290">IF('Data Table'!D291="", "-",
   IF('Data Table'!D291="-", "-",
      IF(ISNUMBER('Data Table'!D291*1), 'Data Table'!D291,
         IF(ISNUMBER(SEARCH("hrs", 'Data Table'!D291)),
            IFERROR(
               ROUND(SUMPRODUCT(
                  VALUE(LEFT(_xlfn.TEXTSPLIT('Data Table'!D291, CHAR(10)), FIND("-", _xlfn.TEXTSPLIT('Data Table'!D291, CHAR(10)))-1)) *
                  (VALUE(MID(_xlfn.TEXTSPLIT('Data Table'!D291, CHAR(10)), FIND("-", _xlfn.TEXTSPLIT('Data Table'!D291, CHAR(10)))+2,
                  SEARCH("hrs", _xlfn.TEXTSPLIT('Data Table'!D291, CHAR(10)))-SEARCH("-", _xlfn.TEXTSPLIT('Data Table'!D291, CHAR(10)))-2))/12)
               ), 2),
               "-"
            )
         )
      )
   )
)</f>
        <v>30</v>
      </c>
      <c r="E290" s="203" cm="1">
        <f t="array" ref="E290">IF('Data Table'!E291="", "-",
   IF('Data Table'!E291="-", "-",
      IF(ISNUMBER('Data Table'!E291*1), 'Data Table'!E291,
         IF(ISNUMBER(SEARCH("hrs", 'Data Table'!E291)),
            IFERROR(
               ROUND(SUMPRODUCT(
                  VALUE(LEFT(_xlfn.TEXTSPLIT('Data Table'!E291, CHAR(10)), FIND("-", _xlfn.TEXTSPLIT('Data Table'!E291, CHAR(10)))-1)) *
                  (VALUE(MID(_xlfn.TEXTSPLIT('Data Table'!E291, CHAR(10)), FIND("-", _xlfn.TEXTSPLIT('Data Table'!E291, CHAR(10)))+2,
                  SEARCH("hrs", _xlfn.TEXTSPLIT('Data Table'!E291, CHAR(10)))-SEARCH("-", _xlfn.TEXTSPLIT('Data Table'!E291, CHAR(10)))-2))/12)
               ), 2),
               "-"
            )
         )
      )
   )
)</f>
        <v>30</v>
      </c>
      <c r="F290" s="203" cm="1">
        <f t="array" ref="F290">IF('Data Table'!F291="", "-",
   IF('Data Table'!F291="-", "-",
      IF(ISNUMBER('Data Table'!F291*1), 'Data Table'!F291,
         IF(ISNUMBER(SEARCH("hrs", 'Data Table'!F291)),
            IFERROR(
               ROUND(SUMPRODUCT(
                  VALUE(LEFT(_xlfn.TEXTSPLIT('Data Table'!F291, CHAR(10)), FIND("-", _xlfn.TEXTSPLIT('Data Table'!F291, CHAR(10)))-1)) *
                  (VALUE(MID(_xlfn.TEXTSPLIT('Data Table'!F291, CHAR(10)), FIND("-", _xlfn.TEXTSPLIT('Data Table'!F291, CHAR(10)))+2,
                  SEARCH("hrs", _xlfn.TEXTSPLIT('Data Table'!F291, CHAR(10)))-SEARCH("-", _xlfn.TEXTSPLIT('Data Table'!F291, CHAR(10)))-2))/12)
               ), 2),
               "-"
            )
         )
      )
   )
)</f>
        <v>9</v>
      </c>
      <c r="G290" s="203" cm="1">
        <f t="array" ref="G290">IF('Data Table'!G291="", "-",
   IF('Data Table'!G291="-", "-",
      IF(ISNUMBER('Data Table'!G291*1), 'Data Table'!G291,
         IF(ISNUMBER(SEARCH("hrs", 'Data Table'!G291)),
            IFERROR(
               ROUND(SUMPRODUCT(
                  VALUE(LEFT(_xlfn.TEXTSPLIT('Data Table'!G291, CHAR(10)), FIND("-", _xlfn.TEXTSPLIT('Data Table'!G291, CHAR(10)))-1)) *
                  (VALUE(MID(_xlfn.TEXTSPLIT('Data Table'!G291, CHAR(10)), FIND("-", _xlfn.TEXTSPLIT('Data Table'!G291, CHAR(10)))+2,
                  SEARCH("hrs", _xlfn.TEXTSPLIT('Data Table'!G291, CHAR(10)))-SEARCH("-", _xlfn.TEXTSPLIT('Data Table'!G291, CHAR(10)))-2))/12)
               ), 2),
               "-"
            )
         )
      )
   )
)</f>
        <v>10</v>
      </c>
      <c r="H290" s="203" cm="1">
        <f t="array" ref="H290">IF('Data Table'!H291="", "-",
   IF('Data Table'!H291="-", "-",
      IF(ISNUMBER('Data Table'!H291*1), 'Data Table'!H291,
         IF(ISNUMBER(SEARCH("hrs", 'Data Table'!H291)),
            IFERROR(
               ROUND(SUMPRODUCT(
                  VALUE(LEFT(_xlfn.TEXTSPLIT('Data Table'!H291, CHAR(10)), FIND("-", _xlfn.TEXTSPLIT('Data Table'!H291, CHAR(10)))-1)) *
                  (VALUE(MID(_xlfn.TEXTSPLIT('Data Table'!H291, CHAR(10)), FIND("-", _xlfn.TEXTSPLIT('Data Table'!H291, CHAR(10)))+2,
                  SEARCH("hrs", _xlfn.TEXTSPLIT('Data Table'!H291, CHAR(10)))-SEARCH("-", _xlfn.TEXTSPLIT('Data Table'!H291, CHAR(10)))-2))/12)
               ), 2),
               "-"
            )
         )
      )
   )
)</f>
        <v>10</v>
      </c>
      <c r="I290" s="203" cm="1">
        <f t="array" ref="I290">IF('Data Table'!I291="", "-",
   IF('Data Table'!I291="-", "-",
      IF(ISNUMBER('Data Table'!I291*1), 'Data Table'!I291,
         IF(ISNUMBER(SEARCH("hrs", 'Data Table'!I291)),
            IFERROR(
               ROUND(SUMPRODUCT(
                  VALUE(LEFT(_xlfn.TEXTSPLIT('Data Table'!I291, CHAR(10)), FIND("-", _xlfn.TEXTSPLIT('Data Table'!I291, CHAR(10)))-1)) *
                  (VALUE(MID(_xlfn.TEXTSPLIT('Data Table'!I291, CHAR(10)), FIND("-", _xlfn.TEXTSPLIT('Data Table'!I291, CHAR(10)))+2,
                  SEARCH("hrs", _xlfn.TEXTSPLIT('Data Table'!I291, CHAR(10)))-SEARCH("-", _xlfn.TEXTSPLIT('Data Table'!I291, CHAR(10)))-2))/12)
               ), 2),
               "-"
            )
         )
      )
   )
)</f>
        <v>11</v>
      </c>
      <c r="J290" s="203" cm="1">
        <f t="array" ref="J290">IF('Data Table'!J291="", "-",
   IF('Data Table'!J291="-", "-",
      IF(ISNUMBER('Data Table'!J291*1), 'Data Table'!J291,
         IF(ISNUMBER(SEARCH("hrs", 'Data Table'!J291)),
            IFERROR(
               ROUND(SUMPRODUCT(
                  VALUE(LEFT(_xlfn.TEXTSPLIT('Data Table'!J291, CHAR(10)), FIND("-", _xlfn.TEXTSPLIT('Data Table'!J291, CHAR(10)))-1)) *
                  (VALUE(MID(_xlfn.TEXTSPLIT('Data Table'!J291, CHAR(10)), FIND("-", _xlfn.TEXTSPLIT('Data Table'!J291, CHAR(10)))+2,
                  SEARCH("hrs", _xlfn.TEXTSPLIT('Data Table'!J291, CHAR(10)))-SEARCH("-", _xlfn.TEXTSPLIT('Data Table'!J291, CHAR(10)))-2))/12)
               ), 2),
               "-"
            )
         )
      )
   )
)</f>
        <v>3</v>
      </c>
      <c r="K290" s="203" cm="1">
        <f t="array" ref="K290">IF('Data Table'!K291="", "-",
   IF('Data Table'!K291="-", "-",
      IF(ISNUMBER('Data Table'!K291*1), 'Data Table'!K291,
         IF(ISNUMBER(SEARCH("hrs", 'Data Table'!K291)),
            IFERROR(
               ROUND(SUMPRODUCT(
                  VALUE(LEFT(_xlfn.TEXTSPLIT('Data Table'!K291, CHAR(10)), FIND("-", _xlfn.TEXTSPLIT('Data Table'!K291, CHAR(10)))-1)) *
                  (VALUE(MID(_xlfn.TEXTSPLIT('Data Table'!K291, CHAR(10)), FIND("-", _xlfn.TEXTSPLIT('Data Table'!K291, CHAR(10)))+2,
                  SEARCH("hrs", _xlfn.TEXTSPLIT('Data Table'!K291, CHAR(10)))-SEARCH("-", _xlfn.TEXTSPLIT('Data Table'!K291, CHAR(10)))-2))/12)
               ), 2),
               "-"
            )
         )
      )
   )
)</f>
        <v>3</v>
      </c>
      <c r="L290" s="203" cm="1">
        <f t="array" ref="L290">IF('Data Table'!N291="", "-",
   IF('Data Table'!N291="-", "-",
      IF(ISNUMBER('Data Table'!N291*1), 'Data Table'!N291,
         IF(ISNUMBER(SEARCH("hrs", 'Data Table'!N291)),
            IFERROR(
               ROUND(SUMPRODUCT(
                  VALUE(LEFT(_xlfn.TEXTSPLIT('Data Table'!N291, CHAR(10)), FIND("-", _xlfn.TEXTSPLIT('Data Table'!N291, CHAR(10)))-1)) *
                  (VALUE(MID(_xlfn.TEXTSPLIT('Data Table'!N291, CHAR(10)), FIND("-", _xlfn.TEXTSPLIT('Data Table'!N291, CHAR(10)))+2,
                  SEARCH("hrs", _xlfn.TEXTSPLIT('Data Table'!N291, CHAR(10)))-SEARCH("-", _xlfn.TEXTSPLIT('Data Table'!N291, CHAR(10)))-2))/12)
               ), 2),
               "-"
            )
         )
      )
   )
)</f>
        <v>2</v>
      </c>
      <c r="M290" s="203" cm="1">
        <f t="array" ref="M290">IF('Data Table'!O291="", "-",
   IF('Data Table'!O291="-", "-",
      IF(ISNUMBER('Data Table'!O291*1), 'Data Table'!O291,
         IF(ISNUMBER(SEARCH("hrs", 'Data Table'!O291)),
            IFERROR(
               ROUND(SUMPRODUCT(
                  VALUE(LEFT(_xlfn.TEXTSPLIT('Data Table'!O291, CHAR(10)), FIND("-", _xlfn.TEXTSPLIT('Data Table'!O291, CHAR(10)))-1)) *
                  (VALUE(MID(_xlfn.TEXTSPLIT('Data Table'!O291, CHAR(10)), FIND("-", _xlfn.TEXTSPLIT('Data Table'!O291, CHAR(10)))+2,
                  SEARCH("hrs", _xlfn.TEXTSPLIT('Data Table'!O291, CHAR(10)))-SEARCH("-", _xlfn.TEXTSPLIT('Data Table'!O291, CHAR(10)))-2))/12)
               ), 2),
               "-"
            )
         )
      )
   )
)</f>
        <v>2</v>
      </c>
      <c r="N290" s="203" cm="1">
        <f t="array" ref="N290">IF('Data Table'!P291="", "-",
   IF('Data Table'!P291="-", "-",
      IF(ISNUMBER('Data Table'!P291*1), 'Data Table'!P291,
         IF(ISNUMBER(SEARCH("hrs", 'Data Table'!P291)),
            IFERROR(
               ROUND(SUMPRODUCT(
                  VALUE(LEFT(_xlfn.TEXTSPLIT('Data Table'!P291, CHAR(10)), FIND("-", _xlfn.TEXTSPLIT('Data Table'!P291, CHAR(10)))-1)) *
                  (VALUE(MID(_xlfn.TEXTSPLIT('Data Table'!P291, CHAR(10)), FIND("-", _xlfn.TEXTSPLIT('Data Table'!P291, CHAR(10)))+2,
                  SEARCH("hrs", _xlfn.TEXTSPLIT('Data Table'!P291, CHAR(10)))-SEARCH("-", _xlfn.TEXTSPLIT('Data Table'!P291, CHAR(10)))-2))/12)
               ), 2),
               "-"
            )
         )
      )
   )
)</f>
        <v>6</v>
      </c>
      <c r="O290" s="203" cm="1">
        <f t="array" ref="O290">IF('Data Table'!Q291="", "-",
   IF('Data Table'!Q291="-", "-",
      IF(ISNUMBER('Data Table'!Q291*1), 'Data Table'!Q291,
         IF(ISNUMBER(SEARCH("hrs", 'Data Table'!Q291)),
            IFERROR(
               ROUND(SUMPRODUCT(
                  VALUE(LEFT(_xlfn.TEXTSPLIT('Data Table'!Q291, CHAR(10)), FIND("-", _xlfn.TEXTSPLIT('Data Table'!Q291, CHAR(10)))-1)) *
                  (VALUE(MID(_xlfn.TEXTSPLIT('Data Table'!Q291, CHAR(10)), FIND("-", _xlfn.TEXTSPLIT('Data Table'!Q291, CHAR(10)))+2,
                  SEARCH("hrs", _xlfn.TEXTSPLIT('Data Table'!Q291, CHAR(10)))-SEARCH("-", _xlfn.TEXTSPLIT('Data Table'!Q291, CHAR(10)))-2))/12)
               ), 2),
               "-"
            )
         )
      )
   )
)</f>
        <v>6</v>
      </c>
      <c r="P290" s="203" cm="1">
        <f t="array" ref="P290">IF('Data Table'!R291="", "-",
   IF('Data Table'!R291="-", "-",
      IF(ISNUMBER('Data Table'!R291*1), 'Data Table'!R291,
         IF(ISNUMBER(SEARCH("hrs", 'Data Table'!R291)),
            IFERROR(
               ROUND(SUMPRODUCT(
                  VALUE(LEFT(_xlfn.TEXTSPLIT('Data Table'!R291, CHAR(10)), FIND("-", _xlfn.TEXTSPLIT('Data Table'!R291, CHAR(10)))-1)) *
                  (VALUE(MID(_xlfn.TEXTSPLIT('Data Table'!R291, CHAR(10)), FIND("-", _xlfn.TEXTSPLIT('Data Table'!R291, CHAR(10)))+2,
                  SEARCH("hrs", _xlfn.TEXTSPLIT('Data Table'!R291, CHAR(10)))-SEARCH("-", _xlfn.TEXTSPLIT('Data Table'!R291, CHAR(10)))-2))/12)
               ), 2),
               "-"
            )
         )
      )
   )
)</f>
        <v>3</v>
      </c>
      <c r="Q290" s="203" cm="1">
        <f t="array" ref="Q290">IF('Data Table'!S291="", "-",
   IF('Data Table'!S291="-", "-",
      IF(ISNUMBER('Data Table'!S291*1), 'Data Table'!S291,
         IF(ISNUMBER(SEARCH("hrs", 'Data Table'!S291)),
            IFERROR(
               ROUND(SUMPRODUCT(
                  VALUE(LEFT(_xlfn.TEXTSPLIT('Data Table'!S291, CHAR(10)), FIND("-", _xlfn.TEXTSPLIT('Data Table'!S291, CHAR(10)))-1)) *
                  (VALUE(MID(_xlfn.TEXTSPLIT('Data Table'!S291, CHAR(10)), FIND("-", _xlfn.TEXTSPLIT('Data Table'!S291, CHAR(10)))+2,
                  SEARCH("hrs", _xlfn.TEXTSPLIT('Data Table'!S291, CHAR(10)))-SEARCH("-", _xlfn.TEXTSPLIT('Data Table'!S291, CHAR(10)))-2))/12)
               ), 2),
               "-"
            )
         )
      )
   )
)</f>
        <v>3</v>
      </c>
      <c r="R290" s="203" cm="1">
        <f t="array" ref="R290">IF('Data Table'!T291="", "-",
   IF('Data Table'!T291="-", "-",
      IF(ISNUMBER('Data Table'!T291*1), 'Data Table'!T291,
         IF(ISNUMBER(SEARCH("hrs", 'Data Table'!T291)),
            IFERROR(
               ROUND(SUMPRODUCT(
                  VALUE(LEFT(_xlfn.TEXTSPLIT('Data Table'!T291, CHAR(10)), FIND("-", _xlfn.TEXTSPLIT('Data Table'!T291, CHAR(10)))-1)) *
                  (VALUE(MID(_xlfn.TEXTSPLIT('Data Table'!T291, CHAR(10)), FIND("-", _xlfn.TEXTSPLIT('Data Table'!T291, CHAR(10)))+2,
                  SEARCH("hrs", _xlfn.TEXTSPLIT('Data Table'!T291, CHAR(10)))-SEARCH("-", _xlfn.TEXTSPLIT('Data Table'!T291, CHAR(10)))-2))/12)
               ), 2),
               "-"
            )
         )
      )
   )
)</f>
        <v>7</v>
      </c>
      <c r="S290" s="203" cm="1">
        <f t="array" ref="S290">IF('Data Table'!U291="", "-",
   IF('Data Table'!U291="-", "-",
      IF(ISNUMBER('Data Table'!U291*1), 'Data Table'!U291,
         IF(ISNUMBER(SEARCH("hrs", 'Data Table'!U291)),
            IFERROR(
               ROUND(SUMPRODUCT(
                  VALUE(LEFT(_xlfn.TEXTSPLIT('Data Table'!U291, CHAR(10)), FIND("-", _xlfn.TEXTSPLIT('Data Table'!U291, CHAR(10)))-1)) *
                  (VALUE(MID(_xlfn.TEXTSPLIT('Data Table'!U291, CHAR(10)), FIND("-", _xlfn.TEXTSPLIT('Data Table'!U291, CHAR(10)))+2,
                  SEARCH("hrs", _xlfn.TEXTSPLIT('Data Table'!U291, CHAR(10)))-SEARCH("-", _xlfn.TEXTSPLIT('Data Table'!U291, CHAR(10)))-2))/12)
               ), 2),
               "-"
            )
         )
      )
   )
)</f>
        <v>7</v>
      </c>
      <c r="T290" s="251">
        <v>26311</v>
      </c>
      <c r="U290" s="251">
        <v>83191</v>
      </c>
      <c r="V290" s="251">
        <v>1160</v>
      </c>
      <c r="W290" s="295"/>
    </row>
    <row r="291" spans="1:23" ht="15" customHeight="1">
      <c r="A291" s="205">
        <v>45601</v>
      </c>
      <c r="B291" s="203" cm="1">
        <f t="array" ref="B291">IF('Data Table'!B292="", "-",
   IF('Data Table'!B292="-", "-",
      IF(ISNUMBER('Data Table'!B292*1), 'Data Table'!B292,
         IF(ISNUMBER(SEARCH("hrs", 'Data Table'!B292)),
            IFERROR(
               ROUND(SUMPRODUCT(
                  VALUE(LEFT(_xlfn.TEXTSPLIT('Data Table'!B292, CHAR(10)), FIND("-", _xlfn.TEXTSPLIT('Data Table'!B292, CHAR(10)))-1)) *
                  (VALUE(MID(_xlfn.TEXTSPLIT('Data Table'!B292, CHAR(10)), FIND("-", _xlfn.TEXTSPLIT('Data Table'!B292, CHAR(10)))+2,
                  SEARCH("hrs", _xlfn.TEXTSPLIT('Data Table'!B292, CHAR(10)))-SEARCH("-", _xlfn.TEXTSPLIT('Data Table'!B292, CHAR(10)))-2))/12)
               ), 2),
               "-"
            )
         )
      )
   )
)</f>
        <v>30</v>
      </c>
      <c r="C291" s="203" cm="1">
        <f t="array" ref="C291">IF('Data Table'!C292="", "-",
   IF('Data Table'!C292="-", "-",
      IF(ISNUMBER('Data Table'!C292*1), 'Data Table'!C292,
         IF(ISNUMBER(SEARCH("hrs", 'Data Table'!C292)),
            IFERROR(
               ROUND(SUMPRODUCT(
                  VALUE(LEFT(_xlfn.TEXTSPLIT('Data Table'!C292, CHAR(10)), FIND("-", _xlfn.TEXTSPLIT('Data Table'!C292, CHAR(10)))-1)) *
                  (VALUE(MID(_xlfn.TEXTSPLIT('Data Table'!C292, CHAR(10)), FIND("-", _xlfn.TEXTSPLIT('Data Table'!C292, CHAR(10)))+2,
                  SEARCH("hrs", _xlfn.TEXTSPLIT('Data Table'!C292, CHAR(10)))-SEARCH("-", _xlfn.TEXTSPLIT('Data Table'!C292, CHAR(10)))-2))/12)
               ), 2),
               "-"
            )
         )
      )
   )
)</f>
        <v>80</v>
      </c>
      <c r="D291" s="203" cm="1">
        <f t="array" ref="D291">IF('Data Table'!D292="", "-",
   IF('Data Table'!D292="-", "-",
      IF(ISNUMBER('Data Table'!D292*1), 'Data Table'!D292,
         IF(ISNUMBER(SEARCH("hrs", 'Data Table'!D292)),
            IFERROR(
               ROUND(SUMPRODUCT(
                  VALUE(LEFT(_xlfn.TEXTSPLIT('Data Table'!D292, CHAR(10)), FIND("-", _xlfn.TEXTSPLIT('Data Table'!D292, CHAR(10)))-1)) *
                  (VALUE(MID(_xlfn.TEXTSPLIT('Data Table'!D292, CHAR(10)), FIND("-", _xlfn.TEXTSPLIT('Data Table'!D292, CHAR(10)))+2,
                  SEARCH("hrs", _xlfn.TEXTSPLIT('Data Table'!D292, CHAR(10)))-SEARCH("-", _xlfn.TEXTSPLIT('Data Table'!D292, CHAR(10)))-2))/12)
               ), 2),
               "-"
            )
         )
      )
   )
)</f>
        <v>30</v>
      </c>
      <c r="E291" s="203" cm="1">
        <f t="array" ref="E291">IF('Data Table'!E292="", "-",
   IF('Data Table'!E292="-", "-",
      IF(ISNUMBER('Data Table'!E292*1), 'Data Table'!E292,
         IF(ISNUMBER(SEARCH("hrs", 'Data Table'!E292)),
            IFERROR(
               ROUND(SUMPRODUCT(
                  VALUE(LEFT(_xlfn.TEXTSPLIT('Data Table'!E292, CHAR(10)), FIND("-", _xlfn.TEXTSPLIT('Data Table'!E292, CHAR(10)))-1)) *
                  (VALUE(MID(_xlfn.TEXTSPLIT('Data Table'!E292, CHAR(10)), FIND("-", _xlfn.TEXTSPLIT('Data Table'!E292, CHAR(10)))+2,
                  SEARCH("hrs", _xlfn.TEXTSPLIT('Data Table'!E292, CHAR(10)))-SEARCH("-", _xlfn.TEXTSPLIT('Data Table'!E292, CHAR(10)))-2))/12)
               ), 2),
               "-"
            )
         )
      )
   )
)</f>
        <v>30</v>
      </c>
      <c r="F291" s="203" cm="1">
        <f t="array" ref="F291">IF('Data Table'!F292="", "-",
   IF('Data Table'!F292="-", "-",
      IF(ISNUMBER('Data Table'!F292*1), 'Data Table'!F292,
         IF(ISNUMBER(SEARCH("hrs", 'Data Table'!F292)),
            IFERROR(
               ROUND(SUMPRODUCT(
                  VALUE(LEFT(_xlfn.TEXTSPLIT('Data Table'!F292, CHAR(10)), FIND("-", _xlfn.TEXTSPLIT('Data Table'!F292, CHAR(10)))-1)) *
                  (VALUE(MID(_xlfn.TEXTSPLIT('Data Table'!F292, CHAR(10)), FIND("-", _xlfn.TEXTSPLIT('Data Table'!F292, CHAR(10)))+2,
                  SEARCH("hrs", _xlfn.TEXTSPLIT('Data Table'!F292, CHAR(10)))-SEARCH("-", _xlfn.TEXTSPLIT('Data Table'!F292, CHAR(10)))-2))/12)
               ), 2),
               "-"
            )
         )
      )
   )
)</f>
        <v>10</v>
      </c>
      <c r="G291" s="203" cm="1">
        <f t="array" ref="G291">IF('Data Table'!G292="", "-",
   IF('Data Table'!G292="-", "-",
      IF(ISNUMBER('Data Table'!G292*1), 'Data Table'!G292,
         IF(ISNUMBER(SEARCH("hrs", 'Data Table'!G292)),
            IFERROR(
               ROUND(SUMPRODUCT(
                  VALUE(LEFT(_xlfn.TEXTSPLIT('Data Table'!G292, CHAR(10)), FIND("-", _xlfn.TEXTSPLIT('Data Table'!G292, CHAR(10)))-1)) *
                  (VALUE(MID(_xlfn.TEXTSPLIT('Data Table'!G292, CHAR(10)), FIND("-", _xlfn.TEXTSPLIT('Data Table'!G292, CHAR(10)))+2,
                  SEARCH("hrs", _xlfn.TEXTSPLIT('Data Table'!G292, CHAR(10)))-SEARCH("-", _xlfn.TEXTSPLIT('Data Table'!G292, CHAR(10)))-2))/12)
               ), 2),
               "-"
            )
         )
      )
   )
)</f>
        <v>10</v>
      </c>
      <c r="H291" s="203" cm="1">
        <f t="array" ref="H291">IF('Data Table'!H292="", "-",
   IF('Data Table'!H292="-", "-",
      IF(ISNUMBER('Data Table'!H292*1), 'Data Table'!H292,
         IF(ISNUMBER(SEARCH("hrs", 'Data Table'!H292)),
            IFERROR(
               ROUND(SUMPRODUCT(
                  VALUE(LEFT(_xlfn.TEXTSPLIT('Data Table'!H292, CHAR(10)), FIND("-", _xlfn.TEXTSPLIT('Data Table'!H292, CHAR(10)))-1)) *
                  (VALUE(MID(_xlfn.TEXTSPLIT('Data Table'!H292, CHAR(10)), FIND("-", _xlfn.TEXTSPLIT('Data Table'!H292, CHAR(10)))+2,
                  SEARCH("hrs", _xlfn.TEXTSPLIT('Data Table'!H292, CHAR(10)))-SEARCH("-", _xlfn.TEXTSPLIT('Data Table'!H292, CHAR(10)))-2))/12)
               ), 2),
               "-"
            )
         )
      )
   )
)</f>
        <v>11</v>
      </c>
      <c r="I291" s="203" cm="1">
        <f t="array" ref="I291">IF('Data Table'!I292="", "-",
   IF('Data Table'!I292="-", "-",
      IF(ISNUMBER('Data Table'!I292*1), 'Data Table'!I292,
         IF(ISNUMBER(SEARCH("hrs", 'Data Table'!I292)),
            IFERROR(
               ROUND(SUMPRODUCT(
                  VALUE(LEFT(_xlfn.TEXTSPLIT('Data Table'!I292, CHAR(10)), FIND("-", _xlfn.TEXTSPLIT('Data Table'!I292, CHAR(10)))-1)) *
                  (VALUE(MID(_xlfn.TEXTSPLIT('Data Table'!I292, CHAR(10)), FIND("-", _xlfn.TEXTSPLIT('Data Table'!I292, CHAR(10)))+2,
                  SEARCH("hrs", _xlfn.TEXTSPLIT('Data Table'!I292, CHAR(10)))-SEARCH("-", _xlfn.TEXTSPLIT('Data Table'!I292, CHAR(10)))-2))/12)
               ), 2),
               "-"
            )
         )
      )
   )
)</f>
        <v>10</v>
      </c>
      <c r="J291" s="203" cm="1">
        <f t="array" ref="J291">IF('Data Table'!J292="", "-",
   IF('Data Table'!J292="-", "-",
      IF(ISNUMBER('Data Table'!J292*1), 'Data Table'!J292,
         IF(ISNUMBER(SEARCH("hrs", 'Data Table'!J292)),
            IFERROR(
               ROUND(SUMPRODUCT(
                  VALUE(LEFT(_xlfn.TEXTSPLIT('Data Table'!J292, CHAR(10)), FIND("-", _xlfn.TEXTSPLIT('Data Table'!J292, CHAR(10)))-1)) *
                  (VALUE(MID(_xlfn.TEXTSPLIT('Data Table'!J292, CHAR(10)), FIND("-", _xlfn.TEXTSPLIT('Data Table'!J292, CHAR(10)))+2,
                  SEARCH("hrs", _xlfn.TEXTSPLIT('Data Table'!J292, CHAR(10)))-SEARCH("-", _xlfn.TEXTSPLIT('Data Table'!J292, CHAR(10)))-2))/12)
               ), 2),
               "-"
            )
         )
      )
   )
)</f>
        <v>2</v>
      </c>
      <c r="K291" s="203" cm="1">
        <f t="array" ref="K291">IF('Data Table'!K292="", "-",
   IF('Data Table'!K292="-", "-",
      IF(ISNUMBER('Data Table'!K292*1), 'Data Table'!K292,
         IF(ISNUMBER(SEARCH("hrs", 'Data Table'!K292)),
            IFERROR(
               ROUND(SUMPRODUCT(
                  VALUE(LEFT(_xlfn.TEXTSPLIT('Data Table'!K292, CHAR(10)), FIND("-", _xlfn.TEXTSPLIT('Data Table'!K292, CHAR(10)))-1)) *
                  (VALUE(MID(_xlfn.TEXTSPLIT('Data Table'!K292, CHAR(10)), FIND("-", _xlfn.TEXTSPLIT('Data Table'!K292, CHAR(10)))+2,
                  SEARCH("hrs", _xlfn.TEXTSPLIT('Data Table'!K292, CHAR(10)))-SEARCH("-", _xlfn.TEXTSPLIT('Data Table'!K292, CHAR(10)))-2))/12)
               ), 2),
               "-"
            )
         )
      )
   )
)</f>
        <v>2</v>
      </c>
      <c r="L291" s="203" cm="1">
        <f t="array" ref="L291">IF('Data Table'!N292="", "-",
   IF('Data Table'!N292="-", "-",
      IF(ISNUMBER('Data Table'!N292*1), 'Data Table'!N292,
         IF(ISNUMBER(SEARCH("hrs", 'Data Table'!N292)),
            IFERROR(
               ROUND(SUMPRODUCT(
                  VALUE(LEFT(_xlfn.TEXTSPLIT('Data Table'!N292, CHAR(10)), FIND("-", _xlfn.TEXTSPLIT('Data Table'!N292, CHAR(10)))-1)) *
                  (VALUE(MID(_xlfn.TEXTSPLIT('Data Table'!N292, CHAR(10)), FIND("-", _xlfn.TEXTSPLIT('Data Table'!N292, CHAR(10)))+2,
                  SEARCH("hrs", _xlfn.TEXTSPLIT('Data Table'!N292, CHAR(10)))-SEARCH("-", _xlfn.TEXTSPLIT('Data Table'!N292, CHAR(10)))-2))/12)
               ), 2),
               "-"
            )
         )
      )
   )
)</f>
        <v>2</v>
      </c>
      <c r="M291" s="203" cm="1">
        <f t="array" ref="M291">IF('Data Table'!O292="", "-",
   IF('Data Table'!O292="-", "-",
      IF(ISNUMBER('Data Table'!O292*1), 'Data Table'!O292,
         IF(ISNUMBER(SEARCH("hrs", 'Data Table'!O292)),
            IFERROR(
               ROUND(SUMPRODUCT(
                  VALUE(LEFT(_xlfn.TEXTSPLIT('Data Table'!O292, CHAR(10)), FIND("-", _xlfn.TEXTSPLIT('Data Table'!O292, CHAR(10)))-1)) *
                  (VALUE(MID(_xlfn.TEXTSPLIT('Data Table'!O292, CHAR(10)), FIND("-", _xlfn.TEXTSPLIT('Data Table'!O292, CHAR(10)))+2,
                  SEARCH("hrs", _xlfn.TEXTSPLIT('Data Table'!O292, CHAR(10)))-SEARCH("-", _xlfn.TEXTSPLIT('Data Table'!O292, CHAR(10)))-2))/12)
               ), 2),
               "-"
            )
         )
      )
   )
)</f>
        <v>1.67</v>
      </c>
      <c r="N291" s="203" cm="1">
        <f t="array" ref="N291">IF('Data Table'!P292="", "-",
   IF('Data Table'!P292="-", "-",
      IF(ISNUMBER('Data Table'!P292*1), 'Data Table'!P292,
         IF(ISNUMBER(SEARCH("hrs", 'Data Table'!P292)),
            IFERROR(
               ROUND(SUMPRODUCT(
                  VALUE(LEFT(_xlfn.TEXTSPLIT('Data Table'!P292, CHAR(10)), FIND("-", _xlfn.TEXTSPLIT('Data Table'!P292, CHAR(10)))-1)) *
                  (VALUE(MID(_xlfn.TEXTSPLIT('Data Table'!P292, CHAR(10)), FIND("-", _xlfn.TEXTSPLIT('Data Table'!P292, CHAR(10)))+2,
                  SEARCH("hrs", _xlfn.TEXTSPLIT('Data Table'!P292, CHAR(10)))-SEARCH("-", _xlfn.TEXTSPLIT('Data Table'!P292, CHAR(10)))-2))/12)
               ), 2),
               "-"
            )
         )
      )
   )
)</f>
        <v>6.58</v>
      </c>
      <c r="O291" s="203" cm="1">
        <f t="array" ref="O291">IF('Data Table'!Q292="", "-",
   IF('Data Table'!Q292="-", "-",
      IF(ISNUMBER('Data Table'!Q292*1), 'Data Table'!Q292,
         IF(ISNUMBER(SEARCH("hrs", 'Data Table'!Q292)),
            IFERROR(
               ROUND(SUMPRODUCT(
                  VALUE(LEFT(_xlfn.TEXTSPLIT('Data Table'!Q292, CHAR(10)), FIND("-", _xlfn.TEXTSPLIT('Data Table'!Q292, CHAR(10)))-1)) *
                  (VALUE(MID(_xlfn.TEXTSPLIT('Data Table'!Q292, CHAR(10)), FIND("-", _xlfn.TEXTSPLIT('Data Table'!Q292, CHAR(10)))+2,
                  SEARCH("hrs", _xlfn.TEXTSPLIT('Data Table'!Q292, CHAR(10)))-SEARCH("-", _xlfn.TEXTSPLIT('Data Table'!Q292, CHAR(10)))-2))/12)
               ), 2),
               "-"
            )
         )
      )
   )
)</f>
        <v>5</v>
      </c>
      <c r="P291" s="203" cm="1">
        <f t="array" ref="P291">IF('Data Table'!R292="", "-",
   IF('Data Table'!R292="-", "-",
      IF(ISNUMBER('Data Table'!R292*1), 'Data Table'!R292,
         IF(ISNUMBER(SEARCH("hrs", 'Data Table'!R292)),
            IFERROR(
               ROUND(SUMPRODUCT(
                  VALUE(LEFT(_xlfn.TEXTSPLIT('Data Table'!R292, CHAR(10)), FIND("-", _xlfn.TEXTSPLIT('Data Table'!R292, CHAR(10)))-1)) *
                  (VALUE(MID(_xlfn.TEXTSPLIT('Data Table'!R292, CHAR(10)), FIND("-", _xlfn.TEXTSPLIT('Data Table'!R292, CHAR(10)))+2,
                  SEARCH("hrs", _xlfn.TEXTSPLIT('Data Table'!R292, CHAR(10)))-SEARCH("-", _xlfn.TEXTSPLIT('Data Table'!R292, CHAR(10)))-2))/12)
               ), 2),
               "-"
            )
         )
      )
   )
)</f>
        <v>3</v>
      </c>
      <c r="Q291" s="203" cm="1">
        <f t="array" ref="Q291">IF('Data Table'!S292="", "-",
   IF('Data Table'!S292="-", "-",
      IF(ISNUMBER('Data Table'!S292*1), 'Data Table'!S292,
         IF(ISNUMBER(SEARCH("hrs", 'Data Table'!S292)),
            IFERROR(
               ROUND(SUMPRODUCT(
                  VALUE(LEFT(_xlfn.TEXTSPLIT('Data Table'!S292, CHAR(10)), FIND("-", _xlfn.TEXTSPLIT('Data Table'!S292, CHAR(10)))-1)) *
                  (VALUE(MID(_xlfn.TEXTSPLIT('Data Table'!S292, CHAR(10)), FIND("-", _xlfn.TEXTSPLIT('Data Table'!S292, CHAR(10)))+2,
                  SEARCH("hrs", _xlfn.TEXTSPLIT('Data Table'!S292, CHAR(10)))-SEARCH("-", _xlfn.TEXTSPLIT('Data Table'!S292, CHAR(10)))-2))/12)
               ), 2),
               "-"
            )
         )
      )
   )
)</f>
        <v>3</v>
      </c>
      <c r="R291" s="203" cm="1">
        <f t="array" ref="R291">IF('Data Table'!T292="", "-",
   IF('Data Table'!T292="-", "-",
      IF(ISNUMBER('Data Table'!T292*1), 'Data Table'!T292,
         IF(ISNUMBER(SEARCH("hrs", 'Data Table'!T292)),
            IFERROR(
               ROUND(SUMPRODUCT(
                  VALUE(LEFT(_xlfn.TEXTSPLIT('Data Table'!T292, CHAR(10)), FIND("-", _xlfn.TEXTSPLIT('Data Table'!T292, CHAR(10)))-1)) *
                  (VALUE(MID(_xlfn.TEXTSPLIT('Data Table'!T292, CHAR(10)), FIND("-", _xlfn.TEXTSPLIT('Data Table'!T292, CHAR(10)))+2,
                  SEARCH("hrs", _xlfn.TEXTSPLIT('Data Table'!T292, CHAR(10)))-SEARCH("-", _xlfn.TEXTSPLIT('Data Table'!T292, CHAR(10)))-2))/12)
               ), 2),
               "-"
            )
         )
      )
   )
)</f>
        <v>7</v>
      </c>
      <c r="S291" s="203" cm="1">
        <f t="array" ref="S291">IF('Data Table'!U292="", "-",
   IF('Data Table'!U292="-", "-",
      IF(ISNUMBER('Data Table'!U292*1), 'Data Table'!U292,
         IF(ISNUMBER(SEARCH("hrs", 'Data Table'!U292)),
            IFERROR(
               ROUND(SUMPRODUCT(
                  VALUE(LEFT(_xlfn.TEXTSPLIT('Data Table'!U292, CHAR(10)), FIND("-", _xlfn.TEXTSPLIT('Data Table'!U292, CHAR(10)))-1)) *
                  (VALUE(MID(_xlfn.TEXTSPLIT('Data Table'!U292, CHAR(10)), FIND("-", _xlfn.TEXTSPLIT('Data Table'!U292, CHAR(10)))+2,
                  SEARCH("hrs", _xlfn.TEXTSPLIT('Data Table'!U292, CHAR(10)))-SEARCH("-", _xlfn.TEXTSPLIT('Data Table'!U292, CHAR(10)))-2))/12)
               ), 2),
               "-"
            )
         )
      )
   )
)</f>
        <v>7</v>
      </c>
      <c r="T291" s="251">
        <v>25303</v>
      </c>
      <c r="U291" s="251">
        <v>77308</v>
      </c>
      <c r="V291" s="251">
        <v>1087</v>
      </c>
      <c r="W291" s="295"/>
    </row>
    <row r="292" spans="1:23" ht="15" customHeight="1">
      <c r="A292" s="205">
        <v>45602</v>
      </c>
      <c r="B292" s="203" cm="1">
        <f t="array" ref="B292">IF('Data Table'!B293="", "-",
   IF('Data Table'!B293="-", "-",
      IF(ISNUMBER('Data Table'!B293*1), 'Data Table'!B293,
         IF(ISNUMBER(SEARCH("hrs", 'Data Table'!B293)),
            IFERROR(
               ROUND(SUMPRODUCT(
                  VALUE(LEFT(_xlfn.TEXTSPLIT('Data Table'!B293, CHAR(10)), FIND("-", _xlfn.TEXTSPLIT('Data Table'!B293, CHAR(10)))-1)) *
                  (VALUE(MID(_xlfn.TEXTSPLIT('Data Table'!B293, CHAR(10)), FIND("-", _xlfn.TEXTSPLIT('Data Table'!B293, CHAR(10)))+2,
                  SEARCH("hrs", _xlfn.TEXTSPLIT('Data Table'!B293, CHAR(10)))-SEARCH("-", _xlfn.TEXTSPLIT('Data Table'!B293, CHAR(10)))-2))/12)
               ), 2),
               "-"
            )
         )
      )
   )
)</f>
        <v>46</v>
      </c>
      <c r="C292" s="203" cm="1">
        <f t="array" ref="C292">IF('Data Table'!C293="", "-",
   IF('Data Table'!C293="-", "-",
      IF(ISNUMBER('Data Table'!C293*1), 'Data Table'!C293,
         IF(ISNUMBER(SEARCH("hrs", 'Data Table'!C293)),
            IFERROR(
               ROUND(SUMPRODUCT(
                  VALUE(LEFT(_xlfn.TEXTSPLIT('Data Table'!C293, CHAR(10)), FIND("-", _xlfn.TEXTSPLIT('Data Table'!C293, CHAR(10)))-1)) *
                  (VALUE(MID(_xlfn.TEXTSPLIT('Data Table'!C293, CHAR(10)), FIND("-", _xlfn.TEXTSPLIT('Data Table'!C293, CHAR(10)))+2,
                  SEARCH("hrs", _xlfn.TEXTSPLIT('Data Table'!C293, CHAR(10)))-SEARCH("-", _xlfn.TEXTSPLIT('Data Table'!C293, CHAR(10)))-2))/12)
               ), 2),
               "-"
            )
         )
      )
   )
)</f>
        <v>80</v>
      </c>
      <c r="D292" s="203" cm="1">
        <f t="array" ref="D292">IF('Data Table'!D293="", "-",
   IF('Data Table'!D293="-", "-",
      IF(ISNUMBER('Data Table'!D293*1), 'Data Table'!D293,
         IF(ISNUMBER(SEARCH("hrs", 'Data Table'!D293)),
            IFERROR(
               ROUND(SUMPRODUCT(
                  VALUE(LEFT(_xlfn.TEXTSPLIT('Data Table'!D293, CHAR(10)), FIND("-", _xlfn.TEXTSPLIT('Data Table'!D293, CHAR(10)))-1)) *
                  (VALUE(MID(_xlfn.TEXTSPLIT('Data Table'!D293, CHAR(10)), FIND("-", _xlfn.TEXTSPLIT('Data Table'!D293, CHAR(10)))+2,
                  SEARCH("hrs", _xlfn.TEXTSPLIT('Data Table'!D293, CHAR(10)))-SEARCH("-", _xlfn.TEXTSPLIT('Data Table'!D293, CHAR(10)))-2))/12)
               ), 2),
               "-"
            )
         )
      )
   )
)</f>
        <v>30</v>
      </c>
      <c r="E292" s="203" cm="1">
        <f t="array" ref="E292">IF('Data Table'!E293="", "-",
   IF('Data Table'!E293="-", "-",
      IF(ISNUMBER('Data Table'!E293*1), 'Data Table'!E293,
         IF(ISNUMBER(SEARCH("hrs", 'Data Table'!E293)),
            IFERROR(
               ROUND(SUMPRODUCT(
                  VALUE(LEFT(_xlfn.TEXTSPLIT('Data Table'!E293, CHAR(10)), FIND("-", _xlfn.TEXTSPLIT('Data Table'!E293, CHAR(10)))-1)) *
                  (VALUE(MID(_xlfn.TEXTSPLIT('Data Table'!E293, CHAR(10)), FIND("-", _xlfn.TEXTSPLIT('Data Table'!E293, CHAR(10)))+2,
                  SEARCH("hrs", _xlfn.TEXTSPLIT('Data Table'!E293, CHAR(10)))-SEARCH("-", _xlfn.TEXTSPLIT('Data Table'!E293, CHAR(10)))-2))/12)
               ), 2),
               "-"
            )
         )
      )
   )
)</f>
        <v>29</v>
      </c>
      <c r="F292" s="203" cm="1">
        <f t="array" ref="F292">IF('Data Table'!F293="", "-",
   IF('Data Table'!F293="-", "-",
      IF(ISNUMBER('Data Table'!F293*1), 'Data Table'!F293,
         IF(ISNUMBER(SEARCH("hrs", 'Data Table'!F293)),
            IFERROR(
               ROUND(SUMPRODUCT(
                  VALUE(LEFT(_xlfn.TEXTSPLIT('Data Table'!F293, CHAR(10)), FIND("-", _xlfn.TEXTSPLIT('Data Table'!F293, CHAR(10)))-1)) *
                  (VALUE(MID(_xlfn.TEXTSPLIT('Data Table'!F293, CHAR(10)), FIND("-", _xlfn.TEXTSPLIT('Data Table'!F293, CHAR(10)))+2,
                  SEARCH("hrs", _xlfn.TEXTSPLIT('Data Table'!F293, CHAR(10)))-SEARCH("-", _xlfn.TEXTSPLIT('Data Table'!F293, CHAR(10)))-2))/12)
               ), 2),
               "-"
            )
         )
      )
   )
)</f>
        <v>10</v>
      </c>
      <c r="G292" s="203" cm="1">
        <f t="array" ref="G292">IF('Data Table'!G293="", "-",
   IF('Data Table'!G293="-", "-",
      IF(ISNUMBER('Data Table'!G293*1), 'Data Table'!G293,
         IF(ISNUMBER(SEARCH("hrs", 'Data Table'!G293)),
            IFERROR(
               ROUND(SUMPRODUCT(
                  VALUE(LEFT(_xlfn.TEXTSPLIT('Data Table'!G293, CHAR(10)), FIND("-", _xlfn.TEXTSPLIT('Data Table'!G293, CHAR(10)))-1)) *
                  (VALUE(MID(_xlfn.TEXTSPLIT('Data Table'!G293, CHAR(10)), FIND("-", _xlfn.TEXTSPLIT('Data Table'!G293, CHAR(10)))+2,
                  SEARCH("hrs", _xlfn.TEXTSPLIT('Data Table'!G293, CHAR(10)))-SEARCH("-", _xlfn.TEXTSPLIT('Data Table'!G293, CHAR(10)))-2))/12)
               ), 2),
               "-"
            )
         )
      )
   )
)</f>
        <v>9</v>
      </c>
      <c r="H292" s="203" cm="1">
        <f t="array" ref="H292">IF('Data Table'!H293="", "-",
   IF('Data Table'!H293="-", "-",
      IF(ISNUMBER('Data Table'!H293*1), 'Data Table'!H293,
         IF(ISNUMBER(SEARCH("hrs", 'Data Table'!H293)),
            IFERROR(
               ROUND(SUMPRODUCT(
                  VALUE(LEFT(_xlfn.TEXTSPLIT('Data Table'!H293, CHAR(10)), FIND("-", _xlfn.TEXTSPLIT('Data Table'!H293, CHAR(10)))-1)) *
                  (VALUE(MID(_xlfn.TEXTSPLIT('Data Table'!H293, CHAR(10)), FIND("-", _xlfn.TEXTSPLIT('Data Table'!H293, CHAR(10)))+2,
                  SEARCH("hrs", _xlfn.TEXTSPLIT('Data Table'!H293, CHAR(10)))-SEARCH("-", _xlfn.TEXTSPLIT('Data Table'!H293, CHAR(10)))-2))/12)
               ), 2),
               "-"
            )
         )
      )
   )
)</f>
        <v>11</v>
      </c>
      <c r="I292" s="203" cm="1">
        <f t="array" ref="I292">IF('Data Table'!I293="", "-",
   IF('Data Table'!I293="-", "-",
      IF(ISNUMBER('Data Table'!I293*1), 'Data Table'!I293,
         IF(ISNUMBER(SEARCH("hrs", 'Data Table'!I293)),
            IFERROR(
               ROUND(SUMPRODUCT(
                  VALUE(LEFT(_xlfn.TEXTSPLIT('Data Table'!I293, CHAR(10)), FIND("-", _xlfn.TEXTSPLIT('Data Table'!I293, CHAR(10)))-1)) *
                  (VALUE(MID(_xlfn.TEXTSPLIT('Data Table'!I293, CHAR(10)), FIND("-", _xlfn.TEXTSPLIT('Data Table'!I293, CHAR(10)))+2,
                  SEARCH("hrs", _xlfn.TEXTSPLIT('Data Table'!I293, CHAR(10)))-SEARCH("-", _xlfn.TEXTSPLIT('Data Table'!I293, CHAR(10)))-2))/12)
               ), 2),
               "-"
            )
         )
      )
   )
)</f>
        <v>10</v>
      </c>
      <c r="J292" s="203" cm="1">
        <f t="array" ref="J292">IF('Data Table'!J293="", "-",
   IF('Data Table'!J293="-", "-",
      IF(ISNUMBER('Data Table'!J293*1), 'Data Table'!J293,
         IF(ISNUMBER(SEARCH("hrs", 'Data Table'!J293)),
            IFERROR(
               ROUND(SUMPRODUCT(
                  VALUE(LEFT(_xlfn.TEXTSPLIT('Data Table'!J293, CHAR(10)), FIND("-", _xlfn.TEXTSPLIT('Data Table'!J293, CHAR(10)))-1)) *
                  (VALUE(MID(_xlfn.TEXTSPLIT('Data Table'!J293, CHAR(10)), FIND("-", _xlfn.TEXTSPLIT('Data Table'!J293, CHAR(10)))+2,
                  SEARCH("hrs", _xlfn.TEXTSPLIT('Data Table'!J293, CHAR(10)))-SEARCH("-", _xlfn.TEXTSPLIT('Data Table'!J293, CHAR(10)))-2))/12)
               ), 2),
               "-"
            )
         )
      )
   )
)</f>
        <v>2</v>
      </c>
      <c r="K292" s="203" cm="1">
        <f t="array" ref="K292">IF('Data Table'!K293="", "-",
   IF('Data Table'!K293="-", "-",
      IF(ISNUMBER('Data Table'!K293*1), 'Data Table'!K293,
         IF(ISNUMBER(SEARCH("hrs", 'Data Table'!K293)),
            IFERROR(
               ROUND(SUMPRODUCT(
                  VALUE(LEFT(_xlfn.TEXTSPLIT('Data Table'!K293, CHAR(10)), FIND("-", _xlfn.TEXTSPLIT('Data Table'!K293, CHAR(10)))-1)) *
                  (VALUE(MID(_xlfn.TEXTSPLIT('Data Table'!K293, CHAR(10)), FIND("-", _xlfn.TEXTSPLIT('Data Table'!K293, CHAR(10)))+2,
                  SEARCH("hrs", _xlfn.TEXTSPLIT('Data Table'!K293, CHAR(10)))-SEARCH("-", _xlfn.TEXTSPLIT('Data Table'!K293, CHAR(10)))-2))/12)
               ), 2),
               "-"
            )
         )
      )
   )
)</f>
        <v>2</v>
      </c>
      <c r="L292" s="203" cm="1">
        <f t="array" ref="L292">IF('Data Table'!N293="", "-",
   IF('Data Table'!N293="-", "-",
      IF(ISNUMBER('Data Table'!N293*1), 'Data Table'!N293,
         IF(ISNUMBER(SEARCH("hrs", 'Data Table'!N293)),
            IFERROR(
               ROUND(SUMPRODUCT(
                  VALUE(LEFT(_xlfn.TEXTSPLIT('Data Table'!N293, CHAR(10)), FIND("-", _xlfn.TEXTSPLIT('Data Table'!N293, CHAR(10)))-1)) *
                  (VALUE(MID(_xlfn.TEXTSPLIT('Data Table'!N293, CHAR(10)), FIND("-", _xlfn.TEXTSPLIT('Data Table'!N293, CHAR(10)))+2,
                  SEARCH("hrs", _xlfn.TEXTSPLIT('Data Table'!N293, CHAR(10)))-SEARCH("-", _xlfn.TEXTSPLIT('Data Table'!N293, CHAR(10)))-2))/12)
               ), 2),
               "-"
            )
         )
      )
   )
)</f>
        <v>2</v>
      </c>
      <c r="M292" s="203" cm="1">
        <f t="array" ref="M292">IF('Data Table'!O293="", "-",
   IF('Data Table'!O293="-", "-",
      IF(ISNUMBER('Data Table'!O293*1), 'Data Table'!O293,
         IF(ISNUMBER(SEARCH("hrs", 'Data Table'!O293)),
            IFERROR(
               ROUND(SUMPRODUCT(
                  VALUE(LEFT(_xlfn.TEXTSPLIT('Data Table'!O293, CHAR(10)), FIND("-", _xlfn.TEXTSPLIT('Data Table'!O293, CHAR(10)))-1)) *
                  (VALUE(MID(_xlfn.TEXTSPLIT('Data Table'!O293, CHAR(10)), FIND("-", _xlfn.TEXTSPLIT('Data Table'!O293, CHAR(10)))+2,
                  SEARCH("hrs", _xlfn.TEXTSPLIT('Data Table'!O293, CHAR(10)))-SEARCH("-", _xlfn.TEXTSPLIT('Data Table'!O293, CHAR(10)))-2))/12)
               ), 2),
               "-"
            )
         )
      )
   )
)</f>
        <v>1.42</v>
      </c>
      <c r="N292" s="203" cm="1">
        <f t="array" ref="N292">IF('Data Table'!P293="", "-",
   IF('Data Table'!P293="-", "-",
      IF(ISNUMBER('Data Table'!P293*1), 'Data Table'!P293,
         IF(ISNUMBER(SEARCH("hrs", 'Data Table'!P293)),
            IFERROR(
               ROUND(SUMPRODUCT(
                  VALUE(LEFT(_xlfn.TEXTSPLIT('Data Table'!P293, CHAR(10)), FIND("-", _xlfn.TEXTSPLIT('Data Table'!P293, CHAR(10)))-1)) *
                  (VALUE(MID(_xlfn.TEXTSPLIT('Data Table'!P293, CHAR(10)), FIND("-", _xlfn.TEXTSPLIT('Data Table'!P293, CHAR(10)))+2,
                  SEARCH("hrs", _xlfn.TEXTSPLIT('Data Table'!P293, CHAR(10)))-SEARCH("-", _xlfn.TEXTSPLIT('Data Table'!P293, CHAR(10)))-2))/12)
               ), 2),
               "-"
            )
         )
      )
   )
)</f>
        <v>6.67</v>
      </c>
      <c r="O292" s="203" cm="1">
        <f t="array" ref="O292">IF('Data Table'!Q293="", "-",
   IF('Data Table'!Q293="-", "-",
      IF(ISNUMBER('Data Table'!Q293*1), 'Data Table'!Q293,
         IF(ISNUMBER(SEARCH("hrs", 'Data Table'!Q293)),
            IFERROR(
               ROUND(SUMPRODUCT(
                  VALUE(LEFT(_xlfn.TEXTSPLIT('Data Table'!Q293, CHAR(10)), FIND("-", _xlfn.TEXTSPLIT('Data Table'!Q293, CHAR(10)))-1)) *
                  (VALUE(MID(_xlfn.TEXTSPLIT('Data Table'!Q293, CHAR(10)), FIND("-", _xlfn.TEXTSPLIT('Data Table'!Q293, CHAR(10)))+2,
                  SEARCH("hrs", _xlfn.TEXTSPLIT('Data Table'!Q293, CHAR(10)))-SEARCH("-", _xlfn.TEXTSPLIT('Data Table'!Q293, CHAR(10)))-2))/12)
               ), 2),
               "-"
            )
         )
      )
   )
)</f>
        <v>5</v>
      </c>
      <c r="P292" s="203" cm="1">
        <f t="array" ref="P292">IF('Data Table'!R293="", "-",
   IF('Data Table'!R293="-", "-",
      IF(ISNUMBER('Data Table'!R293*1), 'Data Table'!R293,
         IF(ISNUMBER(SEARCH("hrs", 'Data Table'!R293)),
            IFERROR(
               ROUND(SUMPRODUCT(
                  VALUE(LEFT(_xlfn.TEXTSPLIT('Data Table'!R293, CHAR(10)), FIND("-", _xlfn.TEXTSPLIT('Data Table'!R293, CHAR(10)))-1)) *
                  (VALUE(MID(_xlfn.TEXTSPLIT('Data Table'!R293, CHAR(10)), FIND("-", _xlfn.TEXTSPLIT('Data Table'!R293, CHAR(10)))+2,
                  SEARCH("hrs", _xlfn.TEXTSPLIT('Data Table'!R293, CHAR(10)))-SEARCH("-", _xlfn.TEXTSPLIT('Data Table'!R293, CHAR(10)))-2))/12)
               ), 2),
               "-"
            )
         )
      )
   )
)</f>
        <v>3</v>
      </c>
      <c r="Q292" s="203" cm="1">
        <f t="array" ref="Q292">IF('Data Table'!S293="", "-",
   IF('Data Table'!S293="-", "-",
      IF(ISNUMBER('Data Table'!S293*1), 'Data Table'!S293,
         IF(ISNUMBER(SEARCH("hrs", 'Data Table'!S293)),
            IFERROR(
               ROUND(SUMPRODUCT(
                  VALUE(LEFT(_xlfn.TEXTSPLIT('Data Table'!S293, CHAR(10)), FIND("-", _xlfn.TEXTSPLIT('Data Table'!S293, CHAR(10)))-1)) *
                  (VALUE(MID(_xlfn.TEXTSPLIT('Data Table'!S293, CHAR(10)), FIND("-", _xlfn.TEXTSPLIT('Data Table'!S293, CHAR(10)))+2,
                  SEARCH("hrs", _xlfn.TEXTSPLIT('Data Table'!S293, CHAR(10)))-SEARCH("-", _xlfn.TEXTSPLIT('Data Table'!S293, CHAR(10)))-2))/12)
               ), 2),
               "-"
            )
         )
      )
   )
)</f>
        <v>3</v>
      </c>
      <c r="R292" s="203" cm="1">
        <f t="array" ref="R292">IF('Data Table'!T293="", "-",
   IF('Data Table'!T293="-", "-",
      IF(ISNUMBER('Data Table'!T293*1), 'Data Table'!T293,
         IF(ISNUMBER(SEARCH("hrs", 'Data Table'!T293)),
            IFERROR(
               ROUND(SUMPRODUCT(
                  VALUE(LEFT(_xlfn.TEXTSPLIT('Data Table'!T293, CHAR(10)), FIND("-", _xlfn.TEXTSPLIT('Data Table'!T293, CHAR(10)))-1)) *
                  (VALUE(MID(_xlfn.TEXTSPLIT('Data Table'!T293, CHAR(10)), FIND("-", _xlfn.TEXTSPLIT('Data Table'!T293, CHAR(10)))+2,
                  SEARCH("hrs", _xlfn.TEXTSPLIT('Data Table'!T293, CHAR(10)))-SEARCH("-", _xlfn.TEXTSPLIT('Data Table'!T293, CHAR(10)))-2))/12)
               ), 2),
               "-"
            )
         )
      )
   )
)</f>
        <v>7</v>
      </c>
      <c r="S292" s="203" cm="1">
        <f t="array" ref="S292">IF('Data Table'!U293="", "-",
   IF('Data Table'!U293="-", "-",
      IF(ISNUMBER('Data Table'!U293*1), 'Data Table'!U293,
         IF(ISNUMBER(SEARCH("hrs", 'Data Table'!U293)),
            IFERROR(
               ROUND(SUMPRODUCT(
                  VALUE(LEFT(_xlfn.TEXTSPLIT('Data Table'!U293, CHAR(10)), FIND("-", _xlfn.TEXTSPLIT('Data Table'!U293, CHAR(10)))-1)) *
                  (VALUE(MID(_xlfn.TEXTSPLIT('Data Table'!U293, CHAR(10)), FIND("-", _xlfn.TEXTSPLIT('Data Table'!U293, CHAR(10)))+2,
                  SEARCH("hrs", _xlfn.TEXTSPLIT('Data Table'!U293, CHAR(10)))-SEARCH("-", _xlfn.TEXTSPLIT('Data Table'!U293, CHAR(10)))-2))/12)
               ), 2),
               "-"
            )
         )
      )
   )
)</f>
        <v>7</v>
      </c>
      <c r="T292" s="251">
        <v>25200</v>
      </c>
      <c r="U292" s="251">
        <v>78056</v>
      </c>
      <c r="V292" s="251">
        <v>1092</v>
      </c>
      <c r="W292" s="295"/>
    </row>
    <row r="293" spans="1:23" ht="15" customHeight="1">
      <c r="A293" s="205">
        <v>45603</v>
      </c>
      <c r="B293" s="203" cm="1">
        <f t="array" ref="B293">IF('Data Table'!B294="", "-",
   IF('Data Table'!B294="-", "-",
      IF(ISNUMBER('Data Table'!B294*1), 'Data Table'!B294,
         IF(ISNUMBER(SEARCH("hrs", 'Data Table'!B294)),
            IFERROR(
               ROUND(SUMPRODUCT(
                  VALUE(LEFT(_xlfn.TEXTSPLIT('Data Table'!B294, CHAR(10)), FIND("-", _xlfn.TEXTSPLIT('Data Table'!B294, CHAR(10)))-1)) *
                  (VALUE(MID(_xlfn.TEXTSPLIT('Data Table'!B294, CHAR(10)), FIND("-", _xlfn.TEXTSPLIT('Data Table'!B294, CHAR(10)))+2,
                  SEARCH("hrs", _xlfn.TEXTSPLIT('Data Table'!B294, CHAR(10)))-SEARCH("-", _xlfn.TEXTSPLIT('Data Table'!B294, CHAR(10)))-2))/12)
               ), 2),
               "-"
            )
         )
      )
   )
)</f>
        <v>70</v>
      </c>
      <c r="C293" s="203" cm="1">
        <f t="array" ref="C293">IF('Data Table'!C294="", "-",
   IF('Data Table'!C294="-", "-",
      IF(ISNUMBER('Data Table'!C294*1), 'Data Table'!C294,
         IF(ISNUMBER(SEARCH("hrs", 'Data Table'!C294)),
            IFERROR(
               ROUND(SUMPRODUCT(
                  VALUE(LEFT(_xlfn.TEXTSPLIT('Data Table'!C294, CHAR(10)), FIND("-", _xlfn.TEXTSPLIT('Data Table'!C294, CHAR(10)))-1)) *
                  (VALUE(MID(_xlfn.TEXTSPLIT('Data Table'!C294, CHAR(10)), FIND("-", _xlfn.TEXTSPLIT('Data Table'!C294, CHAR(10)))+2,
                  SEARCH("hrs", _xlfn.TEXTSPLIT('Data Table'!C294, CHAR(10)))-SEARCH("-", _xlfn.TEXTSPLIT('Data Table'!C294, CHAR(10)))-2))/12)
               ), 2),
               "-"
            )
         )
      )
   )
)</f>
        <v>75</v>
      </c>
      <c r="D293" s="203" cm="1">
        <f t="array" ref="D293">IF('Data Table'!D294="", "-",
   IF('Data Table'!D294="-", "-",
      IF(ISNUMBER('Data Table'!D294*1), 'Data Table'!D294,
         IF(ISNUMBER(SEARCH("hrs", 'Data Table'!D294)),
            IFERROR(
               ROUND(SUMPRODUCT(
                  VALUE(LEFT(_xlfn.TEXTSPLIT('Data Table'!D294, CHAR(10)), FIND("-", _xlfn.TEXTSPLIT('Data Table'!D294, CHAR(10)))-1)) *
                  (VALUE(MID(_xlfn.TEXTSPLIT('Data Table'!D294, CHAR(10)), FIND("-", _xlfn.TEXTSPLIT('Data Table'!D294, CHAR(10)))+2,
                  SEARCH("hrs", _xlfn.TEXTSPLIT('Data Table'!D294, CHAR(10)))-SEARCH("-", _xlfn.TEXTSPLIT('Data Table'!D294, CHAR(10)))-2))/12)
               ), 2),
               "-"
            )
         )
      )
   )
)</f>
        <v>30</v>
      </c>
      <c r="E293" s="203" cm="1">
        <f t="array" ref="E293">IF('Data Table'!E294="", "-",
   IF('Data Table'!E294="-", "-",
      IF(ISNUMBER('Data Table'!E294*1), 'Data Table'!E294,
         IF(ISNUMBER(SEARCH("hrs", 'Data Table'!E294)),
            IFERROR(
               ROUND(SUMPRODUCT(
                  VALUE(LEFT(_xlfn.TEXTSPLIT('Data Table'!E294, CHAR(10)), FIND("-", _xlfn.TEXTSPLIT('Data Table'!E294, CHAR(10)))-1)) *
                  (VALUE(MID(_xlfn.TEXTSPLIT('Data Table'!E294, CHAR(10)), FIND("-", _xlfn.TEXTSPLIT('Data Table'!E294, CHAR(10)))+2,
                  SEARCH("hrs", _xlfn.TEXTSPLIT('Data Table'!E294, CHAR(10)))-SEARCH("-", _xlfn.TEXTSPLIT('Data Table'!E294, CHAR(10)))-2))/12)
               ), 2),
               "-"
            )
         )
      )
   )
)</f>
        <v>30</v>
      </c>
      <c r="F293" s="203" cm="1">
        <f t="array" ref="F293">IF('Data Table'!F294="", "-",
   IF('Data Table'!F294="-", "-",
      IF(ISNUMBER('Data Table'!F294*1), 'Data Table'!F294,
         IF(ISNUMBER(SEARCH("hrs", 'Data Table'!F294)),
            IFERROR(
               ROUND(SUMPRODUCT(
                  VALUE(LEFT(_xlfn.TEXTSPLIT('Data Table'!F294, CHAR(10)), FIND("-", _xlfn.TEXTSPLIT('Data Table'!F294, CHAR(10)))-1)) *
                  (VALUE(MID(_xlfn.TEXTSPLIT('Data Table'!F294, CHAR(10)), FIND("-", _xlfn.TEXTSPLIT('Data Table'!F294, CHAR(10)))+2,
                  SEARCH("hrs", _xlfn.TEXTSPLIT('Data Table'!F294, CHAR(10)))-SEARCH("-", _xlfn.TEXTSPLIT('Data Table'!F294, CHAR(10)))-2))/12)
               ), 2),
               "-"
            )
         )
      )
   )
)</f>
        <v>9</v>
      </c>
      <c r="G293" s="203" cm="1">
        <f t="array" ref="G293">IF('Data Table'!G294="", "-",
   IF('Data Table'!G294="-", "-",
      IF(ISNUMBER('Data Table'!G294*1), 'Data Table'!G294,
         IF(ISNUMBER(SEARCH("hrs", 'Data Table'!G294)),
            IFERROR(
               ROUND(SUMPRODUCT(
                  VALUE(LEFT(_xlfn.TEXTSPLIT('Data Table'!G294, CHAR(10)), FIND("-", _xlfn.TEXTSPLIT('Data Table'!G294, CHAR(10)))-1)) *
                  (VALUE(MID(_xlfn.TEXTSPLIT('Data Table'!G294, CHAR(10)), FIND("-", _xlfn.TEXTSPLIT('Data Table'!G294, CHAR(10)))+2,
                  SEARCH("hrs", _xlfn.TEXTSPLIT('Data Table'!G294, CHAR(10)))-SEARCH("-", _xlfn.TEXTSPLIT('Data Table'!G294, CHAR(10)))-2))/12)
               ), 2),
               "-"
            )
         )
      )
   )
)</f>
        <v>9</v>
      </c>
      <c r="H293" s="203" cm="1">
        <f t="array" ref="H293">IF('Data Table'!H294="", "-",
   IF('Data Table'!H294="-", "-",
      IF(ISNUMBER('Data Table'!H294*1), 'Data Table'!H294,
         IF(ISNUMBER(SEARCH("hrs", 'Data Table'!H294)),
            IFERROR(
               ROUND(SUMPRODUCT(
                  VALUE(LEFT(_xlfn.TEXTSPLIT('Data Table'!H294, CHAR(10)), FIND("-", _xlfn.TEXTSPLIT('Data Table'!H294, CHAR(10)))-1)) *
                  (VALUE(MID(_xlfn.TEXTSPLIT('Data Table'!H294, CHAR(10)), FIND("-", _xlfn.TEXTSPLIT('Data Table'!H294, CHAR(10)))+2,
                  SEARCH("hrs", _xlfn.TEXTSPLIT('Data Table'!H294, CHAR(10)))-SEARCH("-", _xlfn.TEXTSPLIT('Data Table'!H294, CHAR(10)))-2))/12)
               ), 2),
               "-"
            )
         )
      )
   )
)</f>
        <v>11</v>
      </c>
      <c r="I293" s="203" cm="1">
        <f t="array" ref="I293">IF('Data Table'!I294="", "-",
   IF('Data Table'!I294="-", "-",
      IF(ISNUMBER('Data Table'!I294*1), 'Data Table'!I294,
         IF(ISNUMBER(SEARCH("hrs", 'Data Table'!I294)),
            IFERROR(
               ROUND(SUMPRODUCT(
                  VALUE(LEFT(_xlfn.TEXTSPLIT('Data Table'!I294, CHAR(10)), FIND("-", _xlfn.TEXTSPLIT('Data Table'!I294, CHAR(10)))-1)) *
                  (VALUE(MID(_xlfn.TEXTSPLIT('Data Table'!I294, CHAR(10)), FIND("-", _xlfn.TEXTSPLIT('Data Table'!I294, CHAR(10)))+2,
                  SEARCH("hrs", _xlfn.TEXTSPLIT('Data Table'!I294, CHAR(10)))-SEARCH("-", _xlfn.TEXTSPLIT('Data Table'!I294, CHAR(10)))-2))/12)
               ), 2),
               "-"
            )
         )
      )
   )
)</f>
        <v>10</v>
      </c>
      <c r="J293" s="203" cm="1">
        <f t="array" ref="J293">IF('Data Table'!J294="", "-",
   IF('Data Table'!J294="-", "-",
      IF(ISNUMBER('Data Table'!J294*1), 'Data Table'!J294,
         IF(ISNUMBER(SEARCH("hrs", 'Data Table'!J294)),
            IFERROR(
               ROUND(SUMPRODUCT(
                  VALUE(LEFT(_xlfn.TEXTSPLIT('Data Table'!J294, CHAR(10)), FIND("-", _xlfn.TEXTSPLIT('Data Table'!J294, CHAR(10)))-1)) *
                  (VALUE(MID(_xlfn.TEXTSPLIT('Data Table'!J294, CHAR(10)), FIND("-", _xlfn.TEXTSPLIT('Data Table'!J294, CHAR(10)))+2,
                  SEARCH("hrs", _xlfn.TEXTSPLIT('Data Table'!J294, CHAR(10)))-SEARCH("-", _xlfn.TEXTSPLIT('Data Table'!J294, CHAR(10)))-2))/12)
               ), 2),
               "-"
            )
         )
      )
   )
)</f>
        <v>2</v>
      </c>
      <c r="K293" s="203" cm="1">
        <f t="array" ref="K293">IF('Data Table'!K294="", "-",
   IF('Data Table'!K294="-", "-",
      IF(ISNUMBER('Data Table'!K294*1), 'Data Table'!K294,
         IF(ISNUMBER(SEARCH("hrs", 'Data Table'!K294)),
            IFERROR(
               ROUND(SUMPRODUCT(
                  VALUE(LEFT(_xlfn.TEXTSPLIT('Data Table'!K294, CHAR(10)), FIND("-", _xlfn.TEXTSPLIT('Data Table'!K294, CHAR(10)))-1)) *
                  (VALUE(MID(_xlfn.TEXTSPLIT('Data Table'!K294, CHAR(10)), FIND("-", _xlfn.TEXTSPLIT('Data Table'!K294, CHAR(10)))+2,
                  SEARCH("hrs", _xlfn.TEXTSPLIT('Data Table'!K294, CHAR(10)))-SEARCH("-", _xlfn.TEXTSPLIT('Data Table'!K294, CHAR(10)))-2))/12)
               ), 2),
               "-"
            )
         )
      )
   )
)</f>
        <v>2</v>
      </c>
      <c r="L293" s="203" cm="1">
        <f t="array" ref="L293">IF('Data Table'!N294="", "-",
   IF('Data Table'!N294="-", "-",
      IF(ISNUMBER('Data Table'!N294*1), 'Data Table'!N294,
         IF(ISNUMBER(SEARCH("hrs", 'Data Table'!N294)),
            IFERROR(
               ROUND(SUMPRODUCT(
                  VALUE(LEFT(_xlfn.TEXTSPLIT('Data Table'!N294, CHAR(10)), FIND("-", _xlfn.TEXTSPLIT('Data Table'!N294, CHAR(10)))-1)) *
                  (VALUE(MID(_xlfn.TEXTSPLIT('Data Table'!N294, CHAR(10)), FIND("-", _xlfn.TEXTSPLIT('Data Table'!N294, CHAR(10)))+2,
                  SEARCH("hrs", _xlfn.TEXTSPLIT('Data Table'!N294, CHAR(10)))-SEARCH("-", _xlfn.TEXTSPLIT('Data Table'!N294, CHAR(10)))-2))/12)
               ), 2),
               "-"
            )
         )
      )
   )
)</f>
        <v>2</v>
      </c>
      <c r="M293" s="203" cm="1">
        <f t="array" ref="M293">IF('Data Table'!O294="", "-",
   IF('Data Table'!O294="-", "-",
      IF(ISNUMBER('Data Table'!O294*1), 'Data Table'!O294,
         IF(ISNUMBER(SEARCH("hrs", 'Data Table'!O294)),
            IFERROR(
               ROUND(SUMPRODUCT(
                  VALUE(LEFT(_xlfn.TEXTSPLIT('Data Table'!O294, CHAR(10)), FIND("-", _xlfn.TEXTSPLIT('Data Table'!O294, CHAR(10)))-1)) *
                  (VALUE(MID(_xlfn.TEXTSPLIT('Data Table'!O294, CHAR(10)), FIND("-", _xlfn.TEXTSPLIT('Data Table'!O294, CHAR(10)))+2,
                  SEARCH("hrs", _xlfn.TEXTSPLIT('Data Table'!O294, CHAR(10)))-SEARCH("-", _xlfn.TEXTSPLIT('Data Table'!O294, CHAR(10)))-2))/12)
               ), 2),
               "-"
            )
         )
      )
   )
)</f>
        <v>2</v>
      </c>
      <c r="N293" s="203" cm="1">
        <f t="array" ref="N293">IF('Data Table'!P294="", "-",
   IF('Data Table'!P294="-", "-",
      IF(ISNUMBER('Data Table'!P294*1), 'Data Table'!P294,
         IF(ISNUMBER(SEARCH("hrs", 'Data Table'!P294)),
            IFERROR(
               ROUND(SUMPRODUCT(
                  VALUE(LEFT(_xlfn.TEXTSPLIT('Data Table'!P294, CHAR(10)), FIND("-", _xlfn.TEXTSPLIT('Data Table'!P294, CHAR(10)))-1)) *
                  (VALUE(MID(_xlfn.TEXTSPLIT('Data Table'!P294, CHAR(10)), FIND("-", _xlfn.TEXTSPLIT('Data Table'!P294, CHAR(10)))+2,
                  SEARCH("hrs", _xlfn.TEXTSPLIT('Data Table'!P294, CHAR(10)))-SEARCH("-", _xlfn.TEXTSPLIT('Data Table'!P294, CHAR(10)))-2))/12)
               ), 2),
               "-"
            )
         )
      )
   )
)</f>
        <v>6</v>
      </c>
      <c r="O293" s="203" cm="1">
        <f t="array" ref="O293">IF('Data Table'!Q294="", "-",
   IF('Data Table'!Q294="-", "-",
      IF(ISNUMBER('Data Table'!Q294*1), 'Data Table'!Q294,
         IF(ISNUMBER(SEARCH("hrs", 'Data Table'!Q294)),
            IFERROR(
               ROUND(SUMPRODUCT(
                  VALUE(LEFT(_xlfn.TEXTSPLIT('Data Table'!Q294, CHAR(10)), FIND("-", _xlfn.TEXTSPLIT('Data Table'!Q294, CHAR(10)))-1)) *
                  (VALUE(MID(_xlfn.TEXTSPLIT('Data Table'!Q294, CHAR(10)), FIND("-", _xlfn.TEXTSPLIT('Data Table'!Q294, CHAR(10)))+2,
                  SEARCH("hrs", _xlfn.TEXTSPLIT('Data Table'!Q294, CHAR(10)))-SEARCH("-", _xlfn.TEXTSPLIT('Data Table'!Q294, CHAR(10)))-2))/12)
               ), 2),
               "-"
            )
         )
      )
   )
)</f>
        <v>5</v>
      </c>
      <c r="P293" s="203" cm="1">
        <f t="array" ref="P293">IF('Data Table'!R294="", "-",
   IF('Data Table'!R294="-", "-",
      IF(ISNUMBER('Data Table'!R294*1), 'Data Table'!R294,
         IF(ISNUMBER(SEARCH("hrs", 'Data Table'!R294)),
            IFERROR(
               ROUND(SUMPRODUCT(
                  VALUE(LEFT(_xlfn.TEXTSPLIT('Data Table'!R294, CHAR(10)), FIND("-", _xlfn.TEXTSPLIT('Data Table'!R294, CHAR(10)))-1)) *
                  (VALUE(MID(_xlfn.TEXTSPLIT('Data Table'!R294, CHAR(10)), FIND("-", _xlfn.TEXTSPLIT('Data Table'!R294, CHAR(10)))+2,
                  SEARCH("hrs", _xlfn.TEXTSPLIT('Data Table'!R294, CHAR(10)))-SEARCH("-", _xlfn.TEXTSPLIT('Data Table'!R294, CHAR(10)))-2))/12)
               ), 2),
               "-"
            )
         )
      )
   )
)</f>
        <v>3</v>
      </c>
      <c r="Q293" s="203" cm="1">
        <f t="array" ref="Q293">IF('Data Table'!S294="", "-",
   IF('Data Table'!S294="-", "-",
      IF(ISNUMBER('Data Table'!S294*1), 'Data Table'!S294,
         IF(ISNUMBER(SEARCH("hrs", 'Data Table'!S294)),
            IFERROR(
               ROUND(SUMPRODUCT(
                  VALUE(LEFT(_xlfn.TEXTSPLIT('Data Table'!S294, CHAR(10)), FIND("-", _xlfn.TEXTSPLIT('Data Table'!S294, CHAR(10)))-1)) *
                  (VALUE(MID(_xlfn.TEXTSPLIT('Data Table'!S294, CHAR(10)), FIND("-", _xlfn.TEXTSPLIT('Data Table'!S294, CHAR(10)))+2,
                  SEARCH("hrs", _xlfn.TEXTSPLIT('Data Table'!S294, CHAR(10)))-SEARCH("-", _xlfn.TEXTSPLIT('Data Table'!S294, CHAR(10)))-2))/12)
               ), 2),
               "-"
            )
         )
      )
   )
)</f>
        <v>3</v>
      </c>
      <c r="R293" s="203" cm="1">
        <f t="array" ref="R293">IF('Data Table'!T294="", "-",
   IF('Data Table'!T294="-", "-",
      IF(ISNUMBER('Data Table'!T294*1), 'Data Table'!T294,
         IF(ISNUMBER(SEARCH("hrs", 'Data Table'!T294)),
            IFERROR(
               ROUND(SUMPRODUCT(
                  VALUE(LEFT(_xlfn.TEXTSPLIT('Data Table'!T294, CHAR(10)), FIND("-", _xlfn.TEXTSPLIT('Data Table'!T294, CHAR(10)))-1)) *
                  (VALUE(MID(_xlfn.TEXTSPLIT('Data Table'!T294, CHAR(10)), FIND("-", _xlfn.TEXTSPLIT('Data Table'!T294, CHAR(10)))+2,
                  SEARCH("hrs", _xlfn.TEXTSPLIT('Data Table'!T294, CHAR(10)))-SEARCH("-", _xlfn.TEXTSPLIT('Data Table'!T294, CHAR(10)))-2))/12)
               ), 2),
               "-"
            )
         )
      )
   )
)</f>
        <v>7</v>
      </c>
      <c r="S293" s="203" cm="1">
        <f t="array" ref="S293">IF('Data Table'!U294="", "-",
   IF('Data Table'!U294="-", "-",
      IF(ISNUMBER('Data Table'!U294*1), 'Data Table'!U294,
         IF(ISNUMBER(SEARCH("hrs", 'Data Table'!U294)),
            IFERROR(
               ROUND(SUMPRODUCT(
                  VALUE(LEFT(_xlfn.TEXTSPLIT('Data Table'!U294, CHAR(10)), FIND("-", _xlfn.TEXTSPLIT('Data Table'!U294, CHAR(10)))-1)) *
                  (VALUE(MID(_xlfn.TEXTSPLIT('Data Table'!U294, CHAR(10)), FIND("-", _xlfn.TEXTSPLIT('Data Table'!U294, CHAR(10)))+2,
                  SEARCH("hrs", _xlfn.TEXTSPLIT('Data Table'!U294, CHAR(10)))-SEARCH("-", _xlfn.TEXTSPLIT('Data Table'!U294, CHAR(10)))-2))/12)
               ), 2),
               "-"
            )
         )
      )
   )
)</f>
        <v>7</v>
      </c>
      <c r="T293" s="251">
        <v>26911</v>
      </c>
      <c r="U293" s="251">
        <v>79074</v>
      </c>
      <c r="V293" s="251">
        <v>1140</v>
      </c>
      <c r="W293" s="295"/>
    </row>
    <row r="294" spans="1:23" ht="15" customHeight="1">
      <c r="A294" s="205">
        <v>45604</v>
      </c>
      <c r="B294" s="203" cm="1">
        <f t="array" ref="B294">IF('Data Table'!B295="", "-",
   IF('Data Table'!B295="-", "-",
      IF(ISNUMBER('Data Table'!B295*1), 'Data Table'!B295,
         IF(ISNUMBER(SEARCH("hrs", 'Data Table'!B295)),
            IFERROR(
               ROUND(SUMPRODUCT(
                  VALUE(LEFT(_xlfn.TEXTSPLIT('Data Table'!B295, CHAR(10)), FIND("-", _xlfn.TEXTSPLIT('Data Table'!B295, CHAR(10)))-1)) *
                  (VALUE(MID(_xlfn.TEXTSPLIT('Data Table'!B295, CHAR(10)), FIND("-", _xlfn.TEXTSPLIT('Data Table'!B295, CHAR(10)))+2,
                  SEARCH("hrs", _xlfn.TEXTSPLIT('Data Table'!B295, CHAR(10)))-SEARCH("-", _xlfn.TEXTSPLIT('Data Table'!B295, CHAR(10)))-2))/12)
               ), 2),
               "-"
            )
         )
      )
   )
)</f>
        <v>77</v>
      </c>
      <c r="C294" s="203" cm="1">
        <f t="array" ref="C294">IF('Data Table'!C295="", "-",
   IF('Data Table'!C295="-", "-",
      IF(ISNUMBER('Data Table'!C295*1), 'Data Table'!C295,
         IF(ISNUMBER(SEARCH("hrs", 'Data Table'!C295)),
            IFERROR(
               ROUND(SUMPRODUCT(
                  VALUE(LEFT(_xlfn.TEXTSPLIT('Data Table'!C295, CHAR(10)), FIND("-", _xlfn.TEXTSPLIT('Data Table'!C295, CHAR(10)))-1)) *
                  (VALUE(MID(_xlfn.TEXTSPLIT('Data Table'!C295, CHAR(10)), FIND("-", _xlfn.TEXTSPLIT('Data Table'!C295, CHAR(10)))+2,
                  SEARCH("hrs", _xlfn.TEXTSPLIT('Data Table'!C295, CHAR(10)))-SEARCH("-", _xlfn.TEXTSPLIT('Data Table'!C295, CHAR(10)))-2))/12)
               ), 2),
               "-"
            )
         )
      )
   )
)</f>
        <v>110</v>
      </c>
      <c r="D294" s="203" cm="1">
        <f t="array" ref="D294">IF('Data Table'!D295="", "-",
   IF('Data Table'!D295="-", "-",
      IF(ISNUMBER('Data Table'!D295*1), 'Data Table'!D295,
         IF(ISNUMBER(SEARCH("hrs", 'Data Table'!D295)),
            IFERROR(
               ROUND(SUMPRODUCT(
                  VALUE(LEFT(_xlfn.TEXTSPLIT('Data Table'!D295, CHAR(10)), FIND("-", _xlfn.TEXTSPLIT('Data Table'!D295, CHAR(10)))-1)) *
                  (VALUE(MID(_xlfn.TEXTSPLIT('Data Table'!D295, CHAR(10)), FIND("-", _xlfn.TEXTSPLIT('Data Table'!D295, CHAR(10)))+2,
                  SEARCH("hrs", _xlfn.TEXTSPLIT('Data Table'!D295, CHAR(10)))-SEARCH("-", _xlfn.TEXTSPLIT('Data Table'!D295, CHAR(10)))-2))/12)
               ), 2),
               "-"
            )
         )
      )
   )
)</f>
        <v>30</v>
      </c>
      <c r="E294" s="203" cm="1">
        <f t="array" ref="E294">IF('Data Table'!E295="", "-",
   IF('Data Table'!E295="-", "-",
      IF(ISNUMBER('Data Table'!E295*1), 'Data Table'!E295,
         IF(ISNUMBER(SEARCH("hrs", 'Data Table'!E295)),
            IFERROR(
               ROUND(SUMPRODUCT(
                  VALUE(LEFT(_xlfn.TEXTSPLIT('Data Table'!E295, CHAR(10)), FIND("-", _xlfn.TEXTSPLIT('Data Table'!E295, CHAR(10)))-1)) *
                  (VALUE(MID(_xlfn.TEXTSPLIT('Data Table'!E295, CHAR(10)), FIND("-", _xlfn.TEXTSPLIT('Data Table'!E295, CHAR(10)))+2,
                  SEARCH("hrs", _xlfn.TEXTSPLIT('Data Table'!E295, CHAR(10)))-SEARCH("-", _xlfn.TEXTSPLIT('Data Table'!E295, CHAR(10)))-2))/12)
               ), 2),
               "-"
            )
         )
      )
   )
)</f>
        <v>30</v>
      </c>
      <c r="F294" s="203" cm="1">
        <f t="array" ref="F294">IF('Data Table'!F295="", "-",
   IF('Data Table'!F295="-", "-",
      IF(ISNUMBER('Data Table'!F295*1), 'Data Table'!F295,
         IF(ISNUMBER(SEARCH("hrs", 'Data Table'!F295)),
            IFERROR(
               ROUND(SUMPRODUCT(
                  VALUE(LEFT(_xlfn.TEXTSPLIT('Data Table'!F295, CHAR(10)), FIND("-", _xlfn.TEXTSPLIT('Data Table'!F295, CHAR(10)))-1)) *
                  (VALUE(MID(_xlfn.TEXTSPLIT('Data Table'!F295, CHAR(10)), FIND("-", _xlfn.TEXTSPLIT('Data Table'!F295, CHAR(10)))+2,
                  SEARCH("hrs", _xlfn.TEXTSPLIT('Data Table'!F295, CHAR(10)))-SEARCH("-", _xlfn.TEXTSPLIT('Data Table'!F295, CHAR(10)))-2))/12)
               ), 2),
               "-"
            )
         )
      )
   )
)</f>
        <v>9</v>
      </c>
      <c r="G294" s="203" cm="1">
        <f t="array" ref="G294">IF('Data Table'!G295="", "-",
   IF('Data Table'!G295="-", "-",
      IF(ISNUMBER('Data Table'!G295*1), 'Data Table'!G295,
         IF(ISNUMBER(SEARCH("hrs", 'Data Table'!G295)),
            IFERROR(
               ROUND(SUMPRODUCT(
                  VALUE(LEFT(_xlfn.TEXTSPLIT('Data Table'!G295, CHAR(10)), FIND("-", _xlfn.TEXTSPLIT('Data Table'!G295, CHAR(10)))-1)) *
                  (VALUE(MID(_xlfn.TEXTSPLIT('Data Table'!G295, CHAR(10)), FIND("-", _xlfn.TEXTSPLIT('Data Table'!G295, CHAR(10)))+2,
                  SEARCH("hrs", _xlfn.TEXTSPLIT('Data Table'!G295, CHAR(10)))-SEARCH("-", _xlfn.TEXTSPLIT('Data Table'!G295, CHAR(10)))-2))/12)
               ), 2),
               "-"
            )
         )
      )
   )
)</f>
        <v>9</v>
      </c>
      <c r="H294" s="203" cm="1">
        <f t="array" ref="H294">IF('Data Table'!H295="", "-",
   IF('Data Table'!H295="-", "-",
      IF(ISNUMBER('Data Table'!H295*1), 'Data Table'!H295,
         IF(ISNUMBER(SEARCH("hrs", 'Data Table'!H295)),
            IFERROR(
               ROUND(SUMPRODUCT(
                  VALUE(LEFT(_xlfn.TEXTSPLIT('Data Table'!H295, CHAR(10)), FIND("-", _xlfn.TEXTSPLIT('Data Table'!H295, CHAR(10)))-1)) *
                  (VALUE(MID(_xlfn.TEXTSPLIT('Data Table'!H295, CHAR(10)), FIND("-", _xlfn.TEXTSPLIT('Data Table'!H295, CHAR(10)))+2,
                  SEARCH("hrs", _xlfn.TEXTSPLIT('Data Table'!H295, CHAR(10)))-SEARCH("-", _xlfn.TEXTSPLIT('Data Table'!H295, CHAR(10)))-2))/12)
               ), 2),
               "-"
            )
         )
      )
   )
)</f>
        <v>11</v>
      </c>
      <c r="I294" s="203" cm="1">
        <f t="array" ref="I294">IF('Data Table'!I295="", "-",
   IF('Data Table'!I295="-", "-",
      IF(ISNUMBER('Data Table'!I295*1), 'Data Table'!I295,
         IF(ISNUMBER(SEARCH("hrs", 'Data Table'!I295)),
            IFERROR(
               ROUND(SUMPRODUCT(
                  VALUE(LEFT(_xlfn.TEXTSPLIT('Data Table'!I295, CHAR(10)), FIND("-", _xlfn.TEXTSPLIT('Data Table'!I295, CHAR(10)))-1)) *
                  (VALUE(MID(_xlfn.TEXTSPLIT('Data Table'!I295, CHAR(10)), FIND("-", _xlfn.TEXTSPLIT('Data Table'!I295, CHAR(10)))+2,
                  SEARCH("hrs", _xlfn.TEXTSPLIT('Data Table'!I295, CHAR(10)))-SEARCH("-", _xlfn.TEXTSPLIT('Data Table'!I295, CHAR(10)))-2))/12)
               ), 2),
               "-"
            )
         )
      )
   )
)</f>
        <v>10</v>
      </c>
      <c r="J294" s="203" cm="1">
        <f t="array" ref="J294">IF('Data Table'!J295="", "-",
   IF('Data Table'!J295="-", "-",
      IF(ISNUMBER('Data Table'!J295*1), 'Data Table'!J295,
         IF(ISNUMBER(SEARCH("hrs", 'Data Table'!J295)),
            IFERROR(
               ROUND(SUMPRODUCT(
                  VALUE(LEFT(_xlfn.TEXTSPLIT('Data Table'!J295, CHAR(10)), FIND("-", _xlfn.TEXTSPLIT('Data Table'!J295, CHAR(10)))-1)) *
                  (VALUE(MID(_xlfn.TEXTSPLIT('Data Table'!J295, CHAR(10)), FIND("-", _xlfn.TEXTSPLIT('Data Table'!J295, CHAR(10)))+2,
                  SEARCH("hrs", _xlfn.TEXTSPLIT('Data Table'!J295, CHAR(10)))-SEARCH("-", _xlfn.TEXTSPLIT('Data Table'!J295, CHAR(10)))-2))/12)
               ), 2),
               "-"
            )
         )
      )
   )
)</f>
        <v>4</v>
      </c>
      <c r="K294" s="203" cm="1">
        <f t="array" ref="K294">IF('Data Table'!K295="", "-",
   IF('Data Table'!K295="-", "-",
      IF(ISNUMBER('Data Table'!K295*1), 'Data Table'!K295,
         IF(ISNUMBER(SEARCH("hrs", 'Data Table'!K295)),
            IFERROR(
               ROUND(SUMPRODUCT(
                  VALUE(LEFT(_xlfn.TEXTSPLIT('Data Table'!K295, CHAR(10)), FIND("-", _xlfn.TEXTSPLIT('Data Table'!K295, CHAR(10)))-1)) *
                  (VALUE(MID(_xlfn.TEXTSPLIT('Data Table'!K295, CHAR(10)), FIND("-", _xlfn.TEXTSPLIT('Data Table'!K295, CHAR(10)))+2,
                  SEARCH("hrs", _xlfn.TEXTSPLIT('Data Table'!K295, CHAR(10)))-SEARCH("-", _xlfn.TEXTSPLIT('Data Table'!K295, CHAR(10)))-2))/12)
               ), 2),
               "-"
            )
         )
      )
   )
)</f>
        <v>3</v>
      </c>
      <c r="L294" s="203" cm="1">
        <f t="array" ref="L294">IF('Data Table'!N295="", "-",
   IF('Data Table'!N295="-", "-",
      IF(ISNUMBER('Data Table'!N295*1), 'Data Table'!N295,
         IF(ISNUMBER(SEARCH("hrs", 'Data Table'!N295)),
            IFERROR(
               ROUND(SUMPRODUCT(
                  VALUE(LEFT(_xlfn.TEXTSPLIT('Data Table'!N295, CHAR(10)), FIND("-", _xlfn.TEXTSPLIT('Data Table'!N295, CHAR(10)))-1)) *
                  (VALUE(MID(_xlfn.TEXTSPLIT('Data Table'!N295, CHAR(10)), FIND("-", _xlfn.TEXTSPLIT('Data Table'!N295, CHAR(10)))+2,
                  SEARCH("hrs", _xlfn.TEXTSPLIT('Data Table'!N295, CHAR(10)))-SEARCH("-", _xlfn.TEXTSPLIT('Data Table'!N295, CHAR(10)))-2))/12)
               ), 2),
               "-"
            )
         )
      )
   )
)</f>
        <v>2</v>
      </c>
      <c r="M294" s="203" cm="1">
        <f t="array" ref="M294">IF('Data Table'!O295="", "-",
   IF('Data Table'!O295="-", "-",
      IF(ISNUMBER('Data Table'!O295*1), 'Data Table'!O295,
         IF(ISNUMBER(SEARCH("hrs", 'Data Table'!O295)),
            IFERROR(
               ROUND(SUMPRODUCT(
                  VALUE(LEFT(_xlfn.TEXTSPLIT('Data Table'!O295, CHAR(10)), FIND("-", _xlfn.TEXTSPLIT('Data Table'!O295, CHAR(10)))-1)) *
                  (VALUE(MID(_xlfn.TEXTSPLIT('Data Table'!O295, CHAR(10)), FIND("-", _xlfn.TEXTSPLIT('Data Table'!O295, CHAR(10)))+2,
                  SEARCH("hrs", _xlfn.TEXTSPLIT('Data Table'!O295, CHAR(10)))-SEARCH("-", _xlfn.TEXTSPLIT('Data Table'!O295, CHAR(10)))-2))/12)
               ), 2),
               "-"
            )
         )
      )
   )
)</f>
        <v>1.92</v>
      </c>
      <c r="N294" s="203" cm="1">
        <f t="array" ref="N294">IF('Data Table'!P295="", "-",
   IF('Data Table'!P295="-", "-",
      IF(ISNUMBER('Data Table'!P295*1), 'Data Table'!P295,
         IF(ISNUMBER(SEARCH("hrs", 'Data Table'!P295)),
            IFERROR(
               ROUND(SUMPRODUCT(
                  VALUE(LEFT(_xlfn.TEXTSPLIT('Data Table'!P295, CHAR(10)), FIND("-", _xlfn.TEXTSPLIT('Data Table'!P295, CHAR(10)))-1)) *
                  (VALUE(MID(_xlfn.TEXTSPLIT('Data Table'!P295, CHAR(10)), FIND("-", _xlfn.TEXTSPLIT('Data Table'!P295, CHAR(10)))+2,
                  SEARCH("hrs", _xlfn.TEXTSPLIT('Data Table'!P295, CHAR(10)))-SEARCH("-", _xlfn.TEXTSPLIT('Data Table'!P295, CHAR(10)))-2))/12)
               ), 2),
               "-"
            )
         )
      )
   )
)</f>
        <v>6</v>
      </c>
      <c r="O294" s="203" cm="1">
        <f t="array" ref="O294">IF('Data Table'!Q295="", "-",
   IF('Data Table'!Q295="-", "-",
      IF(ISNUMBER('Data Table'!Q295*1), 'Data Table'!Q295,
         IF(ISNUMBER(SEARCH("hrs", 'Data Table'!Q295)),
            IFERROR(
               ROUND(SUMPRODUCT(
                  VALUE(LEFT(_xlfn.TEXTSPLIT('Data Table'!Q295, CHAR(10)), FIND("-", _xlfn.TEXTSPLIT('Data Table'!Q295, CHAR(10)))-1)) *
                  (VALUE(MID(_xlfn.TEXTSPLIT('Data Table'!Q295, CHAR(10)), FIND("-", _xlfn.TEXTSPLIT('Data Table'!Q295, CHAR(10)))+2,
                  SEARCH("hrs", _xlfn.TEXTSPLIT('Data Table'!Q295, CHAR(10)))-SEARCH("-", _xlfn.TEXTSPLIT('Data Table'!Q295, CHAR(10)))-2))/12)
               ), 2),
               "-"
            )
         )
      )
   )
)</f>
        <v>5</v>
      </c>
      <c r="P294" s="203" cm="1">
        <f t="array" ref="P294">IF('Data Table'!R295="", "-",
   IF('Data Table'!R295="-", "-",
      IF(ISNUMBER('Data Table'!R295*1), 'Data Table'!R295,
         IF(ISNUMBER(SEARCH("hrs", 'Data Table'!R295)),
            IFERROR(
               ROUND(SUMPRODUCT(
                  VALUE(LEFT(_xlfn.TEXTSPLIT('Data Table'!R295, CHAR(10)), FIND("-", _xlfn.TEXTSPLIT('Data Table'!R295, CHAR(10)))-1)) *
                  (VALUE(MID(_xlfn.TEXTSPLIT('Data Table'!R295, CHAR(10)), FIND("-", _xlfn.TEXTSPLIT('Data Table'!R295, CHAR(10)))+2,
                  SEARCH("hrs", _xlfn.TEXTSPLIT('Data Table'!R295, CHAR(10)))-SEARCH("-", _xlfn.TEXTSPLIT('Data Table'!R295, CHAR(10)))-2))/12)
               ), 2),
               "-"
            )
         )
      )
   )
)</f>
        <v>3</v>
      </c>
      <c r="Q294" s="203" cm="1">
        <f t="array" ref="Q294">IF('Data Table'!S295="", "-",
   IF('Data Table'!S295="-", "-",
      IF(ISNUMBER('Data Table'!S295*1), 'Data Table'!S295,
         IF(ISNUMBER(SEARCH("hrs", 'Data Table'!S295)),
            IFERROR(
               ROUND(SUMPRODUCT(
                  VALUE(LEFT(_xlfn.TEXTSPLIT('Data Table'!S295, CHAR(10)), FIND("-", _xlfn.TEXTSPLIT('Data Table'!S295, CHAR(10)))-1)) *
                  (VALUE(MID(_xlfn.TEXTSPLIT('Data Table'!S295, CHAR(10)), FIND("-", _xlfn.TEXTSPLIT('Data Table'!S295, CHAR(10)))+2,
                  SEARCH("hrs", _xlfn.TEXTSPLIT('Data Table'!S295, CHAR(10)))-SEARCH("-", _xlfn.TEXTSPLIT('Data Table'!S295, CHAR(10)))-2))/12)
               ), 2),
               "-"
            )
         )
      )
   )
)</f>
        <v>3</v>
      </c>
      <c r="R294" s="203" cm="1">
        <f t="array" ref="R294">IF('Data Table'!T295="", "-",
   IF('Data Table'!T295="-", "-",
      IF(ISNUMBER('Data Table'!T295*1), 'Data Table'!T295,
         IF(ISNUMBER(SEARCH("hrs", 'Data Table'!T295)),
            IFERROR(
               ROUND(SUMPRODUCT(
                  VALUE(LEFT(_xlfn.TEXTSPLIT('Data Table'!T295, CHAR(10)), FIND("-", _xlfn.TEXTSPLIT('Data Table'!T295, CHAR(10)))-1)) *
                  (VALUE(MID(_xlfn.TEXTSPLIT('Data Table'!T295, CHAR(10)), FIND("-", _xlfn.TEXTSPLIT('Data Table'!T295, CHAR(10)))+2,
                  SEARCH("hrs", _xlfn.TEXTSPLIT('Data Table'!T295, CHAR(10)))-SEARCH("-", _xlfn.TEXTSPLIT('Data Table'!T295, CHAR(10)))-2))/12)
               ), 2),
               "-"
            )
         )
      )
   )
)</f>
        <v>7</v>
      </c>
      <c r="S294" s="203" cm="1">
        <f t="array" ref="S294">IF('Data Table'!U295="", "-",
   IF('Data Table'!U295="-", "-",
      IF(ISNUMBER('Data Table'!U295*1), 'Data Table'!U295,
         IF(ISNUMBER(SEARCH("hrs", 'Data Table'!U295)),
            IFERROR(
               ROUND(SUMPRODUCT(
                  VALUE(LEFT(_xlfn.TEXTSPLIT('Data Table'!U295, CHAR(10)), FIND("-", _xlfn.TEXTSPLIT('Data Table'!U295, CHAR(10)))-1)) *
                  (VALUE(MID(_xlfn.TEXTSPLIT('Data Table'!U295, CHAR(10)), FIND("-", _xlfn.TEXTSPLIT('Data Table'!U295, CHAR(10)))+2,
                  SEARCH("hrs", _xlfn.TEXTSPLIT('Data Table'!U295, CHAR(10)))-SEARCH("-", _xlfn.TEXTSPLIT('Data Table'!U295, CHAR(10)))-2))/12)
               ), 2),
               "-"
            )
         )
      )
   )
)</f>
        <v>7</v>
      </c>
      <c r="T294" s="251">
        <v>28337</v>
      </c>
      <c r="U294" s="251">
        <v>80660</v>
      </c>
      <c r="V294" s="251">
        <v>1060</v>
      </c>
      <c r="W294" s="295"/>
    </row>
    <row r="295" spans="1:23" ht="15" customHeight="1">
      <c r="A295" s="205">
        <v>45605</v>
      </c>
      <c r="B295" s="203" cm="1">
        <f t="array" ref="B295">IF('Data Table'!B296="", "-",
   IF('Data Table'!B296="-", "-",
      IF(ISNUMBER('Data Table'!B296*1), 'Data Table'!B296,
         IF(ISNUMBER(SEARCH("hrs", 'Data Table'!B296)),
            IFERROR(
               ROUND(SUMPRODUCT(
                  VALUE(LEFT(_xlfn.TEXTSPLIT('Data Table'!B296, CHAR(10)), FIND("-", _xlfn.TEXTSPLIT('Data Table'!B296, CHAR(10)))-1)) *
                  (VALUE(MID(_xlfn.TEXTSPLIT('Data Table'!B296, CHAR(10)), FIND("-", _xlfn.TEXTSPLIT('Data Table'!B296, CHAR(10)))+2,
                  SEARCH("hrs", _xlfn.TEXTSPLIT('Data Table'!B296, CHAR(10)))-SEARCH("-", _xlfn.TEXTSPLIT('Data Table'!B296, CHAR(10)))-2))/12)
               ), 2),
               "-"
            )
         )
      )
   )
)</f>
        <v>110</v>
      </c>
      <c r="C295" s="203" cm="1">
        <f t="array" ref="C295">IF('Data Table'!C296="", "-",
   IF('Data Table'!C296="-", "-",
      IF(ISNUMBER('Data Table'!C296*1), 'Data Table'!C296,
         IF(ISNUMBER(SEARCH("hrs", 'Data Table'!C296)),
            IFERROR(
               ROUND(SUMPRODUCT(
                  VALUE(LEFT(_xlfn.TEXTSPLIT('Data Table'!C296, CHAR(10)), FIND("-", _xlfn.TEXTSPLIT('Data Table'!C296, CHAR(10)))-1)) *
                  (VALUE(MID(_xlfn.TEXTSPLIT('Data Table'!C296, CHAR(10)), FIND("-", _xlfn.TEXTSPLIT('Data Table'!C296, CHAR(10)))+2,
                  SEARCH("hrs", _xlfn.TEXTSPLIT('Data Table'!C296, CHAR(10)))-SEARCH("-", _xlfn.TEXTSPLIT('Data Table'!C296, CHAR(10)))-2))/12)
               ), 2),
               "-"
            )
         )
      )
   )
)</f>
        <v>137</v>
      </c>
      <c r="D295" s="203" cm="1">
        <f t="array" ref="D295">IF('Data Table'!D296="", "-",
   IF('Data Table'!D296="-", "-",
      IF(ISNUMBER('Data Table'!D296*1), 'Data Table'!D296,
         IF(ISNUMBER(SEARCH("hrs", 'Data Table'!D296)),
            IFERROR(
               ROUND(SUMPRODUCT(
                  VALUE(LEFT(_xlfn.TEXTSPLIT('Data Table'!D296, CHAR(10)), FIND("-", _xlfn.TEXTSPLIT('Data Table'!D296, CHAR(10)))-1)) *
                  (VALUE(MID(_xlfn.TEXTSPLIT('Data Table'!D296, CHAR(10)), FIND("-", _xlfn.TEXTSPLIT('Data Table'!D296, CHAR(10)))+2,
                  SEARCH("hrs", _xlfn.TEXTSPLIT('Data Table'!D296, CHAR(10)))-SEARCH("-", _xlfn.TEXTSPLIT('Data Table'!D296, CHAR(10)))-2))/12)
               ), 2),
               "-"
            )
         )
      )
   )
)</f>
        <v>30</v>
      </c>
      <c r="E295" s="203" cm="1">
        <f t="array" ref="E295">IF('Data Table'!E296="", "-",
   IF('Data Table'!E296="-", "-",
      IF(ISNUMBER('Data Table'!E296*1), 'Data Table'!E296,
         IF(ISNUMBER(SEARCH("hrs", 'Data Table'!E296)),
            IFERROR(
               ROUND(SUMPRODUCT(
                  VALUE(LEFT(_xlfn.TEXTSPLIT('Data Table'!E296, CHAR(10)), FIND("-", _xlfn.TEXTSPLIT('Data Table'!E296, CHAR(10)))-1)) *
                  (VALUE(MID(_xlfn.TEXTSPLIT('Data Table'!E296, CHAR(10)), FIND("-", _xlfn.TEXTSPLIT('Data Table'!E296, CHAR(10)))+2,
                  SEARCH("hrs", _xlfn.TEXTSPLIT('Data Table'!E296, CHAR(10)))-SEARCH("-", _xlfn.TEXTSPLIT('Data Table'!E296, CHAR(10)))-2))/12)
               ), 2),
               "-"
            )
         )
      )
   )
)</f>
        <v>30</v>
      </c>
      <c r="F295" s="203" cm="1">
        <f t="array" ref="F295">IF('Data Table'!F296="", "-",
   IF('Data Table'!F296="-", "-",
      IF(ISNUMBER('Data Table'!F296*1), 'Data Table'!F296,
         IF(ISNUMBER(SEARCH("hrs", 'Data Table'!F296)),
            IFERROR(
               ROUND(SUMPRODUCT(
                  VALUE(LEFT(_xlfn.TEXTSPLIT('Data Table'!F296, CHAR(10)), FIND("-", _xlfn.TEXTSPLIT('Data Table'!F296, CHAR(10)))-1)) *
                  (VALUE(MID(_xlfn.TEXTSPLIT('Data Table'!F296, CHAR(10)), FIND("-", _xlfn.TEXTSPLIT('Data Table'!F296, CHAR(10)))+2,
                  SEARCH("hrs", _xlfn.TEXTSPLIT('Data Table'!F296, CHAR(10)))-SEARCH("-", _xlfn.TEXTSPLIT('Data Table'!F296, CHAR(10)))-2))/12)
               ), 2),
               "-"
            )
         )
      )
   )
)</f>
        <v>9</v>
      </c>
      <c r="G295" s="203" cm="1">
        <f t="array" ref="G295">IF('Data Table'!G296="", "-",
   IF('Data Table'!G296="-", "-",
      IF(ISNUMBER('Data Table'!G296*1), 'Data Table'!G296,
         IF(ISNUMBER(SEARCH("hrs", 'Data Table'!G296)),
            IFERROR(
               ROUND(SUMPRODUCT(
                  VALUE(LEFT(_xlfn.TEXTSPLIT('Data Table'!G296, CHAR(10)), FIND("-", _xlfn.TEXTSPLIT('Data Table'!G296, CHAR(10)))-1)) *
                  (VALUE(MID(_xlfn.TEXTSPLIT('Data Table'!G296, CHAR(10)), FIND("-", _xlfn.TEXTSPLIT('Data Table'!G296, CHAR(10)))+2,
                  SEARCH("hrs", _xlfn.TEXTSPLIT('Data Table'!G296, CHAR(10)))-SEARCH("-", _xlfn.TEXTSPLIT('Data Table'!G296, CHAR(10)))-2))/12)
               ), 2),
               "-"
            )
         )
      )
   )
)</f>
        <v>9</v>
      </c>
      <c r="H295" s="203" cm="1">
        <f t="array" ref="H295">IF('Data Table'!H296="", "-",
   IF('Data Table'!H296="-", "-",
      IF(ISNUMBER('Data Table'!H296*1), 'Data Table'!H296,
         IF(ISNUMBER(SEARCH("hrs", 'Data Table'!H296)),
            IFERROR(
               ROUND(SUMPRODUCT(
                  VALUE(LEFT(_xlfn.TEXTSPLIT('Data Table'!H296, CHAR(10)), FIND("-", _xlfn.TEXTSPLIT('Data Table'!H296, CHAR(10)))-1)) *
                  (VALUE(MID(_xlfn.TEXTSPLIT('Data Table'!H296, CHAR(10)), FIND("-", _xlfn.TEXTSPLIT('Data Table'!H296, CHAR(10)))+2,
                  SEARCH("hrs", _xlfn.TEXTSPLIT('Data Table'!H296, CHAR(10)))-SEARCH("-", _xlfn.TEXTSPLIT('Data Table'!H296, CHAR(10)))-2))/12)
               ), 2),
               "-"
            )
         )
      )
   )
)</f>
        <v>11</v>
      </c>
      <c r="I295" s="203" cm="1">
        <f t="array" ref="I295">IF('Data Table'!I296="", "-",
   IF('Data Table'!I296="-", "-",
      IF(ISNUMBER('Data Table'!I296*1), 'Data Table'!I296,
         IF(ISNUMBER(SEARCH("hrs", 'Data Table'!I296)),
            IFERROR(
               ROUND(SUMPRODUCT(
                  VALUE(LEFT(_xlfn.TEXTSPLIT('Data Table'!I296, CHAR(10)), FIND("-", _xlfn.TEXTSPLIT('Data Table'!I296, CHAR(10)))-1)) *
                  (VALUE(MID(_xlfn.TEXTSPLIT('Data Table'!I296, CHAR(10)), FIND("-", _xlfn.TEXTSPLIT('Data Table'!I296, CHAR(10)))+2,
                  SEARCH("hrs", _xlfn.TEXTSPLIT('Data Table'!I296, CHAR(10)))-SEARCH("-", _xlfn.TEXTSPLIT('Data Table'!I296, CHAR(10)))-2))/12)
               ), 2),
               "-"
            )
         )
      )
   )
)</f>
        <v>10</v>
      </c>
      <c r="J295" s="203" cm="1">
        <f t="array" ref="J295">IF('Data Table'!J296="", "-",
   IF('Data Table'!J296="-", "-",
      IF(ISNUMBER('Data Table'!J296*1), 'Data Table'!J296,
         IF(ISNUMBER(SEARCH("hrs", 'Data Table'!J296)),
            IFERROR(
               ROUND(SUMPRODUCT(
                  VALUE(LEFT(_xlfn.TEXTSPLIT('Data Table'!J296, CHAR(10)), FIND("-", _xlfn.TEXTSPLIT('Data Table'!J296, CHAR(10)))-1)) *
                  (VALUE(MID(_xlfn.TEXTSPLIT('Data Table'!J296, CHAR(10)), FIND("-", _xlfn.TEXTSPLIT('Data Table'!J296, CHAR(10)))+2,
                  SEARCH("hrs", _xlfn.TEXTSPLIT('Data Table'!J296, CHAR(10)))-SEARCH("-", _xlfn.TEXTSPLIT('Data Table'!J296, CHAR(10)))-2))/12)
               ), 2),
               "-"
            )
         )
      )
   )
)</f>
        <v>3</v>
      </c>
      <c r="K295" s="203" cm="1">
        <f t="array" ref="K295">IF('Data Table'!K296="", "-",
   IF('Data Table'!K296="-", "-",
      IF(ISNUMBER('Data Table'!K296*1), 'Data Table'!K296,
         IF(ISNUMBER(SEARCH("hrs", 'Data Table'!K296)),
            IFERROR(
               ROUND(SUMPRODUCT(
                  VALUE(LEFT(_xlfn.TEXTSPLIT('Data Table'!K296, CHAR(10)), FIND("-", _xlfn.TEXTSPLIT('Data Table'!K296, CHAR(10)))-1)) *
                  (VALUE(MID(_xlfn.TEXTSPLIT('Data Table'!K296, CHAR(10)), FIND("-", _xlfn.TEXTSPLIT('Data Table'!K296, CHAR(10)))+2,
                  SEARCH("hrs", _xlfn.TEXTSPLIT('Data Table'!K296, CHAR(10)))-SEARCH("-", _xlfn.TEXTSPLIT('Data Table'!K296, CHAR(10)))-2))/12)
               ), 2),
               "-"
            )
         )
      )
   )
)</f>
        <v>3</v>
      </c>
      <c r="L295" s="203" cm="1">
        <f t="array" ref="L295">IF('Data Table'!N296="", "-",
   IF('Data Table'!N296="-", "-",
      IF(ISNUMBER('Data Table'!N296*1), 'Data Table'!N296,
         IF(ISNUMBER(SEARCH("hrs", 'Data Table'!N296)),
            IFERROR(
               ROUND(SUMPRODUCT(
                  VALUE(LEFT(_xlfn.TEXTSPLIT('Data Table'!N296, CHAR(10)), FIND("-", _xlfn.TEXTSPLIT('Data Table'!N296, CHAR(10)))-1)) *
                  (VALUE(MID(_xlfn.TEXTSPLIT('Data Table'!N296, CHAR(10)), FIND("-", _xlfn.TEXTSPLIT('Data Table'!N296, CHAR(10)))+2,
                  SEARCH("hrs", _xlfn.TEXTSPLIT('Data Table'!N296, CHAR(10)))-SEARCH("-", _xlfn.TEXTSPLIT('Data Table'!N296, CHAR(10)))-2))/12)
               ), 2),
               "-"
            )
         )
      )
   )
)</f>
        <v>2</v>
      </c>
      <c r="M295" s="203" cm="1">
        <f t="array" ref="M295">IF('Data Table'!O296="", "-",
   IF('Data Table'!O296="-", "-",
      IF(ISNUMBER('Data Table'!O296*1), 'Data Table'!O296,
         IF(ISNUMBER(SEARCH("hrs", 'Data Table'!O296)),
            IFERROR(
               ROUND(SUMPRODUCT(
                  VALUE(LEFT(_xlfn.TEXTSPLIT('Data Table'!O296, CHAR(10)), FIND("-", _xlfn.TEXTSPLIT('Data Table'!O296, CHAR(10)))-1)) *
                  (VALUE(MID(_xlfn.TEXTSPLIT('Data Table'!O296, CHAR(10)), FIND("-", _xlfn.TEXTSPLIT('Data Table'!O296, CHAR(10)))+2,
                  SEARCH("hrs", _xlfn.TEXTSPLIT('Data Table'!O296, CHAR(10)))-SEARCH("-", _xlfn.TEXTSPLIT('Data Table'!O296, CHAR(10)))-2))/12)
               ), 2),
               "-"
            )
         )
      )
   )
)</f>
        <v>2</v>
      </c>
      <c r="N295" s="203" cm="1">
        <f t="array" ref="N295">IF('Data Table'!P296="", "-",
   IF('Data Table'!P296="-", "-",
      IF(ISNUMBER('Data Table'!P296*1), 'Data Table'!P296,
         IF(ISNUMBER(SEARCH("hrs", 'Data Table'!P296)),
            IFERROR(
               ROUND(SUMPRODUCT(
                  VALUE(LEFT(_xlfn.TEXTSPLIT('Data Table'!P296, CHAR(10)), FIND("-", _xlfn.TEXTSPLIT('Data Table'!P296, CHAR(10)))-1)) *
                  (VALUE(MID(_xlfn.TEXTSPLIT('Data Table'!P296, CHAR(10)), FIND("-", _xlfn.TEXTSPLIT('Data Table'!P296, CHAR(10)))+2,
                  SEARCH("hrs", _xlfn.TEXTSPLIT('Data Table'!P296, CHAR(10)))-SEARCH("-", _xlfn.TEXTSPLIT('Data Table'!P296, CHAR(10)))-2))/12)
               ), 2),
               "-"
            )
         )
      )
   )
)</f>
        <v>5</v>
      </c>
      <c r="O295" s="203" cm="1">
        <f t="array" ref="O295">IF('Data Table'!Q296="", "-",
   IF('Data Table'!Q296="-", "-",
      IF(ISNUMBER('Data Table'!Q296*1), 'Data Table'!Q296,
         IF(ISNUMBER(SEARCH("hrs", 'Data Table'!Q296)),
            IFERROR(
               ROUND(SUMPRODUCT(
                  VALUE(LEFT(_xlfn.TEXTSPLIT('Data Table'!Q296, CHAR(10)), FIND("-", _xlfn.TEXTSPLIT('Data Table'!Q296, CHAR(10)))-1)) *
                  (VALUE(MID(_xlfn.TEXTSPLIT('Data Table'!Q296, CHAR(10)), FIND("-", _xlfn.TEXTSPLIT('Data Table'!Q296, CHAR(10)))+2,
                  SEARCH("hrs", _xlfn.TEXTSPLIT('Data Table'!Q296, CHAR(10)))-SEARCH("-", _xlfn.TEXTSPLIT('Data Table'!Q296, CHAR(10)))-2))/12)
               ), 2),
               "-"
            )
         )
      )
   )
)</f>
        <v>5</v>
      </c>
      <c r="P295" s="203" cm="1">
        <f t="array" ref="P295">IF('Data Table'!R296="", "-",
   IF('Data Table'!R296="-", "-",
      IF(ISNUMBER('Data Table'!R296*1), 'Data Table'!R296,
         IF(ISNUMBER(SEARCH("hrs", 'Data Table'!R296)),
            IFERROR(
               ROUND(SUMPRODUCT(
                  VALUE(LEFT(_xlfn.TEXTSPLIT('Data Table'!R296, CHAR(10)), FIND("-", _xlfn.TEXTSPLIT('Data Table'!R296, CHAR(10)))-1)) *
                  (VALUE(MID(_xlfn.TEXTSPLIT('Data Table'!R296, CHAR(10)), FIND("-", _xlfn.TEXTSPLIT('Data Table'!R296, CHAR(10)))+2,
                  SEARCH("hrs", _xlfn.TEXTSPLIT('Data Table'!R296, CHAR(10)))-SEARCH("-", _xlfn.TEXTSPLIT('Data Table'!R296, CHAR(10)))-2))/12)
               ), 2),
               "-"
            )
         )
      )
   )
)</f>
        <v>3</v>
      </c>
      <c r="Q295" s="203" cm="1">
        <f t="array" ref="Q295">IF('Data Table'!S296="", "-",
   IF('Data Table'!S296="-", "-",
      IF(ISNUMBER('Data Table'!S296*1), 'Data Table'!S296,
         IF(ISNUMBER(SEARCH("hrs", 'Data Table'!S296)),
            IFERROR(
               ROUND(SUMPRODUCT(
                  VALUE(LEFT(_xlfn.TEXTSPLIT('Data Table'!S296, CHAR(10)), FIND("-", _xlfn.TEXTSPLIT('Data Table'!S296, CHAR(10)))-1)) *
                  (VALUE(MID(_xlfn.TEXTSPLIT('Data Table'!S296, CHAR(10)), FIND("-", _xlfn.TEXTSPLIT('Data Table'!S296, CHAR(10)))+2,
                  SEARCH("hrs", _xlfn.TEXTSPLIT('Data Table'!S296, CHAR(10)))-SEARCH("-", _xlfn.TEXTSPLIT('Data Table'!S296, CHAR(10)))-2))/12)
               ), 2),
               "-"
            )
         )
      )
   )
)</f>
        <v>3</v>
      </c>
      <c r="R295" s="203" cm="1">
        <f t="array" ref="R295">IF('Data Table'!T296="", "-",
   IF('Data Table'!T296="-", "-",
      IF(ISNUMBER('Data Table'!T296*1), 'Data Table'!T296,
         IF(ISNUMBER(SEARCH("hrs", 'Data Table'!T296)),
            IFERROR(
               ROUND(SUMPRODUCT(
                  VALUE(LEFT(_xlfn.TEXTSPLIT('Data Table'!T296, CHAR(10)), FIND("-", _xlfn.TEXTSPLIT('Data Table'!T296, CHAR(10)))-1)) *
                  (VALUE(MID(_xlfn.TEXTSPLIT('Data Table'!T296, CHAR(10)), FIND("-", _xlfn.TEXTSPLIT('Data Table'!T296, CHAR(10)))+2,
                  SEARCH("hrs", _xlfn.TEXTSPLIT('Data Table'!T296, CHAR(10)))-SEARCH("-", _xlfn.TEXTSPLIT('Data Table'!T296, CHAR(10)))-2))/12)
               ), 2),
               "-"
            )
         )
      )
   )
)</f>
        <v>7</v>
      </c>
      <c r="S295" s="203" cm="1">
        <f t="array" ref="S295">IF('Data Table'!U296="", "-",
   IF('Data Table'!U296="-", "-",
      IF(ISNUMBER('Data Table'!U296*1), 'Data Table'!U296,
         IF(ISNUMBER(SEARCH("hrs", 'Data Table'!U296)),
            IFERROR(
               ROUND(SUMPRODUCT(
                  VALUE(LEFT(_xlfn.TEXTSPLIT('Data Table'!U296, CHAR(10)), FIND("-", _xlfn.TEXTSPLIT('Data Table'!U296, CHAR(10)))-1)) *
                  (VALUE(MID(_xlfn.TEXTSPLIT('Data Table'!U296, CHAR(10)), FIND("-", _xlfn.TEXTSPLIT('Data Table'!U296, CHAR(10)))+2,
                  SEARCH("hrs", _xlfn.TEXTSPLIT('Data Table'!U296, CHAR(10)))-SEARCH("-", _xlfn.TEXTSPLIT('Data Table'!U296, CHAR(10)))-2))/12)
               ), 2),
               "-"
            )
         )
      )
   )
)</f>
        <v>7</v>
      </c>
      <c r="T295" s="251">
        <v>28173</v>
      </c>
      <c r="U295" s="251">
        <v>78836</v>
      </c>
      <c r="V295" s="251">
        <v>1045</v>
      </c>
      <c r="W295" s="295"/>
    </row>
    <row r="296" spans="1:23" ht="15.75" customHeight="1">
      <c r="A296" s="205">
        <v>45606</v>
      </c>
      <c r="B296" s="203" cm="1">
        <f t="array" ref="B296">IF('Data Table'!B297="", "-",
   IF('Data Table'!B297="-", "-",
      IF(ISNUMBER('Data Table'!B297*1), 'Data Table'!B297,
         IF(ISNUMBER(SEARCH("hrs", 'Data Table'!B297)),
            IFERROR(
               ROUND(SUMPRODUCT(
                  VALUE(LEFT(_xlfn.TEXTSPLIT('Data Table'!B297, CHAR(10)), FIND("-", _xlfn.TEXTSPLIT('Data Table'!B297, CHAR(10)))-1)) *
                  (VALUE(MID(_xlfn.TEXTSPLIT('Data Table'!B297, CHAR(10)), FIND("-", _xlfn.TEXTSPLIT('Data Table'!B297, CHAR(10)))+2,
                  SEARCH("hrs", _xlfn.TEXTSPLIT('Data Table'!B297, CHAR(10)))-SEARCH("-", _xlfn.TEXTSPLIT('Data Table'!B297, CHAR(10)))-2))/12)
               ), 2),
               "-"
            )
         )
      )
   )
)</f>
        <v>141</v>
      </c>
      <c r="C296" s="203" cm="1">
        <f t="array" ref="C296">IF('Data Table'!C297="", "-",
   IF('Data Table'!C297="-", "-",
      IF(ISNUMBER('Data Table'!C297*1), 'Data Table'!C297,
         IF(ISNUMBER(SEARCH("hrs", 'Data Table'!C297)),
            IFERROR(
               ROUND(SUMPRODUCT(
                  VALUE(LEFT(_xlfn.TEXTSPLIT('Data Table'!C297, CHAR(10)), FIND("-", _xlfn.TEXTSPLIT('Data Table'!C297, CHAR(10)))-1)) *
                  (VALUE(MID(_xlfn.TEXTSPLIT('Data Table'!C297, CHAR(10)), FIND("-", _xlfn.TEXTSPLIT('Data Table'!C297, CHAR(10)))+2,
                  SEARCH("hrs", _xlfn.TEXTSPLIT('Data Table'!C297, CHAR(10)))-SEARCH("-", _xlfn.TEXTSPLIT('Data Table'!C297, CHAR(10)))-2))/12)
               ), 2),
               "-"
            )
         )
      )
   )
)</f>
        <v>134</v>
      </c>
      <c r="D296" s="203" cm="1">
        <f t="array" ref="D296">IF('Data Table'!D297="", "-",
   IF('Data Table'!D297="-", "-",
      IF(ISNUMBER('Data Table'!D297*1), 'Data Table'!D297,
         IF(ISNUMBER(SEARCH("hrs", 'Data Table'!D297)),
            IFERROR(
               ROUND(SUMPRODUCT(
                  VALUE(LEFT(_xlfn.TEXTSPLIT('Data Table'!D297, CHAR(10)), FIND("-", _xlfn.TEXTSPLIT('Data Table'!D297, CHAR(10)))-1)) *
                  (VALUE(MID(_xlfn.TEXTSPLIT('Data Table'!D297, CHAR(10)), FIND("-", _xlfn.TEXTSPLIT('Data Table'!D297, CHAR(10)))+2,
                  SEARCH("hrs", _xlfn.TEXTSPLIT('Data Table'!D297, CHAR(10)))-SEARCH("-", _xlfn.TEXTSPLIT('Data Table'!D297, CHAR(10)))-2))/12)
               ), 2),
               "-"
            )
         )
      )
   )
)</f>
        <v>30</v>
      </c>
      <c r="E296" s="203" cm="1">
        <f t="array" ref="E296">IF('Data Table'!E297="", "-",
   IF('Data Table'!E297="-", "-",
      IF(ISNUMBER('Data Table'!E297*1), 'Data Table'!E297,
         IF(ISNUMBER(SEARCH("hrs", 'Data Table'!E297)),
            IFERROR(
               ROUND(SUMPRODUCT(
                  VALUE(LEFT(_xlfn.TEXTSPLIT('Data Table'!E297, CHAR(10)), FIND("-", _xlfn.TEXTSPLIT('Data Table'!E297, CHAR(10)))-1)) *
                  (VALUE(MID(_xlfn.TEXTSPLIT('Data Table'!E297, CHAR(10)), FIND("-", _xlfn.TEXTSPLIT('Data Table'!E297, CHAR(10)))+2,
                  SEARCH("hrs", _xlfn.TEXTSPLIT('Data Table'!E297, CHAR(10)))-SEARCH("-", _xlfn.TEXTSPLIT('Data Table'!E297, CHAR(10)))-2))/12)
               ), 2),
               "-"
            )
         )
      )
   )
)</f>
        <v>30</v>
      </c>
      <c r="F296" s="203" cm="1">
        <f t="array" ref="F296">IF('Data Table'!F297="", "-",
   IF('Data Table'!F297="-", "-",
      IF(ISNUMBER('Data Table'!F297*1), 'Data Table'!F297,
         IF(ISNUMBER(SEARCH("hrs", 'Data Table'!F297)),
            IFERROR(
               ROUND(SUMPRODUCT(
                  VALUE(LEFT(_xlfn.TEXTSPLIT('Data Table'!F297, CHAR(10)), FIND("-", _xlfn.TEXTSPLIT('Data Table'!F297, CHAR(10)))-1)) *
                  (VALUE(MID(_xlfn.TEXTSPLIT('Data Table'!F297, CHAR(10)), FIND("-", _xlfn.TEXTSPLIT('Data Table'!F297, CHAR(10)))+2,
                  SEARCH("hrs", _xlfn.TEXTSPLIT('Data Table'!F297, CHAR(10)))-SEARCH("-", _xlfn.TEXTSPLIT('Data Table'!F297, CHAR(10)))-2))/12)
               ), 2),
               "-"
            )
         )
      )
   )
)</f>
        <v>9</v>
      </c>
      <c r="G296" s="203" cm="1">
        <f t="array" ref="G296">IF('Data Table'!G297="", "-",
   IF('Data Table'!G297="-", "-",
      IF(ISNUMBER('Data Table'!G297*1), 'Data Table'!G297,
         IF(ISNUMBER(SEARCH("hrs", 'Data Table'!G297)),
            IFERROR(
               ROUND(SUMPRODUCT(
                  VALUE(LEFT(_xlfn.TEXTSPLIT('Data Table'!G297, CHAR(10)), FIND("-", _xlfn.TEXTSPLIT('Data Table'!G297, CHAR(10)))-1)) *
                  (VALUE(MID(_xlfn.TEXTSPLIT('Data Table'!G297, CHAR(10)), FIND("-", _xlfn.TEXTSPLIT('Data Table'!G297, CHAR(10)))+2,
                  SEARCH("hrs", _xlfn.TEXTSPLIT('Data Table'!G297, CHAR(10)))-SEARCH("-", _xlfn.TEXTSPLIT('Data Table'!G297, CHAR(10)))-2))/12)
               ), 2),
               "-"
            )
         )
      )
   )
)</f>
        <v>9</v>
      </c>
      <c r="H296" s="203" cm="1">
        <f t="array" ref="H296">IF('Data Table'!H297="", "-",
   IF('Data Table'!H297="-", "-",
      IF(ISNUMBER('Data Table'!H297*1), 'Data Table'!H297,
         IF(ISNUMBER(SEARCH("hrs", 'Data Table'!H297)),
            IFERROR(
               ROUND(SUMPRODUCT(
                  VALUE(LEFT(_xlfn.TEXTSPLIT('Data Table'!H297, CHAR(10)), FIND("-", _xlfn.TEXTSPLIT('Data Table'!H297, CHAR(10)))-1)) *
                  (VALUE(MID(_xlfn.TEXTSPLIT('Data Table'!H297, CHAR(10)), FIND("-", _xlfn.TEXTSPLIT('Data Table'!H297, CHAR(10)))+2,
                  SEARCH("hrs", _xlfn.TEXTSPLIT('Data Table'!H297, CHAR(10)))-SEARCH("-", _xlfn.TEXTSPLIT('Data Table'!H297, CHAR(10)))-2))/12)
               ), 2),
               "-"
            )
         )
      )
   )
)</f>
        <v>10</v>
      </c>
      <c r="I296" s="203" cm="1">
        <f t="array" ref="I296">IF('Data Table'!I297="", "-",
   IF('Data Table'!I297="-", "-",
      IF(ISNUMBER('Data Table'!I297*1), 'Data Table'!I297,
         IF(ISNUMBER(SEARCH("hrs", 'Data Table'!I297)),
            IFERROR(
               ROUND(SUMPRODUCT(
                  VALUE(LEFT(_xlfn.TEXTSPLIT('Data Table'!I297, CHAR(10)), FIND("-", _xlfn.TEXTSPLIT('Data Table'!I297, CHAR(10)))-1)) *
                  (VALUE(MID(_xlfn.TEXTSPLIT('Data Table'!I297, CHAR(10)), FIND("-", _xlfn.TEXTSPLIT('Data Table'!I297, CHAR(10)))+2,
                  SEARCH("hrs", _xlfn.TEXTSPLIT('Data Table'!I297, CHAR(10)))-SEARCH("-", _xlfn.TEXTSPLIT('Data Table'!I297, CHAR(10)))-2))/12)
               ), 2),
               "-"
            )
         )
      )
   )
)</f>
        <v>11</v>
      </c>
      <c r="J296" s="203" cm="1">
        <f t="array" ref="J296">IF('Data Table'!J297="", "-",
   IF('Data Table'!J297="-", "-",
      IF(ISNUMBER('Data Table'!J297*1), 'Data Table'!J297,
         IF(ISNUMBER(SEARCH("hrs", 'Data Table'!J297)),
            IFERROR(
               ROUND(SUMPRODUCT(
                  VALUE(LEFT(_xlfn.TEXTSPLIT('Data Table'!J297, CHAR(10)), FIND("-", _xlfn.TEXTSPLIT('Data Table'!J297, CHAR(10)))-1)) *
                  (VALUE(MID(_xlfn.TEXTSPLIT('Data Table'!J297, CHAR(10)), FIND("-", _xlfn.TEXTSPLIT('Data Table'!J297, CHAR(10)))+2,
                  SEARCH("hrs", _xlfn.TEXTSPLIT('Data Table'!J297, CHAR(10)))-SEARCH("-", _xlfn.TEXTSPLIT('Data Table'!J297, CHAR(10)))-2))/12)
               ), 2),
               "-"
            )
         )
      )
   )
)</f>
        <v>2</v>
      </c>
      <c r="K296" s="203" cm="1">
        <f t="array" ref="K296">IF('Data Table'!K297="", "-",
   IF('Data Table'!K297="-", "-",
      IF(ISNUMBER('Data Table'!K297*1), 'Data Table'!K297,
         IF(ISNUMBER(SEARCH("hrs", 'Data Table'!K297)),
            IFERROR(
               ROUND(SUMPRODUCT(
                  VALUE(LEFT(_xlfn.TEXTSPLIT('Data Table'!K297, CHAR(10)), FIND("-", _xlfn.TEXTSPLIT('Data Table'!K297, CHAR(10)))-1)) *
                  (VALUE(MID(_xlfn.TEXTSPLIT('Data Table'!K297, CHAR(10)), FIND("-", _xlfn.TEXTSPLIT('Data Table'!K297, CHAR(10)))+2,
                  SEARCH("hrs", _xlfn.TEXTSPLIT('Data Table'!K297, CHAR(10)))-SEARCH("-", _xlfn.TEXTSPLIT('Data Table'!K297, CHAR(10)))-2))/12)
               ), 2),
               "-"
            )
         )
      )
   )
)</f>
        <v>4</v>
      </c>
      <c r="L296" s="203" cm="1">
        <f t="array" ref="L296">IF('Data Table'!N297="", "-",
   IF('Data Table'!N297="-", "-",
      IF(ISNUMBER('Data Table'!N297*1), 'Data Table'!N297,
         IF(ISNUMBER(SEARCH("hrs", 'Data Table'!N297)),
            IFERROR(
               ROUND(SUMPRODUCT(
                  VALUE(LEFT(_xlfn.TEXTSPLIT('Data Table'!N297, CHAR(10)), FIND("-", _xlfn.TEXTSPLIT('Data Table'!N297, CHAR(10)))-1)) *
                  (VALUE(MID(_xlfn.TEXTSPLIT('Data Table'!N297, CHAR(10)), FIND("-", _xlfn.TEXTSPLIT('Data Table'!N297, CHAR(10)))+2,
                  SEARCH("hrs", _xlfn.TEXTSPLIT('Data Table'!N297, CHAR(10)))-SEARCH("-", _xlfn.TEXTSPLIT('Data Table'!N297, CHAR(10)))-2))/12)
               ), 2),
               "-"
            )
         )
      )
   )
)</f>
        <v>1.29</v>
      </c>
      <c r="M296" s="203" cm="1">
        <f t="array" ref="M296">IF('Data Table'!O297="", "-",
   IF('Data Table'!O297="-", "-",
      IF(ISNUMBER('Data Table'!O297*1), 'Data Table'!O297,
         IF(ISNUMBER(SEARCH("hrs", 'Data Table'!O297)),
            IFERROR(
               ROUND(SUMPRODUCT(
                  VALUE(LEFT(_xlfn.TEXTSPLIT('Data Table'!O297, CHAR(10)), FIND("-", _xlfn.TEXTSPLIT('Data Table'!O297, CHAR(10)))-1)) *
                  (VALUE(MID(_xlfn.TEXTSPLIT('Data Table'!O297, CHAR(10)), FIND("-", _xlfn.TEXTSPLIT('Data Table'!O297, CHAR(10)))+2,
                  SEARCH("hrs", _xlfn.TEXTSPLIT('Data Table'!O297, CHAR(10)))-SEARCH("-", _xlfn.TEXTSPLIT('Data Table'!O297, CHAR(10)))-2))/12)
               ), 2),
               "-"
            )
         )
      )
   )
)</f>
        <v>1.92</v>
      </c>
      <c r="N296" s="203" cm="1">
        <f t="array" ref="N296">IF('Data Table'!P297="", "-",
   IF('Data Table'!P297="-", "-",
      IF(ISNUMBER('Data Table'!P297*1), 'Data Table'!P297,
         IF(ISNUMBER(SEARCH("hrs", 'Data Table'!P297)),
            IFERROR(
               ROUND(SUMPRODUCT(
                  VALUE(LEFT(_xlfn.TEXTSPLIT('Data Table'!P297, CHAR(10)), FIND("-", _xlfn.TEXTSPLIT('Data Table'!P297, CHAR(10)))-1)) *
                  (VALUE(MID(_xlfn.TEXTSPLIT('Data Table'!P297, CHAR(10)), FIND("-", _xlfn.TEXTSPLIT('Data Table'!P297, CHAR(10)))+2,
                  SEARCH("hrs", _xlfn.TEXTSPLIT('Data Table'!P297, CHAR(10)))-SEARCH("-", _xlfn.TEXTSPLIT('Data Table'!P297, CHAR(10)))-2))/12)
               ), 2),
               "-"
            )
         )
      )
   )
)</f>
        <v>5</v>
      </c>
      <c r="O296" s="203" cm="1">
        <f t="array" ref="O296">IF('Data Table'!Q297="", "-",
   IF('Data Table'!Q297="-", "-",
      IF(ISNUMBER('Data Table'!Q297*1), 'Data Table'!Q297,
         IF(ISNUMBER(SEARCH("hrs", 'Data Table'!Q297)),
            IFERROR(
               ROUND(SUMPRODUCT(
                  VALUE(LEFT(_xlfn.TEXTSPLIT('Data Table'!Q297, CHAR(10)), FIND("-", _xlfn.TEXTSPLIT('Data Table'!Q297, CHAR(10)))-1)) *
                  (VALUE(MID(_xlfn.TEXTSPLIT('Data Table'!Q297, CHAR(10)), FIND("-", _xlfn.TEXTSPLIT('Data Table'!Q297, CHAR(10)))+2,
                  SEARCH("hrs", _xlfn.TEXTSPLIT('Data Table'!Q297, CHAR(10)))-SEARCH("-", _xlfn.TEXTSPLIT('Data Table'!Q297, CHAR(10)))-2))/12)
               ), 2),
               "-"
            )
         )
      )
   )
)</f>
        <v>5</v>
      </c>
      <c r="P296" s="203" cm="1">
        <f t="array" ref="P296">IF('Data Table'!R297="", "-",
   IF('Data Table'!R297="-", "-",
      IF(ISNUMBER('Data Table'!R297*1), 'Data Table'!R297,
         IF(ISNUMBER(SEARCH("hrs", 'Data Table'!R297)),
            IFERROR(
               ROUND(SUMPRODUCT(
                  VALUE(LEFT(_xlfn.TEXTSPLIT('Data Table'!R297, CHAR(10)), FIND("-", _xlfn.TEXTSPLIT('Data Table'!R297, CHAR(10)))-1)) *
                  (VALUE(MID(_xlfn.TEXTSPLIT('Data Table'!R297, CHAR(10)), FIND("-", _xlfn.TEXTSPLIT('Data Table'!R297, CHAR(10)))+2,
                  SEARCH("hrs", _xlfn.TEXTSPLIT('Data Table'!R297, CHAR(10)))-SEARCH("-", _xlfn.TEXTSPLIT('Data Table'!R297, CHAR(10)))-2))/12)
               ), 2),
               "-"
            )
         )
      )
   )
)</f>
        <v>3</v>
      </c>
      <c r="Q296" s="203" cm="1">
        <f t="array" ref="Q296">IF('Data Table'!S297="", "-",
   IF('Data Table'!S297="-", "-",
      IF(ISNUMBER('Data Table'!S297*1), 'Data Table'!S297,
         IF(ISNUMBER(SEARCH("hrs", 'Data Table'!S297)),
            IFERROR(
               ROUND(SUMPRODUCT(
                  VALUE(LEFT(_xlfn.TEXTSPLIT('Data Table'!S297, CHAR(10)), FIND("-", _xlfn.TEXTSPLIT('Data Table'!S297, CHAR(10)))-1)) *
                  (VALUE(MID(_xlfn.TEXTSPLIT('Data Table'!S297, CHAR(10)), FIND("-", _xlfn.TEXTSPLIT('Data Table'!S297, CHAR(10)))+2,
                  SEARCH("hrs", _xlfn.TEXTSPLIT('Data Table'!S297, CHAR(10)))-SEARCH("-", _xlfn.TEXTSPLIT('Data Table'!S297, CHAR(10)))-2))/12)
               ), 2),
               "-"
            )
         )
      )
   )
)</f>
        <v>3</v>
      </c>
      <c r="R296" s="203" cm="1">
        <f t="array" ref="R296">IF('Data Table'!T297="", "-",
   IF('Data Table'!T297="-", "-",
      IF(ISNUMBER('Data Table'!T297*1), 'Data Table'!T297,
         IF(ISNUMBER(SEARCH("hrs", 'Data Table'!T297)),
            IFERROR(
               ROUND(SUMPRODUCT(
                  VALUE(LEFT(_xlfn.TEXTSPLIT('Data Table'!T297, CHAR(10)), FIND("-", _xlfn.TEXTSPLIT('Data Table'!T297, CHAR(10)))-1)) *
                  (VALUE(MID(_xlfn.TEXTSPLIT('Data Table'!T297, CHAR(10)), FIND("-", _xlfn.TEXTSPLIT('Data Table'!T297, CHAR(10)))+2,
                  SEARCH("hrs", _xlfn.TEXTSPLIT('Data Table'!T297, CHAR(10)))-SEARCH("-", _xlfn.TEXTSPLIT('Data Table'!T297, CHAR(10)))-2))/12)
               ), 2),
               "-"
            )
         )
      )
   )
)</f>
        <v>7</v>
      </c>
      <c r="S296" s="203" cm="1">
        <f t="array" ref="S296">IF('Data Table'!U297="", "-",
   IF('Data Table'!U297="-", "-",
      IF(ISNUMBER('Data Table'!U297*1), 'Data Table'!U297,
         IF(ISNUMBER(SEARCH("hrs", 'Data Table'!U297)),
            IFERROR(
               ROUND(SUMPRODUCT(
                  VALUE(LEFT(_xlfn.TEXTSPLIT('Data Table'!U297, CHAR(10)), FIND("-", _xlfn.TEXTSPLIT('Data Table'!U297, CHAR(10)))-1)) *
                  (VALUE(MID(_xlfn.TEXTSPLIT('Data Table'!U297, CHAR(10)), FIND("-", _xlfn.TEXTSPLIT('Data Table'!U297, CHAR(10)))+2,
                  SEARCH("hrs", _xlfn.TEXTSPLIT('Data Table'!U297, CHAR(10)))-SEARCH("-", _xlfn.TEXTSPLIT('Data Table'!U297, CHAR(10)))-2))/12)
               ), 2),
               "-"
            )
         )
      )
   )
)</f>
        <v>7</v>
      </c>
      <c r="T296" s="251">
        <v>28055</v>
      </c>
      <c r="U296" s="251">
        <v>75162</v>
      </c>
      <c r="V296" s="251">
        <v>1048</v>
      </c>
      <c r="W296" s="295"/>
    </row>
    <row r="297" spans="1:23" ht="15.75" customHeight="1">
      <c r="A297" s="205">
        <v>45607</v>
      </c>
      <c r="B297" s="203" cm="1">
        <f t="array" ref="B297">IF('Data Table'!B298="", "-",
   IF('Data Table'!B298="-", "-",
      IF(ISNUMBER('Data Table'!B298*1), 'Data Table'!B298,
         IF(ISNUMBER(SEARCH("hrs", 'Data Table'!B298)),
            IFERROR(
               ROUND(SUMPRODUCT(
                  VALUE(LEFT(_xlfn.TEXTSPLIT('Data Table'!B298, CHAR(10)), FIND("-", _xlfn.TEXTSPLIT('Data Table'!B298, CHAR(10)))-1)) *
                  (VALUE(MID(_xlfn.TEXTSPLIT('Data Table'!B298, CHAR(10)), FIND("-", _xlfn.TEXTSPLIT('Data Table'!B298, CHAR(10)))+2,
                  SEARCH("hrs", _xlfn.TEXTSPLIT('Data Table'!B298, CHAR(10)))-SEARCH("-", _xlfn.TEXTSPLIT('Data Table'!B298, CHAR(10)))-2))/12)
               ), 2),
               "-"
            )
         )
      )
   )
)</f>
        <v>143</v>
      </c>
      <c r="C297" s="203" cm="1">
        <f t="array" ref="C297">IF('Data Table'!C298="", "-",
   IF('Data Table'!C298="-", "-",
      IF(ISNUMBER('Data Table'!C298*1), 'Data Table'!C298,
         IF(ISNUMBER(SEARCH("hrs", 'Data Table'!C298)),
            IFERROR(
               ROUND(SUMPRODUCT(
                  VALUE(LEFT(_xlfn.TEXTSPLIT('Data Table'!C298, CHAR(10)), FIND("-", _xlfn.TEXTSPLIT('Data Table'!C298, CHAR(10)))-1)) *
                  (VALUE(MID(_xlfn.TEXTSPLIT('Data Table'!C298, CHAR(10)), FIND("-", _xlfn.TEXTSPLIT('Data Table'!C298, CHAR(10)))+2,
                  SEARCH("hrs", _xlfn.TEXTSPLIT('Data Table'!C298, CHAR(10)))-SEARCH("-", _xlfn.TEXTSPLIT('Data Table'!C298, CHAR(10)))-2))/12)
               ), 2),
               "-"
            )
         )
      )
   )
)</f>
        <v>120</v>
      </c>
      <c r="D297" s="203" cm="1">
        <f t="array" ref="D297">IF('Data Table'!D298="", "-",
   IF('Data Table'!D298="-", "-",
      IF(ISNUMBER('Data Table'!D298*1), 'Data Table'!D298,
         IF(ISNUMBER(SEARCH("hrs", 'Data Table'!D298)),
            IFERROR(
               ROUND(SUMPRODUCT(
                  VALUE(LEFT(_xlfn.TEXTSPLIT('Data Table'!D298, CHAR(10)), FIND("-", _xlfn.TEXTSPLIT('Data Table'!D298, CHAR(10)))-1)) *
                  (VALUE(MID(_xlfn.TEXTSPLIT('Data Table'!D298, CHAR(10)), FIND("-", _xlfn.TEXTSPLIT('Data Table'!D298, CHAR(10)))+2,
                  SEARCH("hrs", _xlfn.TEXTSPLIT('Data Table'!D298, CHAR(10)))-SEARCH("-", _xlfn.TEXTSPLIT('Data Table'!D298, CHAR(10)))-2))/12)
               ), 2),
               "-"
            )
         )
      )
   )
)</f>
        <v>29</v>
      </c>
      <c r="E297" s="203" cm="1">
        <f t="array" ref="E297">IF('Data Table'!E298="", "-",
   IF('Data Table'!E298="-", "-",
      IF(ISNUMBER('Data Table'!E298*1), 'Data Table'!E298,
         IF(ISNUMBER(SEARCH("hrs", 'Data Table'!E298)),
            IFERROR(
               ROUND(SUMPRODUCT(
                  VALUE(LEFT(_xlfn.TEXTSPLIT('Data Table'!E298, CHAR(10)), FIND("-", _xlfn.TEXTSPLIT('Data Table'!E298, CHAR(10)))-1)) *
                  (VALUE(MID(_xlfn.TEXTSPLIT('Data Table'!E298, CHAR(10)), FIND("-", _xlfn.TEXTSPLIT('Data Table'!E298, CHAR(10)))+2,
                  SEARCH("hrs", _xlfn.TEXTSPLIT('Data Table'!E298, CHAR(10)))-SEARCH("-", _xlfn.TEXTSPLIT('Data Table'!E298, CHAR(10)))-2))/12)
               ), 2),
               "-"
            )
         )
      )
   )
)</f>
        <v>29</v>
      </c>
      <c r="F297" s="203" cm="1">
        <f t="array" ref="F297">IF('Data Table'!F298="", "-",
   IF('Data Table'!F298="-", "-",
      IF(ISNUMBER('Data Table'!F298*1), 'Data Table'!F298,
         IF(ISNUMBER(SEARCH("hrs", 'Data Table'!F298)),
            IFERROR(
               ROUND(SUMPRODUCT(
                  VALUE(LEFT(_xlfn.TEXTSPLIT('Data Table'!F298, CHAR(10)), FIND("-", _xlfn.TEXTSPLIT('Data Table'!F298, CHAR(10)))-1)) *
                  (VALUE(MID(_xlfn.TEXTSPLIT('Data Table'!F298, CHAR(10)), FIND("-", _xlfn.TEXTSPLIT('Data Table'!F298, CHAR(10)))+2,
                  SEARCH("hrs", _xlfn.TEXTSPLIT('Data Table'!F298, CHAR(10)))-SEARCH("-", _xlfn.TEXTSPLIT('Data Table'!F298, CHAR(10)))-2))/12)
               ), 2),
               "-"
            )
         )
      )
   )
)</f>
        <v>9</v>
      </c>
      <c r="G297" s="203" cm="1">
        <f t="array" ref="G297">IF('Data Table'!G298="", "-",
   IF('Data Table'!G298="-", "-",
      IF(ISNUMBER('Data Table'!G298*1), 'Data Table'!G298,
         IF(ISNUMBER(SEARCH("hrs", 'Data Table'!G298)),
            IFERROR(
               ROUND(SUMPRODUCT(
                  VALUE(LEFT(_xlfn.TEXTSPLIT('Data Table'!G298, CHAR(10)), FIND("-", _xlfn.TEXTSPLIT('Data Table'!G298, CHAR(10)))-1)) *
                  (VALUE(MID(_xlfn.TEXTSPLIT('Data Table'!G298, CHAR(10)), FIND("-", _xlfn.TEXTSPLIT('Data Table'!G298, CHAR(10)))+2,
                  SEARCH("hrs", _xlfn.TEXTSPLIT('Data Table'!G298, CHAR(10)))-SEARCH("-", _xlfn.TEXTSPLIT('Data Table'!G298, CHAR(10)))-2))/12)
               ), 2),
               "-"
            )
         )
      )
   )
)</f>
        <v>9</v>
      </c>
      <c r="H297" s="203" cm="1">
        <f t="array" ref="H297">IF('Data Table'!H298="", "-",
   IF('Data Table'!H298="-", "-",
      IF(ISNUMBER('Data Table'!H298*1), 'Data Table'!H298,
         IF(ISNUMBER(SEARCH("hrs", 'Data Table'!H298)),
            IFERROR(
               ROUND(SUMPRODUCT(
                  VALUE(LEFT(_xlfn.TEXTSPLIT('Data Table'!H298, CHAR(10)), FIND("-", _xlfn.TEXTSPLIT('Data Table'!H298, CHAR(10)))-1)) *
                  (VALUE(MID(_xlfn.TEXTSPLIT('Data Table'!H298, CHAR(10)), FIND("-", _xlfn.TEXTSPLIT('Data Table'!H298, CHAR(10)))+2,
                  SEARCH("hrs", _xlfn.TEXTSPLIT('Data Table'!H298, CHAR(10)))-SEARCH("-", _xlfn.TEXTSPLIT('Data Table'!H298, CHAR(10)))-2))/12)
               ), 2),
               "-"
            )
         )
      )
   )
)</f>
        <v>10</v>
      </c>
      <c r="I297" s="203" cm="1">
        <f t="array" ref="I297">IF('Data Table'!I298="", "-",
   IF('Data Table'!I298="-", "-",
      IF(ISNUMBER('Data Table'!I298*1), 'Data Table'!I298,
         IF(ISNUMBER(SEARCH("hrs", 'Data Table'!I298)),
            IFERROR(
               ROUND(SUMPRODUCT(
                  VALUE(LEFT(_xlfn.TEXTSPLIT('Data Table'!I298, CHAR(10)), FIND("-", _xlfn.TEXTSPLIT('Data Table'!I298, CHAR(10)))-1)) *
                  (VALUE(MID(_xlfn.TEXTSPLIT('Data Table'!I298, CHAR(10)), FIND("-", _xlfn.TEXTSPLIT('Data Table'!I298, CHAR(10)))+2,
                  SEARCH("hrs", _xlfn.TEXTSPLIT('Data Table'!I298, CHAR(10)))-SEARCH("-", _xlfn.TEXTSPLIT('Data Table'!I298, CHAR(10)))-2))/12)
               ), 2),
               "-"
            )
         )
      )
   )
)</f>
        <v>11</v>
      </c>
      <c r="J297" s="203" cm="1">
        <f t="array" ref="J297">IF('Data Table'!J298="", "-",
   IF('Data Table'!J298="-", "-",
      IF(ISNUMBER('Data Table'!J298*1), 'Data Table'!J298,
         IF(ISNUMBER(SEARCH("hrs", 'Data Table'!J298)),
            IFERROR(
               ROUND(SUMPRODUCT(
                  VALUE(LEFT(_xlfn.TEXTSPLIT('Data Table'!J298, CHAR(10)), FIND("-", _xlfn.TEXTSPLIT('Data Table'!J298, CHAR(10)))-1)) *
                  (VALUE(MID(_xlfn.TEXTSPLIT('Data Table'!J298, CHAR(10)), FIND("-", _xlfn.TEXTSPLIT('Data Table'!J298, CHAR(10)))+2,
                  SEARCH("hrs", _xlfn.TEXTSPLIT('Data Table'!J298, CHAR(10)))-SEARCH("-", _xlfn.TEXTSPLIT('Data Table'!J298, CHAR(10)))-2))/12)
               ), 2),
               "-"
            )
         )
      )
   )
)</f>
        <v>5</v>
      </c>
      <c r="K297" s="203" cm="1">
        <f t="array" ref="K297">IF('Data Table'!K298="", "-",
   IF('Data Table'!K298="-", "-",
      IF(ISNUMBER('Data Table'!K298*1), 'Data Table'!K298,
         IF(ISNUMBER(SEARCH("hrs", 'Data Table'!K298)),
            IFERROR(
               ROUND(SUMPRODUCT(
                  VALUE(LEFT(_xlfn.TEXTSPLIT('Data Table'!K298, CHAR(10)), FIND("-", _xlfn.TEXTSPLIT('Data Table'!K298, CHAR(10)))-1)) *
                  (VALUE(MID(_xlfn.TEXTSPLIT('Data Table'!K298, CHAR(10)), FIND("-", _xlfn.TEXTSPLIT('Data Table'!K298, CHAR(10)))+2,
                  SEARCH("hrs", _xlfn.TEXTSPLIT('Data Table'!K298, CHAR(10)))-SEARCH("-", _xlfn.TEXTSPLIT('Data Table'!K298, CHAR(10)))-2))/12)
               ), 2),
               "-"
            )
         )
      )
   )
)</f>
        <v>3</v>
      </c>
      <c r="L297" s="203" cm="1">
        <f t="array" ref="L297">IF('Data Table'!N298="", "-",
   IF('Data Table'!N298="-", "-",
      IF(ISNUMBER('Data Table'!N298*1), 'Data Table'!N298,
         IF(ISNUMBER(SEARCH("hrs", 'Data Table'!N298)),
            IFERROR(
               ROUND(SUMPRODUCT(
                  VALUE(LEFT(_xlfn.TEXTSPLIT('Data Table'!N298, CHAR(10)), FIND("-", _xlfn.TEXTSPLIT('Data Table'!N298, CHAR(10)))-1)) *
                  (VALUE(MID(_xlfn.TEXTSPLIT('Data Table'!N298, CHAR(10)), FIND("-", _xlfn.TEXTSPLIT('Data Table'!N298, CHAR(10)))+2,
                  SEARCH("hrs", _xlfn.TEXTSPLIT('Data Table'!N298, CHAR(10)))-SEARCH("-", _xlfn.TEXTSPLIT('Data Table'!N298, CHAR(10)))-2))/12)
               ), 2),
               "-"
            )
         )
      )
   )
)</f>
        <v>2</v>
      </c>
      <c r="M297" s="203" cm="1">
        <f t="array" ref="M297">IF('Data Table'!O298="", "-",
   IF('Data Table'!O298="-", "-",
      IF(ISNUMBER('Data Table'!O298*1), 'Data Table'!O298,
         IF(ISNUMBER(SEARCH("hrs", 'Data Table'!O298)),
            IFERROR(
               ROUND(SUMPRODUCT(
                  VALUE(LEFT(_xlfn.TEXTSPLIT('Data Table'!O298, CHAR(10)), FIND("-", _xlfn.TEXTSPLIT('Data Table'!O298, CHAR(10)))-1)) *
                  (VALUE(MID(_xlfn.TEXTSPLIT('Data Table'!O298, CHAR(10)), FIND("-", _xlfn.TEXTSPLIT('Data Table'!O298, CHAR(10)))+2,
                  SEARCH("hrs", _xlfn.TEXTSPLIT('Data Table'!O298, CHAR(10)))-SEARCH("-", _xlfn.TEXTSPLIT('Data Table'!O298, CHAR(10)))-2))/12)
               ), 2),
               "-"
            )
         )
      )
   )
)</f>
        <v>2</v>
      </c>
      <c r="N297" s="203" cm="1">
        <f t="array" ref="N297">IF('Data Table'!P298="", "-",
   IF('Data Table'!P298="-", "-",
      IF(ISNUMBER('Data Table'!P298*1), 'Data Table'!P298,
         IF(ISNUMBER(SEARCH("hrs", 'Data Table'!P298)),
            IFERROR(
               ROUND(SUMPRODUCT(
                  VALUE(LEFT(_xlfn.TEXTSPLIT('Data Table'!P298, CHAR(10)), FIND("-", _xlfn.TEXTSPLIT('Data Table'!P298, CHAR(10)))-1)) *
                  (VALUE(MID(_xlfn.TEXTSPLIT('Data Table'!P298, CHAR(10)), FIND("-", _xlfn.TEXTSPLIT('Data Table'!P298, CHAR(10)))+2,
                  SEARCH("hrs", _xlfn.TEXTSPLIT('Data Table'!P298, CHAR(10)))-SEARCH("-", _xlfn.TEXTSPLIT('Data Table'!P298, CHAR(10)))-2))/12)
               ), 2),
               "-"
            )
         )
      )
   )
)</f>
        <v>5</v>
      </c>
      <c r="O297" s="203" cm="1">
        <f t="array" ref="O297">IF('Data Table'!Q298="", "-",
   IF('Data Table'!Q298="-", "-",
      IF(ISNUMBER('Data Table'!Q298*1), 'Data Table'!Q298,
         IF(ISNUMBER(SEARCH("hrs", 'Data Table'!Q298)),
            IFERROR(
               ROUND(SUMPRODUCT(
                  VALUE(LEFT(_xlfn.TEXTSPLIT('Data Table'!Q298, CHAR(10)), FIND("-", _xlfn.TEXTSPLIT('Data Table'!Q298, CHAR(10)))-1)) *
                  (VALUE(MID(_xlfn.TEXTSPLIT('Data Table'!Q298, CHAR(10)), FIND("-", _xlfn.TEXTSPLIT('Data Table'!Q298, CHAR(10)))+2,
                  SEARCH("hrs", _xlfn.TEXTSPLIT('Data Table'!Q298, CHAR(10)))-SEARCH("-", _xlfn.TEXTSPLIT('Data Table'!Q298, CHAR(10)))-2))/12)
               ), 2),
               "-"
            )
         )
      )
   )
)</f>
        <v>5</v>
      </c>
      <c r="P297" s="203" cm="1">
        <f t="array" ref="P297">IF('Data Table'!R298="", "-",
   IF('Data Table'!R298="-", "-",
      IF(ISNUMBER('Data Table'!R298*1), 'Data Table'!R298,
         IF(ISNUMBER(SEARCH("hrs", 'Data Table'!R298)),
            IFERROR(
               ROUND(SUMPRODUCT(
                  VALUE(LEFT(_xlfn.TEXTSPLIT('Data Table'!R298, CHAR(10)), FIND("-", _xlfn.TEXTSPLIT('Data Table'!R298, CHAR(10)))-1)) *
                  (VALUE(MID(_xlfn.TEXTSPLIT('Data Table'!R298, CHAR(10)), FIND("-", _xlfn.TEXTSPLIT('Data Table'!R298, CHAR(10)))+2,
                  SEARCH("hrs", _xlfn.TEXTSPLIT('Data Table'!R298, CHAR(10)))-SEARCH("-", _xlfn.TEXTSPLIT('Data Table'!R298, CHAR(10)))-2))/12)
               ), 2),
               "-"
            )
         )
      )
   )
)</f>
        <v>3</v>
      </c>
      <c r="Q297" s="203" cm="1">
        <f t="array" ref="Q297">IF('Data Table'!S298="", "-",
   IF('Data Table'!S298="-", "-",
      IF(ISNUMBER('Data Table'!S298*1), 'Data Table'!S298,
         IF(ISNUMBER(SEARCH("hrs", 'Data Table'!S298)),
            IFERROR(
               ROUND(SUMPRODUCT(
                  VALUE(LEFT(_xlfn.TEXTSPLIT('Data Table'!S298, CHAR(10)), FIND("-", _xlfn.TEXTSPLIT('Data Table'!S298, CHAR(10)))-1)) *
                  (VALUE(MID(_xlfn.TEXTSPLIT('Data Table'!S298, CHAR(10)), FIND("-", _xlfn.TEXTSPLIT('Data Table'!S298, CHAR(10)))+2,
                  SEARCH("hrs", _xlfn.TEXTSPLIT('Data Table'!S298, CHAR(10)))-SEARCH("-", _xlfn.TEXTSPLIT('Data Table'!S298, CHAR(10)))-2))/12)
               ), 2),
               "-"
            )
         )
      )
   )
)</f>
        <v>3</v>
      </c>
      <c r="R297" s="203" cm="1">
        <f t="array" ref="R297">IF('Data Table'!T298="", "-",
   IF('Data Table'!T298="-", "-",
      IF(ISNUMBER('Data Table'!T298*1), 'Data Table'!T298,
         IF(ISNUMBER(SEARCH("hrs", 'Data Table'!T298)),
            IFERROR(
               ROUND(SUMPRODUCT(
                  VALUE(LEFT(_xlfn.TEXTSPLIT('Data Table'!T298, CHAR(10)), FIND("-", _xlfn.TEXTSPLIT('Data Table'!T298, CHAR(10)))-1)) *
                  (VALUE(MID(_xlfn.TEXTSPLIT('Data Table'!T298, CHAR(10)), FIND("-", _xlfn.TEXTSPLIT('Data Table'!T298, CHAR(10)))+2,
                  SEARCH("hrs", _xlfn.TEXTSPLIT('Data Table'!T298, CHAR(10)))-SEARCH("-", _xlfn.TEXTSPLIT('Data Table'!T298, CHAR(10)))-2))/12)
               ), 2),
               "-"
            )
         )
      )
   )
)</f>
        <v>7</v>
      </c>
      <c r="S297" s="203" cm="1">
        <f t="array" ref="S297">IF('Data Table'!U298="", "-",
   IF('Data Table'!U298="-", "-",
      IF(ISNUMBER('Data Table'!U298*1), 'Data Table'!U298,
         IF(ISNUMBER(SEARCH("hrs", 'Data Table'!U298)),
            IFERROR(
               ROUND(SUMPRODUCT(
                  VALUE(LEFT(_xlfn.TEXTSPLIT('Data Table'!U298, CHAR(10)), FIND("-", _xlfn.TEXTSPLIT('Data Table'!U298, CHAR(10)))-1)) *
                  (VALUE(MID(_xlfn.TEXTSPLIT('Data Table'!U298, CHAR(10)), FIND("-", _xlfn.TEXTSPLIT('Data Table'!U298, CHAR(10)))+2,
                  SEARCH("hrs", _xlfn.TEXTSPLIT('Data Table'!U298, CHAR(10)))-SEARCH("-", _xlfn.TEXTSPLIT('Data Table'!U298, CHAR(10)))-2))/12)
               ), 2),
               "-"
            )
         )
      )
   )
)</f>
        <v>7</v>
      </c>
      <c r="T297" s="251">
        <v>29547</v>
      </c>
      <c r="U297" s="251">
        <v>75738</v>
      </c>
      <c r="V297" s="251">
        <v>1074</v>
      </c>
      <c r="W297" s="295"/>
    </row>
    <row r="298" spans="1:23">
      <c r="A298" s="205">
        <v>45608</v>
      </c>
      <c r="B298" s="203" cm="1">
        <f t="array" ref="B298">IF('Data Table'!B299="", "-",
   IF('Data Table'!B299="-", "-",
      IF(ISNUMBER('Data Table'!B299*1), 'Data Table'!B299,
         IF(ISNUMBER(SEARCH("hrs", 'Data Table'!B299)),
            IFERROR(
               ROUND(SUMPRODUCT(
                  VALUE(LEFT(_xlfn.TEXTSPLIT('Data Table'!B299, CHAR(10)), FIND("-", _xlfn.TEXTSPLIT('Data Table'!B299, CHAR(10)))-1)) *
                  (VALUE(MID(_xlfn.TEXTSPLIT('Data Table'!B299, CHAR(10)), FIND("-", _xlfn.TEXTSPLIT('Data Table'!B299, CHAR(10)))+2,
                  SEARCH("hrs", _xlfn.TEXTSPLIT('Data Table'!B299, CHAR(10)))-SEARCH("-", _xlfn.TEXTSPLIT('Data Table'!B299, CHAR(10)))-2))/12)
               ), 2),
               "-"
            )
         )
      )
   )
)</f>
        <v>140</v>
      </c>
      <c r="C298" s="203" cm="1">
        <f t="array" ref="C298">IF('Data Table'!C299="", "-",
   IF('Data Table'!C299="-", "-",
      IF(ISNUMBER('Data Table'!C299*1), 'Data Table'!C299,
         IF(ISNUMBER(SEARCH("hrs", 'Data Table'!C299)),
            IFERROR(
               ROUND(SUMPRODUCT(
                  VALUE(LEFT(_xlfn.TEXTSPLIT('Data Table'!C299, CHAR(10)), FIND("-", _xlfn.TEXTSPLIT('Data Table'!C299, CHAR(10)))-1)) *
                  (VALUE(MID(_xlfn.TEXTSPLIT('Data Table'!C299, CHAR(10)), FIND("-", _xlfn.TEXTSPLIT('Data Table'!C299, CHAR(10)))+2,
                  SEARCH("hrs", _xlfn.TEXTSPLIT('Data Table'!C299, CHAR(10)))-SEARCH("-", _xlfn.TEXTSPLIT('Data Table'!C299, CHAR(10)))-2))/12)
               ), 2),
               "-"
            )
         )
      )
   )
)</f>
        <v>135</v>
      </c>
      <c r="D298" s="203" cm="1">
        <f t="array" ref="D298">IF('Data Table'!D299="", "-",
   IF('Data Table'!D299="-", "-",
      IF(ISNUMBER('Data Table'!D299*1), 'Data Table'!D299,
         IF(ISNUMBER(SEARCH("hrs", 'Data Table'!D299)),
            IFERROR(
               ROUND(SUMPRODUCT(
                  VALUE(LEFT(_xlfn.TEXTSPLIT('Data Table'!D299, CHAR(10)), FIND("-", _xlfn.TEXTSPLIT('Data Table'!D299, CHAR(10)))-1)) *
                  (VALUE(MID(_xlfn.TEXTSPLIT('Data Table'!D299, CHAR(10)), FIND("-", _xlfn.TEXTSPLIT('Data Table'!D299, CHAR(10)))+2,
                  SEARCH("hrs", _xlfn.TEXTSPLIT('Data Table'!D299, CHAR(10)))-SEARCH("-", _xlfn.TEXTSPLIT('Data Table'!D299, CHAR(10)))-2))/12)
               ), 2),
               "-"
            )
         )
      )
   )
)</f>
        <v>29</v>
      </c>
      <c r="E298" s="203" cm="1">
        <f t="array" ref="E298">IF('Data Table'!E299="", "-",
   IF('Data Table'!E299="-", "-",
      IF(ISNUMBER('Data Table'!E299*1), 'Data Table'!E299,
         IF(ISNUMBER(SEARCH("hrs", 'Data Table'!E299)),
            IFERROR(
               ROUND(SUMPRODUCT(
                  VALUE(LEFT(_xlfn.TEXTSPLIT('Data Table'!E299, CHAR(10)), FIND("-", _xlfn.TEXTSPLIT('Data Table'!E299, CHAR(10)))-1)) *
                  (VALUE(MID(_xlfn.TEXTSPLIT('Data Table'!E299, CHAR(10)), FIND("-", _xlfn.TEXTSPLIT('Data Table'!E299, CHAR(10)))+2,
                  SEARCH("hrs", _xlfn.TEXTSPLIT('Data Table'!E299, CHAR(10)))-SEARCH("-", _xlfn.TEXTSPLIT('Data Table'!E299, CHAR(10)))-2))/12)
               ), 2),
               "-"
            )
         )
      )
   )
)</f>
        <v>29</v>
      </c>
      <c r="F298" s="203" cm="1">
        <f t="array" ref="F298">IF('Data Table'!F299="", "-",
   IF('Data Table'!F299="-", "-",
      IF(ISNUMBER('Data Table'!F299*1), 'Data Table'!F299,
         IF(ISNUMBER(SEARCH("hrs", 'Data Table'!F299)),
            IFERROR(
               ROUND(SUMPRODUCT(
                  VALUE(LEFT(_xlfn.TEXTSPLIT('Data Table'!F299, CHAR(10)), FIND("-", _xlfn.TEXTSPLIT('Data Table'!F299, CHAR(10)))-1)) *
                  (VALUE(MID(_xlfn.TEXTSPLIT('Data Table'!F299, CHAR(10)), FIND("-", _xlfn.TEXTSPLIT('Data Table'!F299, CHAR(10)))+2,
                  SEARCH("hrs", _xlfn.TEXTSPLIT('Data Table'!F299, CHAR(10)))-SEARCH("-", _xlfn.TEXTSPLIT('Data Table'!F299, CHAR(10)))-2))/12)
               ), 2),
               "-"
            )
         )
      )
   )
)</f>
        <v>9</v>
      </c>
      <c r="G298" s="203" cm="1">
        <f t="array" ref="G298">IF('Data Table'!G299="", "-",
   IF('Data Table'!G299="-", "-",
      IF(ISNUMBER('Data Table'!G299*1), 'Data Table'!G299,
         IF(ISNUMBER(SEARCH("hrs", 'Data Table'!G299)),
            IFERROR(
               ROUND(SUMPRODUCT(
                  VALUE(LEFT(_xlfn.TEXTSPLIT('Data Table'!G299, CHAR(10)), FIND("-", _xlfn.TEXTSPLIT('Data Table'!G299, CHAR(10)))-1)) *
                  (VALUE(MID(_xlfn.TEXTSPLIT('Data Table'!G299, CHAR(10)), FIND("-", _xlfn.TEXTSPLIT('Data Table'!G299, CHAR(10)))+2,
                  SEARCH("hrs", _xlfn.TEXTSPLIT('Data Table'!G299, CHAR(10)))-SEARCH("-", _xlfn.TEXTSPLIT('Data Table'!G299, CHAR(10)))-2))/12)
               ), 2),
               "-"
            )
         )
      )
   )
)</f>
        <v>9</v>
      </c>
      <c r="H298" s="203" cm="1">
        <f t="array" ref="H298">IF('Data Table'!H299="", "-",
   IF('Data Table'!H299="-", "-",
      IF(ISNUMBER('Data Table'!H299*1), 'Data Table'!H299,
         IF(ISNUMBER(SEARCH("hrs", 'Data Table'!H299)),
            IFERROR(
               ROUND(SUMPRODUCT(
                  VALUE(LEFT(_xlfn.TEXTSPLIT('Data Table'!H299, CHAR(10)), FIND("-", _xlfn.TEXTSPLIT('Data Table'!H299, CHAR(10)))-1)) *
                  (VALUE(MID(_xlfn.TEXTSPLIT('Data Table'!H299, CHAR(10)), FIND("-", _xlfn.TEXTSPLIT('Data Table'!H299, CHAR(10)))+2,
                  SEARCH("hrs", _xlfn.TEXTSPLIT('Data Table'!H299, CHAR(10)))-SEARCH("-", _xlfn.TEXTSPLIT('Data Table'!H299, CHAR(10)))-2))/12)
               ), 2),
               "-"
            )
         )
      )
   )
)</f>
        <v>10</v>
      </c>
      <c r="I298" s="203" cm="1">
        <f t="array" ref="I298">IF('Data Table'!I299="", "-",
   IF('Data Table'!I299="-", "-",
      IF(ISNUMBER('Data Table'!I299*1), 'Data Table'!I299,
         IF(ISNUMBER(SEARCH("hrs", 'Data Table'!I299)),
            IFERROR(
               ROUND(SUMPRODUCT(
                  VALUE(LEFT(_xlfn.TEXTSPLIT('Data Table'!I299, CHAR(10)), FIND("-", _xlfn.TEXTSPLIT('Data Table'!I299, CHAR(10)))-1)) *
                  (VALUE(MID(_xlfn.TEXTSPLIT('Data Table'!I299, CHAR(10)), FIND("-", _xlfn.TEXTSPLIT('Data Table'!I299, CHAR(10)))+2,
                  SEARCH("hrs", _xlfn.TEXTSPLIT('Data Table'!I299, CHAR(10)))-SEARCH("-", _xlfn.TEXTSPLIT('Data Table'!I299, CHAR(10)))-2))/12)
               ), 2),
               "-"
            )
         )
      )
   )
)</f>
        <v>11</v>
      </c>
      <c r="J298" s="203" cm="1">
        <f t="array" ref="J298">IF('Data Table'!J299="", "-",
   IF('Data Table'!J299="-", "-",
      IF(ISNUMBER('Data Table'!J299*1), 'Data Table'!J299,
         IF(ISNUMBER(SEARCH("hrs", 'Data Table'!J299)),
            IFERROR(
               ROUND(SUMPRODUCT(
                  VALUE(LEFT(_xlfn.TEXTSPLIT('Data Table'!J299, CHAR(10)), FIND("-", _xlfn.TEXTSPLIT('Data Table'!J299, CHAR(10)))-1)) *
                  (VALUE(MID(_xlfn.TEXTSPLIT('Data Table'!J299, CHAR(10)), FIND("-", _xlfn.TEXTSPLIT('Data Table'!J299, CHAR(10)))+2,
                  SEARCH("hrs", _xlfn.TEXTSPLIT('Data Table'!J299, CHAR(10)))-SEARCH("-", _xlfn.TEXTSPLIT('Data Table'!J299, CHAR(10)))-2))/12)
               ), 2),
               "-"
            )
         )
      )
   )
)</f>
        <v>3</v>
      </c>
      <c r="K298" s="203" cm="1">
        <f t="array" ref="K298">IF('Data Table'!K299="", "-",
   IF('Data Table'!K299="-", "-",
      IF(ISNUMBER('Data Table'!K299*1), 'Data Table'!K299,
         IF(ISNUMBER(SEARCH("hrs", 'Data Table'!K299)),
            IFERROR(
               ROUND(SUMPRODUCT(
                  VALUE(LEFT(_xlfn.TEXTSPLIT('Data Table'!K299, CHAR(10)), FIND("-", _xlfn.TEXTSPLIT('Data Table'!K299, CHAR(10)))-1)) *
                  (VALUE(MID(_xlfn.TEXTSPLIT('Data Table'!K299, CHAR(10)), FIND("-", _xlfn.TEXTSPLIT('Data Table'!K299, CHAR(10)))+2,
                  SEARCH("hrs", _xlfn.TEXTSPLIT('Data Table'!K299, CHAR(10)))-SEARCH("-", _xlfn.TEXTSPLIT('Data Table'!K299, CHAR(10)))-2))/12)
               ), 2),
               "-"
            )
         )
      )
   )
)</f>
        <v>3</v>
      </c>
      <c r="L298" s="203" cm="1">
        <f t="array" ref="L298">IF('Data Table'!N299="", "-",
   IF('Data Table'!N299="-", "-",
      IF(ISNUMBER('Data Table'!N299*1), 'Data Table'!N299,
         IF(ISNUMBER(SEARCH("hrs", 'Data Table'!N299)),
            IFERROR(
               ROUND(SUMPRODUCT(
                  VALUE(LEFT(_xlfn.TEXTSPLIT('Data Table'!N299, CHAR(10)), FIND("-", _xlfn.TEXTSPLIT('Data Table'!N299, CHAR(10)))-1)) *
                  (VALUE(MID(_xlfn.TEXTSPLIT('Data Table'!N299, CHAR(10)), FIND("-", _xlfn.TEXTSPLIT('Data Table'!N299, CHAR(10)))+2,
                  SEARCH("hrs", _xlfn.TEXTSPLIT('Data Table'!N299, CHAR(10)))-SEARCH("-", _xlfn.TEXTSPLIT('Data Table'!N299, CHAR(10)))-2))/12)
               ), 2),
               "-"
            )
         )
      )
   )
)</f>
        <v>3</v>
      </c>
      <c r="M298" s="203" cm="1">
        <f t="array" ref="M298">IF('Data Table'!O299="", "-",
   IF('Data Table'!O299="-", "-",
      IF(ISNUMBER('Data Table'!O299*1), 'Data Table'!O299,
         IF(ISNUMBER(SEARCH("hrs", 'Data Table'!O299)),
            IFERROR(
               ROUND(SUMPRODUCT(
                  VALUE(LEFT(_xlfn.TEXTSPLIT('Data Table'!O299, CHAR(10)), FIND("-", _xlfn.TEXTSPLIT('Data Table'!O299, CHAR(10)))-1)) *
                  (VALUE(MID(_xlfn.TEXTSPLIT('Data Table'!O299, CHAR(10)), FIND("-", _xlfn.TEXTSPLIT('Data Table'!O299, CHAR(10)))+2,
                  SEARCH("hrs", _xlfn.TEXTSPLIT('Data Table'!O299, CHAR(10)))-SEARCH("-", _xlfn.TEXTSPLIT('Data Table'!O299, CHAR(10)))-2))/12)
               ), 2),
               "-"
            )
         )
      )
   )
)</f>
        <v>2</v>
      </c>
      <c r="N298" s="203" cm="1">
        <f t="array" ref="N298">IF('Data Table'!P299="", "-",
   IF('Data Table'!P299="-", "-",
      IF(ISNUMBER('Data Table'!P299*1), 'Data Table'!P299,
         IF(ISNUMBER(SEARCH("hrs", 'Data Table'!P299)),
            IFERROR(
               ROUND(SUMPRODUCT(
                  VALUE(LEFT(_xlfn.TEXTSPLIT('Data Table'!P299, CHAR(10)), FIND("-", _xlfn.TEXTSPLIT('Data Table'!P299, CHAR(10)))-1)) *
                  (VALUE(MID(_xlfn.TEXTSPLIT('Data Table'!P299, CHAR(10)), FIND("-", _xlfn.TEXTSPLIT('Data Table'!P299, CHAR(10)))+2,
                  SEARCH("hrs", _xlfn.TEXTSPLIT('Data Table'!P299, CHAR(10)))-SEARCH("-", _xlfn.TEXTSPLIT('Data Table'!P299, CHAR(10)))-2))/12)
               ), 2),
               "-"
            )
         )
      )
   )
)</f>
        <v>5</v>
      </c>
      <c r="O298" s="203" cm="1">
        <f t="array" ref="O298">IF('Data Table'!Q299="", "-",
   IF('Data Table'!Q299="-", "-",
      IF(ISNUMBER('Data Table'!Q299*1), 'Data Table'!Q299,
         IF(ISNUMBER(SEARCH("hrs", 'Data Table'!Q299)),
            IFERROR(
               ROUND(SUMPRODUCT(
                  VALUE(LEFT(_xlfn.TEXTSPLIT('Data Table'!Q299, CHAR(10)), FIND("-", _xlfn.TEXTSPLIT('Data Table'!Q299, CHAR(10)))-1)) *
                  (VALUE(MID(_xlfn.TEXTSPLIT('Data Table'!Q299, CHAR(10)), FIND("-", _xlfn.TEXTSPLIT('Data Table'!Q299, CHAR(10)))+2,
                  SEARCH("hrs", _xlfn.TEXTSPLIT('Data Table'!Q299, CHAR(10)))-SEARCH("-", _xlfn.TEXTSPLIT('Data Table'!Q299, CHAR(10)))-2))/12)
               ), 2),
               "-"
            )
         )
      )
   )
)</f>
        <v>4</v>
      </c>
      <c r="P298" s="203" cm="1">
        <f t="array" ref="P298">IF('Data Table'!R299="", "-",
   IF('Data Table'!R299="-", "-",
      IF(ISNUMBER('Data Table'!R299*1), 'Data Table'!R299,
         IF(ISNUMBER(SEARCH("hrs", 'Data Table'!R299)),
            IFERROR(
               ROUND(SUMPRODUCT(
                  VALUE(LEFT(_xlfn.TEXTSPLIT('Data Table'!R299, CHAR(10)), FIND("-", _xlfn.TEXTSPLIT('Data Table'!R299, CHAR(10)))-1)) *
                  (VALUE(MID(_xlfn.TEXTSPLIT('Data Table'!R299, CHAR(10)), FIND("-", _xlfn.TEXTSPLIT('Data Table'!R299, CHAR(10)))+2,
                  SEARCH("hrs", _xlfn.TEXTSPLIT('Data Table'!R299, CHAR(10)))-SEARCH("-", _xlfn.TEXTSPLIT('Data Table'!R299, CHAR(10)))-2))/12)
               ), 2),
               "-"
            )
         )
      )
   )
)</f>
        <v>3</v>
      </c>
      <c r="Q298" s="203" cm="1">
        <f t="array" ref="Q298">IF('Data Table'!S299="", "-",
   IF('Data Table'!S299="-", "-",
      IF(ISNUMBER('Data Table'!S299*1), 'Data Table'!S299,
         IF(ISNUMBER(SEARCH("hrs", 'Data Table'!S299)),
            IFERROR(
               ROUND(SUMPRODUCT(
                  VALUE(LEFT(_xlfn.TEXTSPLIT('Data Table'!S299, CHAR(10)), FIND("-", _xlfn.TEXTSPLIT('Data Table'!S299, CHAR(10)))-1)) *
                  (VALUE(MID(_xlfn.TEXTSPLIT('Data Table'!S299, CHAR(10)), FIND("-", _xlfn.TEXTSPLIT('Data Table'!S299, CHAR(10)))+2,
                  SEARCH("hrs", _xlfn.TEXTSPLIT('Data Table'!S299, CHAR(10)))-SEARCH("-", _xlfn.TEXTSPLIT('Data Table'!S299, CHAR(10)))-2))/12)
               ), 2),
               "-"
            )
         )
      )
   )
)</f>
        <v>3</v>
      </c>
      <c r="R298" s="203" cm="1">
        <f t="array" ref="R298">IF('Data Table'!T299="", "-",
   IF('Data Table'!T299="-", "-",
      IF(ISNUMBER('Data Table'!T299*1), 'Data Table'!T299,
         IF(ISNUMBER(SEARCH("hrs", 'Data Table'!T299)),
            IFERROR(
               ROUND(SUMPRODUCT(
                  VALUE(LEFT(_xlfn.TEXTSPLIT('Data Table'!T299, CHAR(10)), FIND("-", _xlfn.TEXTSPLIT('Data Table'!T299, CHAR(10)))-1)) *
                  (VALUE(MID(_xlfn.TEXTSPLIT('Data Table'!T299, CHAR(10)), FIND("-", _xlfn.TEXTSPLIT('Data Table'!T299, CHAR(10)))+2,
                  SEARCH("hrs", _xlfn.TEXTSPLIT('Data Table'!T299, CHAR(10)))-SEARCH("-", _xlfn.TEXTSPLIT('Data Table'!T299, CHAR(10)))-2))/12)
               ), 2),
               "-"
            )
         )
      )
   )
)</f>
        <v>7</v>
      </c>
      <c r="S298" s="203" cm="1">
        <f t="array" ref="S298">IF('Data Table'!U299="", "-",
   IF('Data Table'!U299="-", "-",
      IF(ISNUMBER('Data Table'!U299*1), 'Data Table'!U299,
         IF(ISNUMBER(SEARCH("hrs", 'Data Table'!U299)),
            IFERROR(
               ROUND(SUMPRODUCT(
                  VALUE(LEFT(_xlfn.TEXTSPLIT('Data Table'!U299, CHAR(10)), FIND("-", _xlfn.TEXTSPLIT('Data Table'!U299, CHAR(10)))-1)) *
                  (VALUE(MID(_xlfn.TEXTSPLIT('Data Table'!U299, CHAR(10)), FIND("-", _xlfn.TEXTSPLIT('Data Table'!U299, CHAR(10)))+2,
                  SEARCH("hrs", _xlfn.TEXTSPLIT('Data Table'!U299, CHAR(10)))-SEARCH("-", _xlfn.TEXTSPLIT('Data Table'!U299, CHAR(10)))-2))/12)
               ), 2),
               "-"
            )
         )
      )
   )
)</f>
        <v>7</v>
      </c>
      <c r="T298" s="251">
        <v>29891</v>
      </c>
      <c r="U298" s="251">
        <v>76101</v>
      </c>
      <c r="V298" s="251">
        <v>984</v>
      </c>
      <c r="W298" s="295"/>
    </row>
    <row r="299" spans="1:23">
      <c r="A299" s="205">
        <v>45609</v>
      </c>
      <c r="B299" s="203" cm="1">
        <f t="array" ref="B299">IF('Data Table'!B300="", "-",
   IF('Data Table'!B300="-", "-",
      IF(ISNUMBER('Data Table'!B300*1), 'Data Table'!B300,
         IF(ISNUMBER(SEARCH("hrs", 'Data Table'!B300)),
            IFERROR(
               ROUND(SUMPRODUCT(
                  VALUE(LEFT(_xlfn.TEXTSPLIT('Data Table'!B300, CHAR(10)), FIND("-", _xlfn.TEXTSPLIT('Data Table'!B300, CHAR(10)))-1)) *
                  (VALUE(MID(_xlfn.TEXTSPLIT('Data Table'!B300, CHAR(10)), FIND("-", _xlfn.TEXTSPLIT('Data Table'!B300, CHAR(10)))+2,
                  SEARCH("hrs", _xlfn.TEXTSPLIT('Data Table'!B300, CHAR(10)))-SEARCH("-", _xlfn.TEXTSPLIT('Data Table'!B300, CHAR(10)))-2))/12)
               ), 2),
               "-"
            )
         )
      )
   )
)</f>
        <v>119</v>
      </c>
      <c r="C299" s="203" cm="1">
        <f t="array" ref="C299">IF('Data Table'!C300="", "-",
   IF('Data Table'!C300="-", "-",
      IF(ISNUMBER('Data Table'!C300*1), 'Data Table'!C300,
         IF(ISNUMBER(SEARCH("hrs", 'Data Table'!C300)),
            IFERROR(
               ROUND(SUMPRODUCT(
                  VALUE(LEFT(_xlfn.TEXTSPLIT('Data Table'!C300, CHAR(10)), FIND("-", _xlfn.TEXTSPLIT('Data Table'!C300, CHAR(10)))-1)) *
                  (VALUE(MID(_xlfn.TEXTSPLIT('Data Table'!C300, CHAR(10)), FIND("-", _xlfn.TEXTSPLIT('Data Table'!C300, CHAR(10)))+2,
                  SEARCH("hrs", _xlfn.TEXTSPLIT('Data Table'!C300, CHAR(10)))-SEARCH("-", _xlfn.TEXTSPLIT('Data Table'!C300, CHAR(10)))-2))/12)
               ), 2),
               "-"
            )
         )
      )
   )
)</f>
        <v>145</v>
      </c>
      <c r="D299" s="203" cm="1">
        <f t="array" ref="D299">IF('Data Table'!D300="", "-",
   IF('Data Table'!D300="-", "-",
      IF(ISNUMBER('Data Table'!D300*1), 'Data Table'!D300,
         IF(ISNUMBER(SEARCH("hrs", 'Data Table'!D300)),
            IFERROR(
               ROUND(SUMPRODUCT(
                  VALUE(LEFT(_xlfn.TEXTSPLIT('Data Table'!D300, CHAR(10)), FIND("-", _xlfn.TEXTSPLIT('Data Table'!D300, CHAR(10)))-1)) *
                  (VALUE(MID(_xlfn.TEXTSPLIT('Data Table'!D300, CHAR(10)), FIND("-", _xlfn.TEXTSPLIT('Data Table'!D300, CHAR(10)))+2,
                  SEARCH("hrs", _xlfn.TEXTSPLIT('Data Table'!D300, CHAR(10)))-SEARCH("-", _xlfn.TEXTSPLIT('Data Table'!D300, CHAR(10)))-2))/12)
               ), 2),
               "-"
            )
         )
      )
   )
)</f>
        <v>29</v>
      </c>
      <c r="E299" s="203" cm="1">
        <f t="array" ref="E299">IF('Data Table'!E300="", "-",
   IF('Data Table'!E300="-", "-",
      IF(ISNUMBER('Data Table'!E300*1), 'Data Table'!E300,
         IF(ISNUMBER(SEARCH("hrs", 'Data Table'!E300)),
            IFERROR(
               ROUND(SUMPRODUCT(
                  VALUE(LEFT(_xlfn.TEXTSPLIT('Data Table'!E300, CHAR(10)), FIND("-", _xlfn.TEXTSPLIT('Data Table'!E300, CHAR(10)))-1)) *
                  (VALUE(MID(_xlfn.TEXTSPLIT('Data Table'!E300, CHAR(10)), FIND("-", _xlfn.TEXTSPLIT('Data Table'!E300, CHAR(10)))+2,
                  SEARCH("hrs", _xlfn.TEXTSPLIT('Data Table'!E300, CHAR(10)))-SEARCH("-", _xlfn.TEXTSPLIT('Data Table'!E300, CHAR(10)))-2))/12)
               ), 2),
               "-"
            )
         )
      )
   )
)</f>
        <v>12</v>
      </c>
      <c r="F299" s="203" cm="1">
        <f t="array" ref="F299">IF('Data Table'!F300="", "-",
   IF('Data Table'!F300="-", "-",
      IF(ISNUMBER('Data Table'!F300*1), 'Data Table'!F300,
         IF(ISNUMBER(SEARCH("hrs", 'Data Table'!F300)),
            IFERROR(
               ROUND(SUMPRODUCT(
                  VALUE(LEFT(_xlfn.TEXTSPLIT('Data Table'!F300, CHAR(10)), FIND("-", _xlfn.TEXTSPLIT('Data Table'!F300, CHAR(10)))-1)) *
                  (VALUE(MID(_xlfn.TEXTSPLIT('Data Table'!F300, CHAR(10)), FIND("-", _xlfn.TEXTSPLIT('Data Table'!F300, CHAR(10)))+2,
                  SEARCH("hrs", _xlfn.TEXTSPLIT('Data Table'!F300, CHAR(10)))-SEARCH("-", _xlfn.TEXTSPLIT('Data Table'!F300, CHAR(10)))-2))/12)
               ), 2),
               "-"
            )
         )
      )
   )
)</f>
        <v>9</v>
      </c>
      <c r="G299" s="203" cm="1">
        <f t="array" ref="G299">IF('Data Table'!G300="", "-",
   IF('Data Table'!G300="-", "-",
      IF(ISNUMBER('Data Table'!G300*1), 'Data Table'!G300,
         IF(ISNUMBER(SEARCH("hrs", 'Data Table'!G300)),
            IFERROR(
               ROUND(SUMPRODUCT(
                  VALUE(LEFT(_xlfn.TEXTSPLIT('Data Table'!G300, CHAR(10)), FIND("-", _xlfn.TEXTSPLIT('Data Table'!G300, CHAR(10)))-1)) *
                  (VALUE(MID(_xlfn.TEXTSPLIT('Data Table'!G300, CHAR(10)), FIND("-", _xlfn.TEXTSPLIT('Data Table'!G300, CHAR(10)))+2,
                  SEARCH("hrs", _xlfn.TEXTSPLIT('Data Table'!G300, CHAR(10)))-SEARCH("-", _xlfn.TEXTSPLIT('Data Table'!G300, CHAR(10)))-2))/12)
               ), 2),
               "-"
            )
         )
      )
   )
)</f>
        <v>8</v>
      </c>
      <c r="H299" s="203" cm="1">
        <f t="array" ref="H299">IF('Data Table'!H300="", "-",
   IF('Data Table'!H300="-", "-",
      IF(ISNUMBER('Data Table'!H300*1), 'Data Table'!H300,
         IF(ISNUMBER(SEARCH("hrs", 'Data Table'!H300)),
            IFERROR(
               ROUND(SUMPRODUCT(
                  VALUE(LEFT(_xlfn.TEXTSPLIT('Data Table'!H300, CHAR(10)), FIND("-", _xlfn.TEXTSPLIT('Data Table'!H300, CHAR(10)))-1)) *
                  (VALUE(MID(_xlfn.TEXTSPLIT('Data Table'!H300, CHAR(10)), FIND("-", _xlfn.TEXTSPLIT('Data Table'!H300, CHAR(10)))+2,
                  SEARCH("hrs", _xlfn.TEXTSPLIT('Data Table'!H300, CHAR(10)))-SEARCH("-", _xlfn.TEXTSPLIT('Data Table'!H300, CHAR(10)))-2))/12)
               ), 2),
               "-"
            )
         )
      )
   )
)</f>
        <v>11</v>
      </c>
      <c r="I299" s="203" cm="1">
        <f t="array" ref="I299">IF('Data Table'!I300="", "-",
   IF('Data Table'!I300="-", "-",
      IF(ISNUMBER('Data Table'!I300*1), 'Data Table'!I300,
         IF(ISNUMBER(SEARCH("hrs", 'Data Table'!I300)),
            IFERROR(
               ROUND(SUMPRODUCT(
                  VALUE(LEFT(_xlfn.TEXTSPLIT('Data Table'!I300, CHAR(10)), FIND("-", _xlfn.TEXTSPLIT('Data Table'!I300, CHAR(10)))-1)) *
                  (VALUE(MID(_xlfn.TEXTSPLIT('Data Table'!I300, CHAR(10)), FIND("-", _xlfn.TEXTSPLIT('Data Table'!I300, CHAR(10)))+2,
                  SEARCH("hrs", _xlfn.TEXTSPLIT('Data Table'!I300, CHAR(10)))-SEARCH("-", _xlfn.TEXTSPLIT('Data Table'!I300, CHAR(10)))-2))/12)
               ), 2),
               "-"
            )
         )
      )
   )
)</f>
        <v>6</v>
      </c>
      <c r="J299" s="203" cm="1">
        <f t="array" ref="J299">IF('Data Table'!J300="", "-",
   IF('Data Table'!J300="-", "-",
      IF(ISNUMBER('Data Table'!J300*1), 'Data Table'!J300,
         IF(ISNUMBER(SEARCH("hrs", 'Data Table'!J300)),
            IFERROR(
               ROUND(SUMPRODUCT(
                  VALUE(LEFT(_xlfn.TEXTSPLIT('Data Table'!J300, CHAR(10)), FIND("-", _xlfn.TEXTSPLIT('Data Table'!J300, CHAR(10)))-1)) *
                  (VALUE(MID(_xlfn.TEXTSPLIT('Data Table'!J300, CHAR(10)), FIND("-", _xlfn.TEXTSPLIT('Data Table'!J300, CHAR(10)))+2,
                  SEARCH("hrs", _xlfn.TEXTSPLIT('Data Table'!J300, CHAR(10)))-SEARCH("-", _xlfn.TEXTSPLIT('Data Table'!J300, CHAR(10)))-2))/12)
               ), 2),
               "-"
            )
         )
      )
   )
)</f>
        <v>3</v>
      </c>
      <c r="K299" s="203" cm="1">
        <f t="array" ref="K299">IF('Data Table'!K300="", "-",
   IF('Data Table'!K300="-", "-",
      IF(ISNUMBER('Data Table'!K300*1), 'Data Table'!K300,
         IF(ISNUMBER(SEARCH("hrs", 'Data Table'!K300)),
            IFERROR(
               ROUND(SUMPRODUCT(
                  VALUE(LEFT(_xlfn.TEXTSPLIT('Data Table'!K300, CHAR(10)), FIND("-", _xlfn.TEXTSPLIT('Data Table'!K300, CHAR(10)))-1)) *
                  (VALUE(MID(_xlfn.TEXTSPLIT('Data Table'!K300, CHAR(10)), FIND("-", _xlfn.TEXTSPLIT('Data Table'!K300, CHAR(10)))+2,
                  SEARCH("hrs", _xlfn.TEXTSPLIT('Data Table'!K300, CHAR(10)))-SEARCH("-", _xlfn.TEXTSPLIT('Data Table'!K300, CHAR(10)))-2))/12)
               ), 2),
               "-"
            )
         )
      )
   )
)</f>
        <v>2</v>
      </c>
      <c r="L299" s="203" cm="1">
        <f t="array" ref="L299">IF('Data Table'!N300="", "-",
   IF('Data Table'!N300="-", "-",
      IF(ISNUMBER('Data Table'!N300*1), 'Data Table'!N300,
         IF(ISNUMBER(SEARCH("hrs", 'Data Table'!N300)),
            IFERROR(
               ROUND(SUMPRODUCT(
                  VALUE(LEFT(_xlfn.TEXTSPLIT('Data Table'!N300, CHAR(10)), FIND("-", _xlfn.TEXTSPLIT('Data Table'!N300, CHAR(10)))-1)) *
                  (VALUE(MID(_xlfn.TEXTSPLIT('Data Table'!N300, CHAR(10)), FIND("-", _xlfn.TEXTSPLIT('Data Table'!N300, CHAR(10)))+2,
                  SEARCH("hrs", _xlfn.TEXTSPLIT('Data Table'!N300, CHAR(10)))-SEARCH("-", _xlfn.TEXTSPLIT('Data Table'!N300, CHAR(10)))-2))/12)
               ), 2),
               "-"
            )
         )
      )
   )
)</f>
        <v>3</v>
      </c>
      <c r="M299" s="203" cm="1">
        <f t="array" ref="M299">IF('Data Table'!O300="", "-",
   IF('Data Table'!O300="-", "-",
      IF(ISNUMBER('Data Table'!O300*1), 'Data Table'!O300,
         IF(ISNUMBER(SEARCH("hrs", 'Data Table'!O300)),
            IFERROR(
               ROUND(SUMPRODUCT(
                  VALUE(LEFT(_xlfn.TEXTSPLIT('Data Table'!O300, CHAR(10)), FIND("-", _xlfn.TEXTSPLIT('Data Table'!O300, CHAR(10)))-1)) *
                  (VALUE(MID(_xlfn.TEXTSPLIT('Data Table'!O300, CHAR(10)), FIND("-", _xlfn.TEXTSPLIT('Data Table'!O300, CHAR(10)))+2,
                  SEARCH("hrs", _xlfn.TEXTSPLIT('Data Table'!O300, CHAR(10)))-SEARCH("-", _xlfn.TEXTSPLIT('Data Table'!O300, CHAR(10)))-2))/12)
               ), 2),
               "-"
            )
         )
      )
   )
)</f>
        <v>1.58</v>
      </c>
      <c r="N299" s="203" cm="1">
        <f t="array" ref="N299">IF('Data Table'!P300="", "-",
   IF('Data Table'!P300="-", "-",
      IF(ISNUMBER('Data Table'!P300*1), 'Data Table'!P300,
         IF(ISNUMBER(SEARCH("hrs", 'Data Table'!P300)),
            IFERROR(
               ROUND(SUMPRODUCT(
                  VALUE(LEFT(_xlfn.TEXTSPLIT('Data Table'!P300, CHAR(10)), FIND("-", _xlfn.TEXTSPLIT('Data Table'!P300, CHAR(10)))-1)) *
                  (VALUE(MID(_xlfn.TEXTSPLIT('Data Table'!P300, CHAR(10)), FIND("-", _xlfn.TEXTSPLIT('Data Table'!P300, CHAR(10)))+2,
                  SEARCH("hrs", _xlfn.TEXTSPLIT('Data Table'!P300, CHAR(10)))-SEARCH("-", _xlfn.TEXTSPLIT('Data Table'!P300, CHAR(10)))-2))/12)
               ), 2),
               "-"
            )
         )
      )
   )
)</f>
        <v>5.25</v>
      </c>
      <c r="O299" s="203" cm="1">
        <f t="array" ref="O299">IF('Data Table'!Q300="", "-",
   IF('Data Table'!Q300="-", "-",
      IF(ISNUMBER('Data Table'!Q300*1), 'Data Table'!Q300,
         IF(ISNUMBER(SEARCH("hrs", 'Data Table'!Q300)),
            IFERROR(
               ROUND(SUMPRODUCT(
                  VALUE(LEFT(_xlfn.TEXTSPLIT('Data Table'!Q300, CHAR(10)), FIND("-", _xlfn.TEXTSPLIT('Data Table'!Q300, CHAR(10)))-1)) *
                  (VALUE(MID(_xlfn.TEXTSPLIT('Data Table'!Q300, CHAR(10)), FIND("-", _xlfn.TEXTSPLIT('Data Table'!Q300, CHAR(10)))+2,
                  SEARCH("hrs", _xlfn.TEXTSPLIT('Data Table'!Q300, CHAR(10)))-SEARCH("-", _xlfn.TEXTSPLIT('Data Table'!Q300, CHAR(10)))-2))/12)
               ), 2),
               "-"
            )
         )
      )
   )
)</f>
        <v>4</v>
      </c>
      <c r="P299" s="203" cm="1">
        <f t="array" ref="P299">IF('Data Table'!R300="", "-",
   IF('Data Table'!R300="-", "-",
      IF(ISNUMBER('Data Table'!R300*1), 'Data Table'!R300,
         IF(ISNUMBER(SEARCH("hrs", 'Data Table'!R300)),
            IFERROR(
               ROUND(SUMPRODUCT(
                  VALUE(LEFT(_xlfn.TEXTSPLIT('Data Table'!R300, CHAR(10)), FIND("-", _xlfn.TEXTSPLIT('Data Table'!R300, CHAR(10)))-1)) *
                  (VALUE(MID(_xlfn.TEXTSPLIT('Data Table'!R300, CHAR(10)), FIND("-", _xlfn.TEXTSPLIT('Data Table'!R300, CHAR(10)))+2,
                  SEARCH("hrs", _xlfn.TEXTSPLIT('Data Table'!R300, CHAR(10)))-SEARCH("-", _xlfn.TEXTSPLIT('Data Table'!R300, CHAR(10)))-2))/12)
               ), 2),
               "-"
            )
         )
      )
   )
)</f>
        <v>3</v>
      </c>
      <c r="Q299" s="203" cm="1">
        <f t="array" ref="Q299">IF('Data Table'!S300="", "-",
   IF('Data Table'!S300="-", "-",
      IF(ISNUMBER('Data Table'!S300*1), 'Data Table'!S300,
         IF(ISNUMBER(SEARCH("hrs", 'Data Table'!S300)),
            IFERROR(
               ROUND(SUMPRODUCT(
                  VALUE(LEFT(_xlfn.TEXTSPLIT('Data Table'!S300, CHAR(10)), FIND("-", _xlfn.TEXTSPLIT('Data Table'!S300, CHAR(10)))-1)) *
                  (VALUE(MID(_xlfn.TEXTSPLIT('Data Table'!S300, CHAR(10)), FIND("-", _xlfn.TEXTSPLIT('Data Table'!S300, CHAR(10)))+2,
                  SEARCH("hrs", _xlfn.TEXTSPLIT('Data Table'!S300, CHAR(10)))-SEARCH("-", _xlfn.TEXTSPLIT('Data Table'!S300, CHAR(10)))-2))/12)
               ), 2),
               "-"
            )
         )
      )
   )
)</f>
        <v>3</v>
      </c>
      <c r="R299" s="203" cm="1">
        <f t="array" ref="R299">IF('Data Table'!T300="", "-",
   IF('Data Table'!T300="-", "-",
      IF(ISNUMBER('Data Table'!T300*1), 'Data Table'!T300,
         IF(ISNUMBER(SEARCH("hrs", 'Data Table'!T300)),
            IFERROR(
               ROUND(SUMPRODUCT(
                  VALUE(LEFT(_xlfn.TEXTSPLIT('Data Table'!T300, CHAR(10)), FIND("-", _xlfn.TEXTSPLIT('Data Table'!T300, CHAR(10)))-1)) *
                  (VALUE(MID(_xlfn.TEXTSPLIT('Data Table'!T300, CHAR(10)), FIND("-", _xlfn.TEXTSPLIT('Data Table'!T300, CHAR(10)))+2,
                  SEARCH("hrs", _xlfn.TEXTSPLIT('Data Table'!T300, CHAR(10)))-SEARCH("-", _xlfn.TEXTSPLIT('Data Table'!T300, CHAR(10)))-2))/12)
               ), 2),
               "-"
            )
         )
      )
   )
)</f>
        <v>7</v>
      </c>
      <c r="S299" s="203" cm="1">
        <f t="array" ref="S299">IF('Data Table'!U300="", "-",
   IF('Data Table'!U300="-", "-",
      IF(ISNUMBER('Data Table'!U300*1), 'Data Table'!U300,
         IF(ISNUMBER(SEARCH("hrs", 'Data Table'!U300)),
            IFERROR(
               ROUND(SUMPRODUCT(
                  VALUE(LEFT(_xlfn.TEXTSPLIT('Data Table'!U300, CHAR(10)), FIND("-", _xlfn.TEXTSPLIT('Data Table'!U300, CHAR(10)))-1)) *
                  (VALUE(MID(_xlfn.TEXTSPLIT('Data Table'!U300, CHAR(10)), FIND("-", _xlfn.TEXTSPLIT('Data Table'!U300, CHAR(10)))+2,
                  SEARCH("hrs", _xlfn.TEXTSPLIT('Data Table'!U300, CHAR(10)))-SEARCH("-", _xlfn.TEXTSPLIT('Data Table'!U300, CHAR(10)))-2))/12)
               ), 2),
               "-"
            )
         )
      )
   )
)</f>
        <v>7</v>
      </c>
      <c r="T299" s="251">
        <v>27984</v>
      </c>
      <c r="U299" s="251">
        <v>62574</v>
      </c>
      <c r="V299" s="251">
        <v>737</v>
      </c>
      <c r="W299" s="295"/>
    </row>
    <row r="300" spans="1:23">
      <c r="A300" s="205">
        <v>45610</v>
      </c>
      <c r="B300" s="203" t="str" cm="1">
        <f t="array" ref="B300">IF('Data Table'!B301="", "-",
   IF('Data Table'!B301="-", "-",
      IF(ISNUMBER('Data Table'!B301*1), 'Data Table'!B301,
         IF(ISNUMBER(SEARCH("hrs", 'Data Table'!B301)),
            IFERROR(
               ROUND(SUMPRODUCT(
                  VALUE(LEFT(_xlfn.TEXTSPLIT('Data Table'!B301, CHAR(10)), FIND("-", _xlfn.TEXTSPLIT('Data Table'!B301, CHAR(10)))-1)) *
                  (VALUE(MID(_xlfn.TEXTSPLIT('Data Table'!B301, CHAR(10)), FIND("-", _xlfn.TEXTSPLIT('Data Table'!B301, CHAR(10)))+2,
                  SEARCH("hrs", _xlfn.TEXTSPLIT('Data Table'!B301, CHAR(10)))-SEARCH("-", _xlfn.TEXTSPLIT('Data Table'!B301, CHAR(10)))-2))/12)
               ), 2),
               "-"
            )
         )
      )
   )
)</f>
        <v>-</v>
      </c>
      <c r="C300" s="203" t="str" cm="1">
        <f t="array" ref="C300">IF('Data Table'!C301="", "-",
   IF('Data Table'!C301="-", "-",
      IF(ISNUMBER('Data Table'!C301*1), 'Data Table'!C301,
         IF(ISNUMBER(SEARCH("hrs", 'Data Table'!C301)),
            IFERROR(
               ROUND(SUMPRODUCT(
                  VALUE(LEFT(_xlfn.TEXTSPLIT('Data Table'!C301, CHAR(10)), FIND("-", _xlfn.TEXTSPLIT('Data Table'!C301, CHAR(10)))-1)) *
                  (VALUE(MID(_xlfn.TEXTSPLIT('Data Table'!C301, CHAR(10)), FIND("-", _xlfn.TEXTSPLIT('Data Table'!C301, CHAR(10)))+2,
                  SEARCH("hrs", _xlfn.TEXTSPLIT('Data Table'!C301, CHAR(10)))-SEARCH("-", _xlfn.TEXTSPLIT('Data Table'!C301, CHAR(10)))-2))/12)
               ), 2),
               "-"
            )
         )
      )
   )
)</f>
        <v>-</v>
      </c>
      <c r="D300" s="203" t="str" cm="1">
        <f t="array" ref="D300">IF('Data Table'!D301="", "-",
   IF('Data Table'!D301="-", "-",
      IF(ISNUMBER('Data Table'!D301*1), 'Data Table'!D301,
         IF(ISNUMBER(SEARCH("hrs", 'Data Table'!D301)),
            IFERROR(
               ROUND(SUMPRODUCT(
                  VALUE(LEFT(_xlfn.TEXTSPLIT('Data Table'!D301, CHAR(10)), FIND("-", _xlfn.TEXTSPLIT('Data Table'!D301, CHAR(10)))-1)) *
                  (VALUE(MID(_xlfn.TEXTSPLIT('Data Table'!D301, CHAR(10)), FIND("-", _xlfn.TEXTSPLIT('Data Table'!D301, CHAR(10)))+2,
                  SEARCH("hrs", _xlfn.TEXTSPLIT('Data Table'!D301, CHAR(10)))-SEARCH("-", _xlfn.TEXTSPLIT('Data Table'!D301, CHAR(10)))-2))/12)
               ), 2),
               "-"
            )
         )
      )
   )
)</f>
        <v>-</v>
      </c>
      <c r="E300" s="203" t="str" cm="1">
        <f t="array" ref="E300">IF('Data Table'!E301="", "-",
   IF('Data Table'!E301="-", "-",
      IF(ISNUMBER('Data Table'!E301*1), 'Data Table'!E301,
         IF(ISNUMBER(SEARCH("hrs", 'Data Table'!E301)),
            IFERROR(
               ROUND(SUMPRODUCT(
                  VALUE(LEFT(_xlfn.TEXTSPLIT('Data Table'!E301, CHAR(10)), FIND("-", _xlfn.TEXTSPLIT('Data Table'!E301, CHAR(10)))-1)) *
                  (VALUE(MID(_xlfn.TEXTSPLIT('Data Table'!E301, CHAR(10)), FIND("-", _xlfn.TEXTSPLIT('Data Table'!E301, CHAR(10)))+2,
                  SEARCH("hrs", _xlfn.TEXTSPLIT('Data Table'!E301, CHAR(10)))-SEARCH("-", _xlfn.TEXTSPLIT('Data Table'!E301, CHAR(10)))-2))/12)
               ), 2),
               "-"
            )
         )
      )
   )
)</f>
        <v>-</v>
      </c>
      <c r="F300" s="203" t="str" cm="1">
        <f t="array" ref="F300">IF('Data Table'!F301="", "-",
   IF('Data Table'!F301="-", "-",
      IF(ISNUMBER('Data Table'!F301*1), 'Data Table'!F301,
         IF(ISNUMBER(SEARCH("hrs", 'Data Table'!F301)),
            IFERROR(
               ROUND(SUMPRODUCT(
                  VALUE(LEFT(_xlfn.TEXTSPLIT('Data Table'!F301, CHAR(10)), FIND("-", _xlfn.TEXTSPLIT('Data Table'!F301, CHAR(10)))-1)) *
                  (VALUE(MID(_xlfn.TEXTSPLIT('Data Table'!F301, CHAR(10)), FIND("-", _xlfn.TEXTSPLIT('Data Table'!F301, CHAR(10)))+2,
                  SEARCH("hrs", _xlfn.TEXTSPLIT('Data Table'!F301, CHAR(10)))-SEARCH("-", _xlfn.TEXTSPLIT('Data Table'!F301, CHAR(10)))-2))/12)
               ), 2),
               "-"
            )
         )
      )
   )
)</f>
        <v>-</v>
      </c>
      <c r="G300" s="203" t="str" cm="1">
        <f t="array" ref="G300">IF('Data Table'!G301="", "-",
   IF('Data Table'!G301="-", "-",
      IF(ISNUMBER('Data Table'!G301*1), 'Data Table'!G301,
         IF(ISNUMBER(SEARCH("hrs", 'Data Table'!G301)),
            IFERROR(
               ROUND(SUMPRODUCT(
                  VALUE(LEFT(_xlfn.TEXTSPLIT('Data Table'!G301, CHAR(10)), FIND("-", _xlfn.TEXTSPLIT('Data Table'!G301, CHAR(10)))-1)) *
                  (VALUE(MID(_xlfn.TEXTSPLIT('Data Table'!G301, CHAR(10)), FIND("-", _xlfn.TEXTSPLIT('Data Table'!G301, CHAR(10)))+2,
                  SEARCH("hrs", _xlfn.TEXTSPLIT('Data Table'!G301, CHAR(10)))-SEARCH("-", _xlfn.TEXTSPLIT('Data Table'!G301, CHAR(10)))-2))/12)
               ), 2),
               "-"
            )
         )
      )
   )
)</f>
        <v>-</v>
      </c>
      <c r="H300" s="203" t="str" cm="1">
        <f t="array" ref="H300">IF('Data Table'!H301="", "-",
   IF('Data Table'!H301="-", "-",
      IF(ISNUMBER('Data Table'!H301*1), 'Data Table'!H301,
         IF(ISNUMBER(SEARCH("hrs", 'Data Table'!H301)),
            IFERROR(
               ROUND(SUMPRODUCT(
                  VALUE(LEFT(_xlfn.TEXTSPLIT('Data Table'!H301, CHAR(10)), FIND("-", _xlfn.TEXTSPLIT('Data Table'!H301, CHAR(10)))-1)) *
                  (VALUE(MID(_xlfn.TEXTSPLIT('Data Table'!H301, CHAR(10)), FIND("-", _xlfn.TEXTSPLIT('Data Table'!H301, CHAR(10)))+2,
                  SEARCH("hrs", _xlfn.TEXTSPLIT('Data Table'!H301, CHAR(10)))-SEARCH("-", _xlfn.TEXTSPLIT('Data Table'!H301, CHAR(10)))-2))/12)
               ), 2),
               "-"
            )
         )
      )
   )
)</f>
        <v>-</v>
      </c>
      <c r="I300" s="203" t="str" cm="1">
        <f t="array" ref="I300">IF('Data Table'!I301="", "-",
   IF('Data Table'!I301="-", "-",
      IF(ISNUMBER('Data Table'!I301*1), 'Data Table'!I301,
         IF(ISNUMBER(SEARCH("hrs", 'Data Table'!I301)),
            IFERROR(
               ROUND(SUMPRODUCT(
                  VALUE(LEFT(_xlfn.TEXTSPLIT('Data Table'!I301, CHAR(10)), FIND("-", _xlfn.TEXTSPLIT('Data Table'!I301, CHAR(10)))-1)) *
                  (VALUE(MID(_xlfn.TEXTSPLIT('Data Table'!I301, CHAR(10)), FIND("-", _xlfn.TEXTSPLIT('Data Table'!I301, CHAR(10)))+2,
                  SEARCH("hrs", _xlfn.TEXTSPLIT('Data Table'!I301, CHAR(10)))-SEARCH("-", _xlfn.TEXTSPLIT('Data Table'!I301, CHAR(10)))-2))/12)
               ), 2),
               "-"
            )
         )
      )
   )
)</f>
        <v>-</v>
      </c>
      <c r="J300" s="203" t="str" cm="1">
        <f t="array" ref="J300">IF('Data Table'!J301="", "-",
   IF('Data Table'!J301="-", "-",
      IF(ISNUMBER('Data Table'!J301*1), 'Data Table'!J301,
         IF(ISNUMBER(SEARCH("hrs", 'Data Table'!J301)),
            IFERROR(
               ROUND(SUMPRODUCT(
                  VALUE(LEFT(_xlfn.TEXTSPLIT('Data Table'!J301, CHAR(10)), FIND("-", _xlfn.TEXTSPLIT('Data Table'!J301, CHAR(10)))-1)) *
                  (VALUE(MID(_xlfn.TEXTSPLIT('Data Table'!J301, CHAR(10)), FIND("-", _xlfn.TEXTSPLIT('Data Table'!J301, CHAR(10)))+2,
                  SEARCH("hrs", _xlfn.TEXTSPLIT('Data Table'!J301, CHAR(10)))-SEARCH("-", _xlfn.TEXTSPLIT('Data Table'!J301, CHAR(10)))-2))/12)
               ), 2),
               "-"
            )
         )
      )
   )
)</f>
        <v>-</v>
      </c>
      <c r="K300" s="203" t="str" cm="1">
        <f t="array" ref="K300">IF('Data Table'!K301="", "-",
   IF('Data Table'!K301="-", "-",
      IF(ISNUMBER('Data Table'!K301*1), 'Data Table'!K301,
         IF(ISNUMBER(SEARCH("hrs", 'Data Table'!K301)),
            IFERROR(
               ROUND(SUMPRODUCT(
                  VALUE(LEFT(_xlfn.TEXTSPLIT('Data Table'!K301, CHAR(10)), FIND("-", _xlfn.TEXTSPLIT('Data Table'!K301, CHAR(10)))-1)) *
                  (VALUE(MID(_xlfn.TEXTSPLIT('Data Table'!K301, CHAR(10)), FIND("-", _xlfn.TEXTSPLIT('Data Table'!K301, CHAR(10)))+2,
                  SEARCH("hrs", _xlfn.TEXTSPLIT('Data Table'!K301, CHAR(10)))-SEARCH("-", _xlfn.TEXTSPLIT('Data Table'!K301, CHAR(10)))-2))/12)
               ), 2),
               "-"
            )
         )
      )
   )
)</f>
        <v>-</v>
      </c>
      <c r="L300" s="203" t="str" cm="1">
        <f t="array" ref="L300">IF('Data Table'!N301="", "-",
   IF('Data Table'!N301="-", "-",
      IF(ISNUMBER('Data Table'!N301*1), 'Data Table'!N301,
         IF(ISNUMBER(SEARCH("hrs", 'Data Table'!N301)),
            IFERROR(
               ROUND(SUMPRODUCT(
                  VALUE(LEFT(_xlfn.TEXTSPLIT('Data Table'!N301, CHAR(10)), FIND("-", _xlfn.TEXTSPLIT('Data Table'!N301, CHAR(10)))-1)) *
                  (VALUE(MID(_xlfn.TEXTSPLIT('Data Table'!N301, CHAR(10)), FIND("-", _xlfn.TEXTSPLIT('Data Table'!N301, CHAR(10)))+2,
                  SEARCH("hrs", _xlfn.TEXTSPLIT('Data Table'!N301, CHAR(10)))-SEARCH("-", _xlfn.TEXTSPLIT('Data Table'!N301, CHAR(10)))-2))/12)
               ), 2),
               "-"
            )
         )
      )
   )
)</f>
        <v>-</v>
      </c>
      <c r="M300" s="203" t="str" cm="1">
        <f t="array" ref="M300">IF('Data Table'!O301="", "-",
   IF('Data Table'!O301="-", "-",
      IF(ISNUMBER('Data Table'!O301*1), 'Data Table'!O301,
         IF(ISNUMBER(SEARCH("hrs", 'Data Table'!O301)),
            IFERROR(
               ROUND(SUMPRODUCT(
                  VALUE(LEFT(_xlfn.TEXTSPLIT('Data Table'!O301, CHAR(10)), FIND("-", _xlfn.TEXTSPLIT('Data Table'!O301, CHAR(10)))-1)) *
                  (VALUE(MID(_xlfn.TEXTSPLIT('Data Table'!O301, CHAR(10)), FIND("-", _xlfn.TEXTSPLIT('Data Table'!O301, CHAR(10)))+2,
                  SEARCH("hrs", _xlfn.TEXTSPLIT('Data Table'!O301, CHAR(10)))-SEARCH("-", _xlfn.TEXTSPLIT('Data Table'!O301, CHAR(10)))-2))/12)
               ), 2),
               "-"
            )
         )
      )
   )
)</f>
        <v>-</v>
      </c>
      <c r="N300" s="203" t="str" cm="1">
        <f t="array" ref="N300">IF('Data Table'!P301="", "-",
   IF('Data Table'!P301="-", "-",
      IF(ISNUMBER('Data Table'!P301*1), 'Data Table'!P301,
         IF(ISNUMBER(SEARCH("hrs", 'Data Table'!P301)),
            IFERROR(
               ROUND(SUMPRODUCT(
                  VALUE(LEFT(_xlfn.TEXTSPLIT('Data Table'!P301, CHAR(10)), FIND("-", _xlfn.TEXTSPLIT('Data Table'!P301, CHAR(10)))-1)) *
                  (VALUE(MID(_xlfn.TEXTSPLIT('Data Table'!P301, CHAR(10)), FIND("-", _xlfn.TEXTSPLIT('Data Table'!P301, CHAR(10)))+2,
                  SEARCH("hrs", _xlfn.TEXTSPLIT('Data Table'!P301, CHAR(10)))-SEARCH("-", _xlfn.TEXTSPLIT('Data Table'!P301, CHAR(10)))-2))/12)
               ), 2),
               "-"
            )
         )
      )
   )
)</f>
        <v>-</v>
      </c>
      <c r="O300" s="203" t="str" cm="1">
        <f t="array" ref="O300">IF('Data Table'!Q301="", "-",
   IF('Data Table'!Q301="-", "-",
      IF(ISNUMBER('Data Table'!Q301*1), 'Data Table'!Q301,
         IF(ISNUMBER(SEARCH("hrs", 'Data Table'!Q301)),
            IFERROR(
               ROUND(SUMPRODUCT(
                  VALUE(LEFT(_xlfn.TEXTSPLIT('Data Table'!Q301, CHAR(10)), FIND("-", _xlfn.TEXTSPLIT('Data Table'!Q301, CHAR(10)))-1)) *
                  (VALUE(MID(_xlfn.TEXTSPLIT('Data Table'!Q301, CHAR(10)), FIND("-", _xlfn.TEXTSPLIT('Data Table'!Q301, CHAR(10)))+2,
                  SEARCH("hrs", _xlfn.TEXTSPLIT('Data Table'!Q301, CHAR(10)))-SEARCH("-", _xlfn.TEXTSPLIT('Data Table'!Q301, CHAR(10)))-2))/12)
               ), 2),
               "-"
            )
         )
      )
   )
)</f>
        <v>-</v>
      </c>
      <c r="P300" s="203" t="str" cm="1">
        <f t="array" ref="P300">IF('Data Table'!R301="", "-",
   IF('Data Table'!R301="-", "-",
      IF(ISNUMBER('Data Table'!R301*1), 'Data Table'!R301,
         IF(ISNUMBER(SEARCH("hrs", 'Data Table'!R301)),
            IFERROR(
               ROUND(SUMPRODUCT(
                  VALUE(LEFT(_xlfn.TEXTSPLIT('Data Table'!R301, CHAR(10)), FIND("-", _xlfn.TEXTSPLIT('Data Table'!R301, CHAR(10)))-1)) *
                  (VALUE(MID(_xlfn.TEXTSPLIT('Data Table'!R301, CHAR(10)), FIND("-", _xlfn.TEXTSPLIT('Data Table'!R301, CHAR(10)))+2,
                  SEARCH("hrs", _xlfn.TEXTSPLIT('Data Table'!R301, CHAR(10)))-SEARCH("-", _xlfn.TEXTSPLIT('Data Table'!R301, CHAR(10)))-2))/12)
               ), 2),
               "-"
            )
         )
      )
   )
)</f>
        <v>-</v>
      </c>
      <c r="Q300" s="203" t="str" cm="1">
        <f t="array" ref="Q300">IF('Data Table'!S301="", "-",
   IF('Data Table'!S301="-", "-",
      IF(ISNUMBER('Data Table'!S301*1), 'Data Table'!S301,
         IF(ISNUMBER(SEARCH("hrs", 'Data Table'!S301)),
            IFERROR(
               ROUND(SUMPRODUCT(
                  VALUE(LEFT(_xlfn.TEXTSPLIT('Data Table'!S301, CHAR(10)), FIND("-", _xlfn.TEXTSPLIT('Data Table'!S301, CHAR(10)))-1)) *
                  (VALUE(MID(_xlfn.TEXTSPLIT('Data Table'!S301, CHAR(10)), FIND("-", _xlfn.TEXTSPLIT('Data Table'!S301, CHAR(10)))+2,
                  SEARCH("hrs", _xlfn.TEXTSPLIT('Data Table'!S301, CHAR(10)))-SEARCH("-", _xlfn.TEXTSPLIT('Data Table'!S301, CHAR(10)))-2))/12)
               ), 2),
               "-"
            )
         )
      )
   )
)</f>
        <v>-</v>
      </c>
      <c r="R300" s="203" t="str" cm="1">
        <f t="array" ref="R300">IF('Data Table'!T301="", "-",
   IF('Data Table'!T301="-", "-",
      IF(ISNUMBER('Data Table'!T301*1), 'Data Table'!T301,
         IF(ISNUMBER(SEARCH("hrs", 'Data Table'!T301)),
            IFERROR(
               ROUND(SUMPRODUCT(
                  VALUE(LEFT(_xlfn.TEXTSPLIT('Data Table'!T301, CHAR(10)), FIND("-", _xlfn.TEXTSPLIT('Data Table'!T301, CHAR(10)))-1)) *
                  (VALUE(MID(_xlfn.TEXTSPLIT('Data Table'!T301, CHAR(10)), FIND("-", _xlfn.TEXTSPLIT('Data Table'!T301, CHAR(10)))+2,
                  SEARCH("hrs", _xlfn.TEXTSPLIT('Data Table'!T301, CHAR(10)))-SEARCH("-", _xlfn.TEXTSPLIT('Data Table'!T301, CHAR(10)))-2))/12)
               ), 2),
               "-"
            )
         )
      )
   )
)</f>
        <v>-</v>
      </c>
      <c r="S300" s="203" t="str" cm="1">
        <f t="array" ref="S300">IF('Data Table'!U301="", "-",
   IF('Data Table'!U301="-", "-",
      IF(ISNUMBER('Data Table'!U301*1), 'Data Table'!U301,
         IF(ISNUMBER(SEARCH("hrs", 'Data Table'!U301)),
            IFERROR(
               ROUND(SUMPRODUCT(
                  VALUE(LEFT(_xlfn.TEXTSPLIT('Data Table'!U301, CHAR(10)), FIND("-", _xlfn.TEXTSPLIT('Data Table'!U301, CHAR(10)))-1)) *
                  (VALUE(MID(_xlfn.TEXTSPLIT('Data Table'!U301, CHAR(10)), FIND("-", _xlfn.TEXTSPLIT('Data Table'!U301, CHAR(10)))+2,
                  SEARCH("hrs", _xlfn.TEXTSPLIT('Data Table'!U301, CHAR(10)))-SEARCH("-", _xlfn.TEXTSPLIT('Data Table'!U301, CHAR(10)))-2))/12)
               ), 2),
               "-"
            )
         )
      )
   )
)</f>
        <v>-</v>
      </c>
      <c r="T300" s="251" t="s">
        <v>54</v>
      </c>
      <c r="U300" s="251" t="s">
        <v>54</v>
      </c>
      <c r="V300" s="251" t="s">
        <v>418</v>
      </c>
      <c r="W300" s="295"/>
    </row>
    <row r="301" spans="1:23">
      <c r="A301" s="205">
        <v>45611</v>
      </c>
      <c r="B301" s="203" t="str" cm="1">
        <f t="array" ref="B301">IF('Data Table'!B302="", "-",
   IF('Data Table'!B302="-", "-",
      IF(ISNUMBER('Data Table'!B302*1), 'Data Table'!B302,
         IF(ISNUMBER(SEARCH("hrs", 'Data Table'!B302)),
            IFERROR(
               ROUND(SUMPRODUCT(
                  VALUE(LEFT(_xlfn.TEXTSPLIT('Data Table'!B302, CHAR(10)), FIND("-", _xlfn.TEXTSPLIT('Data Table'!B302, CHAR(10)))-1)) *
                  (VALUE(MID(_xlfn.TEXTSPLIT('Data Table'!B302, CHAR(10)), FIND("-", _xlfn.TEXTSPLIT('Data Table'!B302, CHAR(10)))+2,
                  SEARCH("hrs", _xlfn.TEXTSPLIT('Data Table'!B302, CHAR(10)))-SEARCH("-", _xlfn.TEXTSPLIT('Data Table'!B302, CHAR(10)))-2))/12)
               ), 2),
               "-"
            )
         )
      )
   )
)</f>
        <v>-</v>
      </c>
      <c r="C301" s="203" t="str" cm="1">
        <f t="array" ref="C301">IF('Data Table'!C302="", "-",
   IF('Data Table'!C302="-", "-",
      IF(ISNUMBER('Data Table'!C302*1), 'Data Table'!C302,
         IF(ISNUMBER(SEARCH("hrs", 'Data Table'!C302)),
            IFERROR(
               ROUND(SUMPRODUCT(
                  VALUE(LEFT(_xlfn.TEXTSPLIT('Data Table'!C302, CHAR(10)), FIND("-", _xlfn.TEXTSPLIT('Data Table'!C302, CHAR(10)))-1)) *
                  (VALUE(MID(_xlfn.TEXTSPLIT('Data Table'!C302, CHAR(10)), FIND("-", _xlfn.TEXTSPLIT('Data Table'!C302, CHAR(10)))+2,
                  SEARCH("hrs", _xlfn.TEXTSPLIT('Data Table'!C302, CHAR(10)))-SEARCH("-", _xlfn.TEXTSPLIT('Data Table'!C302, CHAR(10)))-2))/12)
               ), 2),
               "-"
            )
         )
      )
   )
)</f>
        <v>-</v>
      </c>
      <c r="D301" s="203" t="str" cm="1">
        <f t="array" ref="D301">IF('Data Table'!D302="", "-",
   IF('Data Table'!D302="-", "-",
      IF(ISNUMBER('Data Table'!D302*1), 'Data Table'!D302,
         IF(ISNUMBER(SEARCH("hrs", 'Data Table'!D302)),
            IFERROR(
               ROUND(SUMPRODUCT(
                  VALUE(LEFT(_xlfn.TEXTSPLIT('Data Table'!D302, CHAR(10)), FIND("-", _xlfn.TEXTSPLIT('Data Table'!D302, CHAR(10)))-1)) *
                  (VALUE(MID(_xlfn.TEXTSPLIT('Data Table'!D302, CHAR(10)), FIND("-", _xlfn.TEXTSPLIT('Data Table'!D302, CHAR(10)))+2,
                  SEARCH("hrs", _xlfn.TEXTSPLIT('Data Table'!D302, CHAR(10)))-SEARCH("-", _xlfn.TEXTSPLIT('Data Table'!D302, CHAR(10)))-2))/12)
               ), 2),
               "-"
            )
         )
      )
   )
)</f>
        <v>-</v>
      </c>
      <c r="E301" s="203" t="str" cm="1">
        <f t="array" ref="E301">IF('Data Table'!E302="", "-",
   IF('Data Table'!E302="-", "-",
      IF(ISNUMBER('Data Table'!E302*1), 'Data Table'!E302,
         IF(ISNUMBER(SEARCH("hrs", 'Data Table'!E302)),
            IFERROR(
               ROUND(SUMPRODUCT(
                  VALUE(LEFT(_xlfn.TEXTSPLIT('Data Table'!E302, CHAR(10)), FIND("-", _xlfn.TEXTSPLIT('Data Table'!E302, CHAR(10)))-1)) *
                  (VALUE(MID(_xlfn.TEXTSPLIT('Data Table'!E302, CHAR(10)), FIND("-", _xlfn.TEXTSPLIT('Data Table'!E302, CHAR(10)))+2,
                  SEARCH("hrs", _xlfn.TEXTSPLIT('Data Table'!E302, CHAR(10)))-SEARCH("-", _xlfn.TEXTSPLIT('Data Table'!E302, CHAR(10)))-2))/12)
               ), 2),
               "-"
            )
         )
      )
   )
)</f>
        <v>-</v>
      </c>
      <c r="F301" s="203" t="str" cm="1">
        <f t="array" ref="F301">IF('Data Table'!F302="", "-",
   IF('Data Table'!F302="-", "-",
      IF(ISNUMBER('Data Table'!F302*1), 'Data Table'!F302,
         IF(ISNUMBER(SEARCH("hrs", 'Data Table'!F302)),
            IFERROR(
               ROUND(SUMPRODUCT(
                  VALUE(LEFT(_xlfn.TEXTSPLIT('Data Table'!F302, CHAR(10)), FIND("-", _xlfn.TEXTSPLIT('Data Table'!F302, CHAR(10)))-1)) *
                  (VALUE(MID(_xlfn.TEXTSPLIT('Data Table'!F302, CHAR(10)), FIND("-", _xlfn.TEXTSPLIT('Data Table'!F302, CHAR(10)))+2,
                  SEARCH("hrs", _xlfn.TEXTSPLIT('Data Table'!F302, CHAR(10)))-SEARCH("-", _xlfn.TEXTSPLIT('Data Table'!F302, CHAR(10)))-2))/12)
               ), 2),
               "-"
            )
         )
      )
   )
)</f>
        <v>-</v>
      </c>
      <c r="G301" s="203" t="str" cm="1">
        <f t="array" ref="G301">IF('Data Table'!G302="", "-",
   IF('Data Table'!G302="-", "-",
      IF(ISNUMBER('Data Table'!G302*1), 'Data Table'!G302,
         IF(ISNUMBER(SEARCH("hrs", 'Data Table'!G302)),
            IFERROR(
               ROUND(SUMPRODUCT(
                  VALUE(LEFT(_xlfn.TEXTSPLIT('Data Table'!G302, CHAR(10)), FIND("-", _xlfn.TEXTSPLIT('Data Table'!G302, CHAR(10)))-1)) *
                  (VALUE(MID(_xlfn.TEXTSPLIT('Data Table'!G302, CHAR(10)), FIND("-", _xlfn.TEXTSPLIT('Data Table'!G302, CHAR(10)))+2,
                  SEARCH("hrs", _xlfn.TEXTSPLIT('Data Table'!G302, CHAR(10)))-SEARCH("-", _xlfn.TEXTSPLIT('Data Table'!G302, CHAR(10)))-2))/12)
               ), 2),
               "-"
            )
         )
      )
   )
)</f>
        <v>-</v>
      </c>
      <c r="H301" s="203" t="str" cm="1">
        <f t="array" ref="H301">IF('Data Table'!H302="", "-",
   IF('Data Table'!H302="-", "-",
      IF(ISNUMBER('Data Table'!H302*1), 'Data Table'!H302,
         IF(ISNUMBER(SEARCH("hrs", 'Data Table'!H302)),
            IFERROR(
               ROUND(SUMPRODUCT(
                  VALUE(LEFT(_xlfn.TEXTSPLIT('Data Table'!H302, CHAR(10)), FIND("-", _xlfn.TEXTSPLIT('Data Table'!H302, CHAR(10)))-1)) *
                  (VALUE(MID(_xlfn.TEXTSPLIT('Data Table'!H302, CHAR(10)), FIND("-", _xlfn.TEXTSPLIT('Data Table'!H302, CHAR(10)))+2,
                  SEARCH("hrs", _xlfn.TEXTSPLIT('Data Table'!H302, CHAR(10)))-SEARCH("-", _xlfn.TEXTSPLIT('Data Table'!H302, CHAR(10)))-2))/12)
               ), 2),
               "-"
            )
         )
      )
   )
)</f>
        <v>-</v>
      </c>
      <c r="I301" s="203" t="str" cm="1">
        <f t="array" ref="I301">IF('Data Table'!I302="", "-",
   IF('Data Table'!I302="-", "-",
      IF(ISNUMBER('Data Table'!I302*1), 'Data Table'!I302,
         IF(ISNUMBER(SEARCH("hrs", 'Data Table'!I302)),
            IFERROR(
               ROUND(SUMPRODUCT(
                  VALUE(LEFT(_xlfn.TEXTSPLIT('Data Table'!I302, CHAR(10)), FIND("-", _xlfn.TEXTSPLIT('Data Table'!I302, CHAR(10)))-1)) *
                  (VALUE(MID(_xlfn.TEXTSPLIT('Data Table'!I302, CHAR(10)), FIND("-", _xlfn.TEXTSPLIT('Data Table'!I302, CHAR(10)))+2,
                  SEARCH("hrs", _xlfn.TEXTSPLIT('Data Table'!I302, CHAR(10)))-SEARCH("-", _xlfn.TEXTSPLIT('Data Table'!I302, CHAR(10)))-2))/12)
               ), 2),
               "-"
            )
         )
      )
   )
)</f>
        <v>-</v>
      </c>
      <c r="J301" s="203" t="str" cm="1">
        <f t="array" ref="J301">IF('Data Table'!J302="", "-",
   IF('Data Table'!J302="-", "-",
      IF(ISNUMBER('Data Table'!J302*1), 'Data Table'!J302,
         IF(ISNUMBER(SEARCH("hrs", 'Data Table'!J302)),
            IFERROR(
               ROUND(SUMPRODUCT(
                  VALUE(LEFT(_xlfn.TEXTSPLIT('Data Table'!J302, CHAR(10)), FIND("-", _xlfn.TEXTSPLIT('Data Table'!J302, CHAR(10)))-1)) *
                  (VALUE(MID(_xlfn.TEXTSPLIT('Data Table'!J302, CHAR(10)), FIND("-", _xlfn.TEXTSPLIT('Data Table'!J302, CHAR(10)))+2,
                  SEARCH("hrs", _xlfn.TEXTSPLIT('Data Table'!J302, CHAR(10)))-SEARCH("-", _xlfn.TEXTSPLIT('Data Table'!J302, CHAR(10)))-2))/12)
               ), 2),
               "-"
            )
         )
      )
   )
)</f>
        <v>-</v>
      </c>
      <c r="K301" s="203" t="str" cm="1">
        <f t="array" ref="K301">IF('Data Table'!K302="", "-",
   IF('Data Table'!K302="-", "-",
      IF(ISNUMBER('Data Table'!K302*1), 'Data Table'!K302,
         IF(ISNUMBER(SEARCH("hrs", 'Data Table'!K302)),
            IFERROR(
               ROUND(SUMPRODUCT(
                  VALUE(LEFT(_xlfn.TEXTSPLIT('Data Table'!K302, CHAR(10)), FIND("-", _xlfn.TEXTSPLIT('Data Table'!K302, CHAR(10)))-1)) *
                  (VALUE(MID(_xlfn.TEXTSPLIT('Data Table'!K302, CHAR(10)), FIND("-", _xlfn.TEXTSPLIT('Data Table'!K302, CHAR(10)))+2,
                  SEARCH("hrs", _xlfn.TEXTSPLIT('Data Table'!K302, CHAR(10)))-SEARCH("-", _xlfn.TEXTSPLIT('Data Table'!K302, CHAR(10)))-2))/12)
               ), 2),
               "-"
            )
         )
      )
   )
)</f>
        <v>-</v>
      </c>
      <c r="L301" s="203" t="str" cm="1">
        <f t="array" ref="L301">IF('Data Table'!N302="", "-",
   IF('Data Table'!N302="-", "-",
      IF(ISNUMBER('Data Table'!N302*1), 'Data Table'!N302,
         IF(ISNUMBER(SEARCH("hrs", 'Data Table'!N302)),
            IFERROR(
               ROUND(SUMPRODUCT(
                  VALUE(LEFT(_xlfn.TEXTSPLIT('Data Table'!N302, CHAR(10)), FIND("-", _xlfn.TEXTSPLIT('Data Table'!N302, CHAR(10)))-1)) *
                  (VALUE(MID(_xlfn.TEXTSPLIT('Data Table'!N302, CHAR(10)), FIND("-", _xlfn.TEXTSPLIT('Data Table'!N302, CHAR(10)))+2,
                  SEARCH("hrs", _xlfn.TEXTSPLIT('Data Table'!N302, CHAR(10)))-SEARCH("-", _xlfn.TEXTSPLIT('Data Table'!N302, CHAR(10)))-2))/12)
               ), 2),
               "-"
            )
         )
      )
   )
)</f>
        <v>-</v>
      </c>
      <c r="M301" s="203" t="str" cm="1">
        <f t="array" ref="M301">IF('Data Table'!O302="", "-",
   IF('Data Table'!O302="-", "-",
      IF(ISNUMBER('Data Table'!O302*1), 'Data Table'!O302,
         IF(ISNUMBER(SEARCH("hrs", 'Data Table'!O302)),
            IFERROR(
               ROUND(SUMPRODUCT(
                  VALUE(LEFT(_xlfn.TEXTSPLIT('Data Table'!O302, CHAR(10)), FIND("-", _xlfn.TEXTSPLIT('Data Table'!O302, CHAR(10)))-1)) *
                  (VALUE(MID(_xlfn.TEXTSPLIT('Data Table'!O302, CHAR(10)), FIND("-", _xlfn.TEXTSPLIT('Data Table'!O302, CHAR(10)))+2,
                  SEARCH("hrs", _xlfn.TEXTSPLIT('Data Table'!O302, CHAR(10)))-SEARCH("-", _xlfn.TEXTSPLIT('Data Table'!O302, CHAR(10)))-2))/12)
               ), 2),
               "-"
            )
         )
      )
   )
)</f>
        <v>-</v>
      </c>
      <c r="N301" s="203" t="str" cm="1">
        <f t="array" ref="N301">IF('Data Table'!P302="", "-",
   IF('Data Table'!P302="-", "-",
      IF(ISNUMBER('Data Table'!P302*1), 'Data Table'!P302,
         IF(ISNUMBER(SEARCH("hrs", 'Data Table'!P302)),
            IFERROR(
               ROUND(SUMPRODUCT(
                  VALUE(LEFT(_xlfn.TEXTSPLIT('Data Table'!P302, CHAR(10)), FIND("-", _xlfn.TEXTSPLIT('Data Table'!P302, CHAR(10)))-1)) *
                  (VALUE(MID(_xlfn.TEXTSPLIT('Data Table'!P302, CHAR(10)), FIND("-", _xlfn.TEXTSPLIT('Data Table'!P302, CHAR(10)))+2,
                  SEARCH("hrs", _xlfn.TEXTSPLIT('Data Table'!P302, CHAR(10)))-SEARCH("-", _xlfn.TEXTSPLIT('Data Table'!P302, CHAR(10)))-2))/12)
               ), 2),
               "-"
            )
         )
      )
   )
)</f>
        <v>-</v>
      </c>
      <c r="O301" s="203" t="str" cm="1">
        <f t="array" ref="O301">IF('Data Table'!Q302="", "-",
   IF('Data Table'!Q302="-", "-",
      IF(ISNUMBER('Data Table'!Q302*1), 'Data Table'!Q302,
         IF(ISNUMBER(SEARCH("hrs", 'Data Table'!Q302)),
            IFERROR(
               ROUND(SUMPRODUCT(
                  VALUE(LEFT(_xlfn.TEXTSPLIT('Data Table'!Q302, CHAR(10)), FIND("-", _xlfn.TEXTSPLIT('Data Table'!Q302, CHAR(10)))-1)) *
                  (VALUE(MID(_xlfn.TEXTSPLIT('Data Table'!Q302, CHAR(10)), FIND("-", _xlfn.TEXTSPLIT('Data Table'!Q302, CHAR(10)))+2,
                  SEARCH("hrs", _xlfn.TEXTSPLIT('Data Table'!Q302, CHAR(10)))-SEARCH("-", _xlfn.TEXTSPLIT('Data Table'!Q302, CHAR(10)))-2))/12)
               ), 2),
               "-"
            )
         )
      )
   )
)</f>
        <v>-</v>
      </c>
      <c r="P301" s="203" t="str" cm="1">
        <f t="array" ref="P301">IF('Data Table'!R302="", "-",
   IF('Data Table'!R302="-", "-",
      IF(ISNUMBER('Data Table'!R302*1), 'Data Table'!R302,
         IF(ISNUMBER(SEARCH("hrs", 'Data Table'!R302)),
            IFERROR(
               ROUND(SUMPRODUCT(
                  VALUE(LEFT(_xlfn.TEXTSPLIT('Data Table'!R302, CHAR(10)), FIND("-", _xlfn.TEXTSPLIT('Data Table'!R302, CHAR(10)))-1)) *
                  (VALUE(MID(_xlfn.TEXTSPLIT('Data Table'!R302, CHAR(10)), FIND("-", _xlfn.TEXTSPLIT('Data Table'!R302, CHAR(10)))+2,
                  SEARCH("hrs", _xlfn.TEXTSPLIT('Data Table'!R302, CHAR(10)))-SEARCH("-", _xlfn.TEXTSPLIT('Data Table'!R302, CHAR(10)))-2))/12)
               ), 2),
               "-"
            )
         )
      )
   )
)</f>
        <v>-</v>
      </c>
      <c r="Q301" s="203" t="str" cm="1">
        <f t="array" ref="Q301">IF('Data Table'!S302="", "-",
   IF('Data Table'!S302="-", "-",
      IF(ISNUMBER('Data Table'!S302*1), 'Data Table'!S302,
         IF(ISNUMBER(SEARCH("hrs", 'Data Table'!S302)),
            IFERROR(
               ROUND(SUMPRODUCT(
                  VALUE(LEFT(_xlfn.TEXTSPLIT('Data Table'!S302, CHAR(10)), FIND("-", _xlfn.TEXTSPLIT('Data Table'!S302, CHAR(10)))-1)) *
                  (VALUE(MID(_xlfn.TEXTSPLIT('Data Table'!S302, CHAR(10)), FIND("-", _xlfn.TEXTSPLIT('Data Table'!S302, CHAR(10)))+2,
                  SEARCH("hrs", _xlfn.TEXTSPLIT('Data Table'!S302, CHAR(10)))-SEARCH("-", _xlfn.TEXTSPLIT('Data Table'!S302, CHAR(10)))-2))/12)
               ), 2),
               "-"
            )
         )
      )
   )
)</f>
        <v>-</v>
      </c>
      <c r="R301" s="203" t="str" cm="1">
        <f t="array" ref="R301">IF('Data Table'!T302="", "-",
   IF('Data Table'!T302="-", "-",
      IF(ISNUMBER('Data Table'!T302*1), 'Data Table'!T302,
         IF(ISNUMBER(SEARCH("hrs", 'Data Table'!T302)),
            IFERROR(
               ROUND(SUMPRODUCT(
                  VALUE(LEFT(_xlfn.TEXTSPLIT('Data Table'!T302, CHAR(10)), FIND("-", _xlfn.TEXTSPLIT('Data Table'!T302, CHAR(10)))-1)) *
                  (VALUE(MID(_xlfn.TEXTSPLIT('Data Table'!T302, CHAR(10)), FIND("-", _xlfn.TEXTSPLIT('Data Table'!T302, CHAR(10)))+2,
                  SEARCH("hrs", _xlfn.TEXTSPLIT('Data Table'!T302, CHAR(10)))-SEARCH("-", _xlfn.TEXTSPLIT('Data Table'!T302, CHAR(10)))-2))/12)
               ), 2),
               "-"
            )
         )
      )
   )
)</f>
        <v>-</v>
      </c>
      <c r="S301" s="203" t="str" cm="1">
        <f t="array" ref="S301">IF('Data Table'!U302="", "-",
   IF('Data Table'!U302="-", "-",
      IF(ISNUMBER('Data Table'!U302*1), 'Data Table'!U302,
         IF(ISNUMBER(SEARCH("hrs", 'Data Table'!U302)),
            IFERROR(
               ROUND(SUMPRODUCT(
                  VALUE(LEFT(_xlfn.TEXTSPLIT('Data Table'!U302, CHAR(10)), FIND("-", _xlfn.TEXTSPLIT('Data Table'!U302, CHAR(10)))-1)) *
                  (VALUE(MID(_xlfn.TEXTSPLIT('Data Table'!U302, CHAR(10)), FIND("-", _xlfn.TEXTSPLIT('Data Table'!U302, CHAR(10)))+2,
                  SEARCH("hrs", _xlfn.TEXTSPLIT('Data Table'!U302, CHAR(10)))-SEARCH("-", _xlfn.TEXTSPLIT('Data Table'!U302, CHAR(10)))-2))/12)
               ), 2),
               "-"
            )
         )
      )
   )
)</f>
        <v>-</v>
      </c>
      <c r="T301" s="251" t="s">
        <v>54</v>
      </c>
      <c r="U301" s="251" t="s">
        <v>54</v>
      </c>
      <c r="V301" s="251" t="s">
        <v>418</v>
      </c>
      <c r="W301" s="295"/>
    </row>
    <row r="302" spans="1:23">
      <c r="A302" s="205">
        <v>45612</v>
      </c>
      <c r="B302" s="203" cm="1">
        <f t="array" ref="B302">IF('Data Table'!B303="", "-",
   IF('Data Table'!B303="-", "-",
      IF(ISNUMBER('Data Table'!B303*1), 'Data Table'!B303,
         IF(ISNUMBER(SEARCH("hrs", 'Data Table'!B303)),
            IFERROR(
               ROUND(SUMPRODUCT(
                  VALUE(LEFT(_xlfn.TEXTSPLIT('Data Table'!B303, CHAR(10)), FIND("-", _xlfn.TEXTSPLIT('Data Table'!B303, CHAR(10)))-1)) *
                  (VALUE(MID(_xlfn.TEXTSPLIT('Data Table'!B303, CHAR(10)), FIND("-", _xlfn.TEXTSPLIT('Data Table'!B303, CHAR(10)))+2,
                  SEARCH("hrs", _xlfn.TEXTSPLIT('Data Table'!B303, CHAR(10)))-SEARCH("-", _xlfn.TEXTSPLIT('Data Table'!B303, CHAR(10)))-2))/12)
               ), 2),
               "-"
            )
         )
      )
   )
)</f>
        <v>145</v>
      </c>
      <c r="C302" s="203" cm="1">
        <f t="array" ref="C302">IF('Data Table'!C303="", "-",
   IF('Data Table'!C303="-", "-",
      IF(ISNUMBER('Data Table'!C303*1), 'Data Table'!C303,
         IF(ISNUMBER(SEARCH("hrs", 'Data Table'!C303)),
            IFERROR(
               ROUND(SUMPRODUCT(
                  VALUE(LEFT(_xlfn.TEXTSPLIT('Data Table'!C303, CHAR(10)), FIND("-", _xlfn.TEXTSPLIT('Data Table'!C303, CHAR(10)))-1)) *
                  (VALUE(MID(_xlfn.TEXTSPLIT('Data Table'!C303, CHAR(10)), FIND("-", _xlfn.TEXTSPLIT('Data Table'!C303, CHAR(10)))+2,
                  SEARCH("hrs", _xlfn.TEXTSPLIT('Data Table'!C303, CHAR(10)))-SEARCH("-", _xlfn.TEXTSPLIT('Data Table'!C303, CHAR(10)))-2))/12)
               ), 2),
               "-"
            )
         )
      )
   )
)</f>
        <v>155</v>
      </c>
      <c r="D302" s="203" cm="1">
        <f t="array" ref="D302">IF('Data Table'!D303="", "-",
   IF('Data Table'!D303="-", "-",
      IF(ISNUMBER('Data Table'!D303*1), 'Data Table'!D303,
         IF(ISNUMBER(SEARCH("hrs", 'Data Table'!D303)),
            IFERROR(
               ROUND(SUMPRODUCT(
                  VALUE(LEFT(_xlfn.TEXTSPLIT('Data Table'!D303, CHAR(10)), FIND("-", _xlfn.TEXTSPLIT('Data Table'!D303, CHAR(10)))-1)) *
                  (VALUE(MID(_xlfn.TEXTSPLIT('Data Table'!D303, CHAR(10)), FIND("-", _xlfn.TEXTSPLIT('Data Table'!D303, CHAR(10)))+2,
                  SEARCH("hrs", _xlfn.TEXTSPLIT('Data Table'!D303, CHAR(10)))-SEARCH("-", _xlfn.TEXTSPLIT('Data Table'!D303, CHAR(10)))-2))/12)
               ), 2),
               "-"
            )
         )
      )
   )
)</f>
        <v>28</v>
      </c>
      <c r="E302" s="203" cm="1">
        <f t="array" ref="E302">IF('Data Table'!E303="", "-",
   IF('Data Table'!E303="-", "-",
      IF(ISNUMBER('Data Table'!E303*1), 'Data Table'!E303,
         IF(ISNUMBER(SEARCH("hrs", 'Data Table'!E303)),
            IFERROR(
               ROUND(SUMPRODUCT(
                  VALUE(LEFT(_xlfn.TEXTSPLIT('Data Table'!E303, CHAR(10)), FIND("-", _xlfn.TEXTSPLIT('Data Table'!E303, CHAR(10)))-1)) *
                  (VALUE(MID(_xlfn.TEXTSPLIT('Data Table'!E303, CHAR(10)), FIND("-", _xlfn.TEXTSPLIT('Data Table'!E303, CHAR(10)))+2,
                  SEARCH("hrs", _xlfn.TEXTSPLIT('Data Table'!E303, CHAR(10)))-SEARCH("-", _xlfn.TEXTSPLIT('Data Table'!E303, CHAR(10)))-2))/12)
               ), 2),
               "-"
            )
         )
      )
   )
)</f>
        <v>28</v>
      </c>
      <c r="F302" s="203" cm="1">
        <f t="array" ref="F302">IF('Data Table'!F303="", "-",
   IF('Data Table'!F303="-", "-",
      IF(ISNUMBER('Data Table'!F303*1), 'Data Table'!F303,
         IF(ISNUMBER(SEARCH("hrs", 'Data Table'!F303)),
            IFERROR(
               ROUND(SUMPRODUCT(
                  VALUE(LEFT(_xlfn.TEXTSPLIT('Data Table'!F303, CHAR(10)), FIND("-", _xlfn.TEXTSPLIT('Data Table'!F303, CHAR(10)))-1)) *
                  (VALUE(MID(_xlfn.TEXTSPLIT('Data Table'!F303, CHAR(10)), FIND("-", _xlfn.TEXTSPLIT('Data Table'!F303, CHAR(10)))+2,
                  SEARCH("hrs", _xlfn.TEXTSPLIT('Data Table'!F303, CHAR(10)))-SEARCH("-", _xlfn.TEXTSPLIT('Data Table'!F303, CHAR(10)))-2))/12)
               ), 2),
               "-"
            )
         )
      )
   )
)</f>
        <v>9</v>
      </c>
      <c r="G302" s="203" cm="1">
        <f t="array" ref="G302">IF('Data Table'!G303="", "-",
   IF('Data Table'!G303="-", "-",
      IF(ISNUMBER('Data Table'!G303*1), 'Data Table'!G303,
         IF(ISNUMBER(SEARCH("hrs", 'Data Table'!G303)),
            IFERROR(
               ROUND(SUMPRODUCT(
                  VALUE(LEFT(_xlfn.TEXTSPLIT('Data Table'!G303, CHAR(10)), FIND("-", _xlfn.TEXTSPLIT('Data Table'!G303, CHAR(10)))-1)) *
                  (VALUE(MID(_xlfn.TEXTSPLIT('Data Table'!G303, CHAR(10)), FIND("-", _xlfn.TEXTSPLIT('Data Table'!G303, CHAR(10)))+2,
                  SEARCH("hrs", _xlfn.TEXTSPLIT('Data Table'!G303, CHAR(10)))-SEARCH("-", _xlfn.TEXTSPLIT('Data Table'!G303, CHAR(10)))-2))/12)
               ), 2),
               "-"
            )
         )
      )
   )
)</f>
        <v>9</v>
      </c>
      <c r="H302" s="203" cm="1">
        <f t="array" ref="H302">IF('Data Table'!H303="", "-",
   IF('Data Table'!H303="-", "-",
      IF(ISNUMBER('Data Table'!H303*1), 'Data Table'!H303,
         IF(ISNUMBER(SEARCH("hrs", 'Data Table'!H303)),
            IFERROR(
               ROUND(SUMPRODUCT(
                  VALUE(LEFT(_xlfn.TEXTSPLIT('Data Table'!H303, CHAR(10)), FIND("-", _xlfn.TEXTSPLIT('Data Table'!H303, CHAR(10)))-1)) *
                  (VALUE(MID(_xlfn.TEXTSPLIT('Data Table'!H303, CHAR(10)), FIND("-", _xlfn.TEXTSPLIT('Data Table'!H303, CHAR(10)))+2,
                  SEARCH("hrs", _xlfn.TEXTSPLIT('Data Table'!H303, CHAR(10)))-SEARCH("-", _xlfn.TEXTSPLIT('Data Table'!H303, CHAR(10)))-2))/12)
               ), 2),
               "-"
            )
         )
      )
   )
)</f>
        <v>11</v>
      </c>
      <c r="I302" s="203" cm="1">
        <f t="array" ref="I302">IF('Data Table'!I303="", "-",
   IF('Data Table'!I303="-", "-",
      IF(ISNUMBER('Data Table'!I303*1), 'Data Table'!I303,
         IF(ISNUMBER(SEARCH("hrs", 'Data Table'!I303)),
            IFERROR(
               ROUND(SUMPRODUCT(
                  VALUE(LEFT(_xlfn.TEXTSPLIT('Data Table'!I303, CHAR(10)), FIND("-", _xlfn.TEXTSPLIT('Data Table'!I303, CHAR(10)))-1)) *
                  (VALUE(MID(_xlfn.TEXTSPLIT('Data Table'!I303, CHAR(10)), FIND("-", _xlfn.TEXTSPLIT('Data Table'!I303, CHAR(10)))+2,
                  SEARCH("hrs", _xlfn.TEXTSPLIT('Data Table'!I303, CHAR(10)))-SEARCH("-", _xlfn.TEXTSPLIT('Data Table'!I303, CHAR(10)))-2))/12)
               ), 2),
               "-"
            )
         )
      )
   )
)</f>
        <v>10</v>
      </c>
      <c r="J302" s="203" cm="1">
        <f t="array" ref="J302">IF('Data Table'!J303="", "-",
   IF('Data Table'!J303="-", "-",
      IF(ISNUMBER('Data Table'!J303*1), 'Data Table'!J303,
         IF(ISNUMBER(SEARCH("hrs", 'Data Table'!J303)),
            IFERROR(
               ROUND(SUMPRODUCT(
                  VALUE(LEFT(_xlfn.TEXTSPLIT('Data Table'!J303, CHAR(10)), FIND("-", _xlfn.TEXTSPLIT('Data Table'!J303, CHAR(10)))-1)) *
                  (VALUE(MID(_xlfn.TEXTSPLIT('Data Table'!J303, CHAR(10)), FIND("-", _xlfn.TEXTSPLIT('Data Table'!J303, CHAR(10)))+2,
                  SEARCH("hrs", _xlfn.TEXTSPLIT('Data Table'!J303, CHAR(10)))-SEARCH("-", _xlfn.TEXTSPLIT('Data Table'!J303, CHAR(10)))-2))/12)
               ), 2),
               "-"
            )
         )
      )
   )
)</f>
        <v>3</v>
      </c>
      <c r="K302" s="203" cm="1">
        <f t="array" ref="K302">IF('Data Table'!K303="", "-",
   IF('Data Table'!K303="-", "-",
      IF(ISNUMBER('Data Table'!K303*1), 'Data Table'!K303,
         IF(ISNUMBER(SEARCH("hrs", 'Data Table'!K303)),
            IFERROR(
               ROUND(SUMPRODUCT(
                  VALUE(LEFT(_xlfn.TEXTSPLIT('Data Table'!K303, CHAR(10)), FIND("-", _xlfn.TEXTSPLIT('Data Table'!K303, CHAR(10)))-1)) *
                  (VALUE(MID(_xlfn.TEXTSPLIT('Data Table'!K303, CHAR(10)), FIND("-", _xlfn.TEXTSPLIT('Data Table'!K303, CHAR(10)))+2,
                  SEARCH("hrs", _xlfn.TEXTSPLIT('Data Table'!K303, CHAR(10)))-SEARCH("-", _xlfn.TEXTSPLIT('Data Table'!K303, CHAR(10)))-2))/12)
               ), 2),
               "-"
            )
         )
      )
   )
)</f>
        <v>3</v>
      </c>
      <c r="L302" s="203" cm="1">
        <f t="array" ref="L302">IF('Data Table'!N303="", "-",
   IF('Data Table'!N303="-", "-",
      IF(ISNUMBER('Data Table'!N303*1), 'Data Table'!N303,
         IF(ISNUMBER(SEARCH("hrs", 'Data Table'!N303)),
            IFERROR(
               ROUND(SUMPRODUCT(
                  VALUE(LEFT(_xlfn.TEXTSPLIT('Data Table'!N303, CHAR(10)), FIND("-", _xlfn.TEXTSPLIT('Data Table'!N303, CHAR(10)))-1)) *
                  (VALUE(MID(_xlfn.TEXTSPLIT('Data Table'!N303, CHAR(10)), FIND("-", _xlfn.TEXTSPLIT('Data Table'!N303, CHAR(10)))+2,
                  SEARCH("hrs", _xlfn.TEXTSPLIT('Data Table'!N303, CHAR(10)))-SEARCH("-", _xlfn.TEXTSPLIT('Data Table'!N303, CHAR(10)))-2))/12)
               ), 2),
               "-"
            )
         )
      )
   )
)</f>
        <v>2</v>
      </c>
      <c r="M302" s="203" cm="1">
        <f t="array" ref="M302">IF('Data Table'!O303="", "-",
   IF('Data Table'!O303="-", "-",
      IF(ISNUMBER('Data Table'!O303*1), 'Data Table'!O303,
         IF(ISNUMBER(SEARCH("hrs", 'Data Table'!O303)),
            IFERROR(
               ROUND(SUMPRODUCT(
                  VALUE(LEFT(_xlfn.TEXTSPLIT('Data Table'!O303, CHAR(10)), FIND("-", _xlfn.TEXTSPLIT('Data Table'!O303, CHAR(10)))-1)) *
                  (VALUE(MID(_xlfn.TEXTSPLIT('Data Table'!O303, CHAR(10)), FIND("-", _xlfn.TEXTSPLIT('Data Table'!O303, CHAR(10)))+2,
                  SEARCH("hrs", _xlfn.TEXTSPLIT('Data Table'!O303, CHAR(10)))-SEARCH("-", _xlfn.TEXTSPLIT('Data Table'!O303, CHAR(10)))-2))/12)
               ), 2),
               "-"
            )
         )
      )
   )
)</f>
        <v>2</v>
      </c>
      <c r="N302" s="203" cm="1">
        <f t="array" ref="N302">IF('Data Table'!P303="", "-",
   IF('Data Table'!P303="-", "-",
      IF(ISNUMBER('Data Table'!P303*1), 'Data Table'!P303,
         IF(ISNUMBER(SEARCH("hrs", 'Data Table'!P303)),
            IFERROR(
               ROUND(SUMPRODUCT(
                  VALUE(LEFT(_xlfn.TEXTSPLIT('Data Table'!P303, CHAR(10)), FIND("-", _xlfn.TEXTSPLIT('Data Table'!P303, CHAR(10)))-1)) *
                  (VALUE(MID(_xlfn.TEXTSPLIT('Data Table'!P303, CHAR(10)), FIND("-", _xlfn.TEXTSPLIT('Data Table'!P303, CHAR(10)))+2,
                  SEARCH("hrs", _xlfn.TEXTSPLIT('Data Table'!P303, CHAR(10)))-SEARCH("-", _xlfn.TEXTSPLIT('Data Table'!P303, CHAR(10)))-2))/12)
               ), 2),
               "-"
            )
         )
      )
   )
)</f>
        <v>4</v>
      </c>
      <c r="O302" s="203" cm="1">
        <f t="array" ref="O302">IF('Data Table'!Q303="", "-",
   IF('Data Table'!Q303="-", "-",
      IF(ISNUMBER('Data Table'!Q303*1), 'Data Table'!Q303,
         IF(ISNUMBER(SEARCH("hrs", 'Data Table'!Q303)),
            IFERROR(
               ROUND(SUMPRODUCT(
                  VALUE(LEFT(_xlfn.TEXTSPLIT('Data Table'!Q303, CHAR(10)), FIND("-", _xlfn.TEXTSPLIT('Data Table'!Q303, CHAR(10)))-1)) *
                  (VALUE(MID(_xlfn.TEXTSPLIT('Data Table'!Q303, CHAR(10)), FIND("-", _xlfn.TEXTSPLIT('Data Table'!Q303, CHAR(10)))+2,
                  SEARCH("hrs", _xlfn.TEXTSPLIT('Data Table'!Q303, CHAR(10)))-SEARCH("-", _xlfn.TEXTSPLIT('Data Table'!Q303, CHAR(10)))-2))/12)
               ), 2),
               "-"
            )
         )
      )
   )
)</f>
        <v>4</v>
      </c>
      <c r="P302" s="203" cm="1">
        <f t="array" ref="P302">IF('Data Table'!R303="", "-",
   IF('Data Table'!R303="-", "-",
      IF(ISNUMBER('Data Table'!R303*1), 'Data Table'!R303,
         IF(ISNUMBER(SEARCH("hrs", 'Data Table'!R303)),
            IFERROR(
               ROUND(SUMPRODUCT(
                  VALUE(LEFT(_xlfn.TEXTSPLIT('Data Table'!R303, CHAR(10)), FIND("-", _xlfn.TEXTSPLIT('Data Table'!R303, CHAR(10)))-1)) *
                  (VALUE(MID(_xlfn.TEXTSPLIT('Data Table'!R303, CHAR(10)), FIND("-", _xlfn.TEXTSPLIT('Data Table'!R303, CHAR(10)))+2,
                  SEARCH("hrs", _xlfn.TEXTSPLIT('Data Table'!R303, CHAR(10)))-SEARCH("-", _xlfn.TEXTSPLIT('Data Table'!R303, CHAR(10)))-2))/12)
               ), 2),
               "-"
            )
         )
      )
   )
)</f>
        <v>3</v>
      </c>
      <c r="Q302" s="203" cm="1">
        <f t="array" ref="Q302">IF('Data Table'!S303="", "-",
   IF('Data Table'!S303="-", "-",
      IF(ISNUMBER('Data Table'!S303*1), 'Data Table'!S303,
         IF(ISNUMBER(SEARCH("hrs", 'Data Table'!S303)),
            IFERROR(
               ROUND(SUMPRODUCT(
                  VALUE(LEFT(_xlfn.TEXTSPLIT('Data Table'!S303, CHAR(10)), FIND("-", _xlfn.TEXTSPLIT('Data Table'!S303, CHAR(10)))-1)) *
                  (VALUE(MID(_xlfn.TEXTSPLIT('Data Table'!S303, CHAR(10)), FIND("-", _xlfn.TEXTSPLIT('Data Table'!S303, CHAR(10)))+2,
                  SEARCH("hrs", _xlfn.TEXTSPLIT('Data Table'!S303, CHAR(10)))-SEARCH("-", _xlfn.TEXTSPLIT('Data Table'!S303, CHAR(10)))-2))/12)
               ), 2),
               "-"
            )
         )
      )
   )
)</f>
        <v>3</v>
      </c>
      <c r="R302" s="203" cm="1">
        <f t="array" ref="R302">IF('Data Table'!T303="", "-",
   IF('Data Table'!T303="-", "-",
      IF(ISNUMBER('Data Table'!T303*1), 'Data Table'!T303,
         IF(ISNUMBER(SEARCH("hrs", 'Data Table'!T303)),
            IFERROR(
               ROUND(SUMPRODUCT(
                  VALUE(LEFT(_xlfn.TEXTSPLIT('Data Table'!T303, CHAR(10)), FIND("-", _xlfn.TEXTSPLIT('Data Table'!T303, CHAR(10)))-1)) *
                  (VALUE(MID(_xlfn.TEXTSPLIT('Data Table'!T303, CHAR(10)), FIND("-", _xlfn.TEXTSPLIT('Data Table'!T303, CHAR(10)))+2,
                  SEARCH("hrs", _xlfn.TEXTSPLIT('Data Table'!T303, CHAR(10)))-SEARCH("-", _xlfn.TEXTSPLIT('Data Table'!T303, CHAR(10)))-2))/12)
               ), 2),
               "-"
            )
         )
      )
   )
)</f>
        <v>5.75</v>
      </c>
      <c r="S302" s="203" cm="1">
        <f t="array" ref="S302">IF('Data Table'!U303="", "-",
   IF('Data Table'!U303="-", "-",
      IF(ISNUMBER('Data Table'!U303*1), 'Data Table'!U303,
         IF(ISNUMBER(SEARCH("hrs", 'Data Table'!U303)),
            IFERROR(
               ROUND(SUMPRODUCT(
                  VALUE(LEFT(_xlfn.TEXTSPLIT('Data Table'!U303, CHAR(10)), FIND("-", _xlfn.TEXTSPLIT('Data Table'!U303, CHAR(10)))-1)) *
                  (VALUE(MID(_xlfn.TEXTSPLIT('Data Table'!U303, CHAR(10)), FIND("-", _xlfn.TEXTSPLIT('Data Table'!U303, CHAR(10)))+2,
                  SEARCH("hrs", _xlfn.TEXTSPLIT('Data Table'!U303, CHAR(10)))-SEARCH("-", _xlfn.TEXTSPLIT('Data Table'!U303, CHAR(10)))-2))/12)
               ), 2),
               "-"
            )
         )
      )
   )
)</f>
        <v>7</v>
      </c>
      <c r="T302" s="255">
        <v>26493</v>
      </c>
      <c r="U302" s="264">
        <v>75537</v>
      </c>
      <c r="V302" s="251">
        <v>930</v>
      </c>
      <c r="W302" s="295"/>
    </row>
    <row r="303" spans="1:23">
      <c r="A303" s="205">
        <v>45613</v>
      </c>
      <c r="B303" s="203" cm="1">
        <f t="array" ref="B303">IF('Data Table'!B304="", "-",
   IF('Data Table'!B304="-", "-",
      IF(ISNUMBER('Data Table'!B304*1), 'Data Table'!B304,
         IF(ISNUMBER(SEARCH("hrs", 'Data Table'!B304)),
            IFERROR(
               ROUND(SUMPRODUCT(
                  VALUE(LEFT(_xlfn.TEXTSPLIT('Data Table'!B304, CHAR(10)), FIND("-", _xlfn.TEXTSPLIT('Data Table'!B304, CHAR(10)))-1)) *
                  (VALUE(MID(_xlfn.TEXTSPLIT('Data Table'!B304, CHAR(10)), FIND("-", _xlfn.TEXTSPLIT('Data Table'!B304, CHAR(10)))+2,
                  SEARCH("hrs", _xlfn.TEXTSPLIT('Data Table'!B304, CHAR(10)))-SEARCH("-", _xlfn.TEXTSPLIT('Data Table'!B304, CHAR(10)))-2))/12)
               ), 2),
               "-"
            )
         )
      )
   )
)</f>
        <v>150</v>
      </c>
      <c r="C303" s="203" cm="1">
        <f t="array" ref="C303">IF('Data Table'!C304="", "-",
   IF('Data Table'!C304="-", "-",
      IF(ISNUMBER('Data Table'!C304*1), 'Data Table'!C304,
         IF(ISNUMBER(SEARCH("hrs", 'Data Table'!C304)),
            IFERROR(
               ROUND(SUMPRODUCT(
                  VALUE(LEFT(_xlfn.TEXTSPLIT('Data Table'!C304, CHAR(10)), FIND("-", _xlfn.TEXTSPLIT('Data Table'!C304, CHAR(10)))-1)) *
                  (VALUE(MID(_xlfn.TEXTSPLIT('Data Table'!C304, CHAR(10)), FIND("-", _xlfn.TEXTSPLIT('Data Table'!C304, CHAR(10)))+2,
                  SEARCH("hrs", _xlfn.TEXTSPLIT('Data Table'!C304, CHAR(10)))-SEARCH("-", _xlfn.TEXTSPLIT('Data Table'!C304, CHAR(10)))-2))/12)
               ), 2),
               "-"
            )
         )
      )
   )
)</f>
        <v>165</v>
      </c>
      <c r="D303" s="203" cm="1">
        <f t="array" ref="D303">IF('Data Table'!D304="", "-",
   IF('Data Table'!D304="-", "-",
      IF(ISNUMBER('Data Table'!D304*1), 'Data Table'!D304,
         IF(ISNUMBER(SEARCH("hrs", 'Data Table'!D304)),
            IFERROR(
               ROUND(SUMPRODUCT(
                  VALUE(LEFT(_xlfn.TEXTSPLIT('Data Table'!D304, CHAR(10)), FIND("-", _xlfn.TEXTSPLIT('Data Table'!D304, CHAR(10)))-1)) *
                  (VALUE(MID(_xlfn.TEXTSPLIT('Data Table'!D304, CHAR(10)), FIND("-", _xlfn.TEXTSPLIT('Data Table'!D304, CHAR(10)))+2,
                  SEARCH("hrs", _xlfn.TEXTSPLIT('Data Table'!D304, CHAR(10)))-SEARCH("-", _xlfn.TEXTSPLIT('Data Table'!D304, CHAR(10)))-2))/12)
               ), 2),
               "-"
            )
         )
      )
   )
)</f>
        <v>28</v>
      </c>
      <c r="E303" s="203" cm="1">
        <f t="array" ref="E303">IF('Data Table'!E304="", "-",
   IF('Data Table'!E304="-", "-",
      IF(ISNUMBER('Data Table'!E304*1), 'Data Table'!E304,
         IF(ISNUMBER(SEARCH("hrs", 'Data Table'!E304)),
            IFERROR(
               ROUND(SUMPRODUCT(
                  VALUE(LEFT(_xlfn.TEXTSPLIT('Data Table'!E304, CHAR(10)), FIND("-", _xlfn.TEXTSPLIT('Data Table'!E304, CHAR(10)))-1)) *
                  (VALUE(MID(_xlfn.TEXTSPLIT('Data Table'!E304, CHAR(10)), FIND("-", _xlfn.TEXTSPLIT('Data Table'!E304, CHAR(10)))+2,
                  SEARCH("hrs", _xlfn.TEXTSPLIT('Data Table'!E304, CHAR(10)))-SEARCH("-", _xlfn.TEXTSPLIT('Data Table'!E304, CHAR(10)))-2))/12)
               ), 2),
               "-"
            )
         )
      )
   )
)</f>
        <v>28</v>
      </c>
      <c r="F303" s="203" cm="1">
        <f t="array" ref="F303">IF('Data Table'!F304="", "-",
   IF('Data Table'!F304="-", "-",
      IF(ISNUMBER('Data Table'!F304*1), 'Data Table'!F304,
         IF(ISNUMBER(SEARCH("hrs", 'Data Table'!F304)),
            IFERROR(
               ROUND(SUMPRODUCT(
                  VALUE(LEFT(_xlfn.TEXTSPLIT('Data Table'!F304, CHAR(10)), FIND("-", _xlfn.TEXTSPLIT('Data Table'!F304, CHAR(10)))-1)) *
                  (VALUE(MID(_xlfn.TEXTSPLIT('Data Table'!F304, CHAR(10)), FIND("-", _xlfn.TEXTSPLIT('Data Table'!F304, CHAR(10)))+2,
                  SEARCH("hrs", _xlfn.TEXTSPLIT('Data Table'!F304, CHAR(10)))-SEARCH("-", _xlfn.TEXTSPLIT('Data Table'!F304, CHAR(10)))-2))/12)
               ), 2),
               "-"
            )
         )
      )
   )
)</f>
        <v>9</v>
      </c>
      <c r="G303" s="203" cm="1">
        <f t="array" ref="G303">IF('Data Table'!G304="", "-",
   IF('Data Table'!G304="-", "-",
      IF(ISNUMBER('Data Table'!G304*1), 'Data Table'!G304,
         IF(ISNUMBER(SEARCH("hrs", 'Data Table'!G304)),
            IFERROR(
               ROUND(SUMPRODUCT(
                  VALUE(LEFT(_xlfn.TEXTSPLIT('Data Table'!G304, CHAR(10)), FIND("-", _xlfn.TEXTSPLIT('Data Table'!G304, CHAR(10)))-1)) *
                  (VALUE(MID(_xlfn.TEXTSPLIT('Data Table'!G304, CHAR(10)), FIND("-", _xlfn.TEXTSPLIT('Data Table'!G304, CHAR(10)))+2,
                  SEARCH("hrs", _xlfn.TEXTSPLIT('Data Table'!G304, CHAR(10)))-SEARCH("-", _xlfn.TEXTSPLIT('Data Table'!G304, CHAR(10)))-2))/12)
               ), 2),
               "-"
            )
         )
      )
   )
)</f>
        <v>9</v>
      </c>
      <c r="H303" s="203" cm="1">
        <f t="array" ref="H303">IF('Data Table'!H304="", "-",
   IF('Data Table'!H304="-", "-",
      IF(ISNUMBER('Data Table'!H304*1), 'Data Table'!H304,
         IF(ISNUMBER(SEARCH("hrs", 'Data Table'!H304)),
            IFERROR(
               ROUND(SUMPRODUCT(
                  VALUE(LEFT(_xlfn.TEXTSPLIT('Data Table'!H304, CHAR(10)), FIND("-", _xlfn.TEXTSPLIT('Data Table'!H304, CHAR(10)))-1)) *
                  (VALUE(MID(_xlfn.TEXTSPLIT('Data Table'!H304, CHAR(10)), FIND("-", _xlfn.TEXTSPLIT('Data Table'!H304, CHAR(10)))+2,
                  SEARCH("hrs", _xlfn.TEXTSPLIT('Data Table'!H304, CHAR(10)))-SEARCH("-", _xlfn.TEXTSPLIT('Data Table'!H304, CHAR(10)))-2))/12)
               ), 2),
               "-"
            )
         )
      )
   )
)</f>
        <v>11</v>
      </c>
      <c r="I303" s="203" cm="1">
        <f t="array" ref="I303">IF('Data Table'!I304="", "-",
   IF('Data Table'!I304="-", "-",
      IF(ISNUMBER('Data Table'!I304*1), 'Data Table'!I304,
         IF(ISNUMBER(SEARCH("hrs", 'Data Table'!I304)),
            IFERROR(
               ROUND(SUMPRODUCT(
                  VALUE(LEFT(_xlfn.TEXTSPLIT('Data Table'!I304, CHAR(10)), FIND("-", _xlfn.TEXTSPLIT('Data Table'!I304, CHAR(10)))-1)) *
                  (VALUE(MID(_xlfn.TEXTSPLIT('Data Table'!I304, CHAR(10)), FIND("-", _xlfn.TEXTSPLIT('Data Table'!I304, CHAR(10)))+2,
                  SEARCH("hrs", _xlfn.TEXTSPLIT('Data Table'!I304, CHAR(10)))-SEARCH("-", _xlfn.TEXTSPLIT('Data Table'!I304, CHAR(10)))-2))/12)
               ), 2),
               "-"
            )
         )
      )
   )
)</f>
        <v>11</v>
      </c>
      <c r="J303" s="203" cm="1">
        <f t="array" ref="J303">IF('Data Table'!J304="", "-",
   IF('Data Table'!J304="-", "-",
      IF(ISNUMBER('Data Table'!J304*1), 'Data Table'!J304,
         IF(ISNUMBER(SEARCH("hrs", 'Data Table'!J304)),
            IFERROR(
               ROUND(SUMPRODUCT(
                  VALUE(LEFT(_xlfn.TEXTSPLIT('Data Table'!J304, CHAR(10)), FIND("-", _xlfn.TEXTSPLIT('Data Table'!J304, CHAR(10)))-1)) *
                  (VALUE(MID(_xlfn.TEXTSPLIT('Data Table'!J304, CHAR(10)), FIND("-", _xlfn.TEXTSPLIT('Data Table'!J304, CHAR(10)))+2,
                  SEARCH("hrs", _xlfn.TEXTSPLIT('Data Table'!J304, CHAR(10)))-SEARCH("-", _xlfn.TEXTSPLIT('Data Table'!J304, CHAR(10)))-2))/12)
               ), 2),
               "-"
            )
         )
      )
   )
)</f>
        <v>3</v>
      </c>
      <c r="K303" s="203" cm="1">
        <f t="array" ref="K303">IF('Data Table'!K304="", "-",
   IF('Data Table'!K304="-", "-",
      IF(ISNUMBER('Data Table'!K304*1), 'Data Table'!K304,
         IF(ISNUMBER(SEARCH("hrs", 'Data Table'!K304)),
            IFERROR(
               ROUND(SUMPRODUCT(
                  VALUE(LEFT(_xlfn.TEXTSPLIT('Data Table'!K304, CHAR(10)), FIND("-", _xlfn.TEXTSPLIT('Data Table'!K304, CHAR(10)))-1)) *
                  (VALUE(MID(_xlfn.TEXTSPLIT('Data Table'!K304, CHAR(10)), FIND("-", _xlfn.TEXTSPLIT('Data Table'!K304, CHAR(10)))+2,
                  SEARCH("hrs", _xlfn.TEXTSPLIT('Data Table'!K304, CHAR(10)))-SEARCH("-", _xlfn.TEXTSPLIT('Data Table'!K304, CHAR(10)))-2))/12)
               ), 2),
               "-"
            )
         )
      )
   )
)</f>
        <v>3</v>
      </c>
      <c r="L303" s="203" cm="1">
        <f t="array" ref="L303">IF('Data Table'!N304="", "-",
   IF('Data Table'!N304="-", "-",
      IF(ISNUMBER('Data Table'!N304*1), 'Data Table'!N304,
         IF(ISNUMBER(SEARCH("hrs", 'Data Table'!N304)),
            IFERROR(
               ROUND(SUMPRODUCT(
                  VALUE(LEFT(_xlfn.TEXTSPLIT('Data Table'!N304, CHAR(10)), FIND("-", _xlfn.TEXTSPLIT('Data Table'!N304, CHAR(10)))-1)) *
                  (VALUE(MID(_xlfn.TEXTSPLIT('Data Table'!N304, CHAR(10)), FIND("-", _xlfn.TEXTSPLIT('Data Table'!N304, CHAR(10)))+2,
                  SEARCH("hrs", _xlfn.TEXTSPLIT('Data Table'!N304, CHAR(10)))-SEARCH("-", _xlfn.TEXTSPLIT('Data Table'!N304, CHAR(10)))-2))/12)
               ), 2),
               "-"
            )
         )
      )
   )
)</f>
        <v>2</v>
      </c>
      <c r="M303" s="203" cm="1">
        <f t="array" ref="M303">IF('Data Table'!O304="", "-",
   IF('Data Table'!O304="-", "-",
      IF(ISNUMBER('Data Table'!O304*1), 'Data Table'!O304,
         IF(ISNUMBER(SEARCH("hrs", 'Data Table'!O304)),
            IFERROR(
               ROUND(SUMPRODUCT(
                  VALUE(LEFT(_xlfn.TEXTSPLIT('Data Table'!O304, CHAR(10)), FIND("-", _xlfn.TEXTSPLIT('Data Table'!O304, CHAR(10)))-1)) *
                  (VALUE(MID(_xlfn.TEXTSPLIT('Data Table'!O304, CHAR(10)), FIND("-", _xlfn.TEXTSPLIT('Data Table'!O304, CHAR(10)))+2,
                  SEARCH("hrs", _xlfn.TEXTSPLIT('Data Table'!O304, CHAR(10)))-SEARCH("-", _xlfn.TEXTSPLIT('Data Table'!O304, CHAR(10)))-2))/12)
               ), 2),
               "-"
            )
         )
      )
   )
)</f>
        <v>1</v>
      </c>
      <c r="N303" s="203" cm="1">
        <f t="array" ref="N303">IF('Data Table'!P304="", "-",
   IF('Data Table'!P304="-", "-",
      IF(ISNUMBER('Data Table'!P304*1), 'Data Table'!P304,
         IF(ISNUMBER(SEARCH("hrs", 'Data Table'!P304)),
            IFERROR(
               ROUND(SUMPRODUCT(
                  VALUE(LEFT(_xlfn.TEXTSPLIT('Data Table'!P304, CHAR(10)), FIND("-", _xlfn.TEXTSPLIT('Data Table'!P304, CHAR(10)))-1)) *
                  (VALUE(MID(_xlfn.TEXTSPLIT('Data Table'!P304, CHAR(10)), FIND("-", _xlfn.TEXTSPLIT('Data Table'!P304, CHAR(10)))+2,
                  SEARCH("hrs", _xlfn.TEXTSPLIT('Data Table'!P304, CHAR(10)))-SEARCH("-", _xlfn.TEXTSPLIT('Data Table'!P304, CHAR(10)))-2))/12)
               ), 2),
               "-"
            )
         )
      )
   )
)</f>
        <v>4</v>
      </c>
      <c r="O303" s="203" cm="1">
        <f t="array" ref="O303">IF('Data Table'!Q304="", "-",
   IF('Data Table'!Q304="-", "-",
      IF(ISNUMBER('Data Table'!Q304*1), 'Data Table'!Q304,
         IF(ISNUMBER(SEARCH("hrs", 'Data Table'!Q304)),
            IFERROR(
               ROUND(SUMPRODUCT(
                  VALUE(LEFT(_xlfn.TEXTSPLIT('Data Table'!Q304, CHAR(10)), FIND("-", _xlfn.TEXTSPLIT('Data Table'!Q304, CHAR(10)))-1)) *
                  (VALUE(MID(_xlfn.TEXTSPLIT('Data Table'!Q304, CHAR(10)), FIND("-", _xlfn.TEXTSPLIT('Data Table'!Q304, CHAR(10)))+2,
                  SEARCH("hrs", _xlfn.TEXTSPLIT('Data Table'!Q304, CHAR(10)))-SEARCH("-", _xlfn.TEXTSPLIT('Data Table'!Q304, CHAR(10)))-2))/12)
               ), 2),
               "-"
            )
         )
      )
   )
)</f>
        <v>4</v>
      </c>
      <c r="P303" s="203" cm="1">
        <f t="array" ref="P303">IF('Data Table'!R304="", "-",
   IF('Data Table'!R304="-", "-",
      IF(ISNUMBER('Data Table'!R304*1), 'Data Table'!R304,
         IF(ISNUMBER(SEARCH("hrs", 'Data Table'!R304)),
            IFERROR(
               ROUND(SUMPRODUCT(
                  VALUE(LEFT(_xlfn.TEXTSPLIT('Data Table'!R304, CHAR(10)), FIND("-", _xlfn.TEXTSPLIT('Data Table'!R304, CHAR(10)))-1)) *
                  (VALUE(MID(_xlfn.TEXTSPLIT('Data Table'!R304, CHAR(10)), FIND("-", _xlfn.TEXTSPLIT('Data Table'!R304, CHAR(10)))+2,
                  SEARCH("hrs", _xlfn.TEXTSPLIT('Data Table'!R304, CHAR(10)))-SEARCH("-", _xlfn.TEXTSPLIT('Data Table'!R304, CHAR(10)))-2))/12)
               ), 2),
               "-"
            )
         )
      )
   )
)</f>
        <v>3</v>
      </c>
      <c r="Q303" s="203" cm="1">
        <f t="array" ref="Q303">IF('Data Table'!S304="", "-",
   IF('Data Table'!S304="-", "-",
      IF(ISNUMBER('Data Table'!S304*1), 'Data Table'!S304,
         IF(ISNUMBER(SEARCH("hrs", 'Data Table'!S304)),
            IFERROR(
               ROUND(SUMPRODUCT(
                  VALUE(LEFT(_xlfn.TEXTSPLIT('Data Table'!S304, CHAR(10)), FIND("-", _xlfn.TEXTSPLIT('Data Table'!S304, CHAR(10)))-1)) *
                  (VALUE(MID(_xlfn.TEXTSPLIT('Data Table'!S304, CHAR(10)), FIND("-", _xlfn.TEXTSPLIT('Data Table'!S304, CHAR(10)))+2,
                  SEARCH("hrs", _xlfn.TEXTSPLIT('Data Table'!S304, CHAR(10)))-SEARCH("-", _xlfn.TEXTSPLIT('Data Table'!S304, CHAR(10)))-2))/12)
               ), 2),
               "-"
            )
         )
      )
   )
)</f>
        <v>3</v>
      </c>
      <c r="R303" s="203" cm="1">
        <f t="array" ref="R303">IF('Data Table'!T304="", "-",
   IF('Data Table'!T304="-", "-",
      IF(ISNUMBER('Data Table'!T304*1), 'Data Table'!T304,
         IF(ISNUMBER(SEARCH("hrs", 'Data Table'!T304)),
            IFERROR(
               ROUND(SUMPRODUCT(
                  VALUE(LEFT(_xlfn.TEXTSPLIT('Data Table'!T304, CHAR(10)), FIND("-", _xlfn.TEXTSPLIT('Data Table'!T304, CHAR(10)))-1)) *
                  (VALUE(MID(_xlfn.TEXTSPLIT('Data Table'!T304, CHAR(10)), FIND("-", _xlfn.TEXTSPLIT('Data Table'!T304, CHAR(10)))+2,
                  SEARCH("hrs", _xlfn.TEXTSPLIT('Data Table'!T304, CHAR(10)))-SEARCH("-", _xlfn.TEXTSPLIT('Data Table'!T304, CHAR(10)))-2))/12)
               ), 2),
               "-"
            )
         )
      )
   )
)</f>
        <v>7</v>
      </c>
      <c r="S303" s="203" cm="1">
        <f t="array" ref="S303">IF('Data Table'!U304="", "-",
   IF('Data Table'!U304="-", "-",
      IF(ISNUMBER('Data Table'!U304*1), 'Data Table'!U304,
         IF(ISNUMBER(SEARCH("hrs", 'Data Table'!U304)),
            IFERROR(
               ROUND(SUMPRODUCT(
                  VALUE(LEFT(_xlfn.TEXTSPLIT('Data Table'!U304, CHAR(10)), FIND("-", _xlfn.TEXTSPLIT('Data Table'!U304, CHAR(10)))-1)) *
                  (VALUE(MID(_xlfn.TEXTSPLIT('Data Table'!U304, CHAR(10)), FIND("-", _xlfn.TEXTSPLIT('Data Table'!U304, CHAR(10)))+2,
                  SEARCH("hrs", _xlfn.TEXTSPLIT('Data Table'!U304, CHAR(10)))-SEARCH("-", _xlfn.TEXTSPLIT('Data Table'!U304, CHAR(10)))-2))/12)
               ), 2),
               "-"
            )
         )
      )
   )
)</f>
        <v>7</v>
      </c>
      <c r="T303" s="270">
        <v>29287</v>
      </c>
      <c r="U303" s="284">
        <v>79363</v>
      </c>
      <c r="V303" s="285">
        <v>963</v>
      </c>
      <c r="W303" s="295"/>
    </row>
    <row r="304" spans="1:23">
      <c r="A304" s="205">
        <v>45614</v>
      </c>
      <c r="B304" s="203" cm="1">
        <f t="array" ref="B304">IF('Data Table'!B305="", "-",
   IF('Data Table'!B305="-", "-",
      IF(ISNUMBER('Data Table'!B305*1), 'Data Table'!B305,
         IF(ISNUMBER(SEARCH("hrs", 'Data Table'!B305)),
            IFERROR(
               ROUND(SUMPRODUCT(
                  VALUE(LEFT(_xlfn.TEXTSPLIT('Data Table'!B305, CHAR(10)), FIND("-", _xlfn.TEXTSPLIT('Data Table'!B305, CHAR(10)))-1)) *
                  (VALUE(MID(_xlfn.TEXTSPLIT('Data Table'!B305, CHAR(10)), FIND("-", _xlfn.TEXTSPLIT('Data Table'!B305, CHAR(10)))+2,
                  SEARCH("hrs", _xlfn.TEXTSPLIT('Data Table'!B305, CHAR(10)))-SEARCH("-", _xlfn.TEXTSPLIT('Data Table'!B305, CHAR(10)))-2))/12)
               ), 2),
               "-"
            )
         )
      )
   )
)</f>
        <v>167</v>
      </c>
      <c r="C304" s="203" cm="1">
        <f t="array" ref="C304">IF('Data Table'!C305="", "-",
   IF('Data Table'!C305="-", "-",
      IF(ISNUMBER('Data Table'!C305*1), 'Data Table'!C305,
         IF(ISNUMBER(SEARCH("hrs", 'Data Table'!C305)),
            IFERROR(
               ROUND(SUMPRODUCT(
                  VALUE(LEFT(_xlfn.TEXTSPLIT('Data Table'!C305, CHAR(10)), FIND("-", _xlfn.TEXTSPLIT('Data Table'!C305, CHAR(10)))-1)) *
                  (VALUE(MID(_xlfn.TEXTSPLIT('Data Table'!C305, CHAR(10)), FIND("-", _xlfn.TEXTSPLIT('Data Table'!C305, CHAR(10)))+2,
                  SEARCH("hrs", _xlfn.TEXTSPLIT('Data Table'!C305, CHAR(10)))-SEARCH("-", _xlfn.TEXTSPLIT('Data Table'!C305, CHAR(10)))-2))/12)
               ), 2),
               "-"
            )
         )
      )
   )
)</f>
        <v>145</v>
      </c>
      <c r="D304" s="203" cm="1">
        <f t="array" ref="D304">IF('Data Table'!D305="", "-",
   IF('Data Table'!D305="-", "-",
      IF(ISNUMBER('Data Table'!D305*1), 'Data Table'!D305,
         IF(ISNUMBER(SEARCH("hrs", 'Data Table'!D305)),
            IFERROR(
               ROUND(SUMPRODUCT(
                  VALUE(LEFT(_xlfn.TEXTSPLIT('Data Table'!D305, CHAR(10)), FIND("-", _xlfn.TEXTSPLIT('Data Table'!D305, CHAR(10)))-1)) *
                  (VALUE(MID(_xlfn.TEXTSPLIT('Data Table'!D305, CHAR(10)), FIND("-", _xlfn.TEXTSPLIT('Data Table'!D305, CHAR(10)))+2,
                  SEARCH("hrs", _xlfn.TEXTSPLIT('Data Table'!D305, CHAR(10)))-SEARCH("-", _xlfn.TEXTSPLIT('Data Table'!D305, CHAR(10)))-2))/12)
               ), 2),
               "-"
            )
         )
      )
   )
)</f>
        <v>29</v>
      </c>
      <c r="E304" s="203" cm="1">
        <f t="array" ref="E304">IF('Data Table'!E305="", "-",
   IF('Data Table'!E305="-", "-",
      IF(ISNUMBER('Data Table'!E305*1), 'Data Table'!E305,
         IF(ISNUMBER(SEARCH("hrs", 'Data Table'!E305)),
            IFERROR(
               ROUND(SUMPRODUCT(
                  VALUE(LEFT(_xlfn.TEXTSPLIT('Data Table'!E305, CHAR(10)), FIND("-", _xlfn.TEXTSPLIT('Data Table'!E305, CHAR(10)))-1)) *
                  (VALUE(MID(_xlfn.TEXTSPLIT('Data Table'!E305, CHAR(10)), FIND("-", _xlfn.TEXTSPLIT('Data Table'!E305, CHAR(10)))+2,
                  SEARCH("hrs", _xlfn.TEXTSPLIT('Data Table'!E305, CHAR(10)))-SEARCH("-", _xlfn.TEXTSPLIT('Data Table'!E305, CHAR(10)))-2))/12)
               ), 2),
               "-"
            )
         )
      )
   )
)</f>
        <v>29</v>
      </c>
      <c r="F304" s="203" cm="1">
        <f t="array" ref="F304">IF('Data Table'!F305="", "-",
   IF('Data Table'!F305="-", "-",
      IF(ISNUMBER('Data Table'!F305*1), 'Data Table'!F305,
         IF(ISNUMBER(SEARCH("hrs", 'Data Table'!F305)),
            IFERROR(
               ROUND(SUMPRODUCT(
                  VALUE(LEFT(_xlfn.TEXTSPLIT('Data Table'!F305, CHAR(10)), FIND("-", _xlfn.TEXTSPLIT('Data Table'!F305, CHAR(10)))-1)) *
                  (VALUE(MID(_xlfn.TEXTSPLIT('Data Table'!F305, CHAR(10)), FIND("-", _xlfn.TEXTSPLIT('Data Table'!F305, CHAR(10)))+2,
                  SEARCH("hrs", _xlfn.TEXTSPLIT('Data Table'!F305, CHAR(10)))-SEARCH("-", _xlfn.TEXTSPLIT('Data Table'!F305, CHAR(10)))-2))/12)
               ), 2),
               "-"
            )
         )
      )
   )
)</f>
        <v>9</v>
      </c>
      <c r="G304" s="203" cm="1">
        <f t="array" ref="G304">IF('Data Table'!G305="", "-",
   IF('Data Table'!G305="-", "-",
      IF(ISNUMBER('Data Table'!G305*1), 'Data Table'!G305,
         IF(ISNUMBER(SEARCH("hrs", 'Data Table'!G305)),
            IFERROR(
               ROUND(SUMPRODUCT(
                  VALUE(LEFT(_xlfn.TEXTSPLIT('Data Table'!G305, CHAR(10)), FIND("-", _xlfn.TEXTSPLIT('Data Table'!G305, CHAR(10)))-1)) *
                  (VALUE(MID(_xlfn.TEXTSPLIT('Data Table'!G305, CHAR(10)), FIND("-", _xlfn.TEXTSPLIT('Data Table'!G305, CHAR(10)))+2,
                  SEARCH("hrs", _xlfn.TEXTSPLIT('Data Table'!G305, CHAR(10)))-SEARCH("-", _xlfn.TEXTSPLIT('Data Table'!G305, CHAR(10)))-2))/12)
               ), 2),
               "-"
            )
         )
      )
   )
)</f>
        <v>9</v>
      </c>
      <c r="H304" s="203" cm="1">
        <f t="array" ref="H304">IF('Data Table'!H305="", "-",
   IF('Data Table'!H305="-", "-",
      IF(ISNUMBER('Data Table'!H305*1), 'Data Table'!H305,
         IF(ISNUMBER(SEARCH("hrs", 'Data Table'!H305)),
            IFERROR(
               ROUND(SUMPRODUCT(
                  VALUE(LEFT(_xlfn.TEXTSPLIT('Data Table'!H305, CHAR(10)), FIND("-", _xlfn.TEXTSPLIT('Data Table'!H305, CHAR(10)))-1)) *
                  (VALUE(MID(_xlfn.TEXTSPLIT('Data Table'!H305, CHAR(10)), FIND("-", _xlfn.TEXTSPLIT('Data Table'!H305, CHAR(10)))+2,
                  SEARCH("hrs", _xlfn.TEXTSPLIT('Data Table'!H305, CHAR(10)))-SEARCH("-", _xlfn.TEXTSPLIT('Data Table'!H305, CHAR(10)))-2))/12)
               ), 2),
               "-"
            )
         )
      )
   )
)</f>
        <v>8</v>
      </c>
      <c r="I304" s="203" cm="1">
        <f t="array" ref="I304">IF('Data Table'!I305="", "-",
   IF('Data Table'!I305="-", "-",
      IF(ISNUMBER('Data Table'!I305*1), 'Data Table'!I305,
         IF(ISNUMBER(SEARCH("hrs", 'Data Table'!I305)),
            IFERROR(
               ROUND(SUMPRODUCT(
                  VALUE(LEFT(_xlfn.TEXTSPLIT('Data Table'!I305, CHAR(10)), FIND("-", _xlfn.TEXTSPLIT('Data Table'!I305, CHAR(10)))-1)) *
                  (VALUE(MID(_xlfn.TEXTSPLIT('Data Table'!I305, CHAR(10)), FIND("-", _xlfn.TEXTSPLIT('Data Table'!I305, CHAR(10)))+2,
                  SEARCH("hrs", _xlfn.TEXTSPLIT('Data Table'!I305, CHAR(10)))-SEARCH("-", _xlfn.TEXTSPLIT('Data Table'!I305, CHAR(10)))-2))/12)
               ), 2),
               "-"
            )
         )
      )
   )
)</f>
        <v>11</v>
      </c>
      <c r="J304" s="203" cm="1">
        <f t="array" ref="J304">IF('Data Table'!J305="", "-",
   IF('Data Table'!J305="-", "-",
      IF(ISNUMBER('Data Table'!J305*1), 'Data Table'!J305,
         IF(ISNUMBER(SEARCH("hrs", 'Data Table'!J305)),
            IFERROR(
               ROUND(SUMPRODUCT(
                  VALUE(LEFT(_xlfn.TEXTSPLIT('Data Table'!J305, CHAR(10)), FIND("-", _xlfn.TEXTSPLIT('Data Table'!J305, CHAR(10)))-1)) *
                  (VALUE(MID(_xlfn.TEXTSPLIT('Data Table'!J305, CHAR(10)), FIND("-", _xlfn.TEXTSPLIT('Data Table'!J305, CHAR(10)))+2,
                  SEARCH("hrs", _xlfn.TEXTSPLIT('Data Table'!J305, CHAR(10)))-SEARCH("-", _xlfn.TEXTSPLIT('Data Table'!J305, CHAR(10)))-2))/12)
               ), 2),
               "-"
            )
         )
      )
   )
)</f>
        <v>3</v>
      </c>
      <c r="K304" s="203" cm="1">
        <f t="array" ref="K304">IF('Data Table'!K305="", "-",
   IF('Data Table'!K305="-", "-",
      IF(ISNUMBER('Data Table'!K305*1), 'Data Table'!K305,
         IF(ISNUMBER(SEARCH("hrs", 'Data Table'!K305)),
            IFERROR(
               ROUND(SUMPRODUCT(
                  VALUE(LEFT(_xlfn.TEXTSPLIT('Data Table'!K305, CHAR(10)), FIND("-", _xlfn.TEXTSPLIT('Data Table'!K305, CHAR(10)))-1)) *
                  (VALUE(MID(_xlfn.TEXTSPLIT('Data Table'!K305, CHAR(10)), FIND("-", _xlfn.TEXTSPLIT('Data Table'!K305, CHAR(10)))+2,
                  SEARCH("hrs", _xlfn.TEXTSPLIT('Data Table'!K305, CHAR(10)))-SEARCH("-", _xlfn.TEXTSPLIT('Data Table'!K305, CHAR(10)))-2))/12)
               ), 2),
               "-"
            )
         )
      )
   )
)</f>
        <v>3</v>
      </c>
      <c r="L304" s="203" cm="1">
        <f t="array" ref="L304">IF('Data Table'!N305="", "-",
   IF('Data Table'!N305="-", "-",
      IF(ISNUMBER('Data Table'!N305*1), 'Data Table'!N305,
         IF(ISNUMBER(SEARCH("hrs", 'Data Table'!N305)),
            IFERROR(
               ROUND(SUMPRODUCT(
                  VALUE(LEFT(_xlfn.TEXTSPLIT('Data Table'!N305, CHAR(10)), FIND("-", _xlfn.TEXTSPLIT('Data Table'!N305, CHAR(10)))-1)) *
                  (VALUE(MID(_xlfn.TEXTSPLIT('Data Table'!N305, CHAR(10)), FIND("-", _xlfn.TEXTSPLIT('Data Table'!N305, CHAR(10)))+2,
                  SEARCH("hrs", _xlfn.TEXTSPLIT('Data Table'!N305, CHAR(10)))-SEARCH("-", _xlfn.TEXTSPLIT('Data Table'!N305, CHAR(10)))-2))/12)
               ), 2),
               "-"
            )
         )
      )
   )
)</f>
        <v>2</v>
      </c>
      <c r="M304" s="203" cm="1">
        <f t="array" ref="M304">IF('Data Table'!O305="", "-",
   IF('Data Table'!O305="-", "-",
      IF(ISNUMBER('Data Table'!O305*1), 'Data Table'!O305,
         IF(ISNUMBER(SEARCH("hrs", 'Data Table'!O305)),
            IFERROR(
               ROUND(SUMPRODUCT(
                  VALUE(LEFT(_xlfn.TEXTSPLIT('Data Table'!O305, CHAR(10)), FIND("-", _xlfn.TEXTSPLIT('Data Table'!O305, CHAR(10)))-1)) *
                  (VALUE(MID(_xlfn.TEXTSPLIT('Data Table'!O305, CHAR(10)), FIND("-", _xlfn.TEXTSPLIT('Data Table'!O305, CHAR(10)))+2,
                  SEARCH("hrs", _xlfn.TEXTSPLIT('Data Table'!O305, CHAR(10)))-SEARCH("-", _xlfn.TEXTSPLIT('Data Table'!O305, CHAR(10)))-2))/12)
               ), 2),
               "-"
            )
         )
      )
   )
)</f>
        <v>1</v>
      </c>
      <c r="N304" s="203" cm="1">
        <f t="array" ref="N304">IF('Data Table'!P305="", "-",
   IF('Data Table'!P305="-", "-",
      IF(ISNUMBER('Data Table'!P305*1), 'Data Table'!P305,
         IF(ISNUMBER(SEARCH("hrs", 'Data Table'!P305)),
            IFERROR(
               ROUND(SUMPRODUCT(
                  VALUE(LEFT(_xlfn.TEXTSPLIT('Data Table'!P305, CHAR(10)), FIND("-", _xlfn.TEXTSPLIT('Data Table'!P305, CHAR(10)))-1)) *
                  (VALUE(MID(_xlfn.TEXTSPLIT('Data Table'!P305, CHAR(10)), FIND("-", _xlfn.TEXTSPLIT('Data Table'!P305, CHAR(10)))+2,
                  SEARCH("hrs", _xlfn.TEXTSPLIT('Data Table'!P305, CHAR(10)))-SEARCH("-", _xlfn.TEXTSPLIT('Data Table'!P305, CHAR(10)))-2))/12)
               ), 2),
               "-"
            )
         )
      )
   )
)</f>
        <v>5</v>
      </c>
      <c r="O304" s="203" cm="1">
        <f t="array" ref="O304">IF('Data Table'!Q305="", "-",
   IF('Data Table'!Q305="-", "-",
      IF(ISNUMBER('Data Table'!Q305*1), 'Data Table'!Q305,
         IF(ISNUMBER(SEARCH("hrs", 'Data Table'!Q305)),
            IFERROR(
               ROUND(SUMPRODUCT(
                  VALUE(LEFT(_xlfn.TEXTSPLIT('Data Table'!Q305, CHAR(10)), FIND("-", _xlfn.TEXTSPLIT('Data Table'!Q305, CHAR(10)))-1)) *
                  (VALUE(MID(_xlfn.TEXTSPLIT('Data Table'!Q305, CHAR(10)), FIND("-", _xlfn.TEXTSPLIT('Data Table'!Q305, CHAR(10)))+2,
                  SEARCH("hrs", _xlfn.TEXTSPLIT('Data Table'!Q305, CHAR(10)))-SEARCH("-", _xlfn.TEXTSPLIT('Data Table'!Q305, CHAR(10)))-2))/12)
               ), 2),
               "-"
            )
         )
      )
   )
)</f>
        <v>4</v>
      </c>
      <c r="P304" s="203" cm="1">
        <f t="array" ref="P304">IF('Data Table'!R305="", "-",
   IF('Data Table'!R305="-", "-",
      IF(ISNUMBER('Data Table'!R305*1), 'Data Table'!R305,
         IF(ISNUMBER(SEARCH("hrs", 'Data Table'!R305)),
            IFERROR(
               ROUND(SUMPRODUCT(
                  VALUE(LEFT(_xlfn.TEXTSPLIT('Data Table'!R305, CHAR(10)), FIND("-", _xlfn.TEXTSPLIT('Data Table'!R305, CHAR(10)))-1)) *
                  (VALUE(MID(_xlfn.TEXTSPLIT('Data Table'!R305, CHAR(10)), FIND("-", _xlfn.TEXTSPLIT('Data Table'!R305, CHAR(10)))+2,
                  SEARCH("hrs", _xlfn.TEXTSPLIT('Data Table'!R305, CHAR(10)))-SEARCH("-", _xlfn.TEXTSPLIT('Data Table'!R305, CHAR(10)))-2))/12)
               ), 2),
               "-"
            )
         )
      )
   )
)</f>
        <v>3</v>
      </c>
      <c r="Q304" s="203" cm="1">
        <f t="array" ref="Q304">IF('Data Table'!S305="", "-",
   IF('Data Table'!S305="-", "-",
      IF(ISNUMBER('Data Table'!S305*1), 'Data Table'!S305,
         IF(ISNUMBER(SEARCH("hrs", 'Data Table'!S305)),
            IFERROR(
               ROUND(SUMPRODUCT(
                  VALUE(LEFT(_xlfn.TEXTSPLIT('Data Table'!S305, CHAR(10)), FIND("-", _xlfn.TEXTSPLIT('Data Table'!S305, CHAR(10)))-1)) *
                  (VALUE(MID(_xlfn.TEXTSPLIT('Data Table'!S305, CHAR(10)), FIND("-", _xlfn.TEXTSPLIT('Data Table'!S305, CHAR(10)))+2,
                  SEARCH("hrs", _xlfn.TEXTSPLIT('Data Table'!S305, CHAR(10)))-SEARCH("-", _xlfn.TEXTSPLIT('Data Table'!S305, CHAR(10)))-2))/12)
               ), 2),
               "-"
            )
         )
      )
   )
)</f>
        <v>3</v>
      </c>
      <c r="R304" s="203" cm="1">
        <f t="array" ref="R304">IF('Data Table'!T305="", "-",
   IF('Data Table'!T305="-", "-",
      IF(ISNUMBER('Data Table'!T305*1), 'Data Table'!T305,
         IF(ISNUMBER(SEARCH("hrs", 'Data Table'!T305)),
            IFERROR(
               ROUND(SUMPRODUCT(
                  VALUE(LEFT(_xlfn.TEXTSPLIT('Data Table'!T305, CHAR(10)), FIND("-", _xlfn.TEXTSPLIT('Data Table'!T305, CHAR(10)))-1)) *
                  (VALUE(MID(_xlfn.TEXTSPLIT('Data Table'!T305, CHAR(10)), FIND("-", _xlfn.TEXTSPLIT('Data Table'!T305, CHAR(10)))+2,
                  SEARCH("hrs", _xlfn.TEXTSPLIT('Data Table'!T305, CHAR(10)))-SEARCH("-", _xlfn.TEXTSPLIT('Data Table'!T305, CHAR(10)))-2))/12)
               ), 2),
               "-"
            )
         )
      )
   )
)</f>
        <v>7</v>
      </c>
      <c r="S304" s="203" cm="1">
        <f t="array" ref="S304">IF('Data Table'!U305="", "-",
   IF('Data Table'!U305="-", "-",
      IF(ISNUMBER('Data Table'!U305*1), 'Data Table'!U305,
         IF(ISNUMBER(SEARCH("hrs", 'Data Table'!U305)),
            IFERROR(
               ROUND(SUMPRODUCT(
                  VALUE(LEFT(_xlfn.TEXTSPLIT('Data Table'!U305, CHAR(10)), FIND("-", _xlfn.TEXTSPLIT('Data Table'!U305, CHAR(10)))-1)) *
                  (VALUE(MID(_xlfn.TEXTSPLIT('Data Table'!U305, CHAR(10)), FIND("-", _xlfn.TEXTSPLIT('Data Table'!U305, CHAR(10)))+2,
                  SEARCH("hrs", _xlfn.TEXTSPLIT('Data Table'!U305, CHAR(10)))-SEARCH("-", _xlfn.TEXTSPLIT('Data Table'!U305, CHAR(10)))-2))/12)
               ), 2),
               "-"
            )
         )
      )
   )
)</f>
        <v>7</v>
      </c>
      <c r="T304" s="251">
        <v>27865</v>
      </c>
      <c r="U304" s="278">
        <v>78231</v>
      </c>
      <c r="V304" s="251">
        <v>1031</v>
      </c>
      <c r="W304" s="295"/>
    </row>
    <row r="305" spans="1:23">
      <c r="A305" s="205">
        <v>45615</v>
      </c>
      <c r="B305" s="203" cm="1">
        <f t="array" ref="B305">IF('Data Table'!B306="", "-",
   IF('Data Table'!B306="-", "-",
      IF(ISNUMBER('Data Table'!B306*1), 'Data Table'!B306,
         IF(ISNUMBER(SEARCH("hrs", 'Data Table'!B306)),
            IFERROR(
               ROUND(SUMPRODUCT(
                  VALUE(LEFT(_xlfn.TEXTSPLIT('Data Table'!B306, CHAR(10)), FIND("-", _xlfn.TEXTSPLIT('Data Table'!B306, CHAR(10)))-1)) *
                  (VALUE(MID(_xlfn.TEXTSPLIT('Data Table'!B306, CHAR(10)), FIND("-", _xlfn.TEXTSPLIT('Data Table'!B306, CHAR(10)))+2,
                  SEARCH("hrs", _xlfn.TEXTSPLIT('Data Table'!B306, CHAR(10)))-SEARCH("-", _xlfn.TEXTSPLIT('Data Table'!B306, CHAR(10)))-2))/12)
               ), 2),
               "-"
            )
         )
      )
   )
)</f>
        <v>174</v>
      </c>
      <c r="C305" s="203" cm="1">
        <f t="array" ref="C305">IF('Data Table'!C306="", "-",
   IF('Data Table'!C306="-", "-",
      IF(ISNUMBER('Data Table'!C306*1), 'Data Table'!C306,
         IF(ISNUMBER(SEARCH("hrs", 'Data Table'!C306)),
            IFERROR(
               ROUND(SUMPRODUCT(
                  VALUE(LEFT(_xlfn.TEXTSPLIT('Data Table'!C306, CHAR(10)), FIND("-", _xlfn.TEXTSPLIT('Data Table'!C306, CHAR(10)))-1)) *
                  (VALUE(MID(_xlfn.TEXTSPLIT('Data Table'!C306, CHAR(10)), FIND("-", _xlfn.TEXTSPLIT('Data Table'!C306, CHAR(10)))+2,
                  SEARCH("hrs", _xlfn.TEXTSPLIT('Data Table'!C306, CHAR(10)))-SEARCH("-", _xlfn.TEXTSPLIT('Data Table'!C306, CHAR(10)))-2))/12)
               ), 2),
               "-"
            )
         )
      )
   )
)</f>
        <v>148</v>
      </c>
      <c r="D305" s="203" cm="1">
        <f t="array" ref="D305">IF('Data Table'!D306="", "-",
   IF('Data Table'!D306="-", "-",
      IF(ISNUMBER('Data Table'!D306*1), 'Data Table'!D306,
         IF(ISNUMBER(SEARCH("hrs", 'Data Table'!D306)),
            IFERROR(
               ROUND(SUMPRODUCT(
                  VALUE(LEFT(_xlfn.TEXTSPLIT('Data Table'!D306, CHAR(10)), FIND("-", _xlfn.TEXTSPLIT('Data Table'!D306, CHAR(10)))-1)) *
                  (VALUE(MID(_xlfn.TEXTSPLIT('Data Table'!D306, CHAR(10)), FIND("-", _xlfn.TEXTSPLIT('Data Table'!D306, CHAR(10)))+2,
                  SEARCH("hrs", _xlfn.TEXTSPLIT('Data Table'!D306, CHAR(10)))-SEARCH("-", _xlfn.TEXTSPLIT('Data Table'!D306, CHAR(10)))-2))/12)
               ), 2),
               "-"
            )
         )
      )
   )
)</f>
        <v>28</v>
      </c>
      <c r="E305" s="203" cm="1">
        <f t="array" ref="E305">IF('Data Table'!E306="", "-",
   IF('Data Table'!E306="-", "-",
      IF(ISNUMBER('Data Table'!E306*1), 'Data Table'!E306,
         IF(ISNUMBER(SEARCH("hrs", 'Data Table'!E306)),
            IFERROR(
               ROUND(SUMPRODUCT(
                  VALUE(LEFT(_xlfn.TEXTSPLIT('Data Table'!E306, CHAR(10)), FIND("-", _xlfn.TEXTSPLIT('Data Table'!E306, CHAR(10)))-1)) *
                  (VALUE(MID(_xlfn.TEXTSPLIT('Data Table'!E306, CHAR(10)), FIND("-", _xlfn.TEXTSPLIT('Data Table'!E306, CHAR(10)))+2,
                  SEARCH("hrs", _xlfn.TEXTSPLIT('Data Table'!E306, CHAR(10)))-SEARCH("-", _xlfn.TEXTSPLIT('Data Table'!E306, CHAR(10)))-2))/12)
               ), 2),
               "-"
            )
         )
      )
   )
)</f>
        <v>29</v>
      </c>
      <c r="F305" s="203" cm="1">
        <f t="array" ref="F305">IF('Data Table'!F306="", "-",
   IF('Data Table'!F306="-", "-",
      IF(ISNUMBER('Data Table'!F306*1), 'Data Table'!F306,
         IF(ISNUMBER(SEARCH("hrs", 'Data Table'!F306)),
            IFERROR(
               ROUND(SUMPRODUCT(
                  VALUE(LEFT(_xlfn.TEXTSPLIT('Data Table'!F306, CHAR(10)), FIND("-", _xlfn.TEXTSPLIT('Data Table'!F306, CHAR(10)))-1)) *
                  (VALUE(MID(_xlfn.TEXTSPLIT('Data Table'!F306, CHAR(10)), FIND("-", _xlfn.TEXTSPLIT('Data Table'!F306, CHAR(10)))+2,
                  SEARCH("hrs", _xlfn.TEXTSPLIT('Data Table'!F306, CHAR(10)))-SEARCH("-", _xlfn.TEXTSPLIT('Data Table'!F306, CHAR(10)))-2))/12)
               ), 2),
               "-"
            )
         )
      )
   )
)</f>
        <v>9</v>
      </c>
      <c r="G305" s="203" cm="1">
        <f t="array" ref="G305">IF('Data Table'!G306="", "-",
   IF('Data Table'!G306="-", "-",
      IF(ISNUMBER('Data Table'!G306*1), 'Data Table'!G306,
         IF(ISNUMBER(SEARCH("hrs", 'Data Table'!G306)),
            IFERROR(
               ROUND(SUMPRODUCT(
                  VALUE(LEFT(_xlfn.TEXTSPLIT('Data Table'!G306, CHAR(10)), FIND("-", _xlfn.TEXTSPLIT('Data Table'!G306, CHAR(10)))-1)) *
                  (VALUE(MID(_xlfn.TEXTSPLIT('Data Table'!G306, CHAR(10)), FIND("-", _xlfn.TEXTSPLIT('Data Table'!G306, CHAR(10)))+2,
                  SEARCH("hrs", _xlfn.TEXTSPLIT('Data Table'!G306, CHAR(10)))-SEARCH("-", _xlfn.TEXTSPLIT('Data Table'!G306, CHAR(10)))-2))/12)
               ), 2),
               "-"
            )
         )
      )
   )
)</f>
        <v>9</v>
      </c>
      <c r="H305" s="203" cm="1">
        <f t="array" ref="H305">IF('Data Table'!H306="", "-",
   IF('Data Table'!H306="-", "-",
      IF(ISNUMBER('Data Table'!H306*1), 'Data Table'!H306,
         IF(ISNUMBER(SEARCH("hrs", 'Data Table'!H306)),
            IFERROR(
               ROUND(SUMPRODUCT(
                  VALUE(LEFT(_xlfn.TEXTSPLIT('Data Table'!H306, CHAR(10)), FIND("-", _xlfn.TEXTSPLIT('Data Table'!H306, CHAR(10)))-1)) *
                  (VALUE(MID(_xlfn.TEXTSPLIT('Data Table'!H306, CHAR(10)), FIND("-", _xlfn.TEXTSPLIT('Data Table'!H306, CHAR(10)))+2,
                  SEARCH("hrs", _xlfn.TEXTSPLIT('Data Table'!H306, CHAR(10)))-SEARCH("-", _xlfn.TEXTSPLIT('Data Table'!H306, CHAR(10)))-2))/12)
               ), 2),
               "-"
            )
         )
      )
   )
)</f>
        <v>9</v>
      </c>
      <c r="I305" s="203" cm="1">
        <f t="array" ref="I305">IF('Data Table'!I306="", "-",
   IF('Data Table'!I306="-", "-",
      IF(ISNUMBER('Data Table'!I306*1), 'Data Table'!I306,
         IF(ISNUMBER(SEARCH("hrs", 'Data Table'!I306)),
            IFERROR(
               ROUND(SUMPRODUCT(
                  VALUE(LEFT(_xlfn.TEXTSPLIT('Data Table'!I306, CHAR(10)), FIND("-", _xlfn.TEXTSPLIT('Data Table'!I306, CHAR(10)))-1)) *
                  (VALUE(MID(_xlfn.TEXTSPLIT('Data Table'!I306, CHAR(10)), FIND("-", _xlfn.TEXTSPLIT('Data Table'!I306, CHAR(10)))+2,
                  SEARCH("hrs", _xlfn.TEXTSPLIT('Data Table'!I306, CHAR(10)))-SEARCH("-", _xlfn.TEXTSPLIT('Data Table'!I306, CHAR(10)))-2))/12)
               ), 2),
               "-"
            )
         )
      )
   )
)</f>
        <v>11</v>
      </c>
      <c r="J305" s="203" cm="1">
        <f t="array" ref="J305">IF('Data Table'!J306="", "-",
   IF('Data Table'!J306="-", "-",
      IF(ISNUMBER('Data Table'!J306*1), 'Data Table'!J306,
         IF(ISNUMBER(SEARCH("hrs", 'Data Table'!J306)),
            IFERROR(
               ROUND(SUMPRODUCT(
                  VALUE(LEFT(_xlfn.TEXTSPLIT('Data Table'!J306, CHAR(10)), FIND("-", _xlfn.TEXTSPLIT('Data Table'!J306, CHAR(10)))-1)) *
                  (VALUE(MID(_xlfn.TEXTSPLIT('Data Table'!J306, CHAR(10)), FIND("-", _xlfn.TEXTSPLIT('Data Table'!J306, CHAR(10)))+2,
                  SEARCH("hrs", _xlfn.TEXTSPLIT('Data Table'!J306, CHAR(10)))-SEARCH("-", _xlfn.TEXTSPLIT('Data Table'!J306, CHAR(10)))-2))/12)
               ), 2),
               "-"
            )
         )
      )
   )
)</f>
        <v>3</v>
      </c>
      <c r="K305" s="203" cm="1">
        <f t="array" ref="K305">IF('Data Table'!K306="", "-",
   IF('Data Table'!K306="-", "-",
      IF(ISNUMBER('Data Table'!K306*1), 'Data Table'!K306,
         IF(ISNUMBER(SEARCH("hrs", 'Data Table'!K306)),
            IFERROR(
               ROUND(SUMPRODUCT(
                  VALUE(LEFT(_xlfn.TEXTSPLIT('Data Table'!K306, CHAR(10)), FIND("-", _xlfn.TEXTSPLIT('Data Table'!K306, CHAR(10)))-1)) *
                  (VALUE(MID(_xlfn.TEXTSPLIT('Data Table'!K306, CHAR(10)), FIND("-", _xlfn.TEXTSPLIT('Data Table'!K306, CHAR(10)))+2,
                  SEARCH("hrs", _xlfn.TEXTSPLIT('Data Table'!K306, CHAR(10)))-SEARCH("-", _xlfn.TEXTSPLIT('Data Table'!K306, CHAR(10)))-2))/12)
               ), 2),
               "-"
            )
         )
      )
   )
)</f>
        <v>3</v>
      </c>
      <c r="L305" s="203" cm="1">
        <f t="array" ref="L305">IF('Data Table'!N306="", "-",
   IF('Data Table'!N306="-", "-",
      IF(ISNUMBER('Data Table'!N306*1), 'Data Table'!N306,
         IF(ISNUMBER(SEARCH("hrs", 'Data Table'!N306)),
            IFERROR(
               ROUND(SUMPRODUCT(
                  VALUE(LEFT(_xlfn.TEXTSPLIT('Data Table'!N306, CHAR(10)), FIND("-", _xlfn.TEXTSPLIT('Data Table'!N306, CHAR(10)))-1)) *
                  (VALUE(MID(_xlfn.TEXTSPLIT('Data Table'!N306, CHAR(10)), FIND("-", _xlfn.TEXTSPLIT('Data Table'!N306, CHAR(10)))+2,
                  SEARCH("hrs", _xlfn.TEXTSPLIT('Data Table'!N306, CHAR(10)))-SEARCH("-", _xlfn.TEXTSPLIT('Data Table'!N306, CHAR(10)))-2))/12)
               ), 2),
               "-"
            )
         )
      )
   )
)</f>
        <v>3</v>
      </c>
      <c r="M305" s="203" cm="1">
        <f t="array" ref="M305">IF('Data Table'!O306="", "-",
   IF('Data Table'!O306="-", "-",
      IF(ISNUMBER('Data Table'!O306*1), 'Data Table'!O306,
         IF(ISNUMBER(SEARCH("hrs", 'Data Table'!O306)),
            IFERROR(
               ROUND(SUMPRODUCT(
                  VALUE(LEFT(_xlfn.TEXTSPLIT('Data Table'!O306, CHAR(10)), FIND("-", _xlfn.TEXTSPLIT('Data Table'!O306, CHAR(10)))-1)) *
                  (VALUE(MID(_xlfn.TEXTSPLIT('Data Table'!O306, CHAR(10)), FIND("-", _xlfn.TEXTSPLIT('Data Table'!O306, CHAR(10)))+2,
                  SEARCH("hrs", _xlfn.TEXTSPLIT('Data Table'!O306, CHAR(10)))-SEARCH("-", _xlfn.TEXTSPLIT('Data Table'!O306, CHAR(10)))-2))/12)
               ), 2),
               "-"
            )
         )
      )
   )
)</f>
        <v>2</v>
      </c>
      <c r="N305" s="203" cm="1">
        <f t="array" ref="N305">IF('Data Table'!P306="", "-",
   IF('Data Table'!P306="-", "-",
      IF(ISNUMBER('Data Table'!P306*1), 'Data Table'!P306,
         IF(ISNUMBER(SEARCH("hrs", 'Data Table'!P306)),
            IFERROR(
               ROUND(SUMPRODUCT(
                  VALUE(LEFT(_xlfn.TEXTSPLIT('Data Table'!P306, CHAR(10)), FIND("-", _xlfn.TEXTSPLIT('Data Table'!P306, CHAR(10)))-1)) *
                  (VALUE(MID(_xlfn.TEXTSPLIT('Data Table'!P306, CHAR(10)), FIND("-", _xlfn.TEXTSPLIT('Data Table'!P306, CHAR(10)))+2,
                  SEARCH("hrs", _xlfn.TEXTSPLIT('Data Table'!P306, CHAR(10)))-SEARCH("-", _xlfn.TEXTSPLIT('Data Table'!P306, CHAR(10)))-2))/12)
               ), 2),
               "-"
            )
         )
      )
   )
)</f>
        <v>6</v>
      </c>
      <c r="O305" s="203" cm="1">
        <f t="array" ref="O305">IF('Data Table'!Q306="", "-",
   IF('Data Table'!Q306="-", "-",
      IF(ISNUMBER('Data Table'!Q306*1), 'Data Table'!Q306,
         IF(ISNUMBER(SEARCH("hrs", 'Data Table'!Q306)),
            IFERROR(
               ROUND(SUMPRODUCT(
                  VALUE(LEFT(_xlfn.TEXTSPLIT('Data Table'!Q306, CHAR(10)), FIND("-", _xlfn.TEXTSPLIT('Data Table'!Q306, CHAR(10)))-1)) *
                  (VALUE(MID(_xlfn.TEXTSPLIT('Data Table'!Q306, CHAR(10)), FIND("-", _xlfn.TEXTSPLIT('Data Table'!Q306, CHAR(10)))+2,
                  SEARCH("hrs", _xlfn.TEXTSPLIT('Data Table'!Q306, CHAR(10)))-SEARCH("-", _xlfn.TEXTSPLIT('Data Table'!Q306, CHAR(10)))-2))/12)
               ), 2),
               "-"
            )
         )
      )
   )
)</f>
        <v>4</v>
      </c>
      <c r="P305" s="203" cm="1">
        <f t="array" ref="P305">IF('Data Table'!R306="", "-",
   IF('Data Table'!R306="-", "-",
      IF(ISNUMBER('Data Table'!R306*1), 'Data Table'!R306,
         IF(ISNUMBER(SEARCH("hrs", 'Data Table'!R306)),
            IFERROR(
               ROUND(SUMPRODUCT(
                  VALUE(LEFT(_xlfn.TEXTSPLIT('Data Table'!R306, CHAR(10)), FIND("-", _xlfn.TEXTSPLIT('Data Table'!R306, CHAR(10)))-1)) *
                  (VALUE(MID(_xlfn.TEXTSPLIT('Data Table'!R306, CHAR(10)), FIND("-", _xlfn.TEXTSPLIT('Data Table'!R306, CHAR(10)))+2,
                  SEARCH("hrs", _xlfn.TEXTSPLIT('Data Table'!R306, CHAR(10)))-SEARCH("-", _xlfn.TEXTSPLIT('Data Table'!R306, CHAR(10)))-2))/12)
               ), 2),
               "-"
            )
         )
      )
   )
)</f>
        <v>3</v>
      </c>
      <c r="Q305" s="203" cm="1">
        <f t="array" ref="Q305">IF('Data Table'!S306="", "-",
   IF('Data Table'!S306="-", "-",
      IF(ISNUMBER('Data Table'!S306*1), 'Data Table'!S306,
         IF(ISNUMBER(SEARCH("hrs", 'Data Table'!S306)),
            IFERROR(
               ROUND(SUMPRODUCT(
                  VALUE(LEFT(_xlfn.TEXTSPLIT('Data Table'!S306, CHAR(10)), FIND("-", _xlfn.TEXTSPLIT('Data Table'!S306, CHAR(10)))-1)) *
                  (VALUE(MID(_xlfn.TEXTSPLIT('Data Table'!S306, CHAR(10)), FIND("-", _xlfn.TEXTSPLIT('Data Table'!S306, CHAR(10)))+2,
                  SEARCH("hrs", _xlfn.TEXTSPLIT('Data Table'!S306, CHAR(10)))-SEARCH("-", _xlfn.TEXTSPLIT('Data Table'!S306, CHAR(10)))-2))/12)
               ), 2),
               "-"
            )
         )
      )
   )
)</f>
        <v>3</v>
      </c>
      <c r="R305" s="203" cm="1">
        <f t="array" ref="R305">IF('Data Table'!T306="", "-",
   IF('Data Table'!T306="-", "-",
      IF(ISNUMBER('Data Table'!T306*1), 'Data Table'!T306,
         IF(ISNUMBER(SEARCH("hrs", 'Data Table'!T306)),
            IFERROR(
               ROUND(SUMPRODUCT(
                  VALUE(LEFT(_xlfn.TEXTSPLIT('Data Table'!T306, CHAR(10)), FIND("-", _xlfn.TEXTSPLIT('Data Table'!T306, CHAR(10)))-1)) *
                  (VALUE(MID(_xlfn.TEXTSPLIT('Data Table'!T306, CHAR(10)), FIND("-", _xlfn.TEXTSPLIT('Data Table'!T306, CHAR(10)))+2,
                  SEARCH("hrs", _xlfn.TEXTSPLIT('Data Table'!T306, CHAR(10)))-SEARCH("-", _xlfn.TEXTSPLIT('Data Table'!T306, CHAR(10)))-2))/12)
               ), 2),
               "-"
            )
         )
      )
   )
)</f>
        <v>7</v>
      </c>
      <c r="S305" s="203" cm="1">
        <f t="array" ref="S305">IF('Data Table'!U306="", "-",
   IF('Data Table'!U306="-", "-",
      IF(ISNUMBER('Data Table'!U306*1), 'Data Table'!U306,
         IF(ISNUMBER(SEARCH("hrs", 'Data Table'!U306)),
            IFERROR(
               ROUND(SUMPRODUCT(
                  VALUE(LEFT(_xlfn.TEXTSPLIT('Data Table'!U306, CHAR(10)), FIND("-", _xlfn.TEXTSPLIT('Data Table'!U306, CHAR(10)))-1)) *
                  (VALUE(MID(_xlfn.TEXTSPLIT('Data Table'!U306, CHAR(10)), FIND("-", _xlfn.TEXTSPLIT('Data Table'!U306, CHAR(10)))+2,
                  SEARCH("hrs", _xlfn.TEXTSPLIT('Data Table'!U306, CHAR(10)))-SEARCH("-", _xlfn.TEXTSPLIT('Data Table'!U306, CHAR(10)))-2))/12)
               ), 2),
               "-"
            )
         )
      )
   )
)</f>
        <v>7</v>
      </c>
      <c r="T305" s="251">
        <v>29799</v>
      </c>
      <c r="U305" s="251">
        <v>84479</v>
      </c>
      <c r="V305" s="251">
        <v>1105</v>
      </c>
      <c r="W305" s="295"/>
    </row>
    <row r="306" spans="1:23">
      <c r="A306" s="205">
        <v>45616</v>
      </c>
      <c r="B306" s="203" cm="1">
        <f t="array" ref="B306">IF('Data Table'!B307="", "-",
   IF('Data Table'!B307="-", "-",
      IF(ISNUMBER('Data Table'!B307*1), 'Data Table'!B307,
         IF(ISNUMBER(SEARCH("hrs", 'Data Table'!B307)),
            IFERROR(
               ROUND(SUMPRODUCT(
                  VALUE(LEFT(_xlfn.TEXTSPLIT('Data Table'!B307, CHAR(10)), FIND("-", _xlfn.TEXTSPLIT('Data Table'!B307, CHAR(10)))-1)) *
                  (VALUE(MID(_xlfn.TEXTSPLIT('Data Table'!B307, CHAR(10)), FIND("-", _xlfn.TEXTSPLIT('Data Table'!B307, CHAR(10)))+2,
                  SEARCH("hrs", _xlfn.TEXTSPLIT('Data Table'!B307, CHAR(10)))-SEARCH("-", _xlfn.TEXTSPLIT('Data Table'!B307, CHAR(10)))-2))/12)
               ), 2),
               "-"
            )
         )
      )
   )
)</f>
        <v>164</v>
      </c>
      <c r="C306" s="203" cm="1">
        <f t="array" ref="C306">IF('Data Table'!C307="", "-",
   IF('Data Table'!C307="-", "-",
      IF(ISNUMBER('Data Table'!C307*1), 'Data Table'!C307,
         IF(ISNUMBER(SEARCH("hrs", 'Data Table'!C307)),
            IFERROR(
               ROUND(SUMPRODUCT(
                  VALUE(LEFT(_xlfn.TEXTSPLIT('Data Table'!C307, CHAR(10)), FIND("-", _xlfn.TEXTSPLIT('Data Table'!C307, CHAR(10)))-1)) *
                  (VALUE(MID(_xlfn.TEXTSPLIT('Data Table'!C307, CHAR(10)), FIND("-", _xlfn.TEXTSPLIT('Data Table'!C307, CHAR(10)))+2,
                  SEARCH("hrs", _xlfn.TEXTSPLIT('Data Table'!C307, CHAR(10)))-SEARCH("-", _xlfn.TEXTSPLIT('Data Table'!C307, CHAR(10)))-2))/12)
               ), 2),
               "-"
            )
         )
      )
   )
)</f>
        <v>185</v>
      </c>
      <c r="D306" s="203" cm="1">
        <f t="array" ref="D306">IF('Data Table'!D307="", "-",
   IF('Data Table'!D307="-", "-",
      IF(ISNUMBER('Data Table'!D307*1), 'Data Table'!D307,
         IF(ISNUMBER(SEARCH("hrs", 'Data Table'!D307)),
            IFERROR(
               ROUND(SUMPRODUCT(
                  VALUE(LEFT(_xlfn.TEXTSPLIT('Data Table'!D307, CHAR(10)), FIND("-", _xlfn.TEXTSPLIT('Data Table'!D307, CHAR(10)))-1)) *
                  (VALUE(MID(_xlfn.TEXTSPLIT('Data Table'!D307, CHAR(10)), FIND("-", _xlfn.TEXTSPLIT('Data Table'!D307, CHAR(10)))+2,
                  SEARCH("hrs", _xlfn.TEXTSPLIT('Data Table'!D307, CHAR(10)))-SEARCH("-", _xlfn.TEXTSPLIT('Data Table'!D307, CHAR(10)))-2))/12)
               ), 2),
               "-"
            )
         )
      )
   )
)</f>
        <v>29</v>
      </c>
      <c r="E306" s="203" cm="1">
        <f t="array" ref="E306">IF('Data Table'!E307="", "-",
   IF('Data Table'!E307="-", "-",
      IF(ISNUMBER('Data Table'!E307*1), 'Data Table'!E307,
         IF(ISNUMBER(SEARCH("hrs", 'Data Table'!E307)),
            IFERROR(
               ROUND(SUMPRODUCT(
                  VALUE(LEFT(_xlfn.TEXTSPLIT('Data Table'!E307, CHAR(10)), FIND("-", _xlfn.TEXTSPLIT('Data Table'!E307, CHAR(10)))-1)) *
                  (VALUE(MID(_xlfn.TEXTSPLIT('Data Table'!E307, CHAR(10)), FIND("-", _xlfn.TEXTSPLIT('Data Table'!E307, CHAR(10)))+2,
                  SEARCH("hrs", _xlfn.TEXTSPLIT('Data Table'!E307, CHAR(10)))-SEARCH("-", _xlfn.TEXTSPLIT('Data Table'!E307, CHAR(10)))-2))/12)
               ), 2),
               "-"
            )
         )
      )
   )
)</f>
        <v>28</v>
      </c>
      <c r="F306" s="203" cm="1">
        <f t="array" ref="F306">IF('Data Table'!F307="", "-",
   IF('Data Table'!F307="-", "-",
      IF(ISNUMBER('Data Table'!F307*1), 'Data Table'!F307,
         IF(ISNUMBER(SEARCH("hrs", 'Data Table'!F307)),
            IFERROR(
               ROUND(SUMPRODUCT(
                  VALUE(LEFT(_xlfn.TEXTSPLIT('Data Table'!F307, CHAR(10)), FIND("-", _xlfn.TEXTSPLIT('Data Table'!F307, CHAR(10)))-1)) *
                  (VALUE(MID(_xlfn.TEXTSPLIT('Data Table'!F307, CHAR(10)), FIND("-", _xlfn.TEXTSPLIT('Data Table'!F307, CHAR(10)))+2,
                  SEARCH("hrs", _xlfn.TEXTSPLIT('Data Table'!F307, CHAR(10)))-SEARCH("-", _xlfn.TEXTSPLIT('Data Table'!F307, CHAR(10)))-2))/12)
               ), 2),
               "-"
            )
         )
      )
   )
)</f>
        <v>9</v>
      </c>
      <c r="G306" s="203" cm="1">
        <f t="array" ref="G306">IF('Data Table'!G307="", "-",
   IF('Data Table'!G307="-", "-",
      IF(ISNUMBER('Data Table'!G307*1), 'Data Table'!G307,
         IF(ISNUMBER(SEARCH("hrs", 'Data Table'!G307)),
            IFERROR(
               ROUND(SUMPRODUCT(
                  VALUE(LEFT(_xlfn.TEXTSPLIT('Data Table'!G307, CHAR(10)), FIND("-", _xlfn.TEXTSPLIT('Data Table'!G307, CHAR(10)))-1)) *
                  (VALUE(MID(_xlfn.TEXTSPLIT('Data Table'!G307, CHAR(10)), FIND("-", _xlfn.TEXTSPLIT('Data Table'!G307, CHAR(10)))+2,
                  SEARCH("hrs", _xlfn.TEXTSPLIT('Data Table'!G307, CHAR(10)))-SEARCH("-", _xlfn.TEXTSPLIT('Data Table'!G307, CHAR(10)))-2))/12)
               ), 2),
               "-"
            )
         )
      )
   )
)</f>
        <v>9</v>
      </c>
      <c r="H306" s="203" cm="1">
        <f t="array" ref="H306">IF('Data Table'!H307="", "-",
   IF('Data Table'!H307="-", "-",
      IF(ISNUMBER('Data Table'!H307*1), 'Data Table'!H307,
         IF(ISNUMBER(SEARCH("hrs", 'Data Table'!H307)),
            IFERROR(
               ROUND(SUMPRODUCT(
                  VALUE(LEFT(_xlfn.TEXTSPLIT('Data Table'!H307, CHAR(10)), FIND("-", _xlfn.TEXTSPLIT('Data Table'!H307, CHAR(10)))-1)) *
                  (VALUE(MID(_xlfn.TEXTSPLIT('Data Table'!H307, CHAR(10)), FIND("-", _xlfn.TEXTSPLIT('Data Table'!H307, CHAR(10)))+2,
                  SEARCH("hrs", _xlfn.TEXTSPLIT('Data Table'!H307, CHAR(10)))-SEARCH("-", _xlfn.TEXTSPLIT('Data Table'!H307, CHAR(10)))-2))/12)
               ), 2),
               "-"
            )
         )
      )
   )
)</f>
        <v>10</v>
      </c>
      <c r="I306" s="203" cm="1">
        <f t="array" ref="I306">IF('Data Table'!I307="", "-",
   IF('Data Table'!I307="-", "-",
      IF(ISNUMBER('Data Table'!I307*1), 'Data Table'!I307,
         IF(ISNUMBER(SEARCH("hrs", 'Data Table'!I307)),
            IFERROR(
               ROUND(SUMPRODUCT(
                  VALUE(LEFT(_xlfn.TEXTSPLIT('Data Table'!I307, CHAR(10)), FIND("-", _xlfn.TEXTSPLIT('Data Table'!I307, CHAR(10)))-1)) *
                  (VALUE(MID(_xlfn.TEXTSPLIT('Data Table'!I307, CHAR(10)), FIND("-", _xlfn.TEXTSPLIT('Data Table'!I307, CHAR(10)))+2,
                  SEARCH("hrs", _xlfn.TEXTSPLIT('Data Table'!I307, CHAR(10)))-SEARCH("-", _xlfn.TEXTSPLIT('Data Table'!I307, CHAR(10)))-2))/12)
               ), 2),
               "-"
            )
         )
      )
   )
)</f>
        <v>9</v>
      </c>
      <c r="J306" s="203" cm="1">
        <f t="array" ref="J306">IF('Data Table'!J307="", "-",
   IF('Data Table'!J307="-", "-",
      IF(ISNUMBER('Data Table'!J307*1), 'Data Table'!J307,
         IF(ISNUMBER(SEARCH("hrs", 'Data Table'!J307)),
            IFERROR(
               ROUND(SUMPRODUCT(
                  VALUE(LEFT(_xlfn.TEXTSPLIT('Data Table'!J307, CHAR(10)), FIND("-", _xlfn.TEXTSPLIT('Data Table'!J307, CHAR(10)))-1)) *
                  (VALUE(MID(_xlfn.TEXTSPLIT('Data Table'!J307, CHAR(10)), FIND("-", _xlfn.TEXTSPLIT('Data Table'!J307, CHAR(10)))+2,
                  SEARCH("hrs", _xlfn.TEXTSPLIT('Data Table'!J307, CHAR(10)))-SEARCH("-", _xlfn.TEXTSPLIT('Data Table'!J307, CHAR(10)))-2))/12)
               ), 2),
               "-"
            )
         )
      )
   )
)</f>
        <v>3</v>
      </c>
      <c r="K306" s="203" cm="1">
        <f t="array" ref="K306">IF('Data Table'!K307="", "-",
   IF('Data Table'!K307="-", "-",
      IF(ISNUMBER('Data Table'!K307*1), 'Data Table'!K307,
         IF(ISNUMBER(SEARCH("hrs", 'Data Table'!K307)),
            IFERROR(
               ROUND(SUMPRODUCT(
                  VALUE(LEFT(_xlfn.TEXTSPLIT('Data Table'!K307, CHAR(10)), FIND("-", _xlfn.TEXTSPLIT('Data Table'!K307, CHAR(10)))-1)) *
                  (VALUE(MID(_xlfn.TEXTSPLIT('Data Table'!K307, CHAR(10)), FIND("-", _xlfn.TEXTSPLIT('Data Table'!K307, CHAR(10)))+2,
                  SEARCH("hrs", _xlfn.TEXTSPLIT('Data Table'!K307, CHAR(10)))-SEARCH("-", _xlfn.TEXTSPLIT('Data Table'!K307, CHAR(10)))-2))/12)
               ), 2),
               "-"
            )
         )
      )
   )
)</f>
        <v>3</v>
      </c>
      <c r="L306" s="203" cm="1">
        <f t="array" ref="L306">IF('Data Table'!N307="", "-",
   IF('Data Table'!N307="-", "-",
      IF(ISNUMBER('Data Table'!N307*1), 'Data Table'!N307,
         IF(ISNUMBER(SEARCH("hrs", 'Data Table'!N307)),
            IFERROR(
               ROUND(SUMPRODUCT(
                  VALUE(LEFT(_xlfn.TEXTSPLIT('Data Table'!N307, CHAR(10)), FIND("-", _xlfn.TEXTSPLIT('Data Table'!N307, CHAR(10)))-1)) *
                  (VALUE(MID(_xlfn.TEXTSPLIT('Data Table'!N307, CHAR(10)), FIND("-", _xlfn.TEXTSPLIT('Data Table'!N307, CHAR(10)))+2,
                  SEARCH("hrs", _xlfn.TEXTSPLIT('Data Table'!N307, CHAR(10)))-SEARCH("-", _xlfn.TEXTSPLIT('Data Table'!N307, CHAR(10)))-2))/12)
               ), 2),
               "-"
            )
         )
      )
   )
)</f>
        <v>3</v>
      </c>
      <c r="M306" s="203" cm="1">
        <f t="array" ref="M306">IF('Data Table'!O307="", "-",
   IF('Data Table'!O307="-", "-",
      IF(ISNUMBER('Data Table'!O307*1), 'Data Table'!O307,
         IF(ISNUMBER(SEARCH("hrs", 'Data Table'!O307)),
            IFERROR(
               ROUND(SUMPRODUCT(
                  VALUE(LEFT(_xlfn.TEXTSPLIT('Data Table'!O307, CHAR(10)), FIND("-", _xlfn.TEXTSPLIT('Data Table'!O307, CHAR(10)))-1)) *
                  (VALUE(MID(_xlfn.TEXTSPLIT('Data Table'!O307, CHAR(10)), FIND("-", _xlfn.TEXTSPLIT('Data Table'!O307, CHAR(10)))+2,
                  SEARCH("hrs", _xlfn.TEXTSPLIT('Data Table'!O307, CHAR(10)))-SEARCH("-", _xlfn.TEXTSPLIT('Data Table'!O307, CHAR(10)))-2))/12)
               ), 2),
               "-"
            )
         )
      )
   )
)</f>
        <v>2</v>
      </c>
      <c r="N306" s="203" cm="1">
        <f t="array" ref="N306">IF('Data Table'!P307="", "-",
   IF('Data Table'!P307="-", "-",
      IF(ISNUMBER('Data Table'!P307*1), 'Data Table'!P307,
         IF(ISNUMBER(SEARCH("hrs", 'Data Table'!P307)),
            IFERROR(
               ROUND(SUMPRODUCT(
                  VALUE(LEFT(_xlfn.TEXTSPLIT('Data Table'!P307, CHAR(10)), FIND("-", _xlfn.TEXTSPLIT('Data Table'!P307, CHAR(10)))-1)) *
                  (VALUE(MID(_xlfn.TEXTSPLIT('Data Table'!P307, CHAR(10)), FIND("-", _xlfn.TEXTSPLIT('Data Table'!P307, CHAR(10)))+2,
                  SEARCH("hrs", _xlfn.TEXTSPLIT('Data Table'!P307, CHAR(10)))-SEARCH("-", _xlfn.TEXTSPLIT('Data Table'!P307, CHAR(10)))-2))/12)
               ), 2),
               "-"
            )
         )
      )
   )
)</f>
        <v>5</v>
      </c>
      <c r="O306" s="203" cm="1">
        <f t="array" ref="O306">IF('Data Table'!Q307="", "-",
   IF('Data Table'!Q307="-", "-",
      IF(ISNUMBER('Data Table'!Q307*1), 'Data Table'!Q307,
         IF(ISNUMBER(SEARCH("hrs", 'Data Table'!Q307)),
            IFERROR(
               ROUND(SUMPRODUCT(
                  VALUE(LEFT(_xlfn.TEXTSPLIT('Data Table'!Q307, CHAR(10)), FIND("-", _xlfn.TEXTSPLIT('Data Table'!Q307, CHAR(10)))-1)) *
                  (VALUE(MID(_xlfn.TEXTSPLIT('Data Table'!Q307, CHAR(10)), FIND("-", _xlfn.TEXTSPLIT('Data Table'!Q307, CHAR(10)))+2,
                  SEARCH("hrs", _xlfn.TEXTSPLIT('Data Table'!Q307, CHAR(10)))-SEARCH("-", _xlfn.TEXTSPLIT('Data Table'!Q307, CHAR(10)))-2))/12)
               ), 2),
               "-"
            )
         )
      )
   )
)</f>
        <v>4</v>
      </c>
      <c r="P306" s="203" cm="1">
        <f t="array" ref="P306">IF('Data Table'!R307="", "-",
   IF('Data Table'!R307="-", "-",
      IF(ISNUMBER('Data Table'!R307*1), 'Data Table'!R307,
         IF(ISNUMBER(SEARCH("hrs", 'Data Table'!R307)),
            IFERROR(
               ROUND(SUMPRODUCT(
                  VALUE(LEFT(_xlfn.TEXTSPLIT('Data Table'!R307, CHAR(10)), FIND("-", _xlfn.TEXTSPLIT('Data Table'!R307, CHAR(10)))-1)) *
                  (VALUE(MID(_xlfn.TEXTSPLIT('Data Table'!R307, CHAR(10)), FIND("-", _xlfn.TEXTSPLIT('Data Table'!R307, CHAR(10)))+2,
                  SEARCH("hrs", _xlfn.TEXTSPLIT('Data Table'!R307, CHAR(10)))-SEARCH("-", _xlfn.TEXTSPLIT('Data Table'!R307, CHAR(10)))-2))/12)
               ), 2),
               "-"
            )
         )
      )
   )
)</f>
        <v>3</v>
      </c>
      <c r="Q306" s="203" cm="1">
        <f t="array" ref="Q306">IF('Data Table'!S307="", "-",
   IF('Data Table'!S307="-", "-",
      IF(ISNUMBER('Data Table'!S307*1), 'Data Table'!S307,
         IF(ISNUMBER(SEARCH("hrs", 'Data Table'!S307)),
            IFERROR(
               ROUND(SUMPRODUCT(
                  VALUE(LEFT(_xlfn.TEXTSPLIT('Data Table'!S307, CHAR(10)), FIND("-", _xlfn.TEXTSPLIT('Data Table'!S307, CHAR(10)))-1)) *
                  (VALUE(MID(_xlfn.TEXTSPLIT('Data Table'!S307, CHAR(10)), FIND("-", _xlfn.TEXTSPLIT('Data Table'!S307, CHAR(10)))+2,
                  SEARCH("hrs", _xlfn.TEXTSPLIT('Data Table'!S307, CHAR(10)))-SEARCH("-", _xlfn.TEXTSPLIT('Data Table'!S307, CHAR(10)))-2))/12)
               ), 2),
               "-"
            )
         )
      )
   )
)</f>
        <v>3</v>
      </c>
      <c r="R306" s="203" cm="1">
        <f t="array" ref="R306">IF('Data Table'!T307="", "-",
   IF('Data Table'!T307="-", "-",
      IF(ISNUMBER('Data Table'!T307*1), 'Data Table'!T307,
         IF(ISNUMBER(SEARCH("hrs", 'Data Table'!T307)),
            IFERROR(
               ROUND(SUMPRODUCT(
                  VALUE(LEFT(_xlfn.TEXTSPLIT('Data Table'!T307, CHAR(10)), FIND("-", _xlfn.TEXTSPLIT('Data Table'!T307, CHAR(10)))-1)) *
                  (VALUE(MID(_xlfn.TEXTSPLIT('Data Table'!T307, CHAR(10)), FIND("-", _xlfn.TEXTSPLIT('Data Table'!T307, CHAR(10)))+2,
                  SEARCH("hrs", _xlfn.TEXTSPLIT('Data Table'!T307, CHAR(10)))-SEARCH("-", _xlfn.TEXTSPLIT('Data Table'!T307, CHAR(10)))-2))/12)
               ), 2),
               "-"
            )
         )
      )
   )
)</f>
        <v>7</v>
      </c>
      <c r="S306" s="203" cm="1">
        <f t="array" ref="S306">IF('Data Table'!U307="", "-",
   IF('Data Table'!U307="-", "-",
      IF(ISNUMBER('Data Table'!U307*1), 'Data Table'!U307,
         IF(ISNUMBER(SEARCH("hrs", 'Data Table'!U307)),
            IFERROR(
               ROUND(SUMPRODUCT(
                  VALUE(LEFT(_xlfn.TEXTSPLIT('Data Table'!U307, CHAR(10)), FIND("-", _xlfn.TEXTSPLIT('Data Table'!U307, CHAR(10)))-1)) *
                  (VALUE(MID(_xlfn.TEXTSPLIT('Data Table'!U307, CHAR(10)), FIND("-", _xlfn.TEXTSPLIT('Data Table'!U307, CHAR(10)))+2,
                  SEARCH("hrs", _xlfn.TEXTSPLIT('Data Table'!U307, CHAR(10)))-SEARCH("-", _xlfn.TEXTSPLIT('Data Table'!U307, CHAR(10)))-2))/12)
               ), 2),
               "-"
            )
         )
      )
   )
)</f>
        <v>7</v>
      </c>
      <c r="T306" s="251">
        <v>28518</v>
      </c>
      <c r="U306" s="251">
        <v>75257</v>
      </c>
      <c r="V306" s="251">
        <v>1023</v>
      </c>
      <c r="W306" s="295"/>
    </row>
    <row r="307" spans="1:23">
      <c r="A307" s="205">
        <v>45617</v>
      </c>
      <c r="B307" s="203" cm="1">
        <f t="array" ref="B307">IF('Data Table'!B308="", "-",
   IF('Data Table'!B308="-", "-",
      IF(ISNUMBER('Data Table'!B308*1), 'Data Table'!B308,
         IF(ISNUMBER(SEARCH("hrs", 'Data Table'!B308)),
            IFERROR(
               ROUND(SUMPRODUCT(
                  VALUE(LEFT(_xlfn.TEXTSPLIT('Data Table'!B308, CHAR(10)), FIND("-", _xlfn.TEXTSPLIT('Data Table'!B308, CHAR(10)))-1)) *
                  (VALUE(MID(_xlfn.TEXTSPLIT('Data Table'!B308, CHAR(10)), FIND("-", _xlfn.TEXTSPLIT('Data Table'!B308, CHAR(10)))+2,
                  SEARCH("hrs", _xlfn.TEXTSPLIT('Data Table'!B308, CHAR(10)))-SEARCH("-", _xlfn.TEXTSPLIT('Data Table'!B308, CHAR(10)))-2))/12)
               ), 2),
               "-"
            )
         )
      )
   )
)</f>
        <v>159</v>
      </c>
      <c r="C307" s="203" cm="1">
        <f t="array" ref="C307">IF('Data Table'!C308="", "-",
   IF('Data Table'!C308="-", "-",
      IF(ISNUMBER('Data Table'!C308*1), 'Data Table'!C308,
         IF(ISNUMBER(SEARCH("hrs", 'Data Table'!C308)),
            IFERROR(
               ROUND(SUMPRODUCT(
                  VALUE(LEFT(_xlfn.TEXTSPLIT('Data Table'!C308, CHAR(10)), FIND("-", _xlfn.TEXTSPLIT('Data Table'!C308, CHAR(10)))-1)) *
                  (VALUE(MID(_xlfn.TEXTSPLIT('Data Table'!C308, CHAR(10)), FIND("-", _xlfn.TEXTSPLIT('Data Table'!C308, CHAR(10)))+2,
                  SEARCH("hrs", _xlfn.TEXTSPLIT('Data Table'!C308, CHAR(10)))-SEARCH("-", _xlfn.TEXTSPLIT('Data Table'!C308, CHAR(10)))-2))/12)
               ), 2),
               "-"
            )
         )
      )
   )
)</f>
        <v>180</v>
      </c>
      <c r="D307" s="203" cm="1">
        <f t="array" ref="D307">IF('Data Table'!D308="", "-",
   IF('Data Table'!D308="-", "-",
      IF(ISNUMBER('Data Table'!D308*1), 'Data Table'!D308,
         IF(ISNUMBER(SEARCH("hrs", 'Data Table'!D308)),
            IFERROR(
               ROUND(SUMPRODUCT(
                  VALUE(LEFT(_xlfn.TEXTSPLIT('Data Table'!D308, CHAR(10)), FIND("-", _xlfn.TEXTSPLIT('Data Table'!D308, CHAR(10)))-1)) *
                  (VALUE(MID(_xlfn.TEXTSPLIT('Data Table'!D308, CHAR(10)), FIND("-", _xlfn.TEXTSPLIT('Data Table'!D308, CHAR(10)))+2,
                  SEARCH("hrs", _xlfn.TEXTSPLIT('Data Table'!D308, CHAR(10)))-SEARCH("-", _xlfn.TEXTSPLIT('Data Table'!D308, CHAR(10)))-2))/12)
               ), 2),
               "-"
            )
         )
      )
   )
)</f>
        <v>29</v>
      </c>
      <c r="E307" s="203" cm="1">
        <f t="array" ref="E307">IF('Data Table'!E308="", "-",
   IF('Data Table'!E308="-", "-",
      IF(ISNUMBER('Data Table'!E308*1), 'Data Table'!E308,
         IF(ISNUMBER(SEARCH("hrs", 'Data Table'!E308)),
            IFERROR(
               ROUND(SUMPRODUCT(
                  VALUE(LEFT(_xlfn.TEXTSPLIT('Data Table'!E308, CHAR(10)), FIND("-", _xlfn.TEXTSPLIT('Data Table'!E308, CHAR(10)))-1)) *
                  (VALUE(MID(_xlfn.TEXTSPLIT('Data Table'!E308, CHAR(10)), FIND("-", _xlfn.TEXTSPLIT('Data Table'!E308, CHAR(10)))+2,
                  SEARCH("hrs", _xlfn.TEXTSPLIT('Data Table'!E308, CHAR(10)))-SEARCH("-", _xlfn.TEXTSPLIT('Data Table'!E308, CHAR(10)))-2))/12)
               ), 2),
               "-"
            )
         )
      )
   )
)</f>
        <v>28</v>
      </c>
      <c r="F307" s="203" cm="1">
        <f t="array" ref="F307">IF('Data Table'!F308="", "-",
   IF('Data Table'!F308="-", "-",
      IF(ISNUMBER('Data Table'!F308*1), 'Data Table'!F308,
         IF(ISNUMBER(SEARCH("hrs", 'Data Table'!F308)),
            IFERROR(
               ROUND(SUMPRODUCT(
                  VALUE(LEFT(_xlfn.TEXTSPLIT('Data Table'!F308, CHAR(10)), FIND("-", _xlfn.TEXTSPLIT('Data Table'!F308, CHAR(10)))-1)) *
                  (VALUE(MID(_xlfn.TEXTSPLIT('Data Table'!F308, CHAR(10)), FIND("-", _xlfn.TEXTSPLIT('Data Table'!F308, CHAR(10)))+2,
                  SEARCH("hrs", _xlfn.TEXTSPLIT('Data Table'!F308, CHAR(10)))-SEARCH("-", _xlfn.TEXTSPLIT('Data Table'!F308, CHAR(10)))-2))/12)
               ), 2),
               "-"
            )
         )
      )
   )
)</f>
        <v>9</v>
      </c>
      <c r="G307" s="203" cm="1">
        <f t="array" ref="G307">IF('Data Table'!G308="", "-",
   IF('Data Table'!G308="-", "-",
      IF(ISNUMBER('Data Table'!G308*1), 'Data Table'!G308,
         IF(ISNUMBER(SEARCH("hrs", 'Data Table'!G308)),
            IFERROR(
               ROUND(SUMPRODUCT(
                  VALUE(LEFT(_xlfn.TEXTSPLIT('Data Table'!G308, CHAR(10)), FIND("-", _xlfn.TEXTSPLIT('Data Table'!G308, CHAR(10)))-1)) *
                  (VALUE(MID(_xlfn.TEXTSPLIT('Data Table'!G308, CHAR(10)), FIND("-", _xlfn.TEXTSPLIT('Data Table'!G308, CHAR(10)))+2,
                  SEARCH("hrs", _xlfn.TEXTSPLIT('Data Table'!G308, CHAR(10)))-SEARCH("-", _xlfn.TEXTSPLIT('Data Table'!G308, CHAR(10)))-2))/12)
               ), 2),
               "-"
            )
         )
      )
   )
)</f>
        <v>9</v>
      </c>
      <c r="H307" s="203" cm="1">
        <f t="array" ref="H307">IF('Data Table'!H308="", "-",
   IF('Data Table'!H308="-", "-",
      IF(ISNUMBER('Data Table'!H308*1), 'Data Table'!H308,
         IF(ISNUMBER(SEARCH("hrs", 'Data Table'!H308)),
            IFERROR(
               ROUND(SUMPRODUCT(
                  VALUE(LEFT(_xlfn.TEXTSPLIT('Data Table'!H308, CHAR(10)), FIND("-", _xlfn.TEXTSPLIT('Data Table'!H308, CHAR(10)))-1)) *
                  (VALUE(MID(_xlfn.TEXTSPLIT('Data Table'!H308, CHAR(10)), FIND("-", _xlfn.TEXTSPLIT('Data Table'!H308, CHAR(10)))+2,
                  SEARCH("hrs", _xlfn.TEXTSPLIT('Data Table'!H308, CHAR(10)))-SEARCH("-", _xlfn.TEXTSPLIT('Data Table'!H308, CHAR(10)))-2))/12)
               ), 2),
               "-"
            )
         )
      )
   )
)</f>
        <v>10</v>
      </c>
      <c r="I307" s="203" cm="1">
        <f t="array" ref="I307">IF('Data Table'!I308="", "-",
   IF('Data Table'!I308="-", "-",
      IF(ISNUMBER('Data Table'!I308*1), 'Data Table'!I308,
         IF(ISNUMBER(SEARCH("hrs", 'Data Table'!I308)),
            IFERROR(
               ROUND(SUMPRODUCT(
                  VALUE(LEFT(_xlfn.TEXTSPLIT('Data Table'!I308, CHAR(10)), FIND("-", _xlfn.TEXTSPLIT('Data Table'!I308, CHAR(10)))-1)) *
                  (VALUE(MID(_xlfn.TEXTSPLIT('Data Table'!I308, CHAR(10)), FIND("-", _xlfn.TEXTSPLIT('Data Table'!I308, CHAR(10)))+2,
                  SEARCH("hrs", _xlfn.TEXTSPLIT('Data Table'!I308, CHAR(10)))-SEARCH("-", _xlfn.TEXTSPLIT('Data Table'!I308, CHAR(10)))-2))/12)
               ), 2),
               "-"
            )
         )
      )
   )
)</f>
        <v>9</v>
      </c>
      <c r="J307" s="203" cm="1">
        <f t="array" ref="J307">IF('Data Table'!J308="", "-",
   IF('Data Table'!J308="-", "-",
      IF(ISNUMBER('Data Table'!J308*1), 'Data Table'!J308,
         IF(ISNUMBER(SEARCH("hrs", 'Data Table'!J308)),
            IFERROR(
               ROUND(SUMPRODUCT(
                  VALUE(LEFT(_xlfn.TEXTSPLIT('Data Table'!J308, CHAR(10)), FIND("-", _xlfn.TEXTSPLIT('Data Table'!J308, CHAR(10)))-1)) *
                  (VALUE(MID(_xlfn.TEXTSPLIT('Data Table'!J308, CHAR(10)), FIND("-", _xlfn.TEXTSPLIT('Data Table'!J308, CHAR(10)))+2,
                  SEARCH("hrs", _xlfn.TEXTSPLIT('Data Table'!J308, CHAR(10)))-SEARCH("-", _xlfn.TEXTSPLIT('Data Table'!J308, CHAR(10)))-2))/12)
               ), 2),
               "-"
            )
         )
      )
   )
)</f>
        <v>3</v>
      </c>
      <c r="K307" s="203" cm="1">
        <f t="array" ref="K307">IF('Data Table'!K308="", "-",
   IF('Data Table'!K308="-", "-",
      IF(ISNUMBER('Data Table'!K308*1), 'Data Table'!K308,
         IF(ISNUMBER(SEARCH("hrs", 'Data Table'!K308)),
            IFERROR(
               ROUND(SUMPRODUCT(
                  VALUE(LEFT(_xlfn.TEXTSPLIT('Data Table'!K308, CHAR(10)), FIND("-", _xlfn.TEXTSPLIT('Data Table'!K308, CHAR(10)))-1)) *
                  (VALUE(MID(_xlfn.TEXTSPLIT('Data Table'!K308, CHAR(10)), FIND("-", _xlfn.TEXTSPLIT('Data Table'!K308, CHAR(10)))+2,
                  SEARCH("hrs", _xlfn.TEXTSPLIT('Data Table'!K308, CHAR(10)))-SEARCH("-", _xlfn.TEXTSPLIT('Data Table'!K308, CHAR(10)))-2))/12)
               ), 2),
               "-"
            )
         )
      )
   )
)</f>
        <v>3</v>
      </c>
      <c r="L307" s="203" cm="1">
        <f t="array" ref="L307">IF('Data Table'!N308="", "-",
   IF('Data Table'!N308="-", "-",
      IF(ISNUMBER('Data Table'!N308*1), 'Data Table'!N308,
         IF(ISNUMBER(SEARCH("hrs", 'Data Table'!N308)),
            IFERROR(
               ROUND(SUMPRODUCT(
                  VALUE(LEFT(_xlfn.TEXTSPLIT('Data Table'!N308, CHAR(10)), FIND("-", _xlfn.TEXTSPLIT('Data Table'!N308, CHAR(10)))-1)) *
                  (VALUE(MID(_xlfn.TEXTSPLIT('Data Table'!N308, CHAR(10)), FIND("-", _xlfn.TEXTSPLIT('Data Table'!N308, CHAR(10)))+2,
                  SEARCH("hrs", _xlfn.TEXTSPLIT('Data Table'!N308, CHAR(10)))-SEARCH("-", _xlfn.TEXTSPLIT('Data Table'!N308, CHAR(10)))-2))/12)
               ), 2),
               "-"
            )
         )
      )
   )
)</f>
        <v>3</v>
      </c>
      <c r="M307" s="203" cm="1">
        <f t="array" ref="M307">IF('Data Table'!O308="", "-",
   IF('Data Table'!O308="-", "-",
      IF(ISNUMBER('Data Table'!O308*1), 'Data Table'!O308,
         IF(ISNUMBER(SEARCH("hrs", 'Data Table'!O308)),
            IFERROR(
               ROUND(SUMPRODUCT(
                  VALUE(LEFT(_xlfn.TEXTSPLIT('Data Table'!O308, CHAR(10)), FIND("-", _xlfn.TEXTSPLIT('Data Table'!O308, CHAR(10)))-1)) *
                  (VALUE(MID(_xlfn.TEXTSPLIT('Data Table'!O308, CHAR(10)), FIND("-", _xlfn.TEXTSPLIT('Data Table'!O308, CHAR(10)))+2,
                  SEARCH("hrs", _xlfn.TEXTSPLIT('Data Table'!O308, CHAR(10)))-SEARCH("-", _xlfn.TEXTSPLIT('Data Table'!O308, CHAR(10)))-2))/12)
               ), 2),
               "-"
            )
         )
      )
   )
)</f>
        <v>2</v>
      </c>
      <c r="N307" s="203" cm="1">
        <f t="array" ref="N307">IF('Data Table'!P308="", "-",
   IF('Data Table'!P308="-", "-",
      IF(ISNUMBER('Data Table'!P308*1), 'Data Table'!P308,
         IF(ISNUMBER(SEARCH("hrs", 'Data Table'!P308)),
            IFERROR(
               ROUND(SUMPRODUCT(
                  VALUE(LEFT(_xlfn.TEXTSPLIT('Data Table'!P308, CHAR(10)), FIND("-", _xlfn.TEXTSPLIT('Data Table'!P308, CHAR(10)))-1)) *
                  (VALUE(MID(_xlfn.TEXTSPLIT('Data Table'!P308, CHAR(10)), FIND("-", _xlfn.TEXTSPLIT('Data Table'!P308, CHAR(10)))+2,
                  SEARCH("hrs", _xlfn.TEXTSPLIT('Data Table'!P308, CHAR(10)))-SEARCH("-", _xlfn.TEXTSPLIT('Data Table'!P308, CHAR(10)))-2))/12)
               ), 2),
               "-"
            )
         )
      )
   )
)</f>
        <v>6</v>
      </c>
      <c r="O307" s="203" cm="1">
        <f t="array" ref="O307">IF('Data Table'!Q308="", "-",
   IF('Data Table'!Q308="-", "-",
      IF(ISNUMBER('Data Table'!Q308*1), 'Data Table'!Q308,
         IF(ISNUMBER(SEARCH("hrs", 'Data Table'!Q308)),
            IFERROR(
               ROUND(SUMPRODUCT(
                  VALUE(LEFT(_xlfn.TEXTSPLIT('Data Table'!Q308, CHAR(10)), FIND("-", _xlfn.TEXTSPLIT('Data Table'!Q308, CHAR(10)))-1)) *
                  (VALUE(MID(_xlfn.TEXTSPLIT('Data Table'!Q308, CHAR(10)), FIND("-", _xlfn.TEXTSPLIT('Data Table'!Q308, CHAR(10)))+2,
                  SEARCH("hrs", _xlfn.TEXTSPLIT('Data Table'!Q308, CHAR(10)))-SEARCH("-", _xlfn.TEXTSPLIT('Data Table'!Q308, CHAR(10)))-2))/12)
               ), 2),
               "-"
            )
         )
      )
   )
)</f>
        <v>4</v>
      </c>
      <c r="P307" s="203" cm="1">
        <f t="array" ref="P307">IF('Data Table'!R308="", "-",
   IF('Data Table'!R308="-", "-",
      IF(ISNUMBER('Data Table'!R308*1), 'Data Table'!R308,
         IF(ISNUMBER(SEARCH("hrs", 'Data Table'!R308)),
            IFERROR(
               ROUND(SUMPRODUCT(
                  VALUE(LEFT(_xlfn.TEXTSPLIT('Data Table'!R308, CHAR(10)), FIND("-", _xlfn.TEXTSPLIT('Data Table'!R308, CHAR(10)))-1)) *
                  (VALUE(MID(_xlfn.TEXTSPLIT('Data Table'!R308, CHAR(10)), FIND("-", _xlfn.TEXTSPLIT('Data Table'!R308, CHAR(10)))+2,
                  SEARCH("hrs", _xlfn.TEXTSPLIT('Data Table'!R308, CHAR(10)))-SEARCH("-", _xlfn.TEXTSPLIT('Data Table'!R308, CHAR(10)))-2))/12)
               ), 2),
               "-"
            )
         )
      )
   )
)</f>
        <v>3</v>
      </c>
      <c r="Q307" s="203" cm="1">
        <f t="array" ref="Q307">IF('Data Table'!S308="", "-",
   IF('Data Table'!S308="-", "-",
      IF(ISNUMBER('Data Table'!S308*1), 'Data Table'!S308,
         IF(ISNUMBER(SEARCH("hrs", 'Data Table'!S308)),
            IFERROR(
               ROUND(SUMPRODUCT(
                  VALUE(LEFT(_xlfn.TEXTSPLIT('Data Table'!S308, CHAR(10)), FIND("-", _xlfn.TEXTSPLIT('Data Table'!S308, CHAR(10)))-1)) *
                  (VALUE(MID(_xlfn.TEXTSPLIT('Data Table'!S308, CHAR(10)), FIND("-", _xlfn.TEXTSPLIT('Data Table'!S308, CHAR(10)))+2,
                  SEARCH("hrs", _xlfn.TEXTSPLIT('Data Table'!S308, CHAR(10)))-SEARCH("-", _xlfn.TEXTSPLIT('Data Table'!S308, CHAR(10)))-2))/12)
               ), 2),
               "-"
            )
         )
      )
   )
)</f>
        <v>3</v>
      </c>
      <c r="R307" s="203" cm="1">
        <f t="array" ref="R307">IF('Data Table'!T308="", "-",
   IF('Data Table'!T308="-", "-",
      IF(ISNUMBER('Data Table'!T308*1), 'Data Table'!T308,
         IF(ISNUMBER(SEARCH("hrs", 'Data Table'!T308)),
            IFERROR(
               ROUND(SUMPRODUCT(
                  VALUE(LEFT(_xlfn.TEXTSPLIT('Data Table'!T308, CHAR(10)), FIND("-", _xlfn.TEXTSPLIT('Data Table'!T308, CHAR(10)))-1)) *
                  (VALUE(MID(_xlfn.TEXTSPLIT('Data Table'!T308, CHAR(10)), FIND("-", _xlfn.TEXTSPLIT('Data Table'!T308, CHAR(10)))+2,
                  SEARCH("hrs", _xlfn.TEXTSPLIT('Data Table'!T308, CHAR(10)))-SEARCH("-", _xlfn.TEXTSPLIT('Data Table'!T308, CHAR(10)))-2))/12)
               ), 2),
               "-"
            )
         )
      )
   )
)</f>
        <v>7</v>
      </c>
      <c r="S307" s="203" cm="1">
        <f t="array" ref="S307">IF('Data Table'!U308="", "-",
   IF('Data Table'!U308="-", "-",
      IF(ISNUMBER('Data Table'!U308*1), 'Data Table'!U308,
         IF(ISNUMBER(SEARCH("hrs", 'Data Table'!U308)),
            IFERROR(
               ROUND(SUMPRODUCT(
                  VALUE(LEFT(_xlfn.TEXTSPLIT('Data Table'!U308, CHAR(10)), FIND("-", _xlfn.TEXTSPLIT('Data Table'!U308, CHAR(10)))-1)) *
                  (VALUE(MID(_xlfn.TEXTSPLIT('Data Table'!U308, CHAR(10)), FIND("-", _xlfn.TEXTSPLIT('Data Table'!U308, CHAR(10)))+2,
                  SEARCH("hrs", _xlfn.TEXTSPLIT('Data Table'!U308, CHAR(10)))-SEARCH("-", _xlfn.TEXTSPLIT('Data Table'!U308, CHAR(10)))-2))/12)
               ), 2),
               "-"
            )
         )
      )
   )
)</f>
        <v>7</v>
      </c>
      <c r="T307" s="251">
        <v>31894</v>
      </c>
      <c r="U307" s="251">
        <v>77035</v>
      </c>
      <c r="V307" s="251">
        <v>994</v>
      </c>
      <c r="W307" s="295"/>
    </row>
    <row r="308" spans="1:23">
      <c r="A308" s="405">
        <v>45618</v>
      </c>
      <c r="B308" s="203" cm="1">
        <f t="array" ref="B308">IF('Data Table'!B309="", "-",
   IF('Data Table'!B309="-", "-",
      IF(ISNUMBER('Data Table'!B309*1), 'Data Table'!B309,
         IF(ISNUMBER(SEARCH("hrs", 'Data Table'!B309)),
            IFERROR(
               ROUND(SUMPRODUCT(
                  VALUE(LEFT(_xlfn.TEXTSPLIT('Data Table'!B309, CHAR(10)), FIND("-", _xlfn.TEXTSPLIT('Data Table'!B309, CHAR(10)))-1)) *
                  (VALUE(MID(_xlfn.TEXTSPLIT('Data Table'!B309, CHAR(10)), FIND("-", _xlfn.TEXTSPLIT('Data Table'!B309, CHAR(10)))+2,
                  SEARCH("hrs", _xlfn.TEXTSPLIT('Data Table'!B309, CHAR(10)))-SEARCH("-", _xlfn.TEXTSPLIT('Data Table'!B309, CHAR(10)))-2))/12)
               ), 2),
               "-"
            )
         )
      )
   )
)</f>
        <v>154</v>
      </c>
      <c r="C308" s="203" cm="1">
        <f t="array" ref="C308">IF('Data Table'!C309="", "-",
   IF('Data Table'!C309="-", "-",
      IF(ISNUMBER('Data Table'!C309*1), 'Data Table'!C309,
         IF(ISNUMBER(SEARCH("hrs", 'Data Table'!C309)),
            IFERROR(
               ROUND(SUMPRODUCT(
                  VALUE(LEFT(_xlfn.TEXTSPLIT('Data Table'!C309, CHAR(10)), FIND("-", _xlfn.TEXTSPLIT('Data Table'!C309, CHAR(10)))-1)) *
                  (VALUE(MID(_xlfn.TEXTSPLIT('Data Table'!C309, CHAR(10)), FIND("-", _xlfn.TEXTSPLIT('Data Table'!C309, CHAR(10)))+2,
                  SEARCH("hrs", _xlfn.TEXTSPLIT('Data Table'!C309, CHAR(10)))-SEARCH("-", _xlfn.TEXTSPLIT('Data Table'!C309, CHAR(10)))-2))/12)
               ), 2),
               "-"
            )
         )
      )
   )
)</f>
        <v>171</v>
      </c>
      <c r="D308" s="203" cm="1">
        <f t="array" ref="D308">IF('Data Table'!D309="", "-",
   IF('Data Table'!D309="-", "-",
      IF(ISNUMBER('Data Table'!D309*1), 'Data Table'!D309,
         IF(ISNUMBER(SEARCH("hrs", 'Data Table'!D309)),
            IFERROR(
               ROUND(SUMPRODUCT(
                  VALUE(LEFT(_xlfn.TEXTSPLIT('Data Table'!D309, CHAR(10)), FIND("-", _xlfn.TEXTSPLIT('Data Table'!D309, CHAR(10)))-1)) *
                  (VALUE(MID(_xlfn.TEXTSPLIT('Data Table'!D309, CHAR(10)), FIND("-", _xlfn.TEXTSPLIT('Data Table'!D309, CHAR(10)))+2,
                  SEARCH("hrs", _xlfn.TEXTSPLIT('Data Table'!D309, CHAR(10)))-SEARCH("-", _xlfn.TEXTSPLIT('Data Table'!D309, CHAR(10)))-2))/12)
               ), 2),
               "-"
            )
         )
      )
   )
)</f>
        <v>28</v>
      </c>
      <c r="E308" s="203" cm="1">
        <f t="array" ref="E308">IF('Data Table'!E309="", "-",
   IF('Data Table'!E309="-", "-",
      IF(ISNUMBER('Data Table'!E309*1), 'Data Table'!E309,
         IF(ISNUMBER(SEARCH("hrs", 'Data Table'!E309)),
            IFERROR(
               ROUND(SUMPRODUCT(
                  VALUE(LEFT(_xlfn.TEXTSPLIT('Data Table'!E309, CHAR(10)), FIND("-", _xlfn.TEXTSPLIT('Data Table'!E309, CHAR(10)))-1)) *
                  (VALUE(MID(_xlfn.TEXTSPLIT('Data Table'!E309, CHAR(10)), FIND("-", _xlfn.TEXTSPLIT('Data Table'!E309, CHAR(10)))+2,
                  SEARCH("hrs", _xlfn.TEXTSPLIT('Data Table'!E309, CHAR(10)))-SEARCH("-", _xlfn.TEXTSPLIT('Data Table'!E309, CHAR(10)))-2))/12)
               ), 2),
               "-"
            )
         )
      )
   )
)</f>
        <v>28</v>
      </c>
      <c r="F308" s="203" cm="1">
        <f t="array" ref="F308">IF('Data Table'!F309="", "-",
   IF('Data Table'!F309="-", "-",
      IF(ISNUMBER('Data Table'!F309*1), 'Data Table'!F309,
         IF(ISNUMBER(SEARCH("hrs", 'Data Table'!F309)),
            IFERROR(
               ROUND(SUMPRODUCT(
                  VALUE(LEFT(_xlfn.TEXTSPLIT('Data Table'!F309, CHAR(10)), FIND("-", _xlfn.TEXTSPLIT('Data Table'!F309, CHAR(10)))-1)) *
                  (VALUE(MID(_xlfn.TEXTSPLIT('Data Table'!F309, CHAR(10)), FIND("-", _xlfn.TEXTSPLIT('Data Table'!F309, CHAR(10)))+2,
                  SEARCH("hrs", _xlfn.TEXTSPLIT('Data Table'!F309, CHAR(10)))-SEARCH("-", _xlfn.TEXTSPLIT('Data Table'!F309, CHAR(10)))-2))/12)
               ), 2),
               "-"
            )
         )
      )
   )
)</f>
        <v>8</v>
      </c>
      <c r="G308" s="203" cm="1">
        <f t="array" ref="G308">IF('Data Table'!G309="", "-",
   IF('Data Table'!G309="-", "-",
      IF(ISNUMBER('Data Table'!G309*1), 'Data Table'!G309,
         IF(ISNUMBER(SEARCH("hrs", 'Data Table'!G309)),
            IFERROR(
               ROUND(SUMPRODUCT(
                  VALUE(LEFT(_xlfn.TEXTSPLIT('Data Table'!G309, CHAR(10)), FIND("-", _xlfn.TEXTSPLIT('Data Table'!G309, CHAR(10)))-1)) *
                  (VALUE(MID(_xlfn.TEXTSPLIT('Data Table'!G309, CHAR(10)), FIND("-", _xlfn.TEXTSPLIT('Data Table'!G309, CHAR(10)))+2,
                  SEARCH("hrs", _xlfn.TEXTSPLIT('Data Table'!G309, CHAR(10)))-SEARCH("-", _xlfn.TEXTSPLIT('Data Table'!G309, CHAR(10)))-2))/12)
               ), 2),
               "-"
            )
         )
      )
   )
)</f>
        <v>8</v>
      </c>
      <c r="H308" s="203" cm="1">
        <f t="array" ref="H308">IF('Data Table'!H309="", "-",
   IF('Data Table'!H309="-", "-",
      IF(ISNUMBER('Data Table'!H309*1), 'Data Table'!H309,
         IF(ISNUMBER(SEARCH("hrs", 'Data Table'!H309)),
            IFERROR(
               ROUND(SUMPRODUCT(
                  VALUE(LEFT(_xlfn.TEXTSPLIT('Data Table'!H309, CHAR(10)), FIND("-", _xlfn.TEXTSPLIT('Data Table'!H309, CHAR(10)))-1)) *
                  (VALUE(MID(_xlfn.TEXTSPLIT('Data Table'!H309, CHAR(10)), FIND("-", _xlfn.TEXTSPLIT('Data Table'!H309, CHAR(10)))+2,
                  SEARCH("hrs", _xlfn.TEXTSPLIT('Data Table'!H309, CHAR(10)))-SEARCH("-", _xlfn.TEXTSPLIT('Data Table'!H309, CHAR(10)))-2))/12)
               ), 2),
               "-"
            )
         )
      )
   )
)</f>
        <v>10</v>
      </c>
      <c r="I308" s="203" cm="1">
        <f t="array" ref="I308">IF('Data Table'!I309="", "-",
   IF('Data Table'!I309="-", "-",
      IF(ISNUMBER('Data Table'!I309*1), 'Data Table'!I309,
         IF(ISNUMBER(SEARCH("hrs", 'Data Table'!I309)),
            IFERROR(
               ROUND(SUMPRODUCT(
                  VALUE(LEFT(_xlfn.TEXTSPLIT('Data Table'!I309, CHAR(10)), FIND("-", _xlfn.TEXTSPLIT('Data Table'!I309, CHAR(10)))-1)) *
                  (VALUE(MID(_xlfn.TEXTSPLIT('Data Table'!I309, CHAR(10)), FIND("-", _xlfn.TEXTSPLIT('Data Table'!I309, CHAR(10)))+2,
                  SEARCH("hrs", _xlfn.TEXTSPLIT('Data Table'!I309, CHAR(10)))-SEARCH("-", _xlfn.TEXTSPLIT('Data Table'!I309, CHAR(10)))-2))/12)
               ), 2),
               "-"
            )
         )
      )
   )
)</f>
        <v>9</v>
      </c>
      <c r="J308" s="203" cm="1">
        <f t="array" ref="J308">IF('Data Table'!J309="", "-",
   IF('Data Table'!J309="-", "-",
      IF(ISNUMBER('Data Table'!J309*1), 'Data Table'!J309,
         IF(ISNUMBER(SEARCH("hrs", 'Data Table'!J309)),
            IFERROR(
               ROUND(SUMPRODUCT(
                  VALUE(LEFT(_xlfn.TEXTSPLIT('Data Table'!J309, CHAR(10)), FIND("-", _xlfn.TEXTSPLIT('Data Table'!J309, CHAR(10)))-1)) *
                  (VALUE(MID(_xlfn.TEXTSPLIT('Data Table'!J309, CHAR(10)), FIND("-", _xlfn.TEXTSPLIT('Data Table'!J309, CHAR(10)))+2,
                  SEARCH("hrs", _xlfn.TEXTSPLIT('Data Table'!J309, CHAR(10)))-SEARCH("-", _xlfn.TEXTSPLIT('Data Table'!J309, CHAR(10)))-2))/12)
               ), 2),
               "-"
            )
         )
      )
   )
)</f>
        <v>3</v>
      </c>
      <c r="K308" s="203" cm="1">
        <f t="array" ref="K308">IF('Data Table'!K309="", "-",
   IF('Data Table'!K309="-", "-",
      IF(ISNUMBER('Data Table'!K309*1), 'Data Table'!K309,
         IF(ISNUMBER(SEARCH("hrs", 'Data Table'!K309)),
            IFERROR(
               ROUND(SUMPRODUCT(
                  VALUE(LEFT(_xlfn.TEXTSPLIT('Data Table'!K309, CHAR(10)), FIND("-", _xlfn.TEXTSPLIT('Data Table'!K309, CHAR(10)))-1)) *
                  (VALUE(MID(_xlfn.TEXTSPLIT('Data Table'!K309, CHAR(10)), FIND("-", _xlfn.TEXTSPLIT('Data Table'!K309, CHAR(10)))+2,
                  SEARCH("hrs", _xlfn.TEXTSPLIT('Data Table'!K309, CHAR(10)))-SEARCH("-", _xlfn.TEXTSPLIT('Data Table'!K309, CHAR(10)))-2))/12)
               ), 2),
               "-"
            )
         )
      )
   )
)</f>
        <v>3</v>
      </c>
      <c r="L308" s="203" cm="1">
        <f t="array" ref="L308">IF('Data Table'!N309="", "-",
   IF('Data Table'!N309="-", "-",
      IF(ISNUMBER('Data Table'!N309*1), 'Data Table'!N309,
         IF(ISNUMBER(SEARCH("hrs", 'Data Table'!N309)),
            IFERROR(
               ROUND(SUMPRODUCT(
                  VALUE(LEFT(_xlfn.TEXTSPLIT('Data Table'!N309, CHAR(10)), FIND("-", _xlfn.TEXTSPLIT('Data Table'!N309, CHAR(10)))-1)) *
                  (VALUE(MID(_xlfn.TEXTSPLIT('Data Table'!N309, CHAR(10)), FIND("-", _xlfn.TEXTSPLIT('Data Table'!N309, CHAR(10)))+2,
                  SEARCH("hrs", _xlfn.TEXTSPLIT('Data Table'!N309, CHAR(10)))-SEARCH("-", _xlfn.TEXTSPLIT('Data Table'!N309, CHAR(10)))-2))/12)
               ), 2),
               "-"
            )
         )
      )
   )
)</f>
        <v>3</v>
      </c>
      <c r="M308" s="203" cm="1">
        <f t="array" ref="M308">IF('Data Table'!O309="", "-",
   IF('Data Table'!O309="-", "-",
      IF(ISNUMBER('Data Table'!O309*1), 'Data Table'!O309,
         IF(ISNUMBER(SEARCH("hrs", 'Data Table'!O309)),
            IFERROR(
               ROUND(SUMPRODUCT(
                  VALUE(LEFT(_xlfn.TEXTSPLIT('Data Table'!O309, CHAR(10)), FIND("-", _xlfn.TEXTSPLIT('Data Table'!O309, CHAR(10)))-1)) *
                  (VALUE(MID(_xlfn.TEXTSPLIT('Data Table'!O309, CHAR(10)), FIND("-", _xlfn.TEXTSPLIT('Data Table'!O309, CHAR(10)))+2,
                  SEARCH("hrs", _xlfn.TEXTSPLIT('Data Table'!O309, CHAR(10)))-SEARCH("-", _xlfn.TEXTSPLIT('Data Table'!O309, CHAR(10)))-2))/12)
               ), 2),
               "-"
            )
         )
      )
   )
)</f>
        <v>2</v>
      </c>
      <c r="N308" s="203" cm="1">
        <f t="array" ref="N308">IF('Data Table'!P309="", "-",
   IF('Data Table'!P309="-", "-",
      IF(ISNUMBER('Data Table'!P309*1), 'Data Table'!P309,
         IF(ISNUMBER(SEARCH("hrs", 'Data Table'!P309)),
            IFERROR(
               ROUND(SUMPRODUCT(
                  VALUE(LEFT(_xlfn.TEXTSPLIT('Data Table'!P309, CHAR(10)), FIND("-", _xlfn.TEXTSPLIT('Data Table'!P309, CHAR(10)))-1)) *
                  (VALUE(MID(_xlfn.TEXTSPLIT('Data Table'!P309, CHAR(10)), FIND("-", _xlfn.TEXTSPLIT('Data Table'!P309, CHAR(10)))+2,
                  SEARCH("hrs", _xlfn.TEXTSPLIT('Data Table'!P309, CHAR(10)))-SEARCH("-", _xlfn.TEXTSPLIT('Data Table'!P309, CHAR(10)))-2))/12)
               ), 2),
               "-"
            )
         )
      )
   )
)</f>
        <v>6</v>
      </c>
      <c r="O308" s="203" cm="1">
        <f t="array" ref="O308">IF('Data Table'!Q309="", "-",
   IF('Data Table'!Q309="-", "-",
      IF(ISNUMBER('Data Table'!Q309*1), 'Data Table'!Q309,
         IF(ISNUMBER(SEARCH("hrs", 'Data Table'!Q309)),
            IFERROR(
               ROUND(SUMPRODUCT(
                  VALUE(LEFT(_xlfn.TEXTSPLIT('Data Table'!Q309, CHAR(10)), FIND("-", _xlfn.TEXTSPLIT('Data Table'!Q309, CHAR(10)))-1)) *
                  (VALUE(MID(_xlfn.TEXTSPLIT('Data Table'!Q309, CHAR(10)), FIND("-", _xlfn.TEXTSPLIT('Data Table'!Q309, CHAR(10)))+2,
                  SEARCH("hrs", _xlfn.TEXTSPLIT('Data Table'!Q309, CHAR(10)))-SEARCH("-", _xlfn.TEXTSPLIT('Data Table'!Q309, CHAR(10)))-2))/12)
               ), 2),
               "-"
            )
         )
      )
   )
)</f>
        <v>6</v>
      </c>
      <c r="P308" s="203" cm="1">
        <f t="array" ref="P308">IF('Data Table'!R309="", "-",
   IF('Data Table'!R309="-", "-",
      IF(ISNUMBER('Data Table'!R309*1), 'Data Table'!R309,
         IF(ISNUMBER(SEARCH("hrs", 'Data Table'!R309)),
            IFERROR(
               ROUND(SUMPRODUCT(
                  VALUE(LEFT(_xlfn.TEXTSPLIT('Data Table'!R309, CHAR(10)), FIND("-", _xlfn.TEXTSPLIT('Data Table'!R309, CHAR(10)))-1)) *
                  (VALUE(MID(_xlfn.TEXTSPLIT('Data Table'!R309, CHAR(10)), FIND("-", _xlfn.TEXTSPLIT('Data Table'!R309, CHAR(10)))+2,
                  SEARCH("hrs", _xlfn.TEXTSPLIT('Data Table'!R309, CHAR(10)))-SEARCH("-", _xlfn.TEXTSPLIT('Data Table'!R309, CHAR(10)))-2))/12)
               ), 2),
               "-"
            )
         )
      )
   )
)</f>
        <v>3</v>
      </c>
      <c r="Q308" s="203" cm="1">
        <f t="array" ref="Q308">IF('Data Table'!S309="", "-",
   IF('Data Table'!S309="-", "-",
      IF(ISNUMBER('Data Table'!S309*1), 'Data Table'!S309,
         IF(ISNUMBER(SEARCH("hrs", 'Data Table'!S309)),
            IFERROR(
               ROUND(SUMPRODUCT(
                  VALUE(LEFT(_xlfn.TEXTSPLIT('Data Table'!S309, CHAR(10)), FIND("-", _xlfn.TEXTSPLIT('Data Table'!S309, CHAR(10)))-1)) *
                  (VALUE(MID(_xlfn.TEXTSPLIT('Data Table'!S309, CHAR(10)), FIND("-", _xlfn.TEXTSPLIT('Data Table'!S309, CHAR(10)))+2,
                  SEARCH("hrs", _xlfn.TEXTSPLIT('Data Table'!S309, CHAR(10)))-SEARCH("-", _xlfn.TEXTSPLIT('Data Table'!S309, CHAR(10)))-2))/12)
               ), 2),
               "-"
            )
         )
      )
   )
)</f>
        <v>4</v>
      </c>
      <c r="R308" s="203" cm="1">
        <f t="array" ref="R308">IF('Data Table'!T309="", "-",
   IF('Data Table'!T309="-", "-",
      IF(ISNUMBER('Data Table'!T309*1), 'Data Table'!T309,
         IF(ISNUMBER(SEARCH("hrs", 'Data Table'!T309)),
            IFERROR(
               ROUND(SUMPRODUCT(
                  VALUE(LEFT(_xlfn.TEXTSPLIT('Data Table'!T309, CHAR(10)), FIND("-", _xlfn.TEXTSPLIT('Data Table'!T309, CHAR(10)))-1)) *
                  (VALUE(MID(_xlfn.TEXTSPLIT('Data Table'!T309, CHAR(10)), FIND("-", _xlfn.TEXTSPLIT('Data Table'!T309, CHAR(10)))+2,
                  SEARCH("hrs", _xlfn.TEXTSPLIT('Data Table'!T309, CHAR(10)))-SEARCH("-", _xlfn.TEXTSPLIT('Data Table'!T309, CHAR(10)))-2))/12)
               ), 2),
               "-"
            )
         )
      )
   )
)</f>
        <v>7</v>
      </c>
      <c r="S308" s="203" cm="1">
        <f t="array" ref="S308">IF('Data Table'!U309="", "-",
   IF('Data Table'!U309="-", "-",
      IF(ISNUMBER('Data Table'!U309*1), 'Data Table'!U309,
         IF(ISNUMBER(SEARCH("hrs", 'Data Table'!U309)),
            IFERROR(
               ROUND(SUMPRODUCT(
                  VALUE(LEFT(_xlfn.TEXTSPLIT('Data Table'!U309, CHAR(10)), FIND("-", _xlfn.TEXTSPLIT('Data Table'!U309, CHAR(10)))-1)) *
                  (VALUE(MID(_xlfn.TEXTSPLIT('Data Table'!U309, CHAR(10)), FIND("-", _xlfn.TEXTSPLIT('Data Table'!U309, CHAR(10)))+2,
                  SEARCH("hrs", _xlfn.TEXTSPLIT('Data Table'!U309, CHAR(10)))-SEARCH("-", _xlfn.TEXTSPLIT('Data Table'!U309, CHAR(10)))-2))/12)
               ), 2),
               "-"
            )
         )
      )
   )
)</f>
        <v>7</v>
      </c>
      <c r="T308" s="406">
        <v>29332.313999999998</v>
      </c>
      <c r="U308" s="395">
        <v>73180</v>
      </c>
      <c r="V308" s="395">
        <v>944</v>
      </c>
    </row>
    <row r="309" spans="1:23" ht="15.75" customHeight="1">
      <c r="A309" s="405">
        <v>45619</v>
      </c>
      <c r="B309" s="203" cm="1">
        <f t="array" ref="B309">IF('Data Table'!B310="", "-",
   IF('Data Table'!B310="-", "-",
      IF(ISNUMBER('Data Table'!B310*1), 'Data Table'!B310,
         IF(ISNUMBER(SEARCH("hrs", 'Data Table'!B310)),
            IFERROR(
               ROUND(SUMPRODUCT(
                  VALUE(LEFT(_xlfn.TEXTSPLIT('Data Table'!B310, CHAR(10)), FIND("-", _xlfn.TEXTSPLIT('Data Table'!B310, CHAR(10)))-1)) *
                  (VALUE(MID(_xlfn.TEXTSPLIT('Data Table'!B310, CHAR(10)), FIND("-", _xlfn.TEXTSPLIT('Data Table'!B310, CHAR(10)))+2,
                  SEARCH("hrs", _xlfn.TEXTSPLIT('Data Table'!B310, CHAR(10)))-SEARCH("-", _xlfn.TEXTSPLIT('Data Table'!B310, CHAR(10)))-2))/12)
               ), 2),
               "-"
            )
         )
      )
   )
)</f>
        <v>150</v>
      </c>
      <c r="C309" s="203" cm="1">
        <f t="array" ref="C309">IF('Data Table'!C310="", "-",
   IF('Data Table'!C310="-", "-",
      IF(ISNUMBER('Data Table'!C310*1), 'Data Table'!C310,
         IF(ISNUMBER(SEARCH("hrs", 'Data Table'!C310)),
            IFERROR(
               ROUND(SUMPRODUCT(
                  VALUE(LEFT(_xlfn.TEXTSPLIT('Data Table'!C310, CHAR(10)), FIND("-", _xlfn.TEXTSPLIT('Data Table'!C310, CHAR(10)))-1)) *
                  (VALUE(MID(_xlfn.TEXTSPLIT('Data Table'!C310, CHAR(10)), FIND("-", _xlfn.TEXTSPLIT('Data Table'!C310, CHAR(10)))+2,
                  SEARCH("hrs", _xlfn.TEXTSPLIT('Data Table'!C310, CHAR(10)))-SEARCH("-", _xlfn.TEXTSPLIT('Data Table'!C310, CHAR(10)))-2))/12)
               ), 2),
               "-"
            )
         )
      )
   )
)</f>
        <v>153</v>
      </c>
      <c r="D309" s="203" cm="1">
        <f t="array" ref="D309">IF('Data Table'!D310="", "-",
   IF('Data Table'!D310="-", "-",
      IF(ISNUMBER('Data Table'!D310*1), 'Data Table'!D310,
         IF(ISNUMBER(SEARCH("hrs", 'Data Table'!D310)),
            IFERROR(
               ROUND(SUMPRODUCT(
                  VALUE(LEFT(_xlfn.TEXTSPLIT('Data Table'!D310, CHAR(10)), FIND("-", _xlfn.TEXTSPLIT('Data Table'!D310, CHAR(10)))-1)) *
                  (VALUE(MID(_xlfn.TEXTSPLIT('Data Table'!D310, CHAR(10)), FIND("-", _xlfn.TEXTSPLIT('Data Table'!D310, CHAR(10)))+2,
                  SEARCH("hrs", _xlfn.TEXTSPLIT('Data Table'!D310, CHAR(10)))-SEARCH("-", _xlfn.TEXTSPLIT('Data Table'!D310, CHAR(10)))-2))/12)
               ), 2),
               "-"
            )
         )
      )
   )
)</f>
        <v>28</v>
      </c>
      <c r="E309" s="203" cm="1">
        <f t="array" ref="E309">IF('Data Table'!E310="", "-",
   IF('Data Table'!E310="-", "-",
      IF(ISNUMBER('Data Table'!E310*1), 'Data Table'!E310,
         IF(ISNUMBER(SEARCH("hrs", 'Data Table'!E310)),
            IFERROR(
               ROUND(SUMPRODUCT(
                  VALUE(LEFT(_xlfn.TEXTSPLIT('Data Table'!E310, CHAR(10)), FIND("-", _xlfn.TEXTSPLIT('Data Table'!E310, CHAR(10)))-1)) *
                  (VALUE(MID(_xlfn.TEXTSPLIT('Data Table'!E310, CHAR(10)), FIND("-", _xlfn.TEXTSPLIT('Data Table'!E310, CHAR(10)))+2,
                  SEARCH("hrs", _xlfn.TEXTSPLIT('Data Table'!E310, CHAR(10)))-SEARCH("-", _xlfn.TEXTSPLIT('Data Table'!E310, CHAR(10)))-2))/12)
               ), 2),
               "-"
            )
         )
      )
   )
)</f>
        <v>28</v>
      </c>
      <c r="F309" s="203" cm="1">
        <f t="array" ref="F309">IF('Data Table'!F310="", "-",
   IF('Data Table'!F310="-", "-",
      IF(ISNUMBER('Data Table'!F310*1), 'Data Table'!F310,
         IF(ISNUMBER(SEARCH("hrs", 'Data Table'!F310)),
            IFERROR(
               ROUND(SUMPRODUCT(
                  VALUE(LEFT(_xlfn.TEXTSPLIT('Data Table'!F310, CHAR(10)), FIND("-", _xlfn.TEXTSPLIT('Data Table'!F310, CHAR(10)))-1)) *
                  (VALUE(MID(_xlfn.TEXTSPLIT('Data Table'!F310, CHAR(10)), FIND("-", _xlfn.TEXTSPLIT('Data Table'!F310, CHAR(10)))+2,
                  SEARCH("hrs", _xlfn.TEXTSPLIT('Data Table'!F310, CHAR(10)))-SEARCH("-", _xlfn.TEXTSPLIT('Data Table'!F310, CHAR(10)))-2))/12)
               ), 2),
               "-"
            )
         )
      )
   )
)</f>
        <v>9</v>
      </c>
      <c r="G309" s="203" cm="1">
        <f t="array" ref="G309">IF('Data Table'!G310="", "-",
   IF('Data Table'!G310="-", "-",
      IF(ISNUMBER('Data Table'!G310*1), 'Data Table'!G310,
         IF(ISNUMBER(SEARCH("hrs", 'Data Table'!G310)),
            IFERROR(
               ROUND(SUMPRODUCT(
                  VALUE(LEFT(_xlfn.TEXTSPLIT('Data Table'!G310, CHAR(10)), FIND("-", _xlfn.TEXTSPLIT('Data Table'!G310, CHAR(10)))-1)) *
                  (VALUE(MID(_xlfn.TEXTSPLIT('Data Table'!G310, CHAR(10)), FIND("-", _xlfn.TEXTSPLIT('Data Table'!G310, CHAR(10)))+2,
                  SEARCH("hrs", _xlfn.TEXTSPLIT('Data Table'!G310, CHAR(10)))-SEARCH("-", _xlfn.TEXTSPLIT('Data Table'!G310, CHAR(10)))-2))/12)
               ), 2),
               "-"
            )
         )
      )
   )
)</f>
        <v>10</v>
      </c>
      <c r="H309" s="203" cm="1">
        <f t="array" ref="H309">IF('Data Table'!H310="", "-",
   IF('Data Table'!H310="-", "-",
      IF(ISNUMBER('Data Table'!H310*1), 'Data Table'!H310,
         IF(ISNUMBER(SEARCH("hrs", 'Data Table'!H310)),
            IFERROR(
               ROUND(SUMPRODUCT(
                  VALUE(LEFT(_xlfn.TEXTSPLIT('Data Table'!H310, CHAR(10)), FIND("-", _xlfn.TEXTSPLIT('Data Table'!H310, CHAR(10)))-1)) *
                  (VALUE(MID(_xlfn.TEXTSPLIT('Data Table'!H310, CHAR(10)), FIND("-", _xlfn.TEXTSPLIT('Data Table'!H310, CHAR(10)))+2,
                  SEARCH("hrs", _xlfn.TEXTSPLIT('Data Table'!H310, CHAR(10)))-SEARCH("-", _xlfn.TEXTSPLIT('Data Table'!H310, CHAR(10)))-2))/12)
               ), 2),
               "-"
            )
         )
      )
   )
)</f>
        <v>11</v>
      </c>
      <c r="I309" s="203" cm="1">
        <f t="array" ref="I309">IF('Data Table'!I310="", "-",
   IF('Data Table'!I310="-", "-",
      IF(ISNUMBER('Data Table'!I310*1), 'Data Table'!I310,
         IF(ISNUMBER(SEARCH("hrs", 'Data Table'!I310)),
            IFERROR(
               ROUND(SUMPRODUCT(
                  VALUE(LEFT(_xlfn.TEXTSPLIT('Data Table'!I310, CHAR(10)), FIND("-", _xlfn.TEXTSPLIT('Data Table'!I310, CHAR(10)))-1)) *
                  (VALUE(MID(_xlfn.TEXTSPLIT('Data Table'!I310, CHAR(10)), FIND("-", _xlfn.TEXTSPLIT('Data Table'!I310, CHAR(10)))+2,
                  SEARCH("hrs", _xlfn.TEXTSPLIT('Data Table'!I310, CHAR(10)))-SEARCH("-", _xlfn.TEXTSPLIT('Data Table'!I310, CHAR(10)))-2))/12)
               ), 2),
               "-"
            )
         )
      )
   )
)</f>
        <v>10</v>
      </c>
      <c r="J309" s="203" cm="1">
        <f t="array" ref="J309">IF('Data Table'!J310="", "-",
   IF('Data Table'!J310="-", "-",
      IF(ISNUMBER('Data Table'!J310*1), 'Data Table'!J310,
         IF(ISNUMBER(SEARCH("hrs", 'Data Table'!J310)),
            IFERROR(
               ROUND(SUMPRODUCT(
                  VALUE(LEFT(_xlfn.TEXTSPLIT('Data Table'!J310, CHAR(10)), FIND("-", _xlfn.TEXTSPLIT('Data Table'!J310, CHAR(10)))-1)) *
                  (VALUE(MID(_xlfn.TEXTSPLIT('Data Table'!J310, CHAR(10)), FIND("-", _xlfn.TEXTSPLIT('Data Table'!J310, CHAR(10)))+2,
                  SEARCH("hrs", _xlfn.TEXTSPLIT('Data Table'!J310, CHAR(10)))-SEARCH("-", _xlfn.TEXTSPLIT('Data Table'!J310, CHAR(10)))-2))/12)
               ), 2),
               "-"
            )
         )
      )
   )
)</f>
        <v>3</v>
      </c>
      <c r="K309" s="203" cm="1">
        <f t="array" ref="K309">IF('Data Table'!K310="", "-",
   IF('Data Table'!K310="-", "-",
      IF(ISNUMBER('Data Table'!K310*1), 'Data Table'!K310,
         IF(ISNUMBER(SEARCH("hrs", 'Data Table'!K310)),
            IFERROR(
               ROUND(SUMPRODUCT(
                  VALUE(LEFT(_xlfn.TEXTSPLIT('Data Table'!K310, CHAR(10)), FIND("-", _xlfn.TEXTSPLIT('Data Table'!K310, CHAR(10)))-1)) *
                  (VALUE(MID(_xlfn.TEXTSPLIT('Data Table'!K310, CHAR(10)), FIND("-", _xlfn.TEXTSPLIT('Data Table'!K310, CHAR(10)))+2,
                  SEARCH("hrs", _xlfn.TEXTSPLIT('Data Table'!K310, CHAR(10)))-SEARCH("-", _xlfn.TEXTSPLIT('Data Table'!K310, CHAR(10)))-2))/12)
               ), 2),
               "-"
            )
         )
      )
   )
)</f>
        <v>3</v>
      </c>
      <c r="L309" s="203" cm="1">
        <f t="array" ref="L309">IF('Data Table'!N310="", "-",
   IF('Data Table'!N310="-", "-",
      IF(ISNUMBER('Data Table'!N310*1), 'Data Table'!N310,
         IF(ISNUMBER(SEARCH("hrs", 'Data Table'!N310)),
            IFERROR(
               ROUND(SUMPRODUCT(
                  VALUE(LEFT(_xlfn.TEXTSPLIT('Data Table'!N310, CHAR(10)), FIND("-", _xlfn.TEXTSPLIT('Data Table'!N310, CHAR(10)))-1)) *
                  (VALUE(MID(_xlfn.TEXTSPLIT('Data Table'!N310, CHAR(10)), FIND("-", _xlfn.TEXTSPLIT('Data Table'!N310, CHAR(10)))+2,
                  SEARCH("hrs", _xlfn.TEXTSPLIT('Data Table'!N310, CHAR(10)))-SEARCH("-", _xlfn.TEXTSPLIT('Data Table'!N310, CHAR(10)))-2))/12)
               ), 2),
               "-"
            )
         )
      )
   )
)</f>
        <v>2</v>
      </c>
      <c r="M309" s="203" cm="1">
        <f t="array" ref="M309">IF('Data Table'!O310="", "-",
   IF('Data Table'!O310="-", "-",
      IF(ISNUMBER('Data Table'!O310*1), 'Data Table'!O310,
         IF(ISNUMBER(SEARCH("hrs", 'Data Table'!O310)),
            IFERROR(
               ROUND(SUMPRODUCT(
                  VALUE(LEFT(_xlfn.TEXTSPLIT('Data Table'!O310, CHAR(10)), FIND("-", _xlfn.TEXTSPLIT('Data Table'!O310, CHAR(10)))-1)) *
                  (VALUE(MID(_xlfn.TEXTSPLIT('Data Table'!O310, CHAR(10)), FIND("-", _xlfn.TEXTSPLIT('Data Table'!O310, CHAR(10)))+2,
                  SEARCH("hrs", _xlfn.TEXTSPLIT('Data Table'!O310, CHAR(10)))-SEARCH("-", _xlfn.TEXTSPLIT('Data Table'!O310, CHAR(10)))-2))/12)
               ), 2),
               "-"
            )
         )
      )
   )
)</f>
        <v>2</v>
      </c>
      <c r="N309" s="203" cm="1">
        <f t="array" ref="N309">IF('Data Table'!P310="", "-",
   IF('Data Table'!P310="-", "-",
      IF(ISNUMBER('Data Table'!P310*1), 'Data Table'!P310,
         IF(ISNUMBER(SEARCH("hrs", 'Data Table'!P310)),
            IFERROR(
               ROUND(SUMPRODUCT(
                  VALUE(LEFT(_xlfn.TEXTSPLIT('Data Table'!P310, CHAR(10)), FIND("-", _xlfn.TEXTSPLIT('Data Table'!P310, CHAR(10)))-1)) *
                  (VALUE(MID(_xlfn.TEXTSPLIT('Data Table'!P310, CHAR(10)), FIND("-", _xlfn.TEXTSPLIT('Data Table'!P310, CHAR(10)))+2,
                  SEARCH("hrs", _xlfn.TEXTSPLIT('Data Table'!P310, CHAR(10)))-SEARCH("-", _xlfn.TEXTSPLIT('Data Table'!P310, CHAR(10)))-2))/12)
               ), 2),
               "-"
            )
         )
      )
   )
)</f>
        <v>4</v>
      </c>
      <c r="O309" s="203" cm="1">
        <f t="array" ref="O309">IF('Data Table'!Q310="", "-",
   IF('Data Table'!Q310="-", "-",
      IF(ISNUMBER('Data Table'!Q310*1), 'Data Table'!Q310,
         IF(ISNUMBER(SEARCH("hrs", 'Data Table'!Q310)),
            IFERROR(
               ROUND(SUMPRODUCT(
                  VALUE(LEFT(_xlfn.TEXTSPLIT('Data Table'!Q310, CHAR(10)), FIND("-", _xlfn.TEXTSPLIT('Data Table'!Q310, CHAR(10)))-1)) *
                  (VALUE(MID(_xlfn.TEXTSPLIT('Data Table'!Q310, CHAR(10)), FIND("-", _xlfn.TEXTSPLIT('Data Table'!Q310, CHAR(10)))+2,
                  SEARCH("hrs", _xlfn.TEXTSPLIT('Data Table'!Q310, CHAR(10)))-SEARCH("-", _xlfn.TEXTSPLIT('Data Table'!Q310, CHAR(10)))-2))/12)
               ), 2),
               "-"
            )
         )
      )
   )
)</f>
        <v>6</v>
      </c>
      <c r="P309" s="203" cm="1">
        <f t="array" ref="P309">IF('Data Table'!R310="", "-",
   IF('Data Table'!R310="-", "-",
      IF(ISNUMBER('Data Table'!R310*1), 'Data Table'!R310,
         IF(ISNUMBER(SEARCH("hrs", 'Data Table'!R310)),
            IFERROR(
               ROUND(SUMPRODUCT(
                  VALUE(LEFT(_xlfn.TEXTSPLIT('Data Table'!R310, CHAR(10)), FIND("-", _xlfn.TEXTSPLIT('Data Table'!R310, CHAR(10)))-1)) *
                  (VALUE(MID(_xlfn.TEXTSPLIT('Data Table'!R310, CHAR(10)), FIND("-", _xlfn.TEXTSPLIT('Data Table'!R310, CHAR(10)))+2,
                  SEARCH("hrs", _xlfn.TEXTSPLIT('Data Table'!R310, CHAR(10)))-SEARCH("-", _xlfn.TEXTSPLIT('Data Table'!R310, CHAR(10)))-2))/12)
               ), 2),
               "-"
            )
         )
      )
   )
)</f>
        <v>3</v>
      </c>
      <c r="Q309" s="203" cm="1">
        <f t="array" ref="Q309">IF('Data Table'!S310="", "-",
   IF('Data Table'!S310="-", "-",
      IF(ISNUMBER('Data Table'!S310*1), 'Data Table'!S310,
         IF(ISNUMBER(SEARCH("hrs", 'Data Table'!S310)),
            IFERROR(
               ROUND(SUMPRODUCT(
                  VALUE(LEFT(_xlfn.TEXTSPLIT('Data Table'!S310, CHAR(10)), FIND("-", _xlfn.TEXTSPLIT('Data Table'!S310, CHAR(10)))-1)) *
                  (VALUE(MID(_xlfn.TEXTSPLIT('Data Table'!S310, CHAR(10)), FIND("-", _xlfn.TEXTSPLIT('Data Table'!S310, CHAR(10)))+2,
                  SEARCH("hrs", _xlfn.TEXTSPLIT('Data Table'!S310, CHAR(10)))-SEARCH("-", _xlfn.TEXTSPLIT('Data Table'!S310, CHAR(10)))-2))/12)
               ), 2),
               "-"
            )
         )
      )
   )
)</f>
        <v>3</v>
      </c>
      <c r="R309" s="203" cm="1">
        <f t="array" ref="R309">IF('Data Table'!T310="", "-",
   IF('Data Table'!T310="-", "-",
      IF(ISNUMBER('Data Table'!T310*1), 'Data Table'!T310,
         IF(ISNUMBER(SEARCH("hrs", 'Data Table'!T310)),
            IFERROR(
               ROUND(SUMPRODUCT(
                  VALUE(LEFT(_xlfn.TEXTSPLIT('Data Table'!T310, CHAR(10)), FIND("-", _xlfn.TEXTSPLIT('Data Table'!T310, CHAR(10)))-1)) *
                  (VALUE(MID(_xlfn.TEXTSPLIT('Data Table'!T310, CHAR(10)), FIND("-", _xlfn.TEXTSPLIT('Data Table'!T310, CHAR(10)))+2,
                  SEARCH("hrs", _xlfn.TEXTSPLIT('Data Table'!T310, CHAR(10)))-SEARCH("-", _xlfn.TEXTSPLIT('Data Table'!T310, CHAR(10)))-2))/12)
               ), 2),
               "-"
            )
         )
      )
   )
)</f>
        <v>7</v>
      </c>
      <c r="S309" s="203" cm="1">
        <f t="array" ref="S309">IF('Data Table'!U310="", "-",
   IF('Data Table'!U310="-", "-",
      IF(ISNUMBER('Data Table'!U310*1), 'Data Table'!U310,
         IF(ISNUMBER(SEARCH("hrs", 'Data Table'!U310)),
            IFERROR(
               ROUND(SUMPRODUCT(
                  VALUE(LEFT(_xlfn.TEXTSPLIT('Data Table'!U310, CHAR(10)), FIND("-", _xlfn.TEXTSPLIT('Data Table'!U310, CHAR(10)))-1)) *
                  (VALUE(MID(_xlfn.TEXTSPLIT('Data Table'!U310, CHAR(10)), FIND("-", _xlfn.TEXTSPLIT('Data Table'!U310, CHAR(10)))+2,
                  SEARCH("hrs", _xlfn.TEXTSPLIT('Data Table'!U310, CHAR(10)))-SEARCH("-", _xlfn.TEXTSPLIT('Data Table'!U310, CHAR(10)))-2))/12)
               ), 2),
               "-"
            )
         )
      )
   )
)</f>
        <v>7</v>
      </c>
      <c r="T309" s="406">
        <v>28710.377</v>
      </c>
      <c r="U309" s="395">
        <v>74626</v>
      </c>
      <c r="V309" s="395">
        <v>981</v>
      </c>
    </row>
    <row r="310" spans="1:23" ht="15.75" customHeight="1">
      <c r="A310" s="405">
        <v>45620</v>
      </c>
      <c r="B310" s="203" cm="1">
        <f t="array" ref="B310">IF('Data Table'!B311="", "-",
   IF('Data Table'!B311="-", "-",
      IF(ISNUMBER('Data Table'!B311*1), 'Data Table'!B311,
         IF(ISNUMBER(SEARCH("hrs", 'Data Table'!B311)),
            IFERROR(
               ROUND(SUMPRODUCT(
                  VALUE(LEFT(_xlfn.TEXTSPLIT('Data Table'!B311, CHAR(10)), FIND("-", _xlfn.TEXTSPLIT('Data Table'!B311, CHAR(10)))-1)) *
                  (VALUE(MID(_xlfn.TEXTSPLIT('Data Table'!B311, CHAR(10)), FIND("-", _xlfn.TEXTSPLIT('Data Table'!B311, CHAR(10)))+2,
                  SEARCH("hrs", _xlfn.TEXTSPLIT('Data Table'!B311, CHAR(10)))-SEARCH("-", _xlfn.TEXTSPLIT('Data Table'!B311, CHAR(10)))-2))/12)
               ), 2),
               "-"
            )
         )
      )
   )
)</f>
        <v>120</v>
      </c>
      <c r="C310" s="203" cm="1">
        <f t="array" ref="C310">IF('Data Table'!C311="", "-",
   IF('Data Table'!C311="-", "-",
      IF(ISNUMBER('Data Table'!C311*1), 'Data Table'!C311,
         IF(ISNUMBER(SEARCH("hrs", 'Data Table'!C311)),
            IFERROR(
               ROUND(SUMPRODUCT(
                  VALUE(LEFT(_xlfn.TEXTSPLIT('Data Table'!C311, CHAR(10)), FIND("-", _xlfn.TEXTSPLIT('Data Table'!C311, CHAR(10)))-1)) *
                  (VALUE(MID(_xlfn.TEXTSPLIT('Data Table'!C311, CHAR(10)), FIND("-", _xlfn.TEXTSPLIT('Data Table'!C311, CHAR(10)))+2,
                  SEARCH("hrs", _xlfn.TEXTSPLIT('Data Table'!C311, CHAR(10)))-SEARCH("-", _xlfn.TEXTSPLIT('Data Table'!C311, CHAR(10)))-2))/12)
               ), 2),
               "-"
            )
         )
      )
   )
)</f>
        <v>196</v>
      </c>
      <c r="D310" s="203" cm="1">
        <f t="array" ref="D310">IF('Data Table'!D311="", "-",
   IF('Data Table'!D311="-", "-",
      IF(ISNUMBER('Data Table'!D311*1), 'Data Table'!D311,
         IF(ISNUMBER(SEARCH("hrs", 'Data Table'!D311)),
            IFERROR(
               ROUND(SUMPRODUCT(
                  VALUE(LEFT(_xlfn.TEXTSPLIT('Data Table'!D311, CHAR(10)), FIND("-", _xlfn.TEXTSPLIT('Data Table'!D311, CHAR(10)))-1)) *
                  (VALUE(MID(_xlfn.TEXTSPLIT('Data Table'!D311, CHAR(10)), FIND("-", _xlfn.TEXTSPLIT('Data Table'!D311, CHAR(10)))+2,
                  SEARCH("hrs", _xlfn.TEXTSPLIT('Data Table'!D311, CHAR(10)))-SEARCH("-", _xlfn.TEXTSPLIT('Data Table'!D311, CHAR(10)))-2))/12)
               ), 2),
               "-"
            )
         )
      )
   )
)</f>
        <v>28</v>
      </c>
      <c r="E310" s="203" cm="1">
        <f t="array" ref="E310">IF('Data Table'!E311="", "-",
   IF('Data Table'!E311="-", "-",
      IF(ISNUMBER('Data Table'!E311*1), 'Data Table'!E311,
         IF(ISNUMBER(SEARCH("hrs", 'Data Table'!E311)),
            IFERROR(
               ROUND(SUMPRODUCT(
                  VALUE(LEFT(_xlfn.TEXTSPLIT('Data Table'!E311, CHAR(10)), FIND("-", _xlfn.TEXTSPLIT('Data Table'!E311, CHAR(10)))-1)) *
                  (VALUE(MID(_xlfn.TEXTSPLIT('Data Table'!E311, CHAR(10)), FIND("-", _xlfn.TEXTSPLIT('Data Table'!E311, CHAR(10)))+2,
                  SEARCH("hrs", _xlfn.TEXTSPLIT('Data Table'!E311, CHAR(10)))-SEARCH("-", _xlfn.TEXTSPLIT('Data Table'!E311, CHAR(10)))-2))/12)
               ), 2),
               "-"
            )
         )
      )
   )
)</f>
        <v>29</v>
      </c>
      <c r="F310" s="203" cm="1">
        <f t="array" ref="F310">IF('Data Table'!F311="", "-",
   IF('Data Table'!F311="-", "-",
      IF(ISNUMBER('Data Table'!F311*1), 'Data Table'!F311,
         IF(ISNUMBER(SEARCH("hrs", 'Data Table'!F311)),
            IFERROR(
               ROUND(SUMPRODUCT(
                  VALUE(LEFT(_xlfn.TEXTSPLIT('Data Table'!F311, CHAR(10)), FIND("-", _xlfn.TEXTSPLIT('Data Table'!F311, CHAR(10)))-1)) *
                  (VALUE(MID(_xlfn.TEXTSPLIT('Data Table'!F311, CHAR(10)), FIND("-", _xlfn.TEXTSPLIT('Data Table'!F311, CHAR(10)))+2,
                  SEARCH("hrs", _xlfn.TEXTSPLIT('Data Table'!F311, CHAR(10)))-SEARCH("-", _xlfn.TEXTSPLIT('Data Table'!F311, CHAR(10)))-2))/12)
               ), 2),
               "-"
            )
         )
      )
   )
)</f>
        <v>9</v>
      </c>
      <c r="G310" s="203" cm="1">
        <f t="array" ref="G310">IF('Data Table'!G311="", "-",
   IF('Data Table'!G311="-", "-",
      IF(ISNUMBER('Data Table'!G311*1), 'Data Table'!G311,
         IF(ISNUMBER(SEARCH("hrs", 'Data Table'!G311)),
            IFERROR(
               ROUND(SUMPRODUCT(
                  VALUE(LEFT(_xlfn.TEXTSPLIT('Data Table'!G311, CHAR(10)), FIND("-", _xlfn.TEXTSPLIT('Data Table'!G311, CHAR(10)))-1)) *
                  (VALUE(MID(_xlfn.TEXTSPLIT('Data Table'!G311, CHAR(10)), FIND("-", _xlfn.TEXTSPLIT('Data Table'!G311, CHAR(10)))+2,
                  SEARCH("hrs", _xlfn.TEXTSPLIT('Data Table'!G311, CHAR(10)))-SEARCH("-", _xlfn.TEXTSPLIT('Data Table'!G311, CHAR(10)))-2))/12)
               ), 2),
               "-"
            )
         )
      )
   )
)</f>
        <v>9</v>
      </c>
      <c r="H310" s="203" cm="1">
        <f t="array" ref="H310">IF('Data Table'!H311="", "-",
   IF('Data Table'!H311="-", "-",
      IF(ISNUMBER('Data Table'!H311*1), 'Data Table'!H311,
         IF(ISNUMBER(SEARCH("hrs", 'Data Table'!H311)),
            IFERROR(
               ROUND(SUMPRODUCT(
                  VALUE(LEFT(_xlfn.TEXTSPLIT('Data Table'!H311, CHAR(10)), FIND("-", _xlfn.TEXTSPLIT('Data Table'!H311, CHAR(10)))-1)) *
                  (VALUE(MID(_xlfn.TEXTSPLIT('Data Table'!H311, CHAR(10)), FIND("-", _xlfn.TEXTSPLIT('Data Table'!H311, CHAR(10)))+2,
                  SEARCH("hrs", _xlfn.TEXTSPLIT('Data Table'!H311, CHAR(10)))-SEARCH("-", _xlfn.TEXTSPLIT('Data Table'!H311, CHAR(10)))-2))/12)
               ), 2),
               "-"
            )
         )
      )
   )
)</f>
        <v>11</v>
      </c>
      <c r="I310" s="203" cm="1">
        <f t="array" ref="I310">IF('Data Table'!I311="", "-",
   IF('Data Table'!I311="-", "-",
      IF(ISNUMBER('Data Table'!I311*1), 'Data Table'!I311,
         IF(ISNUMBER(SEARCH("hrs", 'Data Table'!I311)),
            IFERROR(
               ROUND(SUMPRODUCT(
                  VALUE(LEFT(_xlfn.TEXTSPLIT('Data Table'!I311, CHAR(10)), FIND("-", _xlfn.TEXTSPLIT('Data Table'!I311, CHAR(10)))-1)) *
                  (VALUE(MID(_xlfn.TEXTSPLIT('Data Table'!I311, CHAR(10)), FIND("-", _xlfn.TEXTSPLIT('Data Table'!I311, CHAR(10)))+2,
                  SEARCH("hrs", _xlfn.TEXTSPLIT('Data Table'!I311, CHAR(10)))-SEARCH("-", _xlfn.TEXTSPLIT('Data Table'!I311, CHAR(10)))-2))/12)
               ), 2),
               "-"
            )
         )
      )
   )
)</f>
        <v>10</v>
      </c>
      <c r="J310" s="203" cm="1">
        <f t="array" ref="J310">IF('Data Table'!J311="", "-",
   IF('Data Table'!J311="-", "-",
      IF(ISNUMBER('Data Table'!J311*1), 'Data Table'!J311,
         IF(ISNUMBER(SEARCH("hrs", 'Data Table'!J311)),
            IFERROR(
               ROUND(SUMPRODUCT(
                  VALUE(LEFT(_xlfn.TEXTSPLIT('Data Table'!J311, CHAR(10)), FIND("-", _xlfn.TEXTSPLIT('Data Table'!J311, CHAR(10)))-1)) *
                  (VALUE(MID(_xlfn.TEXTSPLIT('Data Table'!J311, CHAR(10)), FIND("-", _xlfn.TEXTSPLIT('Data Table'!J311, CHAR(10)))+2,
                  SEARCH("hrs", _xlfn.TEXTSPLIT('Data Table'!J311, CHAR(10)))-SEARCH("-", _xlfn.TEXTSPLIT('Data Table'!J311, CHAR(10)))-2))/12)
               ), 2),
               "-"
            )
         )
      )
   )
)</f>
        <v>3</v>
      </c>
      <c r="K310" s="203" cm="1">
        <f t="array" ref="K310">IF('Data Table'!K311="", "-",
   IF('Data Table'!K311="-", "-",
      IF(ISNUMBER('Data Table'!K311*1), 'Data Table'!K311,
         IF(ISNUMBER(SEARCH("hrs", 'Data Table'!K311)),
            IFERROR(
               ROUND(SUMPRODUCT(
                  VALUE(LEFT(_xlfn.TEXTSPLIT('Data Table'!K311, CHAR(10)), FIND("-", _xlfn.TEXTSPLIT('Data Table'!K311, CHAR(10)))-1)) *
                  (VALUE(MID(_xlfn.TEXTSPLIT('Data Table'!K311, CHAR(10)), FIND("-", _xlfn.TEXTSPLIT('Data Table'!K311, CHAR(10)))+2,
                  SEARCH("hrs", _xlfn.TEXTSPLIT('Data Table'!K311, CHAR(10)))-SEARCH("-", _xlfn.TEXTSPLIT('Data Table'!K311, CHAR(10)))-2))/12)
               ), 2),
               "-"
            )
         )
      )
   )
)</f>
        <v>3</v>
      </c>
      <c r="L310" s="203" cm="1">
        <f t="array" ref="L310">IF('Data Table'!N311="", "-",
   IF('Data Table'!N311="-", "-",
      IF(ISNUMBER('Data Table'!N311*1), 'Data Table'!N311,
         IF(ISNUMBER(SEARCH("hrs", 'Data Table'!N311)),
            IFERROR(
               ROUND(SUMPRODUCT(
                  VALUE(LEFT(_xlfn.TEXTSPLIT('Data Table'!N311, CHAR(10)), FIND("-", _xlfn.TEXTSPLIT('Data Table'!N311, CHAR(10)))-1)) *
                  (VALUE(MID(_xlfn.TEXTSPLIT('Data Table'!N311, CHAR(10)), FIND("-", _xlfn.TEXTSPLIT('Data Table'!N311, CHAR(10)))+2,
                  SEARCH("hrs", _xlfn.TEXTSPLIT('Data Table'!N311, CHAR(10)))-SEARCH("-", _xlfn.TEXTSPLIT('Data Table'!N311, CHAR(10)))-2))/12)
               ), 2),
               "-"
            )
         )
      )
   )
)</f>
        <v>2</v>
      </c>
      <c r="M310" s="203" cm="1">
        <f t="array" ref="M310">IF('Data Table'!O311="", "-",
   IF('Data Table'!O311="-", "-",
      IF(ISNUMBER('Data Table'!O311*1), 'Data Table'!O311,
         IF(ISNUMBER(SEARCH("hrs", 'Data Table'!O311)),
            IFERROR(
               ROUND(SUMPRODUCT(
                  VALUE(LEFT(_xlfn.TEXTSPLIT('Data Table'!O311, CHAR(10)), FIND("-", _xlfn.TEXTSPLIT('Data Table'!O311, CHAR(10)))-1)) *
                  (VALUE(MID(_xlfn.TEXTSPLIT('Data Table'!O311, CHAR(10)), FIND("-", _xlfn.TEXTSPLIT('Data Table'!O311, CHAR(10)))+2,
                  SEARCH("hrs", _xlfn.TEXTSPLIT('Data Table'!O311, CHAR(10)))-SEARCH("-", _xlfn.TEXTSPLIT('Data Table'!O311, CHAR(10)))-2))/12)
               ), 2),
               "-"
            )
         )
      )
   )
)</f>
        <v>2</v>
      </c>
      <c r="N310" s="203" cm="1">
        <f t="array" ref="N310">IF('Data Table'!P311="", "-",
   IF('Data Table'!P311="-", "-",
      IF(ISNUMBER('Data Table'!P311*1), 'Data Table'!P311,
         IF(ISNUMBER(SEARCH("hrs", 'Data Table'!P311)),
            IFERROR(
               ROUND(SUMPRODUCT(
                  VALUE(LEFT(_xlfn.TEXTSPLIT('Data Table'!P311, CHAR(10)), FIND("-", _xlfn.TEXTSPLIT('Data Table'!P311, CHAR(10)))-1)) *
                  (VALUE(MID(_xlfn.TEXTSPLIT('Data Table'!P311, CHAR(10)), FIND("-", _xlfn.TEXTSPLIT('Data Table'!P311, CHAR(10)))+2,
                  SEARCH("hrs", _xlfn.TEXTSPLIT('Data Table'!P311, CHAR(10)))-SEARCH("-", _xlfn.TEXTSPLIT('Data Table'!P311, CHAR(10)))-2))/12)
               ), 2),
               "-"
            )
         )
      )
   )
)</f>
        <v>6</v>
      </c>
      <c r="O310" s="203" cm="1">
        <f t="array" ref="O310">IF('Data Table'!Q311="", "-",
   IF('Data Table'!Q311="-", "-",
      IF(ISNUMBER('Data Table'!Q311*1), 'Data Table'!Q311,
         IF(ISNUMBER(SEARCH("hrs", 'Data Table'!Q311)),
            IFERROR(
               ROUND(SUMPRODUCT(
                  VALUE(LEFT(_xlfn.TEXTSPLIT('Data Table'!Q311, CHAR(10)), FIND("-", _xlfn.TEXTSPLIT('Data Table'!Q311, CHAR(10)))-1)) *
                  (VALUE(MID(_xlfn.TEXTSPLIT('Data Table'!Q311, CHAR(10)), FIND("-", _xlfn.TEXTSPLIT('Data Table'!Q311, CHAR(10)))+2,
                  SEARCH("hrs", _xlfn.TEXTSPLIT('Data Table'!Q311, CHAR(10)))-SEARCH("-", _xlfn.TEXTSPLIT('Data Table'!Q311, CHAR(10)))-2))/12)
               ), 2),
               "-"
            )
         )
      )
   )
)</f>
        <v>6</v>
      </c>
      <c r="P310" s="203" cm="1">
        <f t="array" ref="P310">IF('Data Table'!R311="", "-",
   IF('Data Table'!R311="-", "-",
      IF(ISNUMBER('Data Table'!R311*1), 'Data Table'!R311,
         IF(ISNUMBER(SEARCH("hrs", 'Data Table'!R311)),
            IFERROR(
               ROUND(SUMPRODUCT(
                  VALUE(LEFT(_xlfn.TEXTSPLIT('Data Table'!R311, CHAR(10)), FIND("-", _xlfn.TEXTSPLIT('Data Table'!R311, CHAR(10)))-1)) *
                  (VALUE(MID(_xlfn.TEXTSPLIT('Data Table'!R311, CHAR(10)), FIND("-", _xlfn.TEXTSPLIT('Data Table'!R311, CHAR(10)))+2,
                  SEARCH("hrs", _xlfn.TEXTSPLIT('Data Table'!R311, CHAR(10)))-SEARCH("-", _xlfn.TEXTSPLIT('Data Table'!R311, CHAR(10)))-2))/12)
               ), 2),
               "-"
            )
         )
      )
   )
)</f>
        <v>3</v>
      </c>
      <c r="Q310" s="203" cm="1">
        <f t="array" ref="Q310">IF('Data Table'!S311="", "-",
   IF('Data Table'!S311="-", "-",
      IF(ISNUMBER('Data Table'!S311*1), 'Data Table'!S311,
         IF(ISNUMBER(SEARCH("hrs", 'Data Table'!S311)),
            IFERROR(
               ROUND(SUMPRODUCT(
                  VALUE(LEFT(_xlfn.TEXTSPLIT('Data Table'!S311, CHAR(10)), FIND("-", _xlfn.TEXTSPLIT('Data Table'!S311, CHAR(10)))-1)) *
                  (VALUE(MID(_xlfn.TEXTSPLIT('Data Table'!S311, CHAR(10)), FIND("-", _xlfn.TEXTSPLIT('Data Table'!S311, CHAR(10)))+2,
                  SEARCH("hrs", _xlfn.TEXTSPLIT('Data Table'!S311, CHAR(10)))-SEARCH("-", _xlfn.TEXTSPLIT('Data Table'!S311, CHAR(10)))-2))/12)
               ), 2),
               "-"
            )
         )
      )
   )
)</f>
        <v>3</v>
      </c>
      <c r="R310" s="203" cm="1">
        <f t="array" ref="R310">IF('Data Table'!T311="", "-",
   IF('Data Table'!T311="-", "-",
      IF(ISNUMBER('Data Table'!T311*1), 'Data Table'!T311,
         IF(ISNUMBER(SEARCH("hrs", 'Data Table'!T311)),
            IFERROR(
               ROUND(SUMPRODUCT(
                  VALUE(LEFT(_xlfn.TEXTSPLIT('Data Table'!T311, CHAR(10)), FIND("-", _xlfn.TEXTSPLIT('Data Table'!T311, CHAR(10)))-1)) *
                  (VALUE(MID(_xlfn.TEXTSPLIT('Data Table'!T311, CHAR(10)), FIND("-", _xlfn.TEXTSPLIT('Data Table'!T311, CHAR(10)))+2,
                  SEARCH("hrs", _xlfn.TEXTSPLIT('Data Table'!T311, CHAR(10)))-SEARCH("-", _xlfn.TEXTSPLIT('Data Table'!T311, CHAR(10)))-2))/12)
               ), 2),
               "-"
            )
         )
      )
   )
)</f>
        <v>7</v>
      </c>
      <c r="S310" s="203" cm="1">
        <f t="array" ref="S310">IF('Data Table'!U311="", "-",
   IF('Data Table'!U311="-", "-",
      IF(ISNUMBER('Data Table'!U311*1), 'Data Table'!U311,
         IF(ISNUMBER(SEARCH("hrs", 'Data Table'!U311)),
            IFERROR(
               ROUND(SUMPRODUCT(
                  VALUE(LEFT(_xlfn.TEXTSPLIT('Data Table'!U311, CHAR(10)), FIND("-", _xlfn.TEXTSPLIT('Data Table'!U311, CHAR(10)))-1)) *
                  (VALUE(MID(_xlfn.TEXTSPLIT('Data Table'!U311, CHAR(10)), FIND("-", _xlfn.TEXTSPLIT('Data Table'!U311, CHAR(10)))+2,
                  SEARCH("hrs", _xlfn.TEXTSPLIT('Data Table'!U311, CHAR(10)))-SEARCH("-", _xlfn.TEXTSPLIT('Data Table'!U311, CHAR(10)))-2))/12)
               ), 2),
               "-"
            )
         )
      )
   )
)</f>
        <v>7</v>
      </c>
      <c r="T310" s="406">
        <v>27855.045999999998</v>
      </c>
      <c r="U310" s="395">
        <v>74425</v>
      </c>
      <c r="V310" s="395">
        <v>945</v>
      </c>
    </row>
    <row r="311" spans="1:23" ht="15.75" customHeight="1">
      <c r="A311" s="405">
        <v>45621</v>
      </c>
      <c r="B311" s="203" cm="1">
        <f t="array" ref="B311">IF('Data Table'!B312="", "-",
   IF('Data Table'!B312="-", "-",
      IF(ISNUMBER('Data Table'!B312*1), 'Data Table'!B312,
         IF(ISNUMBER(SEARCH("hrs", 'Data Table'!B312)),
            IFERROR(
               ROUND(SUMPRODUCT(
                  VALUE(LEFT(_xlfn.TEXTSPLIT('Data Table'!B312, CHAR(10)), FIND("-", _xlfn.TEXTSPLIT('Data Table'!B312, CHAR(10)))-1)) *
                  (VALUE(MID(_xlfn.TEXTSPLIT('Data Table'!B312, CHAR(10)), FIND("-", _xlfn.TEXTSPLIT('Data Table'!B312, CHAR(10)))+2,
                  SEARCH("hrs", _xlfn.TEXTSPLIT('Data Table'!B312, CHAR(10)))-SEARCH("-", _xlfn.TEXTSPLIT('Data Table'!B312, CHAR(10)))-2))/12)
               ), 2),
               "-"
            )
         )
      )
   )
)</f>
        <v>102</v>
      </c>
      <c r="C311" s="203" cm="1">
        <f t="array" ref="C311">IF('Data Table'!C312="", "-",
   IF('Data Table'!C312="-", "-",
      IF(ISNUMBER('Data Table'!C312*1), 'Data Table'!C312,
         IF(ISNUMBER(SEARCH("hrs", 'Data Table'!C312)),
            IFERROR(
               ROUND(SUMPRODUCT(
                  VALUE(LEFT(_xlfn.TEXTSPLIT('Data Table'!C312, CHAR(10)), FIND("-", _xlfn.TEXTSPLIT('Data Table'!C312, CHAR(10)))-1)) *
                  (VALUE(MID(_xlfn.TEXTSPLIT('Data Table'!C312, CHAR(10)), FIND("-", _xlfn.TEXTSPLIT('Data Table'!C312, CHAR(10)))+2,
                  SEARCH("hrs", _xlfn.TEXTSPLIT('Data Table'!C312, CHAR(10)))-SEARCH("-", _xlfn.TEXTSPLIT('Data Table'!C312, CHAR(10)))-2))/12)
               ), 2),
               "-"
            )
         )
      )
   )
)</f>
        <v>70</v>
      </c>
      <c r="D311" s="203" cm="1">
        <f t="array" ref="D311">IF('Data Table'!D312="", "-",
   IF('Data Table'!D312="-", "-",
      IF(ISNUMBER('Data Table'!D312*1), 'Data Table'!D312,
         IF(ISNUMBER(SEARCH("hrs", 'Data Table'!D312)),
            IFERROR(
               ROUND(SUMPRODUCT(
                  VALUE(LEFT(_xlfn.TEXTSPLIT('Data Table'!D312, CHAR(10)), FIND("-", _xlfn.TEXTSPLIT('Data Table'!D312, CHAR(10)))-1)) *
                  (VALUE(MID(_xlfn.TEXTSPLIT('Data Table'!D312, CHAR(10)), FIND("-", _xlfn.TEXTSPLIT('Data Table'!D312, CHAR(10)))+2,
                  SEARCH("hrs", _xlfn.TEXTSPLIT('Data Table'!D312, CHAR(10)))-SEARCH("-", _xlfn.TEXTSPLIT('Data Table'!D312, CHAR(10)))-2))/12)
               ), 2),
               "-"
            )
         )
      )
   )
)</f>
        <v>29</v>
      </c>
      <c r="E311" s="203" cm="1">
        <f t="array" ref="E311">IF('Data Table'!E312="", "-",
   IF('Data Table'!E312="-", "-",
      IF(ISNUMBER('Data Table'!E312*1), 'Data Table'!E312,
         IF(ISNUMBER(SEARCH("hrs", 'Data Table'!E312)),
            IFERROR(
               ROUND(SUMPRODUCT(
                  VALUE(LEFT(_xlfn.TEXTSPLIT('Data Table'!E312, CHAR(10)), FIND("-", _xlfn.TEXTSPLIT('Data Table'!E312, CHAR(10)))-1)) *
                  (VALUE(MID(_xlfn.TEXTSPLIT('Data Table'!E312, CHAR(10)), FIND("-", _xlfn.TEXTSPLIT('Data Table'!E312, CHAR(10)))+2,
                  SEARCH("hrs", _xlfn.TEXTSPLIT('Data Table'!E312, CHAR(10)))-SEARCH("-", _xlfn.TEXTSPLIT('Data Table'!E312, CHAR(10)))-2))/12)
               ), 2),
               "-"
            )
         )
      )
   )
)</f>
        <v>29</v>
      </c>
      <c r="F311" s="203" cm="1">
        <f t="array" ref="F311">IF('Data Table'!F312="", "-",
   IF('Data Table'!F312="-", "-",
      IF(ISNUMBER('Data Table'!F312*1), 'Data Table'!F312,
         IF(ISNUMBER(SEARCH("hrs", 'Data Table'!F312)),
            IFERROR(
               ROUND(SUMPRODUCT(
                  VALUE(LEFT(_xlfn.TEXTSPLIT('Data Table'!F312, CHAR(10)), FIND("-", _xlfn.TEXTSPLIT('Data Table'!F312, CHAR(10)))-1)) *
                  (VALUE(MID(_xlfn.TEXTSPLIT('Data Table'!F312, CHAR(10)), FIND("-", _xlfn.TEXTSPLIT('Data Table'!F312, CHAR(10)))+2,
                  SEARCH("hrs", _xlfn.TEXTSPLIT('Data Table'!F312, CHAR(10)))-SEARCH("-", _xlfn.TEXTSPLIT('Data Table'!F312, CHAR(10)))-2))/12)
               ), 2),
               "-"
            )
         )
      )
   )
)</f>
        <v>9</v>
      </c>
      <c r="G311" s="203" cm="1">
        <f t="array" ref="G311">IF('Data Table'!G312="", "-",
   IF('Data Table'!G312="-", "-",
      IF(ISNUMBER('Data Table'!G312*1), 'Data Table'!G312,
         IF(ISNUMBER(SEARCH("hrs", 'Data Table'!G312)),
            IFERROR(
               ROUND(SUMPRODUCT(
                  VALUE(LEFT(_xlfn.TEXTSPLIT('Data Table'!G312, CHAR(10)), FIND("-", _xlfn.TEXTSPLIT('Data Table'!G312, CHAR(10)))-1)) *
                  (VALUE(MID(_xlfn.TEXTSPLIT('Data Table'!G312, CHAR(10)), FIND("-", _xlfn.TEXTSPLIT('Data Table'!G312, CHAR(10)))+2,
                  SEARCH("hrs", _xlfn.TEXTSPLIT('Data Table'!G312, CHAR(10)))-SEARCH("-", _xlfn.TEXTSPLIT('Data Table'!G312, CHAR(10)))-2))/12)
               ), 2),
               "-"
            )
         )
      )
   )
)</f>
        <v>10</v>
      </c>
      <c r="H311" s="203" cm="1">
        <f t="array" ref="H311">IF('Data Table'!H312="", "-",
   IF('Data Table'!H312="-", "-",
      IF(ISNUMBER('Data Table'!H312*1), 'Data Table'!H312,
         IF(ISNUMBER(SEARCH("hrs", 'Data Table'!H312)),
            IFERROR(
               ROUND(SUMPRODUCT(
                  VALUE(LEFT(_xlfn.TEXTSPLIT('Data Table'!H312, CHAR(10)), FIND("-", _xlfn.TEXTSPLIT('Data Table'!H312, CHAR(10)))-1)) *
                  (VALUE(MID(_xlfn.TEXTSPLIT('Data Table'!H312, CHAR(10)), FIND("-", _xlfn.TEXTSPLIT('Data Table'!H312, CHAR(10)))+2,
                  SEARCH("hrs", _xlfn.TEXTSPLIT('Data Table'!H312, CHAR(10)))-SEARCH("-", _xlfn.TEXTSPLIT('Data Table'!H312, CHAR(10)))-2))/12)
               ), 2),
               "-"
            )
         )
      )
   )
)</f>
        <v>11</v>
      </c>
      <c r="I311" s="203" cm="1">
        <f t="array" ref="I311">IF('Data Table'!I312="", "-",
   IF('Data Table'!I312="-", "-",
      IF(ISNUMBER('Data Table'!I312*1), 'Data Table'!I312,
         IF(ISNUMBER(SEARCH("hrs", 'Data Table'!I312)),
            IFERROR(
               ROUND(SUMPRODUCT(
                  VALUE(LEFT(_xlfn.TEXTSPLIT('Data Table'!I312, CHAR(10)), FIND("-", _xlfn.TEXTSPLIT('Data Table'!I312, CHAR(10)))-1)) *
                  (VALUE(MID(_xlfn.TEXTSPLIT('Data Table'!I312, CHAR(10)), FIND("-", _xlfn.TEXTSPLIT('Data Table'!I312, CHAR(10)))+2,
                  SEARCH("hrs", _xlfn.TEXTSPLIT('Data Table'!I312, CHAR(10)))-SEARCH("-", _xlfn.TEXTSPLIT('Data Table'!I312, CHAR(10)))-2))/12)
               ), 2),
               "-"
            )
         )
      )
   )
)</f>
        <v>11</v>
      </c>
      <c r="J311" s="203" cm="1">
        <f t="array" ref="J311">IF('Data Table'!J312="", "-",
   IF('Data Table'!J312="-", "-",
      IF(ISNUMBER('Data Table'!J312*1), 'Data Table'!J312,
         IF(ISNUMBER(SEARCH("hrs", 'Data Table'!J312)),
            IFERROR(
               ROUND(SUMPRODUCT(
                  VALUE(LEFT(_xlfn.TEXTSPLIT('Data Table'!J312, CHAR(10)), FIND("-", _xlfn.TEXTSPLIT('Data Table'!J312, CHAR(10)))-1)) *
                  (VALUE(MID(_xlfn.TEXTSPLIT('Data Table'!J312, CHAR(10)), FIND("-", _xlfn.TEXTSPLIT('Data Table'!J312, CHAR(10)))+2,
                  SEARCH("hrs", _xlfn.TEXTSPLIT('Data Table'!J312, CHAR(10)))-SEARCH("-", _xlfn.TEXTSPLIT('Data Table'!J312, CHAR(10)))-2))/12)
               ), 2),
               "-"
            )
         )
      )
   )
)</f>
        <v>3</v>
      </c>
      <c r="K311" s="203" cm="1">
        <f t="array" ref="K311">IF('Data Table'!K312="", "-",
   IF('Data Table'!K312="-", "-",
      IF(ISNUMBER('Data Table'!K312*1), 'Data Table'!K312,
         IF(ISNUMBER(SEARCH("hrs", 'Data Table'!K312)),
            IFERROR(
               ROUND(SUMPRODUCT(
                  VALUE(LEFT(_xlfn.TEXTSPLIT('Data Table'!K312, CHAR(10)), FIND("-", _xlfn.TEXTSPLIT('Data Table'!K312, CHAR(10)))-1)) *
                  (VALUE(MID(_xlfn.TEXTSPLIT('Data Table'!K312, CHAR(10)), FIND("-", _xlfn.TEXTSPLIT('Data Table'!K312, CHAR(10)))+2,
                  SEARCH("hrs", _xlfn.TEXTSPLIT('Data Table'!K312, CHAR(10)))-SEARCH("-", _xlfn.TEXTSPLIT('Data Table'!K312, CHAR(10)))-2))/12)
               ), 2),
               "-"
            )
         )
      )
   )
)</f>
        <v>3</v>
      </c>
      <c r="L311" s="203" cm="1">
        <f t="array" ref="L311">IF('Data Table'!N312="", "-",
   IF('Data Table'!N312="-", "-",
      IF(ISNUMBER('Data Table'!N312*1), 'Data Table'!N312,
         IF(ISNUMBER(SEARCH("hrs", 'Data Table'!N312)),
            IFERROR(
               ROUND(SUMPRODUCT(
                  VALUE(LEFT(_xlfn.TEXTSPLIT('Data Table'!N312, CHAR(10)), FIND("-", _xlfn.TEXTSPLIT('Data Table'!N312, CHAR(10)))-1)) *
                  (VALUE(MID(_xlfn.TEXTSPLIT('Data Table'!N312, CHAR(10)), FIND("-", _xlfn.TEXTSPLIT('Data Table'!N312, CHAR(10)))+2,
                  SEARCH("hrs", _xlfn.TEXTSPLIT('Data Table'!N312, CHAR(10)))-SEARCH("-", _xlfn.TEXTSPLIT('Data Table'!N312, CHAR(10)))-2))/12)
               ), 2),
               "-"
            )
         )
      )
   )
)</f>
        <v>2</v>
      </c>
      <c r="M311" s="203" cm="1">
        <f t="array" ref="M311">IF('Data Table'!O312="", "-",
   IF('Data Table'!O312="-", "-",
      IF(ISNUMBER('Data Table'!O312*1), 'Data Table'!O312,
         IF(ISNUMBER(SEARCH("hrs", 'Data Table'!O312)),
            IFERROR(
               ROUND(SUMPRODUCT(
                  VALUE(LEFT(_xlfn.TEXTSPLIT('Data Table'!O312, CHAR(10)), FIND("-", _xlfn.TEXTSPLIT('Data Table'!O312, CHAR(10)))-1)) *
                  (VALUE(MID(_xlfn.TEXTSPLIT('Data Table'!O312, CHAR(10)), FIND("-", _xlfn.TEXTSPLIT('Data Table'!O312, CHAR(10)))+2,
                  SEARCH("hrs", _xlfn.TEXTSPLIT('Data Table'!O312, CHAR(10)))-SEARCH("-", _xlfn.TEXTSPLIT('Data Table'!O312, CHAR(10)))-2))/12)
               ), 2),
               "-"
            )
         )
      )
   )
)</f>
        <v>0</v>
      </c>
      <c r="N311" s="203" cm="1">
        <f t="array" ref="N311">IF('Data Table'!P312="", "-",
   IF('Data Table'!P312="-", "-",
      IF(ISNUMBER('Data Table'!P312*1), 'Data Table'!P312,
         IF(ISNUMBER(SEARCH("hrs", 'Data Table'!P312)),
            IFERROR(
               ROUND(SUMPRODUCT(
                  VALUE(LEFT(_xlfn.TEXTSPLIT('Data Table'!P312, CHAR(10)), FIND("-", _xlfn.TEXTSPLIT('Data Table'!P312, CHAR(10)))-1)) *
                  (VALUE(MID(_xlfn.TEXTSPLIT('Data Table'!P312, CHAR(10)), FIND("-", _xlfn.TEXTSPLIT('Data Table'!P312, CHAR(10)))+2,
                  SEARCH("hrs", _xlfn.TEXTSPLIT('Data Table'!P312, CHAR(10)))-SEARCH("-", _xlfn.TEXTSPLIT('Data Table'!P312, CHAR(10)))-2))/12)
               ), 2),
               "-"
            )
         )
      )
   )
)</f>
        <v>7</v>
      </c>
      <c r="O311" s="203" cm="1">
        <f t="array" ref="O311">IF('Data Table'!Q312="", "-",
   IF('Data Table'!Q312="-", "-",
      IF(ISNUMBER('Data Table'!Q312*1), 'Data Table'!Q312,
         IF(ISNUMBER(SEARCH("hrs", 'Data Table'!Q312)),
            IFERROR(
               ROUND(SUMPRODUCT(
                  VALUE(LEFT(_xlfn.TEXTSPLIT('Data Table'!Q312, CHAR(10)), FIND("-", _xlfn.TEXTSPLIT('Data Table'!Q312, CHAR(10)))-1)) *
                  (VALUE(MID(_xlfn.TEXTSPLIT('Data Table'!Q312, CHAR(10)), FIND("-", _xlfn.TEXTSPLIT('Data Table'!Q312, CHAR(10)))+2,
                  SEARCH("hrs", _xlfn.TEXTSPLIT('Data Table'!Q312, CHAR(10)))-SEARCH("-", _xlfn.TEXTSPLIT('Data Table'!Q312, CHAR(10)))-2))/12)
               ), 2),
               "-"
            )
         )
      )
   )
)</f>
        <v>6</v>
      </c>
      <c r="P311" s="203" cm="1">
        <f t="array" ref="P311">IF('Data Table'!R312="", "-",
   IF('Data Table'!R312="-", "-",
      IF(ISNUMBER('Data Table'!R312*1), 'Data Table'!R312,
         IF(ISNUMBER(SEARCH("hrs", 'Data Table'!R312)),
            IFERROR(
               ROUND(SUMPRODUCT(
                  VALUE(LEFT(_xlfn.TEXTSPLIT('Data Table'!R312, CHAR(10)), FIND("-", _xlfn.TEXTSPLIT('Data Table'!R312, CHAR(10)))-1)) *
                  (VALUE(MID(_xlfn.TEXTSPLIT('Data Table'!R312, CHAR(10)), FIND("-", _xlfn.TEXTSPLIT('Data Table'!R312, CHAR(10)))+2,
                  SEARCH("hrs", _xlfn.TEXTSPLIT('Data Table'!R312, CHAR(10)))-SEARCH("-", _xlfn.TEXTSPLIT('Data Table'!R312, CHAR(10)))-2))/12)
               ), 2),
               "-"
            )
         )
      )
   )
)</f>
        <v>3</v>
      </c>
      <c r="Q311" s="203" cm="1">
        <f t="array" ref="Q311">IF('Data Table'!S312="", "-",
   IF('Data Table'!S312="-", "-",
      IF(ISNUMBER('Data Table'!S312*1), 'Data Table'!S312,
         IF(ISNUMBER(SEARCH("hrs", 'Data Table'!S312)),
            IFERROR(
               ROUND(SUMPRODUCT(
                  VALUE(LEFT(_xlfn.TEXTSPLIT('Data Table'!S312, CHAR(10)), FIND("-", _xlfn.TEXTSPLIT('Data Table'!S312, CHAR(10)))-1)) *
                  (VALUE(MID(_xlfn.TEXTSPLIT('Data Table'!S312, CHAR(10)), FIND("-", _xlfn.TEXTSPLIT('Data Table'!S312, CHAR(10)))+2,
                  SEARCH("hrs", _xlfn.TEXTSPLIT('Data Table'!S312, CHAR(10)))-SEARCH("-", _xlfn.TEXTSPLIT('Data Table'!S312, CHAR(10)))-2))/12)
               ), 2),
               "-"
            )
         )
      )
   )
)</f>
        <v>3</v>
      </c>
      <c r="R311" s="203" cm="1">
        <f t="array" ref="R311">IF('Data Table'!T312="", "-",
   IF('Data Table'!T312="-", "-",
      IF(ISNUMBER('Data Table'!T312*1), 'Data Table'!T312,
         IF(ISNUMBER(SEARCH("hrs", 'Data Table'!T312)),
            IFERROR(
               ROUND(SUMPRODUCT(
                  VALUE(LEFT(_xlfn.TEXTSPLIT('Data Table'!T312, CHAR(10)), FIND("-", _xlfn.TEXTSPLIT('Data Table'!T312, CHAR(10)))-1)) *
                  (VALUE(MID(_xlfn.TEXTSPLIT('Data Table'!T312, CHAR(10)), FIND("-", _xlfn.TEXTSPLIT('Data Table'!T312, CHAR(10)))+2,
                  SEARCH("hrs", _xlfn.TEXTSPLIT('Data Table'!T312, CHAR(10)))-SEARCH("-", _xlfn.TEXTSPLIT('Data Table'!T312, CHAR(10)))-2))/12)
               ), 2),
               "-"
            )
         )
      )
   )
)</f>
        <v>7</v>
      </c>
      <c r="S311" s="203" cm="1">
        <f t="array" ref="S311">IF('Data Table'!U312="", "-",
   IF('Data Table'!U312="-", "-",
      IF(ISNUMBER('Data Table'!U312*1), 'Data Table'!U312,
         IF(ISNUMBER(SEARCH("hrs", 'Data Table'!U312)),
            IFERROR(
               ROUND(SUMPRODUCT(
                  VALUE(LEFT(_xlfn.TEXTSPLIT('Data Table'!U312, CHAR(10)), FIND("-", _xlfn.TEXTSPLIT('Data Table'!U312, CHAR(10)))-1)) *
                  (VALUE(MID(_xlfn.TEXTSPLIT('Data Table'!U312, CHAR(10)), FIND("-", _xlfn.TEXTSPLIT('Data Table'!U312, CHAR(10)))+2,
                  SEARCH("hrs", _xlfn.TEXTSPLIT('Data Table'!U312, CHAR(10)))-SEARCH("-", _xlfn.TEXTSPLIT('Data Table'!U312, CHAR(10)))-2))/12)
               ), 2),
               "-"
            )
         )
      )
   )
)</f>
        <v>7</v>
      </c>
      <c r="T311" s="406">
        <v>26687.618999999999</v>
      </c>
      <c r="U311" s="395">
        <v>71823</v>
      </c>
      <c r="V311" s="395">
        <v>905</v>
      </c>
    </row>
    <row r="312" spans="1:23" ht="15.75" customHeight="1">
      <c r="A312" s="405">
        <v>45622</v>
      </c>
      <c r="B312" s="203" cm="1">
        <f t="array" ref="B312">IF('Data Table'!B313="", "-",
   IF('Data Table'!B313="-", "-",
      IF(ISNUMBER('Data Table'!B313*1), 'Data Table'!B313,
         IF(ISNUMBER(SEARCH("hrs", 'Data Table'!B313)),
            IFERROR(
               ROUND(SUMPRODUCT(
                  VALUE(LEFT(_xlfn.TEXTSPLIT('Data Table'!B313, CHAR(10)), FIND("-", _xlfn.TEXTSPLIT('Data Table'!B313, CHAR(10)))-1)) *
                  (VALUE(MID(_xlfn.TEXTSPLIT('Data Table'!B313, CHAR(10)), FIND("-", _xlfn.TEXTSPLIT('Data Table'!B313, CHAR(10)))+2,
                  SEARCH("hrs", _xlfn.TEXTSPLIT('Data Table'!B313, CHAR(10)))-SEARCH("-", _xlfn.TEXTSPLIT('Data Table'!B313, CHAR(10)))-2))/12)
               ), 2),
               "-"
            )
         )
      )
   )
)</f>
        <v>91</v>
      </c>
      <c r="C312" s="203" cm="1">
        <f t="array" ref="C312">IF('Data Table'!C313="", "-",
   IF('Data Table'!C313="-", "-",
      IF(ISNUMBER('Data Table'!C313*1), 'Data Table'!C313,
         IF(ISNUMBER(SEARCH("hrs", 'Data Table'!C313)),
            IFERROR(
               ROUND(SUMPRODUCT(
                  VALUE(LEFT(_xlfn.TEXTSPLIT('Data Table'!C313, CHAR(10)), FIND("-", _xlfn.TEXTSPLIT('Data Table'!C313, CHAR(10)))-1)) *
                  (VALUE(MID(_xlfn.TEXTSPLIT('Data Table'!C313, CHAR(10)), FIND("-", _xlfn.TEXTSPLIT('Data Table'!C313, CHAR(10)))+2,
                  SEARCH("hrs", _xlfn.TEXTSPLIT('Data Table'!C313, CHAR(10)))-SEARCH("-", _xlfn.TEXTSPLIT('Data Table'!C313, CHAR(10)))-2))/12)
               ), 2),
               "-"
            )
         )
      )
   )
)</f>
        <v>63</v>
      </c>
      <c r="D312" s="203" cm="1">
        <f t="array" ref="D312">IF('Data Table'!D313="", "-",
   IF('Data Table'!D313="-", "-",
      IF(ISNUMBER('Data Table'!D313*1), 'Data Table'!D313,
         IF(ISNUMBER(SEARCH("hrs", 'Data Table'!D313)),
            IFERROR(
               ROUND(SUMPRODUCT(
                  VALUE(LEFT(_xlfn.TEXTSPLIT('Data Table'!D313, CHAR(10)), FIND("-", _xlfn.TEXTSPLIT('Data Table'!D313, CHAR(10)))-1)) *
                  (VALUE(MID(_xlfn.TEXTSPLIT('Data Table'!D313, CHAR(10)), FIND("-", _xlfn.TEXTSPLIT('Data Table'!D313, CHAR(10)))+2,
                  SEARCH("hrs", _xlfn.TEXTSPLIT('Data Table'!D313, CHAR(10)))-SEARCH("-", _xlfn.TEXTSPLIT('Data Table'!D313, CHAR(10)))-2))/12)
               ), 2),
               "-"
            )
         )
      )
   )
)</f>
        <v>28</v>
      </c>
      <c r="E312" s="203" cm="1">
        <f t="array" ref="E312">IF('Data Table'!E313="", "-",
   IF('Data Table'!E313="-", "-",
      IF(ISNUMBER('Data Table'!E313*1), 'Data Table'!E313,
         IF(ISNUMBER(SEARCH("hrs", 'Data Table'!E313)),
            IFERROR(
               ROUND(SUMPRODUCT(
                  VALUE(LEFT(_xlfn.TEXTSPLIT('Data Table'!E313, CHAR(10)), FIND("-", _xlfn.TEXTSPLIT('Data Table'!E313, CHAR(10)))-1)) *
                  (VALUE(MID(_xlfn.TEXTSPLIT('Data Table'!E313, CHAR(10)), FIND("-", _xlfn.TEXTSPLIT('Data Table'!E313, CHAR(10)))+2,
                  SEARCH("hrs", _xlfn.TEXTSPLIT('Data Table'!E313, CHAR(10)))-SEARCH("-", _xlfn.TEXTSPLIT('Data Table'!E313, CHAR(10)))-2))/12)
               ), 2),
               "-"
            )
         )
      )
   )
)</f>
        <v>28</v>
      </c>
      <c r="F312" s="203" cm="1">
        <f t="array" ref="F312">IF('Data Table'!F313="", "-",
   IF('Data Table'!F313="-", "-",
      IF(ISNUMBER('Data Table'!F313*1), 'Data Table'!F313,
         IF(ISNUMBER(SEARCH("hrs", 'Data Table'!F313)),
            IFERROR(
               ROUND(SUMPRODUCT(
                  VALUE(LEFT(_xlfn.TEXTSPLIT('Data Table'!F313, CHAR(10)), FIND("-", _xlfn.TEXTSPLIT('Data Table'!F313, CHAR(10)))-1)) *
                  (VALUE(MID(_xlfn.TEXTSPLIT('Data Table'!F313, CHAR(10)), FIND("-", _xlfn.TEXTSPLIT('Data Table'!F313, CHAR(10)))+2,
                  SEARCH("hrs", _xlfn.TEXTSPLIT('Data Table'!F313, CHAR(10)))-SEARCH("-", _xlfn.TEXTSPLIT('Data Table'!F313, CHAR(10)))-2))/12)
               ), 2),
               "-"
            )
         )
      )
   )
)</f>
        <v>10</v>
      </c>
      <c r="G312" s="203" cm="1">
        <f t="array" ref="G312">IF('Data Table'!G313="", "-",
   IF('Data Table'!G313="-", "-",
      IF(ISNUMBER('Data Table'!G313*1), 'Data Table'!G313,
         IF(ISNUMBER(SEARCH("hrs", 'Data Table'!G313)),
            IFERROR(
               ROUND(SUMPRODUCT(
                  VALUE(LEFT(_xlfn.TEXTSPLIT('Data Table'!G313, CHAR(10)), FIND("-", _xlfn.TEXTSPLIT('Data Table'!G313, CHAR(10)))-1)) *
                  (VALUE(MID(_xlfn.TEXTSPLIT('Data Table'!G313, CHAR(10)), FIND("-", _xlfn.TEXTSPLIT('Data Table'!G313, CHAR(10)))+2,
                  SEARCH("hrs", _xlfn.TEXTSPLIT('Data Table'!G313, CHAR(10)))-SEARCH("-", _xlfn.TEXTSPLIT('Data Table'!G313, CHAR(10)))-2))/12)
               ), 2),
               "-"
            )
         )
      )
   )
)</f>
        <v>10</v>
      </c>
      <c r="H312" s="203" cm="1">
        <f t="array" ref="H312">IF('Data Table'!H313="", "-",
   IF('Data Table'!H313="-", "-",
      IF(ISNUMBER('Data Table'!H313*1), 'Data Table'!H313,
         IF(ISNUMBER(SEARCH("hrs", 'Data Table'!H313)),
            IFERROR(
               ROUND(SUMPRODUCT(
                  VALUE(LEFT(_xlfn.TEXTSPLIT('Data Table'!H313, CHAR(10)), FIND("-", _xlfn.TEXTSPLIT('Data Table'!H313, CHAR(10)))-1)) *
                  (VALUE(MID(_xlfn.TEXTSPLIT('Data Table'!H313, CHAR(10)), FIND("-", _xlfn.TEXTSPLIT('Data Table'!H313, CHAR(10)))+2,
                  SEARCH("hrs", _xlfn.TEXTSPLIT('Data Table'!H313, CHAR(10)))-SEARCH("-", _xlfn.TEXTSPLIT('Data Table'!H313, CHAR(10)))-2))/12)
               ), 2),
               "-"
            )
         )
      )
   )
)</f>
        <v>10</v>
      </c>
      <c r="I312" s="203" cm="1">
        <f t="array" ref="I312">IF('Data Table'!I313="", "-",
   IF('Data Table'!I313="-", "-",
      IF(ISNUMBER('Data Table'!I313*1), 'Data Table'!I313,
         IF(ISNUMBER(SEARCH("hrs", 'Data Table'!I313)),
            IFERROR(
               ROUND(SUMPRODUCT(
                  VALUE(LEFT(_xlfn.TEXTSPLIT('Data Table'!I313, CHAR(10)), FIND("-", _xlfn.TEXTSPLIT('Data Table'!I313, CHAR(10)))-1)) *
                  (VALUE(MID(_xlfn.TEXTSPLIT('Data Table'!I313, CHAR(10)), FIND("-", _xlfn.TEXTSPLIT('Data Table'!I313, CHAR(10)))+2,
                  SEARCH("hrs", _xlfn.TEXTSPLIT('Data Table'!I313, CHAR(10)))-SEARCH("-", _xlfn.TEXTSPLIT('Data Table'!I313, CHAR(10)))-2))/12)
               ), 2),
               "-"
            )
         )
      )
   )
)</f>
        <v>10</v>
      </c>
      <c r="J312" s="203" cm="1">
        <f t="array" ref="J312">IF('Data Table'!J313="", "-",
   IF('Data Table'!J313="-", "-",
      IF(ISNUMBER('Data Table'!J313*1), 'Data Table'!J313,
         IF(ISNUMBER(SEARCH("hrs", 'Data Table'!J313)),
            IFERROR(
               ROUND(SUMPRODUCT(
                  VALUE(LEFT(_xlfn.TEXTSPLIT('Data Table'!J313, CHAR(10)), FIND("-", _xlfn.TEXTSPLIT('Data Table'!J313, CHAR(10)))-1)) *
                  (VALUE(MID(_xlfn.TEXTSPLIT('Data Table'!J313, CHAR(10)), FIND("-", _xlfn.TEXTSPLIT('Data Table'!J313, CHAR(10)))+2,
                  SEARCH("hrs", _xlfn.TEXTSPLIT('Data Table'!J313, CHAR(10)))-SEARCH("-", _xlfn.TEXTSPLIT('Data Table'!J313, CHAR(10)))-2))/12)
               ), 2),
               "-"
            )
         )
      )
   )
)</f>
        <v>3</v>
      </c>
      <c r="K312" s="203" cm="1">
        <f t="array" ref="K312">IF('Data Table'!K313="", "-",
   IF('Data Table'!K313="-", "-",
      IF(ISNUMBER('Data Table'!K313*1), 'Data Table'!K313,
         IF(ISNUMBER(SEARCH("hrs", 'Data Table'!K313)),
            IFERROR(
               ROUND(SUMPRODUCT(
                  VALUE(LEFT(_xlfn.TEXTSPLIT('Data Table'!K313, CHAR(10)), FIND("-", _xlfn.TEXTSPLIT('Data Table'!K313, CHAR(10)))-1)) *
                  (VALUE(MID(_xlfn.TEXTSPLIT('Data Table'!K313, CHAR(10)), FIND("-", _xlfn.TEXTSPLIT('Data Table'!K313, CHAR(10)))+2,
                  SEARCH("hrs", _xlfn.TEXTSPLIT('Data Table'!K313, CHAR(10)))-SEARCH("-", _xlfn.TEXTSPLIT('Data Table'!K313, CHAR(10)))-2))/12)
               ), 2),
               "-"
            )
         )
      )
   )
)</f>
        <v>3</v>
      </c>
      <c r="L312" s="203" cm="1">
        <f t="array" ref="L312">IF('Data Table'!N313="", "-",
   IF('Data Table'!N313="-", "-",
      IF(ISNUMBER('Data Table'!N313*1), 'Data Table'!N313,
         IF(ISNUMBER(SEARCH("hrs", 'Data Table'!N313)),
            IFERROR(
               ROUND(SUMPRODUCT(
                  VALUE(LEFT(_xlfn.TEXTSPLIT('Data Table'!N313, CHAR(10)), FIND("-", _xlfn.TEXTSPLIT('Data Table'!N313, CHAR(10)))-1)) *
                  (VALUE(MID(_xlfn.TEXTSPLIT('Data Table'!N313, CHAR(10)), FIND("-", _xlfn.TEXTSPLIT('Data Table'!N313, CHAR(10)))+2,
                  SEARCH("hrs", _xlfn.TEXTSPLIT('Data Table'!N313, CHAR(10)))-SEARCH("-", _xlfn.TEXTSPLIT('Data Table'!N313, CHAR(10)))-2))/12)
               ), 2),
               "-"
            )
         )
      )
   )
)</f>
        <v>2</v>
      </c>
      <c r="M312" s="203" cm="1">
        <f t="array" ref="M312">IF('Data Table'!O313="", "-",
   IF('Data Table'!O313="-", "-",
      IF(ISNUMBER('Data Table'!O313*1), 'Data Table'!O313,
         IF(ISNUMBER(SEARCH("hrs", 'Data Table'!O313)),
            IFERROR(
               ROUND(SUMPRODUCT(
                  VALUE(LEFT(_xlfn.TEXTSPLIT('Data Table'!O313, CHAR(10)), FIND("-", _xlfn.TEXTSPLIT('Data Table'!O313, CHAR(10)))-1)) *
                  (VALUE(MID(_xlfn.TEXTSPLIT('Data Table'!O313, CHAR(10)), FIND("-", _xlfn.TEXTSPLIT('Data Table'!O313, CHAR(10)))+2,
                  SEARCH("hrs", _xlfn.TEXTSPLIT('Data Table'!O313, CHAR(10)))-SEARCH("-", _xlfn.TEXTSPLIT('Data Table'!O313, CHAR(10)))-2))/12)
               ), 2),
               "-"
            )
         )
      )
   )
)</f>
        <v>2</v>
      </c>
      <c r="N312" s="203" cm="1">
        <f t="array" ref="N312">IF('Data Table'!P313="", "-",
   IF('Data Table'!P313="-", "-",
      IF(ISNUMBER('Data Table'!P313*1), 'Data Table'!P313,
         IF(ISNUMBER(SEARCH("hrs", 'Data Table'!P313)),
            IFERROR(
               ROUND(SUMPRODUCT(
                  VALUE(LEFT(_xlfn.TEXTSPLIT('Data Table'!P313, CHAR(10)), FIND("-", _xlfn.TEXTSPLIT('Data Table'!P313, CHAR(10)))-1)) *
                  (VALUE(MID(_xlfn.TEXTSPLIT('Data Table'!P313, CHAR(10)), FIND("-", _xlfn.TEXTSPLIT('Data Table'!P313, CHAR(10)))+2,
                  SEARCH("hrs", _xlfn.TEXTSPLIT('Data Table'!P313, CHAR(10)))-SEARCH("-", _xlfn.TEXTSPLIT('Data Table'!P313, CHAR(10)))-2))/12)
               ), 2),
               "-"
            )
         )
      )
   )
)</f>
        <v>6</v>
      </c>
      <c r="O312" s="203" cm="1">
        <f t="array" ref="O312">IF('Data Table'!Q313="", "-",
   IF('Data Table'!Q313="-", "-",
      IF(ISNUMBER('Data Table'!Q313*1), 'Data Table'!Q313,
         IF(ISNUMBER(SEARCH("hrs", 'Data Table'!Q313)),
            IFERROR(
               ROUND(SUMPRODUCT(
                  VALUE(LEFT(_xlfn.TEXTSPLIT('Data Table'!Q313, CHAR(10)), FIND("-", _xlfn.TEXTSPLIT('Data Table'!Q313, CHAR(10)))-1)) *
                  (VALUE(MID(_xlfn.TEXTSPLIT('Data Table'!Q313, CHAR(10)), FIND("-", _xlfn.TEXTSPLIT('Data Table'!Q313, CHAR(10)))+2,
                  SEARCH("hrs", _xlfn.TEXTSPLIT('Data Table'!Q313, CHAR(10)))-SEARCH("-", _xlfn.TEXTSPLIT('Data Table'!Q313, CHAR(10)))-2))/12)
               ), 2),
               "-"
            )
         )
      )
   )
)</f>
        <v>5</v>
      </c>
      <c r="P312" s="203" cm="1">
        <f t="array" ref="P312">IF('Data Table'!R313="", "-",
   IF('Data Table'!R313="-", "-",
      IF(ISNUMBER('Data Table'!R313*1), 'Data Table'!R313,
         IF(ISNUMBER(SEARCH("hrs", 'Data Table'!R313)),
            IFERROR(
               ROUND(SUMPRODUCT(
                  VALUE(LEFT(_xlfn.TEXTSPLIT('Data Table'!R313, CHAR(10)), FIND("-", _xlfn.TEXTSPLIT('Data Table'!R313, CHAR(10)))-1)) *
                  (VALUE(MID(_xlfn.TEXTSPLIT('Data Table'!R313, CHAR(10)), FIND("-", _xlfn.TEXTSPLIT('Data Table'!R313, CHAR(10)))+2,
                  SEARCH("hrs", _xlfn.TEXTSPLIT('Data Table'!R313, CHAR(10)))-SEARCH("-", _xlfn.TEXTSPLIT('Data Table'!R313, CHAR(10)))-2))/12)
               ), 2),
               "-"
            )
         )
      )
   )
)</f>
        <v>3</v>
      </c>
      <c r="Q312" s="203" cm="1">
        <f t="array" ref="Q312">IF('Data Table'!S313="", "-",
   IF('Data Table'!S313="-", "-",
      IF(ISNUMBER('Data Table'!S313*1), 'Data Table'!S313,
         IF(ISNUMBER(SEARCH("hrs", 'Data Table'!S313)),
            IFERROR(
               ROUND(SUMPRODUCT(
                  VALUE(LEFT(_xlfn.TEXTSPLIT('Data Table'!S313, CHAR(10)), FIND("-", _xlfn.TEXTSPLIT('Data Table'!S313, CHAR(10)))-1)) *
                  (VALUE(MID(_xlfn.TEXTSPLIT('Data Table'!S313, CHAR(10)), FIND("-", _xlfn.TEXTSPLIT('Data Table'!S313, CHAR(10)))+2,
                  SEARCH("hrs", _xlfn.TEXTSPLIT('Data Table'!S313, CHAR(10)))-SEARCH("-", _xlfn.TEXTSPLIT('Data Table'!S313, CHAR(10)))-2))/12)
               ), 2),
               "-"
            )
         )
      )
   )
)</f>
        <v>3</v>
      </c>
      <c r="R312" s="203" cm="1">
        <f t="array" ref="R312">IF('Data Table'!T313="", "-",
   IF('Data Table'!T313="-", "-",
      IF(ISNUMBER('Data Table'!T313*1), 'Data Table'!T313,
         IF(ISNUMBER(SEARCH("hrs", 'Data Table'!T313)),
            IFERROR(
               ROUND(SUMPRODUCT(
                  VALUE(LEFT(_xlfn.TEXTSPLIT('Data Table'!T313, CHAR(10)), FIND("-", _xlfn.TEXTSPLIT('Data Table'!T313, CHAR(10)))-1)) *
                  (VALUE(MID(_xlfn.TEXTSPLIT('Data Table'!T313, CHAR(10)), FIND("-", _xlfn.TEXTSPLIT('Data Table'!T313, CHAR(10)))+2,
                  SEARCH("hrs", _xlfn.TEXTSPLIT('Data Table'!T313, CHAR(10)))-SEARCH("-", _xlfn.TEXTSPLIT('Data Table'!T313, CHAR(10)))-2))/12)
               ), 2),
               "-"
            )
         )
      )
   )
)</f>
        <v>7</v>
      </c>
      <c r="S312" s="203" cm="1">
        <f t="array" ref="S312">IF('Data Table'!U313="", "-",
   IF('Data Table'!U313="-", "-",
      IF(ISNUMBER('Data Table'!U313*1), 'Data Table'!U313,
         IF(ISNUMBER(SEARCH("hrs", 'Data Table'!U313)),
            IFERROR(
               ROUND(SUMPRODUCT(
                  VALUE(LEFT(_xlfn.TEXTSPLIT('Data Table'!U313, CHAR(10)), FIND("-", _xlfn.TEXTSPLIT('Data Table'!U313, CHAR(10)))-1)) *
                  (VALUE(MID(_xlfn.TEXTSPLIT('Data Table'!U313, CHAR(10)), FIND("-", _xlfn.TEXTSPLIT('Data Table'!U313, CHAR(10)))+2,
                  SEARCH("hrs", _xlfn.TEXTSPLIT('Data Table'!U313, CHAR(10)))-SEARCH("-", _xlfn.TEXTSPLIT('Data Table'!U313, CHAR(10)))-2))/12)
               ), 2),
               "-"
            )
         )
      )
   )
)</f>
        <v>7</v>
      </c>
      <c r="T312" s="406">
        <v>26263.361000000001</v>
      </c>
      <c r="U312" s="396">
        <v>79533</v>
      </c>
      <c r="V312" s="395">
        <v>1000</v>
      </c>
    </row>
    <row r="313" spans="1:23" ht="15.75" customHeight="1">
      <c r="A313" s="405">
        <v>45623</v>
      </c>
      <c r="B313" s="203" cm="1">
        <f t="array" ref="B313">IF('Data Table'!B314="", "-",
   IF('Data Table'!B314="-", "-",
      IF(ISNUMBER('Data Table'!B314*1), 'Data Table'!B314,
         IF(ISNUMBER(SEARCH("hrs", 'Data Table'!B314)),
            IFERROR(
               ROUND(SUMPRODUCT(
                  VALUE(LEFT(_xlfn.TEXTSPLIT('Data Table'!B314, CHAR(10)), FIND("-", _xlfn.TEXTSPLIT('Data Table'!B314, CHAR(10)))-1)) *
                  (VALUE(MID(_xlfn.TEXTSPLIT('Data Table'!B314, CHAR(10)), FIND("-", _xlfn.TEXTSPLIT('Data Table'!B314, CHAR(10)))+2,
                  SEARCH("hrs", _xlfn.TEXTSPLIT('Data Table'!B314, CHAR(10)))-SEARCH("-", _xlfn.TEXTSPLIT('Data Table'!B314, CHAR(10)))-2))/12)
               ), 2),
               "-"
            )
         )
      )
   )
)</f>
        <v>44</v>
      </c>
      <c r="C313" s="203" cm="1">
        <f t="array" ref="C313">IF('Data Table'!C314="", "-",
   IF('Data Table'!C314="-", "-",
      IF(ISNUMBER('Data Table'!C314*1), 'Data Table'!C314,
         IF(ISNUMBER(SEARCH("hrs", 'Data Table'!C314)),
            IFERROR(
               ROUND(SUMPRODUCT(
                  VALUE(LEFT(_xlfn.TEXTSPLIT('Data Table'!C314, CHAR(10)), FIND("-", _xlfn.TEXTSPLIT('Data Table'!C314, CHAR(10)))-1)) *
                  (VALUE(MID(_xlfn.TEXTSPLIT('Data Table'!C314, CHAR(10)), FIND("-", _xlfn.TEXTSPLIT('Data Table'!C314, CHAR(10)))+2,
                  SEARCH("hrs", _xlfn.TEXTSPLIT('Data Table'!C314, CHAR(10)))-SEARCH("-", _xlfn.TEXTSPLIT('Data Table'!C314, CHAR(10)))-2))/12)
               ), 2),
               "-"
            )
         )
      )
   )
)</f>
        <v>8</v>
      </c>
      <c r="D313" s="203" cm="1">
        <f t="array" ref="D313">IF('Data Table'!D314="", "-",
   IF('Data Table'!D314="-", "-",
      IF(ISNUMBER('Data Table'!D314*1), 'Data Table'!D314,
         IF(ISNUMBER(SEARCH("hrs", 'Data Table'!D314)),
            IFERROR(
               ROUND(SUMPRODUCT(
                  VALUE(LEFT(_xlfn.TEXTSPLIT('Data Table'!D314, CHAR(10)), FIND("-", _xlfn.TEXTSPLIT('Data Table'!D314, CHAR(10)))-1)) *
                  (VALUE(MID(_xlfn.TEXTSPLIT('Data Table'!D314, CHAR(10)), FIND("-", _xlfn.TEXTSPLIT('Data Table'!D314, CHAR(10)))+2,
                  SEARCH("hrs", _xlfn.TEXTSPLIT('Data Table'!D314, CHAR(10)))-SEARCH("-", _xlfn.TEXTSPLIT('Data Table'!D314, CHAR(10)))-2))/12)
               ), 2),
               "-"
            )
         )
      )
   )
)</f>
        <v>14</v>
      </c>
      <c r="E313" s="203" cm="1">
        <f t="array" ref="E313">IF('Data Table'!E314="", "-",
   IF('Data Table'!E314="-", "-",
      IF(ISNUMBER('Data Table'!E314*1), 'Data Table'!E314,
         IF(ISNUMBER(SEARCH("hrs", 'Data Table'!E314)),
            IFERROR(
               ROUND(SUMPRODUCT(
                  VALUE(LEFT(_xlfn.TEXTSPLIT('Data Table'!E314, CHAR(10)), FIND("-", _xlfn.TEXTSPLIT('Data Table'!E314, CHAR(10)))-1)) *
                  (VALUE(MID(_xlfn.TEXTSPLIT('Data Table'!E314, CHAR(10)), FIND("-", _xlfn.TEXTSPLIT('Data Table'!E314, CHAR(10)))+2,
                  SEARCH("hrs", _xlfn.TEXTSPLIT('Data Table'!E314, CHAR(10)))-SEARCH("-", _xlfn.TEXTSPLIT('Data Table'!E314, CHAR(10)))-2))/12)
               ), 2),
               "-"
            )
         )
      )
   )
)</f>
        <v>10</v>
      </c>
      <c r="F313" s="203" cm="1">
        <f t="array" ref="F313">IF('Data Table'!F314="", "-",
   IF('Data Table'!F314="-", "-",
      IF(ISNUMBER('Data Table'!F314*1), 'Data Table'!F314,
         IF(ISNUMBER(SEARCH("hrs", 'Data Table'!F314)),
            IFERROR(
               ROUND(SUMPRODUCT(
                  VALUE(LEFT(_xlfn.TEXTSPLIT('Data Table'!F314, CHAR(10)), FIND("-", _xlfn.TEXTSPLIT('Data Table'!F314, CHAR(10)))-1)) *
                  (VALUE(MID(_xlfn.TEXTSPLIT('Data Table'!F314, CHAR(10)), FIND("-", _xlfn.TEXTSPLIT('Data Table'!F314, CHAR(10)))+2,
                  SEARCH("hrs", _xlfn.TEXTSPLIT('Data Table'!F314, CHAR(10)))-SEARCH("-", _xlfn.TEXTSPLIT('Data Table'!F314, CHAR(10)))-2))/12)
               ), 2),
               "-"
            )
         )
      )
   )
)</f>
        <v>9</v>
      </c>
      <c r="G313" s="203" cm="1">
        <f t="array" ref="G313">IF('Data Table'!G314="", "-",
   IF('Data Table'!G314="-", "-",
      IF(ISNUMBER('Data Table'!G314*1), 'Data Table'!G314,
         IF(ISNUMBER(SEARCH("hrs", 'Data Table'!G314)),
            IFERROR(
               ROUND(SUMPRODUCT(
                  VALUE(LEFT(_xlfn.TEXTSPLIT('Data Table'!G314, CHAR(10)), FIND("-", _xlfn.TEXTSPLIT('Data Table'!G314, CHAR(10)))-1)) *
                  (VALUE(MID(_xlfn.TEXTSPLIT('Data Table'!G314, CHAR(10)), FIND("-", _xlfn.TEXTSPLIT('Data Table'!G314, CHAR(10)))+2,
                  SEARCH("hrs", _xlfn.TEXTSPLIT('Data Table'!G314, CHAR(10)))-SEARCH("-", _xlfn.TEXTSPLIT('Data Table'!G314, CHAR(10)))-2))/12)
               ), 2),
               "-"
            )
         )
      )
   )
)</f>
        <v>9</v>
      </c>
      <c r="H313" s="203" cm="1">
        <f t="array" ref="H313">IF('Data Table'!H314="", "-",
   IF('Data Table'!H314="-", "-",
      IF(ISNUMBER('Data Table'!H314*1), 'Data Table'!H314,
         IF(ISNUMBER(SEARCH("hrs", 'Data Table'!H314)),
            IFERROR(
               ROUND(SUMPRODUCT(
                  VALUE(LEFT(_xlfn.TEXTSPLIT('Data Table'!H314, CHAR(10)), FIND("-", _xlfn.TEXTSPLIT('Data Table'!H314, CHAR(10)))-1)) *
                  (VALUE(MID(_xlfn.TEXTSPLIT('Data Table'!H314, CHAR(10)), FIND("-", _xlfn.TEXTSPLIT('Data Table'!H314, CHAR(10)))+2,
                  SEARCH("hrs", _xlfn.TEXTSPLIT('Data Table'!H314, CHAR(10)))-SEARCH("-", _xlfn.TEXTSPLIT('Data Table'!H314, CHAR(10)))-2))/12)
               ), 2),
               "-"
            )
         )
      )
   )
)</f>
        <v>10</v>
      </c>
      <c r="I313" s="203" cm="1">
        <f t="array" ref="I313">IF('Data Table'!I314="", "-",
   IF('Data Table'!I314="-", "-",
      IF(ISNUMBER('Data Table'!I314*1), 'Data Table'!I314,
         IF(ISNUMBER(SEARCH("hrs", 'Data Table'!I314)),
            IFERROR(
               ROUND(SUMPRODUCT(
                  VALUE(LEFT(_xlfn.TEXTSPLIT('Data Table'!I314, CHAR(10)), FIND("-", _xlfn.TEXTSPLIT('Data Table'!I314, CHAR(10)))-1)) *
                  (VALUE(MID(_xlfn.TEXTSPLIT('Data Table'!I314, CHAR(10)), FIND("-", _xlfn.TEXTSPLIT('Data Table'!I314, CHAR(10)))+2,
                  SEARCH("hrs", _xlfn.TEXTSPLIT('Data Table'!I314, CHAR(10)))-SEARCH("-", _xlfn.TEXTSPLIT('Data Table'!I314, CHAR(10)))-2))/12)
               ), 2),
               "-"
            )
         )
      )
   )
)</f>
        <v>11</v>
      </c>
      <c r="J313" s="203" cm="1">
        <f t="array" ref="J313">IF('Data Table'!J314="", "-",
   IF('Data Table'!J314="-", "-",
      IF(ISNUMBER('Data Table'!J314*1), 'Data Table'!J314,
         IF(ISNUMBER(SEARCH("hrs", 'Data Table'!J314)),
            IFERROR(
               ROUND(SUMPRODUCT(
                  VALUE(LEFT(_xlfn.TEXTSPLIT('Data Table'!J314, CHAR(10)), FIND("-", _xlfn.TEXTSPLIT('Data Table'!J314, CHAR(10)))-1)) *
                  (VALUE(MID(_xlfn.TEXTSPLIT('Data Table'!J314, CHAR(10)), FIND("-", _xlfn.TEXTSPLIT('Data Table'!J314, CHAR(10)))+2,
                  SEARCH("hrs", _xlfn.TEXTSPLIT('Data Table'!J314, CHAR(10)))-SEARCH("-", _xlfn.TEXTSPLIT('Data Table'!J314, CHAR(10)))-2))/12)
               ), 2),
               "-"
            )
         )
      )
   )
)</f>
        <v>2</v>
      </c>
      <c r="K313" s="203" cm="1">
        <f t="array" ref="K313">IF('Data Table'!K314="", "-",
   IF('Data Table'!K314="-", "-",
      IF(ISNUMBER('Data Table'!K314*1), 'Data Table'!K314,
         IF(ISNUMBER(SEARCH("hrs", 'Data Table'!K314)),
            IFERROR(
               ROUND(SUMPRODUCT(
                  VALUE(LEFT(_xlfn.TEXTSPLIT('Data Table'!K314, CHAR(10)), FIND("-", _xlfn.TEXTSPLIT('Data Table'!K314, CHAR(10)))-1)) *
                  (VALUE(MID(_xlfn.TEXTSPLIT('Data Table'!K314, CHAR(10)), FIND("-", _xlfn.TEXTSPLIT('Data Table'!K314, CHAR(10)))+2,
                  SEARCH("hrs", _xlfn.TEXTSPLIT('Data Table'!K314, CHAR(10)))-SEARCH("-", _xlfn.TEXTSPLIT('Data Table'!K314, CHAR(10)))-2))/12)
               ), 2),
               "-"
            )
         )
      )
   )
)</f>
        <v>0</v>
      </c>
      <c r="L313" s="203" cm="1">
        <f t="array" ref="L313">IF('Data Table'!N314="", "-",
   IF('Data Table'!N314="-", "-",
      IF(ISNUMBER('Data Table'!N314*1), 'Data Table'!N314,
         IF(ISNUMBER(SEARCH("hrs", 'Data Table'!N314)),
            IFERROR(
               ROUND(SUMPRODUCT(
                  VALUE(LEFT(_xlfn.TEXTSPLIT('Data Table'!N314, CHAR(10)), FIND("-", _xlfn.TEXTSPLIT('Data Table'!N314, CHAR(10)))-1)) *
                  (VALUE(MID(_xlfn.TEXTSPLIT('Data Table'!N314, CHAR(10)), FIND("-", _xlfn.TEXTSPLIT('Data Table'!N314, CHAR(10)))+2,
                  SEARCH("hrs", _xlfn.TEXTSPLIT('Data Table'!N314, CHAR(10)))-SEARCH("-", _xlfn.TEXTSPLIT('Data Table'!N314, CHAR(10)))-2))/12)
               ), 2),
               "-"
            )
         )
      )
   )
)</f>
        <v>2</v>
      </c>
      <c r="M313" s="203" cm="1">
        <f t="array" ref="M313">IF('Data Table'!O314="", "-",
   IF('Data Table'!O314="-", "-",
      IF(ISNUMBER('Data Table'!O314*1), 'Data Table'!O314,
         IF(ISNUMBER(SEARCH("hrs", 'Data Table'!O314)),
            IFERROR(
               ROUND(SUMPRODUCT(
                  VALUE(LEFT(_xlfn.TEXTSPLIT('Data Table'!O314, CHAR(10)), FIND("-", _xlfn.TEXTSPLIT('Data Table'!O314, CHAR(10)))-1)) *
                  (VALUE(MID(_xlfn.TEXTSPLIT('Data Table'!O314, CHAR(10)), FIND("-", _xlfn.TEXTSPLIT('Data Table'!O314, CHAR(10)))+2,
                  SEARCH("hrs", _xlfn.TEXTSPLIT('Data Table'!O314, CHAR(10)))-SEARCH("-", _xlfn.TEXTSPLIT('Data Table'!O314, CHAR(10)))-2))/12)
               ), 2),
               "-"
            )
         )
      )
   )
)</f>
        <v>1</v>
      </c>
      <c r="N313" s="203" cm="1">
        <f t="array" ref="N313">IF('Data Table'!P314="", "-",
   IF('Data Table'!P314="-", "-",
      IF(ISNUMBER('Data Table'!P314*1), 'Data Table'!P314,
         IF(ISNUMBER(SEARCH("hrs", 'Data Table'!P314)),
            IFERROR(
               ROUND(SUMPRODUCT(
                  VALUE(LEFT(_xlfn.TEXTSPLIT('Data Table'!P314, CHAR(10)), FIND("-", _xlfn.TEXTSPLIT('Data Table'!P314, CHAR(10)))-1)) *
                  (VALUE(MID(_xlfn.TEXTSPLIT('Data Table'!P314, CHAR(10)), FIND("-", _xlfn.TEXTSPLIT('Data Table'!P314, CHAR(10)))+2,
                  SEARCH("hrs", _xlfn.TEXTSPLIT('Data Table'!P314, CHAR(10)))-SEARCH("-", _xlfn.TEXTSPLIT('Data Table'!P314, CHAR(10)))-2))/12)
               ), 2),
               "-"
            )
         )
      )
   )
)</f>
        <v>5</v>
      </c>
      <c r="O313" s="203" cm="1">
        <f t="array" ref="O313">IF('Data Table'!Q314="", "-",
   IF('Data Table'!Q314="-", "-",
      IF(ISNUMBER('Data Table'!Q314*1), 'Data Table'!Q314,
         IF(ISNUMBER(SEARCH("hrs", 'Data Table'!Q314)),
            IFERROR(
               ROUND(SUMPRODUCT(
                  VALUE(LEFT(_xlfn.TEXTSPLIT('Data Table'!Q314, CHAR(10)), FIND("-", _xlfn.TEXTSPLIT('Data Table'!Q314, CHAR(10)))-1)) *
                  (VALUE(MID(_xlfn.TEXTSPLIT('Data Table'!Q314, CHAR(10)), FIND("-", _xlfn.TEXTSPLIT('Data Table'!Q314, CHAR(10)))+2,
                  SEARCH("hrs", _xlfn.TEXTSPLIT('Data Table'!Q314, CHAR(10)))-SEARCH("-", _xlfn.TEXTSPLIT('Data Table'!Q314, CHAR(10)))-2))/12)
               ), 2),
               "-"
            )
         )
      )
   )
)</f>
        <v>4</v>
      </c>
      <c r="P313" s="203" cm="1">
        <f t="array" ref="P313">IF('Data Table'!R314="", "-",
   IF('Data Table'!R314="-", "-",
      IF(ISNUMBER('Data Table'!R314*1), 'Data Table'!R314,
         IF(ISNUMBER(SEARCH("hrs", 'Data Table'!R314)),
            IFERROR(
               ROUND(SUMPRODUCT(
                  VALUE(LEFT(_xlfn.TEXTSPLIT('Data Table'!R314, CHAR(10)), FIND("-", _xlfn.TEXTSPLIT('Data Table'!R314, CHAR(10)))-1)) *
                  (VALUE(MID(_xlfn.TEXTSPLIT('Data Table'!R314, CHAR(10)), FIND("-", _xlfn.TEXTSPLIT('Data Table'!R314, CHAR(10)))+2,
                  SEARCH("hrs", _xlfn.TEXTSPLIT('Data Table'!R314, CHAR(10)))-SEARCH("-", _xlfn.TEXTSPLIT('Data Table'!R314, CHAR(10)))-2))/12)
               ), 2),
               "-"
            )
         )
      )
   )
)</f>
        <v>3</v>
      </c>
      <c r="Q313" s="203" cm="1">
        <f t="array" ref="Q313">IF('Data Table'!S314="", "-",
   IF('Data Table'!S314="-", "-",
      IF(ISNUMBER('Data Table'!S314*1), 'Data Table'!S314,
         IF(ISNUMBER(SEARCH("hrs", 'Data Table'!S314)),
            IFERROR(
               ROUND(SUMPRODUCT(
                  VALUE(LEFT(_xlfn.TEXTSPLIT('Data Table'!S314, CHAR(10)), FIND("-", _xlfn.TEXTSPLIT('Data Table'!S314, CHAR(10)))-1)) *
                  (VALUE(MID(_xlfn.TEXTSPLIT('Data Table'!S314, CHAR(10)), FIND("-", _xlfn.TEXTSPLIT('Data Table'!S314, CHAR(10)))+2,
                  SEARCH("hrs", _xlfn.TEXTSPLIT('Data Table'!S314, CHAR(10)))-SEARCH("-", _xlfn.TEXTSPLIT('Data Table'!S314, CHAR(10)))-2))/12)
               ), 2),
               "-"
            )
         )
      )
   )
)</f>
        <v>3</v>
      </c>
      <c r="R313" s="203" cm="1">
        <f t="array" ref="R313">IF('Data Table'!T314="", "-",
   IF('Data Table'!T314="-", "-",
      IF(ISNUMBER('Data Table'!T314*1), 'Data Table'!T314,
         IF(ISNUMBER(SEARCH("hrs", 'Data Table'!T314)),
            IFERROR(
               ROUND(SUMPRODUCT(
                  VALUE(LEFT(_xlfn.TEXTSPLIT('Data Table'!T314, CHAR(10)), FIND("-", _xlfn.TEXTSPLIT('Data Table'!T314, CHAR(10)))-1)) *
                  (VALUE(MID(_xlfn.TEXTSPLIT('Data Table'!T314, CHAR(10)), FIND("-", _xlfn.TEXTSPLIT('Data Table'!T314, CHAR(10)))+2,
                  SEARCH("hrs", _xlfn.TEXTSPLIT('Data Table'!T314, CHAR(10)))-SEARCH("-", _xlfn.TEXTSPLIT('Data Table'!T314, CHAR(10)))-2))/12)
               ), 2),
               "-"
            )
         )
      )
   )
)</f>
        <v>7</v>
      </c>
      <c r="S313" s="203" cm="1">
        <f t="array" ref="S313">IF('Data Table'!U314="", "-",
   IF('Data Table'!U314="-", "-",
      IF(ISNUMBER('Data Table'!U314*1), 'Data Table'!U314,
         IF(ISNUMBER(SEARCH("hrs", 'Data Table'!U314)),
            IFERROR(
               ROUND(SUMPRODUCT(
                  VALUE(LEFT(_xlfn.TEXTSPLIT('Data Table'!U314, CHAR(10)), FIND("-", _xlfn.TEXTSPLIT('Data Table'!U314, CHAR(10)))-1)) *
                  (VALUE(MID(_xlfn.TEXTSPLIT('Data Table'!U314, CHAR(10)), FIND("-", _xlfn.TEXTSPLIT('Data Table'!U314, CHAR(10)))+2,
                  SEARCH("hrs", _xlfn.TEXTSPLIT('Data Table'!U314, CHAR(10)))-SEARCH("-", _xlfn.TEXTSPLIT('Data Table'!U314, CHAR(10)))-2))/12)
               ), 2),
               "-"
            )
         )
      )
   )
)</f>
        <v>5.33</v>
      </c>
      <c r="T313" s="406">
        <v>21703.115808248582</v>
      </c>
      <c r="U313" s="397">
        <v>45171</v>
      </c>
      <c r="V313" s="395">
        <v>537.67648001923931</v>
      </c>
    </row>
    <row r="314" spans="1:23" ht="15.75" customHeight="1">
      <c r="A314" s="405">
        <v>45624</v>
      </c>
      <c r="B314" s="203" cm="1">
        <f t="array" ref="B314">IF('Data Table'!B315="", "-",
   IF('Data Table'!B315="-", "-",
      IF(ISNUMBER('Data Table'!B315*1), 'Data Table'!B315,
         IF(ISNUMBER(SEARCH("hrs", 'Data Table'!B315)),
            IFERROR(
               ROUND(SUMPRODUCT(
                  VALUE(LEFT(_xlfn.TEXTSPLIT('Data Table'!B315, CHAR(10)), FIND("-", _xlfn.TEXTSPLIT('Data Table'!B315, CHAR(10)))-1)) *
                  (VALUE(MID(_xlfn.TEXTSPLIT('Data Table'!B315, CHAR(10)), FIND("-", _xlfn.TEXTSPLIT('Data Table'!B315, CHAR(10)))+2,
                  SEARCH("hrs", _xlfn.TEXTSPLIT('Data Table'!B315, CHAR(10)))-SEARCH("-", _xlfn.TEXTSPLIT('Data Table'!B315, CHAR(10)))-2))/12)
               ), 2),
               "-"
            )
         )
      )
   )
)</f>
        <v>13</v>
      </c>
      <c r="C314" s="203" cm="1">
        <f t="array" ref="C314">IF('Data Table'!C315="", "-",
   IF('Data Table'!C315="-", "-",
      IF(ISNUMBER('Data Table'!C315*1), 'Data Table'!C315,
         IF(ISNUMBER(SEARCH("hrs", 'Data Table'!C315)),
            IFERROR(
               ROUND(SUMPRODUCT(
                  VALUE(LEFT(_xlfn.TEXTSPLIT('Data Table'!C315, CHAR(10)), FIND("-", _xlfn.TEXTSPLIT('Data Table'!C315, CHAR(10)))-1)) *
                  (VALUE(MID(_xlfn.TEXTSPLIT('Data Table'!C315, CHAR(10)), FIND("-", _xlfn.TEXTSPLIT('Data Table'!C315, CHAR(10)))+2,
                  SEARCH("hrs", _xlfn.TEXTSPLIT('Data Table'!C315, CHAR(10)))-SEARCH("-", _xlfn.TEXTSPLIT('Data Table'!C315, CHAR(10)))-2))/12)
               ), 2),
               "-"
            )
         )
      )
   )
)</f>
        <v>30</v>
      </c>
      <c r="D314" s="203" cm="1">
        <f t="array" ref="D314">IF('Data Table'!D315="", "-",
   IF('Data Table'!D315="-", "-",
      IF(ISNUMBER('Data Table'!D315*1), 'Data Table'!D315,
         IF(ISNUMBER(SEARCH("hrs", 'Data Table'!D315)),
            IFERROR(
               ROUND(SUMPRODUCT(
                  VALUE(LEFT(_xlfn.TEXTSPLIT('Data Table'!D315, CHAR(10)), FIND("-", _xlfn.TEXTSPLIT('Data Table'!D315, CHAR(10)))-1)) *
                  (VALUE(MID(_xlfn.TEXTSPLIT('Data Table'!D315, CHAR(10)), FIND("-", _xlfn.TEXTSPLIT('Data Table'!D315, CHAR(10)))+2,
                  SEARCH("hrs", _xlfn.TEXTSPLIT('Data Table'!D315, CHAR(10)))-SEARCH("-", _xlfn.TEXTSPLIT('Data Table'!D315, CHAR(10)))-2))/12)
               ), 2),
               "-"
            )
         )
      )
   )
)</f>
        <v>3</v>
      </c>
      <c r="E314" s="203" cm="1">
        <f t="array" ref="E314">IF('Data Table'!E315="", "-",
   IF('Data Table'!E315="-", "-",
      IF(ISNUMBER('Data Table'!E315*1), 'Data Table'!E315,
         IF(ISNUMBER(SEARCH("hrs", 'Data Table'!E315)),
            IFERROR(
               ROUND(SUMPRODUCT(
                  VALUE(LEFT(_xlfn.TEXTSPLIT('Data Table'!E315, CHAR(10)), FIND("-", _xlfn.TEXTSPLIT('Data Table'!E315, CHAR(10)))-1)) *
                  (VALUE(MID(_xlfn.TEXTSPLIT('Data Table'!E315, CHAR(10)), FIND("-", _xlfn.TEXTSPLIT('Data Table'!E315, CHAR(10)))+2,
                  SEARCH("hrs", _xlfn.TEXTSPLIT('Data Table'!E315, CHAR(10)))-SEARCH("-", _xlfn.TEXTSPLIT('Data Table'!E315, CHAR(10)))-2))/12)
               ), 2),
               "-"
            )
         )
      )
   )
)</f>
        <v>20</v>
      </c>
      <c r="F314" s="203" cm="1">
        <f t="array" ref="F314">IF('Data Table'!F315="", "-",
   IF('Data Table'!F315="-", "-",
      IF(ISNUMBER('Data Table'!F315*1), 'Data Table'!F315,
         IF(ISNUMBER(SEARCH("hrs", 'Data Table'!F315)),
            IFERROR(
               ROUND(SUMPRODUCT(
                  VALUE(LEFT(_xlfn.TEXTSPLIT('Data Table'!F315, CHAR(10)), FIND("-", _xlfn.TEXTSPLIT('Data Table'!F315, CHAR(10)))-1)) *
                  (VALUE(MID(_xlfn.TEXTSPLIT('Data Table'!F315, CHAR(10)), FIND("-", _xlfn.TEXTSPLIT('Data Table'!F315, CHAR(10)))+2,
                  SEARCH("hrs", _xlfn.TEXTSPLIT('Data Table'!F315, CHAR(10)))-SEARCH("-", _xlfn.TEXTSPLIT('Data Table'!F315, CHAR(10)))-2))/12)
               ), 2),
               "-"
            )
         )
      )
   )
)</f>
        <v>0</v>
      </c>
      <c r="G314" s="203" cm="1">
        <f t="array" ref="G314">IF('Data Table'!G315="", "-",
   IF('Data Table'!G315="-", "-",
      IF(ISNUMBER('Data Table'!G315*1), 'Data Table'!G315,
         IF(ISNUMBER(SEARCH("hrs", 'Data Table'!G315)),
            IFERROR(
               ROUND(SUMPRODUCT(
                  VALUE(LEFT(_xlfn.TEXTSPLIT('Data Table'!G315, CHAR(10)), FIND("-", _xlfn.TEXTSPLIT('Data Table'!G315, CHAR(10)))-1)) *
                  (VALUE(MID(_xlfn.TEXTSPLIT('Data Table'!G315, CHAR(10)), FIND("-", _xlfn.TEXTSPLIT('Data Table'!G315, CHAR(10)))+2,
                  SEARCH("hrs", _xlfn.TEXTSPLIT('Data Table'!G315, CHAR(10)))-SEARCH("-", _xlfn.TEXTSPLIT('Data Table'!G315, CHAR(10)))-2))/12)
               ), 2),
               "-"
            )
         )
      )
   )
)</f>
        <v>10</v>
      </c>
      <c r="H314" s="203" cm="1">
        <f t="array" ref="H314">IF('Data Table'!H315="", "-",
   IF('Data Table'!H315="-", "-",
      IF(ISNUMBER('Data Table'!H315*1), 'Data Table'!H315,
         IF(ISNUMBER(SEARCH("hrs", 'Data Table'!H315)),
            IFERROR(
               ROUND(SUMPRODUCT(
                  VALUE(LEFT(_xlfn.TEXTSPLIT('Data Table'!H315, CHAR(10)), FIND("-", _xlfn.TEXTSPLIT('Data Table'!H315, CHAR(10)))-1)) *
                  (VALUE(MID(_xlfn.TEXTSPLIT('Data Table'!H315, CHAR(10)), FIND("-", _xlfn.TEXTSPLIT('Data Table'!H315, CHAR(10)))+2,
                  SEARCH("hrs", _xlfn.TEXTSPLIT('Data Table'!H315, CHAR(10)))-SEARCH("-", _xlfn.TEXTSPLIT('Data Table'!H315, CHAR(10)))-2))/12)
               ), 2),
               "-"
            )
         )
      )
   )
)</f>
        <v>1</v>
      </c>
      <c r="I314" s="203" cm="1">
        <f t="array" ref="I314">IF('Data Table'!I315="", "-",
   IF('Data Table'!I315="-", "-",
      IF(ISNUMBER('Data Table'!I315*1), 'Data Table'!I315,
         IF(ISNUMBER(SEARCH("hrs", 'Data Table'!I315)),
            IFERROR(
               ROUND(SUMPRODUCT(
                  VALUE(LEFT(_xlfn.TEXTSPLIT('Data Table'!I315, CHAR(10)), FIND("-", _xlfn.TEXTSPLIT('Data Table'!I315, CHAR(10)))-1)) *
                  (VALUE(MID(_xlfn.TEXTSPLIT('Data Table'!I315, CHAR(10)), FIND("-", _xlfn.TEXTSPLIT('Data Table'!I315, CHAR(10)))+2,
                  SEARCH("hrs", _xlfn.TEXTSPLIT('Data Table'!I315, CHAR(10)))-SEARCH("-", _xlfn.TEXTSPLIT('Data Table'!I315, CHAR(10)))-2))/12)
               ), 2),
               "-"
            )
         )
      )
   )
)</f>
        <v>3</v>
      </c>
      <c r="J314" s="203" cm="1">
        <f t="array" ref="J314">IF('Data Table'!J315="", "-",
   IF('Data Table'!J315="-", "-",
      IF(ISNUMBER('Data Table'!J315*1), 'Data Table'!J315,
         IF(ISNUMBER(SEARCH("hrs", 'Data Table'!J315)),
            IFERROR(
               ROUND(SUMPRODUCT(
                  VALUE(LEFT(_xlfn.TEXTSPLIT('Data Table'!J315, CHAR(10)), FIND("-", _xlfn.TEXTSPLIT('Data Table'!J315, CHAR(10)))-1)) *
                  (VALUE(MID(_xlfn.TEXTSPLIT('Data Table'!J315, CHAR(10)), FIND("-", _xlfn.TEXTSPLIT('Data Table'!J315, CHAR(10)))+2,
                  SEARCH("hrs", _xlfn.TEXTSPLIT('Data Table'!J315, CHAR(10)))-SEARCH("-", _xlfn.TEXTSPLIT('Data Table'!J315, CHAR(10)))-2))/12)
               ), 2),
               "-"
            )
         )
      )
   )
)</f>
        <v>0</v>
      </c>
      <c r="K314" s="203" cm="1">
        <f t="array" ref="K314">IF('Data Table'!K315="", "-",
   IF('Data Table'!K315="-", "-",
      IF(ISNUMBER('Data Table'!K315*1), 'Data Table'!K315,
         IF(ISNUMBER(SEARCH("hrs", 'Data Table'!K315)),
            IFERROR(
               ROUND(SUMPRODUCT(
                  VALUE(LEFT(_xlfn.TEXTSPLIT('Data Table'!K315, CHAR(10)), FIND("-", _xlfn.TEXTSPLIT('Data Table'!K315, CHAR(10)))-1)) *
                  (VALUE(MID(_xlfn.TEXTSPLIT('Data Table'!K315, CHAR(10)), FIND("-", _xlfn.TEXTSPLIT('Data Table'!K315, CHAR(10)))+2,
                  SEARCH("hrs", _xlfn.TEXTSPLIT('Data Table'!K315, CHAR(10)))-SEARCH("-", _xlfn.TEXTSPLIT('Data Table'!K315, CHAR(10)))-2))/12)
               ), 2),
               "-"
            )
         )
      )
   )
)</f>
        <v>0</v>
      </c>
      <c r="L314" s="203" cm="1">
        <f t="array" ref="L314">IF('Data Table'!N315="", "-",
   IF('Data Table'!N315="-", "-",
      IF(ISNUMBER('Data Table'!N315*1), 'Data Table'!N315,
         IF(ISNUMBER(SEARCH("hrs", 'Data Table'!N315)),
            IFERROR(
               ROUND(SUMPRODUCT(
                  VALUE(LEFT(_xlfn.TEXTSPLIT('Data Table'!N315, CHAR(10)), FIND("-", _xlfn.TEXTSPLIT('Data Table'!N315, CHAR(10)))-1)) *
                  (VALUE(MID(_xlfn.TEXTSPLIT('Data Table'!N315, CHAR(10)), FIND("-", _xlfn.TEXTSPLIT('Data Table'!N315, CHAR(10)))+2,
                  SEARCH("hrs", _xlfn.TEXTSPLIT('Data Table'!N315, CHAR(10)))-SEARCH("-", _xlfn.TEXTSPLIT('Data Table'!N315, CHAR(10)))-2))/12)
               ), 2),
               "-"
            )
         )
      )
   )
)</f>
        <v>1</v>
      </c>
      <c r="M314" s="203" cm="1">
        <f t="array" ref="M314">IF('Data Table'!O315="", "-",
   IF('Data Table'!O315="-", "-",
      IF(ISNUMBER('Data Table'!O315*1), 'Data Table'!O315,
         IF(ISNUMBER(SEARCH("hrs", 'Data Table'!O315)),
            IFERROR(
               ROUND(SUMPRODUCT(
                  VALUE(LEFT(_xlfn.TEXTSPLIT('Data Table'!O315, CHAR(10)), FIND("-", _xlfn.TEXTSPLIT('Data Table'!O315, CHAR(10)))-1)) *
                  (VALUE(MID(_xlfn.TEXTSPLIT('Data Table'!O315, CHAR(10)), FIND("-", _xlfn.TEXTSPLIT('Data Table'!O315, CHAR(10)))+2,
                  SEARCH("hrs", _xlfn.TEXTSPLIT('Data Table'!O315, CHAR(10)))-SEARCH("-", _xlfn.TEXTSPLIT('Data Table'!O315, CHAR(10)))-2))/12)
               ), 2),
               "-"
            )
         )
      )
   )
)</f>
        <v>1</v>
      </c>
      <c r="N314" s="203" cm="1">
        <f t="array" ref="N314">IF('Data Table'!P315="", "-",
   IF('Data Table'!P315="-", "-",
      IF(ISNUMBER('Data Table'!P315*1), 'Data Table'!P315,
         IF(ISNUMBER(SEARCH("hrs", 'Data Table'!P315)),
            IFERROR(
               ROUND(SUMPRODUCT(
                  VALUE(LEFT(_xlfn.TEXTSPLIT('Data Table'!P315, CHAR(10)), FIND("-", _xlfn.TEXTSPLIT('Data Table'!P315, CHAR(10)))-1)) *
                  (VALUE(MID(_xlfn.TEXTSPLIT('Data Table'!P315, CHAR(10)), FIND("-", _xlfn.TEXTSPLIT('Data Table'!P315, CHAR(10)))+2,
                  SEARCH("hrs", _xlfn.TEXTSPLIT('Data Table'!P315, CHAR(10)))-SEARCH("-", _xlfn.TEXTSPLIT('Data Table'!P315, CHAR(10)))-2))/12)
               ), 2),
               "-"
            )
         )
      )
   )
)</f>
        <v>3</v>
      </c>
      <c r="O314" s="203" cm="1">
        <f t="array" ref="O314">IF('Data Table'!Q315="", "-",
   IF('Data Table'!Q315="-", "-",
      IF(ISNUMBER('Data Table'!Q315*1), 'Data Table'!Q315,
         IF(ISNUMBER(SEARCH("hrs", 'Data Table'!Q315)),
            IFERROR(
               ROUND(SUMPRODUCT(
                  VALUE(LEFT(_xlfn.TEXTSPLIT('Data Table'!Q315, CHAR(10)), FIND("-", _xlfn.TEXTSPLIT('Data Table'!Q315, CHAR(10)))-1)) *
                  (VALUE(MID(_xlfn.TEXTSPLIT('Data Table'!Q315, CHAR(10)), FIND("-", _xlfn.TEXTSPLIT('Data Table'!Q315, CHAR(10)))+2,
                  SEARCH("hrs", _xlfn.TEXTSPLIT('Data Table'!Q315, CHAR(10)))-SEARCH("-", _xlfn.TEXTSPLIT('Data Table'!Q315, CHAR(10)))-2))/12)
               ), 2),
               "-"
            )
         )
      )
   )
)</f>
        <v>5</v>
      </c>
      <c r="P314" s="203" cm="1">
        <f t="array" ref="P314">IF('Data Table'!R315="", "-",
   IF('Data Table'!R315="-", "-",
      IF(ISNUMBER('Data Table'!R315*1), 'Data Table'!R315,
         IF(ISNUMBER(SEARCH("hrs", 'Data Table'!R315)),
            IFERROR(
               ROUND(SUMPRODUCT(
                  VALUE(LEFT(_xlfn.TEXTSPLIT('Data Table'!R315, CHAR(10)), FIND("-", _xlfn.TEXTSPLIT('Data Table'!R315, CHAR(10)))-1)) *
                  (VALUE(MID(_xlfn.TEXTSPLIT('Data Table'!R315, CHAR(10)), FIND("-", _xlfn.TEXTSPLIT('Data Table'!R315, CHAR(10)))+2,
                  SEARCH("hrs", _xlfn.TEXTSPLIT('Data Table'!R315, CHAR(10)))-SEARCH("-", _xlfn.TEXTSPLIT('Data Table'!R315, CHAR(10)))-2))/12)
               ), 2),
               "-"
            )
         )
      )
   )
)</f>
        <v>2</v>
      </c>
      <c r="Q314" s="203" cm="1">
        <f t="array" ref="Q314">IF('Data Table'!S315="", "-",
   IF('Data Table'!S315="-", "-",
      IF(ISNUMBER('Data Table'!S315*1), 'Data Table'!S315,
         IF(ISNUMBER(SEARCH("hrs", 'Data Table'!S315)),
            IFERROR(
               ROUND(SUMPRODUCT(
                  VALUE(LEFT(_xlfn.TEXTSPLIT('Data Table'!S315, CHAR(10)), FIND("-", _xlfn.TEXTSPLIT('Data Table'!S315, CHAR(10)))-1)) *
                  (VALUE(MID(_xlfn.TEXTSPLIT('Data Table'!S315, CHAR(10)), FIND("-", _xlfn.TEXTSPLIT('Data Table'!S315, CHAR(10)))+2,
                  SEARCH("hrs", _xlfn.TEXTSPLIT('Data Table'!S315, CHAR(10)))-SEARCH("-", _xlfn.TEXTSPLIT('Data Table'!S315, CHAR(10)))-2))/12)
               ), 2),
               "-"
            )
         )
      )
   )
)</f>
        <v>3</v>
      </c>
      <c r="R314" s="203" cm="1">
        <f t="array" ref="R314">IF('Data Table'!T315="", "-",
   IF('Data Table'!T315="-", "-",
      IF(ISNUMBER('Data Table'!T315*1), 'Data Table'!T315,
         IF(ISNUMBER(SEARCH("hrs", 'Data Table'!T315)),
            IFERROR(
               ROUND(SUMPRODUCT(
                  VALUE(LEFT(_xlfn.TEXTSPLIT('Data Table'!T315, CHAR(10)), FIND("-", _xlfn.TEXTSPLIT('Data Table'!T315, CHAR(10)))-1)) *
                  (VALUE(MID(_xlfn.TEXTSPLIT('Data Table'!T315, CHAR(10)), FIND("-", _xlfn.TEXTSPLIT('Data Table'!T315, CHAR(10)))+2,
                  SEARCH("hrs", _xlfn.TEXTSPLIT('Data Table'!T315, CHAR(10)))-SEARCH("-", _xlfn.TEXTSPLIT('Data Table'!T315, CHAR(10)))-2))/12)
               ), 2),
               "-"
            )
         )
      )
   )
)</f>
        <v>2.21</v>
      </c>
      <c r="S314" s="203" cm="1">
        <f t="array" ref="S314">IF('Data Table'!U315="", "-",
   IF('Data Table'!U315="-", "-",
      IF(ISNUMBER('Data Table'!U315*1), 'Data Table'!U315,
         IF(ISNUMBER(SEARCH("hrs", 'Data Table'!U315)),
            IFERROR(
               ROUND(SUMPRODUCT(
                  VALUE(LEFT(_xlfn.TEXTSPLIT('Data Table'!U315, CHAR(10)), FIND("-", _xlfn.TEXTSPLIT('Data Table'!U315, CHAR(10)))-1)) *
                  (VALUE(MID(_xlfn.TEXTSPLIT('Data Table'!U315, CHAR(10)), FIND("-", _xlfn.TEXTSPLIT('Data Table'!U315, CHAR(10)))+2,
                  SEARCH("hrs", _xlfn.TEXTSPLIT('Data Table'!U315, CHAR(10)))-SEARCH("-", _xlfn.TEXTSPLIT('Data Table'!U315, CHAR(10)))-2))/12)
               ), 2),
               "-"
            )
         )
      )
   )
)</f>
        <v>5.5</v>
      </c>
      <c r="T314" s="406">
        <v>14868.970078389166</v>
      </c>
      <c r="U314" s="395">
        <v>31349</v>
      </c>
      <c r="V314" s="395">
        <v>383.75238142488587</v>
      </c>
    </row>
    <row r="315" spans="1:23" ht="15.75" customHeight="1">
      <c r="A315" s="405">
        <v>45625</v>
      </c>
      <c r="B315" s="203" cm="1">
        <f t="array" ref="B315">IF('Data Table'!B316="", "-",
   IF('Data Table'!B316="-", "-",
      IF(ISNUMBER('Data Table'!B316*1), 'Data Table'!B316,
         IF(ISNUMBER(SEARCH("hrs", 'Data Table'!B316)),
            IFERROR(
               ROUND(SUMPRODUCT(
                  VALUE(LEFT(_xlfn.TEXTSPLIT('Data Table'!B316, CHAR(10)), FIND("-", _xlfn.TEXTSPLIT('Data Table'!B316, CHAR(10)))-1)) *
                  (VALUE(MID(_xlfn.TEXTSPLIT('Data Table'!B316, CHAR(10)), FIND("-", _xlfn.TEXTSPLIT('Data Table'!B316, CHAR(10)))+2,
                  SEARCH("hrs", _xlfn.TEXTSPLIT('Data Table'!B316, CHAR(10)))-SEARCH("-", _xlfn.TEXTSPLIT('Data Table'!B316, CHAR(10)))-2))/12)
               ), 2),
               "-"
            )
         )
      )
   )
)</f>
        <v>40</v>
      </c>
      <c r="C315" s="203" cm="1">
        <f t="array" ref="C315">IF('Data Table'!C316="", "-",
   IF('Data Table'!C316="-", "-",
      IF(ISNUMBER('Data Table'!C316*1), 'Data Table'!C316,
         IF(ISNUMBER(SEARCH("hrs", 'Data Table'!C316)),
            IFERROR(
               ROUND(SUMPRODUCT(
                  VALUE(LEFT(_xlfn.TEXTSPLIT('Data Table'!C316, CHAR(10)), FIND("-", _xlfn.TEXTSPLIT('Data Table'!C316, CHAR(10)))-1)) *
                  (VALUE(MID(_xlfn.TEXTSPLIT('Data Table'!C316, CHAR(10)), FIND("-", _xlfn.TEXTSPLIT('Data Table'!C316, CHAR(10)))+2,
                  SEARCH("hrs", _xlfn.TEXTSPLIT('Data Table'!C316, CHAR(10)))-SEARCH("-", _xlfn.TEXTSPLIT('Data Table'!C316, CHAR(10)))-2))/12)
               ), 2),
               "-"
            )
         )
      )
   )
)</f>
        <v>56</v>
      </c>
      <c r="D315" s="203" cm="1">
        <f t="array" ref="D315">IF('Data Table'!D316="", "-",
   IF('Data Table'!D316="-", "-",
      IF(ISNUMBER('Data Table'!D316*1), 'Data Table'!D316,
         IF(ISNUMBER(SEARCH("hrs", 'Data Table'!D316)),
            IFERROR(
               ROUND(SUMPRODUCT(
                  VALUE(LEFT(_xlfn.TEXTSPLIT('Data Table'!D316, CHAR(10)), FIND("-", _xlfn.TEXTSPLIT('Data Table'!D316, CHAR(10)))-1)) *
                  (VALUE(MID(_xlfn.TEXTSPLIT('Data Table'!D316, CHAR(10)), FIND("-", _xlfn.TEXTSPLIT('Data Table'!D316, CHAR(10)))+2,
                  SEARCH("hrs", _xlfn.TEXTSPLIT('Data Table'!D316, CHAR(10)))-SEARCH("-", _xlfn.TEXTSPLIT('Data Table'!D316, CHAR(10)))-2))/12)
               ), 2),
               "-"
            )
         )
      )
   )
)</f>
        <v>24</v>
      </c>
      <c r="E315" s="203" cm="1">
        <f t="array" ref="E315">IF('Data Table'!E316="", "-",
   IF('Data Table'!E316="-", "-",
      IF(ISNUMBER('Data Table'!E316*1), 'Data Table'!E316,
         IF(ISNUMBER(SEARCH("hrs", 'Data Table'!E316)),
            IFERROR(
               ROUND(SUMPRODUCT(
                  VALUE(LEFT(_xlfn.TEXTSPLIT('Data Table'!E316, CHAR(10)), FIND("-", _xlfn.TEXTSPLIT('Data Table'!E316, CHAR(10)))-1)) *
                  (VALUE(MID(_xlfn.TEXTSPLIT('Data Table'!E316, CHAR(10)), FIND("-", _xlfn.TEXTSPLIT('Data Table'!E316, CHAR(10)))+2,
                  SEARCH("hrs", _xlfn.TEXTSPLIT('Data Table'!E316, CHAR(10)))-SEARCH("-", _xlfn.TEXTSPLIT('Data Table'!E316, CHAR(10)))-2))/12)
               ), 2),
               "-"
            )
         )
      )
   )
)</f>
        <v>28</v>
      </c>
      <c r="F315" s="203" cm="1">
        <f t="array" ref="F315">IF('Data Table'!F316="", "-",
   IF('Data Table'!F316="-", "-",
      IF(ISNUMBER('Data Table'!F316*1), 'Data Table'!F316,
         IF(ISNUMBER(SEARCH("hrs", 'Data Table'!F316)),
            IFERROR(
               ROUND(SUMPRODUCT(
                  VALUE(LEFT(_xlfn.TEXTSPLIT('Data Table'!F316, CHAR(10)), FIND("-", _xlfn.TEXTSPLIT('Data Table'!F316, CHAR(10)))-1)) *
                  (VALUE(MID(_xlfn.TEXTSPLIT('Data Table'!F316, CHAR(10)), FIND("-", _xlfn.TEXTSPLIT('Data Table'!F316, CHAR(10)))+2,
                  SEARCH("hrs", _xlfn.TEXTSPLIT('Data Table'!F316, CHAR(10)))-SEARCH("-", _xlfn.TEXTSPLIT('Data Table'!F316, CHAR(10)))-2))/12)
               ), 2),
               "-"
            )
         )
      )
   )
)</f>
        <v>10</v>
      </c>
      <c r="G315" s="203" cm="1">
        <f t="array" ref="G315">IF('Data Table'!G316="", "-",
   IF('Data Table'!G316="-", "-",
      IF(ISNUMBER('Data Table'!G316*1), 'Data Table'!G316,
         IF(ISNUMBER(SEARCH("hrs", 'Data Table'!G316)),
            IFERROR(
               ROUND(SUMPRODUCT(
                  VALUE(LEFT(_xlfn.TEXTSPLIT('Data Table'!G316, CHAR(10)), FIND("-", _xlfn.TEXTSPLIT('Data Table'!G316, CHAR(10)))-1)) *
                  (VALUE(MID(_xlfn.TEXTSPLIT('Data Table'!G316, CHAR(10)), FIND("-", _xlfn.TEXTSPLIT('Data Table'!G316, CHAR(10)))+2,
                  SEARCH("hrs", _xlfn.TEXTSPLIT('Data Table'!G316, CHAR(10)))-SEARCH("-", _xlfn.TEXTSPLIT('Data Table'!G316, CHAR(10)))-2))/12)
               ), 2),
               "-"
            )
         )
      )
   )
)</f>
        <v>9</v>
      </c>
      <c r="H315" s="203" cm="1">
        <f t="array" ref="H315">IF('Data Table'!H316="", "-",
   IF('Data Table'!H316="-", "-",
      IF(ISNUMBER('Data Table'!H316*1), 'Data Table'!H316,
         IF(ISNUMBER(SEARCH("hrs", 'Data Table'!H316)),
            IFERROR(
               ROUND(SUMPRODUCT(
                  VALUE(LEFT(_xlfn.TEXTSPLIT('Data Table'!H316, CHAR(10)), FIND("-", _xlfn.TEXTSPLIT('Data Table'!H316, CHAR(10)))-1)) *
                  (VALUE(MID(_xlfn.TEXTSPLIT('Data Table'!H316, CHAR(10)), FIND("-", _xlfn.TEXTSPLIT('Data Table'!H316, CHAR(10)))+2,
                  SEARCH("hrs", _xlfn.TEXTSPLIT('Data Table'!H316, CHAR(10)))-SEARCH("-", _xlfn.TEXTSPLIT('Data Table'!H316, CHAR(10)))-2))/12)
               ), 2),
               "-"
            )
         )
      )
   )
)</f>
        <v>8</v>
      </c>
      <c r="I315" s="203" cm="1">
        <f t="array" ref="I315">IF('Data Table'!I316="", "-",
   IF('Data Table'!I316="-", "-",
      IF(ISNUMBER('Data Table'!I316*1), 'Data Table'!I316,
         IF(ISNUMBER(SEARCH("hrs", 'Data Table'!I316)),
            IFERROR(
               ROUND(SUMPRODUCT(
                  VALUE(LEFT(_xlfn.TEXTSPLIT('Data Table'!I316, CHAR(10)), FIND("-", _xlfn.TEXTSPLIT('Data Table'!I316, CHAR(10)))-1)) *
                  (VALUE(MID(_xlfn.TEXTSPLIT('Data Table'!I316, CHAR(10)), FIND("-", _xlfn.TEXTSPLIT('Data Table'!I316, CHAR(10)))+2,
                  SEARCH("hrs", _xlfn.TEXTSPLIT('Data Table'!I316, CHAR(10)))-SEARCH("-", _xlfn.TEXTSPLIT('Data Table'!I316, CHAR(10)))-2))/12)
               ), 2),
               "-"
            )
         )
      )
   )
)</f>
        <v>8</v>
      </c>
      <c r="J315" s="203" cm="1">
        <f t="array" ref="J315">IF('Data Table'!J316="", "-",
   IF('Data Table'!J316="-", "-",
      IF(ISNUMBER('Data Table'!J316*1), 'Data Table'!J316,
         IF(ISNUMBER(SEARCH("hrs", 'Data Table'!J316)),
            IFERROR(
               ROUND(SUMPRODUCT(
                  VALUE(LEFT(_xlfn.TEXTSPLIT('Data Table'!J316, CHAR(10)), FIND("-", _xlfn.TEXTSPLIT('Data Table'!J316, CHAR(10)))-1)) *
                  (VALUE(MID(_xlfn.TEXTSPLIT('Data Table'!J316, CHAR(10)), FIND("-", _xlfn.TEXTSPLIT('Data Table'!J316, CHAR(10)))+2,
                  SEARCH("hrs", _xlfn.TEXTSPLIT('Data Table'!J316, CHAR(10)))-SEARCH("-", _xlfn.TEXTSPLIT('Data Table'!J316, CHAR(10)))-2))/12)
               ), 2),
               "-"
            )
         )
      )
   )
)</f>
        <v>3</v>
      </c>
      <c r="K315" s="203" cm="1">
        <f t="array" ref="K315">IF('Data Table'!K316="", "-",
   IF('Data Table'!K316="-", "-",
      IF(ISNUMBER('Data Table'!K316*1), 'Data Table'!K316,
         IF(ISNUMBER(SEARCH("hrs", 'Data Table'!K316)),
            IFERROR(
               ROUND(SUMPRODUCT(
                  VALUE(LEFT(_xlfn.TEXTSPLIT('Data Table'!K316, CHAR(10)), FIND("-", _xlfn.TEXTSPLIT('Data Table'!K316, CHAR(10)))-1)) *
                  (VALUE(MID(_xlfn.TEXTSPLIT('Data Table'!K316, CHAR(10)), FIND("-", _xlfn.TEXTSPLIT('Data Table'!K316, CHAR(10)))+2,
                  SEARCH("hrs", _xlfn.TEXTSPLIT('Data Table'!K316, CHAR(10)))-SEARCH("-", _xlfn.TEXTSPLIT('Data Table'!K316, CHAR(10)))-2))/12)
               ), 2),
               "-"
            )
         )
      )
   )
)</f>
        <v>2</v>
      </c>
      <c r="L315" s="203" cm="1">
        <f t="array" ref="L315">IF('Data Table'!N316="", "-",
   IF('Data Table'!N316="-", "-",
      IF(ISNUMBER('Data Table'!N316*1), 'Data Table'!N316,
         IF(ISNUMBER(SEARCH("hrs", 'Data Table'!N316)),
            IFERROR(
               ROUND(SUMPRODUCT(
                  VALUE(LEFT(_xlfn.TEXTSPLIT('Data Table'!N316, CHAR(10)), FIND("-", _xlfn.TEXTSPLIT('Data Table'!N316, CHAR(10)))-1)) *
                  (VALUE(MID(_xlfn.TEXTSPLIT('Data Table'!N316, CHAR(10)), FIND("-", _xlfn.TEXTSPLIT('Data Table'!N316, CHAR(10)))+2,
                  SEARCH("hrs", _xlfn.TEXTSPLIT('Data Table'!N316, CHAR(10)))-SEARCH("-", _xlfn.TEXTSPLIT('Data Table'!N316, CHAR(10)))-2))/12)
               ), 2),
               "-"
            )
         )
      )
   )
)</f>
        <v>1</v>
      </c>
      <c r="M315" s="203" cm="1">
        <f t="array" ref="M315">IF('Data Table'!O316="", "-",
   IF('Data Table'!O316="-", "-",
      IF(ISNUMBER('Data Table'!O316*1), 'Data Table'!O316,
         IF(ISNUMBER(SEARCH("hrs", 'Data Table'!O316)),
            IFERROR(
               ROUND(SUMPRODUCT(
                  VALUE(LEFT(_xlfn.TEXTSPLIT('Data Table'!O316, CHAR(10)), FIND("-", _xlfn.TEXTSPLIT('Data Table'!O316, CHAR(10)))-1)) *
                  (VALUE(MID(_xlfn.TEXTSPLIT('Data Table'!O316, CHAR(10)), FIND("-", _xlfn.TEXTSPLIT('Data Table'!O316, CHAR(10)))+2,
                  SEARCH("hrs", _xlfn.TEXTSPLIT('Data Table'!O316, CHAR(10)))-SEARCH("-", _xlfn.TEXTSPLIT('Data Table'!O316, CHAR(10)))-2))/12)
               ), 2),
               "-"
            )
         )
      )
   )
)</f>
        <v>1</v>
      </c>
      <c r="N315" s="203" cm="1">
        <f t="array" ref="N315">IF('Data Table'!P316="", "-",
   IF('Data Table'!P316="-", "-",
      IF(ISNUMBER('Data Table'!P316*1), 'Data Table'!P316,
         IF(ISNUMBER(SEARCH("hrs", 'Data Table'!P316)),
            IFERROR(
               ROUND(SUMPRODUCT(
                  VALUE(LEFT(_xlfn.TEXTSPLIT('Data Table'!P316, CHAR(10)), FIND("-", _xlfn.TEXTSPLIT('Data Table'!P316, CHAR(10)))-1)) *
                  (VALUE(MID(_xlfn.TEXTSPLIT('Data Table'!P316, CHAR(10)), FIND("-", _xlfn.TEXTSPLIT('Data Table'!P316, CHAR(10)))+2,
                  SEARCH("hrs", _xlfn.TEXTSPLIT('Data Table'!P316, CHAR(10)))-SEARCH("-", _xlfn.TEXTSPLIT('Data Table'!P316, CHAR(10)))-2))/12)
               ), 2),
               "-"
            )
         )
      )
   )
)</f>
        <v>6</v>
      </c>
      <c r="O315" s="203" cm="1">
        <f t="array" ref="O315">IF('Data Table'!Q316="", "-",
   IF('Data Table'!Q316="-", "-",
      IF(ISNUMBER('Data Table'!Q316*1), 'Data Table'!Q316,
         IF(ISNUMBER(SEARCH("hrs", 'Data Table'!Q316)),
            IFERROR(
               ROUND(SUMPRODUCT(
                  VALUE(LEFT(_xlfn.TEXTSPLIT('Data Table'!Q316, CHAR(10)), FIND("-", _xlfn.TEXTSPLIT('Data Table'!Q316, CHAR(10)))-1)) *
                  (VALUE(MID(_xlfn.TEXTSPLIT('Data Table'!Q316, CHAR(10)), FIND("-", _xlfn.TEXTSPLIT('Data Table'!Q316, CHAR(10)))+2,
                  SEARCH("hrs", _xlfn.TEXTSPLIT('Data Table'!Q316, CHAR(10)))-SEARCH("-", _xlfn.TEXTSPLIT('Data Table'!Q316, CHAR(10)))-2))/12)
               ), 2),
               "-"
            )
         )
      )
   )
)</f>
        <v>5</v>
      </c>
      <c r="P315" s="203" cm="1">
        <f t="array" ref="P315">IF('Data Table'!R316="", "-",
   IF('Data Table'!R316="-", "-",
      IF(ISNUMBER('Data Table'!R316*1), 'Data Table'!R316,
         IF(ISNUMBER(SEARCH("hrs", 'Data Table'!R316)),
            IFERROR(
               ROUND(SUMPRODUCT(
                  VALUE(LEFT(_xlfn.TEXTSPLIT('Data Table'!R316, CHAR(10)), FIND("-", _xlfn.TEXTSPLIT('Data Table'!R316, CHAR(10)))-1)) *
                  (VALUE(MID(_xlfn.TEXTSPLIT('Data Table'!R316, CHAR(10)), FIND("-", _xlfn.TEXTSPLIT('Data Table'!R316, CHAR(10)))+2,
                  SEARCH("hrs", _xlfn.TEXTSPLIT('Data Table'!R316, CHAR(10)))-SEARCH("-", _xlfn.TEXTSPLIT('Data Table'!R316, CHAR(10)))-2))/12)
               ), 2),
               "-"
            )
         )
      )
   )
)</f>
        <v>3</v>
      </c>
      <c r="Q315" s="203" cm="1">
        <f t="array" ref="Q315">IF('Data Table'!S316="", "-",
   IF('Data Table'!S316="-", "-",
      IF(ISNUMBER('Data Table'!S316*1), 'Data Table'!S316,
         IF(ISNUMBER(SEARCH("hrs", 'Data Table'!S316)),
            IFERROR(
               ROUND(SUMPRODUCT(
                  VALUE(LEFT(_xlfn.TEXTSPLIT('Data Table'!S316, CHAR(10)), FIND("-", _xlfn.TEXTSPLIT('Data Table'!S316, CHAR(10)))-1)) *
                  (VALUE(MID(_xlfn.TEXTSPLIT('Data Table'!S316, CHAR(10)), FIND("-", _xlfn.TEXTSPLIT('Data Table'!S316, CHAR(10)))+2,
                  SEARCH("hrs", _xlfn.TEXTSPLIT('Data Table'!S316, CHAR(10)))-SEARCH("-", _xlfn.TEXTSPLIT('Data Table'!S316, CHAR(10)))-2))/12)
               ), 2),
               "-"
            )
         )
      )
   )
)</f>
        <v>3</v>
      </c>
      <c r="R315" s="203" cm="1">
        <f t="array" ref="R315">IF('Data Table'!T316="", "-",
   IF('Data Table'!T316="-", "-",
      IF(ISNUMBER('Data Table'!T316*1), 'Data Table'!T316,
         IF(ISNUMBER(SEARCH("hrs", 'Data Table'!T316)),
            IFERROR(
               ROUND(SUMPRODUCT(
                  VALUE(LEFT(_xlfn.TEXTSPLIT('Data Table'!T316, CHAR(10)), FIND("-", _xlfn.TEXTSPLIT('Data Table'!T316, CHAR(10)))-1)) *
                  (VALUE(MID(_xlfn.TEXTSPLIT('Data Table'!T316, CHAR(10)), FIND("-", _xlfn.TEXTSPLIT('Data Table'!T316, CHAR(10)))+2,
                  SEARCH("hrs", _xlfn.TEXTSPLIT('Data Table'!T316, CHAR(10)))-SEARCH("-", _xlfn.TEXTSPLIT('Data Table'!T316, CHAR(10)))-2))/12)
               ), 2),
               "-"
            )
         )
      )
   )
)</f>
        <v>7</v>
      </c>
      <c r="S315" s="203" cm="1">
        <f t="array" ref="S315">IF('Data Table'!U316="", "-",
   IF('Data Table'!U316="-", "-",
      IF(ISNUMBER('Data Table'!U316*1), 'Data Table'!U316,
         IF(ISNUMBER(SEARCH("hrs", 'Data Table'!U316)),
            IFERROR(
               ROUND(SUMPRODUCT(
                  VALUE(LEFT(_xlfn.TEXTSPLIT('Data Table'!U316, CHAR(10)), FIND("-", _xlfn.TEXTSPLIT('Data Table'!U316, CHAR(10)))-1)) *
                  (VALUE(MID(_xlfn.TEXTSPLIT('Data Table'!U316, CHAR(10)), FIND("-", _xlfn.TEXTSPLIT('Data Table'!U316, CHAR(10)))+2,
                  SEARCH("hrs", _xlfn.TEXTSPLIT('Data Table'!U316, CHAR(10)))-SEARCH("-", _xlfn.TEXTSPLIT('Data Table'!U316, CHAR(10)))-2))/12)
               ), 2),
               "-"
            )
         )
      )
   )
)</f>
        <v>7</v>
      </c>
      <c r="T315" s="406">
        <v>23799.374014591362</v>
      </c>
      <c r="U315" s="395">
        <v>65353</v>
      </c>
      <c r="V315" s="395">
        <v>849.4937716878726</v>
      </c>
    </row>
    <row r="316" spans="1:23" ht="15.75" customHeight="1">
      <c r="A316" s="405">
        <v>45626</v>
      </c>
      <c r="B316" s="203" cm="1">
        <f t="array" ref="B316">IF('Data Table'!B317="", "-",
   IF('Data Table'!B317="-", "-",
      IF(ISNUMBER('Data Table'!B317*1), 'Data Table'!B317,
         IF(ISNUMBER(SEARCH("hrs", 'Data Table'!B317)),
            IFERROR(
               ROUND(SUMPRODUCT(
                  VALUE(LEFT(_xlfn.TEXTSPLIT('Data Table'!B317, CHAR(10)), FIND("-", _xlfn.TEXTSPLIT('Data Table'!B317, CHAR(10)))-1)) *
                  (VALUE(MID(_xlfn.TEXTSPLIT('Data Table'!B317, CHAR(10)), FIND("-", _xlfn.TEXTSPLIT('Data Table'!B317, CHAR(10)))+2,
                  SEARCH("hrs", _xlfn.TEXTSPLIT('Data Table'!B317, CHAR(10)))-SEARCH("-", _xlfn.TEXTSPLIT('Data Table'!B317, CHAR(10)))-2))/12)
               ), 2),
               "-"
            )
         )
      )
   )
)</f>
        <v>27</v>
      </c>
      <c r="C316" s="203" cm="1">
        <f t="array" ref="C316">IF('Data Table'!C317="", "-",
   IF('Data Table'!C317="-", "-",
      IF(ISNUMBER('Data Table'!C317*1), 'Data Table'!C317,
         IF(ISNUMBER(SEARCH("hrs", 'Data Table'!C317)),
            IFERROR(
               ROUND(SUMPRODUCT(
                  VALUE(LEFT(_xlfn.TEXTSPLIT('Data Table'!C317, CHAR(10)), FIND("-", _xlfn.TEXTSPLIT('Data Table'!C317, CHAR(10)))-1)) *
                  (VALUE(MID(_xlfn.TEXTSPLIT('Data Table'!C317, CHAR(10)), FIND("-", _xlfn.TEXTSPLIT('Data Table'!C317, CHAR(10)))+2,
                  SEARCH("hrs", _xlfn.TEXTSPLIT('Data Table'!C317, CHAR(10)))-SEARCH("-", _xlfn.TEXTSPLIT('Data Table'!C317, CHAR(10)))-2))/12)
               ), 2),
               "-"
            )
         )
      )
   )
)</f>
        <v>55</v>
      </c>
      <c r="D316" s="203" cm="1">
        <f t="array" ref="D316">IF('Data Table'!D317="", "-",
   IF('Data Table'!D317="-", "-",
      IF(ISNUMBER('Data Table'!D317*1), 'Data Table'!D317,
         IF(ISNUMBER(SEARCH("hrs", 'Data Table'!D317)),
            IFERROR(
               ROUND(SUMPRODUCT(
                  VALUE(LEFT(_xlfn.TEXTSPLIT('Data Table'!D317, CHAR(10)), FIND("-", _xlfn.TEXTSPLIT('Data Table'!D317, CHAR(10)))-1)) *
                  (VALUE(MID(_xlfn.TEXTSPLIT('Data Table'!D317, CHAR(10)), FIND("-", _xlfn.TEXTSPLIT('Data Table'!D317, CHAR(10)))+2,
                  SEARCH("hrs", _xlfn.TEXTSPLIT('Data Table'!D317, CHAR(10)))-SEARCH("-", _xlfn.TEXTSPLIT('Data Table'!D317, CHAR(10)))-2))/12)
               ), 2),
               "-"
            )
         )
      )
   )
)</f>
        <v>28</v>
      </c>
      <c r="E316" s="203" cm="1">
        <f t="array" ref="E316">IF('Data Table'!E317="", "-",
   IF('Data Table'!E317="-", "-",
      IF(ISNUMBER('Data Table'!E317*1), 'Data Table'!E317,
         IF(ISNUMBER(SEARCH("hrs", 'Data Table'!E317)),
            IFERROR(
               ROUND(SUMPRODUCT(
                  VALUE(LEFT(_xlfn.TEXTSPLIT('Data Table'!E317, CHAR(10)), FIND("-", _xlfn.TEXTSPLIT('Data Table'!E317, CHAR(10)))-1)) *
                  (VALUE(MID(_xlfn.TEXTSPLIT('Data Table'!E317, CHAR(10)), FIND("-", _xlfn.TEXTSPLIT('Data Table'!E317, CHAR(10)))+2,
                  SEARCH("hrs", _xlfn.TEXTSPLIT('Data Table'!E317, CHAR(10)))-SEARCH("-", _xlfn.TEXTSPLIT('Data Table'!E317, CHAR(10)))-2))/12)
               ), 2),
               "-"
            )
         )
      )
   )
)</f>
        <v>26</v>
      </c>
      <c r="F316" s="203" cm="1">
        <f t="array" ref="F316">IF('Data Table'!F317="", "-",
   IF('Data Table'!F317="-", "-",
      IF(ISNUMBER('Data Table'!F317*1), 'Data Table'!F317,
         IF(ISNUMBER(SEARCH("hrs", 'Data Table'!F317)),
            IFERROR(
               ROUND(SUMPRODUCT(
                  VALUE(LEFT(_xlfn.TEXTSPLIT('Data Table'!F317, CHAR(10)), FIND("-", _xlfn.TEXTSPLIT('Data Table'!F317, CHAR(10)))-1)) *
                  (VALUE(MID(_xlfn.TEXTSPLIT('Data Table'!F317, CHAR(10)), FIND("-", _xlfn.TEXTSPLIT('Data Table'!F317, CHAR(10)))+2,
                  SEARCH("hrs", _xlfn.TEXTSPLIT('Data Table'!F317, CHAR(10)))-SEARCH("-", _xlfn.TEXTSPLIT('Data Table'!F317, CHAR(10)))-2))/12)
               ), 2),
               "-"
            )
         )
      )
   )
)</f>
        <v>9</v>
      </c>
      <c r="G316" s="203" cm="1">
        <f t="array" ref="G316">IF('Data Table'!G317="", "-",
   IF('Data Table'!G317="-", "-",
      IF(ISNUMBER('Data Table'!G317*1), 'Data Table'!G317,
         IF(ISNUMBER(SEARCH("hrs", 'Data Table'!G317)),
            IFERROR(
               ROUND(SUMPRODUCT(
                  VALUE(LEFT(_xlfn.TEXTSPLIT('Data Table'!G317, CHAR(10)), FIND("-", _xlfn.TEXTSPLIT('Data Table'!G317, CHAR(10)))-1)) *
                  (VALUE(MID(_xlfn.TEXTSPLIT('Data Table'!G317, CHAR(10)), FIND("-", _xlfn.TEXTSPLIT('Data Table'!G317, CHAR(10)))+2,
                  SEARCH("hrs", _xlfn.TEXTSPLIT('Data Table'!G317, CHAR(10)))-SEARCH("-", _xlfn.TEXTSPLIT('Data Table'!G317, CHAR(10)))-2))/12)
               ), 2),
               "-"
            )
         )
      )
   )
)</f>
        <v>10</v>
      </c>
      <c r="H316" s="203" cm="1">
        <f t="array" ref="H316">IF('Data Table'!H317="", "-",
   IF('Data Table'!H317="-", "-",
      IF(ISNUMBER('Data Table'!H317*1), 'Data Table'!H317,
         IF(ISNUMBER(SEARCH("hrs", 'Data Table'!H317)),
            IFERROR(
               ROUND(SUMPRODUCT(
                  VALUE(LEFT(_xlfn.TEXTSPLIT('Data Table'!H317, CHAR(10)), FIND("-", _xlfn.TEXTSPLIT('Data Table'!H317, CHAR(10)))-1)) *
                  (VALUE(MID(_xlfn.TEXTSPLIT('Data Table'!H317, CHAR(10)), FIND("-", _xlfn.TEXTSPLIT('Data Table'!H317, CHAR(10)))+2,
                  SEARCH("hrs", _xlfn.TEXTSPLIT('Data Table'!H317, CHAR(10)))-SEARCH("-", _xlfn.TEXTSPLIT('Data Table'!H317, CHAR(10)))-2))/12)
               ), 2),
               "-"
            )
         )
      )
   )
)</f>
        <v>11</v>
      </c>
      <c r="I316" s="203" cm="1">
        <f t="array" ref="I316">IF('Data Table'!I317="", "-",
   IF('Data Table'!I317="-", "-",
      IF(ISNUMBER('Data Table'!I317*1), 'Data Table'!I317,
         IF(ISNUMBER(SEARCH("hrs", 'Data Table'!I317)),
            IFERROR(
               ROUND(SUMPRODUCT(
                  VALUE(LEFT(_xlfn.TEXTSPLIT('Data Table'!I317, CHAR(10)), FIND("-", _xlfn.TEXTSPLIT('Data Table'!I317, CHAR(10)))-1)) *
                  (VALUE(MID(_xlfn.TEXTSPLIT('Data Table'!I317, CHAR(10)), FIND("-", _xlfn.TEXTSPLIT('Data Table'!I317, CHAR(10)))+2,
                  SEARCH("hrs", _xlfn.TEXTSPLIT('Data Table'!I317, CHAR(10)))-SEARCH("-", _xlfn.TEXTSPLIT('Data Table'!I317, CHAR(10)))-2))/12)
               ), 2),
               "-"
            )
         )
      )
   )
)</f>
        <v>9</v>
      </c>
      <c r="J316" s="203" cm="1">
        <f t="array" ref="J316">IF('Data Table'!J317="", "-",
   IF('Data Table'!J317="-", "-",
      IF(ISNUMBER('Data Table'!J317*1), 'Data Table'!J317,
         IF(ISNUMBER(SEARCH("hrs", 'Data Table'!J317)),
            IFERROR(
               ROUND(SUMPRODUCT(
                  VALUE(LEFT(_xlfn.TEXTSPLIT('Data Table'!J317, CHAR(10)), FIND("-", _xlfn.TEXTSPLIT('Data Table'!J317, CHAR(10)))-1)) *
                  (VALUE(MID(_xlfn.TEXTSPLIT('Data Table'!J317, CHAR(10)), FIND("-", _xlfn.TEXTSPLIT('Data Table'!J317, CHAR(10)))+2,
                  SEARCH("hrs", _xlfn.TEXTSPLIT('Data Table'!J317, CHAR(10)))-SEARCH("-", _xlfn.TEXTSPLIT('Data Table'!J317, CHAR(10)))-2))/12)
               ), 2),
               "-"
            )
         )
      )
   )
)</f>
        <v>3</v>
      </c>
      <c r="K316" s="203" cm="1">
        <f t="array" ref="K316">IF('Data Table'!K317="", "-",
   IF('Data Table'!K317="-", "-",
      IF(ISNUMBER('Data Table'!K317*1), 'Data Table'!K317,
         IF(ISNUMBER(SEARCH("hrs", 'Data Table'!K317)),
            IFERROR(
               ROUND(SUMPRODUCT(
                  VALUE(LEFT(_xlfn.TEXTSPLIT('Data Table'!K317, CHAR(10)), FIND("-", _xlfn.TEXTSPLIT('Data Table'!K317, CHAR(10)))-1)) *
                  (VALUE(MID(_xlfn.TEXTSPLIT('Data Table'!K317, CHAR(10)), FIND("-", _xlfn.TEXTSPLIT('Data Table'!K317, CHAR(10)))+2,
                  SEARCH("hrs", _xlfn.TEXTSPLIT('Data Table'!K317, CHAR(10)))-SEARCH("-", _xlfn.TEXTSPLIT('Data Table'!K317, CHAR(10)))-2))/12)
               ), 2),
               "-"
            )
         )
      )
   )
)</f>
        <v>3</v>
      </c>
      <c r="L316" s="203" cm="1">
        <f t="array" ref="L316">IF('Data Table'!N317="", "-",
   IF('Data Table'!N317="-", "-",
      IF(ISNUMBER('Data Table'!N317*1), 'Data Table'!N317,
         IF(ISNUMBER(SEARCH("hrs", 'Data Table'!N317)),
            IFERROR(
               ROUND(SUMPRODUCT(
                  VALUE(LEFT(_xlfn.TEXTSPLIT('Data Table'!N317, CHAR(10)), FIND("-", _xlfn.TEXTSPLIT('Data Table'!N317, CHAR(10)))-1)) *
                  (VALUE(MID(_xlfn.TEXTSPLIT('Data Table'!N317, CHAR(10)), FIND("-", _xlfn.TEXTSPLIT('Data Table'!N317, CHAR(10)))+2,
                  SEARCH("hrs", _xlfn.TEXTSPLIT('Data Table'!N317, CHAR(10)))-SEARCH("-", _xlfn.TEXTSPLIT('Data Table'!N317, CHAR(10)))-2))/12)
               ), 2),
               "-"
            )
         )
      )
   )
)</f>
        <v>1</v>
      </c>
      <c r="M316" s="203" cm="1">
        <f t="array" ref="M316">IF('Data Table'!O317="", "-",
   IF('Data Table'!O317="-", "-",
      IF(ISNUMBER('Data Table'!O317*1), 'Data Table'!O317,
         IF(ISNUMBER(SEARCH("hrs", 'Data Table'!O317)),
            IFERROR(
               ROUND(SUMPRODUCT(
                  VALUE(LEFT(_xlfn.TEXTSPLIT('Data Table'!O317, CHAR(10)), FIND("-", _xlfn.TEXTSPLIT('Data Table'!O317, CHAR(10)))-1)) *
                  (VALUE(MID(_xlfn.TEXTSPLIT('Data Table'!O317, CHAR(10)), FIND("-", _xlfn.TEXTSPLIT('Data Table'!O317, CHAR(10)))+2,
                  SEARCH("hrs", _xlfn.TEXTSPLIT('Data Table'!O317, CHAR(10)))-SEARCH("-", _xlfn.TEXTSPLIT('Data Table'!O317, CHAR(10)))-2))/12)
               ), 2),
               "-"
            )
         )
      )
   )
)</f>
        <v>1</v>
      </c>
      <c r="N316" s="203" cm="1">
        <f t="array" ref="N316">IF('Data Table'!P317="", "-",
   IF('Data Table'!P317="-", "-",
      IF(ISNUMBER('Data Table'!P317*1), 'Data Table'!P317,
         IF(ISNUMBER(SEARCH("hrs", 'Data Table'!P317)),
            IFERROR(
               ROUND(SUMPRODUCT(
                  VALUE(LEFT(_xlfn.TEXTSPLIT('Data Table'!P317, CHAR(10)), FIND("-", _xlfn.TEXTSPLIT('Data Table'!P317, CHAR(10)))-1)) *
                  (VALUE(MID(_xlfn.TEXTSPLIT('Data Table'!P317, CHAR(10)), FIND("-", _xlfn.TEXTSPLIT('Data Table'!P317, CHAR(10)))+2,
                  SEARCH("hrs", _xlfn.TEXTSPLIT('Data Table'!P317, CHAR(10)))-SEARCH("-", _xlfn.TEXTSPLIT('Data Table'!P317, CHAR(10)))-2))/12)
               ), 2),
               "-"
            )
         )
      )
   )
)</f>
        <v>4</v>
      </c>
      <c r="O316" s="203" cm="1">
        <f t="array" ref="O316">IF('Data Table'!Q317="", "-",
   IF('Data Table'!Q317="-", "-",
      IF(ISNUMBER('Data Table'!Q317*1), 'Data Table'!Q317,
         IF(ISNUMBER(SEARCH("hrs", 'Data Table'!Q317)),
            IFERROR(
               ROUND(SUMPRODUCT(
                  VALUE(LEFT(_xlfn.TEXTSPLIT('Data Table'!Q317, CHAR(10)), FIND("-", _xlfn.TEXTSPLIT('Data Table'!Q317, CHAR(10)))-1)) *
                  (VALUE(MID(_xlfn.TEXTSPLIT('Data Table'!Q317, CHAR(10)), FIND("-", _xlfn.TEXTSPLIT('Data Table'!Q317, CHAR(10)))+2,
                  SEARCH("hrs", _xlfn.TEXTSPLIT('Data Table'!Q317, CHAR(10)))-SEARCH("-", _xlfn.TEXTSPLIT('Data Table'!Q317, CHAR(10)))-2))/12)
               ), 2),
               "-"
            )
         )
      )
   )
)</f>
        <v>4</v>
      </c>
      <c r="P316" s="203" cm="1">
        <f t="array" ref="P316">IF('Data Table'!R317="", "-",
   IF('Data Table'!R317="-", "-",
      IF(ISNUMBER('Data Table'!R317*1), 'Data Table'!R317,
         IF(ISNUMBER(SEARCH("hrs", 'Data Table'!R317)),
            IFERROR(
               ROUND(SUMPRODUCT(
                  VALUE(LEFT(_xlfn.TEXTSPLIT('Data Table'!R317, CHAR(10)), FIND("-", _xlfn.TEXTSPLIT('Data Table'!R317, CHAR(10)))-1)) *
                  (VALUE(MID(_xlfn.TEXTSPLIT('Data Table'!R317, CHAR(10)), FIND("-", _xlfn.TEXTSPLIT('Data Table'!R317, CHAR(10)))+2,
                  SEARCH("hrs", _xlfn.TEXTSPLIT('Data Table'!R317, CHAR(10)))-SEARCH("-", _xlfn.TEXTSPLIT('Data Table'!R317, CHAR(10)))-2))/12)
               ), 2),
               "-"
            )
         )
      )
   )
)</f>
        <v>3</v>
      </c>
      <c r="Q316" s="203" cm="1">
        <f t="array" ref="Q316">IF('Data Table'!S317="", "-",
   IF('Data Table'!S317="-", "-",
      IF(ISNUMBER('Data Table'!S317*1), 'Data Table'!S317,
         IF(ISNUMBER(SEARCH("hrs", 'Data Table'!S317)),
            IFERROR(
               ROUND(SUMPRODUCT(
                  VALUE(LEFT(_xlfn.TEXTSPLIT('Data Table'!S317, CHAR(10)), FIND("-", _xlfn.TEXTSPLIT('Data Table'!S317, CHAR(10)))-1)) *
                  (VALUE(MID(_xlfn.TEXTSPLIT('Data Table'!S317, CHAR(10)), FIND("-", _xlfn.TEXTSPLIT('Data Table'!S317, CHAR(10)))+2,
                  SEARCH("hrs", _xlfn.TEXTSPLIT('Data Table'!S317, CHAR(10)))-SEARCH("-", _xlfn.TEXTSPLIT('Data Table'!S317, CHAR(10)))-2))/12)
               ), 2),
               "-"
            )
         )
      )
   )
)</f>
        <v>3</v>
      </c>
      <c r="R316" s="203" cm="1">
        <f t="array" ref="R316">IF('Data Table'!T317="", "-",
   IF('Data Table'!T317="-", "-",
      IF(ISNUMBER('Data Table'!T317*1), 'Data Table'!T317,
         IF(ISNUMBER(SEARCH("hrs", 'Data Table'!T317)),
            IFERROR(
               ROUND(SUMPRODUCT(
                  VALUE(LEFT(_xlfn.TEXTSPLIT('Data Table'!T317, CHAR(10)), FIND("-", _xlfn.TEXTSPLIT('Data Table'!T317, CHAR(10)))-1)) *
                  (VALUE(MID(_xlfn.TEXTSPLIT('Data Table'!T317, CHAR(10)), FIND("-", _xlfn.TEXTSPLIT('Data Table'!T317, CHAR(10)))+2,
                  SEARCH("hrs", _xlfn.TEXTSPLIT('Data Table'!T317, CHAR(10)))-SEARCH("-", _xlfn.TEXTSPLIT('Data Table'!T317, CHAR(10)))-2))/12)
               ), 2),
               "-"
            )
         )
      )
   )
)</f>
        <v>7</v>
      </c>
      <c r="S316" s="203" cm="1">
        <f t="array" ref="S316">IF('Data Table'!U317="", "-",
   IF('Data Table'!U317="-", "-",
      IF(ISNUMBER('Data Table'!U317*1), 'Data Table'!U317,
         IF(ISNUMBER(SEARCH("hrs", 'Data Table'!U317)),
            IFERROR(
               ROUND(SUMPRODUCT(
                  VALUE(LEFT(_xlfn.TEXTSPLIT('Data Table'!U317, CHAR(10)), FIND("-", _xlfn.TEXTSPLIT('Data Table'!U317, CHAR(10)))-1)) *
                  (VALUE(MID(_xlfn.TEXTSPLIT('Data Table'!U317, CHAR(10)), FIND("-", _xlfn.TEXTSPLIT('Data Table'!U317, CHAR(10)))+2,
                  SEARCH("hrs", _xlfn.TEXTSPLIT('Data Table'!U317, CHAR(10)))-SEARCH("-", _xlfn.TEXTSPLIT('Data Table'!U317, CHAR(10)))-2))/12)
               ), 2),
               "-"
            )
         )
      )
   )
)</f>
        <v>7</v>
      </c>
      <c r="T316" s="406">
        <v>24930.400860677833</v>
      </c>
      <c r="U316" s="395">
        <v>67731</v>
      </c>
      <c r="V316" s="395">
        <v>833.39349112426032</v>
      </c>
    </row>
    <row r="317" spans="1:23" ht="15.75" customHeight="1">
      <c r="A317" s="405">
        <v>45627</v>
      </c>
      <c r="B317" s="203" cm="1">
        <f t="array" ref="B317">IF('Data Table'!B318="", "-",
   IF('Data Table'!B318="-", "-",
      IF(ISNUMBER('Data Table'!B318*1), 'Data Table'!B318,
         IF(ISNUMBER(SEARCH("hrs", 'Data Table'!B318)),
            IFERROR(
               ROUND(SUMPRODUCT(
                  VALUE(LEFT(_xlfn.TEXTSPLIT('Data Table'!B318, CHAR(10)), FIND("-", _xlfn.TEXTSPLIT('Data Table'!B318, CHAR(10)))-1)) *
                  (VALUE(MID(_xlfn.TEXTSPLIT('Data Table'!B318, CHAR(10)), FIND("-", _xlfn.TEXTSPLIT('Data Table'!B318, CHAR(10)))+2,
                  SEARCH("hrs", _xlfn.TEXTSPLIT('Data Table'!B318, CHAR(10)))-SEARCH("-", _xlfn.TEXTSPLIT('Data Table'!B318, CHAR(10)))-2))/12)
               ), 2),
               "-"
            )
         )
      )
   )
)</f>
        <v>75</v>
      </c>
      <c r="C317" s="203" cm="1">
        <f t="array" ref="C317">IF('Data Table'!C318="", "-",
   IF('Data Table'!C318="-", "-",
      IF(ISNUMBER('Data Table'!C318*1), 'Data Table'!C318,
         IF(ISNUMBER(SEARCH("hrs", 'Data Table'!C318)),
            IFERROR(
               ROUND(SUMPRODUCT(
                  VALUE(LEFT(_xlfn.TEXTSPLIT('Data Table'!C318, CHAR(10)), FIND("-", _xlfn.TEXTSPLIT('Data Table'!C318, CHAR(10)))-1)) *
                  (VALUE(MID(_xlfn.TEXTSPLIT('Data Table'!C318, CHAR(10)), FIND("-", _xlfn.TEXTSPLIT('Data Table'!C318, CHAR(10)))+2,
                  SEARCH("hrs", _xlfn.TEXTSPLIT('Data Table'!C318, CHAR(10)))-SEARCH("-", _xlfn.TEXTSPLIT('Data Table'!C318, CHAR(10)))-2))/12)
               ), 2),
               "-"
            )
         )
      )
   )
)</f>
        <v>116</v>
      </c>
      <c r="D317" s="203" cm="1">
        <f t="array" ref="D317">IF('Data Table'!D318="", "-",
   IF('Data Table'!D318="-", "-",
      IF(ISNUMBER('Data Table'!D318*1), 'Data Table'!D318,
         IF(ISNUMBER(SEARCH("hrs", 'Data Table'!D318)),
            IFERROR(
               ROUND(SUMPRODUCT(
                  VALUE(LEFT(_xlfn.TEXTSPLIT('Data Table'!D318, CHAR(10)), FIND("-", _xlfn.TEXTSPLIT('Data Table'!D318, CHAR(10)))-1)) *
                  (VALUE(MID(_xlfn.TEXTSPLIT('Data Table'!D318, CHAR(10)), FIND("-", _xlfn.TEXTSPLIT('Data Table'!D318, CHAR(10)))+2,
                  SEARCH("hrs", _xlfn.TEXTSPLIT('Data Table'!D318, CHAR(10)))-SEARCH("-", _xlfn.TEXTSPLIT('Data Table'!D318, CHAR(10)))-2))/12)
               ), 2),
               "-"
            )
         )
      )
   )
)</f>
        <v>18</v>
      </c>
      <c r="E317" s="203" cm="1">
        <f t="array" ref="E317">IF('Data Table'!E318="", "-",
   IF('Data Table'!E318="-", "-",
      IF(ISNUMBER('Data Table'!E318*1), 'Data Table'!E318,
         IF(ISNUMBER(SEARCH("hrs", 'Data Table'!E318)),
            IFERROR(
               ROUND(SUMPRODUCT(
                  VALUE(LEFT(_xlfn.TEXTSPLIT('Data Table'!E318, CHAR(10)), FIND("-", _xlfn.TEXTSPLIT('Data Table'!E318, CHAR(10)))-1)) *
                  (VALUE(MID(_xlfn.TEXTSPLIT('Data Table'!E318, CHAR(10)), FIND("-", _xlfn.TEXTSPLIT('Data Table'!E318, CHAR(10)))+2,
                  SEARCH("hrs", _xlfn.TEXTSPLIT('Data Table'!E318, CHAR(10)))-SEARCH("-", _xlfn.TEXTSPLIT('Data Table'!E318, CHAR(10)))-2))/12)
               ), 2),
               "-"
            )
         )
      )
   )
)</f>
        <v>22</v>
      </c>
      <c r="F317" s="203" cm="1">
        <f t="array" ref="F317">IF('Data Table'!F318="", "-",
   IF('Data Table'!F318="-", "-",
      IF(ISNUMBER('Data Table'!F318*1), 'Data Table'!F318,
         IF(ISNUMBER(SEARCH("hrs", 'Data Table'!F318)),
            IFERROR(
               ROUND(SUMPRODUCT(
                  VALUE(LEFT(_xlfn.TEXTSPLIT('Data Table'!F318, CHAR(10)), FIND("-", _xlfn.TEXTSPLIT('Data Table'!F318, CHAR(10)))-1)) *
                  (VALUE(MID(_xlfn.TEXTSPLIT('Data Table'!F318, CHAR(10)), FIND("-", _xlfn.TEXTSPLIT('Data Table'!F318, CHAR(10)))+2,
                  SEARCH("hrs", _xlfn.TEXTSPLIT('Data Table'!F318, CHAR(10)))-SEARCH("-", _xlfn.TEXTSPLIT('Data Table'!F318, CHAR(10)))-2))/12)
               ), 2),
               "-"
            )
         )
      )
   )
)</f>
        <v>9</v>
      </c>
      <c r="G317" s="203" cm="1">
        <f t="array" ref="G317">IF('Data Table'!G318="", "-",
   IF('Data Table'!G318="-", "-",
      IF(ISNUMBER('Data Table'!G318*1), 'Data Table'!G318,
         IF(ISNUMBER(SEARCH("hrs", 'Data Table'!G318)),
            IFERROR(
               ROUND(SUMPRODUCT(
                  VALUE(LEFT(_xlfn.TEXTSPLIT('Data Table'!G318, CHAR(10)), FIND("-", _xlfn.TEXTSPLIT('Data Table'!G318, CHAR(10)))-1)) *
                  (VALUE(MID(_xlfn.TEXTSPLIT('Data Table'!G318, CHAR(10)), FIND("-", _xlfn.TEXTSPLIT('Data Table'!G318, CHAR(10)))+2,
                  SEARCH("hrs", _xlfn.TEXTSPLIT('Data Table'!G318, CHAR(10)))-SEARCH("-", _xlfn.TEXTSPLIT('Data Table'!G318, CHAR(10)))-2))/12)
               ), 2),
               "-"
            )
         )
      )
   )
)</f>
        <v>9</v>
      </c>
      <c r="H317" s="203" cm="1">
        <f t="array" ref="H317">IF('Data Table'!H318="", "-",
   IF('Data Table'!H318="-", "-",
      IF(ISNUMBER('Data Table'!H318*1), 'Data Table'!H318,
         IF(ISNUMBER(SEARCH("hrs", 'Data Table'!H318)),
            IFERROR(
               ROUND(SUMPRODUCT(
                  VALUE(LEFT(_xlfn.TEXTSPLIT('Data Table'!H318, CHAR(10)), FIND("-", _xlfn.TEXTSPLIT('Data Table'!H318, CHAR(10)))-1)) *
                  (VALUE(MID(_xlfn.TEXTSPLIT('Data Table'!H318, CHAR(10)), FIND("-", _xlfn.TEXTSPLIT('Data Table'!H318, CHAR(10)))+2,
                  SEARCH("hrs", _xlfn.TEXTSPLIT('Data Table'!H318, CHAR(10)))-SEARCH("-", _xlfn.TEXTSPLIT('Data Table'!H318, CHAR(10)))-2))/12)
               ), 2),
               "-"
            )
         )
      )
   )
)</f>
        <v>9</v>
      </c>
      <c r="I317" s="203" cm="1">
        <f t="array" ref="I317">IF('Data Table'!I318="", "-",
   IF('Data Table'!I318="-", "-",
      IF(ISNUMBER('Data Table'!I318*1), 'Data Table'!I318,
         IF(ISNUMBER(SEARCH("hrs", 'Data Table'!I318)),
            IFERROR(
               ROUND(SUMPRODUCT(
                  VALUE(LEFT(_xlfn.TEXTSPLIT('Data Table'!I318, CHAR(10)), FIND("-", _xlfn.TEXTSPLIT('Data Table'!I318, CHAR(10)))-1)) *
                  (VALUE(MID(_xlfn.TEXTSPLIT('Data Table'!I318, CHAR(10)), FIND("-", _xlfn.TEXTSPLIT('Data Table'!I318, CHAR(10)))+2,
                  SEARCH("hrs", _xlfn.TEXTSPLIT('Data Table'!I318, CHAR(10)))-SEARCH("-", _xlfn.TEXTSPLIT('Data Table'!I318, CHAR(10)))-2))/12)
               ), 2),
               "-"
            )
         )
      )
   )
)</f>
        <v>9</v>
      </c>
      <c r="J317" s="203" cm="1">
        <f t="array" ref="J317">IF('Data Table'!J318="", "-",
   IF('Data Table'!J318="-", "-",
      IF(ISNUMBER('Data Table'!J318*1), 'Data Table'!J318,
         IF(ISNUMBER(SEARCH("hrs", 'Data Table'!J318)),
            IFERROR(
               ROUND(SUMPRODUCT(
                  VALUE(LEFT(_xlfn.TEXTSPLIT('Data Table'!J318, CHAR(10)), FIND("-", _xlfn.TEXTSPLIT('Data Table'!J318, CHAR(10)))-1)) *
                  (VALUE(MID(_xlfn.TEXTSPLIT('Data Table'!J318, CHAR(10)), FIND("-", _xlfn.TEXTSPLIT('Data Table'!J318, CHAR(10)))+2,
                  SEARCH("hrs", _xlfn.TEXTSPLIT('Data Table'!J318, CHAR(10)))-SEARCH("-", _xlfn.TEXTSPLIT('Data Table'!J318, CHAR(10)))-2))/12)
               ), 2),
               "-"
            )
         )
      )
   )
)</f>
        <v>3</v>
      </c>
      <c r="K317" s="203" cm="1">
        <f t="array" ref="K317">IF('Data Table'!K318="", "-",
   IF('Data Table'!K318="-", "-",
      IF(ISNUMBER('Data Table'!K318*1), 'Data Table'!K318,
         IF(ISNUMBER(SEARCH("hrs", 'Data Table'!K318)),
            IFERROR(
               ROUND(SUMPRODUCT(
                  VALUE(LEFT(_xlfn.TEXTSPLIT('Data Table'!K318, CHAR(10)), FIND("-", _xlfn.TEXTSPLIT('Data Table'!K318, CHAR(10)))-1)) *
                  (VALUE(MID(_xlfn.TEXTSPLIT('Data Table'!K318, CHAR(10)), FIND("-", _xlfn.TEXTSPLIT('Data Table'!K318, CHAR(10)))+2,
                  SEARCH("hrs", _xlfn.TEXTSPLIT('Data Table'!K318, CHAR(10)))-SEARCH("-", _xlfn.TEXTSPLIT('Data Table'!K318, CHAR(10)))-2))/12)
               ), 2),
               "-"
            )
         )
      )
   )
)</f>
        <v>2</v>
      </c>
      <c r="L317" s="203" cm="1">
        <f t="array" ref="L317">IF('Data Table'!N318="", "-",
   IF('Data Table'!N318="-", "-",
      IF(ISNUMBER('Data Table'!N318*1), 'Data Table'!N318,
         IF(ISNUMBER(SEARCH("hrs", 'Data Table'!N318)),
            IFERROR(
               ROUND(SUMPRODUCT(
                  VALUE(LEFT(_xlfn.TEXTSPLIT('Data Table'!N318, CHAR(10)), FIND("-", _xlfn.TEXTSPLIT('Data Table'!N318, CHAR(10)))-1)) *
                  (VALUE(MID(_xlfn.TEXTSPLIT('Data Table'!N318, CHAR(10)), FIND("-", _xlfn.TEXTSPLIT('Data Table'!N318, CHAR(10)))+2,
                  SEARCH("hrs", _xlfn.TEXTSPLIT('Data Table'!N318, CHAR(10)))-SEARCH("-", _xlfn.TEXTSPLIT('Data Table'!N318, CHAR(10)))-2))/12)
               ), 2),
               "-"
            )
         )
      )
   )
)</f>
        <v>2</v>
      </c>
      <c r="M317" s="203" cm="1">
        <f t="array" ref="M317">IF('Data Table'!O318="", "-",
   IF('Data Table'!O318="-", "-",
      IF(ISNUMBER('Data Table'!O318*1), 'Data Table'!O318,
         IF(ISNUMBER(SEARCH("hrs", 'Data Table'!O318)),
            IFERROR(
               ROUND(SUMPRODUCT(
                  VALUE(LEFT(_xlfn.TEXTSPLIT('Data Table'!O318, CHAR(10)), FIND("-", _xlfn.TEXTSPLIT('Data Table'!O318, CHAR(10)))-1)) *
                  (VALUE(MID(_xlfn.TEXTSPLIT('Data Table'!O318, CHAR(10)), FIND("-", _xlfn.TEXTSPLIT('Data Table'!O318, CHAR(10)))+2,
                  SEARCH("hrs", _xlfn.TEXTSPLIT('Data Table'!O318, CHAR(10)))-SEARCH("-", _xlfn.TEXTSPLIT('Data Table'!O318, CHAR(10)))-2))/12)
               ), 2),
               "-"
            )
         )
      )
   )
)</f>
        <v>1</v>
      </c>
      <c r="N317" s="203" cm="1">
        <f t="array" ref="N317">IF('Data Table'!P318="", "-",
   IF('Data Table'!P318="-", "-",
      IF(ISNUMBER('Data Table'!P318*1), 'Data Table'!P318,
         IF(ISNUMBER(SEARCH("hrs", 'Data Table'!P318)),
            IFERROR(
               ROUND(SUMPRODUCT(
                  VALUE(LEFT(_xlfn.TEXTSPLIT('Data Table'!P318, CHAR(10)), FIND("-", _xlfn.TEXTSPLIT('Data Table'!P318, CHAR(10)))-1)) *
                  (VALUE(MID(_xlfn.TEXTSPLIT('Data Table'!P318, CHAR(10)), FIND("-", _xlfn.TEXTSPLIT('Data Table'!P318, CHAR(10)))+2,
                  SEARCH("hrs", _xlfn.TEXTSPLIT('Data Table'!P318, CHAR(10)))-SEARCH("-", _xlfn.TEXTSPLIT('Data Table'!P318, CHAR(10)))-2))/12)
               ), 2),
               "-"
            )
         )
      )
   )
)</f>
        <v>4</v>
      </c>
      <c r="O317" s="203" cm="1">
        <f t="array" ref="O317">IF('Data Table'!Q318="", "-",
   IF('Data Table'!Q318="-", "-",
      IF(ISNUMBER('Data Table'!Q318*1), 'Data Table'!Q318,
         IF(ISNUMBER(SEARCH("hrs", 'Data Table'!Q318)),
            IFERROR(
               ROUND(SUMPRODUCT(
                  VALUE(LEFT(_xlfn.TEXTSPLIT('Data Table'!Q318, CHAR(10)), FIND("-", _xlfn.TEXTSPLIT('Data Table'!Q318, CHAR(10)))-1)) *
                  (VALUE(MID(_xlfn.TEXTSPLIT('Data Table'!Q318, CHAR(10)), FIND("-", _xlfn.TEXTSPLIT('Data Table'!Q318, CHAR(10)))+2,
                  SEARCH("hrs", _xlfn.TEXTSPLIT('Data Table'!Q318, CHAR(10)))-SEARCH("-", _xlfn.TEXTSPLIT('Data Table'!Q318, CHAR(10)))-2))/12)
               ), 2),
               "-"
            )
         )
      )
   )
)</f>
        <v>4</v>
      </c>
      <c r="P317" s="203" cm="1">
        <f t="array" ref="P317">IF('Data Table'!R318="", "-",
   IF('Data Table'!R318="-", "-",
      IF(ISNUMBER('Data Table'!R318*1), 'Data Table'!R318,
         IF(ISNUMBER(SEARCH("hrs", 'Data Table'!R318)),
            IFERROR(
               ROUND(SUMPRODUCT(
                  VALUE(LEFT(_xlfn.TEXTSPLIT('Data Table'!R318, CHAR(10)), FIND("-", _xlfn.TEXTSPLIT('Data Table'!R318, CHAR(10)))-1)) *
                  (VALUE(MID(_xlfn.TEXTSPLIT('Data Table'!R318, CHAR(10)), FIND("-", _xlfn.TEXTSPLIT('Data Table'!R318, CHAR(10)))+2,
                  SEARCH("hrs", _xlfn.TEXTSPLIT('Data Table'!R318, CHAR(10)))-SEARCH("-", _xlfn.TEXTSPLIT('Data Table'!R318, CHAR(10)))-2))/12)
               ), 2),
               "-"
            )
         )
      )
   )
)</f>
        <v>3</v>
      </c>
      <c r="Q317" s="203" cm="1">
        <f t="array" ref="Q317">IF('Data Table'!S318="", "-",
   IF('Data Table'!S318="-", "-",
      IF(ISNUMBER('Data Table'!S318*1), 'Data Table'!S318,
         IF(ISNUMBER(SEARCH("hrs", 'Data Table'!S318)),
            IFERROR(
               ROUND(SUMPRODUCT(
                  VALUE(LEFT(_xlfn.TEXTSPLIT('Data Table'!S318, CHAR(10)), FIND("-", _xlfn.TEXTSPLIT('Data Table'!S318, CHAR(10)))-1)) *
                  (VALUE(MID(_xlfn.TEXTSPLIT('Data Table'!S318, CHAR(10)), FIND("-", _xlfn.TEXTSPLIT('Data Table'!S318, CHAR(10)))+2,
                  SEARCH("hrs", _xlfn.TEXTSPLIT('Data Table'!S318, CHAR(10)))-SEARCH("-", _xlfn.TEXTSPLIT('Data Table'!S318, CHAR(10)))-2))/12)
               ), 2),
               "-"
            )
         )
      )
   )
)</f>
        <v>3</v>
      </c>
      <c r="R317" s="203" cm="1">
        <f t="array" ref="R317">IF('Data Table'!T318="", "-",
   IF('Data Table'!T318="-", "-",
      IF(ISNUMBER('Data Table'!T318*1), 'Data Table'!T318,
         IF(ISNUMBER(SEARCH("hrs", 'Data Table'!T318)),
            IFERROR(
               ROUND(SUMPRODUCT(
                  VALUE(LEFT(_xlfn.TEXTSPLIT('Data Table'!T318, CHAR(10)), FIND("-", _xlfn.TEXTSPLIT('Data Table'!T318, CHAR(10)))-1)) *
                  (VALUE(MID(_xlfn.TEXTSPLIT('Data Table'!T318, CHAR(10)), FIND("-", _xlfn.TEXTSPLIT('Data Table'!T318, CHAR(10)))+2,
                  SEARCH("hrs", _xlfn.TEXTSPLIT('Data Table'!T318, CHAR(10)))-SEARCH("-", _xlfn.TEXTSPLIT('Data Table'!T318, CHAR(10)))-2))/12)
               ), 2),
               "-"
            )
         )
      )
   )
)</f>
        <v>7</v>
      </c>
      <c r="S317" s="203" cm="1">
        <f t="array" ref="S317">IF('Data Table'!U318="", "-",
   IF('Data Table'!U318="-", "-",
      IF(ISNUMBER('Data Table'!U318*1), 'Data Table'!U318,
         IF(ISNUMBER(SEARCH("hrs", 'Data Table'!U318)),
            IFERROR(
               ROUND(SUMPRODUCT(
                  VALUE(LEFT(_xlfn.TEXTSPLIT('Data Table'!U318, CHAR(10)), FIND("-", _xlfn.TEXTSPLIT('Data Table'!U318, CHAR(10)))-1)) *
                  (VALUE(MID(_xlfn.TEXTSPLIT('Data Table'!U318, CHAR(10)), FIND("-", _xlfn.TEXTSPLIT('Data Table'!U318, CHAR(10)))+2,
                  SEARCH("hrs", _xlfn.TEXTSPLIT('Data Table'!U318, CHAR(10)))-SEARCH("-", _xlfn.TEXTSPLIT('Data Table'!U318, CHAR(10)))-2))/12)
               ), 2),
               "-"
            )
         )
      )
   )
)</f>
        <v>7</v>
      </c>
      <c r="T317" s="407">
        <v>25062.275483973826</v>
      </c>
      <c r="U317" s="398">
        <v>57179</v>
      </c>
      <c r="V317" s="395">
        <v>717.09247064423994</v>
      </c>
    </row>
    <row r="318" spans="1:23" ht="15.75" customHeight="1">
      <c r="A318" s="405">
        <v>45628</v>
      </c>
      <c r="B318" s="203" cm="1">
        <f t="array" ref="B318">IF('Data Table'!B319="", "-",
   IF('Data Table'!B319="-", "-",
      IF(ISNUMBER('Data Table'!B319*1), 'Data Table'!B319,
         IF(ISNUMBER(SEARCH("hrs", 'Data Table'!B319)),
            IFERROR(
               ROUND(SUMPRODUCT(
                  VALUE(LEFT(_xlfn.TEXTSPLIT('Data Table'!B319, CHAR(10)), FIND("-", _xlfn.TEXTSPLIT('Data Table'!B319, CHAR(10)))-1)) *
                  (VALUE(MID(_xlfn.TEXTSPLIT('Data Table'!B319, CHAR(10)), FIND("-", _xlfn.TEXTSPLIT('Data Table'!B319, CHAR(10)))+2,
                  SEARCH("hrs", _xlfn.TEXTSPLIT('Data Table'!B319, CHAR(10)))-SEARCH("-", _xlfn.TEXTSPLIT('Data Table'!B319, CHAR(10)))-2))/12)
               ), 2),
               "-"
            )
         )
      )
   )
)</f>
        <v>119</v>
      </c>
      <c r="C318" s="203" cm="1">
        <f t="array" ref="C318">IF('Data Table'!C319="", "-",
   IF('Data Table'!C319="-", "-",
      IF(ISNUMBER('Data Table'!C319*1), 'Data Table'!C319,
         IF(ISNUMBER(SEARCH("hrs", 'Data Table'!C319)),
            IFERROR(
               ROUND(SUMPRODUCT(
                  VALUE(LEFT(_xlfn.TEXTSPLIT('Data Table'!C319, CHAR(10)), FIND("-", _xlfn.TEXTSPLIT('Data Table'!C319, CHAR(10)))-1)) *
                  (VALUE(MID(_xlfn.TEXTSPLIT('Data Table'!C319, CHAR(10)), FIND("-", _xlfn.TEXTSPLIT('Data Table'!C319, CHAR(10)))+2,
                  SEARCH("hrs", _xlfn.TEXTSPLIT('Data Table'!C319, CHAR(10)))-SEARCH("-", _xlfn.TEXTSPLIT('Data Table'!C319, CHAR(10)))-2))/12)
               ), 2),
               "-"
            )
         )
      )
   )
)</f>
        <v>140</v>
      </c>
      <c r="D318" s="203" cm="1">
        <f t="array" ref="D318">IF('Data Table'!D319="", "-",
   IF('Data Table'!D319="-", "-",
      IF(ISNUMBER('Data Table'!D319*1), 'Data Table'!D319,
         IF(ISNUMBER(SEARCH("hrs", 'Data Table'!D319)),
            IFERROR(
               ROUND(SUMPRODUCT(
                  VALUE(LEFT(_xlfn.TEXTSPLIT('Data Table'!D319, CHAR(10)), FIND("-", _xlfn.TEXTSPLIT('Data Table'!D319, CHAR(10)))-1)) *
                  (VALUE(MID(_xlfn.TEXTSPLIT('Data Table'!D319, CHAR(10)), FIND("-", _xlfn.TEXTSPLIT('Data Table'!D319, CHAR(10)))+2,
                  SEARCH("hrs", _xlfn.TEXTSPLIT('Data Table'!D319, CHAR(10)))-SEARCH("-", _xlfn.TEXTSPLIT('Data Table'!D319, CHAR(10)))-2))/12)
               ), 2),
               "-"
            )
         )
      )
   )
)</f>
        <v>12</v>
      </c>
      <c r="E318" s="203" cm="1">
        <f t="array" ref="E318">IF('Data Table'!E319="", "-",
   IF('Data Table'!E319="-", "-",
      IF(ISNUMBER('Data Table'!E319*1), 'Data Table'!E319,
         IF(ISNUMBER(SEARCH("hrs", 'Data Table'!E319)),
            IFERROR(
               ROUND(SUMPRODUCT(
                  VALUE(LEFT(_xlfn.TEXTSPLIT('Data Table'!E319, CHAR(10)), FIND("-", _xlfn.TEXTSPLIT('Data Table'!E319, CHAR(10)))-1)) *
                  (VALUE(MID(_xlfn.TEXTSPLIT('Data Table'!E319, CHAR(10)), FIND("-", _xlfn.TEXTSPLIT('Data Table'!E319, CHAR(10)))+2,
                  SEARCH("hrs", _xlfn.TEXTSPLIT('Data Table'!E319, CHAR(10)))-SEARCH("-", _xlfn.TEXTSPLIT('Data Table'!E319, CHAR(10)))-2))/12)
               ), 2),
               "-"
            )
         )
      )
   )
)</f>
        <v>20</v>
      </c>
      <c r="F318" s="203" cm="1">
        <f t="array" ref="F318">IF('Data Table'!F319="", "-",
   IF('Data Table'!F319="-", "-",
      IF(ISNUMBER('Data Table'!F319*1), 'Data Table'!F319,
         IF(ISNUMBER(SEARCH("hrs", 'Data Table'!F319)),
            IFERROR(
               ROUND(SUMPRODUCT(
                  VALUE(LEFT(_xlfn.TEXTSPLIT('Data Table'!F319, CHAR(10)), FIND("-", _xlfn.TEXTSPLIT('Data Table'!F319, CHAR(10)))-1)) *
                  (VALUE(MID(_xlfn.TEXTSPLIT('Data Table'!F319, CHAR(10)), FIND("-", _xlfn.TEXTSPLIT('Data Table'!F319, CHAR(10)))+2,
                  SEARCH("hrs", _xlfn.TEXTSPLIT('Data Table'!F319, CHAR(10)))-SEARCH("-", _xlfn.TEXTSPLIT('Data Table'!F319, CHAR(10)))-2))/12)
               ), 2),
               "-"
            )
         )
      )
   )
)</f>
        <v>9</v>
      </c>
      <c r="G318" s="203" cm="1">
        <f t="array" ref="G318">IF('Data Table'!G319="", "-",
   IF('Data Table'!G319="-", "-",
      IF(ISNUMBER('Data Table'!G319*1), 'Data Table'!G319,
         IF(ISNUMBER(SEARCH("hrs", 'Data Table'!G319)),
            IFERROR(
               ROUND(SUMPRODUCT(
                  VALUE(LEFT(_xlfn.TEXTSPLIT('Data Table'!G319, CHAR(10)), FIND("-", _xlfn.TEXTSPLIT('Data Table'!G319, CHAR(10)))-1)) *
                  (VALUE(MID(_xlfn.TEXTSPLIT('Data Table'!G319, CHAR(10)), FIND("-", _xlfn.TEXTSPLIT('Data Table'!G319, CHAR(10)))+2,
                  SEARCH("hrs", _xlfn.TEXTSPLIT('Data Table'!G319, CHAR(10)))-SEARCH("-", _xlfn.TEXTSPLIT('Data Table'!G319, CHAR(10)))-2))/12)
               ), 2),
               "-"
            )
         )
      )
   )
)</f>
        <v>9</v>
      </c>
      <c r="H318" s="203" cm="1">
        <f t="array" ref="H318">IF('Data Table'!H319="", "-",
   IF('Data Table'!H319="-", "-",
      IF(ISNUMBER('Data Table'!H319*1), 'Data Table'!H319,
         IF(ISNUMBER(SEARCH("hrs", 'Data Table'!H319)),
            IFERROR(
               ROUND(SUMPRODUCT(
                  VALUE(LEFT(_xlfn.TEXTSPLIT('Data Table'!H319, CHAR(10)), FIND("-", _xlfn.TEXTSPLIT('Data Table'!H319, CHAR(10)))-1)) *
                  (VALUE(MID(_xlfn.TEXTSPLIT('Data Table'!H319, CHAR(10)), FIND("-", _xlfn.TEXTSPLIT('Data Table'!H319, CHAR(10)))+2,
                  SEARCH("hrs", _xlfn.TEXTSPLIT('Data Table'!H319, CHAR(10)))-SEARCH("-", _xlfn.TEXTSPLIT('Data Table'!H319, CHAR(10)))-2))/12)
               ), 2),
               "-"
            )
         )
      )
   )
)</f>
        <v>8</v>
      </c>
      <c r="I318" s="203" cm="1">
        <f t="array" ref="I318">IF('Data Table'!I319="", "-",
   IF('Data Table'!I319="-", "-",
      IF(ISNUMBER('Data Table'!I319*1), 'Data Table'!I319,
         IF(ISNUMBER(SEARCH("hrs", 'Data Table'!I319)),
            IFERROR(
               ROUND(SUMPRODUCT(
                  VALUE(LEFT(_xlfn.TEXTSPLIT('Data Table'!I319, CHAR(10)), FIND("-", _xlfn.TEXTSPLIT('Data Table'!I319, CHAR(10)))-1)) *
                  (VALUE(MID(_xlfn.TEXTSPLIT('Data Table'!I319, CHAR(10)), FIND("-", _xlfn.TEXTSPLIT('Data Table'!I319, CHAR(10)))+2,
                  SEARCH("hrs", _xlfn.TEXTSPLIT('Data Table'!I319, CHAR(10)))-SEARCH("-", _xlfn.TEXTSPLIT('Data Table'!I319, CHAR(10)))-2))/12)
               ), 2),
               "-"
            )
         )
      )
   )
)</f>
        <v>9</v>
      </c>
      <c r="J318" s="203" cm="1">
        <f t="array" ref="J318">IF('Data Table'!J319="", "-",
   IF('Data Table'!J319="-", "-",
      IF(ISNUMBER('Data Table'!J319*1), 'Data Table'!J319,
         IF(ISNUMBER(SEARCH("hrs", 'Data Table'!J319)),
            IFERROR(
               ROUND(SUMPRODUCT(
                  VALUE(LEFT(_xlfn.TEXTSPLIT('Data Table'!J319, CHAR(10)), FIND("-", _xlfn.TEXTSPLIT('Data Table'!J319, CHAR(10)))-1)) *
                  (VALUE(MID(_xlfn.TEXTSPLIT('Data Table'!J319, CHAR(10)), FIND("-", _xlfn.TEXTSPLIT('Data Table'!J319, CHAR(10)))+2,
                  SEARCH("hrs", _xlfn.TEXTSPLIT('Data Table'!J319, CHAR(10)))-SEARCH("-", _xlfn.TEXTSPLIT('Data Table'!J319, CHAR(10)))-2))/12)
               ), 2),
               "-"
            )
         )
      )
   )
)</f>
        <v>1</v>
      </c>
      <c r="K318" s="203" cm="1">
        <f t="array" ref="K318">IF('Data Table'!K319="", "-",
   IF('Data Table'!K319="-", "-",
      IF(ISNUMBER('Data Table'!K319*1), 'Data Table'!K319,
         IF(ISNUMBER(SEARCH("hrs", 'Data Table'!K319)),
            IFERROR(
               ROUND(SUMPRODUCT(
                  VALUE(LEFT(_xlfn.TEXTSPLIT('Data Table'!K319, CHAR(10)), FIND("-", _xlfn.TEXTSPLIT('Data Table'!K319, CHAR(10)))-1)) *
                  (VALUE(MID(_xlfn.TEXTSPLIT('Data Table'!K319, CHAR(10)), FIND("-", _xlfn.TEXTSPLIT('Data Table'!K319, CHAR(10)))+2,
                  SEARCH("hrs", _xlfn.TEXTSPLIT('Data Table'!K319, CHAR(10)))-SEARCH("-", _xlfn.TEXTSPLIT('Data Table'!K319, CHAR(10)))-2))/12)
               ), 2),
               "-"
            )
         )
      )
   )
)</f>
        <v>2</v>
      </c>
      <c r="L318" s="203" cm="1">
        <f t="array" ref="L318">IF('Data Table'!N319="", "-",
   IF('Data Table'!N319="-", "-",
      IF(ISNUMBER('Data Table'!N319*1), 'Data Table'!N319,
         IF(ISNUMBER(SEARCH("hrs", 'Data Table'!N319)),
            IFERROR(
               ROUND(SUMPRODUCT(
                  VALUE(LEFT(_xlfn.TEXTSPLIT('Data Table'!N319, CHAR(10)), FIND("-", _xlfn.TEXTSPLIT('Data Table'!N319, CHAR(10)))-1)) *
                  (VALUE(MID(_xlfn.TEXTSPLIT('Data Table'!N319, CHAR(10)), FIND("-", _xlfn.TEXTSPLIT('Data Table'!N319, CHAR(10)))+2,
                  SEARCH("hrs", _xlfn.TEXTSPLIT('Data Table'!N319, CHAR(10)))-SEARCH("-", _xlfn.TEXTSPLIT('Data Table'!N319, CHAR(10)))-2))/12)
               ), 2),
               "-"
            )
         )
      )
   )
)</f>
        <v>2.33</v>
      </c>
      <c r="M318" s="203" cm="1">
        <f t="array" ref="M318">IF('Data Table'!O319="", "-",
   IF('Data Table'!O319="-", "-",
      IF(ISNUMBER('Data Table'!O319*1), 'Data Table'!O319,
         IF(ISNUMBER(SEARCH("hrs", 'Data Table'!O319)),
            IFERROR(
               ROUND(SUMPRODUCT(
                  VALUE(LEFT(_xlfn.TEXTSPLIT('Data Table'!O319, CHAR(10)), FIND("-", _xlfn.TEXTSPLIT('Data Table'!O319, CHAR(10)))-1)) *
                  (VALUE(MID(_xlfn.TEXTSPLIT('Data Table'!O319, CHAR(10)), FIND("-", _xlfn.TEXTSPLIT('Data Table'!O319, CHAR(10)))+2,
                  SEARCH("hrs", _xlfn.TEXTSPLIT('Data Table'!O319, CHAR(10)))-SEARCH("-", _xlfn.TEXTSPLIT('Data Table'!O319, CHAR(10)))-2))/12)
               ), 2),
               "-"
            )
         )
      )
   )
)</f>
        <v>1</v>
      </c>
      <c r="N318" s="203" cm="1">
        <f t="array" ref="N318">IF('Data Table'!P319="", "-",
   IF('Data Table'!P319="-", "-",
      IF(ISNUMBER('Data Table'!P319*1), 'Data Table'!P319,
         IF(ISNUMBER(SEARCH("hrs", 'Data Table'!P319)),
            IFERROR(
               ROUND(SUMPRODUCT(
                  VALUE(LEFT(_xlfn.TEXTSPLIT('Data Table'!P319, CHAR(10)), FIND("-", _xlfn.TEXTSPLIT('Data Table'!P319, CHAR(10)))-1)) *
                  (VALUE(MID(_xlfn.TEXTSPLIT('Data Table'!P319, CHAR(10)), FIND("-", _xlfn.TEXTSPLIT('Data Table'!P319, CHAR(10)))+2,
                  SEARCH("hrs", _xlfn.TEXTSPLIT('Data Table'!P319, CHAR(10)))-SEARCH("-", _xlfn.TEXTSPLIT('Data Table'!P319, CHAR(10)))-2))/12)
               ), 2),
               "-"
            )
         )
      )
   )
)</f>
        <v>6</v>
      </c>
      <c r="O318" s="203" cm="1">
        <f t="array" ref="O318">IF('Data Table'!Q319="", "-",
   IF('Data Table'!Q319="-", "-",
      IF(ISNUMBER('Data Table'!Q319*1), 'Data Table'!Q319,
         IF(ISNUMBER(SEARCH("hrs", 'Data Table'!Q319)),
            IFERROR(
               ROUND(SUMPRODUCT(
                  VALUE(LEFT(_xlfn.TEXTSPLIT('Data Table'!Q319, CHAR(10)), FIND("-", _xlfn.TEXTSPLIT('Data Table'!Q319, CHAR(10)))-1)) *
                  (VALUE(MID(_xlfn.TEXTSPLIT('Data Table'!Q319, CHAR(10)), FIND("-", _xlfn.TEXTSPLIT('Data Table'!Q319, CHAR(10)))+2,
                  SEARCH("hrs", _xlfn.TEXTSPLIT('Data Table'!Q319, CHAR(10)))-SEARCH("-", _xlfn.TEXTSPLIT('Data Table'!Q319, CHAR(10)))-2))/12)
               ), 2),
               "-"
            )
         )
      )
   )
)</f>
        <v>4</v>
      </c>
      <c r="P318" s="203" cm="1">
        <f t="array" ref="P318">IF('Data Table'!R319="", "-",
   IF('Data Table'!R319="-", "-",
      IF(ISNUMBER('Data Table'!R319*1), 'Data Table'!R319,
         IF(ISNUMBER(SEARCH("hrs", 'Data Table'!R319)),
            IFERROR(
               ROUND(SUMPRODUCT(
                  VALUE(LEFT(_xlfn.TEXTSPLIT('Data Table'!R319, CHAR(10)), FIND("-", _xlfn.TEXTSPLIT('Data Table'!R319, CHAR(10)))-1)) *
                  (VALUE(MID(_xlfn.TEXTSPLIT('Data Table'!R319, CHAR(10)), FIND("-", _xlfn.TEXTSPLIT('Data Table'!R319, CHAR(10)))+2,
                  SEARCH("hrs", _xlfn.TEXTSPLIT('Data Table'!R319, CHAR(10)))-SEARCH("-", _xlfn.TEXTSPLIT('Data Table'!R319, CHAR(10)))-2))/12)
               ), 2),
               "-"
            )
         )
      )
   )
)</f>
        <v>3</v>
      </c>
      <c r="Q318" s="203" cm="1">
        <f t="array" ref="Q318">IF('Data Table'!S319="", "-",
   IF('Data Table'!S319="-", "-",
      IF(ISNUMBER('Data Table'!S319*1), 'Data Table'!S319,
         IF(ISNUMBER(SEARCH("hrs", 'Data Table'!S319)),
            IFERROR(
               ROUND(SUMPRODUCT(
                  VALUE(LEFT(_xlfn.TEXTSPLIT('Data Table'!S319, CHAR(10)), FIND("-", _xlfn.TEXTSPLIT('Data Table'!S319, CHAR(10)))-1)) *
                  (VALUE(MID(_xlfn.TEXTSPLIT('Data Table'!S319, CHAR(10)), FIND("-", _xlfn.TEXTSPLIT('Data Table'!S319, CHAR(10)))+2,
                  SEARCH("hrs", _xlfn.TEXTSPLIT('Data Table'!S319, CHAR(10)))-SEARCH("-", _xlfn.TEXTSPLIT('Data Table'!S319, CHAR(10)))-2))/12)
               ), 2),
               "-"
            )
         )
      )
   )
)</f>
        <v>3</v>
      </c>
      <c r="R318" s="203" cm="1">
        <f t="array" ref="R318">IF('Data Table'!T319="", "-",
   IF('Data Table'!T319="-", "-",
      IF(ISNUMBER('Data Table'!T319*1), 'Data Table'!T319,
         IF(ISNUMBER(SEARCH("hrs", 'Data Table'!T319)),
            IFERROR(
               ROUND(SUMPRODUCT(
                  VALUE(LEFT(_xlfn.TEXTSPLIT('Data Table'!T319, CHAR(10)), FIND("-", _xlfn.TEXTSPLIT('Data Table'!T319, CHAR(10)))-1)) *
                  (VALUE(MID(_xlfn.TEXTSPLIT('Data Table'!T319, CHAR(10)), FIND("-", _xlfn.TEXTSPLIT('Data Table'!T319, CHAR(10)))+2,
                  SEARCH("hrs", _xlfn.TEXTSPLIT('Data Table'!T319, CHAR(10)))-SEARCH("-", _xlfn.TEXTSPLIT('Data Table'!T319, CHAR(10)))-2))/12)
               ), 2),
               "-"
            )
         )
      )
   )
)</f>
        <v>7</v>
      </c>
      <c r="S318" s="203" cm="1">
        <f t="array" ref="S318">IF('Data Table'!U319="", "-",
   IF('Data Table'!U319="-", "-",
      IF(ISNUMBER('Data Table'!U319*1), 'Data Table'!U319,
         IF(ISNUMBER(SEARCH("hrs", 'Data Table'!U319)),
            IFERROR(
               ROUND(SUMPRODUCT(
                  VALUE(LEFT(_xlfn.TEXTSPLIT('Data Table'!U319, CHAR(10)), FIND("-", _xlfn.TEXTSPLIT('Data Table'!U319, CHAR(10)))-1)) *
                  (VALUE(MID(_xlfn.TEXTSPLIT('Data Table'!U319, CHAR(10)), FIND("-", _xlfn.TEXTSPLIT('Data Table'!U319, CHAR(10)))+2,
                  SEARCH("hrs", _xlfn.TEXTSPLIT('Data Table'!U319, CHAR(10)))-SEARCH("-", _xlfn.TEXTSPLIT('Data Table'!U319, CHAR(10)))-2))/12)
               ), 2),
               "-"
            )
         )
      )
   )
)</f>
        <v>7</v>
      </c>
      <c r="T318" s="408">
        <v>26383.309022030815</v>
      </c>
      <c r="U318" s="399">
        <v>55800</v>
      </c>
      <c r="V318" s="395">
        <v>739.85857066093502</v>
      </c>
    </row>
    <row r="319" spans="1:23" ht="15.75" customHeight="1">
      <c r="A319" s="405">
        <v>45629</v>
      </c>
      <c r="B319" s="203" cm="1">
        <f t="array" ref="B319">IF('Data Table'!B320="", "-",
   IF('Data Table'!B320="-", "-",
      IF(ISNUMBER('Data Table'!B320*1), 'Data Table'!B320,
         IF(ISNUMBER(SEARCH("hrs", 'Data Table'!B320)),
            IFERROR(
               ROUND(SUMPRODUCT(
                  VALUE(LEFT(_xlfn.TEXTSPLIT('Data Table'!B320, CHAR(10)), FIND("-", _xlfn.TEXTSPLIT('Data Table'!B320, CHAR(10)))-1)) *
                  (VALUE(MID(_xlfn.TEXTSPLIT('Data Table'!B320, CHAR(10)), FIND("-", _xlfn.TEXTSPLIT('Data Table'!B320, CHAR(10)))+2,
                  SEARCH("hrs", _xlfn.TEXTSPLIT('Data Table'!B320, CHAR(10)))-SEARCH("-", _xlfn.TEXTSPLIT('Data Table'!B320, CHAR(10)))-2))/12)
               ), 2),
               "-"
            )
         )
      )
   )
)</f>
        <v>132</v>
      </c>
      <c r="C319" s="203" cm="1">
        <f t="array" ref="C319">IF('Data Table'!C320="", "-",
   IF('Data Table'!C320="-", "-",
      IF(ISNUMBER('Data Table'!C320*1), 'Data Table'!C320,
         IF(ISNUMBER(SEARCH("hrs", 'Data Table'!C320)),
            IFERROR(
               ROUND(SUMPRODUCT(
                  VALUE(LEFT(_xlfn.TEXTSPLIT('Data Table'!C320, CHAR(10)), FIND("-", _xlfn.TEXTSPLIT('Data Table'!C320, CHAR(10)))-1)) *
                  (VALUE(MID(_xlfn.TEXTSPLIT('Data Table'!C320, CHAR(10)), FIND("-", _xlfn.TEXTSPLIT('Data Table'!C320, CHAR(10)))+2,
                  SEARCH("hrs", _xlfn.TEXTSPLIT('Data Table'!C320, CHAR(10)))-SEARCH("-", _xlfn.TEXTSPLIT('Data Table'!C320, CHAR(10)))-2))/12)
               ), 2),
               "-"
            )
         )
      )
   )
)</f>
        <v>116</v>
      </c>
      <c r="D319" s="203" cm="1">
        <f t="array" ref="D319">IF('Data Table'!D320="", "-",
   IF('Data Table'!D320="-", "-",
      IF(ISNUMBER('Data Table'!D320*1), 'Data Table'!D320,
         IF(ISNUMBER(SEARCH("hrs", 'Data Table'!D320)),
            IFERROR(
               ROUND(SUMPRODUCT(
                  VALUE(LEFT(_xlfn.TEXTSPLIT('Data Table'!D320, CHAR(10)), FIND("-", _xlfn.TEXTSPLIT('Data Table'!D320, CHAR(10)))-1)) *
                  (VALUE(MID(_xlfn.TEXTSPLIT('Data Table'!D320, CHAR(10)), FIND("-", _xlfn.TEXTSPLIT('Data Table'!D320, CHAR(10)))+2,
                  SEARCH("hrs", _xlfn.TEXTSPLIT('Data Table'!D320, CHAR(10)))-SEARCH("-", _xlfn.TEXTSPLIT('Data Table'!D320, CHAR(10)))-2))/12)
               ), 2),
               "-"
            )
         )
      )
   )
)</f>
        <v>20</v>
      </c>
      <c r="E319" s="203" cm="1">
        <f t="array" ref="E319">IF('Data Table'!E320="", "-",
   IF('Data Table'!E320="-", "-",
      IF(ISNUMBER('Data Table'!E320*1), 'Data Table'!E320,
         IF(ISNUMBER(SEARCH("hrs", 'Data Table'!E320)),
            IFERROR(
               ROUND(SUMPRODUCT(
                  VALUE(LEFT(_xlfn.TEXTSPLIT('Data Table'!E320, CHAR(10)), FIND("-", _xlfn.TEXTSPLIT('Data Table'!E320, CHAR(10)))-1)) *
                  (VALUE(MID(_xlfn.TEXTSPLIT('Data Table'!E320, CHAR(10)), FIND("-", _xlfn.TEXTSPLIT('Data Table'!E320, CHAR(10)))+2,
                  SEARCH("hrs", _xlfn.TEXTSPLIT('Data Table'!E320, CHAR(10)))-SEARCH("-", _xlfn.TEXTSPLIT('Data Table'!E320, CHAR(10)))-2))/12)
               ), 2),
               "-"
            )
         )
      )
   )
)</f>
        <v>23</v>
      </c>
      <c r="F319" s="203" cm="1">
        <f t="array" ref="F319">IF('Data Table'!F320="", "-",
   IF('Data Table'!F320="-", "-",
      IF(ISNUMBER('Data Table'!F320*1), 'Data Table'!F320,
         IF(ISNUMBER(SEARCH("hrs", 'Data Table'!F320)),
            IFERROR(
               ROUND(SUMPRODUCT(
                  VALUE(LEFT(_xlfn.TEXTSPLIT('Data Table'!F320, CHAR(10)), FIND("-", _xlfn.TEXTSPLIT('Data Table'!F320, CHAR(10)))-1)) *
                  (VALUE(MID(_xlfn.TEXTSPLIT('Data Table'!F320, CHAR(10)), FIND("-", _xlfn.TEXTSPLIT('Data Table'!F320, CHAR(10)))+2,
                  SEARCH("hrs", _xlfn.TEXTSPLIT('Data Table'!F320, CHAR(10)))-SEARCH("-", _xlfn.TEXTSPLIT('Data Table'!F320, CHAR(10)))-2))/12)
               ), 2),
               "-"
            )
         )
      )
   )
)</f>
        <v>9</v>
      </c>
      <c r="G319" s="203" cm="1">
        <f t="array" ref="G319">IF('Data Table'!G320="", "-",
   IF('Data Table'!G320="-", "-",
      IF(ISNUMBER('Data Table'!G320*1), 'Data Table'!G320,
         IF(ISNUMBER(SEARCH("hrs", 'Data Table'!G320)),
            IFERROR(
               ROUND(SUMPRODUCT(
                  VALUE(LEFT(_xlfn.TEXTSPLIT('Data Table'!G320, CHAR(10)), FIND("-", _xlfn.TEXTSPLIT('Data Table'!G320, CHAR(10)))-1)) *
                  (VALUE(MID(_xlfn.TEXTSPLIT('Data Table'!G320, CHAR(10)), FIND("-", _xlfn.TEXTSPLIT('Data Table'!G320, CHAR(10)))+2,
                  SEARCH("hrs", _xlfn.TEXTSPLIT('Data Table'!G320, CHAR(10)))-SEARCH("-", _xlfn.TEXTSPLIT('Data Table'!G320, CHAR(10)))-2))/12)
               ), 2),
               "-"
            )
         )
      )
   )
)</f>
        <v>9</v>
      </c>
      <c r="H319" s="203" cm="1">
        <f t="array" ref="H319">IF('Data Table'!H320="", "-",
   IF('Data Table'!H320="-", "-",
      IF(ISNUMBER('Data Table'!H320*1), 'Data Table'!H320,
         IF(ISNUMBER(SEARCH("hrs", 'Data Table'!H320)),
            IFERROR(
               ROUND(SUMPRODUCT(
                  VALUE(LEFT(_xlfn.TEXTSPLIT('Data Table'!H320, CHAR(10)), FIND("-", _xlfn.TEXTSPLIT('Data Table'!H320, CHAR(10)))-1)) *
                  (VALUE(MID(_xlfn.TEXTSPLIT('Data Table'!H320, CHAR(10)), FIND("-", _xlfn.TEXTSPLIT('Data Table'!H320, CHAR(10)))+2,
                  SEARCH("hrs", _xlfn.TEXTSPLIT('Data Table'!H320, CHAR(10)))-SEARCH("-", _xlfn.TEXTSPLIT('Data Table'!H320, CHAR(10)))-2))/12)
               ), 2),
               "-"
            )
         )
      )
   )
)</f>
        <v>7</v>
      </c>
      <c r="I319" s="203" cm="1">
        <f t="array" ref="I319">IF('Data Table'!I320="", "-",
   IF('Data Table'!I320="-", "-",
      IF(ISNUMBER('Data Table'!I320*1), 'Data Table'!I320,
         IF(ISNUMBER(SEARCH("hrs", 'Data Table'!I320)),
            IFERROR(
               ROUND(SUMPRODUCT(
                  VALUE(LEFT(_xlfn.TEXTSPLIT('Data Table'!I320, CHAR(10)), FIND("-", _xlfn.TEXTSPLIT('Data Table'!I320, CHAR(10)))-1)) *
                  (VALUE(MID(_xlfn.TEXTSPLIT('Data Table'!I320, CHAR(10)), FIND("-", _xlfn.TEXTSPLIT('Data Table'!I320, CHAR(10)))+2,
                  SEARCH("hrs", _xlfn.TEXTSPLIT('Data Table'!I320, CHAR(10)))-SEARCH("-", _xlfn.TEXTSPLIT('Data Table'!I320, CHAR(10)))-2))/12)
               ), 2),
               "-"
            )
         )
      )
   )
)</f>
        <v>10</v>
      </c>
      <c r="J319" s="203" cm="1">
        <f t="array" ref="J319">IF('Data Table'!J320="", "-",
   IF('Data Table'!J320="-", "-",
      IF(ISNUMBER('Data Table'!J320*1), 'Data Table'!J320,
         IF(ISNUMBER(SEARCH("hrs", 'Data Table'!J320)),
            IFERROR(
               ROUND(SUMPRODUCT(
                  VALUE(LEFT(_xlfn.TEXTSPLIT('Data Table'!J320, CHAR(10)), FIND("-", _xlfn.TEXTSPLIT('Data Table'!J320, CHAR(10)))-1)) *
                  (VALUE(MID(_xlfn.TEXTSPLIT('Data Table'!J320, CHAR(10)), FIND("-", _xlfn.TEXTSPLIT('Data Table'!J320, CHAR(10)))+2,
                  SEARCH("hrs", _xlfn.TEXTSPLIT('Data Table'!J320, CHAR(10)))-SEARCH("-", _xlfn.TEXTSPLIT('Data Table'!J320, CHAR(10)))-2))/12)
               ), 2),
               "-"
            )
         )
      )
   )
)</f>
        <v>3</v>
      </c>
      <c r="K319" s="203" t="str" cm="1">
        <f t="array" ref="K319">IF('Data Table'!K320="", "-",
   IF('Data Table'!K320="-", "-",
      IF(ISNUMBER('Data Table'!K320*1), 'Data Table'!K320,
         IF(ISNUMBER(SEARCH("hrs", 'Data Table'!K320)),
            IFERROR(
               ROUND(SUMPRODUCT(
                  VALUE(LEFT(_xlfn.TEXTSPLIT('Data Table'!K320, CHAR(10)), FIND("-", _xlfn.TEXTSPLIT('Data Table'!K320, CHAR(10)))-1)) *
                  (VALUE(MID(_xlfn.TEXTSPLIT('Data Table'!K320, CHAR(10)), FIND("-", _xlfn.TEXTSPLIT('Data Table'!K320, CHAR(10)))+2,
                  SEARCH("hrs", _xlfn.TEXTSPLIT('Data Table'!K320, CHAR(10)))-SEARCH("-", _xlfn.TEXTSPLIT('Data Table'!K320, CHAR(10)))-2))/12)
               ), 2),
               "-"
            )
         )
      )
   )
)</f>
        <v>-</v>
      </c>
      <c r="L319" s="203" cm="1">
        <f t="array" ref="L319">IF('Data Table'!N320="", "-",
   IF('Data Table'!N320="-", "-",
      IF(ISNUMBER('Data Table'!N320*1), 'Data Table'!N320,
         IF(ISNUMBER(SEARCH("hrs", 'Data Table'!N320)),
            IFERROR(
               ROUND(SUMPRODUCT(
                  VALUE(LEFT(_xlfn.TEXTSPLIT('Data Table'!N320, CHAR(10)), FIND("-", _xlfn.TEXTSPLIT('Data Table'!N320, CHAR(10)))-1)) *
                  (VALUE(MID(_xlfn.TEXTSPLIT('Data Table'!N320, CHAR(10)), FIND("-", _xlfn.TEXTSPLIT('Data Table'!N320, CHAR(10)))+2,
                  SEARCH("hrs", _xlfn.TEXTSPLIT('Data Table'!N320, CHAR(10)))-SEARCH("-", _xlfn.TEXTSPLIT('Data Table'!N320, CHAR(10)))-2))/12)
               ), 2),
               "-"
            )
         )
      )
   )
)</f>
        <v>2</v>
      </c>
      <c r="M319" s="203" cm="1">
        <f t="array" ref="M319">IF('Data Table'!O320="", "-",
   IF('Data Table'!O320="-", "-",
      IF(ISNUMBER('Data Table'!O320*1), 'Data Table'!O320,
         IF(ISNUMBER(SEARCH("hrs", 'Data Table'!O320)),
            IFERROR(
               ROUND(SUMPRODUCT(
                  VALUE(LEFT(_xlfn.TEXTSPLIT('Data Table'!O320, CHAR(10)), FIND("-", _xlfn.TEXTSPLIT('Data Table'!O320, CHAR(10)))-1)) *
                  (VALUE(MID(_xlfn.TEXTSPLIT('Data Table'!O320, CHAR(10)), FIND("-", _xlfn.TEXTSPLIT('Data Table'!O320, CHAR(10)))+2,
                  SEARCH("hrs", _xlfn.TEXTSPLIT('Data Table'!O320, CHAR(10)))-SEARCH("-", _xlfn.TEXTSPLIT('Data Table'!O320, CHAR(10)))-2))/12)
               ), 2),
               "-"
            )
         )
      )
   )
)</f>
        <v>1.5</v>
      </c>
      <c r="N319" s="203" cm="1">
        <f t="array" ref="N319">IF('Data Table'!P320="", "-",
   IF('Data Table'!P320="-", "-",
      IF(ISNUMBER('Data Table'!P320*1), 'Data Table'!P320,
         IF(ISNUMBER(SEARCH("hrs", 'Data Table'!P320)),
            IFERROR(
               ROUND(SUMPRODUCT(
                  VALUE(LEFT(_xlfn.TEXTSPLIT('Data Table'!P320, CHAR(10)), FIND("-", _xlfn.TEXTSPLIT('Data Table'!P320, CHAR(10)))-1)) *
                  (VALUE(MID(_xlfn.TEXTSPLIT('Data Table'!P320, CHAR(10)), FIND("-", _xlfn.TEXTSPLIT('Data Table'!P320, CHAR(10)))+2,
                  SEARCH("hrs", _xlfn.TEXTSPLIT('Data Table'!P320, CHAR(10)))-SEARCH("-", _xlfn.TEXTSPLIT('Data Table'!P320, CHAR(10)))-2))/12)
               ), 2),
               "-"
            )
         )
      )
   )
)</f>
        <v>5</v>
      </c>
      <c r="O319" s="203" cm="1">
        <f t="array" ref="O319">IF('Data Table'!Q320="", "-",
   IF('Data Table'!Q320="-", "-",
      IF(ISNUMBER('Data Table'!Q320*1), 'Data Table'!Q320,
         IF(ISNUMBER(SEARCH("hrs", 'Data Table'!Q320)),
            IFERROR(
               ROUND(SUMPRODUCT(
                  VALUE(LEFT(_xlfn.TEXTSPLIT('Data Table'!Q320, CHAR(10)), FIND("-", _xlfn.TEXTSPLIT('Data Table'!Q320, CHAR(10)))-1)) *
                  (VALUE(MID(_xlfn.TEXTSPLIT('Data Table'!Q320, CHAR(10)), FIND("-", _xlfn.TEXTSPLIT('Data Table'!Q320, CHAR(10)))+2,
                  SEARCH("hrs", _xlfn.TEXTSPLIT('Data Table'!Q320, CHAR(10)))-SEARCH("-", _xlfn.TEXTSPLIT('Data Table'!Q320, CHAR(10)))-2))/12)
               ), 2),
               "-"
            )
         )
      )
   )
)</f>
        <v>5</v>
      </c>
      <c r="P319" s="203" cm="1">
        <f t="array" ref="P319">IF('Data Table'!R320="", "-",
   IF('Data Table'!R320="-", "-",
      IF(ISNUMBER('Data Table'!R320*1), 'Data Table'!R320,
         IF(ISNUMBER(SEARCH("hrs", 'Data Table'!R320)),
            IFERROR(
               ROUND(SUMPRODUCT(
                  VALUE(LEFT(_xlfn.TEXTSPLIT('Data Table'!R320, CHAR(10)), FIND("-", _xlfn.TEXTSPLIT('Data Table'!R320, CHAR(10)))-1)) *
                  (VALUE(MID(_xlfn.TEXTSPLIT('Data Table'!R320, CHAR(10)), FIND("-", _xlfn.TEXTSPLIT('Data Table'!R320, CHAR(10)))+2,
                  SEARCH("hrs", _xlfn.TEXTSPLIT('Data Table'!R320, CHAR(10)))-SEARCH("-", _xlfn.TEXTSPLIT('Data Table'!R320, CHAR(10)))-2))/12)
               ), 2),
               "-"
            )
         )
      )
   )
)</f>
        <v>3</v>
      </c>
      <c r="Q319" s="203" cm="1">
        <f t="array" ref="Q319">IF('Data Table'!S320="", "-",
   IF('Data Table'!S320="-", "-",
      IF(ISNUMBER('Data Table'!S320*1), 'Data Table'!S320,
         IF(ISNUMBER(SEARCH("hrs", 'Data Table'!S320)),
            IFERROR(
               ROUND(SUMPRODUCT(
                  VALUE(LEFT(_xlfn.TEXTSPLIT('Data Table'!S320, CHAR(10)), FIND("-", _xlfn.TEXTSPLIT('Data Table'!S320, CHAR(10)))-1)) *
                  (VALUE(MID(_xlfn.TEXTSPLIT('Data Table'!S320, CHAR(10)), FIND("-", _xlfn.TEXTSPLIT('Data Table'!S320, CHAR(10)))+2,
                  SEARCH("hrs", _xlfn.TEXTSPLIT('Data Table'!S320, CHAR(10)))-SEARCH("-", _xlfn.TEXTSPLIT('Data Table'!S320, CHAR(10)))-2))/12)
               ), 2),
               "-"
            )
         )
      )
   )
)</f>
        <v>3</v>
      </c>
      <c r="R319" s="203" cm="1">
        <f t="array" ref="R319">IF('Data Table'!T320="", "-",
   IF('Data Table'!T320="-", "-",
      IF(ISNUMBER('Data Table'!T320*1), 'Data Table'!T320,
         IF(ISNUMBER(SEARCH("hrs", 'Data Table'!T320)),
            IFERROR(
               ROUND(SUMPRODUCT(
                  VALUE(LEFT(_xlfn.TEXTSPLIT('Data Table'!T320, CHAR(10)), FIND("-", _xlfn.TEXTSPLIT('Data Table'!T320, CHAR(10)))-1)) *
                  (VALUE(MID(_xlfn.TEXTSPLIT('Data Table'!T320, CHAR(10)), FIND("-", _xlfn.TEXTSPLIT('Data Table'!T320, CHAR(10)))+2,
                  SEARCH("hrs", _xlfn.TEXTSPLIT('Data Table'!T320, CHAR(10)))-SEARCH("-", _xlfn.TEXTSPLIT('Data Table'!T320, CHAR(10)))-2))/12)
               ), 2),
               "-"
            )
         )
      )
   )
)</f>
        <v>7</v>
      </c>
      <c r="S319" s="203" cm="1">
        <f t="array" ref="S319">IF('Data Table'!U320="", "-",
   IF('Data Table'!U320="-", "-",
      IF(ISNUMBER('Data Table'!U320*1), 'Data Table'!U320,
         IF(ISNUMBER(SEARCH("hrs", 'Data Table'!U320)),
            IFERROR(
               ROUND(SUMPRODUCT(
                  VALUE(LEFT(_xlfn.TEXTSPLIT('Data Table'!U320, CHAR(10)), FIND("-", _xlfn.TEXTSPLIT('Data Table'!U320, CHAR(10)))-1)) *
                  (VALUE(MID(_xlfn.TEXTSPLIT('Data Table'!U320, CHAR(10)), FIND("-", _xlfn.TEXTSPLIT('Data Table'!U320, CHAR(10)))+2,
                  SEARCH("hrs", _xlfn.TEXTSPLIT('Data Table'!U320, CHAR(10)))-SEARCH("-", _xlfn.TEXTSPLIT('Data Table'!U320, CHAR(10)))-2))/12)
               ), 2),
               "-"
            )
         )
      )
   )
)</f>
        <v>7</v>
      </c>
      <c r="T319" s="409">
        <v>26311.670999999998</v>
      </c>
      <c r="U319" s="400">
        <v>51157</v>
      </c>
      <c r="V319" s="400">
        <v>665</v>
      </c>
    </row>
    <row r="320" spans="1:23" ht="15.75" customHeight="1">
      <c r="A320" s="405">
        <v>45630</v>
      </c>
      <c r="B320" s="203" cm="1">
        <f t="array" ref="B320">IF('Data Table'!B321="", "-",
   IF('Data Table'!B321="-", "-",
      IF(ISNUMBER('Data Table'!B321*1), 'Data Table'!B321,
         IF(ISNUMBER(SEARCH("hrs", 'Data Table'!B321)),
            IFERROR(
               ROUND(SUMPRODUCT(
                  VALUE(LEFT(_xlfn.TEXTSPLIT('Data Table'!B321, CHAR(10)), FIND("-", _xlfn.TEXTSPLIT('Data Table'!B321, CHAR(10)))-1)) *
                  (VALUE(MID(_xlfn.TEXTSPLIT('Data Table'!B321, CHAR(10)), FIND("-", _xlfn.TEXTSPLIT('Data Table'!B321, CHAR(10)))+2,
                  SEARCH("hrs", _xlfn.TEXTSPLIT('Data Table'!B321, CHAR(10)))-SEARCH("-", _xlfn.TEXTSPLIT('Data Table'!B321, CHAR(10)))-2))/12)
               ), 2),
               "-"
            )
         )
      )
   )
)</f>
        <v>155</v>
      </c>
      <c r="C320" s="203" cm="1">
        <f t="array" ref="C320">IF('Data Table'!C321="", "-",
   IF('Data Table'!C321="-", "-",
      IF(ISNUMBER('Data Table'!C321*1), 'Data Table'!C321,
         IF(ISNUMBER(SEARCH("hrs", 'Data Table'!C321)),
            IFERROR(
               ROUND(SUMPRODUCT(
                  VALUE(LEFT(_xlfn.TEXTSPLIT('Data Table'!C321, CHAR(10)), FIND("-", _xlfn.TEXTSPLIT('Data Table'!C321, CHAR(10)))-1)) *
                  (VALUE(MID(_xlfn.TEXTSPLIT('Data Table'!C321, CHAR(10)), FIND("-", _xlfn.TEXTSPLIT('Data Table'!C321, CHAR(10)))+2,
                  SEARCH("hrs", _xlfn.TEXTSPLIT('Data Table'!C321, CHAR(10)))-SEARCH("-", _xlfn.TEXTSPLIT('Data Table'!C321, CHAR(10)))-2))/12)
               ), 2),
               "-"
            )
         )
      )
   )
)</f>
        <v>130</v>
      </c>
      <c r="D320" s="203" cm="1">
        <f t="array" ref="D320">IF('Data Table'!D321="", "-",
   IF('Data Table'!D321="-", "-",
      IF(ISNUMBER('Data Table'!D321*1), 'Data Table'!D321,
         IF(ISNUMBER(SEARCH("hrs", 'Data Table'!D321)),
            IFERROR(
               ROUND(SUMPRODUCT(
                  VALUE(LEFT(_xlfn.TEXTSPLIT('Data Table'!D321, CHAR(10)), FIND("-", _xlfn.TEXTSPLIT('Data Table'!D321, CHAR(10)))-1)) *
                  (VALUE(MID(_xlfn.TEXTSPLIT('Data Table'!D321, CHAR(10)), FIND("-", _xlfn.TEXTSPLIT('Data Table'!D321, CHAR(10)))+2,
                  SEARCH("hrs", _xlfn.TEXTSPLIT('Data Table'!D321, CHAR(10)))-SEARCH("-", _xlfn.TEXTSPLIT('Data Table'!D321, CHAR(10)))-2))/12)
               ), 2),
               "-"
            )
         )
      )
   )
)</f>
        <v>15</v>
      </c>
      <c r="E320" s="203" cm="1">
        <f t="array" ref="E320">IF('Data Table'!E321="", "-",
   IF('Data Table'!E321="-", "-",
      IF(ISNUMBER('Data Table'!E321*1), 'Data Table'!E321,
         IF(ISNUMBER(SEARCH("hrs", 'Data Table'!E321)),
            IFERROR(
               ROUND(SUMPRODUCT(
                  VALUE(LEFT(_xlfn.TEXTSPLIT('Data Table'!E321, CHAR(10)), FIND("-", _xlfn.TEXTSPLIT('Data Table'!E321, CHAR(10)))-1)) *
                  (VALUE(MID(_xlfn.TEXTSPLIT('Data Table'!E321, CHAR(10)), FIND("-", _xlfn.TEXTSPLIT('Data Table'!E321, CHAR(10)))+2,
                  SEARCH("hrs", _xlfn.TEXTSPLIT('Data Table'!E321, CHAR(10)))-SEARCH("-", _xlfn.TEXTSPLIT('Data Table'!E321, CHAR(10)))-2))/12)
               ), 2),
               "-"
            )
         )
      )
   )
)</f>
        <v>15</v>
      </c>
      <c r="F320" s="203" cm="1">
        <f t="array" ref="F320">IF('Data Table'!F321="", "-",
   IF('Data Table'!F321="-", "-",
      IF(ISNUMBER('Data Table'!F321*1), 'Data Table'!F321,
         IF(ISNUMBER(SEARCH("hrs", 'Data Table'!F321)),
            IFERROR(
               ROUND(SUMPRODUCT(
                  VALUE(LEFT(_xlfn.TEXTSPLIT('Data Table'!F321, CHAR(10)), FIND("-", _xlfn.TEXTSPLIT('Data Table'!F321, CHAR(10)))-1)) *
                  (VALUE(MID(_xlfn.TEXTSPLIT('Data Table'!F321, CHAR(10)), FIND("-", _xlfn.TEXTSPLIT('Data Table'!F321, CHAR(10)))+2,
                  SEARCH("hrs", _xlfn.TEXTSPLIT('Data Table'!F321, CHAR(10)))-SEARCH("-", _xlfn.TEXTSPLIT('Data Table'!F321, CHAR(10)))-2))/12)
               ), 2),
               "-"
            )
         )
      )
   )
)</f>
        <v>9</v>
      </c>
      <c r="G320" s="203" cm="1">
        <f t="array" ref="G320">IF('Data Table'!G321="", "-",
   IF('Data Table'!G321="-", "-",
      IF(ISNUMBER('Data Table'!G321*1), 'Data Table'!G321,
         IF(ISNUMBER(SEARCH("hrs", 'Data Table'!G321)),
            IFERROR(
               ROUND(SUMPRODUCT(
                  VALUE(LEFT(_xlfn.TEXTSPLIT('Data Table'!G321, CHAR(10)), FIND("-", _xlfn.TEXTSPLIT('Data Table'!G321, CHAR(10)))-1)) *
                  (VALUE(MID(_xlfn.TEXTSPLIT('Data Table'!G321, CHAR(10)), FIND("-", _xlfn.TEXTSPLIT('Data Table'!G321, CHAR(10)))+2,
                  SEARCH("hrs", _xlfn.TEXTSPLIT('Data Table'!G321, CHAR(10)))-SEARCH("-", _xlfn.TEXTSPLIT('Data Table'!G321, CHAR(10)))-2))/12)
               ), 2),
               "-"
            )
         )
      )
   )
)</f>
        <v>9</v>
      </c>
      <c r="H320" s="203" cm="1">
        <f t="array" ref="H320">IF('Data Table'!H321="", "-",
   IF('Data Table'!H321="-", "-",
      IF(ISNUMBER('Data Table'!H321*1), 'Data Table'!H321,
         IF(ISNUMBER(SEARCH("hrs", 'Data Table'!H321)),
            IFERROR(
               ROUND(SUMPRODUCT(
                  VALUE(LEFT(_xlfn.TEXTSPLIT('Data Table'!H321, CHAR(10)), FIND("-", _xlfn.TEXTSPLIT('Data Table'!H321, CHAR(10)))-1)) *
                  (VALUE(MID(_xlfn.TEXTSPLIT('Data Table'!H321, CHAR(10)), FIND("-", _xlfn.TEXTSPLIT('Data Table'!H321, CHAR(10)))+2,
                  SEARCH("hrs", _xlfn.TEXTSPLIT('Data Table'!H321, CHAR(10)))-SEARCH("-", _xlfn.TEXTSPLIT('Data Table'!H321, CHAR(10)))-2))/12)
               ), 2),
               "-"
            )
         )
      )
   )
)</f>
        <v>8</v>
      </c>
      <c r="I320" s="203" cm="1">
        <f t="array" ref="I320">IF('Data Table'!I321="", "-",
   IF('Data Table'!I321="-", "-",
      IF(ISNUMBER('Data Table'!I321*1), 'Data Table'!I321,
         IF(ISNUMBER(SEARCH("hrs", 'Data Table'!I321)),
            IFERROR(
               ROUND(SUMPRODUCT(
                  VALUE(LEFT(_xlfn.TEXTSPLIT('Data Table'!I321, CHAR(10)), FIND("-", _xlfn.TEXTSPLIT('Data Table'!I321, CHAR(10)))-1)) *
                  (VALUE(MID(_xlfn.TEXTSPLIT('Data Table'!I321, CHAR(10)), FIND("-", _xlfn.TEXTSPLIT('Data Table'!I321, CHAR(10)))+2,
                  SEARCH("hrs", _xlfn.TEXTSPLIT('Data Table'!I321, CHAR(10)))-SEARCH("-", _xlfn.TEXTSPLIT('Data Table'!I321, CHAR(10)))-2))/12)
               ), 2),
               "-"
            )
         )
      )
   )
)</f>
        <v>6</v>
      </c>
      <c r="J320" s="203" cm="1">
        <f t="array" ref="J320">IF('Data Table'!J321="", "-",
   IF('Data Table'!J321="-", "-",
      IF(ISNUMBER('Data Table'!J321*1), 'Data Table'!J321,
         IF(ISNUMBER(SEARCH("hrs", 'Data Table'!J321)),
            IFERROR(
               ROUND(SUMPRODUCT(
                  VALUE(LEFT(_xlfn.TEXTSPLIT('Data Table'!J321, CHAR(10)), FIND("-", _xlfn.TEXTSPLIT('Data Table'!J321, CHAR(10)))-1)) *
                  (VALUE(MID(_xlfn.TEXTSPLIT('Data Table'!J321, CHAR(10)), FIND("-", _xlfn.TEXTSPLIT('Data Table'!J321, CHAR(10)))+2,
                  SEARCH("hrs", _xlfn.TEXTSPLIT('Data Table'!J321, CHAR(10)))-SEARCH("-", _xlfn.TEXTSPLIT('Data Table'!J321, CHAR(10)))-2))/12)
               ), 2),
               "-"
            )
         )
      )
   )
)</f>
        <v>2</v>
      </c>
      <c r="K320" s="203" cm="1">
        <f t="array" ref="K320">IF('Data Table'!K321="", "-",
   IF('Data Table'!K321="-", "-",
      IF(ISNUMBER('Data Table'!K321*1), 'Data Table'!K321,
         IF(ISNUMBER(SEARCH("hrs", 'Data Table'!K321)),
            IFERROR(
               ROUND(SUMPRODUCT(
                  VALUE(LEFT(_xlfn.TEXTSPLIT('Data Table'!K321, CHAR(10)), FIND("-", _xlfn.TEXTSPLIT('Data Table'!K321, CHAR(10)))-1)) *
                  (VALUE(MID(_xlfn.TEXTSPLIT('Data Table'!K321, CHAR(10)), FIND("-", _xlfn.TEXTSPLIT('Data Table'!K321, CHAR(10)))+2,
                  SEARCH("hrs", _xlfn.TEXTSPLIT('Data Table'!K321, CHAR(10)))-SEARCH("-", _xlfn.TEXTSPLIT('Data Table'!K321, CHAR(10)))-2))/12)
               ), 2),
               "-"
            )
         )
      )
   )
)</f>
        <v>3</v>
      </c>
      <c r="L320" s="203" cm="1">
        <f t="array" ref="L320">IF('Data Table'!N321="", "-",
   IF('Data Table'!N321="-", "-",
      IF(ISNUMBER('Data Table'!N321*1), 'Data Table'!N321,
         IF(ISNUMBER(SEARCH("hrs", 'Data Table'!N321)),
            IFERROR(
               ROUND(SUMPRODUCT(
                  VALUE(LEFT(_xlfn.TEXTSPLIT('Data Table'!N321, CHAR(10)), FIND("-", _xlfn.TEXTSPLIT('Data Table'!N321, CHAR(10)))-1)) *
                  (VALUE(MID(_xlfn.TEXTSPLIT('Data Table'!N321, CHAR(10)), FIND("-", _xlfn.TEXTSPLIT('Data Table'!N321, CHAR(10)))+2,
                  SEARCH("hrs", _xlfn.TEXTSPLIT('Data Table'!N321, CHAR(10)))-SEARCH("-", _xlfn.TEXTSPLIT('Data Table'!N321, CHAR(10)))-2))/12)
               ), 2),
               "-"
            )
         )
      )
   )
)</f>
        <v>2</v>
      </c>
      <c r="M320" s="203" cm="1">
        <f t="array" ref="M320">IF('Data Table'!O321="", "-",
   IF('Data Table'!O321="-", "-",
      IF(ISNUMBER('Data Table'!O321*1), 'Data Table'!O321,
         IF(ISNUMBER(SEARCH("hrs", 'Data Table'!O321)),
            IFERROR(
               ROUND(SUMPRODUCT(
                  VALUE(LEFT(_xlfn.TEXTSPLIT('Data Table'!O321, CHAR(10)), FIND("-", _xlfn.TEXTSPLIT('Data Table'!O321, CHAR(10)))-1)) *
                  (VALUE(MID(_xlfn.TEXTSPLIT('Data Table'!O321, CHAR(10)), FIND("-", _xlfn.TEXTSPLIT('Data Table'!O321, CHAR(10)))+2,
                  SEARCH("hrs", _xlfn.TEXTSPLIT('Data Table'!O321, CHAR(10)))-SEARCH("-", _xlfn.TEXTSPLIT('Data Table'!O321, CHAR(10)))-2))/12)
               ), 2),
               "-"
            )
         )
      )
   )
)</f>
        <v>2</v>
      </c>
      <c r="N320" s="203" cm="1">
        <f t="array" ref="N320">IF('Data Table'!P321="", "-",
   IF('Data Table'!P321="-", "-",
      IF(ISNUMBER('Data Table'!P321*1), 'Data Table'!P321,
         IF(ISNUMBER(SEARCH("hrs", 'Data Table'!P321)),
            IFERROR(
               ROUND(SUMPRODUCT(
                  VALUE(LEFT(_xlfn.TEXTSPLIT('Data Table'!P321, CHAR(10)), FIND("-", _xlfn.TEXTSPLIT('Data Table'!P321, CHAR(10)))-1)) *
                  (VALUE(MID(_xlfn.TEXTSPLIT('Data Table'!P321, CHAR(10)), FIND("-", _xlfn.TEXTSPLIT('Data Table'!P321, CHAR(10)))+2,
                  SEARCH("hrs", _xlfn.TEXTSPLIT('Data Table'!P321, CHAR(10)))-SEARCH("-", _xlfn.TEXTSPLIT('Data Table'!P321, CHAR(10)))-2))/12)
               ), 2),
               "-"
            )
         )
      )
   )
)</f>
        <v>7</v>
      </c>
      <c r="O320" s="203" cm="1">
        <f t="array" ref="O320">IF('Data Table'!Q321="", "-",
   IF('Data Table'!Q321="-", "-",
      IF(ISNUMBER('Data Table'!Q321*1), 'Data Table'!Q321,
         IF(ISNUMBER(SEARCH("hrs", 'Data Table'!Q321)),
            IFERROR(
               ROUND(SUMPRODUCT(
                  VALUE(LEFT(_xlfn.TEXTSPLIT('Data Table'!Q321, CHAR(10)), FIND("-", _xlfn.TEXTSPLIT('Data Table'!Q321, CHAR(10)))-1)) *
                  (VALUE(MID(_xlfn.TEXTSPLIT('Data Table'!Q321, CHAR(10)), FIND("-", _xlfn.TEXTSPLIT('Data Table'!Q321, CHAR(10)))+2,
                  SEARCH("hrs", _xlfn.TEXTSPLIT('Data Table'!Q321, CHAR(10)))-SEARCH("-", _xlfn.TEXTSPLIT('Data Table'!Q321, CHAR(10)))-2))/12)
               ), 2),
               "-"
            )
         )
      )
   )
)</f>
        <v>6</v>
      </c>
      <c r="P320" s="203" cm="1">
        <f t="array" ref="P320">IF('Data Table'!R321="", "-",
   IF('Data Table'!R321="-", "-",
      IF(ISNUMBER('Data Table'!R321*1), 'Data Table'!R321,
         IF(ISNUMBER(SEARCH("hrs", 'Data Table'!R321)),
            IFERROR(
               ROUND(SUMPRODUCT(
                  VALUE(LEFT(_xlfn.TEXTSPLIT('Data Table'!R321, CHAR(10)), FIND("-", _xlfn.TEXTSPLIT('Data Table'!R321, CHAR(10)))-1)) *
                  (VALUE(MID(_xlfn.TEXTSPLIT('Data Table'!R321, CHAR(10)), FIND("-", _xlfn.TEXTSPLIT('Data Table'!R321, CHAR(10)))+2,
                  SEARCH("hrs", _xlfn.TEXTSPLIT('Data Table'!R321, CHAR(10)))-SEARCH("-", _xlfn.TEXTSPLIT('Data Table'!R321, CHAR(10)))-2))/12)
               ), 2),
               "-"
            )
         )
      )
   )
)</f>
        <v>3</v>
      </c>
      <c r="Q320" s="203" cm="1">
        <f t="array" ref="Q320">IF('Data Table'!S321="", "-",
   IF('Data Table'!S321="-", "-",
      IF(ISNUMBER('Data Table'!S321*1), 'Data Table'!S321,
         IF(ISNUMBER(SEARCH("hrs", 'Data Table'!S321)),
            IFERROR(
               ROUND(SUMPRODUCT(
                  VALUE(LEFT(_xlfn.TEXTSPLIT('Data Table'!S321, CHAR(10)), FIND("-", _xlfn.TEXTSPLIT('Data Table'!S321, CHAR(10)))-1)) *
                  (VALUE(MID(_xlfn.TEXTSPLIT('Data Table'!S321, CHAR(10)), FIND("-", _xlfn.TEXTSPLIT('Data Table'!S321, CHAR(10)))+2,
                  SEARCH("hrs", _xlfn.TEXTSPLIT('Data Table'!S321, CHAR(10)))-SEARCH("-", _xlfn.TEXTSPLIT('Data Table'!S321, CHAR(10)))-2))/12)
               ), 2),
               "-"
            )
         )
      )
   )
)</f>
        <v>3</v>
      </c>
      <c r="R320" s="203" cm="1">
        <f t="array" ref="R320">IF('Data Table'!T321="", "-",
   IF('Data Table'!T321="-", "-",
      IF(ISNUMBER('Data Table'!T321*1), 'Data Table'!T321,
         IF(ISNUMBER(SEARCH("hrs", 'Data Table'!T321)),
            IFERROR(
               ROUND(SUMPRODUCT(
                  VALUE(LEFT(_xlfn.TEXTSPLIT('Data Table'!T321, CHAR(10)), FIND("-", _xlfn.TEXTSPLIT('Data Table'!T321, CHAR(10)))-1)) *
                  (VALUE(MID(_xlfn.TEXTSPLIT('Data Table'!T321, CHAR(10)), FIND("-", _xlfn.TEXTSPLIT('Data Table'!T321, CHAR(10)))+2,
                  SEARCH("hrs", _xlfn.TEXTSPLIT('Data Table'!T321, CHAR(10)))-SEARCH("-", _xlfn.TEXTSPLIT('Data Table'!T321, CHAR(10)))-2))/12)
               ), 2),
               "-"
            )
         )
      )
   )
)</f>
        <v>7</v>
      </c>
      <c r="S320" s="203" cm="1">
        <f t="array" ref="S320">IF('Data Table'!U321="", "-",
   IF('Data Table'!U321="-", "-",
      IF(ISNUMBER('Data Table'!U321*1), 'Data Table'!U321,
         IF(ISNUMBER(SEARCH("hrs", 'Data Table'!U321)),
            IFERROR(
               ROUND(SUMPRODUCT(
                  VALUE(LEFT(_xlfn.TEXTSPLIT('Data Table'!U321, CHAR(10)), FIND("-", _xlfn.TEXTSPLIT('Data Table'!U321, CHAR(10)))-1)) *
                  (VALUE(MID(_xlfn.TEXTSPLIT('Data Table'!U321, CHAR(10)), FIND("-", _xlfn.TEXTSPLIT('Data Table'!U321, CHAR(10)))+2,
                  SEARCH("hrs", _xlfn.TEXTSPLIT('Data Table'!U321, CHAR(10)))-SEARCH("-", _xlfn.TEXTSPLIT('Data Table'!U321, CHAR(10)))-2))/12)
               ), 2),
               "-"
            )
         )
      )
   )
)</f>
        <v>7</v>
      </c>
      <c r="T320" s="409">
        <v>27091.901999999998</v>
      </c>
      <c r="U320" s="401">
        <v>56015</v>
      </c>
      <c r="V320" s="400">
        <v>852</v>
      </c>
    </row>
    <row r="321" spans="1:22" ht="15.75" customHeight="1">
      <c r="A321" s="405">
        <v>45631</v>
      </c>
      <c r="B321" s="203" cm="1">
        <f t="array" ref="B321">IF('Data Table'!B322="", "-",
   IF('Data Table'!B322="-", "-",
      IF(ISNUMBER('Data Table'!B322*1), 'Data Table'!B322,
         IF(ISNUMBER(SEARCH("hrs", 'Data Table'!B322)),
            IFERROR(
               ROUND(SUMPRODUCT(
                  VALUE(LEFT(_xlfn.TEXTSPLIT('Data Table'!B322, CHAR(10)), FIND("-", _xlfn.TEXTSPLIT('Data Table'!B322, CHAR(10)))-1)) *
                  (VALUE(MID(_xlfn.TEXTSPLIT('Data Table'!B322, CHAR(10)), FIND("-", _xlfn.TEXTSPLIT('Data Table'!B322, CHAR(10)))+2,
                  SEARCH("hrs", _xlfn.TEXTSPLIT('Data Table'!B322, CHAR(10)))-SEARCH("-", _xlfn.TEXTSPLIT('Data Table'!B322, CHAR(10)))-2))/12)
               ), 2),
               "-"
            )
         )
      )
   )
)</f>
        <v>154</v>
      </c>
      <c r="C321" s="203" cm="1">
        <f t="array" ref="C321">IF('Data Table'!C322="", "-",
   IF('Data Table'!C322="-", "-",
      IF(ISNUMBER('Data Table'!C322*1), 'Data Table'!C322,
         IF(ISNUMBER(SEARCH("hrs", 'Data Table'!C322)),
            IFERROR(
               ROUND(SUMPRODUCT(
                  VALUE(LEFT(_xlfn.TEXTSPLIT('Data Table'!C322, CHAR(10)), FIND("-", _xlfn.TEXTSPLIT('Data Table'!C322, CHAR(10)))-1)) *
                  (VALUE(MID(_xlfn.TEXTSPLIT('Data Table'!C322, CHAR(10)), FIND("-", _xlfn.TEXTSPLIT('Data Table'!C322, CHAR(10)))+2,
                  SEARCH("hrs", _xlfn.TEXTSPLIT('Data Table'!C322, CHAR(10)))-SEARCH("-", _xlfn.TEXTSPLIT('Data Table'!C322, CHAR(10)))-2))/12)
               ), 2),
               "-"
            )
         )
      )
   )
)</f>
        <v>168</v>
      </c>
      <c r="D321" s="203" cm="1">
        <f t="array" ref="D321">IF('Data Table'!D322="", "-",
   IF('Data Table'!D322="-", "-",
      IF(ISNUMBER('Data Table'!D322*1), 'Data Table'!D322,
         IF(ISNUMBER(SEARCH("hrs", 'Data Table'!D322)),
            IFERROR(
               ROUND(SUMPRODUCT(
                  VALUE(LEFT(_xlfn.TEXTSPLIT('Data Table'!D322, CHAR(10)), FIND("-", _xlfn.TEXTSPLIT('Data Table'!D322, CHAR(10)))-1)) *
                  (VALUE(MID(_xlfn.TEXTSPLIT('Data Table'!D322, CHAR(10)), FIND("-", _xlfn.TEXTSPLIT('Data Table'!D322, CHAR(10)))+2,
                  SEARCH("hrs", _xlfn.TEXTSPLIT('Data Table'!D322, CHAR(10)))-SEARCH("-", _xlfn.TEXTSPLIT('Data Table'!D322, CHAR(10)))-2))/12)
               ), 2),
               "-"
            )
         )
      )
   )
)</f>
        <v>25</v>
      </c>
      <c r="E321" s="203" cm="1">
        <f t="array" ref="E321">IF('Data Table'!E322="", "-",
   IF('Data Table'!E322="-", "-",
      IF(ISNUMBER('Data Table'!E322*1), 'Data Table'!E322,
         IF(ISNUMBER(SEARCH("hrs", 'Data Table'!E322)),
            IFERROR(
               ROUND(SUMPRODUCT(
                  VALUE(LEFT(_xlfn.TEXTSPLIT('Data Table'!E322, CHAR(10)), FIND("-", _xlfn.TEXTSPLIT('Data Table'!E322, CHAR(10)))-1)) *
                  (VALUE(MID(_xlfn.TEXTSPLIT('Data Table'!E322, CHAR(10)), FIND("-", _xlfn.TEXTSPLIT('Data Table'!E322, CHAR(10)))+2,
                  SEARCH("hrs", _xlfn.TEXTSPLIT('Data Table'!E322, CHAR(10)))-SEARCH("-", _xlfn.TEXTSPLIT('Data Table'!E322, CHAR(10)))-2))/12)
               ), 2),
               "-"
            )
         )
      )
   )
)</f>
        <v>27</v>
      </c>
      <c r="F321" s="203" cm="1">
        <f t="array" ref="F321">IF('Data Table'!F322="", "-",
   IF('Data Table'!F322="-", "-",
      IF(ISNUMBER('Data Table'!F322*1), 'Data Table'!F322,
         IF(ISNUMBER(SEARCH("hrs", 'Data Table'!F322)),
            IFERROR(
               ROUND(SUMPRODUCT(
                  VALUE(LEFT(_xlfn.TEXTSPLIT('Data Table'!F322, CHAR(10)), FIND("-", _xlfn.TEXTSPLIT('Data Table'!F322, CHAR(10)))-1)) *
                  (VALUE(MID(_xlfn.TEXTSPLIT('Data Table'!F322, CHAR(10)), FIND("-", _xlfn.TEXTSPLIT('Data Table'!F322, CHAR(10)))+2,
                  SEARCH("hrs", _xlfn.TEXTSPLIT('Data Table'!F322, CHAR(10)))-SEARCH("-", _xlfn.TEXTSPLIT('Data Table'!F322, CHAR(10)))-2))/12)
               ), 2),
               "-"
            )
         )
      )
   )
)</f>
        <v>9</v>
      </c>
      <c r="G321" s="203" cm="1">
        <f t="array" ref="G321">IF('Data Table'!G322="", "-",
   IF('Data Table'!G322="-", "-",
      IF(ISNUMBER('Data Table'!G322*1), 'Data Table'!G322,
         IF(ISNUMBER(SEARCH("hrs", 'Data Table'!G322)),
            IFERROR(
               ROUND(SUMPRODUCT(
                  VALUE(LEFT(_xlfn.TEXTSPLIT('Data Table'!G322, CHAR(10)), FIND("-", _xlfn.TEXTSPLIT('Data Table'!G322, CHAR(10)))-1)) *
                  (VALUE(MID(_xlfn.TEXTSPLIT('Data Table'!G322, CHAR(10)), FIND("-", _xlfn.TEXTSPLIT('Data Table'!G322, CHAR(10)))+2,
                  SEARCH("hrs", _xlfn.TEXTSPLIT('Data Table'!G322, CHAR(10)))-SEARCH("-", _xlfn.TEXTSPLIT('Data Table'!G322, CHAR(10)))-2))/12)
               ), 2),
               "-"
            )
         )
      )
   )
)</f>
        <v>10</v>
      </c>
      <c r="H321" s="203" cm="1">
        <f t="array" ref="H321">IF('Data Table'!H322="", "-",
   IF('Data Table'!H322="-", "-",
      IF(ISNUMBER('Data Table'!H322*1), 'Data Table'!H322,
         IF(ISNUMBER(SEARCH("hrs", 'Data Table'!H322)),
            IFERROR(
               ROUND(SUMPRODUCT(
                  VALUE(LEFT(_xlfn.TEXTSPLIT('Data Table'!H322, CHAR(10)), FIND("-", _xlfn.TEXTSPLIT('Data Table'!H322, CHAR(10)))-1)) *
                  (VALUE(MID(_xlfn.TEXTSPLIT('Data Table'!H322, CHAR(10)), FIND("-", _xlfn.TEXTSPLIT('Data Table'!H322, CHAR(10)))+2,
                  SEARCH("hrs", _xlfn.TEXTSPLIT('Data Table'!H322, CHAR(10)))-SEARCH("-", _xlfn.TEXTSPLIT('Data Table'!H322, CHAR(10)))-2))/12)
               ), 2),
               "-"
            )
         )
      )
   )
)</f>
        <v>10</v>
      </c>
      <c r="I321" s="203" cm="1">
        <f t="array" ref="I321">IF('Data Table'!I322="", "-",
   IF('Data Table'!I322="-", "-",
      IF(ISNUMBER('Data Table'!I322*1), 'Data Table'!I322,
         IF(ISNUMBER(SEARCH("hrs", 'Data Table'!I322)),
            IFERROR(
               ROUND(SUMPRODUCT(
                  VALUE(LEFT(_xlfn.TEXTSPLIT('Data Table'!I322, CHAR(10)), FIND("-", _xlfn.TEXTSPLIT('Data Table'!I322, CHAR(10)))-1)) *
                  (VALUE(MID(_xlfn.TEXTSPLIT('Data Table'!I322, CHAR(10)), FIND("-", _xlfn.TEXTSPLIT('Data Table'!I322, CHAR(10)))+2,
                  SEARCH("hrs", _xlfn.TEXTSPLIT('Data Table'!I322, CHAR(10)))-SEARCH("-", _xlfn.TEXTSPLIT('Data Table'!I322, CHAR(10)))-2))/12)
               ), 2),
               "-"
            )
         )
      )
   )
)</f>
        <v>8</v>
      </c>
      <c r="J321" s="203" cm="1">
        <f t="array" ref="J321">IF('Data Table'!J322="", "-",
   IF('Data Table'!J322="-", "-",
      IF(ISNUMBER('Data Table'!J322*1), 'Data Table'!J322,
         IF(ISNUMBER(SEARCH("hrs", 'Data Table'!J322)),
            IFERROR(
               ROUND(SUMPRODUCT(
                  VALUE(LEFT(_xlfn.TEXTSPLIT('Data Table'!J322, CHAR(10)), FIND("-", _xlfn.TEXTSPLIT('Data Table'!J322, CHAR(10)))-1)) *
                  (VALUE(MID(_xlfn.TEXTSPLIT('Data Table'!J322, CHAR(10)), FIND("-", _xlfn.TEXTSPLIT('Data Table'!J322, CHAR(10)))+2,
                  SEARCH("hrs", _xlfn.TEXTSPLIT('Data Table'!J322, CHAR(10)))-SEARCH("-", _xlfn.TEXTSPLIT('Data Table'!J322, CHAR(10)))-2))/12)
               ), 2),
               "-"
            )
         )
      )
   )
)</f>
        <v>3</v>
      </c>
      <c r="K321" s="203" cm="1">
        <f t="array" ref="K321">IF('Data Table'!K322="", "-",
   IF('Data Table'!K322="-", "-",
      IF(ISNUMBER('Data Table'!K322*1), 'Data Table'!K322,
         IF(ISNUMBER(SEARCH("hrs", 'Data Table'!K322)),
            IFERROR(
               ROUND(SUMPRODUCT(
                  VALUE(LEFT(_xlfn.TEXTSPLIT('Data Table'!K322, CHAR(10)), FIND("-", _xlfn.TEXTSPLIT('Data Table'!K322, CHAR(10)))-1)) *
                  (VALUE(MID(_xlfn.TEXTSPLIT('Data Table'!K322, CHAR(10)), FIND("-", _xlfn.TEXTSPLIT('Data Table'!K322, CHAR(10)))+2,
                  SEARCH("hrs", _xlfn.TEXTSPLIT('Data Table'!K322, CHAR(10)))-SEARCH("-", _xlfn.TEXTSPLIT('Data Table'!K322, CHAR(10)))-2))/12)
               ), 2),
               "-"
            )
         )
      )
   )
)</f>
        <v>4</v>
      </c>
      <c r="L321" s="203" cm="1">
        <f t="array" ref="L321">IF('Data Table'!N322="", "-",
   IF('Data Table'!N322="-", "-",
      IF(ISNUMBER('Data Table'!N322*1), 'Data Table'!N322,
         IF(ISNUMBER(SEARCH("hrs", 'Data Table'!N322)),
            IFERROR(
               ROUND(SUMPRODUCT(
                  VALUE(LEFT(_xlfn.TEXTSPLIT('Data Table'!N322, CHAR(10)), FIND("-", _xlfn.TEXTSPLIT('Data Table'!N322, CHAR(10)))-1)) *
                  (VALUE(MID(_xlfn.TEXTSPLIT('Data Table'!N322, CHAR(10)), FIND("-", _xlfn.TEXTSPLIT('Data Table'!N322, CHAR(10)))+2,
                  SEARCH("hrs", _xlfn.TEXTSPLIT('Data Table'!N322, CHAR(10)))-SEARCH("-", _xlfn.TEXTSPLIT('Data Table'!N322, CHAR(10)))-2))/12)
               ), 2),
               "-"
            )
         )
      )
   )
)</f>
        <v>2</v>
      </c>
      <c r="M321" s="203" cm="1">
        <f t="array" ref="M321">IF('Data Table'!O322="", "-",
   IF('Data Table'!O322="-", "-",
      IF(ISNUMBER('Data Table'!O322*1), 'Data Table'!O322,
         IF(ISNUMBER(SEARCH("hrs", 'Data Table'!O322)),
            IFERROR(
               ROUND(SUMPRODUCT(
                  VALUE(LEFT(_xlfn.TEXTSPLIT('Data Table'!O322, CHAR(10)), FIND("-", _xlfn.TEXTSPLIT('Data Table'!O322, CHAR(10)))-1)) *
                  (VALUE(MID(_xlfn.TEXTSPLIT('Data Table'!O322, CHAR(10)), FIND("-", _xlfn.TEXTSPLIT('Data Table'!O322, CHAR(10)))+2,
                  SEARCH("hrs", _xlfn.TEXTSPLIT('Data Table'!O322, CHAR(10)))-SEARCH("-", _xlfn.TEXTSPLIT('Data Table'!O322, CHAR(10)))-2))/12)
               ), 2),
               "-"
            )
         )
      )
   )
)</f>
        <v>2.33</v>
      </c>
      <c r="N321" s="203" cm="1">
        <f t="array" ref="N321">IF('Data Table'!P322="", "-",
   IF('Data Table'!P322="-", "-",
      IF(ISNUMBER('Data Table'!P322*1), 'Data Table'!P322,
         IF(ISNUMBER(SEARCH("hrs", 'Data Table'!P322)),
            IFERROR(
               ROUND(SUMPRODUCT(
                  VALUE(LEFT(_xlfn.TEXTSPLIT('Data Table'!P322, CHAR(10)), FIND("-", _xlfn.TEXTSPLIT('Data Table'!P322, CHAR(10)))-1)) *
                  (VALUE(MID(_xlfn.TEXTSPLIT('Data Table'!P322, CHAR(10)), FIND("-", _xlfn.TEXTSPLIT('Data Table'!P322, CHAR(10)))+2,
                  SEARCH("hrs", _xlfn.TEXTSPLIT('Data Table'!P322, CHAR(10)))-SEARCH("-", _xlfn.TEXTSPLIT('Data Table'!P322, CHAR(10)))-2))/12)
               ), 2),
               "-"
            )
         )
      )
   )
)</f>
        <v>7</v>
      </c>
      <c r="O321" s="203" cm="1">
        <f t="array" ref="O321">IF('Data Table'!Q322="", "-",
   IF('Data Table'!Q322="-", "-",
      IF(ISNUMBER('Data Table'!Q322*1), 'Data Table'!Q322,
         IF(ISNUMBER(SEARCH("hrs", 'Data Table'!Q322)),
            IFERROR(
               ROUND(SUMPRODUCT(
                  VALUE(LEFT(_xlfn.TEXTSPLIT('Data Table'!Q322, CHAR(10)), FIND("-", _xlfn.TEXTSPLIT('Data Table'!Q322, CHAR(10)))-1)) *
                  (VALUE(MID(_xlfn.TEXTSPLIT('Data Table'!Q322, CHAR(10)), FIND("-", _xlfn.TEXTSPLIT('Data Table'!Q322, CHAR(10)))+2,
                  SEARCH("hrs", _xlfn.TEXTSPLIT('Data Table'!Q322, CHAR(10)))-SEARCH("-", _xlfn.TEXTSPLIT('Data Table'!Q322, CHAR(10)))-2))/12)
               ), 2),
               "-"
            )
         )
      )
   )
)</f>
        <v>6</v>
      </c>
      <c r="P321" s="203" cm="1">
        <f t="array" ref="P321">IF('Data Table'!R322="", "-",
   IF('Data Table'!R322="-", "-",
      IF(ISNUMBER('Data Table'!R322*1), 'Data Table'!R322,
         IF(ISNUMBER(SEARCH("hrs", 'Data Table'!R322)),
            IFERROR(
               ROUND(SUMPRODUCT(
                  VALUE(LEFT(_xlfn.TEXTSPLIT('Data Table'!R322, CHAR(10)), FIND("-", _xlfn.TEXTSPLIT('Data Table'!R322, CHAR(10)))-1)) *
                  (VALUE(MID(_xlfn.TEXTSPLIT('Data Table'!R322, CHAR(10)), FIND("-", _xlfn.TEXTSPLIT('Data Table'!R322, CHAR(10)))+2,
                  SEARCH("hrs", _xlfn.TEXTSPLIT('Data Table'!R322, CHAR(10)))-SEARCH("-", _xlfn.TEXTSPLIT('Data Table'!R322, CHAR(10)))-2))/12)
               ), 2),
               "-"
            )
         )
      )
   )
)</f>
        <v>3</v>
      </c>
      <c r="Q321" s="203" cm="1">
        <f t="array" ref="Q321">IF('Data Table'!S322="", "-",
   IF('Data Table'!S322="-", "-",
      IF(ISNUMBER('Data Table'!S322*1), 'Data Table'!S322,
         IF(ISNUMBER(SEARCH("hrs", 'Data Table'!S322)),
            IFERROR(
               ROUND(SUMPRODUCT(
                  VALUE(LEFT(_xlfn.TEXTSPLIT('Data Table'!S322, CHAR(10)), FIND("-", _xlfn.TEXTSPLIT('Data Table'!S322, CHAR(10)))-1)) *
                  (VALUE(MID(_xlfn.TEXTSPLIT('Data Table'!S322, CHAR(10)), FIND("-", _xlfn.TEXTSPLIT('Data Table'!S322, CHAR(10)))+2,
                  SEARCH("hrs", _xlfn.TEXTSPLIT('Data Table'!S322, CHAR(10)))-SEARCH("-", _xlfn.TEXTSPLIT('Data Table'!S322, CHAR(10)))-2))/12)
               ), 2),
               "-"
            )
         )
      )
   )
)</f>
        <v>3</v>
      </c>
      <c r="R321" s="203" cm="1">
        <f t="array" ref="R321">IF('Data Table'!T322="", "-",
   IF('Data Table'!T322="-", "-",
      IF(ISNUMBER('Data Table'!T322*1), 'Data Table'!T322,
         IF(ISNUMBER(SEARCH("hrs", 'Data Table'!T322)),
            IFERROR(
               ROUND(SUMPRODUCT(
                  VALUE(LEFT(_xlfn.TEXTSPLIT('Data Table'!T322, CHAR(10)), FIND("-", _xlfn.TEXTSPLIT('Data Table'!T322, CHAR(10)))-1)) *
                  (VALUE(MID(_xlfn.TEXTSPLIT('Data Table'!T322, CHAR(10)), FIND("-", _xlfn.TEXTSPLIT('Data Table'!T322, CHAR(10)))+2,
                  SEARCH("hrs", _xlfn.TEXTSPLIT('Data Table'!T322, CHAR(10)))-SEARCH("-", _xlfn.TEXTSPLIT('Data Table'!T322, CHAR(10)))-2))/12)
               ), 2),
               "-"
            )
         )
      )
   )
)</f>
        <v>7</v>
      </c>
      <c r="S321" s="203" cm="1">
        <f t="array" ref="S321">IF('Data Table'!U322="", "-",
   IF('Data Table'!U322="-", "-",
      IF(ISNUMBER('Data Table'!U322*1), 'Data Table'!U322,
         IF(ISNUMBER(SEARCH("hrs", 'Data Table'!U322)),
            IFERROR(
               ROUND(SUMPRODUCT(
                  VALUE(LEFT(_xlfn.TEXTSPLIT('Data Table'!U322, CHAR(10)), FIND("-", _xlfn.TEXTSPLIT('Data Table'!U322, CHAR(10)))-1)) *
                  (VALUE(MID(_xlfn.TEXTSPLIT('Data Table'!U322, CHAR(10)), FIND("-", _xlfn.TEXTSPLIT('Data Table'!U322, CHAR(10)))+2,
                  SEARCH("hrs", _xlfn.TEXTSPLIT('Data Table'!U322, CHAR(10)))-SEARCH("-", _xlfn.TEXTSPLIT('Data Table'!U322, CHAR(10)))-2))/12)
               ), 2),
               "-"
            )
         )
      )
   )
)</f>
        <v>7</v>
      </c>
      <c r="T321" s="409">
        <v>29199.023000000001</v>
      </c>
      <c r="U321" s="402">
        <v>62286</v>
      </c>
      <c r="V321" s="400">
        <v>872</v>
      </c>
    </row>
    <row r="322" spans="1:22" ht="15.75" customHeight="1">
      <c r="A322" s="405">
        <v>45632</v>
      </c>
      <c r="B322" s="203" cm="1">
        <f t="array" ref="B322">IF('Data Table'!B323="", "-",
   IF('Data Table'!B323="-", "-",
      IF(ISNUMBER('Data Table'!B323*1), 'Data Table'!B323,
         IF(ISNUMBER(SEARCH("hrs", 'Data Table'!B323)),
            IFERROR(
               ROUND(SUMPRODUCT(
                  VALUE(LEFT(_xlfn.TEXTSPLIT('Data Table'!B323, CHAR(10)), FIND("-", _xlfn.TEXTSPLIT('Data Table'!B323, CHAR(10)))-1)) *
                  (VALUE(MID(_xlfn.TEXTSPLIT('Data Table'!B323, CHAR(10)), FIND("-", _xlfn.TEXTSPLIT('Data Table'!B323, CHAR(10)))+2,
                  SEARCH("hrs", _xlfn.TEXTSPLIT('Data Table'!B323, CHAR(10)))-SEARCH("-", _xlfn.TEXTSPLIT('Data Table'!B323, CHAR(10)))-2))/12)
               ), 2),
               "-"
            )
         )
      )
   )
)</f>
        <v>159</v>
      </c>
      <c r="C322" s="203" cm="1">
        <f t="array" ref="C322">IF('Data Table'!C323="", "-",
   IF('Data Table'!C323="-", "-",
      IF(ISNUMBER('Data Table'!C323*1), 'Data Table'!C323,
         IF(ISNUMBER(SEARCH("hrs", 'Data Table'!C323)),
            IFERROR(
               ROUND(SUMPRODUCT(
                  VALUE(LEFT(_xlfn.TEXTSPLIT('Data Table'!C323, CHAR(10)), FIND("-", _xlfn.TEXTSPLIT('Data Table'!C323, CHAR(10)))-1)) *
                  (VALUE(MID(_xlfn.TEXTSPLIT('Data Table'!C323, CHAR(10)), FIND("-", _xlfn.TEXTSPLIT('Data Table'!C323, CHAR(10)))+2,
                  SEARCH("hrs", _xlfn.TEXTSPLIT('Data Table'!C323, CHAR(10)))-SEARCH("-", _xlfn.TEXTSPLIT('Data Table'!C323, CHAR(10)))-2))/12)
               ), 2),
               "-"
            )
         )
      )
   )
)</f>
        <v>141</v>
      </c>
      <c r="D322" s="203" cm="1">
        <f t="array" ref="D322">IF('Data Table'!D323="", "-",
   IF('Data Table'!D323="-", "-",
      IF(ISNUMBER('Data Table'!D323*1), 'Data Table'!D323,
         IF(ISNUMBER(SEARCH("hrs", 'Data Table'!D323)),
            IFERROR(
               ROUND(SUMPRODUCT(
                  VALUE(LEFT(_xlfn.TEXTSPLIT('Data Table'!D323, CHAR(10)), FIND("-", _xlfn.TEXTSPLIT('Data Table'!D323, CHAR(10)))-1)) *
                  (VALUE(MID(_xlfn.TEXTSPLIT('Data Table'!D323, CHAR(10)), FIND("-", _xlfn.TEXTSPLIT('Data Table'!D323, CHAR(10)))+2,
                  SEARCH("hrs", _xlfn.TEXTSPLIT('Data Table'!D323, CHAR(10)))-SEARCH("-", _xlfn.TEXTSPLIT('Data Table'!D323, CHAR(10)))-2))/12)
               ), 2),
               "-"
            )
         )
      )
   )
)</f>
        <v>27</v>
      </c>
      <c r="E322" s="203" cm="1">
        <f t="array" ref="E322">IF('Data Table'!E323="", "-",
   IF('Data Table'!E323="-", "-",
      IF(ISNUMBER('Data Table'!E323*1), 'Data Table'!E323,
         IF(ISNUMBER(SEARCH("hrs", 'Data Table'!E323)),
            IFERROR(
               ROUND(SUMPRODUCT(
                  VALUE(LEFT(_xlfn.TEXTSPLIT('Data Table'!E323, CHAR(10)), FIND("-", _xlfn.TEXTSPLIT('Data Table'!E323, CHAR(10)))-1)) *
                  (VALUE(MID(_xlfn.TEXTSPLIT('Data Table'!E323, CHAR(10)), FIND("-", _xlfn.TEXTSPLIT('Data Table'!E323, CHAR(10)))+2,
                  SEARCH("hrs", _xlfn.TEXTSPLIT('Data Table'!E323, CHAR(10)))-SEARCH("-", _xlfn.TEXTSPLIT('Data Table'!E323, CHAR(10)))-2))/12)
               ), 2),
               "-"
            )
         )
      )
   )
)</f>
        <v>26</v>
      </c>
      <c r="F322" s="203" cm="1">
        <f t="array" ref="F322">IF('Data Table'!F323="", "-",
   IF('Data Table'!F323="-", "-",
      IF(ISNUMBER('Data Table'!F323*1), 'Data Table'!F323,
         IF(ISNUMBER(SEARCH("hrs", 'Data Table'!F323)),
            IFERROR(
               ROUND(SUMPRODUCT(
                  VALUE(LEFT(_xlfn.TEXTSPLIT('Data Table'!F323, CHAR(10)), FIND("-", _xlfn.TEXTSPLIT('Data Table'!F323, CHAR(10)))-1)) *
                  (VALUE(MID(_xlfn.TEXTSPLIT('Data Table'!F323, CHAR(10)), FIND("-", _xlfn.TEXTSPLIT('Data Table'!F323, CHAR(10)))+2,
                  SEARCH("hrs", _xlfn.TEXTSPLIT('Data Table'!F323, CHAR(10)))-SEARCH("-", _xlfn.TEXTSPLIT('Data Table'!F323, CHAR(10)))-2))/12)
               ), 2),
               "-"
            )
         )
      )
   )
)</f>
        <v>10</v>
      </c>
      <c r="G322" s="203" cm="1">
        <f t="array" ref="G322">IF('Data Table'!G323="", "-",
   IF('Data Table'!G323="-", "-",
      IF(ISNUMBER('Data Table'!G323*1), 'Data Table'!G323,
         IF(ISNUMBER(SEARCH("hrs", 'Data Table'!G323)),
            IFERROR(
               ROUND(SUMPRODUCT(
                  VALUE(LEFT(_xlfn.TEXTSPLIT('Data Table'!G323, CHAR(10)), FIND("-", _xlfn.TEXTSPLIT('Data Table'!G323, CHAR(10)))-1)) *
                  (VALUE(MID(_xlfn.TEXTSPLIT('Data Table'!G323, CHAR(10)), FIND("-", _xlfn.TEXTSPLIT('Data Table'!G323, CHAR(10)))+2,
                  SEARCH("hrs", _xlfn.TEXTSPLIT('Data Table'!G323, CHAR(10)))-SEARCH("-", _xlfn.TEXTSPLIT('Data Table'!G323, CHAR(10)))-2))/12)
               ), 2),
               "-"
            )
         )
      )
   )
)</f>
        <v>10</v>
      </c>
      <c r="H322" s="203" cm="1">
        <f t="array" ref="H322">IF('Data Table'!H323="", "-",
   IF('Data Table'!H323="-", "-",
      IF(ISNUMBER('Data Table'!H323*1), 'Data Table'!H323,
         IF(ISNUMBER(SEARCH("hrs", 'Data Table'!H323)),
            IFERROR(
               ROUND(SUMPRODUCT(
                  VALUE(LEFT(_xlfn.TEXTSPLIT('Data Table'!H323, CHAR(10)), FIND("-", _xlfn.TEXTSPLIT('Data Table'!H323, CHAR(10)))-1)) *
                  (VALUE(MID(_xlfn.TEXTSPLIT('Data Table'!H323, CHAR(10)), FIND("-", _xlfn.TEXTSPLIT('Data Table'!H323, CHAR(10)))+2,
                  SEARCH("hrs", _xlfn.TEXTSPLIT('Data Table'!H323, CHAR(10)))-SEARCH("-", _xlfn.TEXTSPLIT('Data Table'!H323, CHAR(10)))-2))/12)
               ), 2),
               "-"
            )
         )
      )
   )
)</f>
        <v>8</v>
      </c>
      <c r="I322" s="203" cm="1">
        <f t="array" ref="I322">IF('Data Table'!I323="", "-",
   IF('Data Table'!I323="-", "-",
      IF(ISNUMBER('Data Table'!I323*1), 'Data Table'!I323,
         IF(ISNUMBER(SEARCH("hrs", 'Data Table'!I323)),
            IFERROR(
               ROUND(SUMPRODUCT(
                  VALUE(LEFT(_xlfn.TEXTSPLIT('Data Table'!I323, CHAR(10)), FIND("-", _xlfn.TEXTSPLIT('Data Table'!I323, CHAR(10)))-1)) *
                  (VALUE(MID(_xlfn.TEXTSPLIT('Data Table'!I323, CHAR(10)), FIND("-", _xlfn.TEXTSPLIT('Data Table'!I323, CHAR(10)))+2,
                  SEARCH("hrs", _xlfn.TEXTSPLIT('Data Table'!I323, CHAR(10)))-SEARCH("-", _xlfn.TEXTSPLIT('Data Table'!I323, CHAR(10)))-2))/12)
               ), 2),
               "-"
            )
         )
      )
   )
)</f>
        <v>8</v>
      </c>
      <c r="J322" s="203" cm="1">
        <f t="array" ref="J322">IF('Data Table'!J323="", "-",
   IF('Data Table'!J323="-", "-",
      IF(ISNUMBER('Data Table'!J323*1), 'Data Table'!J323,
         IF(ISNUMBER(SEARCH("hrs", 'Data Table'!J323)),
            IFERROR(
               ROUND(SUMPRODUCT(
                  VALUE(LEFT(_xlfn.TEXTSPLIT('Data Table'!J323, CHAR(10)), FIND("-", _xlfn.TEXTSPLIT('Data Table'!J323, CHAR(10)))-1)) *
                  (VALUE(MID(_xlfn.TEXTSPLIT('Data Table'!J323, CHAR(10)), FIND("-", _xlfn.TEXTSPLIT('Data Table'!J323, CHAR(10)))+2,
                  SEARCH("hrs", _xlfn.TEXTSPLIT('Data Table'!J323, CHAR(10)))-SEARCH("-", _xlfn.TEXTSPLIT('Data Table'!J323, CHAR(10)))-2))/12)
               ), 2),
               "-"
            )
         )
      )
   )
)</f>
        <v>4</v>
      </c>
      <c r="K322" s="203" cm="1">
        <f t="array" ref="K322">IF('Data Table'!K323="", "-",
   IF('Data Table'!K323="-", "-",
      IF(ISNUMBER('Data Table'!K323*1), 'Data Table'!K323,
         IF(ISNUMBER(SEARCH("hrs", 'Data Table'!K323)),
            IFERROR(
               ROUND(SUMPRODUCT(
                  VALUE(LEFT(_xlfn.TEXTSPLIT('Data Table'!K323, CHAR(10)), FIND("-", _xlfn.TEXTSPLIT('Data Table'!K323, CHAR(10)))-1)) *
                  (VALUE(MID(_xlfn.TEXTSPLIT('Data Table'!K323, CHAR(10)), FIND("-", _xlfn.TEXTSPLIT('Data Table'!K323, CHAR(10)))+2,
                  SEARCH("hrs", _xlfn.TEXTSPLIT('Data Table'!K323, CHAR(10)))-SEARCH("-", _xlfn.TEXTSPLIT('Data Table'!K323, CHAR(10)))-2))/12)
               ), 2),
               "-"
            )
         )
      )
   )
)</f>
        <v>3</v>
      </c>
      <c r="L322" s="203" cm="1">
        <f t="array" ref="L322">IF('Data Table'!N323="", "-",
   IF('Data Table'!N323="-", "-",
      IF(ISNUMBER('Data Table'!N323*1), 'Data Table'!N323,
         IF(ISNUMBER(SEARCH("hrs", 'Data Table'!N323)),
            IFERROR(
               ROUND(SUMPRODUCT(
                  VALUE(LEFT(_xlfn.TEXTSPLIT('Data Table'!N323, CHAR(10)), FIND("-", _xlfn.TEXTSPLIT('Data Table'!N323, CHAR(10)))-1)) *
                  (VALUE(MID(_xlfn.TEXTSPLIT('Data Table'!N323, CHAR(10)), FIND("-", _xlfn.TEXTSPLIT('Data Table'!N323, CHAR(10)))+2,
                  SEARCH("hrs", _xlfn.TEXTSPLIT('Data Table'!N323, CHAR(10)))-SEARCH("-", _xlfn.TEXTSPLIT('Data Table'!N323, CHAR(10)))-2))/12)
               ), 2),
               "-"
            )
         )
      )
   )
)</f>
        <v>2</v>
      </c>
      <c r="M322" s="203" cm="1">
        <f t="array" ref="M322">IF('Data Table'!O323="", "-",
   IF('Data Table'!O323="-", "-",
      IF(ISNUMBER('Data Table'!O323*1), 'Data Table'!O323,
         IF(ISNUMBER(SEARCH("hrs", 'Data Table'!O323)),
            IFERROR(
               ROUND(SUMPRODUCT(
                  VALUE(LEFT(_xlfn.TEXTSPLIT('Data Table'!O323, CHAR(10)), FIND("-", _xlfn.TEXTSPLIT('Data Table'!O323, CHAR(10)))-1)) *
                  (VALUE(MID(_xlfn.TEXTSPLIT('Data Table'!O323, CHAR(10)), FIND("-", _xlfn.TEXTSPLIT('Data Table'!O323, CHAR(10)))+2,
                  SEARCH("hrs", _xlfn.TEXTSPLIT('Data Table'!O323, CHAR(10)))-SEARCH("-", _xlfn.TEXTSPLIT('Data Table'!O323, CHAR(10)))-2))/12)
               ), 2),
               "-"
            )
         )
      )
   )
)</f>
        <v>2.33</v>
      </c>
      <c r="N322" s="203" cm="1">
        <f t="array" ref="N322">IF('Data Table'!P323="", "-",
   IF('Data Table'!P323="-", "-",
      IF(ISNUMBER('Data Table'!P323*1), 'Data Table'!P323,
         IF(ISNUMBER(SEARCH("hrs", 'Data Table'!P323)),
            IFERROR(
               ROUND(SUMPRODUCT(
                  VALUE(LEFT(_xlfn.TEXTSPLIT('Data Table'!P323, CHAR(10)), FIND("-", _xlfn.TEXTSPLIT('Data Table'!P323, CHAR(10)))-1)) *
                  (VALUE(MID(_xlfn.TEXTSPLIT('Data Table'!P323, CHAR(10)), FIND("-", _xlfn.TEXTSPLIT('Data Table'!P323, CHAR(10)))+2,
                  SEARCH("hrs", _xlfn.TEXTSPLIT('Data Table'!P323, CHAR(10)))-SEARCH("-", _xlfn.TEXTSPLIT('Data Table'!P323, CHAR(10)))-2))/12)
               ), 2),
               "-"
            )
         )
      )
   )
)</f>
        <v>6</v>
      </c>
      <c r="O322" s="203" cm="1">
        <f t="array" ref="O322">IF('Data Table'!Q323="", "-",
   IF('Data Table'!Q323="-", "-",
      IF(ISNUMBER('Data Table'!Q323*1), 'Data Table'!Q323,
         IF(ISNUMBER(SEARCH("hrs", 'Data Table'!Q323)),
            IFERROR(
               ROUND(SUMPRODUCT(
                  VALUE(LEFT(_xlfn.TEXTSPLIT('Data Table'!Q323, CHAR(10)), FIND("-", _xlfn.TEXTSPLIT('Data Table'!Q323, CHAR(10)))-1)) *
                  (VALUE(MID(_xlfn.TEXTSPLIT('Data Table'!Q323, CHAR(10)), FIND("-", _xlfn.TEXTSPLIT('Data Table'!Q323, CHAR(10)))+2,
                  SEARCH("hrs", _xlfn.TEXTSPLIT('Data Table'!Q323, CHAR(10)))-SEARCH("-", _xlfn.TEXTSPLIT('Data Table'!Q323, CHAR(10)))-2))/12)
               ), 2),
               "-"
            )
         )
      )
   )
)</f>
        <v>6</v>
      </c>
      <c r="P322" s="203" cm="1">
        <f t="array" ref="P322">IF('Data Table'!R323="", "-",
   IF('Data Table'!R323="-", "-",
      IF(ISNUMBER('Data Table'!R323*1), 'Data Table'!R323,
         IF(ISNUMBER(SEARCH("hrs", 'Data Table'!R323)),
            IFERROR(
               ROUND(SUMPRODUCT(
                  VALUE(LEFT(_xlfn.TEXTSPLIT('Data Table'!R323, CHAR(10)), FIND("-", _xlfn.TEXTSPLIT('Data Table'!R323, CHAR(10)))-1)) *
                  (VALUE(MID(_xlfn.TEXTSPLIT('Data Table'!R323, CHAR(10)), FIND("-", _xlfn.TEXTSPLIT('Data Table'!R323, CHAR(10)))+2,
                  SEARCH("hrs", _xlfn.TEXTSPLIT('Data Table'!R323, CHAR(10)))-SEARCH("-", _xlfn.TEXTSPLIT('Data Table'!R323, CHAR(10)))-2))/12)
               ), 2),
               "-"
            )
         )
      )
   )
)</f>
        <v>3</v>
      </c>
      <c r="Q322" s="203" cm="1">
        <f t="array" ref="Q322">IF('Data Table'!S323="", "-",
   IF('Data Table'!S323="-", "-",
      IF(ISNUMBER('Data Table'!S323*1), 'Data Table'!S323,
         IF(ISNUMBER(SEARCH("hrs", 'Data Table'!S323)),
            IFERROR(
               ROUND(SUMPRODUCT(
                  VALUE(LEFT(_xlfn.TEXTSPLIT('Data Table'!S323, CHAR(10)), FIND("-", _xlfn.TEXTSPLIT('Data Table'!S323, CHAR(10)))-1)) *
                  (VALUE(MID(_xlfn.TEXTSPLIT('Data Table'!S323, CHAR(10)), FIND("-", _xlfn.TEXTSPLIT('Data Table'!S323, CHAR(10)))+2,
                  SEARCH("hrs", _xlfn.TEXTSPLIT('Data Table'!S323, CHAR(10)))-SEARCH("-", _xlfn.TEXTSPLIT('Data Table'!S323, CHAR(10)))-2))/12)
               ), 2),
               "-"
            )
         )
      )
   )
)</f>
        <v>3</v>
      </c>
      <c r="R322" s="203" cm="1">
        <f t="array" ref="R322">IF('Data Table'!T323="", "-",
   IF('Data Table'!T323="-", "-",
      IF(ISNUMBER('Data Table'!T323*1), 'Data Table'!T323,
         IF(ISNUMBER(SEARCH("hrs", 'Data Table'!T323)),
            IFERROR(
               ROUND(SUMPRODUCT(
                  VALUE(LEFT(_xlfn.TEXTSPLIT('Data Table'!T323, CHAR(10)), FIND("-", _xlfn.TEXTSPLIT('Data Table'!T323, CHAR(10)))-1)) *
                  (VALUE(MID(_xlfn.TEXTSPLIT('Data Table'!T323, CHAR(10)), FIND("-", _xlfn.TEXTSPLIT('Data Table'!T323, CHAR(10)))+2,
                  SEARCH("hrs", _xlfn.TEXTSPLIT('Data Table'!T323, CHAR(10)))-SEARCH("-", _xlfn.TEXTSPLIT('Data Table'!T323, CHAR(10)))-2))/12)
               ), 2),
               "-"
            )
         )
      )
   )
)</f>
        <v>7</v>
      </c>
      <c r="S322" s="203" cm="1">
        <f t="array" ref="S322">IF('Data Table'!U323="", "-",
   IF('Data Table'!U323="-", "-",
      IF(ISNUMBER('Data Table'!U323*1), 'Data Table'!U323,
         IF(ISNUMBER(SEARCH("hrs", 'Data Table'!U323)),
            IFERROR(
               ROUND(SUMPRODUCT(
                  VALUE(LEFT(_xlfn.TEXTSPLIT('Data Table'!U323, CHAR(10)), FIND("-", _xlfn.TEXTSPLIT('Data Table'!U323, CHAR(10)))-1)) *
                  (VALUE(MID(_xlfn.TEXTSPLIT('Data Table'!U323, CHAR(10)), FIND("-", _xlfn.TEXTSPLIT('Data Table'!U323, CHAR(10)))+2,
                  SEARCH("hrs", _xlfn.TEXTSPLIT('Data Table'!U323, CHAR(10)))-SEARCH("-", _xlfn.TEXTSPLIT('Data Table'!U323, CHAR(10)))-2))/12)
               ), 2),
               "-"
            )
         )
      )
   )
)</f>
        <v>7</v>
      </c>
      <c r="T322" s="409">
        <v>29054.276000000002</v>
      </c>
      <c r="U322" s="403">
        <v>61094</v>
      </c>
      <c r="V322" s="400">
        <v>878</v>
      </c>
    </row>
    <row r="323" spans="1:22" ht="15.75" customHeight="1">
      <c r="A323" s="405">
        <v>45633</v>
      </c>
      <c r="B323" s="203" cm="1">
        <f t="array" ref="B323">IF('Data Table'!B324="", "-",
   IF('Data Table'!B324="-", "-",
      IF(ISNUMBER('Data Table'!B324*1), 'Data Table'!B324,
         IF(ISNUMBER(SEARCH("hrs", 'Data Table'!B324)),
            IFERROR(
               ROUND(SUMPRODUCT(
                  VALUE(LEFT(_xlfn.TEXTSPLIT('Data Table'!B324, CHAR(10)), FIND("-", _xlfn.TEXTSPLIT('Data Table'!B324, CHAR(10)))-1)) *
                  (VALUE(MID(_xlfn.TEXTSPLIT('Data Table'!B324, CHAR(10)), FIND("-", _xlfn.TEXTSPLIT('Data Table'!B324, CHAR(10)))+2,
                  SEARCH("hrs", _xlfn.TEXTSPLIT('Data Table'!B324, CHAR(10)))-SEARCH("-", _xlfn.TEXTSPLIT('Data Table'!B324, CHAR(10)))-2))/12)
               ), 2),
               "-"
            )
         )
      )
   )
)</f>
        <v>166</v>
      </c>
      <c r="C323" s="203" cm="1">
        <f t="array" ref="C323">IF('Data Table'!C324="", "-",
   IF('Data Table'!C324="-", "-",
      IF(ISNUMBER('Data Table'!C324*1), 'Data Table'!C324,
         IF(ISNUMBER(SEARCH("hrs", 'Data Table'!C324)),
            IFERROR(
               ROUND(SUMPRODUCT(
                  VALUE(LEFT(_xlfn.TEXTSPLIT('Data Table'!C324, CHAR(10)), FIND("-", _xlfn.TEXTSPLIT('Data Table'!C324, CHAR(10)))-1)) *
                  (VALUE(MID(_xlfn.TEXTSPLIT('Data Table'!C324, CHAR(10)), FIND("-", _xlfn.TEXTSPLIT('Data Table'!C324, CHAR(10)))+2,
                  SEARCH("hrs", _xlfn.TEXTSPLIT('Data Table'!C324, CHAR(10)))-SEARCH("-", _xlfn.TEXTSPLIT('Data Table'!C324, CHAR(10)))-2))/12)
               ), 2),
               "-"
            )
         )
      )
   )
)</f>
        <v>171</v>
      </c>
      <c r="D323" s="203" cm="1">
        <f t="array" ref="D323">IF('Data Table'!D324="", "-",
   IF('Data Table'!D324="-", "-",
      IF(ISNUMBER('Data Table'!D324*1), 'Data Table'!D324,
         IF(ISNUMBER(SEARCH("hrs", 'Data Table'!D324)),
            IFERROR(
               ROUND(SUMPRODUCT(
                  VALUE(LEFT(_xlfn.TEXTSPLIT('Data Table'!D324, CHAR(10)), FIND("-", _xlfn.TEXTSPLIT('Data Table'!D324, CHAR(10)))-1)) *
                  (VALUE(MID(_xlfn.TEXTSPLIT('Data Table'!D324, CHAR(10)), FIND("-", _xlfn.TEXTSPLIT('Data Table'!D324, CHAR(10)))+2,
                  SEARCH("hrs", _xlfn.TEXTSPLIT('Data Table'!D324, CHAR(10)))-SEARCH("-", _xlfn.TEXTSPLIT('Data Table'!D324, CHAR(10)))-2))/12)
               ), 2),
               "-"
            )
         )
      )
   )
)</f>
        <v>25</v>
      </c>
      <c r="E323" s="203" cm="1">
        <f t="array" ref="E323">IF('Data Table'!E324="", "-",
   IF('Data Table'!E324="-", "-",
      IF(ISNUMBER('Data Table'!E324*1), 'Data Table'!E324,
         IF(ISNUMBER(SEARCH("hrs", 'Data Table'!E324)),
            IFERROR(
               ROUND(SUMPRODUCT(
                  VALUE(LEFT(_xlfn.TEXTSPLIT('Data Table'!E324, CHAR(10)), FIND("-", _xlfn.TEXTSPLIT('Data Table'!E324, CHAR(10)))-1)) *
                  (VALUE(MID(_xlfn.TEXTSPLIT('Data Table'!E324, CHAR(10)), FIND("-", _xlfn.TEXTSPLIT('Data Table'!E324, CHAR(10)))+2,
                  SEARCH("hrs", _xlfn.TEXTSPLIT('Data Table'!E324, CHAR(10)))-SEARCH("-", _xlfn.TEXTSPLIT('Data Table'!E324, CHAR(10)))-2))/12)
               ), 2),
               "-"
            )
         )
      )
   )
)</f>
        <v>27</v>
      </c>
      <c r="F323" s="203" cm="1">
        <f t="array" ref="F323">IF('Data Table'!F324="", "-",
   IF('Data Table'!F324="-", "-",
      IF(ISNUMBER('Data Table'!F324*1), 'Data Table'!F324,
         IF(ISNUMBER(SEARCH("hrs", 'Data Table'!F324)),
            IFERROR(
               ROUND(SUMPRODUCT(
                  VALUE(LEFT(_xlfn.TEXTSPLIT('Data Table'!F324, CHAR(10)), FIND("-", _xlfn.TEXTSPLIT('Data Table'!F324, CHAR(10)))-1)) *
                  (VALUE(MID(_xlfn.TEXTSPLIT('Data Table'!F324, CHAR(10)), FIND("-", _xlfn.TEXTSPLIT('Data Table'!F324, CHAR(10)))+2,
                  SEARCH("hrs", _xlfn.TEXTSPLIT('Data Table'!F324, CHAR(10)))-SEARCH("-", _xlfn.TEXTSPLIT('Data Table'!F324, CHAR(10)))-2))/12)
               ), 2),
               "-"
            )
         )
      )
   )
)</f>
        <v>10</v>
      </c>
      <c r="G323" s="203" cm="1">
        <f t="array" ref="G323">IF('Data Table'!G324="", "-",
   IF('Data Table'!G324="-", "-",
      IF(ISNUMBER('Data Table'!G324*1), 'Data Table'!G324,
         IF(ISNUMBER(SEARCH("hrs", 'Data Table'!G324)),
            IFERROR(
               ROUND(SUMPRODUCT(
                  VALUE(LEFT(_xlfn.TEXTSPLIT('Data Table'!G324, CHAR(10)), FIND("-", _xlfn.TEXTSPLIT('Data Table'!G324, CHAR(10)))-1)) *
                  (VALUE(MID(_xlfn.TEXTSPLIT('Data Table'!G324, CHAR(10)), FIND("-", _xlfn.TEXTSPLIT('Data Table'!G324, CHAR(10)))+2,
                  SEARCH("hrs", _xlfn.TEXTSPLIT('Data Table'!G324, CHAR(10)))-SEARCH("-", _xlfn.TEXTSPLIT('Data Table'!G324, CHAR(10)))-2))/12)
               ), 2),
               "-"
            )
         )
      )
   )
)</f>
        <v>10</v>
      </c>
      <c r="H323" s="203" cm="1">
        <f t="array" ref="H323">IF('Data Table'!H324="", "-",
   IF('Data Table'!H324="-", "-",
      IF(ISNUMBER('Data Table'!H324*1), 'Data Table'!H324,
         IF(ISNUMBER(SEARCH("hrs", 'Data Table'!H324)),
            IFERROR(
               ROUND(SUMPRODUCT(
                  VALUE(LEFT(_xlfn.TEXTSPLIT('Data Table'!H324, CHAR(10)), FIND("-", _xlfn.TEXTSPLIT('Data Table'!H324, CHAR(10)))-1)) *
                  (VALUE(MID(_xlfn.TEXTSPLIT('Data Table'!H324, CHAR(10)), FIND("-", _xlfn.TEXTSPLIT('Data Table'!H324, CHAR(10)))+2,
                  SEARCH("hrs", _xlfn.TEXTSPLIT('Data Table'!H324, CHAR(10)))-SEARCH("-", _xlfn.TEXTSPLIT('Data Table'!H324, CHAR(10)))-2))/12)
               ), 2),
               "-"
            )
         )
      )
   )
)</f>
        <v>8</v>
      </c>
      <c r="I323" s="203" cm="1">
        <f t="array" ref="I323">IF('Data Table'!I324="", "-",
   IF('Data Table'!I324="-", "-",
      IF(ISNUMBER('Data Table'!I324*1), 'Data Table'!I324,
         IF(ISNUMBER(SEARCH("hrs", 'Data Table'!I324)),
            IFERROR(
               ROUND(SUMPRODUCT(
                  VALUE(LEFT(_xlfn.TEXTSPLIT('Data Table'!I324, CHAR(10)), FIND("-", _xlfn.TEXTSPLIT('Data Table'!I324, CHAR(10)))-1)) *
                  (VALUE(MID(_xlfn.TEXTSPLIT('Data Table'!I324, CHAR(10)), FIND("-", _xlfn.TEXTSPLIT('Data Table'!I324, CHAR(10)))+2,
                  SEARCH("hrs", _xlfn.TEXTSPLIT('Data Table'!I324, CHAR(10)))-SEARCH("-", _xlfn.TEXTSPLIT('Data Table'!I324, CHAR(10)))-2))/12)
               ), 2),
               "-"
            )
         )
      )
   )
)</f>
        <v>9</v>
      </c>
      <c r="J323" s="203" cm="1">
        <f t="array" ref="J323">IF('Data Table'!J324="", "-",
   IF('Data Table'!J324="-", "-",
      IF(ISNUMBER('Data Table'!J324*1), 'Data Table'!J324,
         IF(ISNUMBER(SEARCH("hrs", 'Data Table'!J324)),
            IFERROR(
               ROUND(SUMPRODUCT(
                  VALUE(LEFT(_xlfn.TEXTSPLIT('Data Table'!J324, CHAR(10)), FIND("-", _xlfn.TEXTSPLIT('Data Table'!J324, CHAR(10)))-1)) *
                  (VALUE(MID(_xlfn.TEXTSPLIT('Data Table'!J324, CHAR(10)), FIND("-", _xlfn.TEXTSPLIT('Data Table'!J324, CHAR(10)))+2,
                  SEARCH("hrs", _xlfn.TEXTSPLIT('Data Table'!J324, CHAR(10)))-SEARCH("-", _xlfn.TEXTSPLIT('Data Table'!J324, CHAR(10)))-2))/12)
               ), 2),
               "-"
            )
         )
      )
   )
)</f>
        <v>2</v>
      </c>
      <c r="K323" s="203" cm="1">
        <f t="array" ref="K323">IF('Data Table'!K324="", "-",
   IF('Data Table'!K324="-", "-",
      IF(ISNUMBER('Data Table'!K324*1), 'Data Table'!K324,
         IF(ISNUMBER(SEARCH("hrs", 'Data Table'!K324)),
            IFERROR(
               ROUND(SUMPRODUCT(
                  VALUE(LEFT(_xlfn.TEXTSPLIT('Data Table'!K324, CHAR(10)), FIND("-", _xlfn.TEXTSPLIT('Data Table'!K324, CHAR(10)))-1)) *
                  (VALUE(MID(_xlfn.TEXTSPLIT('Data Table'!K324, CHAR(10)), FIND("-", _xlfn.TEXTSPLIT('Data Table'!K324, CHAR(10)))+2,
                  SEARCH("hrs", _xlfn.TEXTSPLIT('Data Table'!K324, CHAR(10)))-SEARCH("-", _xlfn.TEXTSPLIT('Data Table'!K324, CHAR(10)))-2))/12)
               ), 2),
               "-"
            )
         )
      )
   )
)</f>
        <v>2</v>
      </c>
      <c r="L323" s="203" cm="1">
        <f t="array" ref="L323">IF('Data Table'!N324="", "-",
   IF('Data Table'!N324="-", "-",
      IF(ISNUMBER('Data Table'!N324*1), 'Data Table'!N324,
         IF(ISNUMBER(SEARCH("hrs", 'Data Table'!N324)),
            IFERROR(
               ROUND(SUMPRODUCT(
                  VALUE(LEFT(_xlfn.TEXTSPLIT('Data Table'!N324, CHAR(10)), FIND("-", _xlfn.TEXTSPLIT('Data Table'!N324, CHAR(10)))-1)) *
                  (VALUE(MID(_xlfn.TEXTSPLIT('Data Table'!N324, CHAR(10)), FIND("-", _xlfn.TEXTSPLIT('Data Table'!N324, CHAR(10)))+2,
                  SEARCH("hrs", _xlfn.TEXTSPLIT('Data Table'!N324, CHAR(10)))-SEARCH("-", _xlfn.TEXTSPLIT('Data Table'!N324, CHAR(10)))-2))/12)
               ), 2),
               "-"
            )
         )
      )
   )
)</f>
        <v>2</v>
      </c>
      <c r="M323" s="203" cm="1">
        <f t="array" ref="M323">IF('Data Table'!O324="", "-",
   IF('Data Table'!O324="-", "-",
      IF(ISNUMBER('Data Table'!O324*1), 'Data Table'!O324,
         IF(ISNUMBER(SEARCH("hrs", 'Data Table'!O324)),
            IFERROR(
               ROUND(SUMPRODUCT(
                  VALUE(LEFT(_xlfn.TEXTSPLIT('Data Table'!O324, CHAR(10)), FIND("-", _xlfn.TEXTSPLIT('Data Table'!O324, CHAR(10)))-1)) *
                  (VALUE(MID(_xlfn.TEXTSPLIT('Data Table'!O324, CHAR(10)), FIND("-", _xlfn.TEXTSPLIT('Data Table'!O324, CHAR(10)))+2,
                  SEARCH("hrs", _xlfn.TEXTSPLIT('Data Table'!O324, CHAR(10)))-SEARCH("-", _xlfn.TEXTSPLIT('Data Table'!O324, CHAR(10)))-2))/12)
               ), 2),
               "-"
            )
         )
      )
   )
)</f>
        <v>1</v>
      </c>
      <c r="N323" s="203" cm="1">
        <f t="array" ref="N323">IF('Data Table'!P324="", "-",
   IF('Data Table'!P324="-", "-",
      IF(ISNUMBER('Data Table'!P324*1), 'Data Table'!P324,
         IF(ISNUMBER(SEARCH("hrs", 'Data Table'!P324)),
            IFERROR(
               ROUND(SUMPRODUCT(
                  VALUE(LEFT(_xlfn.TEXTSPLIT('Data Table'!P324, CHAR(10)), FIND("-", _xlfn.TEXTSPLIT('Data Table'!P324, CHAR(10)))-1)) *
                  (VALUE(MID(_xlfn.TEXTSPLIT('Data Table'!P324, CHAR(10)), FIND("-", _xlfn.TEXTSPLIT('Data Table'!P324, CHAR(10)))+2,
                  SEARCH("hrs", _xlfn.TEXTSPLIT('Data Table'!P324, CHAR(10)))-SEARCH("-", _xlfn.TEXTSPLIT('Data Table'!P324, CHAR(10)))-2))/12)
               ), 2),
               "-"
            )
         )
      )
   )
)</f>
        <v>6</v>
      </c>
      <c r="O323" s="203" cm="1">
        <f t="array" ref="O323">IF('Data Table'!Q324="", "-",
   IF('Data Table'!Q324="-", "-",
      IF(ISNUMBER('Data Table'!Q324*1), 'Data Table'!Q324,
         IF(ISNUMBER(SEARCH("hrs", 'Data Table'!Q324)),
            IFERROR(
               ROUND(SUMPRODUCT(
                  VALUE(LEFT(_xlfn.TEXTSPLIT('Data Table'!Q324, CHAR(10)), FIND("-", _xlfn.TEXTSPLIT('Data Table'!Q324, CHAR(10)))-1)) *
                  (VALUE(MID(_xlfn.TEXTSPLIT('Data Table'!Q324, CHAR(10)), FIND("-", _xlfn.TEXTSPLIT('Data Table'!Q324, CHAR(10)))+2,
                  SEARCH("hrs", _xlfn.TEXTSPLIT('Data Table'!Q324, CHAR(10)))-SEARCH("-", _xlfn.TEXTSPLIT('Data Table'!Q324, CHAR(10)))-2))/12)
               ), 2),
               "-"
            )
         )
      )
   )
)</f>
        <v>6</v>
      </c>
      <c r="P323" s="203" cm="1">
        <f t="array" ref="P323">IF('Data Table'!R324="", "-",
   IF('Data Table'!R324="-", "-",
      IF(ISNUMBER('Data Table'!R324*1), 'Data Table'!R324,
         IF(ISNUMBER(SEARCH("hrs", 'Data Table'!R324)),
            IFERROR(
               ROUND(SUMPRODUCT(
                  VALUE(LEFT(_xlfn.TEXTSPLIT('Data Table'!R324, CHAR(10)), FIND("-", _xlfn.TEXTSPLIT('Data Table'!R324, CHAR(10)))-1)) *
                  (VALUE(MID(_xlfn.TEXTSPLIT('Data Table'!R324, CHAR(10)), FIND("-", _xlfn.TEXTSPLIT('Data Table'!R324, CHAR(10)))+2,
                  SEARCH("hrs", _xlfn.TEXTSPLIT('Data Table'!R324, CHAR(10)))-SEARCH("-", _xlfn.TEXTSPLIT('Data Table'!R324, CHAR(10)))-2))/12)
               ), 2),
               "-"
            )
         )
      )
   )
)</f>
        <v>3</v>
      </c>
      <c r="Q323" s="203" cm="1">
        <f t="array" ref="Q323">IF('Data Table'!S324="", "-",
   IF('Data Table'!S324="-", "-",
      IF(ISNUMBER('Data Table'!S324*1), 'Data Table'!S324,
         IF(ISNUMBER(SEARCH("hrs", 'Data Table'!S324)),
            IFERROR(
               ROUND(SUMPRODUCT(
                  VALUE(LEFT(_xlfn.TEXTSPLIT('Data Table'!S324, CHAR(10)), FIND("-", _xlfn.TEXTSPLIT('Data Table'!S324, CHAR(10)))-1)) *
                  (VALUE(MID(_xlfn.TEXTSPLIT('Data Table'!S324, CHAR(10)), FIND("-", _xlfn.TEXTSPLIT('Data Table'!S324, CHAR(10)))+2,
                  SEARCH("hrs", _xlfn.TEXTSPLIT('Data Table'!S324, CHAR(10)))-SEARCH("-", _xlfn.TEXTSPLIT('Data Table'!S324, CHAR(10)))-2))/12)
               ), 2),
               "-"
            )
         )
      )
   )
)</f>
        <v>3</v>
      </c>
      <c r="R323" s="203" cm="1">
        <f t="array" ref="R323">IF('Data Table'!T324="", "-",
   IF('Data Table'!T324="-", "-",
      IF(ISNUMBER('Data Table'!T324*1), 'Data Table'!T324,
         IF(ISNUMBER(SEARCH("hrs", 'Data Table'!T324)),
            IFERROR(
               ROUND(SUMPRODUCT(
                  VALUE(LEFT(_xlfn.TEXTSPLIT('Data Table'!T324, CHAR(10)), FIND("-", _xlfn.TEXTSPLIT('Data Table'!T324, CHAR(10)))-1)) *
                  (VALUE(MID(_xlfn.TEXTSPLIT('Data Table'!T324, CHAR(10)), FIND("-", _xlfn.TEXTSPLIT('Data Table'!T324, CHAR(10)))+2,
                  SEARCH("hrs", _xlfn.TEXTSPLIT('Data Table'!T324, CHAR(10)))-SEARCH("-", _xlfn.TEXTSPLIT('Data Table'!T324, CHAR(10)))-2))/12)
               ), 2),
               "-"
            )
         )
      )
   )
)</f>
        <v>7</v>
      </c>
      <c r="S323" s="203" cm="1">
        <f t="array" ref="S323">IF('Data Table'!U324="", "-",
   IF('Data Table'!U324="-", "-",
      IF(ISNUMBER('Data Table'!U324*1), 'Data Table'!U324,
         IF(ISNUMBER(SEARCH("hrs", 'Data Table'!U324)),
            IFERROR(
               ROUND(SUMPRODUCT(
                  VALUE(LEFT(_xlfn.TEXTSPLIT('Data Table'!U324, CHAR(10)), FIND("-", _xlfn.TEXTSPLIT('Data Table'!U324, CHAR(10)))-1)) *
                  (VALUE(MID(_xlfn.TEXTSPLIT('Data Table'!U324, CHAR(10)), FIND("-", _xlfn.TEXTSPLIT('Data Table'!U324, CHAR(10)))+2,
                  SEARCH("hrs", _xlfn.TEXTSPLIT('Data Table'!U324, CHAR(10)))-SEARCH("-", _xlfn.TEXTSPLIT('Data Table'!U324, CHAR(10)))-2))/12)
               ), 2),
               "-"
            )
         )
      )
   )
)</f>
        <v>7</v>
      </c>
      <c r="T323" s="409">
        <v>29129.482</v>
      </c>
      <c r="U323" s="400">
        <v>65792</v>
      </c>
      <c r="V323" s="400">
        <v>974</v>
      </c>
    </row>
    <row r="324" spans="1:22" ht="15.75" customHeight="1">
      <c r="A324" s="405">
        <v>45634</v>
      </c>
      <c r="B324" s="203" cm="1">
        <f t="array" ref="B324">IF('Data Table'!B325="", "-",
   IF('Data Table'!B325="-", "-",
      IF(ISNUMBER('Data Table'!B325*1), 'Data Table'!B325,
         IF(ISNUMBER(SEARCH("hrs", 'Data Table'!B325)),
            IFERROR(
               ROUND(SUMPRODUCT(
                  VALUE(LEFT(_xlfn.TEXTSPLIT('Data Table'!B325, CHAR(10)), FIND("-", _xlfn.TEXTSPLIT('Data Table'!B325, CHAR(10)))-1)) *
                  (VALUE(MID(_xlfn.TEXTSPLIT('Data Table'!B325, CHAR(10)), FIND("-", _xlfn.TEXTSPLIT('Data Table'!B325, CHAR(10)))+2,
                  SEARCH("hrs", _xlfn.TEXTSPLIT('Data Table'!B325, CHAR(10)))-SEARCH("-", _xlfn.TEXTSPLIT('Data Table'!B325, CHAR(10)))-2))/12)
               ), 2),
               "-"
            )
         )
      )
   )
)</f>
        <v>150</v>
      </c>
      <c r="C324" s="203" cm="1">
        <f t="array" ref="C324">IF('Data Table'!C325="", "-",
   IF('Data Table'!C325="-", "-",
      IF(ISNUMBER('Data Table'!C325*1), 'Data Table'!C325,
         IF(ISNUMBER(SEARCH("hrs", 'Data Table'!C325)),
            IFERROR(
               ROUND(SUMPRODUCT(
                  VALUE(LEFT(_xlfn.TEXTSPLIT('Data Table'!C325, CHAR(10)), FIND("-", _xlfn.TEXTSPLIT('Data Table'!C325, CHAR(10)))-1)) *
                  (VALUE(MID(_xlfn.TEXTSPLIT('Data Table'!C325, CHAR(10)), FIND("-", _xlfn.TEXTSPLIT('Data Table'!C325, CHAR(10)))+2,
                  SEARCH("hrs", _xlfn.TEXTSPLIT('Data Table'!C325, CHAR(10)))-SEARCH("-", _xlfn.TEXTSPLIT('Data Table'!C325, CHAR(10)))-2))/12)
               ), 2),
               "-"
            )
         )
      )
   )
)</f>
        <v>165</v>
      </c>
      <c r="D324" s="203" cm="1">
        <f t="array" ref="D324">IF('Data Table'!D325="", "-",
   IF('Data Table'!D325="-", "-",
      IF(ISNUMBER('Data Table'!D325*1), 'Data Table'!D325,
         IF(ISNUMBER(SEARCH("hrs", 'Data Table'!D325)),
            IFERROR(
               ROUND(SUMPRODUCT(
                  VALUE(LEFT(_xlfn.TEXTSPLIT('Data Table'!D325, CHAR(10)), FIND("-", _xlfn.TEXTSPLIT('Data Table'!D325, CHAR(10)))-1)) *
                  (VALUE(MID(_xlfn.TEXTSPLIT('Data Table'!D325, CHAR(10)), FIND("-", _xlfn.TEXTSPLIT('Data Table'!D325, CHAR(10)))+2,
                  SEARCH("hrs", _xlfn.TEXTSPLIT('Data Table'!D325, CHAR(10)))-SEARCH("-", _xlfn.TEXTSPLIT('Data Table'!D325, CHAR(10)))-2))/12)
               ), 2),
               "-"
            )
         )
      )
   )
)</f>
        <v>26</v>
      </c>
      <c r="E324" s="203" cm="1">
        <f t="array" ref="E324">IF('Data Table'!E325="", "-",
   IF('Data Table'!E325="-", "-",
      IF(ISNUMBER('Data Table'!E325*1), 'Data Table'!E325,
         IF(ISNUMBER(SEARCH("hrs", 'Data Table'!E325)),
            IFERROR(
               ROUND(SUMPRODUCT(
                  VALUE(LEFT(_xlfn.TEXTSPLIT('Data Table'!E325, CHAR(10)), FIND("-", _xlfn.TEXTSPLIT('Data Table'!E325, CHAR(10)))-1)) *
                  (VALUE(MID(_xlfn.TEXTSPLIT('Data Table'!E325, CHAR(10)), FIND("-", _xlfn.TEXTSPLIT('Data Table'!E325, CHAR(10)))+2,
                  SEARCH("hrs", _xlfn.TEXTSPLIT('Data Table'!E325, CHAR(10)))-SEARCH("-", _xlfn.TEXTSPLIT('Data Table'!E325, CHAR(10)))-2))/12)
               ), 2),
               "-"
            )
         )
      )
   )
)</f>
        <v>28</v>
      </c>
      <c r="F324" s="203" cm="1">
        <f t="array" ref="F324">IF('Data Table'!F325="", "-",
   IF('Data Table'!F325="-", "-",
      IF(ISNUMBER('Data Table'!F325*1), 'Data Table'!F325,
         IF(ISNUMBER(SEARCH("hrs", 'Data Table'!F325)),
            IFERROR(
               ROUND(SUMPRODUCT(
                  VALUE(LEFT(_xlfn.TEXTSPLIT('Data Table'!F325, CHAR(10)), FIND("-", _xlfn.TEXTSPLIT('Data Table'!F325, CHAR(10)))-1)) *
                  (VALUE(MID(_xlfn.TEXTSPLIT('Data Table'!F325, CHAR(10)), FIND("-", _xlfn.TEXTSPLIT('Data Table'!F325, CHAR(10)))+2,
                  SEARCH("hrs", _xlfn.TEXTSPLIT('Data Table'!F325, CHAR(10)))-SEARCH("-", _xlfn.TEXTSPLIT('Data Table'!F325, CHAR(10)))-2))/12)
               ), 2),
               "-"
            )
         )
      )
   )
)</f>
        <v>10</v>
      </c>
      <c r="G324" s="203" cm="1">
        <f t="array" ref="G324">IF('Data Table'!G325="", "-",
   IF('Data Table'!G325="-", "-",
      IF(ISNUMBER('Data Table'!G325*1), 'Data Table'!G325,
         IF(ISNUMBER(SEARCH("hrs", 'Data Table'!G325)),
            IFERROR(
               ROUND(SUMPRODUCT(
                  VALUE(LEFT(_xlfn.TEXTSPLIT('Data Table'!G325, CHAR(10)), FIND("-", _xlfn.TEXTSPLIT('Data Table'!G325, CHAR(10)))-1)) *
                  (VALUE(MID(_xlfn.TEXTSPLIT('Data Table'!G325, CHAR(10)), FIND("-", _xlfn.TEXTSPLIT('Data Table'!G325, CHAR(10)))+2,
                  SEARCH("hrs", _xlfn.TEXTSPLIT('Data Table'!G325, CHAR(10)))-SEARCH("-", _xlfn.TEXTSPLIT('Data Table'!G325, CHAR(10)))-2))/12)
               ), 2),
               "-"
            )
         )
      )
   )
)</f>
        <v>10</v>
      </c>
      <c r="H324" s="203" cm="1">
        <f t="array" ref="H324">IF('Data Table'!H325="", "-",
   IF('Data Table'!H325="-", "-",
      IF(ISNUMBER('Data Table'!H325*1), 'Data Table'!H325,
         IF(ISNUMBER(SEARCH("hrs", 'Data Table'!H325)),
            IFERROR(
               ROUND(SUMPRODUCT(
                  VALUE(LEFT(_xlfn.TEXTSPLIT('Data Table'!H325, CHAR(10)), FIND("-", _xlfn.TEXTSPLIT('Data Table'!H325, CHAR(10)))-1)) *
                  (VALUE(MID(_xlfn.TEXTSPLIT('Data Table'!H325, CHAR(10)), FIND("-", _xlfn.TEXTSPLIT('Data Table'!H325, CHAR(10)))+2,
                  SEARCH("hrs", _xlfn.TEXTSPLIT('Data Table'!H325, CHAR(10)))-SEARCH("-", _xlfn.TEXTSPLIT('Data Table'!H325, CHAR(10)))-2))/12)
               ), 2),
               "-"
            )
         )
      )
   )
)</f>
        <v>9</v>
      </c>
      <c r="I324" s="203" cm="1">
        <f t="array" ref="I324">IF('Data Table'!I325="", "-",
   IF('Data Table'!I325="-", "-",
      IF(ISNUMBER('Data Table'!I325*1), 'Data Table'!I325,
         IF(ISNUMBER(SEARCH("hrs", 'Data Table'!I325)),
            IFERROR(
               ROUND(SUMPRODUCT(
                  VALUE(LEFT(_xlfn.TEXTSPLIT('Data Table'!I325, CHAR(10)), FIND("-", _xlfn.TEXTSPLIT('Data Table'!I325, CHAR(10)))-1)) *
                  (VALUE(MID(_xlfn.TEXTSPLIT('Data Table'!I325, CHAR(10)), FIND("-", _xlfn.TEXTSPLIT('Data Table'!I325, CHAR(10)))+2,
                  SEARCH("hrs", _xlfn.TEXTSPLIT('Data Table'!I325, CHAR(10)))-SEARCH("-", _xlfn.TEXTSPLIT('Data Table'!I325, CHAR(10)))-2))/12)
               ), 2),
               "-"
            )
         )
      )
   )
)</f>
        <v>9</v>
      </c>
      <c r="J324" s="203" cm="1">
        <f t="array" ref="J324">IF('Data Table'!J325="", "-",
   IF('Data Table'!J325="-", "-",
      IF(ISNUMBER('Data Table'!J325*1), 'Data Table'!J325,
         IF(ISNUMBER(SEARCH("hrs", 'Data Table'!J325)),
            IFERROR(
               ROUND(SUMPRODUCT(
                  VALUE(LEFT(_xlfn.TEXTSPLIT('Data Table'!J325, CHAR(10)), FIND("-", _xlfn.TEXTSPLIT('Data Table'!J325, CHAR(10)))-1)) *
                  (VALUE(MID(_xlfn.TEXTSPLIT('Data Table'!J325, CHAR(10)), FIND("-", _xlfn.TEXTSPLIT('Data Table'!J325, CHAR(10)))+2,
                  SEARCH("hrs", _xlfn.TEXTSPLIT('Data Table'!J325, CHAR(10)))-SEARCH("-", _xlfn.TEXTSPLIT('Data Table'!J325, CHAR(10)))-2))/12)
               ), 2),
               "-"
            )
         )
      )
   )
)</f>
        <v>3</v>
      </c>
      <c r="K324" s="203" cm="1">
        <f t="array" ref="K324">IF('Data Table'!K325="", "-",
   IF('Data Table'!K325="-", "-",
      IF(ISNUMBER('Data Table'!K325*1), 'Data Table'!K325,
         IF(ISNUMBER(SEARCH("hrs", 'Data Table'!K325)),
            IFERROR(
               ROUND(SUMPRODUCT(
                  VALUE(LEFT(_xlfn.TEXTSPLIT('Data Table'!K325, CHAR(10)), FIND("-", _xlfn.TEXTSPLIT('Data Table'!K325, CHAR(10)))-1)) *
                  (VALUE(MID(_xlfn.TEXTSPLIT('Data Table'!K325, CHAR(10)), FIND("-", _xlfn.TEXTSPLIT('Data Table'!K325, CHAR(10)))+2,
                  SEARCH("hrs", _xlfn.TEXTSPLIT('Data Table'!K325, CHAR(10)))-SEARCH("-", _xlfn.TEXTSPLIT('Data Table'!K325, CHAR(10)))-2))/12)
               ), 2),
               "-"
            )
         )
      )
   )
)</f>
        <v>4</v>
      </c>
      <c r="L324" s="203" cm="1">
        <f t="array" ref="L324">IF('Data Table'!N325="", "-",
   IF('Data Table'!N325="-", "-",
      IF(ISNUMBER('Data Table'!N325*1), 'Data Table'!N325,
         IF(ISNUMBER(SEARCH("hrs", 'Data Table'!N325)),
            IFERROR(
               ROUND(SUMPRODUCT(
                  VALUE(LEFT(_xlfn.TEXTSPLIT('Data Table'!N325, CHAR(10)), FIND("-", _xlfn.TEXTSPLIT('Data Table'!N325, CHAR(10)))-1)) *
                  (VALUE(MID(_xlfn.TEXTSPLIT('Data Table'!N325, CHAR(10)), FIND("-", _xlfn.TEXTSPLIT('Data Table'!N325, CHAR(10)))+2,
                  SEARCH("hrs", _xlfn.TEXTSPLIT('Data Table'!N325, CHAR(10)))-SEARCH("-", _xlfn.TEXTSPLIT('Data Table'!N325, CHAR(10)))-2))/12)
               ), 2),
               "-"
            )
         )
      )
   )
)</f>
        <v>1.42</v>
      </c>
      <c r="M324" s="203" cm="1">
        <f t="array" ref="M324">IF('Data Table'!O325="", "-",
   IF('Data Table'!O325="-", "-",
      IF(ISNUMBER('Data Table'!O325*1), 'Data Table'!O325,
         IF(ISNUMBER(SEARCH("hrs", 'Data Table'!O325)),
            IFERROR(
               ROUND(SUMPRODUCT(
                  VALUE(LEFT(_xlfn.TEXTSPLIT('Data Table'!O325, CHAR(10)), FIND("-", _xlfn.TEXTSPLIT('Data Table'!O325, CHAR(10)))-1)) *
                  (VALUE(MID(_xlfn.TEXTSPLIT('Data Table'!O325, CHAR(10)), FIND("-", _xlfn.TEXTSPLIT('Data Table'!O325, CHAR(10)))+2,
                  SEARCH("hrs", _xlfn.TEXTSPLIT('Data Table'!O325, CHAR(10)))-SEARCH("-", _xlfn.TEXTSPLIT('Data Table'!O325, CHAR(10)))-2))/12)
               ), 2),
               "-"
            )
         )
      )
   )
)</f>
        <v>1</v>
      </c>
      <c r="N324" s="203" cm="1">
        <f t="array" ref="N324">IF('Data Table'!P325="", "-",
   IF('Data Table'!P325="-", "-",
      IF(ISNUMBER('Data Table'!P325*1), 'Data Table'!P325,
         IF(ISNUMBER(SEARCH("hrs", 'Data Table'!P325)),
            IFERROR(
               ROUND(SUMPRODUCT(
                  VALUE(LEFT(_xlfn.TEXTSPLIT('Data Table'!P325, CHAR(10)), FIND("-", _xlfn.TEXTSPLIT('Data Table'!P325, CHAR(10)))-1)) *
                  (VALUE(MID(_xlfn.TEXTSPLIT('Data Table'!P325, CHAR(10)), FIND("-", _xlfn.TEXTSPLIT('Data Table'!P325, CHAR(10)))+2,
                  SEARCH("hrs", _xlfn.TEXTSPLIT('Data Table'!P325, CHAR(10)))-SEARCH("-", _xlfn.TEXTSPLIT('Data Table'!P325, CHAR(10)))-2))/12)
               ), 2),
               "-"
            )
         )
      )
   )
)</f>
        <v>6</v>
      </c>
      <c r="O324" s="203" cm="1">
        <f t="array" ref="O324">IF('Data Table'!Q325="", "-",
   IF('Data Table'!Q325="-", "-",
      IF(ISNUMBER('Data Table'!Q325*1), 'Data Table'!Q325,
         IF(ISNUMBER(SEARCH("hrs", 'Data Table'!Q325)),
            IFERROR(
               ROUND(SUMPRODUCT(
                  VALUE(LEFT(_xlfn.TEXTSPLIT('Data Table'!Q325, CHAR(10)), FIND("-", _xlfn.TEXTSPLIT('Data Table'!Q325, CHAR(10)))-1)) *
                  (VALUE(MID(_xlfn.TEXTSPLIT('Data Table'!Q325, CHAR(10)), FIND("-", _xlfn.TEXTSPLIT('Data Table'!Q325, CHAR(10)))+2,
                  SEARCH("hrs", _xlfn.TEXTSPLIT('Data Table'!Q325, CHAR(10)))-SEARCH("-", _xlfn.TEXTSPLIT('Data Table'!Q325, CHAR(10)))-2))/12)
               ), 2),
               "-"
            )
         )
      )
   )
)</f>
        <v>6</v>
      </c>
      <c r="P324" s="203" cm="1">
        <f t="array" ref="P324">IF('Data Table'!R325="", "-",
   IF('Data Table'!R325="-", "-",
      IF(ISNUMBER('Data Table'!R325*1), 'Data Table'!R325,
         IF(ISNUMBER(SEARCH("hrs", 'Data Table'!R325)),
            IFERROR(
               ROUND(SUMPRODUCT(
                  VALUE(LEFT(_xlfn.TEXTSPLIT('Data Table'!R325, CHAR(10)), FIND("-", _xlfn.TEXTSPLIT('Data Table'!R325, CHAR(10)))-1)) *
                  (VALUE(MID(_xlfn.TEXTSPLIT('Data Table'!R325, CHAR(10)), FIND("-", _xlfn.TEXTSPLIT('Data Table'!R325, CHAR(10)))+2,
                  SEARCH("hrs", _xlfn.TEXTSPLIT('Data Table'!R325, CHAR(10)))-SEARCH("-", _xlfn.TEXTSPLIT('Data Table'!R325, CHAR(10)))-2))/12)
               ), 2),
               "-"
            )
         )
      )
   )
)</f>
        <v>3</v>
      </c>
      <c r="Q324" s="203" cm="1">
        <f t="array" ref="Q324">IF('Data Table'!S325="", "-",
   IF('Data Table'!S325="-", "-",
      IF(ISNUMBER('Data Table'!S325*1), 'Data Table'!S325,
         IF(ISNUMBER(SEARCH("hrs", 'Data Table'!S325)),
            IFERROR(
               ROUND(SUMPRODUCT(
                  VALUE(LEFT(_xlfn.TEXTSPLIT('Data Table'!S325, CHAR(10)), FIND("-", _xlfn.TEXTSPLIT('Data Table'!S325, CHAR(10)))-1)) *
                  (VALUE(MID(_xlfn.TEXTSPLIT('Data Table'!S325, CHAR(10)), FIND("-", _xlfn.TEXTSPLIT('Data Table'!S325, CHAR(10)))+2,
                  SEARCH("hrs", _xlfn.TEXTSPLIT('Data Table'!S325, CHAR(10)))-SEARCH("-", _xlfn.TEXTSPLIT('Data Table'!S325, CHAR(10)))-2))/12)
               ), 2),
               "-"
            )
         )
      )
   )
)</f>
        <v>3</v>
      </c>
      <c r="R324" s="203" cm="1">
        <f t="array" ref="R324">IF('Data Table'!T325="", "-",
   IF('Data Table'!T325="-", "-",
      IF(ISNUMBER('Data Table'!T325*1), 'Data Table'!T325,
         IF(ISNUMBER(SEARCH("hrs", 'Data Table'!T325)),
            IFERROR(
               ROUND(SUMPRODUCT(
                  VALUE(LEFT(_xlfn.TEXTSPLIT('Data Table'!T325, CHAR(10)), FIND("-", _xlfn.TEXTSPLIT('Data Table'!T325, CHAR(10)))-1)) *
                  (VALUE(MID(_xlfn.TEXTSPLIT('Data Table'!T325, CHAR(10)), FIND("-", _xlfn.TEXTSPLIT('Data Table'!T325, CHAR(10)))+2,
                  SEARCH("hrs", _xlfn.TEXTSPLIT('Data Table'!T325, CHAR(10)))-SEARCH("-", _xlfn.TEXTSPLIT('Data Table'!T325, CHAR(10)))-2))/12)
               ), 2),
               "-"
            )
         )
      )
   )
)</f>
        <v>7</v>
      </c>
      <c r="S324" s="203" cm="1">
        <f t="array" ref="S324">IF('Data Table'!U325="", "-",
   IF('Data Table'!U325="-", "-",
      IF(ISNUMBER('Data Table'!U325*1), 'Data Table'!U325,
         IF(ISNUMBER(SEARCH("hrs", 'Data Table'!U325)),
            IFERROR(
               ROUND(SUMPRODUCT(
                  VALUE(LEFT(_xlfn.TEXTSPLIT('Data Table'!U325, CHAR(10)), FIND("-", _xlfn.TEXTSPLIT('Data Table'!U325, CHAR(10)))-1)) *
                  (VALUE(MID(_xlfn.TEXTSPLIT('Data Table'!U325, CHAR(10)), FIND("-", _xlfn.TEXTSPLIT('Data Table'!U325, CHAR(10)))+2,
                  SEARCH("hrs", _xlfn.TEXTSPLIT('Data Table'!U325, CHAR(10)))-SEARCH("-", _xlfn.TEXTSPLIT('Data Table'!U325, CHAR(10)))-2))/12)
               ), 2),
               "-"
            )
         )
      )
   )
)</f>
        <v>7</v>
      </c>
      <c r="T324" s="409">
        <v>28997.687000000002</v>
      </c>
      <c r="U324" s="400">
        <v>67723</v>
      </c>
      <c r="V324" s="400">
        <v>939</v>
      </c>
    </row>
    <row r="325" spans="1:22" ht="15.75" customHeight="1">
      <c r="A325" s="405">
        <v>45635</v>
      </c>
      <c r="B325" s="203" cm="1">
        <f t="array" ref="B325">IF('Data Table'!B326="", "-",
   IF('Data Table'!B326="-", "-",
      IF(ISNUMBER('Data Table'!B326*1), 'Data Table'!B326,
         IF(ISNUMBER(SEARCH("hrs", 'Data Table'!B326)),
            IFERROR(
               ROUND(SUMPRODUCT(
                  VALUE(LEFT(_xlfn.TEXTSPLIT('Data Table'!B326, CHAR(10)), FIND("-", _xlfn.TEXTSPLIT('Data Table'!B326, CHAR(10)))-1)) *
                  (VALUE(MID(_xlfn.TEXTSPLIT('Data Table'!B326, CHAR(10)), FIND("-", _xlfn.TEXTSPLIT('Data Table'!B326, CHAR(10)))+2,
                  SEARCH("hrs", _xlfn.TEXTSPLIT('Data Table'!B326, CHAR(10)))-SEARCH("-", _xlfn.TEXTSPLIT('Data Table'!B326, CHAR(10)))-2))/12)
               ), 2),
               "-"
            )
         )
      )
   )
)</f>
        <v>145</v>
      </c>
      <c r="C325" s="203" cm="1">
        <f t="array" ref="C325">IF('Data Table'!C326="", "-",
   IF('Data Table'!C326="-", "-",
      IF(ISNUMBER('Data Table'!C326*1), 'Data Table'!C326,
         IF(ISNUMBER(SEARCH("hrs", 'Data Table'!C326)),
            IFERROR(
               ROUND(SUMPRODUCT(
                  VALUE(LEFT(_xlfn.TEXTSPLIT('Data Table'!C326, CHAR(10)), FIND("-", _xlfn.TEXTSPLIT('Data Table'!C326, CHAR(10)))-1)) *
                  (VALUE(MID(_xlfn.TEXTSPLIT('Data Table'!C326, CHAR(10)), FIND("-", _xlfn.TEXTSPLIT('Data Table'!C326, CHAR(10)))+2,
                  SEARCH("hrs", _xlfn.TEXTSPLIT('Data Table'!C326, CHAR(10)))-SEARCH("-", _xlfn.TEXTSPLIT('Data Table'!C326, CHAR(10)))-2))/12)
               ), 2),
               "-"
            )
         )
      )
   )
)</f>
        <v>163</v>
      </c>
      <c r="D325" s="203" cm="1">
        <f t="array" ref="D325">IF('Data Table'!D326="", "-",
   IF('Data Table'!D326="-", "-",
      IF(ISNUMBER('Data Table'!D326*1), 'Data Table'!D326,
         IF(ISNUMBER(SEARCH("hrs", 'Data Table'!D326)),
            IFERROR(
               ROUND(SUMPRODUCT(
                  VALUE(LEFT(_xlfn.TEXTSPLIT('Data Table'!D326, CHAR(10)), FIND("-", _xlfn.TEXTSPLIT('Data Table'!D326, CHAR(10)))-1)) *
                  (VALUE(MID(_xlfn.TEXTSPLIT('Data Table'!D326, CHAR(10)), FIND("-", _xlfn.TEXTSPLIT('Data Table'!D326, CHAR(10)))+2,
                  SEARCH("hrs", _xlfn.TEXTSPLIT('Data Table'!D326, CHAR(10)))-SEARCH("-", _xlfn.TEXTSPLIT('Data Table'!D326, CHAR(10)))-2))/12)
               ), 2),
               "-"
            )
         )
      )
   )
)</f>
        <v>28</v>
      </c>
      <c r="E325" s="203" cm="1">
        <f t="array" ref="E325">IF('Data Table'!E326="", "-",
   IF('Data Table'!E326="-", "-",
      IF(ISNUMBER('Data Table'!E326*1), 'Data Table'!E326,
         IF(ISNUMBER(SEARCH("hrs", 'Data Table'!E326)),
            IFERROR(
               ROUND(SUMPRODUCT(
                  VALUE(LEFT(_xlfn.TEXTSPLIT('Data Table'!E326, CHAR(10)), FIND("-", _xlfn.TEXTSPLIT('Data Table'!E326, CHAR(10)))-1)) *
                  (VALUE(MID(_xlfn.TEXTSPLIT('Data Table'!E326, CHAR(10)), FIND("-", _xlfn.TEXTSPLIT('Data Table'!E326, CHAR(10)))+2,
                  SEARCH("hrs", _xlfn.TEXTSPLIT('Data Table'!E326, CHAR(10)))-SEARCH("-", _xlfn.TEXTSPLIT('Data Table'!E326, CHAR(10)))-2))/12)
               ), 2),
               "-"
            )
         )
      )
   )
)</f>
        <v>30</v>
      </c>
      <c r="F325" s="203" cm="1">
        <f t="array" ref="F325">IF('Data Table'!F326="", "-",
   IF('Data Table'!F326="-", "-",
      IF(ISNUMBER('Data Table'!F326*1), 'Data Table'!F326,
         IF(ISNUMBER(SEARCH("hrs", 'Data Table'!F326)),
            IFERROR(
               ROUND(SUMPRODUCT(
                  VALUE(LEFT(_xlfn.TEXTSPLIT('Data Table'!F326, CHAR(10)), FIND("-", _xlfn.TEXTSPLIT('Data Table'!F326, CHAR(10)))-1)) *
                  (VALUE(MID(_xlfn.TEXTSPLIT('Data Table'!F326, CHAR(10)), FIND("-", _xlfn.TEXTSPLIT('Data Table'!F326, CHAR(10)))+2,
                  SEARCH("hrs", _xlfn.TEXTSPLIT('Data Table'!F326, CHAR(10)))-SEARCH("-", _xlfn.TEXTSPLIT('Data Table'!F326, CHAR(10)))-2))/12)
               ), 2),
               "-"
            )
         )
      )
   )
)</f>
        <v>9</v>
      </c>
      <c r="G325" s="203" cm="1">
        <f t="array" ref="G325">IF('Data Table'!G326="", "-",
   IF('Data Table'!G326="-", "-",
      IF(ISNUMBER('Data Table'!G326*1), 'Data Table'!G326,
         IF(ISNUMBER(SEARCH("hrs", 'Data Table'!G326)),
            IFERROR(
               ROUND(SUMPRODUCT(
                  VALUE(LEFT(_xlfn.TEXTSPLIT('Data Table'!G326, CHAR(10)), FIND("-", _xlfn.TEXTSPLIT('Data Table'!G326, CHAR(10)))-1)) *
                  (VALUE(MID(_xlfn.TEXTSPLIT('Data Table'!G326, CHAR(10)), FIND("-", _xlfn.TEXTSPLIT('Data Table'!G326, CHAR(10)))+2,
                  SEARCH("hrs", _xlfn.TEXTSPLIT('Data Table'!G326, CHAR(10)))-SEARCH("-", _xlfn.TEXTSPLIT('Data Table'!G326, CHAR(10)))-2))/12)
               ), 2),
               "-"
            )
         )
      )
   )
)</f>
        <v>10</v>
      </c>
      <c r="H325" s="203" cm="1">
        <f t="array" ref="H325">IF('Data Table'!H326="", "-",
   IF('Data Table'!H326="-", "-",
      IF(ISNUMBER('Data Table'!H326*1), 'Data Table'!H326,
         IF(ISNUMBER(SEARCH("hrs", 'Data Table'!H326)),
            IFERROR(
               ROUND(SUMPRODUCT(
                  VALUE(LEFT(_xlfn.TEXTSPLIT('Data Table'!H326, CHAR(10)), FIND("-", _xlfn.TEXTSPLIT('Data Table'!H326, CHAR(10)))-1)) *
                  (VALUE(MID(_xlfn.TEXTSPLIT('Data Table'!H326, CHAR(10)), FIND("-", _xlfn.TEXTSPLIT('Data Table'!H326, CHAR(10)))+2,
                  SEARCH("hrs", _xlfn.TEXTSPLIT('Data Table'!H326, CHAR(10)))-SEARCH("-", _xlfn.TEXTSPLIT('Data Table'!H326, CHAR(10)))-2))/12)
               ), 2),
               "-"
            )
         )
      )
   )
)</f>
        <v>10</v>
      </c>
      <c r="I325" s="203" cm="1">
        <f t="array" ref="I325">IF('Data Table'!I326="", "-",
   IF('Data Table'!I326="-", "-",
      IF(ISNUMBER('Data Table'!I326*1), 'Data Table'!I326,
         IF(ISNUMBER(SEARCH("hrs", 'Data Table'!I326)),
            IFERROR(
               ROUND(SUMPRODUCT(
                  VALUE(LEFT(_xlfn.TEXTSPLIT('Data Table'!I326, CHAR(10)), FIND("-", _xlfn.TEXTSPLIT('Data Table'!I326, CHAR(10)))-1)) *
                  (VALUE(MID(_xlfn.TEXTSPLIT('Data Table'!I326, CHAR(10)), FIND("-", _xlfn.TEXTSPLIT('Data Table'!I326, CHAR(10)))+2,
                  SEARCH("hrs", _xlfn.TEXTSPLIT('Data Table'!I326, CHAR(10)))-SEARCH("-", _xlfn.TEXTSPLIT('Data Table'!I326, CHAR(10)))-2))/12)
               ), 2),
               "-"
            )
         )
      )
   )
)</f>
        <v>10</v>
      </c>
      <c r="J325" s="203" cm="1">
        <f t="array" ref="J325">IF('Data Table'!J326="", "-",
   IF('Data Table'!J326="-", "-",
      IF(ISNUMBER('Data Table'!J326*1), 'Data Table'!J326,
         IF(ISNUMBER(SEARCH("hrs", 'Data Table'!J326)),
            IFERROR(
               ROUND(SUMPRODUCT(
                  VALUE(LEFT(_xlfn.TEXTSPLIT('Data Table'!J326, CHAR(10)), FIND("-", _xlfn.TEXTSPLIT('Data Table'!J326, CHAR(10)))-1)) *
                  (VALUE(MID(_xlfn.TEXTSPLIT('Data Table'!J326, CHAR(10)), FIND("-", _xlfn.TEXTSPLIT('Data Table'!J326, CHAR(10)))+2,
                  SEARCH("hrs", _xlfn.TEXTSPLIT('Data Table'!J326, CHAR(10)))-SEARCH("-", _xlfn.TEXTSPLIT('Data Table'!J326, CHAR(10)))-2))/12)
               ), 2),
               "-"
            )
         )
      )
   )
)</f>
        <v>4</v>
      </c>
      <c r="K325" s="203" cm="1">
        <f t="array" ref="K325">IF('Data Table'!K326="", "-",
   IF('Data Table'!K326="-", "-",
      IF(ISNUMBER('Data Table'!K326*1), 'Data Table'!K326,
         IF(ISNUMBER(SEARCH("hrs", 'Data Table'!K326)),
            IFERROR(
               ROUND(SUMPRODUCT(
                  VALUE(LEFT(_xlfn.TEXTSPLIT('Data Table'!K326, CHAR(10)), FIND("-", _xlfn.TEXTSPLIT('Data Table'!K326, CHAR(10)))-1)) *
                  (VALUE(MID(_xlfn.TEXTSPLIT('Data Table'!K326, CHAR(10)), FIND("-", _xlfn.TEXTSPLIT('Data Table'!K326, CHAR(10)))+2,
                  SEARCH("hrs", _xlfn.TEXTSPLIT('Data Table'!K326, CHAR(10)))-SEARCH("-", _xlfn.TEXTSPLIT('Data Table'!K326, CHAR(10)))-2))/12)
               ), 2),
               "-"
            )
         )
      )
   )
)</f>
        <v>4</v>
      </c>
      <c r="L325" s="203" cm="1">
        <f t="array" ref="L325">IF('Data Table'!N326="", "-",
   IF('Data Table'!N326="-", "-",
      IF(ISNUMBER('Data Table'!N326*1), 'Data Table'!N326,
         IF(ISNUMBER(SEARCH("hrs", 'Data Table'!N326)),
            IFERROR(
               ROUND(SUMPRODUCT(
                  VALUE(LEFT(_xlfn.TEXTSPLIT('Data Table'!N326, CHAR(10)), FIND("-", _xlfn.TEXTSPLIT('Data Table'!N326, CHAR(10)))-1)) *
                  (VALUE(MID(_xlfn.TEXTSPLIT('Data Table'!N326, CHAR(10)), FIND("-", _xlfn.TEXTSPLIT('Data Table'!N326, CHAR(10)))+2,
                  SEARCH("hrs", _xlfn.TEXTSPLIT('Data Table'!N326, CHAR(10)))-SEARCH("-", _xlfn.TEXTSPLIT('Data Table'!N326, CHAR(10)))-2))/12)
               ), 2),
               "-"
            )
         )
      )
   )
)</f>
        <v>2.08</v>
      </c>
      <c r="M325" s="203" cm="1">
        <f t="array" ref="M325">IF('Data Table'!O326="", "-",
   IF('Data Table'!O326="-", "-",
      IF(ISNUMBER('Data Table'!O326*1), 'Data Table'!O326,
         IF(ISNUMBER(SEARCH("hrs", 'Data Table'!O326)),
            IFERROR(
               ROUND(SUMPRODUCT(
                  VALUE(LEFT(_xlfn.TEXTSPLIT('Data Table'!O326, CHAR(10)), FIND("-", _xlfn.TEXTSPLIT('Data Table'!O326, CHAR(10)))-1)) *
                  (VALUE(MID(_xlfn.TEXTSPLIT('Data Table'!O326, CHAR(10)), FIND("-", _xlfn.TEXTSPLIT('Data Table'!O326, CHAR(10)))+2,
                  SEARCH("hrs", _xlfn.TEXTSPLIT('Data Table'!O326, CHAR(10)))-SEARCH("-", _xlfn.TEXTSPLIT('Data Table'!O326, CHAR(10)))-2))/12)
               ), 2),
               "-"
            )
         )
      )
   )
)</f>
        <v>2</v>
      </c>
      <c r="N325" s="203" cm="1">
        <f t="array" ref="N325">IF('Data Table'!P326="", "-",
   IF('Data Table'!P326="-", "-",
      IF(ISNUMBER('Data Table'!P326*1), 'Data Table'!P326,
         IF(ISNUMBER(SEARCH("hrs", 'Data Table'!P326)),
            IFERROR(
               ROUND(SUMPRODUCT(
                  VALUE(LEFT(_xlfn.TEXTSPLIT('Data Table'!P326, CHAR(10)), FIND("-", _xlfn.TEXTSPLIT('Data Table'!P326, CHAR(10)))-1)) *
                  (VALUE(MID(_xlfn.TEXTSPLIT('Data Table'!P326, CHAR(10)), FIND("-", _xlfn.TEXTSPLIT('Data Table'!P326, CHAR(10)))+2,
                  SEARCH("hrs", _xlfn.TEXTSPLIT('Data Table'!P326, CHAR(10)))-SEARCH("-", _xlfn.TEXTSPLIT('Data Table'!P326, CHAR(10)))-2))/12)
               ), 2),
               "-"
            )
         )
      )
   )
)</f>
        <v>7</v>
      </c>
      <c r="O325" s="203" cm="1">
        <f t="array" ref="O325">IF('Data Table'!Q326="", "-",
   IF('Data Table'!Q326="-", "-",
      IF(ISNUMBER('Data Table'!Q326*1), 'Data Table'!Q326,
         IF(ISNUMBER(SEARCH("hrs", 'Data Table'!Q326)),
            IFERROR(
               ROUND(SUMPRODUCT(
                  VALUE(LEFT(_xlfn.TEXTSPLIT('Data Table'!Q326, CHAR(10)), FIND("-", _xlfn.TEXTSPLIT('Data Table'!Q326, CHAR(10)))-1)) *
                  (VALUE(MID(_xlfn.TEXTSPLIT('Data Table'!Q326, CHAR(10)), FIND("-", _xlfn.TEXTSPLIT('Data Table'!Q326, CHAR(10)))+2,
                  SEARCH("hrs", _xlfn.TEXTSPLIT('Data Table'!Q326, CHAR(10)))-SEARCH("-", _xlfn.TEXTSPLIT('Data Table'!Q326, CHAR(10)))-2))/12)
               ), 2),
               "-"
            )
         )
      )
   )
)</f>
        <v>6</v>
      </c>
      <c r="P325" s="203" cm="1">
        <f t="array" ref="P325">IF('Data Table'!R326="", "-",
   IF('Data Table'!R326="-", "-",
      IF(ISNUMBER('Data Table'!R326*1), 'Data Table'!R326,
         IF(ISNUMBER(SEARCH("hrs", 'Data Table'!R326)),
            IFERROR(
               ROUND(SUMPRODUCT(
                  VALUE(LEFT(_xlfn.TEXTSPLIT('Data Table'!R326, CHAR(10)), FIND("-", _xlfn.TEXTSPLIT('Data Table'!R326, CHAR(10)))-1)) *
                  (VALUE(MID(_xlfn.TEXTSPLIT('Data Table'!R326, CHAR(10)), FIND("-", _xlfn.TEXTSPLIT('Data Table'!R326, CHAR(10)))+2,
                  SEARCH("hrs", _xlfn.TEXTSPLIT('Data Table'!R326, CHAR(10)))-SEARCH("-", _xlfn.TEXTSPLIT('Data Table'!R326, CHAR(10)))-2))/12)
               ), 2),
               "-"
            )
         )
      )
   )
)</f>
        <v>3</v>
      </c>
      <c r="Q325" s="203" cm="1">
        <f t="array" ref="Q325">IF('Data Table'!S326="", "-",
   IF('Data Table'!S326="-", "-",
      IF(ISNUMBER('Data Table'!S326*1), 'Data Table'!S326,
         IF(ISNUMBER(SEARCH("hrs", 'Data Table'!S326)),
            IFERROR(
               ROUND(SUMPRODUCT(
                  VALUE(LEFT(_xlfn.TEXTSPLIT('Data Table'!S326, CHAR(10)), FIND("-", _xlfn.TEXTSPLIT('Data Table'!S326, CHAR(10)))-1)) *
                  (VALUE(MID(_xlfn.TEXTSPLIT('Data Table'!S326, CHAR(10)), FIND("-", _xlfn.TEXTSPLIT('Data Table'!S326, CHAR(10)))+2,
                  SEARCH("hrs", _xlfn.TEXTSPLIT('Data Table'!S326, CHAR(10)))-SEARCH("-", _xlfn.TEXTSPLIT('Data Table'!S326, CHAR(10)))-2))/12)
               ), 2),
               "-"
            )
         )
      )
   )
)</f>
        <v>3</v>
      </c>
      <c r="R325" s="203" cm="1">
        <f t="array" ref="R325">IF('Data Table'!T326="", "-",
   IF('Data Table'!T326="-", "-",
      IF(ISNUMBER('Data Table'!T326*1), 'Data Table'!T326,
         IF(ISNUMBER(SEARCH("hrs", 'Data Table'!T326)),
            IFERROR(
               ROUND(SUMPRODUCT(
                  VALUE(LEFT(_xlfn.TEXTSPLIT('Data Table'!T326, CHAR(10)), FIND("-", _xlfn.TEXTSPLIT('Data Table'!T326, CHAR(10)))-1)) *
                  (VALUE(MID(_xlfn.TEXTSPLIT('Data Table'!T326, CHAR(10)), FIND("-", _xlfn.TEXTSPLIT('Data Table'!T326, CHAR(10)))+2,
                  SEARCH("hrs", _xlfn.TEXTSPLIT('Data Table'!T326, CHAR(10)))-SEARCH("-", _xlfn.TEXTSPLIT('Data Table'!T326, CHAR(10)))-2))/12)
               ), 2),
               "-"
            )
         )
      )
   )
)</f>
        <v>7</v>
      </c>
      <c r="S325" s="203" cm="1">
        <f t="array" ref="S325">IF('Data Table'!U326="", "-",
   IF('Data Table'!U326="-", "-",
      IF(ISNUMBER('Data Table'!U326*1), 'Data Table'!U326,
         IF(ISNUMBER(SEARCH("hrs", 'Data Table'!U326)),
            IFERROR(
               ROUND(SUMPRODUCT(
                  VALUE(LEFT(_xlfn.TEXTSPLIT('Data Table'!U326, CHAR(10)), FIND("-", _xlfn.TEXTSPLIT('Data Table'!U326, CHAR(10)))-1)) *
                  (VALUE(MID(_xlfn.TEXTSPLIT('Data Table'!U326, CHAR(10)), FIND("-", _xlfn.TEXTSPLIT('Data Table'!U326, CHAR(10)))+2,
                  SEARCH("hrs", _xlfn.TEXTSPLIT('Data Table'!U326, CHAR(10)))-SEARCH("-", _xlfn.TEXTSPLIT('Data Table'!U326, CHAR(10)))-2))/12)
               ), 2),
               "-"
            )
         )
      )
   )
)</f>
        <v>7</v>
      </c>
      <c r="T325" s="410">
        <v>24659.792000000001</v>
      </c>
      <c r="U325" s="401">
        <v>65016</v>
      </c>
      <c r="V325" s="400">
        <v>902</v>
      </c>
    </row>
    <row r="326" spans="1:22" ht="15.75" customHeight="1">
      <c r="A326" s="405">
        <v>45636</v>
      </c>
      <c r="B326" s="203" cm="1">
        <f t="array" ref="B326">IF('Data Table'!B327="", "-",
   IF('Data Table'!B327="-", "-",
      IF(ISNUMBER('Data Table'!B327*1), 'Data Table'!B327,
         IF(ISNUMBER(SEARCH("hrs", 'Data Table'!B327)),
            IFERROR(
               ROUND(SUMPRODUCT(
                  VALUE(LEFT(_xlfn.TEXTSPLIT('Data Table'!B327, CHAR(10)), FIND("-", _xlfn.TEXTSPLIT('Data Table'!B327, CHAR(10)))-1)) *
                  (VALUE(MID(_xlfn.TEXTSPLIT('Data Table'!B327, CHAR(10)), FIND("-", _xlfn.TEXTSPLIT('Data Table'!B327, CHAR(10)))+2,
                  SEARCH("hrs", _xlfn.TEXTSPLIT('Data Table'!B327, CHAR(10)))-SEARCH("-", _xlfn.TEXTSPLIT('Data Table'!B327, CHAR(10)))-2))/12)
               ), 2),
               "-"
            )
         )
      )
   )
)</f>
        <v>174</v>
      </c>
      <c r="C326" s="203" cm="1">
        <f t="array" ref="C326">IF('Data Table'!C327="", "-",
   IF('Data Table'!C327="-", "-",
      IF(ISNUMBER('Data Table'!C327*1), 'Data Table'!C327,
         IF(ISNUMBER(SEARCH("hrs", 'Data Table'!C327)),
            IFERROR(
               ROUND(SUMPRODUCT(
                  VALUE(LEFT(_xlfn.TEXTSPLIT('Data Table'!C327, CHAR(10)), FIND("-", _xlfn.TEXTSPLIT('Data Table'!C327, CHAR(10)))-1)) *
                  (VALUE(MID(_xlfn.TEXTSPLIT('Data Table'!C327, CHAR(10)), FIND("-", _xlfn.TEXTSPLIT('Data Table'!C327, CHAR(10)))+2,
                  SEARCH("hrs", _xlfn.TEXTSPLIT('Data Table'!C327, CHAR(10)))-SEARCH("-", _xlfn.TEXTSPLIT('Data Table'!C327, CHAR(10)))-2))/12)
               ), 2),
               "-"
            )
         )
      )
   )
)</f>
        <v>120</v>
      </c>
      <c r="D326" s="203" cm="1">
        <f t="array" ref="D326">IF('Data Table'!D327="", "-",
   IF('Data Table'!D327="-", "-",
      IF(ISNUMBER('Data Table'!D327*1), 'Data Table'!D327,
         IF(ISNUMBER(SEARCH("hrs", 'Data Table'!D327)),
            IFERROR(
               ROUND(SUMPRODUCT(
                  VALUE(LEFT(_xlfn.TEXTSPLIT('Data Table'!D327, CHAR(10)), FIND("-", _xlfn.TEXTSPLIT('Data Table'!D327, CHAR(10)))-1)) *
                  (VALUE(MID(_xlfn.TEXTSPLIT('Data Table'!D327, CHAR(10)), FIND("-", _xlfn.TEXTSPLIT('Data Table'!D327, CHAR(10)))+2,
                  SEARCH("hrs", _xlfn.TEXTSPLIT('Data Table'!D327, CHAR(10)))-SEARCH("-", _xlfn.TEXTSPLIT('Data Table'!D327, CHAR(10)))-2))/12)
               ), 2),
               "-"
            )
         )
      )
   )
)</f>
        <v>28</v>
      </c>
      <c r="E326" s="203" cm="1">
        <f t="array" ref="E326">IF('Data Table'!E327="", "-",
   IF('Data Table'!E327="-", "-",
      IF(ISNUMBER('Data Table'!E327*1), 'Data Table'!E327,
         IF(ISNUMBER(SEARCH("hrs", 'Data Table'!E327)),
            IFERROR(
               ROUND(SUMPRODUCT(
                  VALUE(LEFT(_xlfn.TEXTSPLIT('Data Table'!E327, CHAR(10)), FIND("-", _xlfn.TEXTSPLIT('Data Table'!E327, CHAR(10)))-1)) *
                  (VALUE(MID(_xlfn.TEXTSPLIT('Data Table'!E327, CHAR(10)), FIND("-", _xlfn.TEXTSPLIT('Data Table'!E327, CHAR(10)))+2,
                  SEARCH("hrs", _xlfn.TEXTSPLIT('Data Table'!E327, CHAR(10)))-SEARCH("-", _xlfn.TEXTSPLIT('Data Table'!E327, CHAR(10)))-2))/12)
               ), 2),
               "-"
            )
         )
      )
   )
)</f>
        <v>29</v>
      </c>
      <c r="F326" s="203" cm="1">
        <f t="array" ref="F326">IF('Data Table'!F327="", "-",
   IF('Data Table'!F327="-", "-",
      IF(ISNUMBER('Data Table'!F327*1), 'Data Table'!F327,
         IF(ISNUMBER(SEARCH("hrs", 'Data Table'!F327)),
            IFERROR(
               ROUND(SUMPRODUCT(
                  VALUE(LEFT(_xlfn.TEXTSPLIT('Data Table'!F327, CHAR(10)), FIND("-", _xlfn.TEXTSPLIT('Data Table'!F327, CHAR(10)))-1)) *
                  (VALUE(MID(_xlfn.TEXTSPLIT('Data Table'!F327, CHAR(10)), FIND("-", _xlfn.TEXTSPLIT('Data Table'!F327, CHAR(10)))+2,
                  SEARCH("hrs", _xlfn.TEXTSPLIT('Data Table'!F327, CHAR(10)))-SEARCH("-", _xlfn.TEXTSPLIT('Data Table'!F327, CHAR(10)))-2))/12)
               ), 2),
               "-"
            )
         )
      )
   )
)</f>
        <v>9</v>
      </c>
      <c r="G326" s="203" cm="1">
        <f t="array" ref="G326">IF('Data Table'!G327="", "-",
   IF('Data Table'!G327="-", "-",
      IF(ISNUMBER('Data Table'!G327*1), 'Data Table'!G327,
         IF(ISNUMBER(SEARCH("hrs", 'Data Table'!G327)),
            IFERROR(
               ROUND(SUMPRODUCT(
                  VALUE(LEFT(_xlfn.TEXTSPLIT('Data Table'!G327, CHAR(10)), FIND("-", _xlfn.TEXTSPLIT('Data Table'!G327, CHAR(10)))-1)) *
                  (VALUE(MID(_xlfn.TEXTSPLIT('Data Table'!G327, CHAR(10)), FIND("-", _xlfn.TEXTSPLIT('Data Table'!G327, CHAR(10)))+2,
                  SEARCH("hrs", _xlfn.TEXTSPLIT('Data Table'!G327, CHAR(10)))-SEARCH("-", _xlfn.TEXTSPLIT('Data Table'!G327, CHAR(10)))-2))/12)
               ), 2),
               "-"
            )
         )
      )
   )
)</f>
        <v>9</v>
      </c>
      <c r="H326" s="203" cm="1">
        <f t="array" ref="H326">IF('Data Table'!H327="", "-",
   IF('Data Table'!H327="-", "-",
      IF(ISNUMBER('Data Table'!H327*1), 'Data Table'!H327,
         IF(ISNUMBER(SEARCH("hrs", 'Data Table'!H327)),
            IFERROR(
               ROUND(SUMPRODUCT(
                  VALUE(LEFT(_xlfn.TEXTSPLIT('Data Table'!H327, CHAR(10)), FIND("-", _xlfn.TEXTSPLIT('Data Table'!H327, CHAR(10)))-1)) *
                  (VALUE(MID(_xlfn.TEXTSPLIT('Data Table'!H327, CHAR(10)), FIND("-", _xlfn.TEXTSPLIT('Data Table'!H327, CHAR(10)))+2,
                  SEARCH("hrs", _xlfn.TEXTSPLIT('Data Table'!H327, CHAR(10)))-SEARCH("-", _xlfn.TEXTSPLIT('Data Table'!H327, CHAR(10)))-2))/12)
               ), 2),
               "-"
            )
         )
      )
   )
)</f>
        <v>9</v>
      </c>
      <c r="I326" s="203" cm="1">
        <f t="array" ref="I326">IF('Data Table'!I327="", "-",
   IF('Data Table'!I327="-", "-",
      IF(ISNUMBER('Data Table'!I327*1), 'Data Table'!I327,
         IF(ISNUMBER(SEARCH("hrs", 'Data Table'!I327)),
            IFERROR(
               ROUND(SUMPRODUCT(
                  VALUE(LEFT(_xlfn.TEXTSPLIT('Data Table'!I327, CHAR(10)), FIND("-", _xlfn.TEXTSPLIT('Data Table'!I327, CHAR(10)))-1)) *
                  (VALUE(MID(_xlfn.TEXTSPLIT('Data Table'!I327, CHAR(10)), FIND("-", _xlfn.TEXTSPLIT('Data Table'!I327, CHAR(10)))+2,
                  SEARCH("hrs", _xlfn.TEXTSPLIT('Data Table'!I327, CHAR(10)))-SEARCH("-", _xlfn.TEXTSPLIT('Data Table'!I327, CHAR(10)))-2))/12)
               ), 2),
               "-"
            )
         )
      )
   )
)</f>
        <v>11</v>
      </c>
      <c r="J326" s="203" cm="1">
        <f t="array" ref="J326">IF('Data Table'!J327="", "-",
   IF('Data Table'!J327="-", "-",
      IF(ISNUMBER('Data Table'!J327*1), 'Data Table'!J327,
         IF(ISNUMBER(SEARCH("hrs", 'Data Table'!J327)),
            IFERROR(
               ROUND(SUMPRODUCT(
                  VALUE(LEFT(_xlfn.TEXTSPLIT('Data Table'!J327, CHAR(10)), FIND("-", _xlfn.TEXTSPLIT('Data Table'!J327, CHAR(10)))-1)) *
                  (VALUE(MID(_xlfn.TEXTSPLIT('Data Table'!J327, CHAR(10)), FIND("-", _xlfn.TEXTSPLIT('Data Table'!J327, CHAR(10)))+2,
                  SEARCH("hrs", _xlfn.TEXTSPLIT('Data Table'!J327, CHAR(10)))-SEARCH("-", _xlfn.TEXTSPLIT('Data Table'!J327, CHAR(10)))-2))/12)
               ), 2),
               "-"
            )
         )
      )
   )
)</f>
        <v>3</v>
      </c>
      <c r="K326" s="203" cm="1">
        <f t="array" ref="K326">IF('Data Table'!K327="", "-",
   IF('Data Table'!K327="-", "-",
      IF(ISNUMBER('Data Table'!K327*1), 'Data Table'!K327,
         IF(ISNUMBER(SEARCH("hrs", 'Data Table'!K327)),
            IFERROR(
               ROUND(SUMPRODUCT(
                  VALUE(LEFT(_xlfn.TEXTSPLIT('Data Table'!K327, CHAR(10)), FIND("-", _xlfn.TEXTSPLIT('Data Table'!K327, CHAR(10)))-1)) *
                  (VALUE(MID(_xlfn.TEXTSPLIT('Data Table'!K327, CHAR(10)), FIND("-", _xlfn.TEXTSPLIT('Data Table'!K327, CHAR(10)))+2,
                  SEARCH("hrs", _xlfn.TEXTSPLIT('Data Table'!K327, CHAR(10)))-SEARCH("-", _xlfn.TEXTSPLIT('Data Table'!K327, CHAR(10)))-2))/12)
               ), 2),
               "-"
            )
         )
      )
   )
)</f>
        <v>4</v>
      </c>
      <c r="L326" s="203" cm="1">
        <f t="array" ref="L326">IF('Data Table'!N327="", "-",
   IF('Data Table'!N327="-", "-",
      IF(ISNUMBER('Data Table'!N327*1), 'Data Table'!N327,
         IF(ISNUMBER(SEARCH("hrs", 'Data Table'!N327)),
            IFERROR(
               ROUND(SUMPRODUCT(
                  VALUE(LEFT(_xlfn.TEXTSPLIT('Data Table'!N327, CHAR(10)), FIND("-", _xlfn.TEXTSPLIT('Data Table'!N327, CHAR(10)))-1)) *
                  (VALUE(MID(_xlfn.TEXTSPLIT('Data Table'!N327, CHAR(10)), FIND("-", _xlfn.TEXTSPLIT('Data Table'!N327, CHAR(10)))+2,
                  SEARCH("hrs", _xlfn.TEXTSPLIT('Data Table'!N327, CHAR(10)))-SEARCH("-", _xlfn.TEXTSPLIT('Data Table'!N327, CHAR(10)))-2))/12)
               ), 2),
               "-"
            )
         )
      )
   )
)</f>
        <v>3</v>
      </c>
      <c r="M326" s="203" cm="1">
        <f t="array" ref="M326">IF('Data Table'!O327="", "-",
   IF('Data Table'!O327="-", "-",
      IF(ISNUMBER('Data Table'!O327*1), 'Data Table'!O327,
         IF(ISNUMBER(SEARCH("hrs", 'Data Table'!O327)),
            IFERROR(
               ROUND(SUMPRODUCT(
                  VALUE(LEFT(_xlfn.TEXTSPLIT('Data Table'!O327, CHAR(10)), FIND("-", _xlfn.TEXTSPLIT('Data Table'!O327, CHAR(10)))-1)) *
                  (VALUE(MID(_xlfn.TEXTSPLIT('Data Table'!O327, CHAR(10)), FIND("-", _xlfn.TEXTSPLIT('Data Table'!O327, CHAR(10)))+2,
                  SEARCH("hrs", _xlfn.TEXTSPLIT('Data Table'!O327, CHAR(10)))-SEARCH("-", _xlfn.TEXTSPLIT('Data Table'!O327, CHAR(10)))-2))/12)
               ), 2),
               "-"
            )
         )
      )
   )
)</f>
        <v>1.58</v>
      </c>
      <c r="N326" s="203" cm="1">
        <f t="array" ref="N326">IF('Data Table'!P327="", "-",
   IF('Data Table'!P327="-", "-",
      IF(ISNUMBER('Data Table'!P327*1), 'Data Table'!P327,
         IF(ISNUMBER(SEARCH("hrs", 'Data Table'!P327)),
            IFERROR(
               ROUND(SUMPRODUCT(
                  VALUE(LEFT(_xlfn.TEXTSPLIT('Data Table'!P327, CHAR(10)), FIND("-", _xlfn.TEXTSPLIT('Data Table'!P327, CHAR(10)))-1)) *
                  (VALUE(MID(_xlfn.TEXTSPLIT('Data Table'!P327, CHAR(10)), FIND("-", _xlfn.TEXTSPLIT('Data Table'!P327, CHAR(10)))+2,
                  SEARCH("hrs", _xlfn.TEXTSPLIT('Data Table'!P327, CHAR(10)))-SEARCH("-", _xlfn.TEXTSPLIT('Data Table'!P327, CHAR(10)))-2))/12)
               ), 2),
               "-"
            )
         )
      )
   )
)</f>
        <v>7</v>
      </c>
      <c r="O326" s="203" cm="1">
        <f t="array" ref="O326">IF('Data Table'!Q327="", "-",
   IF('Data Table'!Q327="-", "-",
      IF(ISNUMBER('Data Table'!Q327*1), 'Data Table'!Q327,
         IF(ISNUMBER(SEARCH("hrs", 'Data Table'!Q327)),
            IFERROR(
               ROUND(SUMPRODUCT(
                  VALUE(LEFT(_xlfn.TEXTSPLIT('Data Table'!Q327, CHAR(10)), FIND("-", _xlfn.TEXTSPLIT('Data Table'!Q327, CHAR(10)))-1)) *
                  (VALUE(MID(_xlfn.TEXTSPLIT('Data Table'!Q327, CHAR(10)), FIND("-", _xlfn.TEXTSPLIT('Data Table'!Q327, CHAR(10)))+2,
                  SEARCH("hrs", _xlfn.TEXTSPLIT('Data Table'!Q327, CHAR(10)))-SEARCH("-", _xlfn.TEXTSPLIT('Data Table'!Q327, CHAR(10)))-2))/12)
               ), 2),
               "-"
            )
         )
      )
   )
)</f>
        <v>6</v>
      </c>
      <c r="P326" s="203" cm="1">
        <f t="array" ref="P326">IF('Data Table'!R327="", "-",
   IF('Data Table'!R327="-", "-",
      IF(ISNUMBER('Data Table'!R327*1), 'Data Table'!R327,
         IF(ISNUMBER(SEARCH("hrs", 'Data Table'!R327)),
            IFERROR(
               ROUND(SUMPRODUCT(
                  VALUE(LEFT(_xlfn.TEXTSPLIT('Data Table'!R327, CHAR(10)), FIND("-", _xlfn.TEXTSPLIT('Data Table'!R327, CHAR(10)))-1)) *
                  (VALUE(MID(_xlfn.TEXTSPLIT('Data Table'!R327, CHAR(10)), FIND("-", _xlfn.TEXTSPLIT('Data Table'!R327, CHAR(10)))+2,
                  SEARCH("hrs", _xlfn.TEXTSPLIT('Data Table'!R327, CHAR(10)))-SEARCH("-", _xlfn.TEXTSPLIT('Data Table'!R327, CHAR(10)))-2))/12)
               ), 2),
               "-"
            )
         )
      )
   )
)</f>
        <v>3</v>
      </c>
      <c r="Q326" s="203" cm="1">
        <f t="array" ref="Q326">IF('Data Table'!S327="", "-",
   IF('Data Table'!S327="-", "-",
      IF(ISNUMBER('Data Table'!S327*1), 'Data Table'!S327,
         IF(ISNUMBER(SEARCH("hrs", 'Data Table'!S327)),
            IFERROR(
               ROUND(SUMPRODUCT(
                  VALUE(LEFT(_xlfn.TEXTSPLIT('Data Table'!S327, CHAR(10)), FIND("-", _xlfn.TEXTSPLIT('Data Table'!S327, CHAR(10)))-1)) *
                  (VALUE(MID(_xlfn.TEXTSPLIT('Data Table'!S327, CHAR(10)), FIND("-", _xlfn.TEXTSPLIT('Data Table'!S327, CHAR(10)))+2,
                  SEARCH("hrs", _xlfn.TEXTSPLIT('Data Table'!S327, CHAR(10)))-SEARCH("-", _xlfn.TEXTSPLIT('Data Table'!S327, CHAR(10)))-2))/12)
               ), 2),
               "-"
            )
         )
      )
   )
)</f>
        <v>3</v>
      </c>
      <c r="R326" s="203" cm="1">
        <f t="array" ref="R326">IF('Data Table'!T327="", "-",
   IF('Data Table'!T327="-", "-",
      IF(ISNUMBER('Data Table'!T327*1), 'Data Table'!T327,
         IF(ISNUMBER(SEARCH("hrs", 'Data Table'!T327)),
            IFERROR(
               ROUND(SUMPRODUCT(
                  VALUE(LEFT(_xlfn.TEXTSPLIT('Data Table'!T327, CHAR(10)), FIND("-", _xlfn.TEXTSPLIT('Data Table'!T327, CHAR(10)))-1)) *
                  (VALUE(MID(_xlfn.TEXTSPLIT('Data Table'!T327, CHAR(10)), FIND("-", _xlfn.TEXTSPLIT('Data Table'!T327, CHAR(10)))+2,
                  SEARCH("hrs", _xlfn.TEXTSPLIT('Data Table'!T327, CHAR(10)))-SEARCH("-", _xlfn.TEXTSPLIT('Data Table'!T327, CHAR(10)))-2))/12)
               ), 2),
               "-"
            )
         )
      )
   )
)</f>
        <v>7</v>
      </c>
      <c r="S326" s="203" cm="1">
        <f t="array" ref="S326">IF('Data Table'!U327="", "-",
   IF('Data Table'!U327="-", "-",
      IF(ISNUMBER('Data Table'!U327*1), 'Data Table'!U327,
         IF(ISNUMBER(SEARCH("hrs", 'Data Table'!U327)),
            IFERROR(
               ROUND(SUMPRODUCT(
                  VALUE(LEFT(_xlfn.TEXTSPLIT('Data Table'!U327, CHAR(10)), FIND("-", _xlfn.TEXTSPLIT('Data Table'!U327, CHAR(10)))-1)) *
                  (VALUE(MID(_xlfn.TEXTSPLIT('Data Table'!U327, CHAR(10)), FIND("-", _xlfn.TEXTSPLIT('Data Table'!U327, CHAR(10)))+2,
                  SEARCH("hrs", _xlfn.TEXTSPLIT('Data Table'!U327, CHAR(10)))-SEARCH("-", _xlfn.TEXTSPLIT('Data Table'!U327, CHAR(10)))-2))/12)
               ), 2),
               "-"
            )
         )
      )
   )
)</f>
        <v>7</v>
      </c>
      <c r="T326" s="409">
        <v>28816.724999999999</v>
      </c>
      <c r="U326" s="400">
        <v>71355</v>
      </c>
      <c r="V326" s="400">
        <v>1026</v>
      </c>
    </row>
    <row r="327" spans="1:22" ht="15.75" customHeight="1">
      <c r="A327" s="405">
        <v>45637</v>
      </c>
      <c r="B327" s="203" cm="1">
        <f t="array" ref="B327">IF('Data Table'!B328="", "-",
   IF('Data Table'!B328="-", "-",
      IF(ISNUMBER('Data Table'!B328*1), 'Data Table'!B328,
         IF(ISNUMBER(SEARCH("hrs", 'Data Table'!B328)),
            IFERROR(
               ROUND(SUMPRODUCT(
                  VALUE(LEFT(_xlfn.TEXTSPLIT('Data Table'!B328, CHAR(10)), FIND("-", _xlfn.TEXTSPLIT('Data Table'!B328, CHAR(10)))-1)) *
                  (VALUE(MID(_xlfn.TEXTSPLIT('Data Table'!B328, CHAR(10)), FIND("-", _xlfn.TEXTSPLIT('Data Table'!B328, CHAR(10)))+2,
                  SEARCH("hrs", _xlfn.TEXTSPLIT('Data Table'!B328, CHAR(10)))-SEARCH("-", _xlfn.TEXTSPLIT('Data Table'!B328, CHAR(10)))-2))/12)
               ), 2),
               "-"
            )
         )
      )
   )
)</f>
        <v>159</v>
      </c>
      <c r="C327" s="203" cm="1">
        <f t="array" ref="C327">IF('Data Table'!C328="", "-",
   IF('Data Table'!C328="-", "-",
      IF(ISNUMBER('Data Table'!C328*1), 'Data Table'!C328,
         IF(ISNUMBER(SEARCH("hrs", 'Data Table'!C328)),
            IFERROR(
               ROUND(SUMPRODUCT(
                  VALUE(LEFT(_xlfn.TEXTSPLIT('Data Table'!C328, CHAR(10)), FIND("-", _xlfn.TEXTSPLIT('Data Table'!C328, CHAR(10)))-1)) *
                  (VALUE(MID(_xlfn.TEXTSPLIT('Data Table'!C328, CHAR(10)), FIND("-", _xlfn.TEXTSPLIT('Data Table'!C328, CHAR(10)))+2,
                  SEARCH("hrs", _xlfn.TEXTSPLIT('Data Table'!C328, CHAR(10)))-SEARCH("-", _xlfn.TEXTSPLIT('Data Table'!C328, CHAR(10)))-2))/12)
               ), 2),
               "-"
            )
         )
      )
   )
)</f>
        <v>132</v>
      </c>
      <c r="D327" s="203" cm="1">
        <f t="array" ref="D327">IF('Data Table'!D328="", "-",
   IF('Data Table'!D328="-", "-",
      IF(ISNUMBER('Data Table'!D328*1), 'Data Table'!D328,
         IF(ISNUMBER(SEARCH("hrs", 'Data Table'!D328)),
            IFERROR(
               ROUND(SUMPRODUCT(
                  VALUE(LEFT(_xlfn.TEXTSPLIT('Data Table'!D328, CHAR(10)), FIND("-", _xlfn.TEXTSPLIT('Data Table'!D328, CHAR(10)))-1)) *
                  (VALUE(MID(_xlfn.TEXTSPLIT('Data Table'!D328, CHAR(10)), FIND("-", _xlfn.TEXTSPLIT('Data Table'!D328, CHAR(10)))+2,
                  SEARCH("hrs", _xlfn.TEXTSPLIT('Data Table'!D328, CHAR(10)))-SEARCH("-", _xlfn.TEXTSPLIT('Data Table'!D328, CHAR(10)))-2))/12)
               ), 2),
               "-"
            )
         )
      )
   )
)</f>
        <v>29</v>
      </c>
      <c r="E327" s="203" cm="1">
        <f t="array" ref="E327">IF('Data Table'!E328="", "-",
   IF('Data Table'!E328="-", "-",
      IF(ISNUMBER('Data Table'!E328*1), 'Data Table'!E328,
         IF(ISNUMBER(SEARCH("hrs", 'Data Table'!E328)),
            IFERROR(
               ROUND(SUMPRODUCT(
                  VALUE(LEFT(_xlfn.TEXTSPLIT('Data Table'!E328, CHAR(10)), FIND("-", _xlfn.TEXTSPLIT('Data Table'!E328, CHAR(10)))-1)) *
                  (VALUE(MID(_xlfn.TEXTSPLIT('Data Table'!E328, CHAR(10)), FIND("-", _xlfn.TEXTSPLIT('Data Table'!E328, CHAR(10)))+2,
                  SEARCH("hrs", _xlfn.TEXTSPLIT('Data Table'!E328, CHAR(10)))-SEARCH("-", _xlfn.TEXTSPLIT('Data Table'!E328, CHAR(10)))-2))/12)
               ), 2),
               "-"
            )
         )
      )
   )
)</f>
        <v>29</v>
      </c>
      <c r="F327" s="203" cm="1">
        <f t="array" ref="F327">IF('Data Table'!F328="", "-",
   IF('Data Table'!F328="-", "-",
      IF(ISNUMBER('Data Table'!F328*1), 'Data Table'!F328,
         IF(ISNUMBER(SEARCH("hrs", 'Data Table'!F328)),
            IFERROR(
               ROUND(SUMPRODUCT(
                  VALUE(LEFT(_xlfn.TEXTSPLIT('Data Table'!F328, CHAR(10)), FIND("-", _xlfn.TEXTSPLIT('Data Table'!F328, CHAR(10)))-1)) *
                  (VALUE(MID(_xlfn.TEXTSPLIT('Data Table'!F328, CHAR(10)), FIND("-", _xlfn.TEXTSPLIT('Data Table'!F328, CHAR(10)))+2,
                  SEARCH("hrs", _xlfn.TEXTSPLIT('Data Table'!F328, CHAR(10)))-SEARCH("-", _xlfn.TEXTSPLIT('Data Table'!F328, CHAR(10)))-2))/12)
               ), 2),
               "-"
            )
         )
      )
   )
)</f>
        <v>10</v>
      </c>
      <c r="G327" s="203" cm="1">
        <f t="array" ref="G327">IF('Data Table'!G328="", "-",
   IF('Data Table'!G328="-", "-",
      IF(ISNUMBER('Data Table'!G328*1), 'Data Table'!G328,
         IF(ISNUMBER(SEARCH("hrs", 'Data Table'!G328)),
            IFERROR(
               ROUND(SUMPRODUCT(
                  VALUE(LEFT(_xlfn.TEXTSPLIT('Data Table'!G328, CHAR(10)), FIND("-", _xlfn.TEXTSPLIT('Data Table'!G328, CHAR(10)))-1)) *
                  (VALUE(MID(_xlfn.TEXTSPLIT('Data Table'!G328, CHAR(10)), FIND("-", _xlfn.TEXTSPLIT('Data Table'!G328, CHAR(10)))+2,
                  SEARCH("hrs", _xlfn.TEXTSPLIT('Data Table'!G328, CHAR(10)))-SEARCH("-", _xlfn.TEXTSPLIT('Data Table'!G328, CHAR(10)))-2))/12)
               ), 2),
               "-"
            )
         )
      )
   )
)</f>
        <v>10</v>
      </c>
      <c r="H327" s="203" cm="1">
        <f t="array" ref="H327">IF('Data Table'!H328="", "-",
   IF('Data Table'!H328="-", "-",
      IF(ISNUMBER('Data Table'!H328*1), 'Data Table'!H328,
         IF(ISNUMBER(SEARCH("hrs", 'Data Table'!H328)),
            IFERROR(
               ROUND(SUMPRODUCT(
                  VALUE(LEFT(_xlfn.TEXTSPLIT('Data Table'!H328, CHAR(10)), FIND("-", _xlfn.TEXTSPLIT('Data Table'!H328, CHAR(10)))-1)) *
                  (VALUE(MID(_xlfn.TEXTSPLIT('Data Table'!H328, CHAR(10)), FIND("-", _xlfn.TEXTSPLIT('Data Table'!H328, CHAR(10)))+2,
                  SEARCH("hrs", _xlfn.TEXTSPLIT('Data Table'!H328, CHAR(10)))-SEARCH("-", _xlfn.TEXTSPLIT('Data Table'!H328, CHAR(10)))-2))/12)
               ), 2),
               "-"
            )
         )
      )
   )
)</f>
        <v>10</v>
      </c>
      <c r="I327" s="203" cm="1">
        <f t="array" ref="I327">IF('Data Table'!I328="", "-",
   IF('Data Table'!I328="-", "-",
      IF(ISNUMBER('Data Table'!I328*1), 'Data Table'!I328,
         IF(ISNUMBER(SEARCH("hrs", 'Data Table'!I328)),
            IFERROR(
               ROUND(SUMPRODUCT(
                  VALUE(LEFT(_xlfn.TEXTSPLIT('Data Table'!I328, CHAR(10)), FIND("-", _xlfn.TEXTSPLIT('Data Table'!I328, CHAR(10)))-1)) *
                  (VALUE(MID(_xlfn.TEXTSPLIT('Data Table'!I328, CHAR(10)), FIND("-", _xlfn.TEXTSPLIT('Data Table'!I328, CHAR(10)))+2,
                  SEARCH("hrs", _xlfn.TEXTSPLIT('Data Table'!I328, CHAR(10)))-SEARCH("-", _xlfn.TEXTSPLIT('Data Table'!I328, CHAR(10)))-2))/12)
               ), 2),
               "-"
            )
         )
      )
   )
)</f>
        <v>11</v>
      </c>
      <c r="J327" s="203" cm="1">
        <f t="array" ref="J327">IF('Data Table'!J328="", "-",
   IF('Data Table'!J328="-", "-",
      IF(ISNUMBER('Data Table'!J328*1), 'Data Table'!J328,
         IF(ISNUMBER(SEARCH("hrs", 'Data Table'!J328)),
            IFERROR(
               ROUND(SUMPRODUCT(
                  VALUE(LEFT(_xlfn.TEXTSPLIT('Data Table'!J328, CHAR(10)), FIND("-", _xlfn.TEXTSPLIT('Data Table'!J328, CHAR(10)))-1)) *
                  (VALUE(MID(_xlfn.TEXTSPLIT('Data Table'!J328, CHAR(10)), FIND("-", _xlfn.TEXTSPLIT('Data Table'!J328, CHAR(10)))+2,
                  SEARCH("hrs", _xlfn.TEXTSPLIT('Data Table'!J328, CHAR(10)))-SEARCH("-", _xlfn.TEXTSPLIT('Data Table'!J328, CHAR(10)))-2))/12)
               ), 2),
               "-"
            )
         )
      )
   )
)</f>
        <v>3</v>
      </c>
      <c r="K327" s="203" cm="1">
        <f t="array" ref="K327">IF('Data Table'!K328="", "-",
   IF('Data Table'!K328="-", "-",
      IF(ISNUMBER('Data Table'!K328*1), 'Data Table'!K328,
         IF(ISNUMBER(SEARCH("hrs", 'Data Table'!K328)),
            IFERROR(
               ROUND(SUMPRODUCT(
                  VALUE(LEFT(_xlfn.TEXTSPLIT('Data Table'!K328, CHAR(10)), FIND("-", _xlfn.TEXTSPLIT('Data Table'!K328, CHAR(10)))-1)) *
                  (VALUE(MID(_xlfn.TEXTSPLIT('Data Table'!K328, CHAR(10)), FIND("-", _xlfn.TEXTSPLIT('Data Table'!K328, CHAR(10)))+2,
                  SEARCH("hrs", _xlfn.TEXTSPLIT('Data Table'!K328, CHAR(10)))-SEARCH("-", _xlfn.TEXTSPLIT('Data Table'!K328, CHAR(10)))-2))/12)
               ), 2),
               "-"
            )
         )
      )
   )
)</f>
        <v>4</v>
      </c>
      <c r="L327" s="203" cm="1">
        <f t="array" ref="L327">IF('Data Table'!N328="", "-",
   IF('Data Table'!N328="-", "-",
      IF(ISNUMBER('Data Table'!N328*1), 'Data Table'!N328,
         IF(ISNUMBER(SEARCH("hrs", 'Data Table'!N328)),
            IFERROR(
               ROUND(SUMPRODUCT(
                  VALUE(LEFT(_xlfn.TEXTSPLIT('Data Table'!N328, CHAR(10)), FIND("-", _xlfn.TEXTSPLIT('Data Table'!N328, CHAR(10)))-1)) *
                  (VALUE(MID(_xlfn.TEXTSPLIT('Data Table'!N328, CHAR(10)), FIND("-", _xlfn.TEXTSPLIT('Data Table'!N328, CHAR(10)))+2,
                  SEARCH("hrs", _xlfn.TEXTSPLIT('Data Table'!N328, CHAR(10)))-SEARCH("-", _xlfn.TEXTSPLIT('Data Table'!N328, CHAR(10)))-2))/12)
               ), 2),
               "-"
            )
         )
      )
   )
)</f>
        <v>2</v>
      </c>
      <c r="M327" s="203" cm="1">
        <f t="array" ref="M327">IF('Data Table'!O328="", "-",
   IF('Data Table'!O328="-", "-",
      IF(ISNUMBER('Data Table'!O328*1), 'Data Table'!O328,
         IF(ISNUMBER(SEARCH("hrs", 'Data Table'!O328)),
            IFERROR(
               ROUND(SUMPRODUCT(
                  VALUE(LEFT(_xlfn.TEXTSPLIT('Data Table'!O328, CHAR(10)), FIND("-", _xlfn.TEXTSPLIT('Data Table'!O328, CHAR(10)))-1)) *
                  (VALUE(MID(_xlfn.TEXTSPLIT('Data Table'!O328, CHAR(10)), FIND("-", _xlfn.TEXTSPLIT('Data Table'!O328, CHAR(10)))+2,
                  SEARCH("hrs", _xlfn.TEXTSPLIT('Data Table'!O328, CHAR(10)))-SEARCH("-", _xlfn.TEXTSPLIT('Data Table'!O328, CHAR(10)))-2))/12)
               ), 2),
               "-"
            )
         )
      )
   )
)</f>
        <v>2</v>
      </c>
      <c r="N327" s="203" cm="1">
        <f t="array" ref="N327">IF('Data Table'!P328="", "-",
   IF('Data Table'!P328="-", "-",
      IF(ISNUMBER('Data Table'!P328*1), 'Data Table'!P328,
         IF(ISNUMBER(SEARCH("hrs", 'Data Table'!P328)),
            IFERROR(
               ROUND(SUMPRODUCT(
                  VALUE(LEFT(_xlfn.TEXTSPLIT('Data Table'!P328, CHAR(10)), FIND("-", _xlfn.TEXTSPLIT('Data Table'!P328, CHAR(10)))-1)) *
                  (VALUE(MID(_xlfn.TEXTSPLIT('Data Table'!P328, CHAR(10)), FIND("-", _xlfn.TEXTSPLIT('Data Table'!P328, CHAR(10)))+2,
                  SEARCH("hrs", _xlfn.TEXTSPLIT('Data Table'!P328, CHAR(10)))-SEARCH("-", _xlfn.TEXTSPLIT('Data Table'!P328, CHAR(10)))-2))/12)
               ), 2),
               "-"
            )
         )
      )
   )
)</f>
        <v>7</v>
      </c>
      <c r="O327" s="203" cm="1">
        <f t="array" ref="O327">IF('Data Table'!Q328="", "-",
   IF('Data Table'!Q328="-", "-",
      IF(ISNUMBER('Data Table'!Q328*1), 'Data Table'!Q328,
         IF(ISNUMBER(SEARCH("hrs", 'Data Table'!Q328)),
            IFERROR(
               ROUND(SUMPRODUCT(
                  VALUE(LEFT(_xlfn.TEXTSPLIT('Data Table'!Q328, CHAR(10)), FIND("-", _xlfn.TEXTSPLIT('Data Table'!Q328, CHAR(10)))-1)) *
                  (VALUE(MID(_xlfn.TEXTSPLIT('Data Table'!Q328, CHAR(10)), FIND("-", _xlfn.TEXTSPLIT('Data Table'!Q328, CHAR(10)))+2,
                  SEARCH("hrs", _xlfn.TEXTSPLIT('Data Table'!Q328, CHAR(10)))-SEARCH("-", _xlfn.TEXTSPLIT('Data Table'!Q328, CHAR(10)))-2))/12)
               ), 2),
               "-"
            )
         )
      )
   )
)</f>
        <v>6</v>
      </c>
      <c r="P327" s="203" cm="1">
        <f t="array" ref="P327">IF('Data Table'!R328="", "-",
   IF('Data Table'!R328="-", "-",
      IF(ISNUMBER('Data Table'!R328*1), 'Data Table'!R328,
         IF(ISNUMBER(SEARCH("hrs", 'Data Table'!R328)),
            IFERROR(
               ROUND(SUMPRODUCT(
                  VALUE(LEFT(_xlfn.TEXTSPLIT('Data Table'!R328, CHAR(10)), FIND("-", _xlfn.TEXTSPLIT('Data Table'!R328, CHAR(10)))-1)) *
                  (VALUE(MID(_xlfn.TEXTSPLIT('Data Table'!R328, CHAR(10)), FIND("-", _xlfn.TEXTSPLIT('Data Table'!R328, CHAR(10)))+2,
                  SEARCH("hrs", _xlfn.TEXTSPLIT('Data Table'!R328, CHAR(10)))-SEARCH("-", _xlfn.TEXTSPLIT('Data Table'!R328, CHAR(10)))-2))/12)
               ), 2),
               "-"
            )
         )
      )
   )
)</f>
        <v>3</v>
      </c>
      <c r="Q327" s="203" cm="1">
        <f t="array" ref="Q327">IF('Data Table'!S328="", "-",
   IF('Data Table'!S328="-", "-",
      IF(ISNUMBER('Data Table'!S328*1), 'Data Table'!S328,
         IF(ISNUMBER(SEARCH("hrs", 'Data Table'!S328)),
            IFERROR(
               ROUND(SUMPRODUCT(
                  VALUE(LEFT(_xlfn.TEXTSPLIT('Data Table'!S328, CHAR(10)), FIND("-", _xlfn.TEXTSPLIT('Data Table'!S328, CHAR(10)))-1)) *
                  (VALUE(MID(_xlfn.TEXTSPLIT('Data Table'!S328, CHAR(10)), FIND("-", _xlfn.TEXTSPLIT('Data Table'!S328, CHAR(10)))+2,
                  SEARCH("hrs", _xlfn.TEXTSPLIT('Data Table'!S328, CHAR(10)))-SEARCH("-", _xlfn.TEXTSPLIT('Data Table'!S328, CHAR(10)))-2))/12)
               ), 2),
               "-"
            )
         )
      )
   )
)</f>
        <v>3</v>
      </c>
      <c r="R327" s="203" cm="1">
        <f t="array" ref="R327">IF('Data Table'!T328="", "-",
   IF('Data Table'!T328="-", "-",
      IF(ISNUMBER('Data Table'!T328*1), 'Data Table'!T328,
         IF(ISNUMBER(SEARCH("hrs", 'Data Table'!T328)),
            IFERROR(
               ROUND(SUMPRODUCT(
                  VALUE(LEFT(_xlfn.TEXTSPLIT('Data Table'!T328, CHAR(10)), FIND("-", _xlfn.TEXTSPLIT('Data Table'!T328, CHAR(10)))-1)) *
                  (VALUE(MID(_xlfn.TEXTSPLIT('Data Table'!T328, CHAR(10)), FIND("-", _xlfn.TEXTSPLIT('Data Table'!T328, CHAR(10)))+2,
                  SEARCH("hrs", _xlfn.TEXTSPLIT('Data Table'!T328, CHAR(10)))-SEARCH("-", _xlfn.TEXTSPLIT('Data Table'!T328, CHAR(10)))-2))/12)
               ), 2),
               "-"
            )
         )
      )
   )
)</f>
        <v>7</v>
      </c>
      <c r="S327" s="203" cm="1">
        <f t="array" ref="S327">IF('Data Table'!U328="", "-",
   IF('Data Table'!U328="-", "-",
      IF(ISNUMBER('Data Table'!U328*1), 'Data Table'!U328,
         IF(ISNUMBER(SEARCH("hrs", 'Data Table'!U328)),
            IFERROR(
               ROUND(SUMPRODUCT(
                  VALUE(LEFT(_xlfn.TEXTSPLIT('Data Table'!U328, CHAR(10)), FIND("-", _xlfn.TEXTSPLIT('Data Table'!U328, CHAR(10)))-1)) *
                  (VALUE(MID(_xlfn.TEXTSPLIT('Data Table'!U328, CHAR(10)), FIND("-", _xlfn.TEXTSPLIT('Data Table'!U328, CHAR(10)))+2,
                  SEARCH("hrs", _xlfn.TEXTSPLIT('Data Table'!U328, CHAR(10)))-SEARCH("-", _xlfn.TEXTSPLIT('Data Table'!U328, CHAR(10)))-2))/12)
               ), 2),
               "-"
            )
         )
      )
   )
)</f>
        <v>7</v>
      </c>
      <c r="T327" s="409">
        <v>27490.300999999999</v>
      </c>
      <c r="U327" s="400">
        <v>67406</v>
      </c>
      <c r="V327" s="400">
        <v>1062</v>
      </c>
    </row>
    <row r="328" spans="1:22" ht="15.75" customHeight="1">
      <c r="A328" s="405">
        <v>45638</v>
      </c>
      <c r="B328" s="203" cm="1">
        <f t="array" ref="B328">IF('Data Table'!B329="", "-",
   IF('Data Table'!B329="-", "-",
      IF(ISNUMBER('Data Table'!B329*1), 'Data Table'!B329,
         IF(ISNUMBER(SEARCH("hrs", 'Data Table'!B329)),
            IFERROR(
               ROUND(SUMPRODUCT(
                  VALUE(LEFT(_xlfn.TEXTSPLIT('Data Table'!B329, CHAR(10)), FIND("-", _xlfn.TEXTSPLIT('Data Table'!B329, CHAR(10)))-1)) *
                  (VALUE(MID(_xlfn.TEXTSPLIT('Data Table'!B329, CHAR(10)), FIND("-", _xlfn.TEXTSPLIT('Data Table'!B329, CHAR(10)))+2,
                  SEARCH("hrs", _xlfn.TEXTSPLIT('Data Table'!B329, CHAR(10)))-SEARCH("-", _xlfn.TEXTSPLIT('Data Table'!B329, CHAR(10)))-2))/12)
               ), 2),
               "-"
            )
         )
      )
   )
)</f>
        <v>164</v>
      </c>
      <c r="C328" s="203" cm="1">
        <f t="array" ref="C328">IF('Data Table'!C329="", "-",
   IF('Data Table'!C329="-", "-",
      IF(ISNUMBER('Data Table'!C329*1), 'Data Table'!C329,
         IF(ISNUMBER(SEARCH("hrs", 'Data Table'!C329)),
            IFERROR(
               ROUND(SUMPRODUCT(
                  VALUE(LEFT(_xlfn.TEXTSPLIT('Data Table'!C329, CHAR(10)), FIND("-", _xlfn.TEXTSPLIT('Data Table'!C329, CHAR(10)))-1)) *
                  (VALUE(MID(_xlfn.TEXTSPLIT('Data Table'!C329, CHAR(10)), FIND("-", _xlfn.TEXTSPLIT('Data Table'!C329, CHAR(10)))+2,
                  SEARCH("hrs", _xlfn.TEXTSPLIT('Data Table'!C329, CHAR(10)))-SEARCH("-", _xlfn.TEXTSPLIT('Data Table'!C329, CHAR(10)))-2))/12)
               ), 2),
               "-"
            )
         )
      )
   )
)</f>
        <v>120</v>
      </c>
      <c r="D328" s="203" cm="1">
        <f t="array" ref="D328">IF('Data Table'!D329="", "-",
   IF('Data Table'!D329="-", "-",
      IF(ISNUMBER('Data Table'!D329*1), 'Data Table'!D329,
         IF(ISNUMBER(SEARCH("hrs", 'Data Table'!D329)),
            IFERROR(
               ROUND(SUMPRODUCT(
                  VALUE(LEFT(_xlfn.TEXTSPLIT('Data Table'!D329, CHAR(10)), FIND("-", _xlfn.TEXTSPLIT('Data Table'!D329, CHAR(10)))-1)) *
                  (VALUE(MID(_xlfn.TEXTSPLIT('Data Table'!D329, CHAR(10)), FIND("-", _xlfn.TEXTSPLIT('Data Table'!D329, CHAR(10)))+2,
                  SEARCH("hrs", _xlfn.TEXTSPLIT('Data Table'!D329, CHAR(10)))-SEARCH("-", _xlfn.TEXTSPLIT('Data Table'!D329, CHAR(10)))-2))/12)
               ), 2),
               "-"
            )
         )
      )
   )
)</f>
        <v>28</v>
      </c>
      <c r="E328" s="203" cm="1">
        <f t="array" ref="E328">IF('Data Table'!E329="", "-",
   IF('Data Table'!E329="-", "-",
      IF(ISNUMBER('Data Table'!E329*1), 'Data Table'!E329,
         IF(ISNUMBER(SEARCH("hrs", 'Data Table'!E329)),
            IFERROR(
               ROUND(SUMPRODUCT(
                  VALUE(LEFT(_xlfn.TEXTSPLIT('Data Table'!E329, CHAR(10)), FIND("-", _xlfn.TEXTSPLIT('Data Table'!E329, CHAR(10)))-1)) *
                  (VALUE(MID(_xlfn.TEXTSPLIT('Data Table'!E329, CHAR(10)), FIND("-", _xlfn.TEXTSPLIT('Data Table'!E329, CHAR(10)))+2,
                  SEARCH("hrs", _xlfn.TEXTSPLIT('Data Table'!E329, CHAR(10)))-SEARCH("-", _xlfn.TEXTSPLIT('Data Table'!E329, CHAR(10)))-2))/12)
               ), 2),
               "-"
            )
         )
      )
   )
)</f>
        <v>29</v>
      </c>
      <c r="F328" s="203" cm="1">
        <f t="array" ref="F328">IF('Data Table'!F329="", "-",
   IF('Data Table'!F329="-", "-",
      IF(ISNUMBER('Data Table'!F329*1), 'Data Table'!F329,
         IF(ISNUMBER(SEARCH("hrs", 'Data Table'!F329)),
            IFERROR(
               ROUND(SUMPRODUCT(
                  VALUE(LEFT(_xlfn.TEXTSPLIT('Data Table'!F329, CHAR(10)), FIND("-", _xlfn.TEXTSPLIT('Data Table'!F329, CHAR(10)))-1)) *
                  (VALUE(MID(_xlfn.TEXTSPLIT('Data Table'!F329, CHAR(10)), FIND("-", _xlfn.TEXTSPLIT('Data Table'!F329, CHAR(10)))+2,
                  SEARCH("hrs", _xlfn.TEXTSPLIT('Data Table'!F329, CHAR(10)))-SEARCH("-", _xlfn.TEXTSPLIT('Data Table'!F329, CHAR(10)))-2))/12)
               ), 2),
               "-"
            )
         )
      )
   )
)</f>
        <v>10</v>
      </c>
      <c r="G328" s="203" cm="1">
        <f t="array" ref="G328">IF('Data Table'!G329="", "-",
   IF('Data Table'!G329="-", "-",
      IF(ISNUMBER('Data Table'!G329*1), 'Data Table'!G329,
         IF(ISNUMBER(SEARCH("hrs", 'Data Table'!G329)),
            IFERROR(
               ROUND(SUMPRODUCT(
                  VALUE(LEFT(_xlfn.TEXTSPLIT('Data Table'!G329, CHAR(10)), FIND("-", _xlfn.TEXTSPLIT('Data Table'!G329, CHAR(10)))-1)) *
                  (VALUE(MID(_xlfn.TEXTSPLIT('Data Table'!G329, CHAR(10)), FIND("-", _xlfn.TEXTSPLIT('Data Table'!G329, CHAR(10)))+2,
                  SEARCH("hrs", _xlfn.TEXTSPLIT('Data Table'!G329, CHAR(10)))-SEARCH("-", _xlfn.TEXTSPLIT('Data Table'!G329, CHAR(10)))-2))/12)
               ), 2),
               "-"
            )
         )
      )
   )
)</f>
        <v>10</v>
      </c>
      <c r="H328" s="203" cm="1">
        <f t="array" ref="H328">IF('Data Table'!H329="", "-",
   IF('Data Table'!H329="-", "-",
      IF(ISNUMBER('Data Table'!H329*1), 'Data Table'!H329,
         IF(ISNUMBER(SEARCH("hrs", 'Data Table'!H329)),
            IFERROR(
               ROUND(SUMPRODUCT(
                  VALUE(LEFT(_xlfn.TEXTSPLIT('Data Table'!H329, CHAR(10)), FIND("-", _xlfn.TEXTSPLIT('Data Table'!H329, CHAR(10)))-1)) *
                  (VALUE(MID(_xlfn.TEXTSPLIT('Data Table'!H329, CHAR(10)), FIND("-", _xlfn.TEXTSPLIT('Data Table'!H329, CHAR(10)))+2,
                  SEARCH("hrs", _xlfn.TEXTSPLIT('Data Table'!H329, CHAR(10)))-SEARCH("-", _xlfn.TEXTSPLIT('Data Table'!H329, CHAR(10)))-2))/12)
               ), 2),
               "-"
            )
         )
      )
   )
)</f>
        <v>9</v>
      </c>
      <c r="I328" s="203" cm="1">
        <f t="array" ref="I328">IF('Data Table'!I329="", "-",
   IF('Data Table'!I329="-", "-",
      IF(ISNUMBER('Data Table'!I329*1), 'Data Table'!I329,
         IF(ISNUMBER(SEARCH("hrs", 'Data Table'!I329)),
            IFERROR(
               ROUND(SUMPRODUCT(
                  VALUE(LEFT(_xlfn.TEXTSPLIT('Data Table'!I329, CHAR(10)), FIND("-", _xlfn.TEXTSPLIT('Data Table'!I329, CHAR(10)))-1)) *
                  (VALUE(MID(_xlfn.TEXTSPLIT('Data Table'!I329, CHAR(10)), FIND("-", _xlfn.TEXTSPLIT('Data Table'!I329, CHAR(10)))+2,
                  SEARCH("hrs", _xlfn.TEXTSPLIT('Data Table'!I329, CHAR(10)))-SEARCH("-", _xlfn.TEXTSPLIT('Data Table'!I329, CHAR(10)))-2))/12)
               ), 2),
               "-"
            )
         )
      )
   )
)</f>
        <v>11</v>
      </c>
      <c r="J328" s="203" cm="1">
        <f t="array" ref="J328">IF('Data Table'!J329="", "-",
   IF('Data Table'!J329="-", "-",
      IF(ISNUMBER('Data Table'!J329*1), 'Data Table'!J329,
         IF(ISNUMBER(SEARCH("hrs", 'Data Table'!J329)),
            IFERROR(
               ROUND(SUMPRODUCT(
                  VALUE(LEFT(_xlfn.TEXTSPLIT('Data Table'!J329, CHAR(10)), FIND("-", _xlfn.TEXTSPLIT('Data Table'!J329, CHAR(10)))-1)) *
                  (VALUE(MID(_xlfn.TEXTSPLIT('Data Table'!J329, CHAR(10)), FIND("-", _xlfn.TEXTSPLIT('Data Table'!J329, CHAR(10)))+2,
                  SEARCH("hrs", _xlfn.TEXTSPLIT('Data Table'!J329, CHAR(10)))-SEARCH("-", _xlfn.TEXTSPLIT('Data Table'!J329, CHAR(10)))-2))/12)
               ), 2),
               "-"
            )
         )
      )
   )
)</f>
        <v>2</v>
      </c>
      <c r="K328" s="203" cm="1">
        <f t="array" ref="K328">IF('Data Table'!K329="", "-",
   IF('Data Table'!K329="-", "-",
      IF(ISNUMBER('Data Table'!K329*1), 'Data Table'!K329,
         IF(ISNUMBER(SEARCH("hrs", 'Data Table'!K329)),
            IFERROR(
               ROUND(SUMPRODUCT(
                  VALUE(LEFT(_xlfn.TEXTSPLIT('Data Table'!K329, CHAR(10)), FIND("-", _xlfn.TEXTSPLIT('Data Table'!K329, CHAR(10)))-1)) *
                  (VALUE(MID(_xlfn.TEXTSPLIT('Data Table'!K329, CHAR(10)), FIND("-", _xlfn.TEXTSPLIT('Data Table'!K329, CHAR(10)))+2,
                  SEARCH("hrs", _xlfn.TEXTSPLIT('Data Table'!K329, CHAR(10)))-SEARCH("-", _xlfn.TEXTSPLIT('Data Table'!K329, CHAR(10)))-2))/12)
               ), 2),
               "-"
            )
         )
      )
   )
)</f>
        <v>3</v>
      </c>
      <c r="L328" s="203" cm="1">
        <f t="array" ref="L328">IF('Data Table'!N329="", "-",
   IF('Data Table'!N329="-", "-",
      IF(ISNUMBER('Data Table'!N329*1), 'Data Table'!N329,
         IF(ISNUMBER(SEARCH("hrs", 'Data Table'!N329)),
            IFERROR(
               ROUND(SUMPRODUCT(
                  VALUE(LEFT(_xlfn.TEXTSPLIT('Data Table'!N329, CHAR(10)), FIND("-", _xlfn.TEXTSPLIT('Data Table'!N329, CHAR(10)))-1)) *
                  (VALUE(MID(_xlfn.TEXTSPLIT('Data Table'!N329, CHAR(10)), FIND("-", _xlfn.TEXTSPLIT('Data Table'!N329, CHAR(10)))+2,
                  SEARCH("hrs", _xlfn.TEXTSPLIT('Data Table'!N329, CHAR(10)))-SEARCH("-", _xlfn.TEXTSPLIT('Data Table'!N329, CHAR(10)))-2))/12)
               ), 2),
               "-"
            )
         )
      )
   )
)</f>
        <v>3</v>
      </c>
      <c r="M328" s="203" cm="1">
        <f t="array" ref="M328">IF('Data Table'!O329="", "-",
   IF('Data Table'!O329="-", "-",
      IF(ISNUMBER('Data Table'!O329*1), 'Data Table'!O329,
         IF(ISNUMBER(SEARCH("hrs", 'Data Table'!O329)),
            IFERROR(
               ROUND(SUMPRODUCT(
                  VALUE(LEFT(_xlfn.TEXTSPLIT('Data Table'!O329, CHAR(10)), FIND("-", _xlfn.TEXTSPLIT('Data Table'!O329, CHAR(10)))-1)) *
                  (VALUE(MID(_xlfn.TEXTSPLIT('Data Table'!O329, CHAR(10)), FIND("-", _xlfn.TEXTSPLIT('Data Table'!O329, CHAR(10)))+2,
                  SEARCH("hrs", _xlfn.TEXTSPLIT('Data Table'!O329, CHAR(10)))-SEARCH("-", _xlfn.TEXTSPLIT('Data Table'!O329, CHAR(10)))-2))/12)
               ), 2),
               "-"
            )
         )
      )
   )
)</f>
        <v>2</v>
      </c>
      <c r="N328" s="203" cm="1">
        <f t="array" ref="N328">IF('Data Table'!P329="", "-",
   IF('Data Table'!P329="-", "-",
      IF(ISNUMBER('Data Table'!P329*1), 'Data Table'!P329,
         IF(ISNUMBER(SEARCH("hrs", 'Data Table'!P329)),
            IFERROR(
               ROUND(SUMPRODUCT(
                  VALUE(LEFT(_xlfn.TEXTSPLIT('Data Table'!P329, CHAR(10)), FIND("-", _xlfn.TEXTSPLIT('Data Table'!P329, CHAR(10)))-1)) *
                  (VALUE(MID(_xlfn.TEXTSPLIT('Data Table'!P329, CHAR(10)), FIND("-", _xlfn.TEXTSPLIT('Data Table'!P329, CHAR(10)))+2,
                  SEARCH("hrs", _xlfn.TEXTSPLIT('Data Table'!P329, CHAR(10)))-SEARCH("-", _xlfn.TEXTSPLIT('Data Table'!P329, CHAR(10)))-2))/12)
               ), 2),
               "-"
            )
         )
      )
   )
)</f>
        <v>6</v>
      </c>
      <c r="O328" s="203" cm="1">
        <f t="array" ref="O328">IF('Data Table'!Q329="", "-",
   IF('Data Table'!Q329="-", "-",
      IF(ISNUMBER('Data Table'!Q329*1), 'Data Table'!Q329,
         IF(ISNUMBER(SEARCH("hrs", 'Data Table'!Q329)),
            IFERROR(
               ROUND(SUMPRODUCT(
                  VALUE(LEFT(_xlfn.TEXTSPLIT('Data Table'!Q329, CHAR(10)), FIND("-", _xlfn.TEXTSPLIT('Data Table'!Q329, CHAR(10)))-1)) *
                  (VALUE(MID(_xlfn.TEXTSPLIT('Data Table'!Q329, CHAR(10)), FIND("-", _xlfn.TEXTSPLIT('Data Table'!Q329, CHAR(10)))+2,
                  SEARCH("hrs", _xlfn.TEXTSPLIT('Data Table'!Q329, CHAR(10)))-SEARCH("-", _xlfn.TEXTSPLIT('Data Table'!Q329, CHAR(10)))-2))/12)
               ), 2),
               "-"
            )
         )
      )
   )
)</f>
        <v>6.33</v>
      </c>
      <c r="P328" s="203" cm="1">
        <f t="array" ref="P328">IF('Data Table'!R329="", "-",
   IF('Data Table'!R329="-", "-",
      IF(ISNUMBER('Data Table'!R329*1), 'Data Table'!R329,
         IF(ISNUMBER(SEARCH("hrs", 'Data Table'!R329)),
            IFERROR(
               ROUND(SUMPRODUCT(
                  VALUE(LEFT(_xlfn.TEXTSPLIT('Data Table'!R329, CHAR(10)), FIND("-", _xlfn.TEXTSPLIT('Data Table'!R329, CHAR(10)))-1)) *
                  (VALUE(MID(_xlfn.TEXTSPLIT('Data Table'!R329, CHAR(10)), FIND("-", _xlfn.TEXTSPLIT('Data Table'!R329, CHAR(10)))+2,
                  SEARCH("hrs", _xlfn.TEXTSPLIT('Data Table'!R329, CHAR(10)))-SEARCH("-", _xlfn.TEXTSPLIT('Data Table'!R329, CHAR(10)))-2))/12)
               ), 2),
               "-"
            )
         )
      )
   )
)</f>
        <v>3</v>
      </c>
      <c r="Q328" s="203" cm="1">
        <f t="array" ref="Q328">IF('Data Table'!S329="", "-",
   IF('Data Table'!S329="-", "-",
      IF(ISNUMBER('Data Table'!S329*1), 'Data Table'!S329,
         IF(ISNUMBER(SEARCH("hrs", 'Data Table'!S329)),
            IFERROR(
               ROUND(SUMPRODUCT(
                  VALUE(LEFT(_xlfn.TEXTSPLIT('Data Table'!S329, CHAR(10)), FIND("-", _xlfn.TEXTSPLIT('Data Table'!S329, CHAR(10)))-1)) *
                  (VALUE(MID(_xlfn.TEXTSPLIT('Data Table'!S329, CHAR(10)), FIND("-", _xlfn.TEXTSPLIT('Data Table'!S329, CHAR(10)))+2,
                  SEARCH("hrs", _xlfn.TEXTSPLIT('Data Table'!S329, CHAR(10)))-SEARCH("-", _xlfn.TEXTSPLIT('Data Table'!S329, CHAR(10)))-2))/12)
               ), 2),
               "-"
            )
         )
      )
   )
)</f>
        <v>3</v>
      </c>
      <c r="R328" s="203" cm="1">
        <f t="array" ref="R328">IF('Data Table'!T329="", "-",
   IF('Data Table'!T329="-", "-",
      IF(ISNUMBER('Data Table'!T329*1), 'Data Table'!T329,
         IF(ISNUMBER(SEARCH("hrs", 'Data Table'!T329)),
            IFERROR(
               ROUND(SUMPRODUCT(
                  VALUE(LEFT(_xlfn.TEXTSPLIT('Data Table'!T329, CHAR(10)), FIND("-", _xlfn.TEXTSPLIT('Data Table'!T329, CHAR(10)))-1)) *
                  (VALUE(MID(_xlfn.TEXTSPLIT('Data Table'!T329, CHAR(10)), FIND("-", _xlfn.TEXTSPLIT('Data Table'!T329, CHAR(10)))+2,
                  SEARCH("hrs", _xlfn.TEXTSPLIT('Data Table'!T329, CHAR(10)))-SEARCH("-", _xlfn.TEXTSPLIT('Data Table'!T329, CHAR(10)))-2))/12)
               ), 2),
               "-"
            )
         )
      )
   )
)</f>
        <v>7</v>
      </c>
      <c r="S328" s="203" cm="1">
        <f t="array" ref="S328">IF('Data Table'!U329="", "-",
   IF('Data Table'!U329="-", "-",
      IF(ISNUMBER('Data Table'!U329*1), 'Data Table'!U329,
         IF(ISNUMBER(SEARCH("hrs", 'Data Table'!U329)),
            IFERROR(
               ROUND(SUMPRODUCT(
                  VALUE(LEFT(_xlfn.TEXTSPLIT('Data Table'!U329, CHAR(10)), FIND("-", _xlfn.TEXTSPLIT('Data Table'!U329, CHAR(10)))-1)) *
                  (VALUE(MID(_xlfn.TEXTSPLIT('Data Table'!U329, CHAR(10)), FIND("-", _xlfn.TEXTSPLIT('Data Table'!U329, CHAR(10)))+2,
                  SEARCH("hrs", _xlfn.TEXTSPLIT('Data Table'!U329, CHAR(10)))-SEARCH("-", _xlfn.TEXTSPLIT('Data Table'!U329, CHAR(10)))-2))/12)
               ), 2),
               "-"
            )
         )
      )
   )
)</f>
        <v>7</v>
      </c>
      <c r="T328" s="409">
        <v>27406.433000000001</v>
      </c>
      <c r="U328" s="400">
        <v>62261</v>
      </c>
      <c r="V328" s="400">
        <v>922</v>
      </c>
    </row>
    <row r="329" spans="1:22" ht="15.75" customHeight="1">
      <c r="A329" s="405">
        <v>45639</v>
      </c>
      <c r="B329" s="203" cm="1">
        <f t="array" ref="B329">IF('Data Table'!B330="", "-",
   IF('Data Table'!B330="-", "-",
      IF(ISNUMBER('Data Table'!B330*1), 'Data Table'!B330,
         IF(ISNUMBER(SEARCH("hrs", 'Data Table'!B330)),
            IFERROR(
               ROUND(SUMPRODUCT(
                  VALUE(LEFT(_xlfn.TEXTSPLIT('Data Table'!B330, CHAR(10)), FIND("-", _xlfn.TEXTSPLIT('Data Table'!B330, CHAR(10)))-1)) *
                  (VALUE(MID(_xlfn.TEXTSPLIT('Data Table'!B330, CHAR(10)), FIND("-", _xlfn.TEXTSPLIT('Data Table'!B330, CHAR(10)))+2,
                  SEARCH("hrs", _xlfn.TEXTSPLIT('Data Table'!B330, CHAR(10)))-SEARCH("-", _xlfn.TEXTSPLIT('Data Table'!B330, CHAR(10)))-2))/12)
               ), 2),
               "-"
            )
         )
      )
   )
)</f>
        <v>164</v>
      </c>
      <c r="C329" s="203" cm="1">
        <f t="array" ref="C329">IF('Data Table'!C330="", "-",
   IF('Data Table'!C330="-", "-",
      IF(ISNUMBER('Data Table'!C330*1), 'Data Table'!C330,
         IF(ISNUMBER(SEARCH("hrs", 'Data Table'!C330)),
            IFERROR(
               ROUND(SUMPRODUCT(
                  VALUE(LEFT(_xlfn.TEXTSPLIT('Data Table'!C330, CHAR(10)), FIND("-", _xlfn.TEXTSPLIT('Data Table'!C330, CHAR(10)))-1)) *
                  (VALUE(MID(_xlfn.TEXTSPLIT('Data Table'!C330, CHAR(10)), FIND("-", _xlfn.TEXTSPLIT('Data Table'!C330, CHAR(10)))+2,
                  SEARCH("hrs", _xlfn.TEXTSPLIT('Data Table'!C330, CHAR(10)))-SEARCH("-", _xlfn.TEXTSPLIT('Data Table'!C330, CHAR(10)))-2))/12)
               ), 2),
               "-"
            )
         )
      )
   )
)</f>
        <v>120</v>
      </c>
      <c r="D329" s="203" cm="1">
        <f t="array" ref="D329">IF('Data Table'!D330="", "-",
   IF('Data Table'!D330="-", "-",
      IF(ISNUMBER('Data Table'!D330*1), 'Data Table'!D330,
         IF(ISNUMBER(SEARCH("hrs", 'Data Table'!D330)),
            IFERROR(
               ROUND(SUMPRODUCT(
                  VALUE(LEFT(_xlfn.TEXTSPLIT('Data Table'!D330, CHAR(10)), FIND("-", _xlfn.TEXTSPLIT('Data Table'!D330, CHAR(10)))-1)) *
                  (VALUE(MID(_xlfn.TEXTSPLIT('Data Table'!D330, CHAR(10)), FIND("-", _xlfn.TEXTSPLIT('Data Table'!D330, CHAR(10)))+2,
                  SEARCH("hrs", _xlfn.TEXTSPLIT('Data Table'!D330, CHAR(10)))-SEARCH("-", _xlfn.TEXTSPLIT('Data Table'!D330, CHAR(10)))-2))/12)
               ), 2),
               "-"
            )
         )
      )
   )
)</f>
        <v>28</v>
      </c>
      <c r="E329" s="203" cm="1">
        <f t="array" ref="E329">IF('Data Table'!E330="", "-",
   IF('Data Table'!E330="-", "-",
      IF(ISNUMBER('Data Table'!E330*1), 'Data Table'!E330,
         IF(ISNUMBER(SEARCH("hrs", 'Data Table'!E330)),
            IFERROR(
               ROUND(SUMPRODUCT(
                  VALUE(LEFT(_xlfn.TEXTSPLIT('Data Table'!E330, CHAR(10)), FIND("-", _xlfn.TEXTSPLIT('Data Table'!E330, CHAR(10)))-1)) *
                  (VALUE(MID(_xlfn.TEXTSPLIT('Data Table'!E330, CHAR(10)), FIND("-", _xlfn.TEXTSPLIT('Data Table'!E330, CHAR(10)))+2,
                  SEARCH("hrs", _xlfn.TEXTSPLIT('Data Table'!E330, CHAR(10)))-SEARCH("-", _xlfn.TEXTSPLIT('Data Table'!E330, CHAR(10)))-2))/12)
               ), 2),
               "-"
            )
         )
      )
   )
)</f>
        <v>29</v>
      </c>
      <c r="F329" s="203" cm="1">
        <f t="array" ref="F329">IF('Data Table'!F330="", "-",
   IF('Data Table'!F330="-", "-",
      IF(ISNUMBER('Data Table'!F330*1), 'Data Table'!F330,
         IF(ISNUMBER(SEARCH("hrs", 'Data Table'!F330)),
            IFERROR(
               ROUND(SUMPRODUCT(
                  VALUE(LEFT(_xlfn.TEXTSPLIT('Data Table'!F330, CHAR(10)), FIND("-", _xlfn.TEXTSPLIT('Data Table'!F330, CHAR(10)))-1)) *
                  (VALUE(MID(_xlfn.TEXTSPLIT('Data Table'!F330, CHAR(10)), FIND("-", _xlfn.TEXTSPLIT('Data Table'!F330, CHAR(10)))+2,
                  SEARCH("hrs", _xlfn.TEXTSPLIT('Data Table'!F330, CHAR(10)))-SEARCH("-", _xlfn.TEXTSPLIT('Data Table'!F330, CHAR(10)))-2))/12)
               ), 2),
               "-"
            )
         )
      )
   )
)</f>
        <v>10</v>
      </c>
      <c r="G329" s="203" cm="1">
        <f t="array" ref="G329">IF('Data Table'!G330="", "-",
   IF('Data Table'!G330="-", "-",
      IF(ISNUMBER('Data Table'!G330*1), 'Data Table'!G330,
         IF(ISNUMBER(SEARCH("hrs", 'Data Table'!G330)),
            IFERROR(
               ROUND(SUMPRODUCT(
                  VALUE(LEFT(_xlfn.TEXTSPLIT('Data Table'!G330, CHAR(10)), FIND("-", _xlfn.TEXTSPLIT('Data Table'!G330, CHAR(10)))-1)) *
                  (VALUE(MID(_xlfn.TEXTSPLIT('Data Table'!G330, CHAR(10)), FIND("-", _xlfn.TEXTSPLIT('Data Table'!G330, CHAR(10)))+2,
                  SEARCH("hrs", _xlfn.TEXTSPLIT('Data Table'!G330, CHAR(10)))-SEARCH("-", _xlfn.TEXTSPLIT('Data Table'!G330, CHAR(10)))-2))/12)
               ), 2),
               "-"
            )
         )
      )
   )
)</f>
        <v>10</v>
      </c>
      <c r="H329" s="203" cm="1">
        <f t="array" ref="H329">IF('Data Table'!H330="", "-",
   IF('Data Table'!H330="-", "-",
      IF(ISNUMBER('Data Table'!H330*1), 'Data Table'!H330,
         IF(ISNUMBER(SEARCH("hrs", 'Data Table'!H330)),
            IFERROR(
               ROUND(SUMPRODUCT(
                  VALUE(LEFT(_xlfn.TEXTSPLIT('Data Table'!H330, CHAR(10)), FIND("-", _xlfn.TEXTSPLIT('Data Table'!H330, CHAR(10)))-1)) *
                  (VALUE(MID(_xlfn.TEXTSPLIT('Data Table'!H330, CHAR(10)), FIND("-", _xlfn.TEXTSPLIT('Data Table'!H330, CHAR(10)))+2,
                  SEARCH("hrs", _xlfn.TEXTSPLIT('Data Table'!H330, CHAR(10)))-SEARCH("-", _xlfn.TEXTSPLIT('Data Table'!H330, CHAR(10)))-2))/12)
               ), 2),
               "-"
            )
         )
      )
   )
)</f>
        <v>9</v>
      </c>
      <c r="I329" s="203" cm="1">
        <f t="array" ref="I329">IF('Data Table'!I330="", "-",
   IF('Data Table'!I330="-", "-",
      IF(ISNUMBER('Data Table'!I330*1), 'Data Table'!I330,
         IF(ISNUMBER(SEARCH("hrs", 'Data Table'!I330)),
            IFERROR(
               ROUND(SUMPRODUCT(
                  VALUE(LEFT(_xlfn.TEXTSPLIT('Data Table'!I330, CHAR(10)), FIND("-", _xlfn.TEXTSPLIT('Data Table'!I330, CHAR(10)))-1)) *
                  (VALUE(MID(_xlfn.TEXTSPLIT('Data Table'!I330, CHAR(10)), FIND("-", _xlfn.TEXTSPLIT('Data Table'!I330, CHAR(10)))+2,
                  SEARCH("hrs", _xlfn.TEXTSPLIT('Data Table'!I330, CHAR(10)))-SEARCH("-", _xlfn.TEXTSPLIT('Data Table'!I330, CHAR(10)))-2))/12)
               ), 2),
               "-"
            )
         )
      )
   )
)</f>
        <v>9</v>
      </c>
      <c r="J329" s="203" cm="1">
        <f t="array" ref="J329">IF('Data Table'!J330="", "-",
   IF('Data Table'!J330="-", "-",
      IF(ISNUMBER('Data Table'!J330*1), 'Data Table'!J330,
         IF(ISNUMBER(SEARCH("hrs", 'Data Table'!J330)),
            IFERROR(
               ROUND(SUMPRODUCT(
                  VALUE(LEFT(_xlfn.TEXTSPLIT('Data Table'!J330, CHAR(10)), FIND("-", _xlfn.TEXTSPLIT('Data Table'!J330, CHAR(10)))-1)) *
                  (VALUE(MID(_xlfn.TEXTSPLIT('Data Table'!J330, CHAR(10)), FIND("-", _xlfn.TEXTSPLIT('Data Table'!J330, CHAR(10)))+2,
                  SEARCH("hrs", _xlfn.TEXTSPLIT('Data Table'!J330, CHAR(10)))-SEARCH("-", _xlfn.TEXTSPLIT('Data Table'!J330, CHAR(10)))-2))/12)
               ), 2),
               "-"
            )
         )
      )
   )
)</f>
        <v>2</v>
      </c>
      <c r="K329" s="203" cm="1">
        <f t="array" ref="K329">IF('Data Table'!K330="", "-",
   IF('Data Table'!K330="-", "-",
      IF(ISNUMBER('Data Table'!K330*1), 'Data Table'!K330,
         IF(ISNUMBER(SEARCH("hrs", 'Data Table'!K330)),
            IFERROR(
               ROUND(SUMPRODUCT(
                  VALUE(LEFT(_xlfn.TEXTSPLIT('Data Table'!K330, CHAR(10)), FIND("-", _xlfn.TEXTSPLIT('Data Table'!K330, CHAR(10)))-1)) *
                  (VALUE(MID(_xlfn.TEXTSPLIT('Data Table'!K330, CHAR(10)), FIND("-", _xlfn.TEXTSPLIT('Data Table'!K330, CHAR(10)))+2,
                  SEARCH("hrs", _xlfn.TEXTSPLIT('Data Table'!K330, CHAR(10)))-SEARCH("-", _xlfn.TEXTSPLIT('Data Table'!K330, CHAR(10)))-2))/12)
               ), 2),
               "-"
            )
         )
      )
   )
)</f>
        <v>3</v>
      </c>
      <c r="L329" s="203" cm="1">
        <f t="array" ref="L329">IF('Data Table'!N330="", "-",
   IF('Data Table'!N330="-", "-",
      IF(ISNUMBER('Data Table'!N330*1), 'Data Table'!N330,
         IF(ISNUMBER(SEARCH("hrs", 'Data Table'!N330)),
            IFERROR(
               ROUND(SUMPRODUCT(
                  VALUE(LEFT(_xlfn.TEXTSPLIT('Data Table'!N330, CHAR(10)), FIND("-", _xlfn.TEXTSPLIT('Data Table'!N330, CHAR(10)))-1)) *
                  (VALUE(MID(_xlfn.TEXTSPLIT('Data Table'!N330, CHAR(10)), FIND("-", _xlfn.TEXTSPLIT('Data Table'!N330, CHAR(10)))+2,
                  SEARCH("hrs", _xlfn.TEXTSPLIT('Data Table'!N330, CHAR(10)))-SEARCH("-", _xlfn.TEXTSPLIT('Data Table'!N330, CHAR(10)))-2))/12)
               ), 2),
               "-"
            )
         )
      )
   )
)</f>
        <v>2</v>
      </c>
      <c r="M329" s="203" cm="1">
        <f t="array" ref="M329">IF('Data Table'!O330="", "-",
   IF('Data Table'!O330="-", "-",
      IF(ISNUMBER('Data Table'!O330*1), 'Data Table'!O330,
         IF(ISNUMBER(SEARCH("hrs", 'Data Table'!O330)),
            IFERROR(
               ROUND(SUMPRODUCT(
                  VALUE(LEFT(_xlfn.TEXTSPLIT('Data Table'!O330, CHAR(10)), FIND("-", _xlfn.TEXTSPLIT('Data Table'!O330, CHAR(10)))-1)) *
                  (VALUE(MID(_xlfn.TEXTSPLIT('Data Table'!O330, CHAR(10)), FIND("-", _xlfn.TEXTSPLIT('Data Table'!O330, CHAR(10)))+2,
                  SEARCH("hrs", _xlfn.TEXTSPLIT('Data Table'!O330, CHAR(10)))-SEARCH("-", _xlfn.TEXTSPLIT('Data Table'!O330, CHAR(10)))-2))/12)
               ), 2),
               "-"
            )
         )
      )
   )
)</f>
        <v>1</v>
      </c>
      <c r="N329" s="203" cm="1">
        <f t="array" ref="N329">IF('Data Table'!P330="", "-",
   IF('Data Table'!P330="-", "-",
      IF(ISNUMBER('Data Table'!P330*1), 'Data Table'!P330,
         IF(ISNUMBER(SEARCH("hrs", 'Data Table'!P330)),
            IFERROR(
               ROUND(SUMPRODUCT(
                  VALUE(LEFT(_xlfn.TEXTSPLIT('Data Table'!P330, CHAR(10)), FIND("-", _xlfn.TEXTSPLIT('Data Table'!P330, CHAR(10)))-1)) *
                  (VALUE(MID(_xlfn.TEXTSPLIT('Data Table'!P330, CHAR(10)), FIND("-", _xlfn.TEXTSPLIT('Data Table'!P330, CHAR(10)))+2,
                  SEARCH("hrs", _xlfn.TEXTSPLIT('Data Table'!P330, CHAR(10)))-SEARCH("-", _xlfn.TEXTSPLIT('Data Table'!P330, CHAR(10)))-2))/12)
               ), 2),
               "-"
            )
         )
      )
   )
)</f>
        <v>6.33</v>
      </c>
      <c r="O329" s="203" cm="1">
        <f t="array" ref="O329">IF('Data Table'!Q330="", "-",
   IF('Data Table'!Q330="-", "-",
      IF(ISNUMBER('Data Table'!Q330*1), 'Data Table'!Q330,
         IF(ISNUMBER(SEARCH("hrs", 'Data Table'!Q330)),
            IFERROR(
               ROUND(SUMPRODUCT(
                  VALUE(LEFT(_xlfn.TEXTSPLIT('Data Table'!Q330, CHAR(10)), FIND("-", _xlfn.TEXTSPLIT('Data Table'!Q330, CHAR(10)))-1)) *
                  (VALUE(MID(_xlfn.TEXTSPLIT('Data Table'!Q330, CHAR(10)), FIND("-", _xlfn.TEXTSPLIT('Data Table'!Q330, CHAR(10)))+2,
                  SEARCH("hrs", _xlfn.TEXTSPLIT('Data Table'!Q330, CHAR(10)))-SEARCH("-", _xlfn.TEXTSPLIT('Data Table'!Q330, CHAR(10)))-2))/12)
               ), 2),
               "-"
            )
         )
      )
   )
)</f>
        <v>5</v>
      </c>
      <c r="P329" s="203" cm="1">
        <f t="array" ref="P329">IF('Data Table'!R330="", "-",
   IF('Data Table'!R330="-", "-",
      IF(ISNUMBER('Data Table'!R330*1), 'Data Table'!R330,
         IF(ISNUMBER(SEARCH("hrs", 'Data Table'!R330)),
            IFERROR(
               ROUND(SUMPRODUCT(
                  VALUE(LEFT(_xlfn.TEXTSPLIT('Data Table'!R330, CHAR(10)), FIND("-", _xlfn.TEXTSPLIT('Data Table'!R330, CHAR(10)))-1)) *
                  (VALUE(MID(_xlfn.TEXTSPLIT('Data Table'!R330, CHAR(10)), FIND("-", _xlfn.TEXTSPLIT('Data Table'!R330, CHAR(10)))+2,
                  SEARCH("hrs", _xlfn.TEXTSPLIT('Data Table'!R330, CHAR(10)))-SEARCH("-", _xlfn.TEXTSPLIT('Data Table'!R330, CHAR(10)))-2))/12)
               ), 2),
               "-"
            )
         )
      )
   )
)</f>
        <v>3</v>
      </c>
      <c r="Q329" s="203" cm="1">
        <f t="array" ref="Q329">IF('Data Table'!S330="", "-",
   IF('Data Table'!S330="-", "-",
      IF(ISNUMBER('Data Table'!S330*1), 'Data Table'!S330,
         IF(ISNUMBER(SEARCH("hrs", 'Data Table'!S330)),
            IFERROR(
               ROUND(SUMPRODUCT(
                  VALUE(LEFT(_xlfn.TEXTSPLIT('Data Table'!S330, CHAR(10)), FIND("-", _xlfn.TEXTSPLIT('Data Table'!S330, CHAR(10)))-1)) *
                  (VALUE(MID(_xlfn.TEXTSPLIT('Data Table'!S330, CHAR(10)), FIND("-", _xlfn.TEXTSPLIT('Data Table'!S330, CHAR(10)))+2,
                  SEARCH("hrs", _xlfn.TEXTSPLIT('Data Table'!S330, CHAR(10)))-SEARCH("-", _xlfn.TEXTSPLIT('Data Table'!S330, CHAR(10)))-2))/12)
               ), 2),
               "-"
            )
         )
      )
   )
)</f>
        <v>3</v>
      </c>
      <c r="R329" s="203" cm="1">
        <f t="array" ref="R329">IF('Data Table'!T330="", "-",
   IF('Data Table'!T330="-", "-",
      IF(ISNUMBER('Data Table'!T330*1), 'Data Table'!T330,
         IF(ISNUMBER(SEARCH("hrs", 'Data Table'!T330)),
            IFERROR(
               ROUND(SUMPRODUCT(
                  VALUE(LEFT(_xlfn.TEXTSPLIT('Data Table'!T330, CHAR(10)), FIND("-", _xlfn.TEXTSPLIT('Data Table'!T330, CHAR(10)))-1)) *
                  (VALUE(MID(_xlfn.TEXTSPLIT('Data Table'!T330, CHAR(10)), FIND("-", _xlfn.TEXTSPLIT('Data Table'!T330, CHAR(10)))+2,
                  SEARCH("hrs", _xlfn.TEXTSPLIT('Data Table'!T330, CHAR(10)))-SEARCH("-", _xlfn.TEXTSPLIT('Data Table'!T330, CHAR(10)))-2))/12)
               ), 2),
               "-"
            )
         )
      )
   )
)</f>
        <v>7</v>
      </c>
      <c r="S329" s="203" cm="1">
        <f t="array" ref="S329">IF('Data Table'!U330="", "-",
   IF('Data Table'!U330="-", "-",
      IF(ISNUMBER('Data Table'!U330*1), 'Data Table'!U330,
         IF(ISNUMBER(SEARCH("hrs", 'Data Table'!U330)),
            IFERROR(
               ROUND(SUMPRODUCT(
                  VALUE(LEFT(_xlfn.TEXTSPLIT('Data Table'!U330, CHAR(10)), FIND("-", _xlfn.TEXTSPLIT('Data Table'!U330, CHAR(10)))-1)) *
                  (VALUE(MID(_xlfn.TEXTSPLIT('Data Table'!U330, CHAR(10)), FIND("-", _xlfn.TEXTSPLIT('Data Table'!U330, CHAR(10)))+2,
                  SEARCH("hrs", _xlfn.TEXTSPLIT('Data Table'!U330, CHAR(10)))-SEARCH("-", _xlfn.TEXTSPLIT('Data Table'!U330, CHAR(10)))-2))/12)
               ), 2),
               "-"
            )
         )
      )
   )
)</f>
        <v>7</v>
      </c>
      <c r="T329" s="409">
        <v>26704.809000000001</v>
      </c>
      <c r="U329" s="400">
        <v>66176</v>
      </c>
      <c r="V329" s="400">
        <v>1035</v>
      </c>
    </row>
    <row r="330" spans="1:22" ht="15.75" customHeight="1">
      <c r="A330" s="405">
        <v>45640</v>
      </c>
      <c r="B330" s="203" cm="1">
        <f t="array" ref="B330">IF('Data Table'!B331="", "-",
   IF('Data Table'!B331="-", "-",
      IF(ISNUMBER('Data Table'!B331*1), 'Data Table'!B331,
         IF(ISNUMBER(SEARCH("hrs", 'Data Table'!B331)),
            IFERROR(
               ROUND(SUMPRODUCT(
                  VALUE(LEFT(_xlfn.TEXTSPLIT('Data Table'!B331, CHAR(10)), FIND("-", _xlfn.TEXTSPLIT('Data Table'!B331, CHAR(10)))-1)) *
                  (VALUE(MID(_xlfn.TEXTSPLIT('Data Table'!B331, CHAR(10)), FIND("-", _xlfn.TEXTSPLIT('Data Table'!B331, CHAR(10)))+2,
                  SEARCH("hrs", _xlfn.TEXTSPLIT('Data Table'!B331, CHAR(10)))-SEARCH("-", _xlfn.TEXTSPLIT('Data Table'!B331, CHAR(10)))-2))/12)
               ), 2),
               "-"
            )
         )
      )
   )
)</f>
        <v>138</v>
      </c>
      <c r="C330" s="203" cm="1">
        <f t="array" ref="C330">IF('Data Table'!C331="", "-",
   IF('Data Table'!C331="-", "-",
      IF(ISNUMBER('Data Table'!C331*1), 'Data Table'!C331,
         IF(ISNUMBER(SEARCH("hrs", 'Data Table'!C331)),
            IFERROR(
               ROUND(SUMPRODUCT(
                  VALUE(LEFT(_xlfn.TEXTSPLIT('Data Table'!C331, CHAR(10)), FIND("-", _xlfn.TEXTSPLIT('Data Table'!C331, CHAR(10)))-1)) *
                  (VALUE(MID(_xlfn.TEXTSPLIT('Data Table'!C331, CHAR(10)), FIND("-", _xlfn.TEXTSPLIT('Data Table'!C331, CHAR(10)))+2,
                  SEARCH("hrs", _xlfn.TEXTSPLIT('Data Table'!C331, CHAR(10)))-SEARCH("-", _xlfn.TEXTSPLIT('Data Table'!C331, CHAR(10)))-2))/12)
               ), 2),
               "-"
            )
         )
      )
   )
)</f>
        <v>153</v>
      </c>
      <c r="D330" s="203" cm="1">
        <f t="array" ref="D330">IF('Data Table'!D331="", "-",
   IF('Data Table'!D331="-", "-",
      IF(ISNUMBER('Data Table'!D331*1), 'Data Table'!D331,
         IF(ISNUMBER(SEARCH("hrs", 'Data Table'!D331)),
            IFERROR(
               ROUND(SUMPRODUCT(
                  VALUE(LEFT(_xlfn.TEXTSPLIT('Data Table'!D331, CHAR(10)), FIND("-", _xlfn.TEXTSPLIT('Data Table'!D331, CHAR(10)))-1)) *
                  (VALUE(MID(_xlfn.TEXTSPLIT('Data Table'!D331, CHAR(10)), FIND("-", _xlfn.TEXTSPLIT('Data Table'!D331, CHAR(10)))+2,
                  SEARCH("hrs", _xlfn.TEXTSPLIT('Data Table'!D331, CHAR(10)))-SEARCH("-", _xlfn.TEXTSPLIT('Data Table'!D331, CHAR(10)))-2))/12)
               ), 2),
               "-"
            )
         )
      )
   )
)</f>
        <v>30</v>
      </c>
      <c r="E330" s="203" cm="1">
        <f t="array" ref="E330">IF('Data Table'!E331="", "-",
   IF('Data Table'!E331="-", "-",
      IF(ISNUMBER('Data Table'!E331*1), 'Data Table'!E331,
         IF(ISNUMBER(SEARCH("hrs", 'Data Table'!E331)),
            IFERROR(
               ROUND(SUMPRODUCT(
                  VALUE(LEFT(_xlfn.TEXTSPLIT('Data Table'!E331, CHAR(10)), FIND("-", _xlfn.TEXTSPLIT('Data Table'!E331, CHAR(10)))-1)) *
                  (VALUE(MID(_xlfn.TEXTSPLIT('Data Table'!E331, CHAR(10)), FIND("-", _xlfn.TEXTSPLIT('Data Table'!E331, CHAR(10)))+2,
                  SEARCH("hrs", _xlfn.TEXTSPLIT('Data Table'!E331, CHAR(10)))-SEARCH("-", _xlfn.TEXTSPLIT('Data Table'!E331, CHAR(10)))-2))/12)
               ), 2),
               "-"
            )
         )
      )
   )
)</f>
        <v>29</v>
      </c>
      <c r="F330" s="203" cm="1">
        <f t="array" ref="F330">IF('Data Table'!F331="", "-",
   IF('Data Table'!F331="-", "-",
      IF(ISNUMBER('Data Table'!F331*1), 'Data Table'!F331,
         IF(ISNUMBER(SEARCH("hrs", 'Data Table'!F331)),
            IFERROR(
               ROUND(SUMPRODUCT(
                  VALUE(LEFT(_xlfn.TEXTSPLIT('Data Table'!F331, CHAR(10)), FIND("-", _xlfn.TEXTSPLIT('Data Table'!F331, CHAR(10)))-1)) *
                  (VALUE(MID(_xlfn.TEXTSPLIT('Data Table'!F331, CHAR(10)), FIND("-", _xlfn.TEXTSPLIT('Data Table'!F331, CHAR(10)))+2,
                  SEARCH("hrs", _xlfn.TEXTSPLIT('Data Table'!F331, CHAR(10)))-SEARCH("-", _xlfn.TEXTSPLIT('Data Table'!F331, CHAR(10)))-2))/12)
               ), 2),
               "-"
            )
         )
      )
   )
)</f>
        <v>10</v>
      </c>
      <c r="G330" s="203" cm="1">
        <f t="array" ref="G330">IF('Data Table'!G331="", "-",
   IF('Data Table'!G331="-", "-",
      IF(ISNUMBER('Data Table'!G331*1), 'Data Table'!G331,
         IF(ISNUMBER(SEARCH("hrs", 'Data Table'!G331)),
            IFERROR(
               ROUND(SUMPRODUCT(
                  VALUE(LEFT(_xlfn.TEXTSPLIT('Data Table'!G331, CHAR(10)), FIND("-", _xlfn.TEXTSPLIT('Data Table'!G331, CHAR(10)))-1)) *
                  (VALUE(MID(_xlfn.TEXTSPLIT('Data Table'!G331, CHAR(10)), FIND("-", _xlfn.TEXTSPLIT('Data Table'!G331, CHAR(10)))+2,
                  SEARCH("hrs", _xlfn.TEXTSPLIT('Data Table'!G331, CHAR(10)))-SEARCH("-", _xlfn.TEXTSPLIT('Data Table'!G331, CHAR(10)))-2))/12)
               ), 2),
               "-"
            )
         )
      )
   )
)</f>
        <v>10</v>
      </c>
      <c r="H330" s="203" cm="1">
        <f t="array" ref="H330">IF('Data Table'!H331="", "-",
   IF('Data Table'!H331="-", "-",
      IF(ISNUMBER('Data Table'!H331*1), 'Data Table'!H331,
         IF(ISNUMBER(SEARCH("hrs", 'Data Table'!H331)),
            IFERROR(
               ROUND(SUMPRODUCT(
                  VALUE(LEFT(_xlfn.TEXTSPLIT('Data Table'!H331, CHAR(10)), FIND("-", _xlfn.TEXTSPLIT('Data Table'!H331, CHAR(10)))-1)) *
                  (VALUE(MID(_xlfn.TEXTSPLIT('Data Table'!H331, CHAR(10)), FIND("-", _xlfn.TEXTSPLIT('Data Table'!H331, CHAR(10)))+2,
                  SEARCH("hrs", _xlfn.TEXTSPLIT('Data Table'!H331, CHAR(10)))-SEARCH("-", _xlfn.TEXTSPLIT('Data Table'!H331, CHAR(10)))-2))/12)
               ), 2),
               "-"
            )
         )
      )
   )
)</f>
        <v>10</v>
      </c>
      <c r="I330" s="203" cm="1">
        <f t="array" ref="I330">IF('Data Table'!I331="", "-",
   IF('Data Table'!I331="-", "-",
      IF(ISNUMBER('Data Table'!I331*1), 'Data Table'!I331,
         IF(ISNUMBER(SEARCH("hrs", 'Data Table'!I331)),
            IFERROR(
               ROUND(SUMPRODUCT(
                  VALUE(LEFT(_xlfn.TEXTSPLIT('Data Table'!I331, CHAR(10)), FIND("-", _xlfn.TEXTSPLIT('Data Table'!I331, CHAR(10)))-1)) *
                  (VALUE(MID(_xlfn.TEXTSPLIT('Data Table'!I331, CHAR(10)), FIND("-", _xlfn.TEXTSPLIT('Data Table'!I331, CHAR(10)))+2,
                  SEARCH("hrs", _xlfn.TEXTSPLIT('Data Table'!I331, CHAR(10)))-SEARCH("-", _xlfn.TEXTSPLIT('Data Table'!I331, CHAR(10)))-2))/12)
               ), 2),
               "-"
            )
         )
      )
   )
)</f>
        <v>8</v>
      </c>
      <c r="J330" s="203" cm="1">
        <f t="array" ref="J330">IF('Data Table'!J331="", "-",
   IF('Data Table'!J331="-", "-",
      IF(ISNUMBER('Data Table'!J331*1), 'Data Table'!J331,
         IF(ISNUMBER(SEARCH("hrs", 'Data Table'!J331)),
            IFERROR(
               ROUND(SUMPRODUCT(
                  VALUE(LEFT(_xlfn.TEXTSPLIT('Data Table'!J331, CHAR(10)), FIND("-", _xlfn.TEXTSPLIT('Data Table'!J331, CHAR(10)))-1)) *
                  (VALUE(MID(_xlfn.TEXTSPLIT('Data Table'!J331, CHAR(10)), FIND("-", _xlfn.TEXTSPLIT('Data Table'!J331, CHAR(10)))+2,
                  SEARCH("hrs", _xlfn.TEXTSPLIT('Data Table'!J331, CHAR(10)))-SEARCH("-", _xlfn.TEXTSPLIT('Data Table'!J331, CHAR(10)))-2))/12)
               ), 2),
               "-"
            )
         )
      )
   )
)</f>
        <v>4</v>
      </c>
      <c r="K330" s="203" cm="1">
        <f t="array" ref="K330">IF('Data Table'!K331="", "-",
   IF('Data Table'!K331="-", "-",
      IF(ISNUMBER('Data Table'!K331*1), 'Data Table'!K331,
         IF(ISNUMBER(SEARCH("hrs", 'Data Table'!K331)),
            IFERROR(
               ROUND(SUMPRODUCT(
                  VALUE(LEFT(_xlfn.TEXTSPLIT('Data Table'!K331, CHAR(10)), FIND("-", _xlfn.TEXTSPLIT('Data Table'!K331, CHAR(10)))-1)) *
                  (VALUE(MID(_xlfn.TEXTSPLIT('Data Table'!K331, CHAR(10)), FIND("-", _xlfn.TEXTSPLIT('Data Table'!K331, CHAR(10)))+2,
                  SEARCH("hrs", _xlfn.TEXTSPLIT('Data Table'!K331, CHAR(10)))-SEARCH("-", _xlfn.TEXTSPLIT('Data Table'!K331, CHAR(10)))-2))/12)
               ), 2),
               "-"
            )
         )
      )
   )
)</f>
        <v>2</v>
      </c>
      <c r="L330" s="203" cm="1">
        <f t="array" ref="L330">IF('Data Table'!N331="", "-",
   IF('Data Table'!N331="-", "-",
      IF(ISNUMBER('Data Table'!N331*1), 'Data Table'!N331,
         IF(ISNUMBER(SEARCH("hrs", 'Data Table'!N331)),
            IFERROR(
               ROUND(SUMPRODUCT(
                  VALUE(LEFT(_xlfn.TEXTSPLIT('Data Table'!N331, CHAR(10)), FIND("-", _xlfn.TEXTSPLIT('Data Table'!N331, CHAR(10)))-1)) *
                  (VALUE(MID(_xlfn.TEXTSPLIT('Data Table'!N331, CHAR(10)), FIND("-", _xlfn.TEXTSPLIT('Data Table'!N331, CHAR(10)))+2,
                  SEARCH("hrs", _xlfn.TEXTSPLIT('Data Table'!N331, CHAR(10)))-SEARCH("-", _xlfn.TEXTSPLIT('Data Table'!N331, CHAR(10)))-2))/12)
               ), 2),
               "-"
            )
         )
      )
   )
)</f>
        <v>1</v>
      </c>
      <c r="M330" s="203" cm="1">
        <f t="array" ref="M330">IF('Data Table'!O331="", "-",
   IF('Data Table'!O331="-", "-",
      IF(ISNUMBER('Data Table'!O331*1), 'Data Table'!O331,
         IF(ISNUMBER(SEARCH("hrs", 'Data Table'!O331)),
            IFERROR(
               ROUND(SUMPRODUCT(
                  VALUE(LEFT(_xlfn.TEXTSPLIT('Data Table'!O331, CHAR(10)), FIND("-", _xlfn.TEXTSPLIT('Data Table'!O331, CHAR(10)))-1)) *
                  (VALUE(MID(_xlfn.TEXTSPLIT('Data Table'!O331, CHAR(10)), FIND("-", _xlfn.TEXTSPLIT('Data Table'!O331, CHAR(10)))+2,
                  SEARCH("hrs", _xlfn.TEXTSPLIT('Data Table'!O331, CHAR(10)))-SEARCH("-", _xlfn.TEXTSPLIT('Data Table'!O331, CHAR(10)))-2))/12)
               ), 2),
               "-"
            )
         )
      )
   )
)</f>
        <v>1</v>
      </c>
      <c r="N330" s="203" cm="1">
        <f t="array" ref="N330">IF('Data Table'!P331="", "-",
   IF('Data Table'!P331="-", "-",
      IF(ISNUMBER('Data Table'!P331*1), 'Data Table'!P331,
         IF(ISNUMBER(SEARCH("hrs", 'Data Table'!P331)),
            IFERROR(
               ROUND(SUMPRODUCT(
                  VALUE(LEFT(_xlfn.TEXTSPLIT('Data Table'!P331, CHAR(10)), FIND("-", _xlfn.TEXTSPLIT('Data Table'!P331, CHAR(10)))-1)) *
                  (VALUE(MID(_xlfn.TEXTSPLIT('Data Table'!P331, CHAR(10)), FIND("-", _xlfn.TEXTSPLIT('Data Table'!P331, CHAR(10)))+2,
                  SEARCH("hrs", _xlfn.TEXTSPLIT('Data Table'!P331, CHAR(10)))-SEARCH("-", _xlfn.TEXTSPLIT('Data Table'!P331, CHAR(10)))-2))/12)
               ), 2),
               "-"
            )
         )
      )
   )
)</f>
        <v>6</v>
      </c>
      <c r="O330" s="203" cm="1">
        <f t="array" ref="O330">IF('Data Table'!Q331="", "-",
   IF('Data Table'!Q331="-", "-",
      IF(ISNUMBER('Data Table'!Q331*1), 'Data Table'!Q331,
         IF(ISNUMBER(SEARCH("hrs", 'Data Table'!Q331)),
            IFERROR(
               ROUND(SUMPRODUCT(
                  VALUE(LEFT(_xlfn.TEXTSPLIT('Data Table'!Q331, CHAR(10)), FIND("-", _xlfn.TEXTSPLIT('Data Table'!Q331, CHAR(10)))-1)) *
                  (VALUE(MID(_xlfn.TEXTSPLIT('Data Table'!Q331, CHAR(10)), FIND("-", _xlfn.TEXTSPLIT('Data Table'!Q331, CHAR(10)))+2,
                  SEARCH("hrs", _xlfn.TEXTSPLIT('Data Table'!Q331, CHAR(10)))-SEARCH("-", _xlfn.TEXTSPLIT('Data Table'!Q331, CHAR(10)))-2))/12)
               ), 2),
               "-"
            )
         )
      )
   )
)</f>
        <v>6</v>
      </c>
      <c r="P330" s="203" cm="1">
        <f t="array" ref="P330">IF('Data Table'!R331="", "-",
   IF('Data Table'!R331="-", "-",
      IF(ISNUMBER('Data Table'!R331*1), 'Data Table'!R331,
         IF(ISNUMBER(SEARCH("hrs", 'Data Table'!R331)),
            IFERROR(
               ROUND(SUMPRODUCT(
                  VALUE(LEFT(_xlfn.TEXTSPLIT('Data Table'!R331, CHAR(10)), FIND("-", _xlfn.TEXTSPLIT('Data Table'!R331, CHAR(10)))-1)) *
                  (VALUE(MID(_xlfn.TEXTSPLIT('Data Table'!R331, CHAR(10)), FIND("-", _xlfn.TEXTSPLIT('Data Table'!R331, CHAR(10)))+2,
                  SEARCH("hrs", _xlfn.TEXTSPLIT('Data Table'!R331, CHAR(10)))-SEARCH("-", _xlfn.TEXTSPLIT('Data Table'!R331, CHAR(10)))-2))/12)
               ), 2),
               "-"
            )
         )
      )
   )
)</f>
        <v>3</v>
      </c>
      <c r="Q330" s="203" cm="1">
        <f t="array" ref="Q330">IF('Data Table'!S331="", "-",
   IF('Data Table'!S331="-", "-",
      IF(ISNUMBER('Data Table'!S331*1), 'Data Table'!S331,
         IF(ISNUMBER(SEARCH("hrs", 'Data Table'!S331)),
            IFERROR(
               ROUND(SUMPRODUCT(
                  VALUE(LEFT(_xlfn.TEXTSPLIT('Data Table'!S331, CHAR(10)), FIND("-", _xlfn.TEXTSPLIT('Data Table'!S331, CHAR(10)))-1)) *
                  (VALUE(MID(_xlfn.TEXTSPLIT('Data Table'!S331, CHAR(10)), FIND("-", _xlfn.TEXTSPLIT('Data Table'!S331, CHAR(10)))+2,
                  SEARCH("hrs", _xlfn.TEXTSPLIT('Data Table'!S331, CHAR(10)))-SEARCH("-", _xlfn.TEXTSPLIT('Data Table'!S331, CHAR(10)))-2))/12)
               ), 2),
               "-"
            )
         )
      )
   )
)</f>
        <v>3</v>
      </c>
      <c r="R330" s="203" cm="1">
        <f t="array" ref="R330">IF('Data Table'!T331="", "-",
   IF('Data Table'!T331="-", "-",
      IF(ISNUMBER('Data Table'!T331*1), 'Data Table'!T331,
         IF(ISNUMBER(SEARCH("hrs", 'Data Table'!T331)),
            IFERROR(
               ROUND(SUMPRODUCT(
                  VALUE(LEFT(_xlfn.TEXTSPLIT('Data Table'!T331, CHAR(10)), FIND("-", _xlfn.TEXTSPLIT('Data Table'!T331, CHAR(10)))-1)) *
                  (VALUE(MID(_xlfn.TEXTSPLIT('Data Table'!T331, CHAR(10)), FIND("-", _xlfn.TEXTSPLIT('Data Table'!T331, CHAR(10)))+2,
                  SEARCH("hrs", _xlfn.TEXTSPLIT('Data Table'!T331, CHAR(10)))-SEARCH("-", _xlfn.TEXTSPLIT('Data Table'!T331, CHAR(10)))-2))/12)
               ), 2),
               "-"
            )
         )
      )
   )
)</f>
        <v>7</v>
      </c>
      <c r="S330" s="203" cm="1">
        <f t="array" ref="S330">IF('Data Table'!U331="", "-",
   IF('Data Table'!U331="-", "-",
      IF(ISNUMBER('Data Table'!U331*1), 'Data Table'!U331,
         IF(ISNUMBER(SEARCH("hrs", 'Data Table'!U331)),
            IFERROR(
               ROUND(SUMPRODUCT(
                  VALUE(LEFT(_xlfn.TEXTSPLIT('Data Table'!U331, CHAR(10)), FIND("-", _xlfn.TEXTSPLIT('Data Table'!U331, CHAR(10)))-1)) *
                  (VALUE(MID(_xlfn.TEXTSPLIT('Data Table'!U331, CHAR(10)), FIND("-", _xlfn.TEXTSPLIT('Data Table'!U331, CHAR(10)))+2,
                  SEARCH("hrs", _xlfn.TEXTSPLIT('Data Table'!U331, CHAR(10)))-SEARCH("-", _xlfn.TEXTSPLIT('Data Table'!U331, CHAR(10)))-2))/12)
               ), 2),
               "-"
            )
         )
      )
   )
)</f>
        <v>7</v>
      </c>
      <c r="T330" s="409">
        <v>27243.638999999999</v>
      </c>
      <c r="U330" s="400">
        <v>68533</v>
      </c>
      <c r="V330" s="400">
        <v>1042</v>
      </c>
    </row>
    <row r="331" spans="1:22" ht="15.75" customHeight="1">
      <c r="A331" s="405">
        <v>45641</v>
      </c>
      <c r="B331" s="203" cm="1">
        <f t="array" ref="B331">IF('Data Table'!B332="", "-",
   IF('Data Table'!B332="-", "-",
      IF(ISNUMBER('Data Table'!B332*1), 'Data Table'!B332,
         IF(ISNUMBER(SEARCH("hrs", 'Data Table'!B332)),
            IFERROR(
               ROUND(SUMPRODUCT(
                  VALUE(LEFT(_xlfn.TEXTSPLIT('Data Table'!B332, CHAR(10)), FIND("-", _xlfn.TEXTSPLIT('Data Table'!B332, CHAR(10)))-1)) *
                  (VALUE(MID(_xlfn.TEXTSPLIT('Data Table'!B332, CHAR(10)), FIND("-", _xlfn.TEXTSPLIT('Data Table'!B332, CHAR(10)))+2,
                  SEARCH("hrs", _xlfn.TEXTSPLIT('Data Table'!B332, CHAR(10)))-SEARCH("-", _xlfn.TEXTSPLIT('Data Table'!B332, CHAR(10)))-2))/12)
               ), 2),
               "-"
            )
         )
      )
   )
)</f>
        <v>125</v>
      </c>
      <c r="C331" s="203" cm="1">
        <f t="array" ref="C331">IF('Data Table'!C332="", "-",
   IF('Data Table'!C332="-", "-",
      IF(ISNUMBER('Data Table'!C332*1), 'Data Table'!C332,
         IF(ISNUMBER(SEARCH("hrs", 'Data Table'!C332)),
            IFERROR(
               ROUND(SUMPRODUCT(
                  VALUE(LEFT(_xlfn.TEXTSPLIT('Data Table'!C332, CHAR(10)), FIND("-", _xlfn.TEXTSPLIT('Data Table'!C332, CHAR(10)))-1)) *
                  (VALUE(MID(_xlfn.TEXTSPLIT('Data Table'!C332, CHAR(10)), FIND("-", _xlfn.TEXTSPLIT('Data Table'!C332, CHAR(10)))+2,
                  SEARCH("hrs", _xlfn.TEXTSPLIT('Data Table'!C332, CHAR(10)))-SEARCH("-", _xlfn.TEXTSPLIT('Data Table'!C332, CHAR(10)))-2))/12)
               ), 2),
               "-"
            )
         )
      )
   )
)</f>
        <v>138</v>
      </c>
      <c r="D331" s="203" cm="1">
        <f t="array" ref="D331">IF('Data Table'!D332="", "-",
   IF('Data Table'!D332="-", "-",
      IF(ISNUMBER('Data Table'!D332*1), 'Data Table'!D332,
         IF(ISNUMBER(SEARCH("hrs", 'Data Table'!D332)),
            IFERROR(
               ROUND(SUMPRODUCT(
                  VALUE(LEFT(_xlfn.TEXTSPLIT('Data Table'!D332, CHAR(10)), FIND("-", _xlfn.TEXTSPLIT('Data Table'!D332, CHAR(10)))-1)) *
                  (VALUE(MID(_xlfn.TEXTSPLIT('Data Table'!D332, CHAR(10)), FIND("-", _xlfn.TEXTSPLIT('Data Table'!D332, CHAR(10)))+2,
                  SEARCH("hrs", _xlfn.TEXTSPLIT('Data Table'!D332, CHAR(10)))-SEARCH("-", _xlfn.TEXTSPLIT('Data Table'!D332, CHAR(10)))-2))/12)
               ), 2),
               "-"
            )
         )
      )
   )
)</f>
        <v>29</v>
      </c>
      <c r="E331" s="203" cm="1">
        <f t="array" ref="E331">IF('Data Table'!E332="", "-",
   IF('Data Table'!E332="-", "-",
      IF(ISNUMBER('Data Table'!E332*1), 'Data Table'!E332,
         IF(ISNUMBER(SEARCH("hrs", 'Data Table'!E332)),
            IFERROR(
               ROUND(SUMPRODUCT(
                  VALUE(LEFT(_xlfn.TEXTSPLIT('Data Table'!E332, CHAR(10)), FIND("-", _xlfn.TEXTSPLIT('Data Table'!E332, CHAR(10)))-1)) *
                  (VALUE(MID(_xlfn.TEXTSPLIT('Data Table'!E332, CHAR(10)), FIND("-", _xlfn.TEXTSPLIT('Data Table'!E332, CHAR(10)))+2,
                  SEARCH("hrs", _xlfn.TEXTSPLIT('Data Table'!E332, CHAR(10)))-SEARCH("-", _xlfn.TEXTSPLIT('Data Table'!E332, CHAR(10)))-2))/12)
               ), 2),
               "-"
            )
         )
      )
   )
)</f>
        <v>29</v>
      </c>
      <c r="F331" s="203" cm="1">
        <f t="array" ref="F331">IF('Data Table'!F332="", "-",
   IF('Data Table'!F332="-", "-",
      IF(ISNUMBER('Data Table'!F332*1), 'Data Table'!F332,
         IF(ISNUMBER(SEARCH("hrs", 'Data Table'!F332)),
            IFERROR(
               ROUND(SUMPRODUCT(
                  VALUE(LEFT(_xlfn.TEXTSPLIT('Data Table'!F332, CHAR(10)), FIND("-", _xlfn.TEXTSPLIT('Data Table'!F332, CHAR(10)))-1)) *
                  (VALUE(MID(_xlfn.TEXTSPLIT('Data Table'!F332, CHAR(10)), FIND("-", _xlfn.TEXTSPLIT('Data Table'!F332, CHAR(10)))+2,
                  SEARCH("hrs", _xlfn.TEXTSPLIT('Data Table'!F332, CHAR(10)))-SEARCH("-", _xlfn.TEXTSPLIT('Data Table'!F332, CHAR(10)))-2))/12)
               ), 2),
               "-"
            )
         )
      )
   )
)</f>
        <v>10</v>
      </c>
      <c r="G331" s="203" cm="1">
        <f t="array" ref="G331">IF('Data Table'!G332="", "-",
   IF('Data Table'!G332="-", "-",
      IF(ISNUMBER('Data Table'!G332*1), 'Data Table'!G332,
         IF(ISNUMBER(SEARCH("hrs", 'Data Table'!G332)),
            IFERROR(
               ROUND(SUMPRODUCT(
                  VALUE(LEFT(_xlfn.TEXTSPLIT('Data Table'!G332, CHAR(10)), FIND("-", _xlfn.TEXTSPLIT('Data Table'!G332, CHAR(10)))-1)) *
                  (VALUE(MID(_xlfn.TEXTSPLIT('Data Table'!G332, CHAR(10)), FIND("-", _xlfn.TEXTSPLIT('Data Table'!G332, CHAR(10)))+2,
                  SEARCH("hrs", _xlfn.TEXTSPLIT('Data Table'!G332, CHAR(10)))-SEARCH("-", _xlfn.TEXTSPLIT('Data Table'!G332, CHAR(10)))-2))/12)
               ), 2),
               "-"
            )
         )
      )
   )
)</f>
        <v>10</v>
      </c>
      <c r="H331" s="203" cm="1">
        <f t="array" ref="H331">IF('Data Table'!H332="", "-",
   IF('Data Table'!H332="-", "-",
      IF(ISNUMBER('Data Table'!H332*1), 'Data Table'!H332,
         IF(ISNUMBER(SEARCH("hrs", 'Data Table'!H332)),
            IFERROR(
               ROUND(SUMPRODUCT(
                  VALUE(LEFT(_xlfn.TEXTSPLIT('Data Table'!H332, CHAR(10)), FIND("-", _xlfn.TEXTSPLIT('Data Table'!H332, CHAR(10)))-1)) *
                  (VALUE(MID(_xlfn.TEXTSPLIT('Data Table'!H332, CHAR(10)), FIND("-", _xlfn.TEXTSPLIT('Data Table'!H332, CHAR(10)))+2,
                  SEARCH("hrs", _xlfn.TEXTSPLIT('Data Table'!H332, CHAR(10)))-SEARCH("-", _xlfn.TEXTSPLIT('Data Table'!H332, CHAR(10)))-2))/12)
               ), 2),
               "-"
            )
         )
      )
   )
)</f>
        <v>11</v>
      </c>
      <c r="I331" s="203" cm="1">
        <f t="array" ref="I331">IF('Data Table'!I332="", "-",
   IF('Data Table'!I332="-", "-",
      IF(ISNUMBER('Data Table'!I332*1), 'Data Table'!I332,
         IF(ISNUMBER(SEARCH("hrs", 'Data Table'!I332)),
            IFERROR(
               ROUND(SUMPRODUCT(
                  VALUE(LEFT(_xlfn.TEXTSPLIT('Data Table'!I332, CHAR(10)), FIND("-", _xlfn.TEXTSPLIT('Data Table'!I332, CHAR(10)))-1)) *
                  (VALUE(MID(_xlfn.TEXTSPLIT('Data Table'!I332, CHAR(10)), FIND("-", _xlfn.TEXTSPLIT('Data Table'!I332, CHAR(10)))+2,
                  SEARCH("hrs", _xlfn.TEXTSPLIT('Data Table'!I332, CHAR(10)))-SEARCH("-", _xlfn.TEXTSPLIT('Data Table'!I332, CHAR(10)))-2))/12)
               ), 2),
               "-"
            )
         )
      )
   )
)</f>
        <v>11</v>
      </c>
      <c r="J331" s="203" cm="1">
        <f t="array" ref="J331">IF('Data Table'!J332="", "-",
   IF('Data Table'!J332="-", "-",
      IF(ISNUMBER('Data Table'!J332*1), 'Data Table'!J332,
         IF(ISNUMBER(SEARCH("hrs", 'Data Table'!J332)),
            IFERROR(
               ROUND(SUMPRODUCT(
                  VALUE(LEFT(_xlfn.TEXTSPLIT('Data Table'!J332, CHAR(10)), FIND("-", _xlfn.TEXTSPLIT('Data Table'!J332, CHAR(10)))-1)) *
                  (VALUE(MID(_xlfn.TEXTSPLIT('Data Table'!J332, CHAR(10)), FIND("-", _xlfn.TEXTSPLIT('Data Table'!J332, CHAR(10)))+2,
                  SEARCH("hrs", _xlfn.TEXTSPLIT('Data Table'!J332, CHAR(10)))-SEARCH("-", _xlfn.TEXTSPLIT('Data Table'!J332, CHAR(10)))-2))/12)
               ), 2),
               "-"
            )
         )
      )
   )
)</f>
        <v>4</v>
      </c>
      <c r="K331" s="203" cm="1">
        <f t="array" ref="K331">IF('Data Table'!K332="", "-",
   IF('Data Table'!K332="-", "-",
      IF(ISNUMBER('Data Table'!K332*1), 'Data Table'!K332,
         IF(ISNUMBER(SEARCH("hrs", 'Data Table'!K332)),
            IFERROR(
               ROUND(SUMPRODUCT(
                  VALUE(LEFT(_xlfn.TEXTSPLIT('Data Table'!K332, CHAR(10)), FIND("-", _xlfn.TEXTSPLIT('Data Table'!K332, CHAR(10)))-1)) *
                  (VALUE(MID(_xlfn.TEXTSPLIT('Data Table'!K332, CHAR(10)), FIND("-", _xlfn.TEXTSPLIT('Data Table'!K332, CHAR(10)))+2,
                  SEARCH("hrs", _xlfn.TEXTSPLIT('Data Table'!K332, CHAR(10)))-SEARCH("-", _xlfn.TEXTSPLIT('Data Table'!K332, CHAR(10)))-2))/12)
               ), 2),
               "-"
            )
         )
      )
   )
)</f>
        <v>4</v>
      </c>
      <c r="L331" s="203" cm="1">
        <f t="array" ref="L331">IF('Data Table'!N332="", "-",
   IF('Data Table'!N332="-", "-",
      IF(ISNUMBER('Data Table'!N332*1), 'Data Table'!N332,
         IF(ISNUMBER(SEARCH("hrs", 'Data Table'!N332)),
            IFERROR(
               ROUND(SUMPRODUCT(
                  VALUE(LEFT(_xlfn.TEXTSPLIT('Data Table'!N332, CHAR(10)), FIND("-", _xlfn.TEXTSPLIT('Data Table'!N332, CHAR(10)))-1)) *
                  (VALUE(MID(_xlfn.TEXTSPLIT('Data Table'!N332, CHAR(10)), FIND("-", _xlfn.TEXTSPLIT('Data Table'!N332, CHAR(10)))+2,
                  SEARCH("hrs", _xlfn.TEXTSPLIT('Data Table'!N332, CHAR(10)))-SEARCH("-", _xlfn.TEXTSPLIT('Data Table'!N332, CHAR(10)))-2))/12)
               ), 2),
               "-"
            )
         )
      )
   )
)</f>
        <v>1.58</v>
      </c>
      <c r="M331" s="203" cm="1">
        <f t="array" ref="M331">IF('Data Table'!O332="", "-",
   IF('Data Table'!O332="-", "-",
      IF(ISNUMBER('Data Table'!O332*1), 'Data Table'!O332,
         IF(ISNUMBER(SEARCH("hrs", 'Data Table'!O332)),
            IFERROR(
               ROUND(SUMPRODUCT(
                  VALUE(LEFT(_xlfn.TEXTSPLIT('Data Table'!O332, CHAR(10)), FIND("-", _xlfn.TEXTSPLIT('Data Table'!O332, CHAR(10)))-1)) *
                  (VALUE(MID(_xlfn.TEXTSPLIT('Data Table'!O332, CHAR(10)), FIND("-", _xlfn.TEXTSPLIT('Data Table'!O332, CHAR(10)))+2,
                  SEARCH("hrs", _xlfn.TEXTSPLIT('Data Table'!O332, CHAR(10)))-SEARCH("-", _xlfn.TEXTSPLIT('Data Table'!O332, CHAR(10)))-2))/12)
               ), 2),
               "-"
            )
         )
      )
   )
)</f>
        <v>1.5</v>
      </c>
      <c r="N331" s="203" cm="1">
        <f t="array" ref="N331">IF('Data Table'!P332="", "-",
   IF('Data Table'!P332="-", "-",
      IF(ISNUMBER('Data Table'!P332*1), 'Data Table'!P332,
         IF(ISNUMBER(SEARCH("hrs", 'Data Table'!P332)),
            IFERROR(
               ROUND(SUMPRODUCT(
                  VALUE(LEFT(_xlfn.TEXTSPLIT('Data Table'!P332, CHAR(10)), FIND("-", _xlfn.TEXTSPLIT('Data Table'!P332, CHAR(10)))-1)) *
                  (VALUE(MID(_xlfn.TEXTSPLIT('Data Table'!P332, CHAR(10)), FIND("-", _xlfn.TEXTSPLIT('Data Table'!P332, CHAR(10)))+2,
                  SEARCH("hrs", _xlfn.TEXTSPLIT('Data Table'!P332, CHAR(10)))-SEARCH("-", _xlfn.TEXTSPLIT('Data Table'!P332, CHAR(10)))-2))/12)
               ), 2),
               "-"
            )
         )
      )
   )
)</f>
        <v>6</v>
      </c>
      <c r="O331" s="203" cm="1">
        <f t="array" ref="O331">IF('Data Table'!Q332="", "-",
   IF('Data Table'!Q332="-", "-",
      IF(ISNUMBER('Data Table'!Q332*1), 'Data Table'!Q332,
         IF(ISNUMBER(SEARCH("hrs", 'Data Table'!Q332)),
            IFERROR(
               ROUND(SUMPRODUCT(
                  VALUE(LEFT(_xlfn.TEXTSPLIT('Data Table'!Q332, CHAR(10)), FIND("-", _xlfn.TEXTSPLIT('Data Table'!Q332, CHAR(10)))-1)) *
                  (VALUE(MID(_xlfn.TEXTSPLIT('Data Table'!Q332, CHAR(10)), FIND("-", _xlfn.TEXTSPLIT('Data Table'!Q332, CHAR(10)))+2,
                  SEARCH("hrs", _xlfn.TEXTSPLIT('Data Table'!Q332, CHAR(10)))-SEARCH("-", _xlfn.TEXTSPLIT('Data Table'!Q332, CHAR(10)))-2))/12)
               ), 2),
               "-"
            )
         )
      )
   )
)</f>
        <v>6</v>
      </c>
      <c r="P331" s="203" cm="1">
        <f t="array" ref="P331">IF('Data Table'!R332="", "-",
   IF('Data Table'!R332="-", "-",
      IF(ISNUMBER('Data Table'!R332*1), 'Data Table'!R332,
         IF(ISNUMBER(SEARCH("hrs", 'Data Table'!R332)),
            IFERROR(
               ROUND(SUMPRODUCT(
                  VALUE(LEFT(_xlfn.TEXTSPLIT('Data Table'!R332, CHAR(10)), FIND("-", _xlfn.TEXTSPLIT('Data Table'!R332, CHAR(10)))-1)) *
                  (VALUE(MID(_xlfn.TEXTSPLIT('Data Table'!R332, CHAR(10)), FIND("-", _xlfn.TEXTSPLIT('Data Table'!R332, CHAR(10)))+2,
                  SEARCH("hrs", _xlfn.TEXTSPLIT('Data Table'!R332, CHAR(10)))-SEARCH("-", _xlfn.TEXTSPLIT('Data Table'!R332, CHAR(10)))-2))/12)
               ), 2),
               "-"
            )
         )
      )
   )
)</f>
        <v>3</v>
      </c>
      <c r="Q331" s="203" cm="1">
        <f t="array" ref="Q331">IF('Data Table'!S332="", "-",
   IF('Data Table'!S332="-", "-",
      IF(ISNUMBER('Data Table'!S332*1), 'Data Table'!S332,
         IF(ISNUMBER(SEARCH("hrs", 'Data Table'!S332)),
            IFERROR(
               ROUND(SUMPRODUCT(
                  VALUE(LEFT(_xlfn.TEXTSPLIT('Data Table'!S332, CHAR(10)), FIND("-", _xlfn.TEXTSPLIT('Data Table'!S332, CHAR(10)))-1)) *
                  (VALUE(MID(_xlfn.TEXTSPLIT('Data Table'!S332, CHAR(10)), FIND("-", _xlfn.TEXTSPLIT('Data Table'!S332, CHAR(10)))+2,
                  SEARCH("hrs", _xlfn.TEXTSPLIT('Data Table'!S332, CHAR(10)))-SEARCH("-", _xlfn.TEXTSPLIT('Data Table'!S332, CHAR(10)))-2))/12)
               ), 2),
               "-"
            )
         )
      )
   )
)</f>
        <v>3</v>
      </c>
      <c r="R331" s="203" cm="1">
        <f t="array" ref="R331">IF('Data Table'!T332="", "-",
   IF('Data Table'!T332="-", "-",
      IF(ISNUMBER('Data Table'!T332*1), 'Data Table'!T332,
         IF(ISNUMBER(SEARCH("hrs", 'Data Table'!T332)),
            IFERROR(
               ROUND(SUMPRODUCT(
                  VALUE(LEFT(_xlfn.TEXTSPLIT('Data Table'!T332, CHAR(10)), FIND("-", _xlfn.TEXTSPLIT('Data Table'!T332, CHAR(10)))-1)) *
                  (VALUE(MID(_xlfn.TEXTSPLIT('Data Table'!T332, CHAR(10)), FIND("-", _xlfn.TEXTSPLIT('Data Table'!T332, CHAR(10)))+2,
                  SEARCH("hrs", _xlfn.TEXTSPLIT('Data Table'!T332, CHAR(10)))-SEARCH("-", _xlfn.TEXTSPLIT('Data Table'!T332, CHAR(10)))-2))/12)
               ), 2),
               "-"
            )
         )
      )
   )
)</f>
        <v>7</v>
      </c>
      <c r="S331" s="203" cm="1">
        <f t="array" ref="S331">IF('Data Table'!U332="", "-",
   IF('Data Table'!U332="-", "-",
      IF(ISNUMBER('Data Table'!U332*1), 'Data Table'!U332,
         IF(ISNUMBER(SEARCH("hrs", 'Data Table'!U332)),
            IFERROR(
               ROUND(SUMPRODUCT(
                  VALUE(LEFT(_xlfn.TEXTSPLIT('Data Table'!U332, CHAR(10)), FIND("-", _xlfn.TEXTSPLIT('Data Table'!U332, CHAR(10)))-1)) *
                  (VALUE(MID(_xlfn.TEXTSPLIT('Data Table'!U332, CHAR(10)), FIND("-", _xlfn.TEXTSPLIT('Data Table'!U332, CHAR(10)))+2,
                  SEARCH("hrs", _xlfn.TEXTSPLIT('Data Table'!U332, CHAR(10)))-SEARCH("-", _xlfn.TEXTSPLIT('Data Table'!U332, CHAR(10)))-2))/12)
               ), 2),
               "-"
            )
         )
      )
   )
)</f>
        <v>7</v>
      </c>
      <c r="T331" s="409">
        <v>18609.476999999999</v>
      </c>
      <c r="U331" s="400">
        <v>66220</v>
      </c>
      <c r="V331" s="400">
        <v>977</v>
      </c>
    </row>
    <row r="332" spans="1:22" ht="15.75" customHeight="1">
      <c r="A332" s="405">
        <v>45642</v>
      </c>
      <c r="B332" s="203" cm="1">
        <f t="array" ref="B332">IF('Data Table'!B333="", "-",
   IF('Data Table'!B333="-", "-",
      IF(ISNUMBER('Data Table'!B333*1), 'Data Table'!B333,
         IF(ISNUMBER(SEARCH("hrs", 'Data Table'!B333)),
            IFERROR(
               ROUND(SUMPRODUCT(
                  VALUE(LEFT(_xlfn.TEXTSPLIT('Data Table'!B333, CHAR(10)), FIND("-", _xlfn.TEXTSPLIT('Data Table'!B333, CHAR(10)))-1)) *
                  (VALUE(MID(_xlfn.TEXTSPLIT('Data Table'!B333, CHAR(10)), FIND("-", _xlfn.TEXTSPLIT('Data Table'!B333, CHAR(10)))+2,
                  SEARCH("hrs", _xlfn.TEXTSPLIT('Data Table'!B333, CHAR(10)))-SEARCH("-", _xlfn.TEXTSPLIT('Data Table'!B333, CHAR(10)))-2))/12)
               ), 2),
               "-"
            )
         )
      )
   )
)</f>
        <v>132</v>
      </c>
      <c r="C332" s="203" cm="1">
        <f t="array" ref="C332">IF('Data Table'!C333="", "-",
   IF('Data Table'!C333="-", "-",
      IF(ISNUMBER('Data Table'!C333*1), 'Data Table'!C333,
         IF(ISNUMBER(SEARCH("hrs", 'Data Table'!C333)),
            IFERROR(
               ROUND(SUMPRODUCT(
                  VALUE(LEFT(_xlfn.TEXTSPLIT('Data Table'!C333, CHAR(10)), FIND("-", _xlfn.TEXTSPLIT('Data Table'!C333, CHAR(10)))-1)) *
                  (VALUE(MID(_xlfn.TEXTSPLIT('Data Table'!C333, CHAR(10)), FIND("-", _xlfn.TEXTSPLIT('Data Table'!C333, CHAR(10)))+2,
                  SEARCH("hrs", _xlfn.TEXTSPLIT('Data Table'!C333, CHAR(10)))-SEARCH("-", _xlfn.TEXTSPLIT('Data Table'!C333, CHAR(10)))-2))/12)
               ), 2),
               "-"
            )
         )
      )
   )
)</f>
        <v>127</v>
      </c>
      <c r="D332" s="203" cm="1">
        <f t="array" ref="D332">IF('Data Table'!D333="", "-",
   IF('Data Table'!D333="-", "-",
      IF(ISNUMBER('Data Table'!D333*1), 'Data Table'!D333,
         IF(ISNUMBER(SEARCH("hrs", 'Data Table'!D333)),
            IFERROR(
               ROUND(SUMPRODUCT(
                  VALUE(LEFT(_xlfn.TEXTSPLIT('Data Table'!D333, CHAR(10)), FIND("-", _xlfn.TEXTSPLIT('Data Table'!D333, CHAR(10)))-1)) *
                  (VALUE(MID(_xlfn.TEXTSPLIT('Data Table'!D333, CHAR(10)), FIND("-", _xlfn.TEXTSPLIT('Data Table'!D333, CHAR(10)))+2,
                  SEARCH("hrs", _xlfn.TEXTSPLIT('Data Table'!D333, CHAR(10)))-SEARCH("-", _xlfn.TEXTSPLIT('Data Table'!D333, CHAR(10)))-2))/12)
               ), 2),
               "-"
            )
         )
      )
   )
)</f>
        <v>30</v>
      </c>
      <c r="E332" s="203" cm="1">
        <f t="array" ref="E332">IF('Data Table'!E333="", "-",
   IF('Data Table'!E333="-", "-",
      IF(ISNUMBER('Data Table'!E333*1), 'Data Table'!E333,
         IF(ISNUMBER(SEARCH("hrs", 'Data Table'!E333)),
            IFERROR(
               ROUND(SUMPRODUCT(
                  VALUE(LEFT(_xlfn.TEXTSPLIT('Data Table'!E333, CHAR(10)), FIND("-", _xlfn.TEXTSPLIT('Data Table'!E333, CHAR(10)))-1)) *
                  (VALUE(MID(_xlfn.TEXTSPLIT('Data Table'!E333, CHAR(10)), FIND("-", _xlfn.TEXTSPLIT('Data Table'!E333, CHAR(10)))+2,
                  SEARCH("hrs", _xlfn.TEXTSPLIT('Data Table'!E333, CHAR(10)))-SEARCH("-", _xlfn.TEXTSPLIT('Data Table'!E333, CHAR(10)))-2))/12)
               ), 2),
               "-"
            )
         )
      )
   )
)</f>
        <v>30</v>
      </c>
      <c r="F332" s="203" cm="1">
        <f t="array" ref="F332">IF('Data Table'!F333="", "-",
   IF('Data Table'!F333="-", "-",
      IF(ISNUMBER('Data Table'!F333*1), 'Data Table'!F333,
         IF(ISNUMBER(SEARCH("hrs", 'Data Table'!F333)),
            IFERROR(
               ROUND(SUMPRODUCT(
                  VALUE(LEFT(_xlfn.TEXTSPLIT('Data Table'!F333, CHAR(10)), FIND("-", _xlfn.TEXTSPLIT('Data Table'!F333, CHAR(10)))-1)) *
                  (VALUE(MID(_xlfn.TEXTSPLIT('Data Table'!F333, CHAR(10)), FIND("-", _xlfn.TEXTSPLIT('Data Table'!F333, CHAR(10)))+2,
                  SEARCH("hrs", _xlfn.TEXTSPLIT('Data Table'!F333, CHAR(10)))-SEARCH("-", _xlfn.TEXTSPLIT('Data Table'!F333, CHAR(10)))-2))/12)
               ), 2),
               "-"
            )
         )
      )
   )
)</f>
        <v>10</v>
      </c>
      <c r="G332" s="203" cm="1">
        <f t="array" ref="G332">IF('Data Table'!G333="", "-",
   IF('Data Table'!G333="-", "-",
      IF(ISNUMBER('Data Table'!G333*1), 'Data Table'!G333,
         IF(ISNUMBER(SEARCH("hrs", 'Data Table'!G333)),
            IFERROR(
               ROUND(SUMPRODUCT(
                  VALUE(LEFT(_xlfn.TEXTSPLIT('Data Table'!G333, CHAR(10)), FIND("-", _xlfn.TEXTSPLIT('Data Table'!G333, CHAR(10)))-1)) *
                  (VALUE(MID(_xlfn.TEXTSPLIT('Data Table'!G333, CHAR(10)), FIND("-", _xlfn.TEXTSPLIT('Data Table'!G333, CHAR(10)))+2,
                  SEARCH("hrs", _xlfn.TEXTSPLIT('Data Table'!G333, CHAR(10)))-SEARCH("-", _xlfn.TEXTSPLIT('Data Table'!G333, CHAR(10)))-2))/12)
               ), 2),
               "-"
            )
         )
      )
   )
)</f>
        <v>10</v>
      </c>
      <c r="H332" s="203" cm="1">
        <f t="array" ref="H332">IF('Data Table'!H333="", "-",
   IF('Data Table'!H333="-", "-",
      IF(ISNUMBER('Data Table'!H333*1), 'Data Table'!H333,
         IF(ISNUMBER(SEARCH("hrs", 'Data Table'!H333)),
            IFERROR(
               ROUND(SUMPRODUCT(
                  VALUE(LEFT(_xlfn.TEXTSPLIT('Data Table'!H333, CHAR(10)), FIND("-", _xlfn.TEXTSPLIT('Data Table'!H333, CHAR(10)))-1)) *
                  (VALUE(MID(_xlfn.TEXTSPLIT('Data Table'!H333, CHAR(10)), FIND("-", _xlfn.TEXTSPLIT('Data Table'!H333, CHAR(10)))+2,
                  SEARCH("hrs", _xlfn.TEXTSPLIT('Data Table'!H333, CHAR(10)))-SEARCH("-", _xlfn.TEXTSPLIT('Data Table'!H333, CHAR(10)))-2))/12)
               ), 2),
               "-"
            )
         )
      )
   )
)</f>
        <v>11</v>
      </c>
      <c r="I332" s="203" cm="1">
        <f t="array" ref="I332">IF('Data Table'!I333="", "-",
   IF('Data Table'!I333="-", "-",
      IF(ISNUMBER('Data Table'!I333*1), 'Data Table'!I333,
         IF(ISNUMBER(SEARCH("hrs", 'Data Table'!I333)),
            IFERROR(
               ROUND(SUMPRODUCT(
                  VALUE(LEFT(_xlfn.TEXTSPLIT('Data Table'!I333, CHAR(10)), FIND("-", _xlfn.TEXTSPLIT('Data Table'!I333, CHAR(10)))-1)) *
                  (VALUE(MID(_xlfn.TEXTSPLIT('Data Table'!I333, CHAR(10)), FIND("-", _xlfn.TEXTSPLIT('Data Table'!I333, CHAR(10)))+2,
                  SEARCH("hrs", _xlfn.TEXTSPLIT('Data Table'!I333, CHAR(10)))-SEARCH("-", _xlfn.TEXTSPLIT('Data Table'!I333, CHAR(10)))-2))/12)
               ), 2),
               "-"
            )
         )
      )
   )
)</f>
        <v>11</v>
      </c>
      <c r="J332" s="203" cm="1">
        <f t="array" ref="J332">IF('Data Table'!J333="", "-",
   IF('Data Table'!J333="-", "-",
      IF(ISNUMBER('Data Table'!J333*1), 'Data Table'!J333,
         IF(ISNUMBER(SEARCH("hrs", 'Data Table'!J333)),
            IFERROR(
               ROUND(SUMPRODUCT(
                  VALUE(LEFT(_xlfn.TEXTSPLIT('Data Table'!J333, CHAR(10)), FIND("-", _xlfn.TEXTSPLIT('Data Table'!J333, CHAR(10)))-1)) *
                  (VALUE(MID(_xlfn.TEXTSPLIT('Data Table'!J333, CHAR(10)), FIND("-", _xlfn.TEXTSPLIT('Data Table'!J333, CHAR(10)))+2,
                  SEARCH("hrs", _xlfn.TEXTSPLIT('Data Table'!J333, CHAR(10)))-SEARCH("-", _xlfn.TEXTSPLIT('Data Table'!J333, CHAR(10)))-2))/12)
               ), 2),
               "-"
            )
         )
      )
   )
)</f>
        <v>4</v>
      </c>
      <c r="K332" s="203" cm="1">
        <f t="array" ref="K332">IF('Data Table'!K333="", "-",
   IF('Data Table'!K333="-", "-",
      IF(ISNUMBER('Data Table'!K333*1), 'Data Table'!K333,
         IF(ISNUMBER(SEARCH("hrs", 'Data Table'!K333)),
            IFERROR(
               ROUND(SUMPRODUCT(
                  VALUE(LEFT(_xlfn.TEXTSPLIT('Data Table'!K333, CHAR(10)), FIND("-", _xlfn.TEXTSPLIT('Data Table'!K333, CHAR(10)))-1)) *
                  (VALUE(MID(_xlfn.TEXTSPLIT('Data Table'!K333, CHAR(10)), FIND("-", _xlfn.TEXTSPLIT('Data Table'!K333, CHAR(10)))+2,
                  SEARCH("hrs", _xlfn.TEXTSPLIT('Data Table'!K333, CHAR(10)))-SEARCH("-", _xlfn.TEXTSPLIT('Data Table'!K333, CHAR(10)))-2))/12)
               ), 2),
               "-"
            )
         )
      )
   )
)</f>
        <v>4</v>
      </c>
      <c r="L332" s="203" cm="1">
        <f t="array" ref="L332">IF('Data Table'!N333="", "-",
   IF('Data Table'!N333="-", "-",
      IF(ISNUMBER('Data Table'!N333*1), 'Data Table'!N333,
         IF(ISNUMBER(SEARCH("hrs", 'Data Table'!N333)),
            IFERROR(
               ROUND(SUMPRODUCT(
                  VALUE(LEFT(_xlfn.TEXTSPLIT('Data Table'!N333, CHAR(10)), FIND("-", _xlfn.TEXTSPLIT('Data Table'!N333, CHAR(10)))-1)) *
                  (VALUE(MID(_xlfn.TEXTSPLIT('Data Table'!N333, CHAR(10)), FIND("-", _xlfn.TEXTSPLIT('Data Table'!N333, CHAR(10)))+2,
                  SEARCH("hrs", _xlfn.TEXTSPLIT('Data Table'!N333, CHAR(10)))-SEARCH("-", _xlfn.TEXTSPLIT('Data Table'!N333, CHAR(10)))-2))/12)
               ), 2),
               "-"
            )
         )
      )
   )
)</f>
        <v>2</v>
      </c>
      <c r="M332" s="203" cm="1">
        <f t="array" ref="M332">IF('Data Table'!O333="", "-",
   IF('Data Table'!O333="-", "-",
      IF(ISNUMBER('Data Table'!O333*1), 'Data Table'!O333,
         IF(ISNUMBER(SEARCH("hrs", 'Data Table'!O333)),
            IFERROR(
               ROUND(SUMPRODUCT(
                  VALUE(LEFT(_xlfn.TEXTSPLIT('Data Table'!O333, CHAR(10)), FIND("-", _xlfn.TEXTSPLIT('Data Table'!O333, CHAR(10)))-1)) *
                  (VALUE(MID(_xlfn.TEXTSPLIT('Data Table'!O333, CHAR(10)), FIND("-", _xlfn.TEXTSPLIT('Data Table'!O333, CHAR(10)))+2,
                  SEARCH("hrs", _xlfn.TEXTSPLIT('Data Table'!O333, CHAR(10)))-SEARCH("-", _xlfn.TEXTSPLIT('Data Table'!O333, CHAR(10)))-2))/12)
               ), 2),
               "-"
            )
         )
      )
   )
)</f>
        <v>1.58</v>
      </c>
      <c r="N332" s="203" cm="1">
        <f t="array" ref="N332">IF('Data Table'!P333="", "-",
   IF('Data Table'!P333="-", "-",
      IF(ISNUMBER('Data Table'!P333*1), 'Data Table'!P333,
         IF(ISNUMBER(SEARCH("hrs", 'Data Table'!P333)),
            IFERROR(
               ROUND(SUMPRODUCT(
                  VALUE(LEFT(_xlfn.TEXTSPLIT('Data Table'!P333, CHAR(10)), FIND("-", _xlfn.TEXTSPLIT('Data Table'!P333, CHAR(10)))-1)) *
                  (VALUE(MID(_xlfn.TEXTSPLIT('Data Table'!P333, CHAR(10)), FIND("-", _xlfn.TEXTSPLIT('Data Table'!P333, CHAR(10)))+2,
                  SEARCH("hrs", _xlfn.TEXTSPLIT('Data Table'!P333, CHAR(10)))-SEARCH("-", _xlfn.TEXTSPLIT('Data Table'!P333, CHAR(10)))-2))/12)
               ), 2),
               "-"
            )
         )
      )
   )
)</f>
        <v>6.5</v>
      </c>
      <c r="O332" s="203" cm="1">
        <f t="array" ref="O332">IF('Data Table'!Q333="", "-",
   IF('Data Table'!Q333="-", "-",
      IF(ISNUMBER('Data Table'!Q333*1), 'Data Table'!Q333,
         IF(ISNUMBER(SEARCH("hrs", 'Data Table'!Q333)),
            IFERROR(
               ROUND(SUMPRODUCT(
                  VALUE(LEFT(_xlfn.TEXTSPLIT('Data Table'!Q333, CHAR(10)), FIND("-", _xlfn.TEXTSPLIT('Data Table'!Q333, CHAR(10)))-1)) *
                  (VALUE(MID(_xlfn.TEXTSPLIT('Data Table'!Q333, CHAR(10)), FIND("-", _xlfn.TEXTSPLIT('Data Table'!Q333, CHAR(10)))+2,
                  SEARCH("hrs", _xlfn.TEXTSPLIT('Data Table'!Q333, CHAR(10)))-SEARCH("-", _xlfn.TEXTSPLIT('Data Table'!Q333, CHAR(10)))-2))/12)
               ), 2),
               "-"
            )
         )
      )
   )
)</f>
        <v>5.5</v>
      </c>
      <c r="P332" s="203" cm="1">
        <f t="array" ref="P332">IF('Data Table'!R333="", "-",
   IF('Data Table'!R333="-", "-",
      IF(ISNUMBER('Data Table'!R333*1), 'Data Table'!R333,
         IF(ISNUMBER(SEARCH("hrs", 'Data Table'!R333)),
            IFERROR(
               ROUND(SUMPRODUCT(
                  VALUE(LEFT(_xlfn.TEXTSPLIT('Data Table'!R333, CHAR(10)), FIND("-", _xlfn.TEXTSPLIT('Data Table'!R333, CHAR(10)))-1)) *
                  (VALUE(MID(_xlfn.TEXTSPLIT('Data Table'!R333, CHAR(10)), FIND("-", _xlfn.TEXTSPLIT('Data Table'!R333, CHAR(10)))+2,
                  SEARCH("hrs", _xlfn.TEXTSPLIT('Data Table'!R333, CHAR(10)))-SEARCH("-", _xlfn.TEXTSPLIT('Data Table'!R333, CHAR(10)))-2))/12)
               ), 2),
               "-"
            )
         )
      )
   )
)</f>
        <v>3</v>
      </c>
      <c r="Q332" s="203" cm="1">
        <f t="array" ref="Q332">IF('Data Table'!S333="", "-",
   IF('Data Table'!S333="-", "-",
      IF(ISNUMBER('Data Table'!S333*1), 'Data Table'!S333,
         IF(ISNUMBER(SEARCH("hrs", 'Data Table'!S333)),
            IFERROR(
               ROUND(SUMPRODUCT(
                  VALUE(LEFT(_xlfn.TEXTSPLIT('Data Table'!S333, CHAR(10)), FIND("-", _xlfn.TEXTSPLIT('Data Table'!S333, CHAR(10)))-1)) *
                  (VALUE(MID(_xlfn.TEXTSPLIT('Data Table'!S333, CHAR(10)), FIND("-", _xlfn.TEXTSPLIT('Data Table'!S333, CHAR(10)))+2,
                  SEARCH("hrs", _xlfn.TEXTSPLIT('Data Table'!S333, CHAR(10)))-SEARCH("-", _xlfn.TEXTSPLIT('Data Table'!S333, CHAR(10)))-2))/12)
               ), 2),
               "-"
            )
         )
      )
   )
)</f>
        <v>3</v>
      </c>
      <c r="R332" s="203" cm="1">
        <f t="array" ref="R332">IF('Data Table'!T333="", "-",
   IF('Data Table'!T333="-", "-",
      IF(ISNUMBER('Data Table'!T333*1), 'Data Table'!T333,
         IF(ISNUMBER(SEARCH("hrs", 'Data Table'!T333)),
            IFERROR(
               ROUND(SUMPRODUCT(
                  VALUE(LEFT(_xlfn.TEXTSPLIT('Data Table'!T333, CHAR(10)), FIND("-", _xlfn.TEXTSPLIT('Data Table'!T333, CHAR(10)))-1)) *
                  (VALUE(MID(_xlfn.TEXTSPLIT('Data Table'!T333, CHAR(10)), FIND("-", _xlfn.TEXTSPLIT('Data Table'!T333, CHAR(10)))+2,
                  SEARCH("hrs", _xlfn.TEXTSPLIT('Data Table'!T333, CHAR(10)))-SEARCH("-", _xlfn.TEXTSPLIT('Data Table'!T333, CHAR(10)))-2))/12)
               ), 2),
               "-"
            )
         )
      )
   )
)</f>
        <v>7</v>
      </c>
      <c r="S332" s="203" cm="1">
        <f t="array" ref="S332">IF('Data Table'!U333="", "-",
   IF('Data Table'!U333="-", "-",
      IF(ISNUMBER('Data Table'!U333*1), 'Data Table'!U333,
         IF(ISNUMBER(SEARCH("hrs", 'Data Table'!U333)),
            IFERROR(
               ROUND(SUMPRODUCT(
                  VALUE(LEFT(_xlfn.TEXTSPLIT('Data Table'!U333, CHAR(10)), FIND("-", _xlfn.TEXTSPLIT('Data Table'!U333, CHAR(10)))-1)) *
                  (VALUE(MID(_xlfn.TEXTSPLIT('Data Table'!U333, CHAR(10)), FIND("-", _xlfn.TEXTSPLIT('Data Table'!U333, CHAR(10)))+2,
                  SEARCH("hrs", _xlfn.TEXTSPLIT('Data Table'!U333, CHAR(10)))-SEARCH("-", _xlfn.TEXTSPLIT('Data Table'!U333, CHAR(10)))-2))/12)
               ), 2),
               "-"
            )
         )
      )
   )
)</f>
        <v>7</v>
      </c>
      <c r="T332" s="409">
        <v>26980.125</v>
      </c>
      <c r="U332" s="400">
        <v>66943</v>
      </c>
      <c r="V332" s="400">
        <v>976</v>
      </c>
    </row>
    <row r="333" spans="1:22" ht="15.75" customHeight="1">
      <c r="A333" s="405">
        <v>45643</v>
      </c>
      <c r="B333" s="203" cm="1">
        <f t="array" ref="B333">IF('Data Table'!B334="", "-",
   IF('Data Table'!B334="-", "-",
      IF(ISNUMBER('Data Table'!B334*1), 'Data Table'!B334,
         IF(ISNUMBER(SEARCH("hrs", 'Data Table'!B334)),
            IFERROR(
               ROUND(SUMPRODUCT(
                  VALUE(LEFT(_xlfn.TEXTSPLIT('Data Table'!B334, CHAR(10)), FIND("-", _xlfn.TEXTSPLIT('Data Table'!B334, CHAR(10)))-1)) *
                  (VALUE(MID(_xlfn.TEXTSPLIT('Data Table'!B334, CHAR(10)), FIND("-", _xlfn.TEXTSPLIT('Data Table'!B334, CHAR(10)))+2,
                  SEARCH("hrs", _xlfn.TEXTSPLIT('Data Table'!B334, CHAR(10)))-SEARCH("-", _xlfn.TEXTSPLIT('Data Table'!B334, CHAR(10)))-2))/12)
               ), 2),
               "-"
            )
         )
      )
   )
)</f>
        <v>121</v>
      </c>
      <c r="C333" s="203" cm="1">
        <f t="array" ref="C333">IF('Data Table'!C334="", "-",
   IF('Data Table'!C334="-", "-",
      IF(ISNUMBER('Data Table'!C334*1), 'Data Table'!C334,
         IF(ISNUMBER(SEARCH("hrs", 'Data Table'!C334)),
            IFERROR(
               ROUND(SUMPRODUCT(
                  VALUE(LEFT(_xlfn.TEXTSPLIT('Data Table'!C334, CHAR(10)), FIND("-", _xlfn.TEXTSPLIT('Data Table'!C334, CHAR(10)))-1)) *
                  (VALUE(MID(_xlfn.TEXTSPLIT('Data Table'!C334, CHAR(10)), FIND("-", _xlfn.TEXTSPLIT('Data Table'!C334, CHAR(10)))+2,
                  SEARCH("hrs", _xlfn.TEXTSPLIT('Data Table'!C334, CHAR(10)))-SEARCH("-", _xlfn.TEXTSPLIT('Data Table'!C334, CHAR(10)))-2))/12)
               ), 2),
               "-"
            )
         )
      )
   )
)</f>
        <v>134</v>
      </c>
      <c r="D333" s="203" cm="1">
        <f t="array" ref="D333">IF('Data Table'!D334="", "-",
   IF('Data Table'!D334="-", "-",
      IF(ISNUMBER('Data Table'!D334*1), 'Data Table'!D334,
         IF(ISNUMBER(SEARCH("hrs", 'Data Table'!D334)),
            IFERROR(
               ROUND(SUMPRODUCT(
                  VALUE(LEFT(_xlfn.TEXTSPLIT('Data Table'!D334, CHAR(10)), FIND("-", _xlfn.TEXTSPLIT('Data Table'!D334, CHAR(10)))-1)) *
                  (VALUE(MID(_xlfn.TEXTSPLIT('Data Table'!D334, CHAR(10)), FIND("-", _xlfn.TEXTSPLIT('Data Table'!D334, CHAR(10)))+2,
                  SEARCH("hrs", _xlfn.TEXTSPLIT('Data Table'!D334, CHAR(10)))-SEARCH("-", _xlfn.TEXTSPLIT('Data Table'!D334, CHAR(10)))-2))/12)
               ), 2),
               "-"
            )
         )
      )
   )
)</f>
        <v>29</v>
      </c>
      <c r="E333" s="203" cm="1">
        <f t="array" ref="E333">IF('Data Table'!E334="", "-",
   IF('Data Table'!E334="-", "-",
      IF(ISNUMBER('Data Table'!E334*1), 'Data Table'!E334,
         IF(ISNUMBER(SEARCH("hrs", 'Data Table'!E334)),
            IFERROR(
               ROUND(SUMPRODUCT(
                  VALUE(LEFT(_xlfn.TEXTSPLIT('Data Table'!E334, CHAR(10)), FIND("-", _xlfn.TEXTSPLIT('Data Table'!E334, CHAR(10)))-1)) *
                  (VALUE(MID(_xlfn.TEXTSPLIT('Data Table'!E334, CHAR(10)), FIND("-", _xlfn.TEXTSPLIT('Data Table'!E334, CHAR(10)))+2,
                  SEARCH("hrs", _xlfn.TEXTSPLIT('Data Table'!E334, CHAR(10)))-SEARCH("-", _xlfn.TEXTSPLIT('Data Table'!E334, CHAR(10)))-2))/12)
               ), 2),
               "-"
            )
         )
      )
   )
)</f>
        <v>30</v>
      </c>
      <c r="F333" s="203" cm="1">
        <f t="array" ref="F333">IF('Data Table'!F334="", "-",
   IF('Data Table'!F334="-", "-",
      IF(ISNUMBER('Data Table'!F334*1), 'Data Table'!F334,
         IF(ISNUMBER(SEARCH("hrs", 'Data Table'!F334)),
            IFERROR(
               ROUND(SUMPRODUCT(
                  VALUE(LEFT(_xlfn.TEXTSPLIT('Data Table'!F334, CHAR(10)), FIND("-", _xlfn.TEXTSPLIT('Data Table'!F334, CHAR(10)))-1)) *
                  (VALUE(MID(_xlfn.TEXTSPLIT('Data Table'!F334, CHAR(10)), FIND("-", _xlfn.TEXTSPLIT('Data Table'!F334, CHAR(10)))+2,
                  SEARCH("hrs", _xlfn.TEXTSPLIT('Data Table'!F334, CHAR(10)))-SEARCH("-", _xlfn.TEXTSPLIT('Data Table'!F334, CHAR(10)))-2))/12)
               ), 2),
               "-"
            )
         )
      )
   )
)</f>
        <v>9</v>
      </c>
      <c r="G333" s="203" cm="1">
        <f t="array" ref="G333">IF('Data Table'!G334="", "-",
   IF('Data Table'!G334="-", "-",
      IF(ISNUMBER('Data Table'!G334*1), 'Data Table'!G334,
         IF(ISNUMBER(SEARCH("hrs", 'Data Table'!G334)),
            IFERROR(
               ROUND(SUMPRODUCT(
                  VALUE(LEFT(_xlfn.TEXTSPLIT('Data Table'!G334, CHAR(10)), FIND("-", _xlfn.TEXTSPLIT('Data Table'!G334, CHAR(10)))-1)) *
                  (VALUE(MID(_xlfn.TEXTSPLIT('Data Table'!G334, CHAR(10)), FIND("-", _xlfn.TEXTSPLIT('Data Table'!G334, CHAR(10)))+2,
                  SEARCH("hrs", _xlfn.TEXTSPLIT('Data Table'!G334, CHAR(10)))-SEARCH("-", _xlfn.TEXTSPLIT('Data Table'!G334, CHAR(10)))-2))/12)
               ), 2),
               "-"
            )
         )
      )
   )
)</f>
        <v>10</v>
      </c>
      <c r="H333" s="203" cm="1">
        <f t="array" ref="H333">IF('Data Table'!H334="", "-",
   IF('Data Table'!H334="-", "-",
      IF(ISNUMBER('Data Table'!H334*1), 'Data Table'!H334,
         IF(ISNUMBER(SEARCH("hrs", 'Data Table'!H334)),
            IFERROR(
               ROUND(SUMPRODUCT(
                  VALUE(LEFT(_xlfn.TEXTSPLIT('Data Table'!H334, CHAR(10)), FIND("-", _xlfn.TEXTSPLIT('Data Table'!H334, CHAR(10)))-1)) *
                  (VALUE(MID(_xlfn.TEXTSPLIT('Data Table'!H334, CHAR(10)), FIND("-", _xlfn.TEXTSPLIT('Data Table'!H334, CHAR(10)))+2,
                  SEARCH("hrs", _xlfn.TEXTSPLIT('Data Table'!H334, CHAR(10)))-SEARCH("-", _xlfn.TEXTSPLIT('Data Table'!H334, CHAR(10)))-2))/12)
               ), 2),
               "-"
            )
         )
      )
   )
)</f>
        <v>10</v>
      </c>
      <c r="I333" s="203" cm="1">
        <f t="array" ref="I333">IF('Data Table'!I334="", "-",
   IF('Data Table'!I334="-", "-",
      IF(ISNUMBER('Data Table'!I334*1), 'Data Table'!I334,
         IF(ISNUMBER(SEARCH("hrs", 'Data Table'!I334)),
            IFERROR(
               ROUND(SUMPRODUCT(
                  VALUE(LEFT(_xlfn.TEXTSPLIT('Data Table'!I334, CHAR(10)), FIND("-", _xlfn.TEXTSPLIT('Data Table'!I334, CHAR(10)))-1)) *
                  (VALUE(MID(_xlfn.TEXTSPLIT('Data Table'!I334, CHAR(10)), FIND("-", _xlfn.TEXTSPLIT('Data Table'!I334, CHAR(10)))+2,
                  SEARCH("hrs", _xlfn.TEXTSPLIT('Data Table'!I334, CHAR(10)))-SEARCH("-", _xlfn.TEXTSPLIT('Data Table'!I334, CHAR(10)))-2))/12)
               ), 2),
               "-"
            )
         )
      )
   )
)</f>
        <v>11</v>
      </c>
      <c r="J333" s="203" cm="1">
        <f t="array" ref="J333">IF('Data Table'!J334="", "-",
   IF('Data Table'!J334="-", "-",
      IF(ISNUMBER('Data Table'!J334*1), 'Data Table'!J334,
         IF(ISNUMBER(SEARCH("hrs", 'Data Table'!J334)),
            IFERROR(
               ROUND(SUMPRODUCT(
                  VALUE(LEFT(_xlfn.TEXTSPLIT('Data Table'!J334, CHAR(10)), FIND("-", _xlfn.TEXTSPLIT('Data Table'!J334, CHAR(10)))-1)) *
                  (VALUE(MID(_xlfn.TEXTSPLIT('Data Table'!J334, CHAR(10)), FIND("-", _xlfn.TEXTSPLIT('Data Table'!J334, CHAR(10)))+2,
                  SEARCH("hrs", _xlfn.TEXTSPLIT('Data Table'!J334, CHAR(10)))-SEARCH("-", _xlfn.TEXTSPLIT('Data Table'!J334, CHAR(10)))-2))/12)
               ), 2),
               "-"
            )
         )
      )
   )
)</f>
        <v>4</v>
      </c>
      <c r="K333" s="203" cm="1">
        <f t="array" ref="K333">IF('Data Table'!K334="", "-",
   IF('Data Table'!K334="-", "-",
      IF(ISNUMBER('Data Table'!K334*1), 'Data Table'!K334,
         IF(ISNUMBER(SEARCH("hrs", 'Data Table'!K334)),
            IFERROR(
               ROUND(SUMPRODUCT(
                  VALUE(LEFT(_xlfn.TEXTSPLIT('Data Table'!K334, CHAR(10)), FIND("-", _xlfn.TEXTSPLIT('Data Table'!K334, CHAR(10)))-1)) *
                  (VALUE(MID(_xlfn.TEXTSPLIT('Data Table'!K334, CHAR(10)), FIND("-", _xlfn.TEXTSPLIT('Data Table'!K334, CHAR(10)))+2,
                  SEARCH("hrs", _xlfn.TEXTSPLIT('Data Table'!K334, CHAR(10)))-SEARCH("-", _xlfn.TEXTSPLIT('Data Table'!K334, CHAR(10)))-2))/12)
               ), 2),
               "-"
            )
         )
      )
   )
)</f>
        <v>4</v>
      </c>
      <c r="L333" s="203" cm="1">
        <f t="array" ref="L333">IF('Data Table'!N334="", "-",
   IF('Data Table'!N334="-", "-",
      IF(ISNUMBER('Data Table'!N334*1), 'Data Table'!N334,
         IF(ISNUMBER(SEARCH("hrs", 'Data Table'!N334)),
            IFERROR(
               ROUND(SUMPRODUCT(
                  VALUE(LEFT(_xlfn.TEXTSPLIT('Data Table'!N334, CHAR(10)), FIND("-", _xlfn.TEXTSPLIT('Data Table'!N334, CHAR(10)))-1)) *
                  (VALUE(MID(_xlfn.TEXTSPLIT('Data Table'!N334, CHAR(10)), FIND("-", _xlfn.TEXTSPLIT('Data Table'!N334, CHAR(10)))+2,
                  SEARCH("hrs", _xlfn.TEXTSPLIT('Data Table'!N334, CHAR(10)))-SEARCH("-", _xlfn.TEXTSPLIT('Data Table'!N334, CHAR(10)))-2))/12)
               ), 2),
               "-"
            )
         )
      )
   )
)</f>
        <v>2</v>
      </c>
      <c r="M333" s="203" cm="1">
        <f t="array" ref="M333">IF('Data Table'!O334="", "-",
   IF('Data Table'!O334="-", "-",
      IF(ISNUMBER('Data Table'!O334*1), 'Data Table'!O334,
         IF(ISNUMBER(SEARCH("hrs", 'Data Table'!O334)),
            IFERROR(
               ROUND(SUMPRODUCT(
                  VALUE(LEFT(_xlfn.TEXTSPLIT('Data Table'!O334, CHAR(10)), FIND("-", _xlfn.TEXTSPLIT('Data Table'!O334, CHAR(10)))-1)) *
                  (VALUE(MID(_xlfn.TEXTSPLIT('Data Table'!O334, CHAR(10)), FIND("-", _xlfn.TEXTSPLIT('Data Table'!O334, CHAR(10)))+2,
                  SEARCH("hrs", _xlfn.TEXTSPLIT('Data Table'!O334, CHAR(10)))-SEARCH("-", _xlfn.TEXTSPLIT('Data Table'!O334, CHAR(10)))-2))/12)
               ), 2),
               "-"
            )
         )
      )
   )
)</f>
        <v>1.42</v>
      </c>
      <c r="N333" s="203" cm="1">
        <f t="array" ref="N333">IF('Data Table'!P334="", "-",
   IF('Data Table'!P334="-", "-",
      IF(ISNUMBER('Data Table'!P334*1), 'Data Table'!P334,
         IF(ISNUMBER(SEARCH("hrs", 'Data Table'!P334)),
            IFERROR(
               ROUND(SUMPRODUCT(
                  VALUE(LEFT(_xlfn.TEXTSPLIT('Data Table'!P334, CHAR(10)), FIND("-", _xlfn.TEXTSPLIT('Data Table'!P334, CHAR(10)))-1)) *
                  (VALUE(MID(_xlfn.TEXTSPLIT('Data Table'!P334, CHAR(10)), FIND("-", _xlfn.TEXTSPLIT('Data Table'!P334, CHAR(10)))+2,
                  SEARCH("hrs", _xlfn.TEXTSPLIT('Data Table'!P334, CHAR(10)))-SEARCH("-", _xlfn.TEXTSPLIT('Data Table'!P334, CHAR(10)))-2))/12)
               ), 2),
               "-"
            )
         )
      )
   )
)</f>
        <v>6.5</v>
      </c>
      <c r="O333" s="203" cm="1">
        <f t="array" ref="O333">IF('Data Table'!Q334="", "-",
   IF('Data Table'!Q334="-", "-",
      IF(ISNUMBER('Data Table'!Q334*1), 'Data Table'!Q334,
         IF(ISNUMBER(SEARCH("hrs", 'Data Table'!Q334)),
            IFERROR(
               ROUND(SUMPRODUCT(
                  VALUE(LEFT(_xlfn.TEXTSPLIT('Data Table'!Q334, CHAR(10)), FIND("-", _xlfn.TEXTSPLIT('Data Table'!Q334, CHAR(10)))-1)) *
                  (VALUE(MID(_xlfn.TEXTSPLIT('Data Table'!Q334, CHAR(10)), FIND("-", _xlfn.TEXTSPLIT('Data Table'!Q334, CHAR(10)))+2,
                  SEARCH("hrs", _xlfn.TEXTSPLIT('Data Table'!Q334, CHAR(10)))-SEARCH("-", _xlfn.TEXTSPLIT('Data Table'!Q334, CHAR(10)))-2))/12)
               ), 2),
               "-"
            )
         )
      )
   )
)</f>
        <v>5.5</v>
      </c>
      <c r="P333" s="203" cm="1">
        <f t="array" ref="P333">IF('Data Table'!R334="", "-",
   IF('Data Table'!R334="-", "-",
      IF(ISNUMBER('Data Table'!R334*1), 'Data Table'!R334,
         IF(ISNUMBER(SEARCH("hrs", 'Data Table'!R334)),
            IFERROR(
               ROUND(SUMPRODUCT(
                  VALUE(LEFT(_xlfn.TEXTSPLIT('Data Table'!R334, CHAR(10)), FIND("-", _xlfn.TEXTSPLIT('Data Table'!R334, CHAR(10)))-1)) *
                  (VALUE(MID(_xlfn.TEXTSPLIT('Data Table'!R334, CHAR(10)), FIND("-", _xlfn.TEXTSPLIT('Data Table'!R334, CHAR(10)))+2,
                  SEARCH("hrs", _xlfn.TEXTSPLIT('Data Table'!R334, CHAR(10)))-SEARCH("-", _xlfn.TEXTSPLIT('Data Table'!R334, CHAR(10)))-2))/12)
               ), 2),
               "-"
            )
         )
      )
   )
)</f>
        <v>3</v>
      </c>
      <c r="Q333" s="203" cm="1">
        <f t="array" ref="Q333">IF('Data Table'!S334="", "-",
   IF('Data Table'!S334="-", "-",
      IF(ISNUMBER('Data Table'!S334*1), 'Data Table'!S334,
         IF(ISNUMBER(SEARCH("hrs", 'Data Table'!S334)),
            IFERROR(
               ROUND(SUMPRODUCT(
                  VALUE(LEFT(_xlfn.TEXTSPLIT('Data Table'!S334, CHAR(10)), FIND("-", _xlfn.TEXTSPLIT('Data Table'!S334, CHAR(10)))-1)) *
                  (VALUE(MID(_xlfn.TEXTSPLIT('Data Table'!S334, CHAR(10)), FIND("-", _xlfn.TEXTSPLIT('Data Table'!S334, CHAR(10)))+2,
                  SEARCH("hrs", _xlfn.TEXTSPLIT('Data Table'!S334, CHAR(10)))-SEARCH("-", _xlfn.TEXTSPLIT('Data Table'!S334, CHAR(10)))-2))/12)
               ), 2),
               "-"
            )
         )
      )
   )
)</f>
        <v>3</v>
      </c>
      <c r="R333" s="203" cm="1">
        <f t="array" ref="R333">IF('Data Table'!T334="", "-",
   IF('Data Table'!T334="-", "-",
      IF(ISNUMBER('Data Table'!T334*1), 'Data Table'!T334,
         IF(ISNUMBER(SEARCH("hrs", 'Data Table'!T334)),
            IFERROR(
               ROUND(SUMPRODUCT(
                  VALUE(LEFT(_xlfn.TEXTSPLIT('Data Table'!T334, CHAR(10)), FIND("-", _xlfn.TEXTSPLIT('Data Table'!T334, CHAR(10)))-1)) *
                  (VALUE(MID(_xlfn.TEXTSPLIT('Data Table'!T334, CHAR(10)), FIND("-", _xlfn.TEXTSPLIT('Data Table'!T334, CHAR(10)))+2,
                  SEARCH("hrs", _xlfn.TEXTSPLIT('Data Table'!T334, CHAR(10)))-SEARCH("-", _xlfn.TEXTSPLIT('Data Table'!T334, CHAR(10)))-2))/12)
               ), 2),
               "-"
            )
         )
      )
   )
)</f>
        <v>7</v>
      </c>
      <c r="S333" s="203" cm="1">
        <f t="array" ref="S333">IF('Data Table'!U334="", "-",
   IF('Data Table'!U334="-", "-",
      IF(ISNUMBER('Data Table'!U334*1), 'Data Table'!U334,
         IF(ISNUMBER(SEARCH("hrs", 'Data Table'!U334)),
            IFERROR(
               ROUND(SUMPRODUCT(
                  VALUE(LEFT(_xlfn.TEXTSPLIT('Data Table'!U334, CHAR(10)), FIND("-", _xlfn.TEXTSPLIT('Data Table'!U334, CHAR(10)))-1)) *
                  (VALUE(MID(_xlfn.TEXTSPLIT('Data Table'!U334, CHAR(10)), FIND("-", _xlfn.TEXTSPLIT('Data Table'!U334, CHAR(10)))+2,
                  SEARCH("hrs", _xlfn.TEXTSPLIT('Data Table'!U334, CHAR(10)))-SEARCH("-", _xlfn.TEXTSPLIT('Data Table'!U334, CHAR(10)))-2))/12)
               ), 2),
               "-"
            )
         )
      )
   )
)</f>
        <v>7</v>
      </c>
      <c r="T333" s="409">
        <v>27108.398000000001</v>
      </c>
      <c r="U333" s="400">
        <v>70578</v>
      </c>
      <c r="V333" s="400">
        <v>1019</v>
      </c>
    </row>
    <row r="334" spans="1:22" ht="15.75" customHeight="1">
      <c r="A334" s="405">
        <v>45644</v>
      </c>
      <c r="B334" s="203" cm="1">
        <f t="array" ref="B334">IF('Data Table'!B335="", "-",
   IF('Data Table'!B335="-", "-",
      IF(ISNUMBER('Data Table'!B335*1), 'Data Table'!B335,
         IF(ISNUMBER(SEARCH("hrs", 'Data Table'!B335)),
            IFERROR(
               ROUND(SUMPRODUCT(
                  VALUE(LEFT(_xlfn.TEXTSPLIT('Data Table'!B335, CHAR(10)), FIND("-", _xlfn.TEXTSPLIT('Data Table'!B335, CHAR(10)))-1)) *
                  (VALUE(MID(_xlfn.TEXTSPLIT('Data Table'!B335, CHAR(10)), FIND("-", _xlfn.TEXTSPLIT('Data Table'!B335, CHAR(10)))+2,
                  SEARCH("hrs", _xlfn.TEXTSPLIT('Data Table'!B335, CHAR(10)))-SEARCH("-", _xlfn.TEXTSPLIT('Data Table'!B335, CHAR(10)))-2))/12)
               ), 2),
               "-"
            )
         )
      )
   )
)</f>
        <v>157</v>
      </c>
      <c r="C334" s="203" cm="1">
        <f t="array" ref="C334">IF('Data Table'!C335="", "-",
   IF('Data Table'!C335="-", "-",
      IF(ISNUMBER('Data Table'!C335*1), 'Data Table'!C335,
         IF(ISNUMBER(SEARCH("hrs", 'Data Table'!C335)),
            IFERROR(
               ROUND(SUMPRODUCT(
                  VALUE(LEFT(_xlfn.TEXTSPLIT('Data Table'!C335, CHAR(10)), FIND("-", _xlfn.TEXTSPLIT('Data Table'!C335, CHAR(10)))-1)) *
                  (VALUE(MID(_xlfn.TEXTSPLIT('Data Table'!C335, CHAR(10)), FIND("-", _xlfn.TEXTSPLIT('Data Table'!C335, CHAR(10)))+2,
                  SEARCH("hrs", _xlfn.TEXTSPLIT('Data Table'!C335, CHAR(10)))-SEARCH("-", _xlfn.TEXTSPLIT('Data Table'!C335, CHAR(10)))-2))/12)
               ), 2),
               "-"
            )
         )
      )
   )
)</f>
        <v>114</v>
      </c>
      <c r="D334" s="203" cm="1">
        <f t="array" ref="D334">IF('Data Table'!D335="", "-",
   IF('Data Table'!D335="-", "-",
      IF(ISNUMBER('Data Table'!D335*1), 'Data Table'!D335,
         IF(ISNUMBER(SEARCH("hrs", 'Data Table'!D335)),
            IFERROR(
               ROUND(SUMPRODUCT(
                  VALUE(LEFT(_xlfn.TEXTSPLIT('Data Table'!D335, CHAR(10)), FIND("-", _xlfn.TEXTSPLIT('Data Table'!D335, CHAR(10)))-1)) *
                  (VALUE(MID(_xlfn.TEXTSPLIT('Data Table'!D335, CHAR(10)), FIND("-", _xlfn.TEXTSPLIT('Data Table'!D335, CHAR(10)))+2,
                  SEARCH("hrs", _xlfn.TEXTSPLIT('Data Table'!D335, CHAR(10)))-SEARCH("-", _xlfn.TEXTSPLIT('Data Table'!D335, CHAR(10)))-2))/12)
               ), 2),
               "-"
            )
         )
      )
   )
)</f>
        <v>29</v>
      </c>
      <c r="E334" s="203" cm="1">
        <f t="array" ref="E334">IF('Data Table'!E335="", "-",
   IF('Data Table'!E335="-", "-",
      IF(ISNUMBER('Data Table'!E335*1), 'Data Table'!E335,
         IF(ISNUMBER(SEARCH("hrs", 'Data Table'!E335)),
            IFERROR(
               ROUND(SUMPRODUCT(
                  VALUE(LEFT(_xlfn.TEXTSPLIT('Data Table'!E335, CHAR(10)), FIND("-", _xlfn.TEXTSPLIT('Data Table'!E335, CHAR(10)))-1)) *
                  (VALUE(MID(_xlfn.TEXTSPLIT('Data Table'!E335, CHAR(10)), FIND("-", _xlfn.TEXTSPLIT('Data Table'!E335, CHAR(10)))+2,
                  SEARCH("hrs", _xlfn.TEXTSPLIT('Data Table'!E335, CHAR(10)))-SEARCH("-", _xlfn.TEXTSPLIT('Data Table'!E335, CHAR(10)))-2))/12)
               ), 2),
               "-"
            )
         )
      )
   )
)</f>
        <v>30</v>
      </c>
      <c r="F334" s="203" cm="1">
        <f t="array" ref="F334">IF('Data Table'!F335="", "-",
   IF('Data Table'!F335="-", "-",
      IF(ISNUMBER('Data Table'!F335*1), 'Data Table'!F335,
         IF(ISNUMBER(SEARCH("hrs", 'Data Table'!F335)),
            IFERROR(
               ROUND(SUMPRODUCT(
                  VALUE(LEFT(_xlfn.TEXTSPLIT('Data Table'!F335, CHAR(10)), FIND("-", _xlfn.TEXTSPLIT('Data Table'!F335, CHAR(10)))-1)) *
                  (VALUE(MID(_xlfn.TEXTSPLIT('Data Table'!F335, CHAR(10)), FIND("-", _xlfn.TEXTSPLIT('Data Table'!F335, CHAR(10)))+2,
                  SEARCH("hrs", _xlfn.TEXTSPLIT('Data Table'!F335, CHAR(10)))-SEARCH("-", _xlfn.TEXTSPLIT('Data Table'!F335, CHAR(10)))-2))/12)
               ), 2),
               "-"
            )
         )
      )
   )
)</f>
        <v>10</v>
      </c>
      <c r="G334" s="203" cm="1">
        <f t="array" ref="G334">IF('Data Table'!G335="", "-",
   IF('Data Table'!G335="-", "-",
      IF(ISNUMBER('Data Table'!G335*1), 'Data Table'!G335,
         IF(ISNUMBER(SEARCH("hrs", 'Data Table'!G335)),
            IFERROR(
               ROUND(SUMPRODUCT(
                  VALUE(LEFT(_xlfn.TEXTSPLIT('Data Table'!G335, CHAR(10)), FIND("-", _xlfn.TEXTSPLIT('Data Table'!G335, CHAR(10)))-1)) *
                  (VALUE(MID(_xlfn.TEXTSPLIT('Data Table'!G335, CHAR(10)), FIND("-", _xlfn.TEXTSPLIT('Data Table'!G335, CHAR(10)))+2,
                  SEARCH("hrs", _xlfn.TEXTSPLIT('Data Table'!G335, CHAR(10)))-SEARCH("-", _xlfn.TEXTSPLIT('Data Table'!G335, CHAR(10)))-2))/12)
               ), 2),
               "-"
            )
         )
      )
   )
)</f>
        <v>9</v>
      </c>
      <c r="H334" s="203" cm="1">
        <f t="array" ref="H334">IF('Data Table'!H335="", "-",
   IF('Data Table'!H335="-", "-",
      IF(ISNUMBER('Data Table'!H335*1), 'Data Table'!H335,
         IF(ISNUMBER(SEARCH("hrs", 'Data Table'!H335)),
            IFERROR(
               ROUND(SUMPRODUCT(
                  VALUE(LEFT(_xlfn.TEXTSPLIT('Data Table'!H335, CHAR(10)), FIND("-", _xlfn.TEXTSPLIT('Data Table'!H335, CHAR(10)))-1)) *
                  (VALUE(MID(_xlfn.TEXTSPLIT('Data Table'!H335, CHAR(10)), FIND("-", _xlfn.TEXTSPLIT('Data Table'!H335, CHAR(10)))+2,
                  SEARCH("hrs", _xlfn.TEXTSPLIT('Data Table'!H335, CHAR(10)))-SEARCH("-", _xlfn.TEXTSPLIT('Data Table'!H335, CHAR(10)))-2))/12)
               ), 2),
               "-"
            )
         )
      )
   )
)</f>
        <v>9</v>
      </c>
      <c r="I334" s="203" cm="1">
        <f t="array" ref="I334">IF('Data Table'!I335="", "-",
   IF('Data Table'!I335="-", "-",
      IF(ISNUMBER('Data Table'!I335*1), 'Data Table'!I335,
         IF(ISNUMBER(SEARCH("hrs", 'Data Table'!I335)),
            IFERROR(
               ROUND(SUMPRODUCT(
                  VALUE(LEFT(_xlfn.TEXTSPLIT('Data Table'!I335, CHAR(10)), FIND("-", _xlfn.TEXTSPLIT('Data Table'!I335, CHAR(10)))-1)) *
                  (VALUE(MID(_xlfn.TEXTSPLIT('Data Table'!I335, CHAR(10)), FIND("-", _xlfn.TEXTSPLIT('Data Table'!I335, CHAR(10)))+2,
                  SEARCH("hrs", _xlfn.TEXTSPLIT('Data Table'!I335, CHAR(10)))-SEARCH("-", _xlfn.TEXTSPLIT('Data Table'!I335, CHAR(10)))-2))/12)
               ), 2),
               "-"
            )
         )
      )
   )
)</f>
        <v>10</v>
      </c>
      <c r="J334" s="203" cm="1">
        <f t="array" ref="J334">IF('Data Table'!J335="", "-",
   IF('Data Table'!J335="-", "-",
      IF(ISNUMBER('Data Table'!J335*1), 'Data Table'!J335,
         IF(ISNUMBER(SEARCH("hrs", 'Data Table'!J335)),
            IFERROR(
               ROUND(SUMPRODUCT(
                  VALUE(LEFT(_xlfn.TEXTSPLIT('Data Table'!J335, CHAR(10)), FIND("-", _xlfn.TEXTSPLIT('Data Table'!J335, CHAR(10)))-1)) *
                  (VALUE(MID(_xlfn.TEXTSPLIT('Data Table'!J335, CHAR(10)), FIND("-", _xlfn.TEXTSPLIT('Data Table'!J335, CHAR(10)))+2,
                  SEARCH("hrs", _xlfn.TEXTSPLIT('Data Table'!J335, CHAR(10)))-SEARCH("-", _xlfn.TEXTSPLIT('Data Table'!J335, CHAR(10)))-2))/12)
               ), 2),
               "-"
            )
         )
      )
   )
)</f>
        <v>3</v>
      </c>
      <c r="K334" s="203" cm="1">
        <f t="array" ref="K334">IF('Data Table'!K335="", "-",
   IF('Data Table'!K335="-", "-",
      IF(ISNUMBER('Data Table'!K335*1), 'Data Table'!K335,
         IF(ISNUMBER(SEARCH("hrs", 'Data Table'!K335)),
            IFERROR(
               ROUND(SUMPRODUCT(
                  VALUE(LEFT(_xlfn.TEXTSPLIT('Data Table'!K335, CHAR(10)), FIND("-", _xlfn.TEXTSPLIT('Data Table'!K335, CHAR(10)))-1)) *
                  (VALUE(MID(_xlfn.TEXTSPLIT('Data Table'!K335, CHAR(10)), FIND("-", _xlfn.TEXTSPLIT('Data Table'!K335, CHAR(10)))+2,
                  SEARCH("hrs", _xlfn.TEXTSPLIT('Data Table'!K335, CHAR(10)))-SEARCH("-", _xlfn.TEXTSPLIT('Data Table'!K335, CHAR(10)))-2))/12)
               ), 2),
               "-"
            )
         )
      )
   )
)</f>
        <v>4</v>
      </c>
      <c r="L334" s="203" cm="1">
        <f t="array" ref="L334">IF('Data Table'!N335="", "-",
   IF('Data Table'!N335="-", "-",
      IF(ISNUMBER('Data Table'!N335*1), 'Data Table'!N335,
         IF(ISNUMBER(SEARCH("hrs", 'Data Table'!N335)),
            IFERROR(
               ROUND(SUMPRODUCT(
                  VALUE(LEFT(_xlfn.TEXTSPLIT('Data Table'!N335, CHAR(10)), FIND("-", _xlfn.TEXTSPLIT('Data Table'!N335, CHAR(10)))-1)) *
                  (VALUE(MID(_xlfn.TEXTSPLIT('Data Table'!N335, CHAR(10)), FIND("-", _xlfn.TEXTSPLIT('Data Table'!N335, CHAR(10)))+2,
                  SEARCH("hrs", _xlfn.TEXTSPLIT('Data Table'!N335, CHAR(10)))-SEARCH("-", _xlfn.TEXTSPLIT('Data Table'!N335, CHAR(10)))-2))/12)
               ), 2),
               "-"
            )
         )
      )
   )
)</f>
        <v>3</v>
      </c>
      <c r="M334" s="203" cm="1">
        <f t="array" ref="M334">IF('Data Table'!O335="", "-",
   IF('Data Table'!O335="-", "-",
      IF(ISNUMBER('Data Table'!O335*1), 'Data Table'!O335,
         IF(ISNUMBER(SEARCH("hrs", 'Data Table'!O335)),
            IFERROR(
               ROUND(SUMPRODUCT(
                  VALUE(LEFT(_xlfn.TEXTSPLIT('Data Table'!O335, CHAR(10)), FIND("-", _xlfn.TEXTSPLIT('Data Table'!O335, CHAR(10)))-1)) *
                  (VALUE(MID(_xlfn.TEXTSPLIT('Data Table'!O335, CHAR(10)), FIND("-", _xlfn.TEXTSPLIT('Data Table'!O335, CHAR(10)))+2,
                  SEARCH("hrs", _xlfn.TEXTSPLIT('Data Table'!O335, CHAR(10)))-SEARCH("-", _xlfn.TEXTSPLIT('Data Table'!O335, CHAR(10)))-2))/12)
               ), 2),
               "-"
            )
         )
      )
   )
)</f>
        <v>2</v>
      </c>
      <c r="N334" s="203" cm="1">
        <f t="array" ref="N334">IF('Data Table'!P335="", "-",
   IF('Data Table'!P335="-", "-",
      IF(ISNUMBER('Data Table'!P335*1), 'Data Table'!P335,
         IF(ISNUMBER(SEARCH("hrs", 'Data Table'!P335)),
            IFERROR(
               ROUND(SUMPRODUCT(
                  VALUE(LEFT(_xlfn.TEXTSPLIT('Data Table'!P335, CHAR(10)), FIND("-", _xlfn.TEXTSPLIT('Data Table'!P335, CHAR(10)))-1)) *
                  (VALUE(MID(_xlfn.TEXTSPLIT('Data Table'!P335, CHAR(10)), FIND("-", _xlfn.TEXTSPLIT('Data Table'!P335, CHAR(10)))+2,
                  SEARCH("hrs", _xlfn.TEXTSPLIT('Data Table'!P335, CHAR(10)))-SEARCH("-", _xlfn.TEXTSPLIT('Data Table'!P335, CHAR(10)))-2))/12)
               ), 2),
               "-"
            )
         )
      )
   )
)</f>
        <v>7</v>
      </c>
      <c r="O334" s="203" cm="1">
        <f t="array" ref="O334">IF('Data Table'!Q335="", "-",
   IF('Data Table'!Q335="-", "-",
      IF(ISNUMBER('Data Table'!Q335*1), 'Data Table'!Q335,
         IF(ISNUMBER(SEARCH("hrs", 'Data Table'!Q335)),
            IFERROR(
               ROUND(SUMPRODUCT(
                  VALUE(LEFT(_xlfn.TEXTSPLIT('Data Table'!Q335, CHAR(10)), FIND("-", _xlfn.TEXTSPLIT('Data Table'!Q335, CHAR(10)))-1)) *
                  (VALUE(MID(_xlfn.TEXTSPLIT('Data Table'!Q335, CHAR(10)), FIND("-", _xlfn.TEXTSPLIT('Data Table'!Q335, CHAR(10)))+2,
                  SEARCH("hrs", _xlfn.TEXTSPLIT('Data Table'!Q335, CHAR(10)))-SEARCH("-", _xlfn.TEXTSPLIT('Data Table'!Q335, CHAR(10)))-2))/12)
               ), 2),
               "-"
            )
         )
      )
   )
)</f>
        <v>5.5</v>
      </c>
      <c r="P334" s="203" cm="1">
        <f t="array" ref="P334">IF('Data Table'!R335="", "-",
   IF('Data Table'!R335="-", "-",
      IF(ISNUMBER('Data Table'!R335*1), 'Data Table'!R335,
         IF(ISNUMBER(SEARCH("hrs", 'Data Table'!R335)),
            IFERROR(
               ROUND(SUMPRODUCT(
                  VALUE(LEFT(_xlfn.TEXTSPLIT('Data Table'!R335, CHAR(10)), FIND("-", _xlfn.TEXTSPLIT('Data Table'!R335, CHAR(10)))-1)) *
                  (VALUE(MID(_xlfn.TEXTSPLIT('Data Table'!R335, CHAR(10)), FIND("-", _xlfn.TEXTSPLIT('Data Table'!R335, CHAR(10)))+2,
                  SEARCH("hrs", _xlfn.TEXTSPLIT('Data Table'!R335, CHAR(10)))-SEARCH("-", _xlfn.TEXTSPLIT('Data Table'!R335, CHAR(10)))-2))/12)
               ), 2),
               "-"
            )
         )
      )
   )
)</f>
        <v>3</v>
      </c>
      <c r="Q334" s="203" cm="1">
        <f t="array" ref="Q334">IF('Data Table'!S335="", "-",
   IF('Data Table'!S335="-", "-",
      IF(ISNUMBER('Data Table'!S335*1), 'Data Table'!S335,
         IF(ISNUMBER(SEARCH("hrs", 'Data Table'!S335)),
            IFERROR(
               ROUND(SUMPRODUCT(
                  VALUE(LEFT(_xlfn.TEXTSPLIT('Data Table'!S335, CHAR(10)), FIND("-", _xlfn.TEXTSPLIT('Data Table'!S335, CHAR(10)))-1)) *
                  (VALUE(MID(_xlfn.TEXTSPLIT('Data Table'!S335, CHAR(10)), FIND("-", _xlfn.TEXTSPLIT('Data Table'!S335, CHAR(10)))+2,
                  SEARCH("hrs", _xlfn.TEXTSPLIT('Data Table'!S335, CHAR(10)))-SEARCH("-", _xlfn.TEXTSPLIT('Data Table'!S335, CHAR(10)))-2))/12)
               ), 2),
               "-"
            )
         )
      )
   )
)</f>
        <v>3</v>
      </c>
      <c r="R334" s="203" cm="1">
        <f t="array" ref="R334">IF('Data Table'!T335="", "-",
   IF('Data Table'!T335="-", "-",
      IF(ISNUMBER('Data Table'!T335*1), 'Data Table'!T335,
         IF(ISNUMBER(SEARCH("hrs", 'Data Table'!T335)),
            IFERROR(
               ROUND(SUMPRODUCT(
                  VALUE(LEFT(_xlfn.TEXTSPLIT('Data Table'!T335, CHAR(10)), FIND("-", _xlfn.TEXTSPLIT('Data Table'!T335, CHAR(10)))-1)) *
                  (VALUE(MID(_xlfn.TEXTSPLIT('Data Table'!T335, CHAR(10)), FIND("-", _xlfn.TEXTSPLIT('Data Table'!T335, CHAR(10)))+2,
                  SEARCH("hrs", _xlfn.TEXTSPLIT('Data Table'!T335, CHAR(10)))-SEARCH("-", _xlfn.TEXTSPLIT('Data Table'!T335, CHAR(10)))-2))/12)
               ), 2),
               "-"
            )
         )
      )
   )
)</f>
        <v>7</v>
      </c>
      <c r="S334" s="203" cm="1">
        <f t="array" ref="S334">IF('Data Table'!U335="", "-",
   IF('Data Table'!U335="-", "-",
      IF(ISNUMBER('Data Table'!U335*1), 'Data Table'!U335,
         IF(ISNUMBER(SEARCH("hrs", 'Data Table'!U335)),
            IFERROR(
               ROUND(SUMPRODUCT(
                  VALUE(LEFT(_xlfn.TEXTSPLIT('Data Table'!U335, CHAR(10)), FIND("-", _xlfn.TEXTSPLIT('Data Table'!U335, CHAR(10)))-1)) *
                  (VALUE(MID(_xlfn.TEXTSPLIT('Data Table'!U335, CHAR(10)), FIND("-", _xlfn.TEXTSPLIT('Data Table'!U335, CHAR(10)))+2,
                  SEARCH("hrs", _xlfn.TEXTSPLIT('Data Table'!U335, CHAR(10)))-SEARCH("-", _xlfn.TEXTSPLIT('Data Table'!U335, CHAR(10)))-2))/12)
               ), 2),
               "-"
            )
         )
      )
   )
)</f>
        <v>7</v>
      </c>
      <c r="T334" s="409">
        <v>26838.02</v>
      </c>
      <c r="U334" s="400">
        <v>63455</v>
      </c>
      <c r="V334" s="400">
        <v>942</v>
      </c>
    </row>
    <row r="335" spans="1:22" ht="15.75" customHeight="1">
      <c r="A335" s="405">
        <v>45645</v>
      </c>
      <c r="B335" s="203" cm="1">
        <f t="array" ref="B335">IF('Data Table'!B336="", "-",
   IF('Data Table'!B336="-", "-",
      IF(ISNUMBER('Data Table'!B336*1), 'Data Table'!B336,
         IF(ISNUMBER(SEARCH("hrs", 'Data Table'!B336)),
            IFERROR(
               ROUND(SUMPRODUCT(
                  VALUE(LEFT(_xlfn.TEXTSPLIT('Data Table'!B336, CHAR(10)), FIND("-", _xlfn.TEXTSPLIT('Data Table'!B336, CHAR(10)))-1)) *
                  (VALUE(MID(_xlfn.TEXTSPLIT('Data Table'!B336, CHAR(10)), FIND("-", _xlfn.TEXTSPLIT('Data Table'!B336, CHAR(10)))+2,
                  SEARCH("hrs", _xlfn.TEXTSPLIT('Data Table'!B336, CHAR(10)))-SEARCH("-", _xlfn.TEXTSPLIT('Data Table'!B336, CHAR(10)))-2))/12)
               ), 2),
               "-"
            )
         )
      )
   )
)</f>
        <v>141</v>
      </c>
      <c r="C335" s="203" cm="1">
        <f t="array" ref="C335">IF('Data Table'!C336="", "-",
   IF('Data Table'!C336="-", "-",
      IF(ISNUMBER('Data Table'!C336*1), 'Data Table'!C336,
         IF(ISNUMBER(SEARCH("hrs", 'Data Table'!C336)),
            IFERROR(
               ROUND(SUMPRODUCT(
                  VALUE(LEFT(_xlfn.TEXTSPLIT('Data Table'!C336, CHAR(10)), FIND("-", _xlfn.TEXTSPLIT('Data Table'!C336, CHAR(10)))-1)) *
                  (VALUE(MID(_xlfn.TEXTSPLIT('Data Table'!C336, CHAR(10)), FIND("-", _xlfn.TEXTSPLIT('Data Table'!C336, CHAR(10)))+2,
                  SEARCH("hrs", _xlfn.TEXTSPLIT('Data Table'!C336, CHAR(10)))-SEARCH("-", _xlfn.TEXTSPLIT('Data Table'!C336, CHAR(10)))-2))/12)
               ), 2),
               "-"
            )
         )
      )
   )
)</f>
        <v>92</v>
      </c>
      <c r="D335" s="203" cm="1">
        <f t="array" ref="D335">IF('Data Table'!D336="", "-",
   IF('Data Table'!D336="-", "-",
      IF(ISNUMBER('Data Table'!D336*1), 'Data Table'!D336,
         IF(ISNUMBER(SEARCH("hrs", 'Data Table'!D336)),
            IFERROR(
               ROUND(SUMPRODUCT(
                  VALUE(LEFT(_xlfn.TEXTSPLIT('Data Table'!D336, CHAR(10)), FIND("-", _xlfn.TEXTSPLIT('Data Table'!D336, CHAR(10)))-1)) *
                  (VALUE(MID(_xlfn.TEXTSPLIT('Data Table'!D336, CHAR(10)), FIND("-", _xlfn.TEXTSPLIT('Data Table'!D336, CHAR(10)))+2,
                  SEARCH("hrs", _xlfn.TEXTSPLIT('Data Table'!D336, CHAR(10)))-SEARCH("-", _xlfn.TEXTSPLIT('Data Table'!D336, CHAR(10)))-2))/12)
               ), 2),
               "-"
            )
         )
      )
   )
)</f>
        <v>29</v>
      </c>
      <c r="E335" s="203" cm="1">
        <f t="array" ref="E335">IF('Data Table'!E336="", "-",
   IF('Data Table'!E336="-", "-",
      IF(ISNUMBER('Data Table'!E336*1), 'Data Table'!E336,
         IF(ISNUMBER(SEARCH("hrs", 'Data Table'!E336)),
            IFERROR(
               ROUND(SUMPRODUCT(
                  VALUE(LEFT(_xlfn.TEXTSPLIT('Data Table'!E336, CHAR(10)), FIND("-", _xlfn.TEXTSPLIT('Data Table'!E336, CHAR(10)))-1)) *
                  (VALUE(MID(_xlfn.TEXTSPLIT('Data Table'!E336, CHAR(10)), FIND("-", _xlfn.TEXTSPLIT('Data Table'!E336, CHAR(10)))+2,
                  SEARCH("hrs", _xlfn.TEXTSPLIT('Data Table'!E336, CHAR(10)))-SEARCH("-", _xlfn.TEXTSPLIT('Data Table'!E336, CHAR(10)))-2))/12)
               ), 2),
               "-"
            )
         )
      )
   )
)</f>
        <v>30</v>
      </c>
      <c r="F335" s="203" cm="1">
        <f t="array" ref="F335">IF('Data Table'!F336="", "-",
   IF('Data Table'!F336="-", "-",
      IF(ISNUMBER('Data Table'!F336*1), 'Data Table'!F336,
         IF(ISNUMBER(SEARCH("hrs", 'Data Table'!F336)),
            IFERROR(
               ROUND(SUMPRODUCT(
                  VALUE(LEFT(_xlfn.TEXTSPLIT('Data Table'!F336, CHAR(10)), FIND("-", _xlfn.TEXTSPLIT('Data Table'!F336, CHAR(10)))-1)) *
                  (VALUE(MID(_xlfn.TEXTSPLIT('Data Table'!F336, CHAR(10)), FIND("-", _xlfn.TEXTSPLIT('Data Table'!F336, CHAR(10)))+2,
                  SEARCH("hrs", _xlfn.TEXTSPLIT('Data Table'!F336, CHAR(10)))-SEARCH("-", _xlfn.TEXTSPLIT('Data Table'!F336, CHAR(10)))-2))/12)
               ), 2),
               "-"
            )
         )
      )
   )
)</f>
        <v>10</v>
      </c>
      <c r="G335" s="203" cm="1">
        <f t="array" ref="G335">IF('Data Table'!G336="", "-",
   IF('Data Table'!G336="-", "-",
      IF(ISNUMBER('Data Table'!G336*1), 'Data Table'!G336,
         IF(ISNUMBER(SEARCH("hrs", 'Data Table'!G336)),
            IFERROR(
               ROUND(SUMPRODUCT(
                  VALUE(LEFT(_xlfn.TEXTSPLIT('Data Table'!G336, CHAR(10)), FIND("-", _xlfn.TEXTSPLIT('Data Table'!G336, CHAR(10)))-1)) *
                  (VALUE(MID(_xlfn.TEXTSPLIT('Data Table'!G336, CHAR(10)), FIND("-", _xlfn.TEXTSPLIT('Data Table'!G336, CHAR(10)))+2,
                  SEARCH("hrs", _xlfn.TEXTSPLIT('Data Table'!G336, CHAR(10)))-SEARCH("-", _xlfn.TEXTSPLIT('Data Table'!G336, CHAR(10)))-2))/12)
               ), 2),
               "-"
            )
         )
      )
   )
)</f>
        <v>9</v>
      </c>
      <c r="H335" s="203" cm="1">
        <f t="array" ref="H335">IF('Data Table'!H336="", "-",
   IF('Data Table'!H336="-", "-",
      IF(ISNUMBER('Data Table'!H336*1), 'Data Table'!H336,
         IF(ISNUMBER(SEARCH("hrs", 'Data Table'!H336)),
            IFERROR(
               ROUND(SUMPRODUCT(
                  VALUE(LEFT(_xlfn.TEXTSPLIT('Data Table'!H336, CHAR(10)), FIND("-", _xlfn.TEXTSPLIT('Data Table'!H336, CHAR(10)))-1)) *
                  (VALUE(MID(_xlfn.TEXTSPLIT('Data Table'!H336, CHAR(10)), FIND("-", _xlfn.TEXTSPLIT('Data Table'!H336, CHAR(10)))+2,
                  SEARCH("hrs", _xlfn.TEXTSPLIT('Data Table'!H336, CHAR(10)))-SEARCH("-", _xlfn.TEXTSPLIT('Data Table'!H336, CHAR(10)))-2))/12)
               ), 2),
               "-"
            )
         )
      )
   )
)</f>
        <v>9</v>
      </c>
      <c r="I335" s="203" cm="1">
        <f t="array" ref="I335">IF('Data Table'!I336="", "-",
   IF('Data Table'!I336="-", "-",
      IF(ISNUMBER('Data Table'!I336*1), 'Data Table'!I336,
         IF(ISNUMBER(SEARCH("hrs", 'Data Table'!I336)),
            IFERROR(
               ROUND(SUMPRODUCT(
                  VALUE(LEFT(_xlfn.TEXTSPLIT('Data Table'!I336, CHAR(10)), FIND("-", _xlfn.TEXTSPLIT('Data Table'!I336, CHAR(10)))-1)) *
                  (VALUE(MID(_xlfn.TEXTSPLIT('Data Table'!I336, CHAR(10)), FIND("-", _xlfn.TEXTSPLIT('Data Table'!I336, CHAR(10)))+2,
                  SEARCH("hrs", _xlfn.TEXTSPLIT('Data Table'!I336, CHAR(10)))-SEARCH("-", _xlfn.TEXTSPLIT('Data Table'!I336, CHAR(10)))-2))/12)
               ), 2),
               "-"
            )
         )
      )
   )
)</f>
        <v>11</v>
      </c>
      <c r="J335" s="203" cm="1">
        <f t="array" ref="J335">IF('Data Table'!J336="", "-",
   IF('Data Table'!J336="-", "-",
      IF(ISNUMBER('Data Table'!J336*1), 'Data Table'!J336,
         IF(ISNUMBER(SEARCH("hrs", 'Data Table'!J336)),
            IFERROR(
               ROUND(SUMPRODUCT(
                  VALUE(LEFT(_xlfn.TEXTSPLIT('Data Table'!J336, CHAR(10)), FIND("-", _xlfn.TEXTSPLIT('Data Table'!J336, CHAR(10)))-1)) *
                  (VALUE(MID(_xlfn.TEXTSPLIT('Data Table'!J336, CHAR(10)), FIND("-", _xlfn.TEXTSPLIT('Data Table'!J336, CHAR(10)))+2,
                  SEARCH("hrs", _xlfn.TEXTSPLIT('Data Table'!J336, CHAR(10)))-SEARCH("-", _xlfn.TEXTSPLIT('Data Table'!J336, CHAR(10)))-2))/12)
               ), 2),
               "-"
            )
         )
      )
   )
)</f>
        <v>3</v>
      </c>
      <c r="K335" s="203" cm="1">
        <f t="array" ref="K335">IF('Data Table'!K336="", "-",
   IF('Data Table'!K336="-", "-",
      IF(ISNUMBER('Data Table'!K336*1), 'Data Table'!K336,
         IF(ISNUMBER(SEARCH("hrs", 'Data Table'!K336)),
            IFERROR(
               ROUND(SUMPRODUCT(
                  VALUE(LEFT(_xlfn.TEXTSPLIT('Data Table'!K336, CHAR(10)), FIND("-", _xlfn.TEXTSPLIT('Data Table'!K336, CHAR(10)))-1)) *
                  (VALUE(MID(_xlfn.TEXTSPLIT('Data Table'!K336, CHAR(10)), FIND("-", _xlfn.TEXTSPLIT('Data Table'!K336, CHAR(10)))+2,
                  SEARCH("hrs", _xlfn.TEXTSPLIT('Data Table'!K336, CHAR(10)))-SEARCH("-", _xlfn.TEXTSPLIT('Data Table'!K336, CHAR(10)))-2))/12)
               ), 2),
               "-"
            )
         )
      )
   )
)</f>
        <v>4</v>
      </c>
      <c r="L335" s="203" cm="1">
        <f t="array" ref="L335">IF('Data Table'!N336="", "-",
   IF('Data Table'!N336="-", "-",
      IF(ISNUMBER('Data Table'!N336*1), 'Data Table'!N336,
         IF(ISNUMBER(SEARCH("hrs", 'Data Table'!N336)),
            IFERROR(
               ROUND(SUMPRODUCT(
                  VALUE(LEFT(_xlfn.TEXTSPLIT('Data Table'!N336, CHAR(10)), FIND("-", _xlfn.TEXTSPLIT('Data Table'!N336, CHAR(10)))-1)) *
                  (VALUE(MID(_xlfn.TEXTSPLIT('Data Table'!N336, CHAR(10)), FIND("-", _xlfn.TEXTSPLIT('Data Table'!N336, CHAR(10)))+2,
                  SEARCH("hrs", _xlfn.TEXTSPLIT('Data Table'!N336, CHAR(10)))-SEARCH("-", _xlfn.TEXTSPLIT('Data Table'!N336, CHAR(10)))-2))/12)
               ), 2),
               "-"
            )
         )
      )
   )
)</f>
        <v>2</v>
      </c>
      <c r="M335" s="203" cm="1">
        <f t="array" ref="M335">IF('Data Table'!O336="", "-",
   IF('Data Table'!O336="-", "-",
      IF(ISNUMBER('Data Table'!O336*1), 'Data Table'!O336,
         IF(ISNUMBER(SEARCH("hrs", 'Data Table'!O336)),
            IFERROR(
               ROUND(SUMPRODUCT(
                  VALUE(LEFT(_xlfn.TEXTSPLIT('Data Table'!O336, CHAR(10)), FIND("-", _xlfn.TEXTSPLIT('Data Table'!O336, CHAR(10)))-1)) *
                  (VALUE(MID(_xlfn.TEXTSPLIT('Data Table'!O336, CHAR(10)), FIND("-", _xlfn.TEXTSPLIT('Data Table'!O336, CHAR(10)))+2,
                  SEARCH("hrs", _xlfn.TEXTSPLIT('Data Table'!O336, CHAR(10)))-SEARCH("-", _xlfn.TEXTSPLIT('Data Table'!O336, CHAR(10)))-2))/12)
               ), 2),
               "-"
            )
         )
      )
   )
)</f>
        <v>2</v>
      </c>
      <c r="N335" s="203" cm="1">
        <f t="array" ref="N335">IF('Data Table'!P336="", "-",
   IF('Data Table'!P336="-", "-",
      IF(ISNUMBER('Data Table'!P336*1), 'Data Table'!P336,
         IF(ISNUMBER(SEARCH("hrs", 'Data Table'!P336)),
            IFERROR(
               ROUND(SUMPRODUCT(
                  VALUE(LEFT(_xlfn.TEXTSPLIT('Data Table'!P336, CHAR(10)), FIND("-", _xlfn.TEXTSPLIT('Data Table'!P336, CHAR(10)))-1)) *
                  (VALUE(MID(_xlfn.TEXTSPLIT('Data Table'!P336, CHAR(10)), FIND("-", _xlfn.TEXTSPLIT('Data Table'!P336, CHAR(10)))+2,
                  SEARCH("hrs", _xlfn.TEXTSPLIT('Data Table'!P336, CHAR(10)))-SEARCH("-", _xlfn.TEXTSPLIT('Data Table'!P336, CHAR(10)))-2))/12)
               ), 2),
               "-"
            )
         )
      )
   )
)</f>
        <v>7</v>
      </c>
      <c r="O335" s="203" cm="1">
        <f t="array" ref="O335">IF('Data Table'!Q336="", "-",
   IF('Data Table'!Q336="-", "-",
      IF(ISNUMBER('Data Table'!Q336*1), 'Data Table'!Q336,
         IF(ISNUMBER(SEARCH("hrs", 'Data Table'!Q336)),
            IFERROR(
               ROUND(SUMPRODUCT(
                  VALUE(LEFT(_xlfn.TEXTSPLIT('Data Table'!Q336, CHAR(10)), FIND("-", _xlfn.TEXTSPLIT('Data Table'!Q336, CHAR(10)))-1)) *
                  (VALUE(MID(_xlfn.TEXTSPLIT('Data Table'!Q336, CHAR(10)), FIND("-", _xlfn.TEXTSPLIT('Data Table'!Q336, CHAR(10)))+2,
                  SEARCH("hrs", _xlfn.TEXTSPLIT('Data Table'!Q336, CHAR(10)))-SEARCH("-", _xlfn.TEXTSPLIT('Data Table'!Q336, CHAR(10)))-2))/12)
               ), 2),
               "-"
            )
         )
      )
   )
)</f>
        <v>5.5</v>
      </c>
      <c r="P335" s="203" cm="1">
        <f t="array" ref="P335">IF('Data Table'!R336="", "-",
   IF('Data Table'!R336="-", "-",
      IF(ISNUMBER('Data Table'!R336*1), 'Data Table'!R336,
         IF(ISNUMBER(SEARCH("hrs", 'Data Table'!R336)),
            IFERROR(
               ROUND(SUMPRODUCT(
                  VALUE(LEFT(_xlfn.TEXTSPLIT('Data Table'!R336, CHAR(10)), FIND("-", _xlfn.TEXTSPLIT('Data Table'!R336, CHAR(10)))-1)) *
                  (VALUE(MID(_xlfn.TEXTSPLIT('Data Table'!R336, CHAR(10)), FIND("-", _xlfn.TEXTSPLIT('Data Table'!R336, CHAR(10)))+2,
                  SEARCH("hrs", _xlfn.TEXTSPLIT('Data Table'!R336, CHAR(10)))-SEARCH("-", _xlfn.TEXTSPLIT('Data Table'!R336, CHAR(10)))-2))/12)
               ), 2),
               "-"
            )
         )
      )
   )
)</f>
        <v>3</v>
      </c>
      <c r="Q335" s="203" cm="1">
        <f t="array" ref="Q335">IF('Data Table'!S336="", "-",
   IF('Data Table'!S336="-", "-",
      IF(ISNUMBER('Data Table'!S336*1), 'Data Table'!S336,
         IF(ISNUMBER(SEARCH("hrs", 'Data Table'!S336)),
            IFERROR(
               ROUND(SUMPRODUCT(
                  VALUE(LEFT(_xlfn.TEXTSPLIT('Data Table'!S336, CHAR(10)), FIND("-", _xlfn.TEXTSPLIT('Data Table'!S336, CHAR(10)))-1)) *
                  (VALUE(MID(_xlfn.TEXTSPLIT('Data Table'!S336, CHAR(10)), FIND("-", _xlfn.TEXTSPLIT('Data Table'!S336, CHAR(10)))+2,
                  SEARCH("hrs", _xlfn.TEXTSPLIT('Data Table'!S336, CHAR(10)))-SEARCH("-", _xlfn.TEXTSPLIT('Data Table'!S336, CHAR(10)))-2))/12)
               ), 2),
               "-"
            )
         )
      )
   )
)</f>
        <v>3</v>
      </c>
      <c r="R335" s="203" cm="1">
        <f t="array" ref="R335">IF('Data Table'!T336="", "-",
   IF('Data Table'!T336="-", "-",
      IF(ISNUMBER('Data Table'!T336*1), 'Data Table'!T336,
         IF(ISNUMBER(SEARCH("hrs", 'Data Table'!T336)),
            IFERROR(
               ROUND(SUMPRODUCT(
                  VALUE(LEFT(_xlfn.TEXTSPLIT('Data Table'!T336, CHAR(10)), FIND("-", _xlfn.TEXTSPLIT('Data Table'!T336, CHAR(10)))-1)) *
                  (VALUE(MID(_xlfn.TEXTSPLIT('Data Table'!T336, CHAR(10)), FIND("-", _xlfn.TEXTSPLIT('Data Table'!T336, CHAR(10)))+2,
                  SEARCH("hrs", _xlfn.TEXTSPLIT('Data Table'!T336, CHAR(10)))-SEARCH("-", _xlfn.TEXTSPLIT('Data Table'!T336, CHAR(10)))-2))/12)
               ), 2),
               "-"
            )
         )
      )
   )
)</f>
        <v>7</v>
      </c>
      <c r="S335" s="203" cm="1">
        <f t="array" ref="S335">IF('Data Table'!U336="", "-",
   IF('Data Table'!U336="-", "-",
      IF(ISNUMBER('Data Table'!U336*1), 'Data Table'!U336,
         IF(ISNUMBER(SEARCH("hrs", 'Data Table'!U336)),
            IFERROR(
               ROUND(SUMPRODUCT(
                  VALUE(LEFT(_xlfn.TEXTSPLIT('Data Table'!U336, CHAR(10)), FIND("-", _xlfn.TEXTSPLIT('Data Table'!U336, CHAR(10)))-1)) *
                  (VALUE(MID(_xlfn.TEXTSPLIT('Data Table'!U336, CHAR(10)), FIND("-", _xlfn.TEXTSPLIT('Data Table'!U336, CHAR(10)))+2,
                  SEARCH("hrs", _xlfn.TEXTSPLIT('Data Table'!U336, CHAR(10)))-SEARCH("-", _xlfn.TEXTSPLIT('Data Table'!U336, CHAR(10)))-2))/12)
               ), 2),
               "-"
            )
         )
      )
   )
)</f>
        <v>7</v>
      </c>
      <c r="T335" s="409">
        <v>26926.877</v>
      </c>
      <c r="U335" s="400">
        <v>64048</v>
      </c>
      <c r="V335" s="400">
        <v>975</v>
      </c>
    </row>
    <row r="336" spans="1:22" ht="15.75" customHeight="1">
      <c r="A336" s="405">
        <v>45646</v>
      </c>
      <c r="B336" s="203" cm="1">
        <f t="array" ref="B336">IF('Data Table'!B337="", "-",
   IF('Data Table'!B337="-", "-",
      IF(ISNUMBER('Data Table'!B337*1), 'Data Table'!B337,
         IF(ISNUMBER(SEARCH("hrs", 'Data Table'!B337)),
            IFERROR(
               ROUND(SUMPRODUCT(
                  VALUE(LEFT(_xlfn.TEXTSPLIT('Data Table'!B337, CHAR(10)), FIND("-", _xlfn.TEXTSPLIT('Data Table'!B337, CHAR(10)))-1)) *
                  (VALUE(MID(_xlfn.TEXTSPLIT('Data Table'!B337, CHAR(10)), FIND("-", _xlfn.TEXTSPLIT('Data Table'!B337, CHAR(10)))+2,
                  SEARCH("hrs", _xlfn.TEXTSPLIT('Data Table'!B337, CHAR(10)))-SEARCH("-", _xlfn.TEXTSPLIT('Data Table'!B337, CHAR(10)))-2))/12)
               ), 2),
               "-"
            )
         )
      )
   )
)</f>
        <v>85.83</v>
      </c>
      <c r="C336" s="203" cm="1">
        <f t="array" ref="C336">IF('Data Table'!C337="", "-",
   IF('Data Table'!C337="-", "-",
      IF(ISNUMBER('Data Table'!C337*1), 'Data Table'!C337,
         IF(ISNUMBER(SEARCH("hrs", 'Data Table'!C337)),
            IFERROR(
               ROUND(SUMPRODUCT(
                  VALUE(LEFT(_xlfn.TEXTSPLIT('Data Table'!C337, CHAR(10)), FIND("-", _xlfn.TEXTSPLIT('Data Table'!C337, CHAR(10)))-1)) *
                  (VALUE(MID(_xlfn.TEXTSPLIT('Data Table'!C337, CHAR(10)), FIND("-", _xlfn.TEXTSPLIT('Data Table'!C337, CHAR(10)))+2,
                  SEARCH("hrs", _xlfn.TEXTSPLIT('Data Table'!C337, CHAR(10)))-SEARCH("-", _xlfn.TEXTSPLIT('Data Table'!C337, CHAR(10)))-2))/12)
               ), 2),
               "-"
            )
         )
      )
   )
)</f>
        <v>133</v>
      </c>
      <c r="D336" s="203" cm="1">
        <f t="array" ref="D336">IF('Data Table'!D337="", "-",
   IF('Data Table'!D337="-", "-",
      IF(ISNUMBER('Data Table'!D337*1), 'Data Table'!D337,
         IF(ISNUMBER(SEARCH("hrs", 'Data Table'!D337)),
            IFERROR(
               ROUND(SUMPRODUCT(
                  VALUE(LEFT(_xlfn.TEXTSPLIT('Data Table'!D337, CHAR(10)), FIND("-", _xlfn.TEXTSPLIT('Data Table'!D337, CHAR(10)))-1)) *
                  (VALUE(MID(_xlfn.TEXTSPLIT('Data Table'!D337, CHAR(10)), FIND("-", _xlfn.TEXTSPLIT('Data Table'!D337, CHAR(10)))+2,
                  SEARCH("hrs", _xlfn.TEXTSPLIT('Data Table'!D337, CHAR(10)))-SEARCH("-", _xlfn.TEXTSPLIT('Data Table'!D337, CHAR(10)))-2))/12)
               ), 2),
               "-"
            )
         )
      )
   )
)</f>
        <v>30</v>
      </c>
      <c r="E336" s="203" cm="1">
        <f t="array" ref="E336">IF('Data Table'!E337="", "-",
   IF('Data Table'!E337="-", "-",
      IF(ISNUMBER('Data Table'!E337*1), 'Data Table'!E337,
         IF(ISNUMBER(SEARCH("hrs", 'Data Table'!E337)),
            IFERROR(
               ROUND(SUMPRODUCT(
                  VALUE(LEFT(_xlfn.TEXTSPLIT('Data Table'!E337, CHAR(10)), FIND("-", _xlfn.TEXTSPLIT('Data Table'!E337, CHAR(10)))-1)) *
                  (VALUE(MID(_xlfn.TEXTSPLIT('Data Table'!E337, CHAR(10)), FIND("-", _xlfn.TEXTSPLIT('Data Table'!E337, CHAR(10)))+2,
                  SEARCH("hrs", _xlfn.TEXTSPLIT('Data Table'!E337, CHAR(10)))-SEARCH("-", _xlfn.TEXTSPLIT('Data Table'!E337, CHAR(10)))-2))/12)
               ), 2),
               "-"
            )
         )
      )
   )
)</f>
        <v>29</v>
      </c>
      <c r="F336" s="203" cm="1">
        <f t="array" ref="F336">IF('Data Table'!F337="", "-",
   IF('Data Table'!F337="-", "-",
      IF(ISNUMBER('Data Table'!F337*1), 'Data Table'!F337,
         IF(ISNUMBER(SEARCH("hrs", 'Data Table'!F337)),
            IFERROR(
               ROUND(SUMPRODUCT(
                  VALUE(LEFT(_xlfn.TEXTSPLIT('Data Table'!F337, CHAR(10)), FIND("-", _xlfn.TEXTSPLIT('Data Table'!F337, CHAR(10)))-1)) *
                  (VALUE(MID(_xlfn.TEXTSPLIT('Data Table'!F337, CHAR(10)), FIND("-", _xlfn.TEXTSPLIT('Data Table'!F337, CHAR(10)))+2,
                  SEARCH("hrs", _xlfn.TEXTSPLIT('Data Table'!F337, CHAR(10)))-SEARCH("-", _xlfn.TEXTSPLIT('Data Table'!F337, CHAR(10)))-2))/12)
               ), 2),
               "-"
            )
         )
      )
   )
)</f>
        <v>10</v>
      </c>
      <c r="G336" s="203" cm="1">
        <f t="array" ref="G336">IF('Data Table'!G337="", "-",
   IF('Data Table'!G337="-", "-",
      IF(ISNUMBER('Data Table'!G337*1), 'Data Table'!G337,
         IF(ISNUMBER(SEARCH("hrs", 'Data Table'!G337)),
            IFERROR(
               ROUND(SUMPRODUCT(
                  VALUE(LEFT(_xlfn.TEXTSPLIT('Data Table'!G337, CHAR(10)), FIND("-", _xlfn.TEXTSPLIT('Data Table'!G337, CHAR(10)))-1)) *
                  (VALUE(MID(_xlfn.TEXTSPLIT('Data Table'!G337, CHAR(10)), FIND("-", _xlfn.TEXTSPLIT('Data Table'!G337, CHAR(10)))+2,
                  SEARCH("hrs", _xlfn.TEXTSPLIT('Data Table'!G337, CHAR(10)))-SEARCH("-", _xlfn.TEXTSPLIT('Data Table'!G337, CHAR(10)))-2))/12)
               ), 2),
               "-"
            )
         )
      )
   )
)</f>
        <v>9</v>
      </c>
      <c r="H336" s="203" cm="1">
        <f t="array" ref="H336">IF('Data Table'!H337="", "-",
   IF('Data Table'!H337="-", "-",
      IF(ISNUMBER('Data Table'!H337*1), 'Data Table'!H337,
         IF(ISNUMBER(SEARCH("hrs", 'Data Table'!H337)),
            IFERROR(
               ROUND(SUMPRODUCT(
                  VALUE(LEFT(_xlfn.TEXTSPLIT('Data Table'!H337, CHAR(10)), FIND("-", _xlfn.TEXTSPLIT('Data Table'!H337, CHAR(10)))-1)) *
                  (VALUE(MID(_xlfn.TEXTSPLIT('Data Table'!H337, CHAR(10)), FIND("-", _xlfn.TEXTSPLIT('Data Table'!H337, CHAR(10)))+2,
                  SEARCH("hrs", _xlfn.TEXTSPLIT('Data Table'!H337, CHAR(10)))-SEARCH("-", _xlfn.TEXTSPLIT('Data Table'!H337, CHAR(10)))-2))/12)
               ), 2),
               "-"
            )
         )
      )
   )
)</f>
        <v>11</v>
      </c>
      <c r="I336" s="203" cm="1">
        <f t="array" ref="I336">IF('Data Table'!I337="", "-",
   IF('Data Table'!I337="-", "-",
      IF(ISNUMBER('Data Table'!I337*1), 'Data Table'!I337,
         IF(ISNUMBER(SEARCH("hrs", 'Data Table'!I337)),
            IFERROR(
               ROUND(SUMPRODUCT(
                  VALUE(LEFT(_xlfn.TEXTSPLIT('Data Table'!I337, CHAR(10)), FIND("-", _xlfn.TEXTSPLIT('Data Table'!I337, CHAR(10)))-1)) *
                  (VALUE(MID(_xlfn.TEXTSPLIT('Data Table'!I337, CHAR(10)), FIND("-", _xlfn.TEXTSPLIT('Data Table'!I337, CHAR(10)))+2,
                  SEARCH("hrs", _xlfn.TEXTSPLIT('Data Table'!I337, CHAR(10)))-SEARCH("-", _xlfn.TEXTSPLIT('Data Table'!I337, CHAR(10)))-2))/12)
               ), 2),
               "-"
            )
         )
      )
   )
)</f>
        <v>9</v>
      </c>
      <c r="J336" s="203" cm="1">
        <f t="array" ref="J336">IF('Data Table'!J337="", "-",
   IF('Data Table'!J337="-", "-",
      IF(ISNUMBER('Data Table'!J337*1), 'Data Table'!J337,
         IF(ISNUMBER(SEARCH("hrs", 'Data Table'!J337)),
            IFERROR(
               ROUND(SUMPRODUCT(
                  VALUE(LEFT(_xlfn.TEXTSPLIT('Data Table'!J337, CHAR(10)), FIND("-", _xlfn.TEXTSPLIT('Data Table'!J337, CHAR(10)))-1)) *
                  (VALUE(MID(_xlfn.TEXTSPLIT('Data Table'!J337, CHAR(10)), FIND("-", _xlfn.TEXTSPLIT('Data Table'!J337, CHAR(10)))+2,
                  SEARCH("hrs", _xlfn.TEXTSPLIT('Data Table'!J337, CHAR(10)))-SEARCH("-", _xlfn.TEXTSPLIT('Data Table'!J337, CHAR(10)))-2))/12)
               ), 2),
               "-"
            )
         )
      )
   )
)</f>
        <v>4</v>
      </c>
      <c r="K336" s="203" cm="1">
        <f t="array" ref="K336">IF('Data Table'!K337="", "-",
   IF('Data Table'!K337="-", "-",
      IF(ISNUMBER('Data Table'!K337*1), 'Data Table'!K337,
         IF(ISNUMBER(SEARCH("hrs", 'Data Table'!K337)),
            IFERROR(
               ROUND(SUMPRODUCT(
                  VALUE(LEFT(_xlfn.TEXTSPLIT('Data Table'!K337, CHAR(10)), FIND("-", _xlfn.TEXTSPLIT('Data Table'!K337, CHAR(10)))-1)) *
                  (VALUE(MID(_xlfn.TEXTSPLIT('Data Table'!K337, CHAR(10)), FIND("-", _xlfn.TEXTSPLIT('Data Table'!K337, CHAR(10)))+2,
                  SEARCH("hrs", _xlfn.TEXTSPLIT('Data Table'!K337, CHAR(10)))-SEARCH("-", _xlfn.TEXTSPLIT('Data Table'!K337, CHAR(10)))-2))/12)
               ), 2),
               "-"
            )
         )
      )
   )
)</f>
        <v>2</v>
      </c>
      <c r="L336" s="203" cm="1">
        <f t="array" ref="L336">IF('Data Table'!N337="", "-",
   IF('Data Table'!N337="-", "-",
      IF(ISNUMBER('Data Table'!N337*1), 'Data Table'!N337,
         IF(ISNUMBER(SEARCH("hrs", 'Data Table'!N337)),
            IFERROR(
               ROUND(SUMPRODUCT(
                  VALUE(LEFT(_xlfn.TEXTSPLIT('Data Table'!N337, CHAR(10)), FIND("-", _xlfn.TEXTSPLIT('Data Table'!N337, CHAR(10)))-1)) *
                  (VALUE(MID(_xlfn.TEXTSPLIT('Data Table'!N337, CHAR(10)), FIND("-", _xlfn.TEXTSPLIT('Data Table'!N337, CHAR(10)))+2,
                  SEARCH("hrs", _xlfn.TEXTSPLIT('Data Table'!N337, CHAR(10)))-SEARCH("-", _xlfn.TEXTSPLIT('Data Table'!N337, CHAR(10)))-2))/12)
               ), 2),
               "-"
            )
         )
      )
   )
)</f>
        <v>3</v>
      </c>
      <c r="M336" s="203" cm="1">
        <f t="array" ref="M336">IF('Data Table'!O337="", "-",
   IF('Data Table'!O337="-", "-",
      IF(ISNUMBER('Data Table'!O337*1), 'Data Table'!O337,
         IF(ISNUMBER(SEARCH("hrs", 'Data Table'!O337)),
            IFERROR(
               ROUND(SUMPRODUCT(
                  VALUE(LEFT(_xlfn.TEXTSPLIT('Data Table'!O337, CHAR(10)), FIND("-", _xlfn.TEXTSPLIT('Data Table'!O337, CHAR(10)))-1)) *
                  (VALUE(MID(_xlfn.TEXTSPLIT('Data Table'!O337, CHAR(10)), FIND("-", _xlfn.TEXTSPLIT('Data Table'!O337, CHAR(10)))+2,
                  SEARCH("hrs", _xlfn.TEXTSPLIT('Data Table'!O337, CHAR(10)))-SEARCH("-", _xlfn.TEXTSPLIT('Data Table'!O337, CHAR(10)))-2))/12)
               ), 2),
               "-"
            )
         )
      )
   )
)</f>
        <v>2</v>
      </c>
      <c r="N336" s="203" cm="1">
        <f t="array" ref="N336">IF('Data Table'!P337="", "-",
   IF('Data Table'!P337="-", "-",
      IF(ISNUMBER('Data Table'!P337*1), 'Data Table'!P337,
         IF(ISNUMBER(SEARCH("hrs", 'Data Table'!P337)),
            IFERROR(
               ROUND(SUMPRODUCT(
                  VALUE(LEFT(_xlfn.TEXTSPLIT('Data Table'!P337, CHAR(10)), FIND("-", _xlfn.TEXTSPLIT('Data Table'!P337, CHAR(10)))-1)) *
                  (VALUE(MID(_xlfn.TEXTSPLIT('Data Table'!P337, CHAR(10)), FIND("-", _xlfn.TEXTSPLIT('Data Table'!P337, CHAR(10)))+2,
                  SEARCH("hrs", _xlfn.TEXTSPLIT('Data Table'!P337, CHAR(10)))-SEARCH("-", _xlfn.TEXTSPLIT('Data Table'!P337, CHAR(10)))-2))/12)
               ), 2),
               "-"
            )
         )
      )
   )
)</f>
        <v>7</v>
      </c>
      <c r="O336" s="203" cm="1">
        <f t="array" ref="O336">IF('Data Table'!Q337="", "-",
   IF('Data Table'!Q337="-", "-",
      IF(ISNUMBER('Data Table'!Q337*1), 'Data Table'!Q337,
         IF(ISNUMBER(SEARCH("hrs", 'Data Table'!Q337)),
            IFERROR(
               ROUND(SUMPRODUCT(
                  VALUE(LEFT(_xlfn.TEXTSPLIT('Data Table'!Q337, CHAR(10)), FIND("-", _xlfn.TEXTSPLIT('Data Table'!Q337, CHAR(10)))-1)) *
                  (VALUE(MID(_xlfn.TEXTSPLIT('Data Table'!Q337, CHAR(10)), FIND("-", _xlfn.TEXTSPLIT('Data Table'!Q337, CHAR(10)))+2,
                  SEARCH("hrs", _xlfn.TEXTSPLIT('Data Table'!Q337, CHAR(10)))-SEARCH("-", _xlfn.TEXTSPLIT('Data Table'!Q337, CHAR(10)))-2))/12)
               ), 2),
               "-"
            )
         )
      )
   )
)</f>
        <v>6</v>
      </c>
      <c r="P336" s="203" cm="1">
        <f t="array" ref="P336">IF('Data Table'!R337="", "-",
   IF('Data Table'!R337="-", "-",
      IF(ISNUMBER('Data Table'!R337*1), 'Data Table'!R337,
         IF(ISNUMBER(SEARCH("hrs", 'Data Table'!R337)),
            IFERROR(
               ROUND(SUMPRODUCT(
                  VALUE(LEFT(_xlfn.TEXTSPLIT('Data Table'!R337, CHAR(10)), FIND("-", _xlfn.TEXTSPLIT('Data Table'!R337, CHAR(10)))-1)) *
                  (VALUE(MID(_xlfn.TEXTSPLIT('Data Table'!R337, CHAR(10)), FIND("-", _xlfn.TEXTSPLIT('Data Table'!R337, CHAR(10)))+2,
                  SEARCH("hrs", _xlfn.TEXTSPLIT('Data Table'!R337, CHAR(10)))-SEARCH("-", _xlfn.TEXTSPLIT('Data Table'!R337, CHAR(10)))-2))/12)
               ), 2),
               "-"
            )
         )
      )
   )
)</f>
        <v>3</v>
      </c>
      <c r="Q336" s="203" cm="1">
        <f t="array" ref="Q336">IF('Data Table'!S337="", "-",
   IF('Data Table'!S337="-", "-",
      IF(ISNUMBER('Data Table'!S337*1), 'Data Table'!S337,
         IF(ISNUMBER(SEARCH("hrs", 'Data Table'!S337)),
            IFERROR(
               ROUND(SUMPRODUCT(
                  VALUE(LEFT(_xlfn.TEXTSPLIT('Data Table'!S337, CHAR(10)), FIND("-", _xlfn.TEXTSPLIT('Data Table'!S337, CHAR(10)))-1)) *
                  (VALUE(MID(_xlfn.TEXTSPLIT('Data Table'!S337, CHAR(10)), FIND("-", _xlfn.TEXTSPLIT('Data Table'!S337, CHAR(10)))+2,
                  SEARCH("hrs", _xlfn.TEXTSPLIT('Data Table'!S337, CHAR(10)))-SEARCH("-", _xlfn.TEXTSPLIT('Data Table'!S337, CHAR(10)))-2))/12)
               ), 2),
               "-"
            )
         )
      )
   )
)</f>
        <v>3</v>
      </c>
      <c r="R336" s="203" cm="1">
        <f t="array" ref="R336">IF('Data Table'!T337="", "-",
   IF('Data Table'!T337="-", "-",
      IF(ISNUMBER('Data Table'!T337*1), 'Data Table'!T337,
         IF(ISNUMBER(SEARCH("hrs", 'Data Table'!T337)),
            IFERROR(
               ROUND(SUMPRODUCT(
                  VALUE(LEFT(_xlfn.TEXTSPLIT('Data Table'!T337, CHAR(10)), FIND("-", _xlfn.TEXTSPLIT('Data Table'!T337, CHAR(10)))-1)) *
                  (VALUE(MID(_xlfn.TEXTSPLIT('Data Table'!T337, CHAR(10)), FIND("-", _xlfn.TEXTSPLIT('Data Table'!T337, CHAR(10)))+2,
                  SEARCH("hrs", _xlfn.TEXTSPLIT('Data Table'!T337, CHAR(10)))-SEARCH("-", _xlfn.TEXTSPLIT('Data Table'!T337, CHAR(10)))-2))/12)
               ), 2),
               "-"
            )
         )
      )
   )
)</f>
        <v>7</v>
      </c>
      <c r="S336" s="203" cm="1">
        <f t="array" ref="S336">IF('Data Table'!U337="", "-",
   IF('Data Table'!U337="-", "-",
      IF(ISNUMBER('Data Table'!U337*1), 'Data Table'!U337,
         IF(ISNUMBER(SEARCH("hrs", 'Data Table'!U337)),
            IFERROR(
               ROUND(SUMPRODUCT(
                  VALUE(LEFT(_xlfn.TEXTSPLIT('Data Table'!U337, CHAR(10)), FIND("-", _xlfn.TEXTSPLIT('Data Table'!U337, CHAR(10)))-1)) *
                  (VALUE(MID(_xlfn.TEXTSPLIT('Data Table'!U337, CHAR(10)), FIND("-", _xlfn.TEXTSPLIT('Data Table'!U337, CHAR(10)))+2,
                  SEARCH("hrs", _xlfn.TEXTSPLIT('Data Table'!U337, CHAR(10)))-SEARCH("-", _xlfn.TEXTSPLIT('Data Table'!U337, CHAR(10)))-2))/12)
               ), 2),
               "-"
            )
         )
      )
   )
)</f>
        <v>7</v>
      </c>
      <c r="T336" s="409">
        <v>25693.881000000001</v>
      </c>
      <c r="U336" s="400">
        <v>61292</v>
      </c>
      <c r="V336" s="400">
        <v>868</v>
      </c>
    </row>
    <row r="337" spans="1:22" ht="15.75" customHeight="1">
      <c r="A337" s="405">
        <v>45647</v>
      </c>
      <c r="B337" s="203" cm="1">
        <f t="array" ref="B337">IF('Data Table'!B338="", "-",
   IF('Data Table'!B338="-", "-",
      IF(ISNUMBER('Data Table'!B338*1), 'Data Table'!B338,
         IF(ISNUMBER(SEARCH("hrs", 'Data Table'!B338)),
            IFERROR(
               ROUND(SUMPRODUCT(
                  VALUE(LEFT(_xlfn.TEXTSPLIT('Data Table'!B338, CHAR(10)), FIND("-", _xlfn.TEXTSPLIT('Data Table'!B338, CHAR(10)))-1)) *
                  (VALUE(MID(_xlfn.TEXTSPLIT('Data Table'!B338, CHAR(10)), FIND("-", _xlfn.TEXTSPLIT('Data Table'!B338, CHAR(10)))+2,
                  SEARCH("hrs", _xlfn.TEXTSPLIT('Data Table'!B338, CHAR(10)))-SEARCH("-", _xlfn.TEXTSPLIT('Data Table'!B338, CHAR(10)))-2))/12)
               ), 2),
               "-"
            )
         )
      )
   )
)</f>
        <v>124</v>
      </c>
      <c r="C337" s="203" cm="1">
        <f t="array" ref="C337">IF('Data Table'!C338="", "-",
   IF('Data Table'!C338="-", "-",
      IF(ISNUMBER('Data Table'!C338*1), 'Data Table'!C338,
         IF(ISNUMBER(SEARCH("hrs", 'Data Table'!C338)),
            IFERROR(
               ROUND(SUMPRODUCT(
                  VALUE(LEFT(_xlfn.TEXTSPLIT('Data Table'!C338, CHAR(10)), FIND("-", _xlfn.TEXTSPLIT('Data Table'!C338, CHAR(10)))-1)) *
                  (VALUE(MID(_xlfn.TEXTSPLIT('Data Table'!C338, CHAR(10)), FIND("-", _xlfn.TEXTSPLIT('Data Table'!C338, CHAR(10)))+2,
                  SEARCH("hrs", _xlfn.TEXTSPLIT('Data Table'!C338, CHAR(10)))-SEARCH("-", _xlfn.TEXTSPLIT('Data Table'!C338, CHAR(10)))-2))/12)
               ), 2),
               "-"
            )
         )
      )
   )
)</f>
        <v>131</v>
      </c>
      <c r="D337" s="203" cm="1">
        <f t="array" ref="D337">IF('Data Table'!D338="", "-",
   IF('Data Table'!D338="-", "-",
      IF(ISNUMBER('Data Table'!D338*1), 'Data Table'!D338,
         IF(ISNUMBER(SEARCH("hrs", 'Data Table'!D338)),
            IFERROR(
               ROUND(SUMPRODUCT(
                  VALUE(LEFT(_xlfn.TEXTSPLIT('Data Table'!D338, CHAR(10)), FIND("-", _xlfn.TEXTSPLIT('Data Table'!D338, CHAR(10)))-1)) *
                  (VALUE(MID(_xlfn.TEXTSPLIT('Data Table'!D338, CHAR(10)), FIND("-", _xlfn.TEXTSPLIT('Data Table'!D338, CHAR(10)))+2,
                  SEARCH("hrs", _xlfn.TEXTSPLIT('Data Table'!D338, CHAR(10)))-SEARCH("-", _xlfn.TEXTSPLIT('Data Table'!D338, CHAR(10)))-2))/12)
               ), 2),
               "-"
            )
         )
      )
   )
)</f>
        <v>30</v>
      </c>
      <c r="E337" s="203" cm="1">
        <f t="array" ref="E337">IF('Data Table'!E338="", "-",
   IF('Data Table'!E338="-", "-",
      IF(ISNUMBER('Data Table'!E338*1), 'Data Table'!E338,
         IF(ISNUMBER(SEARCH("hrs", 'Data Table'!E338)),
            IFERROR(
               ROUND(SUMPRODUCT(
                  VALUE(LEFT(_xlfn.TEXTSPLIT('Data Table'!E338, CHAR(10)), FIND("-", _xlfn.TEXTSPLIT('Data Table'!E338, CHAR(10)))-1)) *
                  (VALUE(MID(_xlfn.TEXTSPLIT('Data Table'!E338, CHAR(10)), FIND("-", _xlfn.TEXTSPLIT('Data Table'!E338, CHAR(10)))+2,
                  SEARCH("hrs", _xlfn.TEXTSPLIT('Data Table'!E338, CHAR(10)))-SEARCH("-", _xlfn.TEXTSPLIT('Data Table'!E338, CHAR(10)))-2))/12)
               ), 2),
               "-"
            )
         )
      )
   )
)</f>
        <v>29</v>
      </c>
      <c r="F337" s="203" cm="1">
        <f t="array" ref="F337">IF('Data Table'!F338="", "-",
   IF('Data Table'!F338="-", "-",
      IF(ISNUMBER('Data Table'!F338*1), 'Data Table'!F338,
         IF(ISNUMBER(SEARCH("hrs", 'Data Table'!F338)),
            IFERROR(
               ROUND(SUMPRODUCT(
                  VALUE(LEFT(_xlfn.TEXTSPLIT('Data Table'!F338, CHAR(10)), FIND("-", _xlfn.TEXTSPLIT('Data Table'!F338, CHAR(10)))-1)) *
                  (VALUE(MID(_xlfn.TEXTSPLIT('Data Table'!F338, CHAR(10)), FIND("-", _xlfn.TEXTSPLIT('Data Table'!F338, CHAR(10)))+2,
                  SEARCH("hrs", _xlfn.TEXTSPLIT('Data Table'!F338, CHAR(10)))-SEARCH("-", _xlfn.TEXTSPLIT('Data Table'!F338, CHAR(10)))-2))/12)
               ), 2),
               "-"
            )
         )
      )
   )
)</f>
        <v>10</v>
      </c>
      <c r="G337" s="203" cm="1">
        <f t="array" ref="G337">IF('Data Table'!G338="", "-",
   IF('Data Table'!G338="-", "-",
      IF(ISNUMBER('Data Table'!G338*1), 'Data Table'!G338,
         IF(ISNUMBER(SEARCH("hrs", 'Data Table'!G338)),
            IFERROR(
               ROUND(SUMPRODUCT(
                  VALUE(LEFT(_xlfn.TEXTSPLIT('Data Table'!G338, CHAR(10)), FIND("-", _xlfn.TEXTSPLIT('Data Table'!G338, CHAR(10)))-1)) *
                  (VALUE(MID(_xlfn.TEXTSPLIT('Data Table'!G338, CHAR(10)), FIND("-", _xlfn.TEXTSPLIT('Data Table'!G338, CHAR(10)))+2,
                  SEARCH("hrs", _xlfn.TEXTSPLIT('Data Table'!G338, CHAR(10)))-SEARCH("-", _xlfn.TEXTSPLIT('Data Table'!G338, CHAR(10)))-2))/12)
               ), 2),
               "-"
            )
         )
      )
   )
)</f>
        <v>10</v>
      </c>
      <c r="H337" s="203" cm="1">
        <f t="array" ref="H337">IF('Data Table'!H338="", "-",
   IF('Data Table'!H338="-", "-",
      IF(ISNUMBER('Data Table'!H338*1), 'Data Table'!H338,
         IF(ISNUMBER(SEARCH("hrs", 'Data Table'!H338)),
            IFERROR(
               ROUND(SUMPRODUCT(
                  VALUE(LEFT(_xlfn.TEXTSPLIT('Data Table'!H338, CHAR(10)), FIND("-", _xlfn.TEXTSPLIT('Data Table'!H338, CHAR(10)))-1)) *
                  (VALUE(MID(_xlfn.TEXTSPLIT('Data Table'!H338, CHAR(10)), FIND("-", _xlfn.TEXTSPLIT('Data Table'!H338, CHAR(10)))+2,
                  SEARCH("hrs", _xlfn.TEXTSPLIT('Data Table'!H338, CHAR(10)))-SEARCH("-", _xlfn.TEXTSPLIT('Data Table'!H338, CHAR(10)))-2))/12)
               ), 2),
               "-"
            )
         )
      )
   )
)</f>
        <v>11</v>
      </c>
      <c r="I337" s="203" cm="1">
        <f t="array" ref="I337">IF('Data Table'!I338="", "-",
   IF('Data Table'!I338="-", "-",
      IF(ISNUMBER('Data Table'!I338*1), 'Data Table'!I338,
         IF(ISNUMBER(SEARCH("hrs", 'Data Table'!I338)),
            IFERROR(
               ROUND(SUMPRODUCT(
                  VALUE(LEFT(_xlfn.TEXTSPLIT('Data Table'!I338, CHAR(10)), FIND("-", _xlfn.TEXTSPLIT('Data Table'!I338, CHAR(10)))-1)) *
                  (VALUE(MID(_xlfn.TEXTSPLIT('Data Table'!I338, CHAR(10)), FIND("-", _xlfn.TEXTSPLIT('Data Table'!I338, CHAR(10)))+2,
                  SEARCH("hrs", _xlfn.TEXTSPLIT('Data Table'!I338, CHAR(10)))-SEARCH("-", _xlfn.TEXTSPLIT('Data Table'!I338, CHAR(10)))-2))/12)
               ), 2),
               "-"
            )
         )
      )
   )
)</f>
        <v>9</v>
      </c>
      <c r="J337" s="203" cm="1">
        <f t="array" ref="J337">IF('Data Table'!J338="", "-",
   IF('Data Table'!J338="-", "-",
      IF(ISNUMBER('Data Table'!J338*1), 'Data Table'!J338,
         IF(ISNUMBER(SEARCH("hrs", 'Data Table'!J338)),
            IFERROR(
               ROUND(SUMPRODUCT(
                  VALUE(LEFT(_xlfn.TEXTSPLIT('Data Table'!J338, CHAR(10)), FIND("-", _xlfn.TEXTSPLIT('Data Table'!J338, CHAR(10)))-1)) *
                  (VALUE(MID(_xlfn.TEXTSPLIT('Data Table'!J338, CHAR(10)), FIND("-", _xlfn.TEXTSPLIT('Data Table'!J338, CHAR(10)))+2,
                  SEARCH("hrs", _xlfn.TEXTSPLIT('Data Table'!J338, CHAR(10)))-SEARCH("-", _xlfn.TEXTSPLIT('Data Table'!J338, CHAR(10)))-2))/12)
               ), 2),
               "-"
            )
         )
      )
   )
)</f>
        <v>4</v>
      </c>
      <c r="K337" s="203" cm="1">
        <f t="array" ref="K337">IF('Data Table'!K338="", "-",
   IF('Data Table'!K338="-", "-",
      IF(ISNUMBER('Data Table'!K338*1), 'Data Table'!K338,
         IF(ISNUMBER(SEARCH("hrs", 'Data Table'!K338)),
            IFERROR(
               ROUND(SUMPRODUCT(
                  VALUE(LEFT(_xlfn.TEXTSPLIT('Data Table'!K338, CHAR(10)), FIND("-", _xlfn.TEXTSPLIT('Data Table'!K338, CHAR(10)))-1)) *
                  (VALUE(MID(_xlfn.TEXTSPLIT('Data Table'!K338, CHAR(10)), FIND("-", _xlfn.TEXTSPLIT('Data Table'!K338, CHAR(10)))+2,
                  SEARCH("hrs", _xlfn.TEXTSPLIT('Data Table'!K338, CHAR(10)))-SEARCH("-", _xlfn.TEXTSPLIT('Data Table'!K338, CHAR(10)))-2))/12)
               ), 2),
               "-"
            )
         )
      )
   )
)</f>
        <v>3</v>
      </c>
      <c r="L337" s="203" cm="1">
        <f t="array" ref="L337">IF('Data Table'!N338="", "-",
   IF('Data Table'!N338="-", "-",
      IF(ISNUMBER('Data Table'!N338*1), 'Data Table'!N338,
         IF(ISNUMBER(SEARCH("hrs", 'Data Table'!N338)),
            IFERROR(
               ROUND(SUMPRODUCT(
                  VALUE(LEFT(_xlfn.TEXTSPLIT('Data Table'!N338, CHAR(10)), FIND("-", _xlfn.TEXTSPLIT('Data Table'!N338, CHAR(10)))-1)) *
                  (VALUE(MID(_xlfn.TEXTSPLIT('Data Table'!N338, CHAR(10)), FIND("-", _xlfn.TEXTSPLIT('Data Table'!N338, CHAR(10)))+2,
                  SEARCH("hrs", _xlfn.TEXTSPLIT('Data Table'!N338, CHAR(10)))-SEARCH("-", _xlfn.TEXTSPLIT('Data Table'!N338, CHAR(10)))-2))/12)
               ), 2),
               "-"
            )
         )
      )
   )
)</f>
        <v>1.42</v>
      </c>
      <c r="M337" s="203" cm="1">
        <f t="array" ref="M337">IF('Data Table'!O338="", "-",
   IF('Data Table'!O338="-", "-",
      IF(ISNUMBER('Data Table'!O338*1), 'Data Table'!O338,
         IF(ISNUMBER(SEARCH("hrs", 'Data Table'!O338)),
            IFERROR(
               ROUND(SUMPRODUCT(
                  VALUE(LEFT(_xlfn.TEXTSPLIT('Data Table'!O338, CHAR(10)), FIND("-", _xlfn.TEXTSPLIT('Data Table'!O338, CHAR(10)))-1)) *
                  (VALUE(MID(_xlfn.TEXTSPLIT('Data Table'!O338, CHAR(10)), FIND("-", _xlfn.TEXTSPLIT('Data Table'!O338, CHAR(10)))+2,
                  SEARCH("hrs", _xlfn.TEXTSPLIT('Data Table'!O338, CHAR(10)))-SEARCH("-", _xlfn.TEXTSPLIT('Data Table'!O338, CHAR(10)))-2))/12)
               ), 2),
               "-"
            )
         )
      )
   )
)</f>
        <v>2</v>
      </c>
      <c r="N337" s="203" cm="1">
        <f t="array" ref="N337">IF('Data Table'!P338="", "-",
   IF('Data Table'!P338="-", "-",
      IF(ISNUMBER('Data Table'!P338*1), 'Data Table'!P338,
         IF(ISNUMBER(SEARCH("hrs", 'Data Table'!P338)),
            IFERROR(
               ROUND(SUMPRODUCT(
                  VALUE(LEFT(_xlfn.TEXTSPLIT('Data Table'!P338, CHAR(10)), FIND("-", _xlfn.TEXTSPLIT('Data Table'!P338, CHAR(10)))-1)) *
                  (VALUE(MID(_xlfn.TEXTSPLIT('Data Table'!P338, CHAR(10)), FIND("-", _xlfn.TEXTSPLIT('Data Table'!P338, CHAR(10)))+2,
                  SEARCH("hrs", _xlfn.TEXTSPLIT('Data Table'!P338, CHAR(10)))-SEARCH("-", _xlfn.TEXTSPLIT('Data Table'!P338, CHAR(10)))-2))/12)
               ), 2),
               "-"
            )
         )
      )
   )
)</f>
        <v>6</v>
      </c>
      <c r="O337" s="203" cm="1">
        <f t="array" ref="O337">IF('Data Table'!Q338="", "-",
   IF('Data Table'!Q338="-", "-",
      IF(ISNUMBER('Data Table'!Q338*1), 'Data Table'!Q338,
         IF(ISNUMBER(SEARCH("hrs", 'Data Table'!Q338)),
            IFERROR(
               ROUND(SUMPRODUCT(
                  VALUE(LEFT(_xlfn.TEXTSPLIT('Data Table'!Q338, CHAR(10)), FIND("-", _xlfn.TEXTSPLIT('Data Table'!Q338, CHAR(10)))-1)) *
                  (VALUE(MID(_xlfn.TEXTSPLIT('Data Table'!Q338, CHAR(10)), FIND("-", _xlfn.TEXTSPLIT('Data Table'!Q338, CHAR(10)))+2,
                  SEARCH("hrs", _xlfn.TEXTSPLIT('Data Table'!Q338, CHAR(10)))-SEARCH("-", _xlfn.TEXTSPLIT('Data Table'!Q338, CHAR(10)))-2))/12)
               ), 2),
               "-"
            )
         )
      )
   )
)</f>
        <v>6</v>
      </c>
      <c r="P337" s="203" cm="1">
        <f t="array" ref="P337">IF('Data Table'!R338="", "-",
   IF('Data Table'!R338="-", "-",
      IF(ISNUMBER('Data Table'!R338*1), 'Data Table'!R338,
         IF(ISNUMBER(SEARCH("hrs", 'Data Table'!R338)),
            IFERROR(
               ROUND(SUMPRODUCT(
                  VALUE(LEFT(_xlfn.TEXTSPLIT('Data Table'!R338, CHAR(10)), FIND("-", _xlfn.TEXTSPLIT('Data Table'!R338, CHAR(10)))-1)) *
                  (VALUE(MID(_xlfn.TEXTSPLIT('Data Table'!R338, CHAR(10)), FIND("-", _xlfn.TEXTSPLIT('Data Table'!R338, CHAR(10)))+2,
                  SEARCH("hrs", _xlfn.TEXTSPLIT('Data Table'!R338, CHAR(10)))-SEARCH("-", _xlfn.TEXTSPLIT('Data Table'!R338, CHAR(10)))-2))/12)
               ), 2),
               "-"
            )
         )
      )
   )
)</f>
        <v>3</v>
      </c>
      <c r="Q337" s="203" cm="1">
        <f t="array" ref="Q337">IF('Data Table'!S338="", "-",
   IF('Data Table'!S338="-", "-",
      IF(ISNUMBER('Data Table'!S338*1), 'Data Table'!S338,
         IF(ISNUMBER(SEARCH("hrs", 'Data Table'!S338)),
            IFERROR(
               ROUND(SUMPRODUCT(
                  VALUE(LEFT(_xlfn.TEXTSPLIT('Data Table'!S338, CHAR(10)), FIND("-", _xlfn.TEXTSPLIT('Data Table'!S338, CHAR(10)))-1)) *
                  (VALUE(MID(_xlfn.TEXTSPLIT('Data Table'!S338, CHAR(10)), FIND("-", _xlfn.TEXTSPLIT('Data Table'!S338, CHAR(10)))+2,
                  SEARCH("hrs", _xlfn.TEXTSPLIT('Data Table'!S338, CHAR(10)))-SEARCH("-", _xlfn.TEXTSPLIT('Data Table'!S338, CHAR(10)))-2))/12)
               ), 2),
               "-"
            )
         )
      )
   )
)</f>
        <v>3</v>
      </c>
      <c r="R337" s="203" cm="1">
        <f t="array" ref="R337">IF('Data Table'!T338="", "-",
   IF('Data Table'!T338="-", "-",
      IF(ISNUMBER('Data Table'!T338*1), 'Data Table'!T338,
         IF(ISNUMBER(SEARCH("hrs", 'Data Table'!T338)),
            IFERROR(
               ROUND(SUMPRODUCT(
                  VALUE(LEFT(_xlfn.TEXTSPLIT('Data Table'!T338, CHAR(10)), FIND("-", _xlfn.TEXTSPLIT('Data Table'!T338, CHAR(10)))-1)) *
                  (VALUE(MID(_xlfn.TEXTSPLIT('Data Table'!T338, CHAR(10)), FIND("-", _xlfn.TEXTSPLIT('Data Table'!T338, CHAR(10)))+2,
                  SEARCH("hrs", _xlfn.TEXTSPLIT('Data Table'!T338, CHAR(10)))-SEARCH("-", _xlfn.TEXTSPLIT('Data Table'!T338, CHAR(10)))-2))/12)
               ), 2),
               "-"
            )
         )
      )
   )
)</f>
        <v>7</v>
      </c>
      <c r="S337" s="203" cm="1">
        <f t="array" ref="S337">IF('Data Table'!U338="", "-",
   IF('Data Table'!U338="-", "-",
      IF(ISNUMBER('Data Table'!U338*1), 'Data Table'!U338,
         IF(ISNUMBER(SEARCH("hrs", 'Data Table'!U338)),
            IFERROR(
               ROUND(SUMPRODUCT(
                  VALUE(LEFT(_xlfn.TEXTSPLIT('Data Table'!U338, CHAR(10)), FIND("-", _xlfn.TEXTSPLIT('Data Table'!U338, CHAR(10)))-1)) *
                  (VALUE(MID(_xlfn.TEXTSPLIT('Data Table'!U338, CHAR(10)), FIND("-", _xlfn.TEXTSPLIT('Data Table'!U338, CHAR(10)))+2,
                  SEARCH("hrs", _xlfn.TEXTSPLIT('Data Table'!U338, CHAR(10)))-SEARCH("-", _xlfn.TEXTSPLIT('Data Table'!U338, CHAR(10)))-2))/12)
               ), 2),
               "-"
            )
         )
      )
   )
)</f>
        <v>7</v>
      </c>
      <c r="T337" s="409">
        <v>26228.85</v>
      </c>
      <c r="U337" s="400">
        <v>75908</v>
      </c>
      <c r="V337" s="400">
        <v>1122</v>
      </c>
    </row>
    <row r="338" spans="1:22" ht="15.75" customHeight="1">
      <c r="A338" s="405">
        <v>45648</v>
      </c>
      <c r="B338" s="203" cm="1">
        <f t="array" ref="B338">IF('Data Table'!B339="", "-",
   IF('Data Table'!B339="-", "-",
      IF(ISNUMBER('Data Table'!B339*1), 'Data Table'!B339,
         IF(ISNUMBER(SEARCH("hrs", 'Data Table'!B339)),
            IFERROR(
               ROUND(SUMPRODUCT(
                  VALUE(LEFT(_xlfn.TEXTSPLIT('Data Table'!B339, CHAR(10)), FIND("-", _xlfn.TEXTSPLIT('Data Table'!B339, CHAR(10)))-1)) *
                  (VALUE(MID(_xlfn.TEXTSPLIT('Data Table'!B339, CHAR(10)), FIND("-", _xlfn.TEXTSPLIT('Data Table'!B339, CHAR(10)))+2,
                  SEARCH("hrs", _xlfn.TEXTSPLIT('Data Table'!B339, CHAR(10)))-SEARCH("-", _xlfn.TEXTSPLIT('Data Table'!B339, CHAR(10)))-2))/12)
               ), 2),
               "-"
            )
         )
      )
   )
)</f>
        <v>95</v>
      </c>
      <c r="C338" s="203" cm="1">
        <f t="array" ref="C338">IF('Data Table'!C339="", "-",
   IF('Data Table'!C339="-", "-",
      IF(ISNUMBER('Data Table'!C339*1), 'Data Table'!C339,
         IF(ISNUMBER(SEARCH("hrs", 'Data Table'!C339)),
            IFERROR(
               ROUND(SUMPRODUCT(
                  VALUE(LEFT(_xlfn.TEXTSPLIT('Data Table'!C339, CHAR(10)), FIND("-", _xlfn.TEXTSPLIT('Data Table'!C339, CHAR(10)))-1)) *
                  (VALUE(MID(_xlfn.TEXTSPLIT('Data Table'!C339, CHAR(10)), FIND("-", _xlfn.TEXTSPLIT('Data Table'!C339, CHAR(10)))+2,
                  SEARCH("hrs", _xlfn.TEXTSPLIT('Data Table'!C339, CHAR(10)))-SEARCH("-", _xlfn.TEXTSPLIT('Data Table'!C339, CHAR(10)))-2))/12)
               ), 2),
               "-"
            )
         )
      )
   )
)</f>
        <v>95</v>
      </c>
      <c r="D338" s="203" cm="1">
        <f t="array" ref="D338">IF('Data Table'!D339="", "-",
   IF('Data Table'!D339="-", "-",
      IF(ISNUMBER('Data Table'!D339*1), 'Data Table'!D339,
         IF(ISNUMBER(SEARCH("hrs", 'Data Table'!D339)),
            IFERROR(
               ROUND(SUMPRODUCT(
                  VALUE(LEFT(_xlfn.TEXTSPLIT('Data Table'!D339, CHAR(10)), FIND("-", _xlfn.TEXTSPLIT('Data Table'!D339, CHAR(10)))-1)) *
                  (VALUE(MID(_xlfn.TEXTSPLIT('Data Table'!D339, CHAR(10)), FIND("-", _xlfn.TEXTSPLIT('Data Table'!D339, CHAR(10)))+2,
                  SEARCH("hrs", _xlfn.TEXTSPLIT('Data Table'!D339, CHAR(10)))-SEARCH("-", _xlfn.TEXTSPLIT('Data Table'!D339, CHAR(10)))-2))/12)
               ), 2),
               "-"
            )
         )
      )
   )
)</f>
        <v>29</v>
      </c>
      <c r="E338" s="203" cm="1">
        <f t="array" ref="E338">IF('Data Table'!E339="", "-",
   IF('Data Table'!E339="-", "-",
      IF(ISNUMBER('Data Table'!E339*1), 'Data Table'!E339,
         IF(ISNUMBER(SEARCH("hrs", 'Data Table'!E339)),
            IFERROR(
               ROUND(SUMPRODUCT(
                  VALUE(LEFT(_xlfn.TEXTSPLIT('Data Table'!E339, CHAR(10)), FIND("-", _xlfn.TEXTSPLIT('Data Table'!E339, CHAR(10)))-1)) *
                  (VALUE(MID(_xlfn.TEXTSPLIT('Data Table'!E339, CHAR(10)), FIND("-", _xlfn.TEXTSPLIT('Data Table'!E339, CHAR(10)))+2,
                  SEARCH("hrs", _xlfn.TEXTSPLIT('Data Table'!E339, CHAR(10)))-SEARCH("-", _xlfn.TEXTSPLIT('Data Table'!E339, CHAR(10)))-2))/12)
               ), 2),
               "-"
            )
         )
      )
   )
)</f>
        <v>29</v>
      </c>
      <c r="F338" s="203" cm="1">
        <f t="array" ref="F338">IF('Data Table'!F339="", "-",
   IF('Data Table'!F339="-", "-",
      IF(ISNUMBER('Data Table'!F339*1), 'Data Table'!F339,
         IF(ISNUMBER(SEARCH("hrs", 'Data Table'!F339)),
            IFERROR(
               ROUND(SUMPRODUCT(
                  VALUE(LEFT(_xlfn.TEXTSPLIT('Data Table'!F339, CHAR(10)), FIND("-", _xlfn.TEXTSPLIT('Data Table'!F339, CHAR(10)))-1)) *
                  (VALUE(MID(_xlfn.TEXTSPLIT('Data Table'!F339, CHAR(10)), FIND("-", _xlfn.TEXTSPLIT('Data Table'!F339, CHAR(10)))+2,
                  SEARCH("hrs", _xlfn.TEXTSPLIT('Data Table'!F339, CHAR(10)))-SEARCH("-", _xlfn.TEXTSPLIT('Data Table'!F339, CHAR(10)))-2))/12)
               ), 2),
               "-"
            )
         )
      )
   )
)</f>
        <v>10</v>
      </c>
      <c r="G338" s="203" cm="1">
        <f t="array" ref="G338">IF('Data Table'!G339="", "-",
   IF('Data Table'!G339="-", "-",
      IF(ISNUMBER('Data Table'!G339*1), 'Data Table'!G339,
         IF(ISNUMBER(SEARCH("hrs", 'Data Table'!G339)),
            IFERROR(
               ROUND(SUMPRODUCT(
                  VALUE(LEFT(_xlfn.TEXTSPLIT('Data Table'!G339, CHAR(10)), FIND("-", _xlfn.TEXTSPLIT('Data Table'!G339, CHAR(10)))-1)) *
                  (VALUE(MID(_xlfn.TEXTSPLIT('Data Table'!G339, CHAR(10)), FIND("-", _xlfn.TEXTSPLIT('Data Table'!G339, CHAR(10)))+2,
                  SEARCH("hrs", _xlfn.TEXTSPLIT('Data Table'!G339, CHAR(10)))-SEARCH("-", _xlfn.TEXTSPLIT('Data Table'!G339, CHAR(10)))-2))/12)
               ), 2),
               "-"
            )
         )
      )
   )
)</f>
        <v>9</v>
      </c>
      <c r="H338" s="203" cm="1">
        <f t="array" ref="H338">IF('Data Table'!H339="", "-",
   IF('Data Table'!H339="-", "-",
      IF(ISNUMBER('Data Table'!H339*1), 'Data Table'!H339,
         IF(ISNUMBER(SEARCH("hrs", 'Data Table'!H339)),
            IFERROR(
               ROUND(SUMPRODUCT(
                  VALUE(LEFT(_xlfn.TEXTSPLIT('Data Table'!H339, CHAR(10)), FIND("-", _xlfn.TEXTSPLIT('Data Table'!H339, CHAR(10)))-1)) *
                  (VALUE(MID(_xlfn.TEXTSPLIT('Data Table'!H339, CHAR(10)), FIND("-", _xlfn.TEXTSPLIT('Data Table'!H339, CHAR(10)))+2,
                  SEARCH("hrs", _xlfn.TEXTSPLIT('Data Table'!H339, CHAR(10)))-SEARCH("-", _xlfn.TEXTSPLIT('Data Table'!H339, CHAR(10)))-2))/12)
               ), 2),
               "-"
            )
         )
      )
   )
)</f>
        <v>10</v>
      </c>
      <c r="I338" s="203" cm="1">
        <f t="array" ref="I338">IF('Data Table'!I339="", "-",
   IF('Data Table'!I339="-", "-",
      IF(ISNUMBER('Data Table'!I339*1), 'Data Table'!I339,
         IF(ISNUMBER(SEARCH("hrs", 'Data Table'!I339)),
            IFERROR(
               ROUND(SUMPRODUCT(
                  VALUE(LEFT(_xlfn.TEXTSPLIT('Data Table'!I339, CHAR(10)), FIND("-", _xlfn.TEXTSPLIT('Data Table'!I339, CHAR(10)))-1)) *
                  (VALUE(MID(_xlfn.TEXTSPLIT('Data Table'!I339, CHAR(10)), FIND("-", _xlfn.TEXTSPLIT('Data Table'!I339, CHAR(10)))+2,
                  SEARCH("hrs", _xlfn.TEXTSPLIT('Data Table'!I339, CHAR(10)))-SEARCH("-", _xlfn.TEXTSPLIT('Data Table'!I339, CHAR(10)))-2))/12)
               ), 2),
               "-"
            )
         )
      )
   )
)</f>
        <v>10</v>
      </c>
      <c r="J338" s="203" cm="1">
        <f t="array" ref="J338">IF('Data Table'!J339="", "-",
   IF('Data Table'!J339="-", "-",
      IF(ISNUMBER('Data Table'!J339*1), 'Data Table'!J339,
         IF(ISNUMBER(SEARCH("hrs", 'Data Table'!J339)),
            IFERROR(
               ROUND(SUMPRODUCT(
                  VALUE(LEFT(_xlfn.TEXTSPLIT('Data Table'!J339, CHAR(10)), FIND("-", _xlfn.TEXTSPLIT('Data Table'!J339, CHAR(10)))-1)) *
                  (VALUE(MID(_xlfn.TEXTSPLIT('Data Table'!J339, CHAR(10)), FIND("-", _xlfn.TEXTSPLIT('Data Table'!J339, CHAR(10)))+2,
                  SEARCH("hrs", _xlfn.TEXTSPLIT('Data Table'!J339, CHAR(10)))-SEARCH("-", _xlfn.TEXTSPLIT('Data Table'!J339, CHAR(10)))-2))/12)
               ), 2),
               "-"
            )
         )
      )
   )
)</f>
        <v>3</v>
      </c>
      <c r="K338" s="203" cm="1">
        <f t="array" ref="K338">IF('Data Table'!K339="", "-",
   IF('Data Table'!K339="-", "-",
      IF(ISNUMBER('Data Table'!K339*1), 'Data Table'!K339,
         IF(ISNUMBER(SEARCH("hrs", 'Data Table'!K339)),
            IFERROR(
               ROUND(SUMPRODUCT(
                  VALUE(LEFT(_xlfn.TEXTSPLIT('Data Table'!K339, CHAR(10)), FIND("-", _xlfn.TEXTSPLIT('Data Table'!K339, CHAR(10)))-1)) *
                  (VALUE(MID(_xlfn.TEXTSPLIT('Data Table'!K339, CHAR(10)), FIND("-", _xlfn.TEXTSPLIT('Data Table'!K339, CHAR(10)))+2,
                  SEARCH("hrs", _xlfn.TEXTSPLIT('Data Table'!K339, CHAR(10)))-SEARCH("-", _xlfn.TEXTSPLIT('Data Table'!K339, CHAR(10)))-2))/12)
               ), 2),
               "-"
            )
         )
      )
   )
)</f>
        <v>3</v>
      </c>
      <c r="L338" s="203" cm="1">
        <f t="array" ref="L338">IF('Data Table'!N339="", "-",
   IF('Data Table'!N339="-", "-",
      IF(ISNUMBER('Data Table'!N339*1), 'Data Table'!N339,
         IF(ISNUMBER(SEARCH("hrs", 'Data Table'!N339)),
            IFERROR(
               ROUND(SUMPRODUCT(
                  VALUE(LEFT(_xlfn.TEXTSPLIT('Data Table'!N339, CHAR(10)), FIND("-", _xlfn.TEXTSPLIT('Data Table'!N339, CHAR(10)))-1)) *
                  (VALUE(MID(_xlfn.TEXTSPLIT('Data Table'!N339, CHAR(10)), FIND("-", _xlfn.TEXTSPLIT('Data Table'!N339, CHAR(10)))+2,
                  SEARCH("hrs", _xlfn.TEXTSPLIT('Data Table'!N339, CHAR(10)))-SEARCH("-", _xlfn.TEXTSPLIT('Data Table'!N339, CHAR(10)))-2))/12)
               ), 2),
               "-"
            )
         )
      )
   )
)</f>
        <v>1.58</v>
      </c>
      <c r="M338" s="203" cm="1">
        <f t="array" ref="M338">IF('Data Table'!O339="", "-",
   IF('Data Table'!O339="-", "-",
      IF(ISNUMBER('Data Table'!O339*1), 'Data Table'!O339,
         IF(ISNUMBER(SEARCH("hrs", 'Data Table'!O339)),
            IFERROR(
               ROUND(SUMPRODUCT(
                  VALUE(LEFT(_xlfn.TEXTSPLIT('Data Table'!O339, CHAR(10)), FIND("-", _xlfn.TEXTSPLIT('Data Table'!O339, CHAR(10)))-1)) *
                  (VALUE(MID(_xlfn.TEXTSPLIT('Data Table'!O339, CHAR(10)), FIND("-", _xlfn.TEXTSPLIT('Data Table'!O339, CHAR(10)))+2,
                  SEARCH("hrs", _xlfn.TEXTSPLIT('Data Table'!O339, CHAR(10)))-SEARCH("-", _xlfn.TEXTSPLIT('Data Table'!O339, CHAR(10)))-2))/12)
               ), 2),
               "-"
            )
         )
      )
   )
)</f>
        <v>2</v>
      </c>
      <c r="N338" s="203" cm="1">
        <f t="array" ref="N338">IF('Data Table'!P339="", "-",
   IF('Data Table'!P339="-", "-",
      IF(ISNUMBER('Data Table'!P339*1), 'Data Table'!P339,
         IF(ISNUMBER(SEARCH("hrs", 'Data Table'!P339)),
            IFERROR(
               ROUND(SUMPRODUCT(
                  VALUE(LEFT(_xlfn.TEXTSPLIT('Data Table'!P339, CHAR(10)), FIND("-", _xlfn.TEXTSPLIT('Data Table'!P339, CHAR(10)))-1)) *
                  (VALUE(MID(_xlfn.TEXTSPLIT('Data Table'!P339, CHAR(10)), FIND("-", _xlfn.TEXTSPLIT('Data Table'!P339, CHAR(10)))+2,
                  SEARCH("hrs", _xlfn.TEXTSPLIT('Data Table'!P339, CHAR(10)))-SEARCH("-", _xlfn.TEXTSPLIT('Data Table'!P339, CHAR(10)))-2))/12)
               ), 2),
               "-"
            )
         )
      )
   )
)</f>
        <v>7</v>
      </c>
      <c r="O338" s="203" cm="1">
        <f t="array" ref="O338">IF('Data Table'!Q339="", "-",
   IF('Data Table'!Q339="-", "-",
      IF(ISNUMBER('Data Table'!Q339*1), 'Data Table'!Q339,
         IF(ISNUMBER(SEARCH("hrs", 'Data Table'!Q339)),
            IFERROR(
               ROUND(SUMPRODUCT(
                  VALUE(LEFT(_xlfn.TEXTSPLIT('Data Table'!Q339, CHAR(10)), FIND("-", _xlfn.TEXTSPLIT('Data Table'!Q339, CHAR(10)))-1)) *
                  (VALUE(MID(_xlfn.TEXTSPLIT('Data Table'!Q339, CHAR(10)), FIND("-", _xlfn.TEXTSPLIT('Data Table'!Q339, CHAR(10)))+2,
                  SEARCH("hrs", _xlfn.TEXTSPLIT('Data Table'!Q339, CHAR(10)))-SEARCH("-", _xlfn.TEXTSPLIT('Data Table'!Q339, CHAR(10)))-2))/12)
               ), 2),
               "-"
            )
         )
      )
   )
)</f>
        <v>6</v>
      </c>
      <c r="P338" s="203" cm="1">
        <f t="array" ref="P338">IF('Data Table'!R339="", "-",
   IF('Data Table'!R339="-", "-",
      IF(ISNUMBER('Data Table'!R339*1), 'Data Table'!R339,
         IF(ISNUMBER(SEARCH("hrs", 'Data Table'!R339)),
            IFERROR(
               ROUND(SUMPRODUCT(
                  VALUE(LEFT(_xlfn.TEXTSPLIT('Data Table'!R339, CHAR(10)), FIND("-", _xlfn.TEXTSPLIT('Data Table'!R339, CHAR(10)))-1)) *
                  (VALUE(MID(_xlfn.TEXTSPLIT('Data Table'!R339, CHAR(10)), FIND("-", _xlfn.TEXTSPLIT('Data Table'!R339, CHAR(10)))+2,
                  SEARCH("hrs", _xlfn.TEXTSPLIT('Data Table'!R339, CHAR(10)))-SEARCH("-", _xlfn.TEXTSPLIT('Data Table'!R339, CHAR(10)))-2))/12)
               ), 2),
               "-"
            )
         )
      )
   )
)</f>
        <v>3</v>
      </c>
      <c r="Q338" s="203" cm="1">
        <f t="array" ref="Q338">IF('Data Table'!S339="", "-",
   IF('Data Table'!S339="-", "-",
      IF(ISNUMBER('Data Table'!S339*1), 'Data Table'!S339,
         IF(ISNUMBER(SEARCH("hrs", 'Data Table'!S339)),
            IFERROR(
               ROUND(SUMPRODUCT(
                  VALUE(LEFT(_xlfn.TEXTSPLIT('Data Table'!S339, CHAR(10)), FIND("-", _xlfn.TEXTSPLIT('Data Table'!S339, CHAR(10)))-1)) *
                  (VALUE(MID(_xlfn.TEXTSPLIT('Data Table'!S339, CHAR(10)), FIND("-", _xlfn.TEXTSPLIT('Data Table'!S339, CHAR(10)))+2,
                  SEARCH("hrs", _xlfn.TEXTSPLIT('Data Table'!S339, CHAR(10)))-SEARCH("-", _xlfn.TEXTSPLIT('Data Table'!S339, CHAR(10)))-2))/12)
               ), 2),
               "-"
            )
         )
      )
   )
)</f>
        <v>3</v>
      </c>
      <c r="R338" s="203" cm="1">
        <f t="array" ref="R338">IF('Data Table'!T339="", "-",
   IF('Data Table'!T339="-", "-",
      IF(ISNUMBER('Data Table'!T339*1), 'Data Table'!T339,
         IF(ISNUMBER(SEARCH("hrs", 'Data Table'!T339)),
            IFERROR(
               ROUND(SUMPRODUCT(
                  VALUE(LEFT(_xlfn.TEXTSPLIT('Data Table'!T339, CHAR(10)), FIND("-", _xlfn.TEXTSPLIT('Data Table'!T339, CHAR(10)))-1)) *
                  (VALUE(MID(_xlfn.TEXTSPLIT('Data Table'!T339, CHAR(10)), FIND("-", _xlfn.TEXTSPLIT('Data Table'!T339, CHAR(10)))+2,
                  SEARCH("hrs", _xlfn.TEXTSPLIT('Data Table'!T339, CHAR(10)))-SEARCH("-", _xlfn.TEXTSPLIT('Data Table'!T339, CHAR(10)))-2))/12)
               ), 2),
               "-"
            )
         )
      )
   )
)</f>
        <v>7</v>
      </c>
      <c r="S338" s="203" cm="1">
        <f t="array" ref="S338">IF('Data Table'!U339="", "-",
   IF('Data Table'!U339="-", "-",
      IF(ISNUMBER('Data Table'!U339*1), 'Data Table'!U339,
         IF(ISNUMBER(SEARCH("hrs", 'Data Table'!U339)),
            IFERROR(
               ROUND(SUMPRODUCT(
                  VALUE(LEFT(_xlfn.TEXTSPLIT('Data Table'!U339, CHAR(10)), FIND("-", _xlfn.TEXTSPLIT('Data Table'!U339, CHAR(10)))-1)) *
                  (VALUE(MID(_xlfn.TEXTSPLIT('Data Table'!U339, CHAR(10)), FIND("-", _xlfn.TEXTSPLIT('Data Table'!U339, CHAR(10)))+2,
                  SEARCH("hrs", _xlfn.TEXTSPLIT('Data Table'!U339, CHAR(10)))-SEARCH("-", _xlfn.TEXTSPLIT('Data Table'!U339, CHAR(10)))-2))/12)
               ), 2),
               "-"
            )
         )
      )
   )
)</f>
        <v>7</v>
      </c>
      <c r="T338" s="409">
        <v>26189.144</v>
      </c>
      <c r="U338" s="400">
        <v>76221</v>
      </c>
      <c r="V338" s="400">
        <v>1127</v>
      </c>
    </row>
    <row r="339" spans="1:22" ht="15.75" customHeight="1">
      <c r="A339" s="405">
        <v>45649</v>
      </c>
      <c r="B339" s="203" cm="1">
        <f t="array" ref="B339">IF('Data Table'!B340="", "-",
   IF('Data Table'!B340="-", "-",
      IF(ISNUMBER('Data Table'!B340*1), 'Data Table'!B340,
         IF(ISNUMBER(SEARCH("hrs", 'Data Table'!B340)),
            IFERROR(
               ROUND(SUMPRODUCT(
                  VALUE(LEFT(_xlfn.TEXTSPLIT('Data Table'!B340, CHAR(10)), FIND("-", _xlfn.TEXTSPLIT('Data Table'!B340, CHAR(10)))-1)) *
                  (VALUE(MID(_xlfn.TEXTSPLIT('Data Table'!B340, CHAR(10)), FIND("-", _xlfn.TEXTSPLIT('Data Table'!B340, CHAR(10)))+2,
                  SEARCH("hrs", _xlfn.TEXTSPLIT('Data Table'!B340, CHAR(10)))-SEARCH("-", _xlfn.TEXTSPLIT('Data Table'!B340, CHAR(10)))-2))/12)
               ), 2),
               "-"
            )
         )
      )
   )
)</f>
        <v>59</v>
      </c>
      <c r="C339" s="203" cm="1">
        <f t="array" ref="C339">IF('Data Table'!C340="", "-",
   IF('Data Table'!C340="-", "-",
      IF(ISNUMBER('Data Table'!C340*1), 'Data Table'!C340,
         IF(ISNUMBER(SEARCH("hrs", 'Data Table'!C340)),
            IFERROR(
               ROUND(SUMPRODUCT(
                  VALUE(LEFT(_xlfn.TEXTSPLIT('Data Table'!C340, CHAR(10)), FIND("-", _xlfn.TEXTSPLIT('Data Table'!C340, CHAR(10)))-1)) *
                  (VALUE(MID(_xlfn.TEXTSPLIT('Data Table'!C340, CHAR(10)), FIND("-", _xlfn.TEXTSPLIT('Data Table'!C340, CHAR(10)))+2,
                  SEARCH("hrs", _xlfn.TEXTSPLIT('Data Table'!C340, CHAR(10)))-SEARCH("-", _xlfn.TEXTSPLIT('Data Table'!C340, CHAR(10)))-2))/12)
               ), 2),
               "-"
            )
         )
      )
   )
)</f>
        <v>102</v>
      </c>
      <c r="D339" s="203" cm="1">
        <f t="array" ref="D339">IF('Data Table'!D340="", "-",
   IF('Data Table'!D340="-", "-",
      IF(ISNUMBER('Data Table'!D340*1), 'Data Table'!D340,
         IF(ISNUMBER(SEARCH("hrs", 'Data Table'!D340)),
            IFERROR(
               ROUND(SUMPRODUCT(
                  VALUE(LEFT(_xlfn.TEXTSPLIT('Data Table'!D340, CHAR(10)), FIND("-", _xlfn.TEXTSPLIT('Data Table'!D340, CHAR(10)))-1)) *
                  (VALUE(MID(_xlfn.TEXTSPLIT('Data Table'!D340, CHAR(10)), FIND("-", _xlfn.TEXTSPLIT('Data Table'!D340, CHAR(10)))+2,
                  SEARCH("hrs", _xlfn.TEXTSPLIT('Data Table'!D340, CHAR(10)))-SEARCH("-", _xlfn.TEXTSPLIT('Data Table'!D340, CHAR(10)))-2))/12)
               ), 2),
               "-"
            )
         )
      )
   )
)</f>
        <v>30</v>
      </c>
      <c r="E339" s="203" cm="1">
        <f t="array" ref="E339">IF('Data Table'!E340="", "-",
   IF('Data Table'!E340="-", "-",
      IF(ISNUMBER('Data Table'!E340*1), 'Data Table'!E340,
         IF(ISNUMBER(SEARCH("hrs", 'Data Table'!E340)),
            IFERROR(
               ROUND(SUMPRODUCT(
                  VALUE(LEFT(_xlfn.TEXTSPLIT('Data Table'!E340, CHAR(10)), FIND("-", _xlfn.TEXTSPLIT('Data Table'!E340, CHAR(10)))-1)) *
                  (VALUE(MID(_xlfn.TEXTSPLIT('Data Table'!E340, CHAR(10)), FIND("-", _xlfn.TEXTSPLIT('Data Table'!E340, CHAR(10)))+2,
                  SEARCH("hrs", _xlfn.TEXTSPLIT('Data Table'!E340, CHAR(10)))-SEARCH("-", _xlfn.TEXTSPLIT('Data Table'!E340, CHAR(10)))-2))/12)
               ), 2),
               "-"
            )
         )
      )
   )
)</f>
        <v>30</v>
      </c>
      <c r="F339" s="203" cm="1">
        <f t="array" ref="F339">IF('Data Table'!F340="", "-",
   IF('Data Table'!F340="-", "-",
      IF(ISNUMBER('Data Table'!F340*1), 'Data Table'!F340,
         IF(ISNUMBER(SEARCH("hrs", 'Data Table'!F340)),
            IFERROR(
               ROUND(SUMPRODUCT(
                  VALUE(LEFT(_xlfn.TEXTSPLIT('Data Table'!F340, CHAR(10)), FIND("-", _xlfn.TEXTSPLIT('Data Table'!F340, CHAR(10)))-1)) *
                  (VALUE(MID(_xlfn.TEXTSPLIT('Data Table'!F340, CHAR(10)), FIND("-", _xlfn.TEXTSPLIT('Data Table'!F340, CHAR(10)))+2,
                  SEARCH("hrs", _xlfn.TEXTSPLIT('Data Table'!F340, CHAR(10)))-SEARCH("-", _xlfn.TEXTSPLIT('Data Table'!F340, CHAR(10)))-2))/12)
               ), 2),
               "-"
            )
         )
      )
   )
)</f>
        <v>10</v>
      </c>
      <c r="G339" s="203" cm="1">
        <f t="array" ref="G339">IF('Data Table'!G340="", "-",
   IF('Data Table'!G340="-", "-",
      IF(ISNUMBER('Data Table'!G340*1), 'Data Table'!G340,
         IF(ISNUMBER(SEARCH("hrs", 'Data Table'!G340)),
            IFERROR(
               ROUND(SUMPRODUCT(
                  VALUE(LEFT(_xlfn.TEXTSPLIT('Data Table'!G340, CHAR(10)), FIND("-", _xlfn.TEXTSPLIT('Data Table'!G340, CHAR(10)))-1)) *
                  (VALUE(MID(_xlfn.TEXTSPLIT('Data Table'!G340, CHAR(10)), FIND("-", _xlfn.TEXTSPLIT('Data Table'!G340, CHAR(10)))+2,
                  SEARCH("hrs", _xlfn.TEXTSPLIT('Data Table'!G340, CHAR(10)))-SEARCH("-", _xlfn.TEXTSPLIT('Data Table'!G340, CHAR(10)))-2))/12)
               ), 2),
               "-"
            )
         )
      )
   )
)</f>
        <v>10</v>
      </c>
      <c r="H339" s="203" cm="1">
        <f t="array" ref="H339">IF('Data Table'!H340="", "-",
   IF('Data Table'!H340="-", "-",
      IF(ISNUMBER('Data Table'!H340*1), 'Data Table'!H340,
         IF(ISNUMBER(SEARCH("hrs", 'Data Table'!H340)),
            IFERROR(
               ROUND(SUMPRODUCT(
                  VALUE(LEFT(_xlfn.TEXTSPLIT('Data Table'!H340, CHAR(10)), FIND("-", _xlfn.TEXTSPLIT('Data Table'!H340, CHAR(10)))-1)) *
                  (VALUE(MID(_xlfn.TEXTSPLIT('Data Table'!H340, CHAR(10)), FIND("-", _xlfn.TEXTSPLIT('Data Table'!H340, CHAR(10)))+2,
                  SEARCH("hrs", _xlfn.TEXTSPLIT('Data Table'!H340, CHAR(10)))-SEARCH("-", _xlfn.TEXTSPLIT('Data Table'!H340, CHAR(10)))-2))/12)
               ), 2),
               "-"
            )
         )
      )
   )
)</f>
        <v>11</v>
      </c>
      <c r="I339" s="203" cm="1">
        <f t="array" ref="I339">IF('Data Table'!I340="", "-",
   IF('Data Table'!I340="-", "-",
      IF(ISNUMBER('Data Table'!I340*1), 'Data Table'!I340,
         IF(ISNUMBER(SEARCH("hrs", 'Data Table'!I340)),
            IFERROR(
               ROUND(SUMPRODUCT(
                  VALUE(LEFT(_xlfn.TEXTSPLIT('Data Table'!I340, CHAR(10)), FIND("-", _xlfn.TEXTSPLIT('Data Table'!I340, CHAR(10)))-1)) *
                  (VALUE(MID(_xlfn.TEXTSPLIT('Data Table'!I340, CHAR(10)), FIND("-", _xlfn.TEXTSPLIT('Data Table'!I340, CHAR(10)))+2,
                  SEARCH("hrs", _xlfn.TEXTSPLIT('Data Table'!I340, CHAR(10)))-SEARCH("-", _xlfn.TEXTSPLIT('Data Table'!I340, CHAR(10)))-2))/12)
               ), 2),
               "-"
            )
         )
      )
   )
)</f>
        <v>11</v>
      </c>
      <c r="J339" s="203" cm="1">
        <f t="array" ref="J339">IF('Data Table'!J340="", "-",
   IF('Data Table'!J340="-", "-",
      IF(ISNUMBER('Data Table'!J340*1), 'Data Table'!J340,
         IF(ISNUMBER(SEARCH("hrs", 'Data Table'!J340)),
            IFERROR(
               ROUND(SUMPRODUCT(
                  VALUE(LEFT(_xlfn.TEXTSPLIT('Data Table'!J340, CHAR(10)), FIND("-", _xlfn.TEXTSPLIT('Data Table'!J340, CHAR(10)))-1)) *
                  (VALUE(MID(_xlfn.TEXTSPLIT('Data Table'!J340, CHAR(10)), FIND("-", _xlfn.TEXTSPLIT('Data Table'!J340, CHAR(10)))+2,
                  SEARCH("hrs", _xlfn.TEXTSPLIT('Data Table'!J340, CHAR(10)))-SEARCH("-", _xlfn.TEXTSPLIT('Data Table'!J340, CHAR(10)))-2))/12)
               ), 2),
               "-"
            )
         )
      )
   )
)</f>
        <v>4</v>
      </c>
      <c r="K339" s="203" cm="1">
        <f t="array" ref="K339">IF('Data Table'!K340="", "-",
   IF('Data Table'!K340="-", "-",
      IF(ISNUMBER('Data Table'!K340*1), 'Data Table'!K340,
         IF(ISNUMBER(SEARCH("hrs", 'Data Table'!K340)),
            IFERROR(
               ROUND(SUMPRODUCT(
                  VALUE(LEFT(_xlfn.TEXTSPLIT('Data Table'!K340, CHAR(10)), FIND("-", _xlfn.TEXTSPLIT('Data Table'!K340, CHAR(10)))-1)) *
                  (VALUE(MID(_xlfn.TEXTSPLIT('Data Table'!K340, CHAR(10)), FIND("-", _xlfn.TEXTSPLIT('Data Table'!K340, CHAR(10)))+2,
                  SEARCH("hrs", _xlfn.TEXTSPLIT('Data Table'!K340, CHAR(10)))-SEARCH("-", _xlfn.TEXTSPLIT('Data Table'!K340, CHAR(10)))-2))/12)
               ), 2),
               "-"
            )
         )
      )
   )
)</f>
        <v>4</v>
      </c>
      <c r="L339" s="203" cm="1">
        <f t="array" ref="L339">IF('Data Table'!N340="", "-",
   IF('Data Table'!N340="-", "-",
      IF(ISNUMBER('Data Table'!N340*1), 'Data Table'!N340,
         IF(ISNUMBER(SEARCH("hrs", 'Data Table'!N340)),
            IFERROR(
               ROUND(SUMPRODUCT(
                  VALUE(LEFT(_xlfn.TEXTSPLIT('Data Table'!N340, CHAR(10)), FIND("-", _xlfn.TEXTSPLIT('Data Table'!N340, CHAR(10)))-1)) *
                  (VALUE(MID(_xlfn.TEXTSPLIT('Data Table'!N340, CHAR(10)), FIND("-", _xlfn.TEXTSPLIT('Data Table'!N340, CHAR(10)))+2,
                  SEARCH("hrs", _xlfn.TEXTSPLIT('Data Table'!N340, CHAR(10)))-SEARCH("-", _xlfn.TEXTSPLIT('Data Table'!N340, CHAR(10)))-2))/12)
               ), 2),
               "-"
            )
         )
      )
   )
)</f>
        <v>2</v>
      </c>
      <c r="M339" s="203" cm="1">
        <f t="array" ref="M339">IF('Data Table'!O340="", "-",
   IF('Data Table'!O340="-", "-",
      IF(ISNUMBER('Data Table'!O340*1), 'Data Table'!O340,
         IF(ISNUMBER(SEARCH("hrs", 'Data Table'!O340)),
            IFERROR(
               ROUND(SUMPRODUCT(
                  VALUE(LEFT(_xlfn.TEXTSPLIT('Data Table'!O340, CHAR(10)), FIND("-", _xlfn.TEXTSPLIT('Data Table'!O340, CHAR(10)))-1)) *
                  (VALUE(MID(_xlfn.TEXTSPLIT('Data Table'!O340, CHAR(10)), FIND("-", _xlfn.TEXTSPLIT('Data Table'!O340, CHAR(10)))+2,
                  SEARCH("hrs", _xlfn.TEXTSPLIT('Data Table'!O340, CHAR(10)))-SEARCH("-", _xlfn.TEXTSPLIT('Data Table'!O340, CHAR(10)))-2))/12)
               ), 2),
               "-"
            )
         )
      )
   )
)</f>
        <v>1</v>
      </c>
      <c r="N339" s="203" cm="1">
        <f t="array" ref="N339">IF('Data Table'!P340="", "-",
   IF('Data Table'!P340="-", "-",
      IF(ISNUMBER('Data Table'!P340*1), 'Data Table'!P340,
         IF(ISNUMBER(SEARCH("hrs", 'Data Table'!P340)),
            IFERROR(
               ROUND(SUMPRODUCT(
                  VALUE(LEFT(_xlfn.TEXTSPLIT('Data Table'!P340, CHAR(10)), FIND("-", _xlfn.TEXTSPLIT('Data Table'!P340, CHAR(10)))-1)) *
                  (VALUE(MID(_xlfn.TEXTSPLIT('Data Table'!P340, CHAR(10)), FIND("-", _xlfn.TEXTSPLIT('Data Table'!P340, CHAR(10)))+2,
                  SEARCH("hrs", _xlfn.TEXTSPLIT('Data Table'!P340, CHAR(10)))-SEARCH("-", _xlfn.TEXTSPLIT('Data Table'!P340, CHAR(10)))-2))/12)
               ), 2),
               "-"
            )
         )
      )
   )
)</f>
        <v>6.5</v>
      </c>
      <c r="O339" s="203" cm="1">
        <f t="array" ref="O339">IF('Data Table'!Q340="", "-",
   IF('Data Table'!Q340="-", "-",
      IF(ISNUMBER('Data Table'!Q340*1), 'Data Table'!Q340,
         IF(ISNUMBER(SEARCH("hrs", 'Data Table'!Q340)),
            IFERROR(
               ROUND(SUMPRODUCT(
                  VALUE(LEFT(_xlfn.TEXTSPLIT('Data Table'!Q340, CHAR(10)), FIND("-", _xlfn.TEXTSPLIT('Data Table'!Q340, CHAR(10)))-1)) *
                  (VALUE(MID(_xlfn.TEXTSPLIT('Data Table'!Q340, CHAR(10)), FIND("-", _xlfn.TEXTSPLIT('Data Table'!Q340, CHAR(10)))+2,
                  SEARCH("hrs", _xlfn.TEXTSPLIT('Data Table'!Q340, CHAR(10)))-SEARCH("-", _xlfn.TEXTSPLIT('Data Table'!Q340, CHAR(10)))-2))/12)
               ), 2),
               "-"
            )
         )
      )
   )
)</f>
        <v>5.5</v>
      </c>
      <c r="P339" s="203" cm="1">
        <f t="array" ref="P339">IF('Data Table'!R340="", "-",
   IF('Data Table'!R340="-", "-",
      IF(ISNUMBER('Data Table'!R340*1), 'Data Table'!R340,
         IF(ISNUMBER(SEARCH("hrs", 'Data Table'!R340)),
            IFERROR(
               ROUND(SUMPRODUCT(
                  VALUE(LEFT(_xlfn.TEXTSPLIT('Data Table'!R340, CHAR(10)), FIND("-", _xlfn.TEXTSPLIT('Data Table'!R340, CHAR(10)))-1)) *
                  (VALUE(MID(_xlfn.TEXTSPLIT('Data Table'!R340, CHAR(10)), FIND("-", _xlfn.TEXTSPLIT('Data Table'!R340, CHAR(10)))+2,
                  SEARCH("hrs", _xlfn.TEXTSPLIT('Data Table'!R340, CHAR(10)))-SEARCH("-", _xlfn.TEXTSPLIT('Data Table'!R340, CHAR(10)))-2))/12)
               ), 2),
               "-"
            )
         )
      )
   )
)</f>
        <v>3</v>
      </c>
      <c r="Q339" s="203" cm="1">
        <f t="array" ref="Q339">IF('Data Table'!S340="", "-",
   IF('Data Table'!S340="-", "-",
      IF(ISNUMBER('Data Table'!S340*1), 'Data Table'!S340,
         IF(ISNUMBER(SEARCH("hrs", 'Data Table'!S340)),
            IFERROR(
               ROUND(SUMPRODUCT(
                  VALUE(LEFT(_xlfn.TEXTSPLIT('Data Table'!S340, CHAR(10)), FIND("-", _xlfn.TEXTSPLIT('Data Table'!S340, CHAR(10)))-1)) *
                  (VALUE(MID(_xlfn.TEXTSPLIT('Data Table'!S340, CHAR(10)), FIND("-", _xlfn.TEXTSPLIT('Data Table'!S340, CHAR(10)))+2,
                  SEARCH("hrs", _xlfn.TEXTSPLIT('Data Table'!S340, CHAR(10)))-SEARCH("-", _xlfn.TEXTSPLIT('Data Table'!S340, CHAR(10)))-2))/12)
               ), 2),
               "-"
            )
         )
      )
   )
)</f>
        <v>3</v>
      </c>
      <c r="R339" s="203" cm="1">
        <f t="array" ref="R339">IF('Data Table'!T340="", "-",
   IF('Data Table'!T340="-", "-",
      IF(ISNUMBER('Data Table'!T340*1), 'Data Table'!T340,
         IF(ISNUMBER(SEARCH("hrs", 'Data Table'!T340)),
            IFERROR(
               ROUND(SUMPRODUCT(
                  VALUE(LEFT(_xlfn.TEXTSPLIT('Data Table'!T340, CHAR(10)), FIND("-", _xlfn.TEXTSPLIT('Data Table'!T340, CHAR(10)))-1)) *
                  (VALUE(MID(_xlfn.TEXTSPLIT('Data Table'!T340, CHAR(10)), FIND("-", _xlfn.TEXTSPLIT('Data Table'!T340, CHAR(10)))+2,
                  SEARCH("hrs", _xlfn.TEXTSPLIT('Data Table'!T340, CHAR(10)))-SEARCH("-", _xlfn.TEXTSPLIT('Data Table'!T340, CHAR(10)))-2))/12)
               ), 2),
               "-"
            )
         )
      )
   )
)</f>
        <v>7</v>
      </c>
      <c r="S339" s="203" cm="1">
        <f t="array" ref="S339">IF('Data Table'!U340="", "-",
   IF('Data Table'!U340="-", "-",
      IF(ISNUMBER('Data Table'!U340*1), 'Data Table'!U340,
         IF(ISNUMBER(SEARCH("hrs", 'Data Table'!U340)),
            IFERROR(
               ROUND(SUMPRODUCT(
                  VALUE(LEFT(_xlfn.TEXTSPLIT('Data Table'!U340, CHAR(10)), FIND("-", _xlfn.TEXTSPLIT('Data Table'!U340, CHAR(10)))-1)) *
                  (VALUE(MID(_xlfn.TEXTSPLIT('Data Table'!U340, CHAR(10)), FIND("-", _xlfn.TEXTSPLIT('Data Table'!U340, CHAR(10)))+2,
                  SEARCH("hrs", _xlfn.TEXTSPLIT('Data Table'!U340, CHAR(10)))-SEARCH("-", _xlfn.TEXTSPLIT('Data Table'!U340, CHAR(10)))-2))/12)
               ), 2),
               "-"
            )
         )
      )
   )
)</f>
        <v>7</v>
      </c>
      <c r="T339" s="409">
        <v>25788.923999999999</v>
      </c>
      <c r="U339" s="400">
        <v>66931</v>
      </c>
      <c r="V339" s="400">
        <v>1002</v>
      </c>
    </row>
    <row r="340" spans="1:22" ht="15.75" customHeight="1">
      <c r="A340" s="405">
        <v>45650</v>
      </c>
      <c r="B340" s="203" cm="1">
        <f t="array" ref="B340">IF('Data Table'!B341="", "-",
   IF('Data Table'!B341="-", "-",
      IF(ISNUMBER('Data Table'!B341*1), 'Data Table'!B341,
         IF(ISNUMBER(SEARCH("hrs", 'Data Table'!B341)),
            IFERROR(
               ROUND(SUMPRODUCT(
                  VALUE(LEFT(_xlfn.TEXTSPLIT('Data Table'!B341, CHAR(10)), FIND("-", _xlfn.TEXTSPLIT('Data Table'!B341, CHAR(10)))-1)) *
                  (VALUE(MID(_xlfn.TEXTSPLIT('Data Table'!B341, CHAR(10)), FIND("-", _xlfn.TEXTSPLIT('Data Table'!B341, CHAR(10)))+2,
                  SEARCH("hrs", _xlfn.TEXTSPLIT('Data Table'!B341, CHAR(10)))-SEARCH("-", _xlfn.TEXTSPLIT('Data Table'!B341, CHAR(10)))-2))/12)
               ), 2),
               "-"
            )
         )
      )
   )
)</f>
        <v>88</v>
      </c>
      <c r="C340" s="203" cm="1">
        <f t="array" ref="C340">IF('Data Table'!C341="", "-",
   IF('Data Table'!C341="-", "-",
      IF(ISNUMBER('Data Table'!C341*1), 'Data Table'!C341,
         IF(ISNUMBER(SEARCH("hrs", 'Data Table'!C341)),
            IFERROR(
               ROUND(SUMPRODUCT(
                  VALUE(LEFT(_xlfn.TEXTSPLIT('Data Table'!C341, CHAR(10)), FIND("-", _xlfn.TEXTSPLIT('Data Table'!C341, CHAR(10)))-1)) *
                  (VALUE(MID(_xlfn.TEXTSPLIT('Data Table'!C341, CHAR(10)), FIND("-", _xlfn.TEXTSPLIT('Data Table'!C341, CHAR(10)))+2,
                  SEARCH("hrs", _xlfn.TEXTSPLIT('Data Table'!C341, CHAR(10)))-SEARCH("-", _xlfn.TEXTSPLIT('Data Table'!C341, CHAR(10)))-2))/12)
               ), 2),
               "-"
            )
         )
      )
   )
)</f>
        <v>84</v>
      </c>
      <c r="D340" s="203" cm="1">
        <f t="array" ref="D340">IF('Data Table'!D341="", "-",
   IF('Data Table'!D341="-", "-",
      IF(ISNUMBER('Data Table'!D341*1), 'Data Table'!D341,
         IF(ISNUMBER(SEARCH("hrs", 'Data Table'!D341)),
            IFERROR(
               ROUND(SUMPRODUCT(
                  VALUE(LEFT(_xlfn.TEXTSPLIT('Data Table'!D341, CHAR(10)), FIND("-", _xlfn.TEXTSPLIT('Data Table'!D341, CHAR(10)))-1)) *
                  (VALUE(MID(_xlfn.TEXTSPLIT('Data Table'!D341, CHAR(10)), FIND("-", _xlfn.TEXTSPLIT('Data Table'!D341, CHAR(10)))+2,
                  SEARCH("hrs", _xlfn.TEXTSPLIT('Data Table'!D341, CHAR(10)))-SEARCH("-", _xlfn.TEXTSPLIT('Data Table'!D341, CHAR(10)))-2))/12)
               ), 2),
               "-"
            )
         )
      )
   )
)</f>
        <v>29</v>
      </c>
      <c r="E340" s="203" cm="1">
        <f t="array" ref="E340">IF('Data Table'!E341="", "-",
   IF('Data Table'!E341="-", "-",
      IF(ISNUMBER('Data Table'!E341*1), 'Data Table'!E341,
         IF(ISNUMBER(SEARCH("hrs", 'Data Table'!E341)),
            IFERROR(
               ROUND(SUMPRODUCT(
                  VALUE(LEFT(_xlfn.TEXTSPLIT('Data Table'!E341, CHAR(10)), FIND("-", _xlfn.TEXTSPLIT('Data Table'!E341, CHAR(10)))-1)) *
                  (VALUE(MID(_xlfn.TEXTSPLIT('Data Table'!E341, CHAR(10)), FIND("-", _xlfn.TEXTSPLIT('Data Table'!E341, CHAR(10)))+2,
                  SEARCH("hrs", _xlfn.TEXTSPLIT('Data Table'!E341, CHAR(10)))-SEARCH("-", _xlfn.TEXTSPLIT('Data Table'!E341, CHAR(10)))-2))/12)
               ), 2),
               "-"
            )
         )
      )
   )
)</f>
        <v>30</v>
      </c>
      <c r="F340" s="203" cm="1">
        <f t="array" ref="F340">IF('Data Table'!F341="", "-",
   IF('Data Table'!F341="-", "-",
      IF(ISNUMBER('Data Table'!F341*1), 'Data Table'!F341,
         IF(ISNUMBER(SEARCH("hrs", 'Data Table'!F341)),
            IFERROR(
               ROUND(SUMPRODUCT(
                  VALUE(LEFT(_xlfn.TEXTSPLIT('Data Table'!F341, CHAR(10)), FIND("-", _xlfn.TEXTSPLIT('Data Table'!F341, CHAR(10)))-1)) *
                  (VALUE(MID(_xlfn.TEXTSPLIT('Data Table'!F341, CHAR(10)), FIND("-", _xlfn.TEXTSPLIT('Data Table'!F341, CHAR(10)))+2,
                  SEARCH("hrs", _xlfn.TEXTSPLIT('Data Table'!F341, CHAR(10)))-SEARCH("-", _xlfn.TEXTSPLIT('Data Table'!F341, CHAR(10)))-2))/12)
               ), 2),
               "-"
            )
         )
      )
   )
)</f>
        <v>10</v>
      </c>
      <c r="G340" s="203" cm="1">
        <f t="array" ref="G340">IF('Data Table'!G341="", "-",
   IF('Data Table'!G341="-", "-",
      IF(ISNUMBER('Data Table'!G341*1), 'Data Table'!G341,
         IF(ISNUMBER(SEARCH("hrs", 'Data Table'!G341)),
            IFERROR(
               ROUND(SUMPRODUCT(
                  VALUE(LEFT(_xlfn.TEXTSPLIT('Data Table'!G341, CHAR(10)), FIND("-", _xlfn.TEXTSPLIT('Data Table'!G341, CHAR(10)))-1)) *
                  (VALUE(MID(_xlfn.TEXTSPLIT('Data Table'!G341, CHAR(10)), FIND("-", _xlfn.TEXTSPLIT('Data Table'!G341, CHAR(10)))+2,
                  SEARCH("hrs", _xlfn.TEXTSPLIT('Data Table'!G341, CHAR(10)))-SEARCH("-", _xlfn.TEXTSPLIT('Data Table'!G341, CHAR(10)))-2))/12)
               ), 2),
               "-"
            )
         )
      )
   )
)</f>
        <v>10</v>
      </c>
      <c r="H340" s="203" cm="1">
        <f t="array" ref="H340">IF('Data Table'!H341="", "-",
   IF('Data Table'!H341="-", "-",
      IF(ISNUMBER('Data Table'!H341*1), 'Data Table'!H341,
         IF(ISNUMBER(SEARCH("hrs", 'Data Table'!H341)),
            IFERROR(
               ROUND(SUMPRODUCT(
                  VALUE(LEFT(_xlfn.TEXTSPLIT('Data Table'!H341, CHAR(10)), FIND("-", _xlfn.TEXTSPLIT('Data Table'!H341, CHAR(10)))-1)) *
                  (VALUE(MID(_xlfn.TEXTSPLIT('Data Table'!H341, CHAR(10)), FIND("-", _xlfn.TEXTSPLIT('Data Table'!H341, CHAR(10)))+2,
                  SEARCH("hrs", _xlfn.TEXTSPLIT('Data Table'!H341, CHAR(10)))-SEARCH("-", _xlfn.TEXTSPLIT('Data Table'!H341, CHAR(10)))-2))/12)
               ), 2),
               "-"
            )
         )
      )
   )
)</f>
        <v>11</v>
      </c>
      <c r="I340" s="203" cm="1">
        <f t="array" ref="I340">IF('Data Table'!I341="", "-",
   IF('Data Table'!I341="-", "-",
      IF(ISNUMBER('Data Table'!I341*1), 'Data Table'!I341,
         IF(ISNUMBER(SEARCH("hrs", 'Data Table'!I341)),
            IFERROR(
               ROUND(SUMPRODUCT(
                  VALUE(LEFT(_xlfn.TEXTSPLIT('Data Table'!I341, CHAR(10)), FIND("-", _xlfn.TEXTSPLIT('Data Table'!I341, CHAR(10)))-1)) *
                  (VALUE(MID(_xlfn.TEXTSPLIT('Data Table'!I341, CHAR(10)), FIND("-", _xlfn.TEXTSPLIT('Data Table'!I341, CHAR(10)))+2,
                  SEARCH("hrs", _xlfn.TEXTSPLIT('Data Table'!I341, CHAR(10)))-SEARCH("-", _xlfn.TEXTSPLIT('Data Table'!I341, CHAR(10)))-2))/12)
               ), 2),
               "-"
            )
         )
      )
   )
)</f>
        <v>11</v>
      </c>
      <c r="J340" s="203" cm="1">
        <f t="array" ref="J340">IF('Data Table'!J341="", "-",
   IF('Data Table'!J341="-", "-",
      IF(ISNUMBER('Data Table'!J341*1), 'Data Table'!J341,
         IF(ISNUMBER(SEARCH("hrs", 'Data Table'!J341)),
            IFERROR(
               ROUND(SUMPRODUCT(
                  VALUE(LEFT(_xlfn.TEXTSPLIT('Data Table'!J341, CHAR(10)), FIND("-", _xlfn.TEXTSPLIT('Data Table'!J341, CHAR(10)))-1)) *
                  (VALUE(MID(_xlfn.TEXTSPLIT('Data Table'!J341, CHAR(10)), FIND("-", _xlfn.TEXTSPLIT('Data Table'!J341, CHAR(10)))+2,
                  SEARCH("hrs", _xlfn.TEXTSPLIT('Data Table'!J341, CHAR(10)))-SEARCH("-", _xlfn.TEXTSPLIT('Data Table'!J341, CHAR(10)))-2))/12)
               ), 2),
               "-"
            )
         )
      )
   )
)</f>
        <v>3</v>
      </c>
      <c r="K340" s="203" cm="1">
        <f t="array" ref="K340">IF('Data Table'!K341="", "-",
   IF('Data Table'!K341="-", "-",
      IF(ISNUMBER('Data Table'!K341*1), 'Data Table'!K341,
         IF(ISNUMBER(SEARCH("hrs", 'Data Table'!K341)),
            IFERROR(
               ROUND(SUMPRODUCT(
                  VALUE(LEFT(_xlfn.TEXTSPLIT('Data Table'!K341, CHAR(10)), FIND("-", _xlfn.TEXTSPLIT('Data Table'!K341, CHAR(10)))-1)) *
                  (VALUE(MID(_xlfn.TEXTSPLIT('Data Table'!K341, CHAR(10)), FIND("-", _xlfn.TEXTSPLIT('Data Table'!K341, CHAR(10)))+2,
                  SEARCH("hrs", _xlfn.TEXTSPLIT('Data Table'!K341, CHAR(10)))-SEARCH("-", _xlfn.TEXTSPLIT('Data Table'!K341, CHAR(10)))-2))/12)
               ), 2),
               "-"
            )
         )
      )
   )
)</f>
        <v>4</v>
      </c>
      <c r="L340" s="203" cm="1">
        <f t="array" ref="L340">IF('Data Table'!N341="", "-",
   IF('Data Table'!N341="-", "-",
      IF(ISNUMBER('Data Table'!N341*1), 'Data Table'!N341,
         IF(ISNUMBER(SEARCH("hrs", 'Data Table'!N341)),
            IFERROR(
               ROUND(SUMPRODUCT(
                  VALUE(LEFT(_xlfn.TEXTSPLIT('Data Table'!N341, CHAR(10)), FIND("-", _xlfn.TEXTSPLIT('Data Table'!N341, CHAR(10)))-1)) *
                  (VALUE(MID(_xlfn.TEXTSPLIT('Data Table'!N341, CHAR(10)), FIND("-", _xlfn.TEXTSPLIT('Data Table'!N341, CHAR(10)))+2,
                  SEARCH("hrs", _xlfn.TEXTSPLIT('Data Table'!N341, CHAR(10)))-SEARCH("-", _xlfn.TEXTSPLIT('Data Table'!N341, CHAR(10)))-2))/12)
               ), 2),
               "-"
            )
         )
      )
   )
)</f>
        <v>2</v>
      </c>
      <c r="M340" s="203" cm="1">
        <f t="array" ref="M340">IF('Data Table'!O341="", "-",
   IF('Data Table'!O341="-", "-",
      IF(ISNUMBER('Data Table'!O341*1), 'Data Table'!O341,
         IF(ISNUMBER(SEARCH("hrs", 'Data Table'!O341)),
            IFERROR(
               ROUND(SUMPRODUCT(
                  VALUE(LEFT(_xlfn.TEXTSPLIT('Data Table'!O341, CHAR(10)), FIND("-", _xlfn.TEXTSPLIT('Data Table'!O341, CHAR(10)))-1)) *
                  (VALUE(MID(_xlfn.TEXTSPLIT('Data Table'!O341, CHAR(10)), FIND("-", _xlfn.TEXTSPLIT('Data Table'!O341, CHAR(10)))+2,
                  SEARCH("hrs", _xlfn.TEXTSPLIT('Data Table'!O341, CHAR(10)))-SEARCH("-", _xlfn.TEXTSPLIT('Data Table'!O341, CHAR(10)))-2))/12)
               ), 2),
               "-"
            )
         )
      )
   )
)</f>
        <v>1</v>
      </c>
      <c r="N340" s="203" cm="1">
        <f t="array" ref="N340">IF('Data Table'!P341="", "-",
   IF('Data Table'!P341="-", "-",
      IF(ISNUMBER('Data Table'!P341*1), 'Data Table'!P341,
         IF(ISNUMBER(SEARCH("hrs", 'Data Table'!P341)),
            IFERROR(
               ROUND(SUMPRODUCT(
                  VALUE(LEFT(_xlfn.TEXTSPLIT('Data Table'!P341, CHAR(10)), FIND("-", _xlfn.TEXTSPLIT('Data Table'!P341, CHAR(10)))-1)) *
                  (VALUE(MID(_xlfn.TEXTSPLIT('Data Table'!P341, CHAR(10)), FIND("-", _xlfn.TEXTSPLIT('Data Table'!P341, CHAR(10)))+2,
                  SEARCH("hrs", _xlfn.TEXTSPLIT('Data Table'!P341, CHAR(10)))-SEARCH("-", _xlfn.TEXTSPLIT('Data Table'!P341, CHAR(10)))-2))/12)
               ), 2),
               "-"
            )
         )
      )
   )
)</f>
        <v>6.5</v>
      </c>
      <c r="O340" s="203" cm="1">
        <f t="array" ref="O340">IF('Data Table'!Q341="", "-",
   IF('Data Table'!Q341="-", "-",
      IF(ISNUMBER('Data Table'!Q341*1), 'Data Table'!Q341,
         IF(ISNUMBER(SEARCH("hrs", 'Data Table'!Q341)),
            IFERROR(
               ROUND(SUMPRODUCT(
                  VALUE(LEFT(_xlfn.TEXTSPLIT('Data Table'!Q341, CHAR(10)), FIND("-", _xlfn.TEXTSPLIT('Data Table'!Q341, CHAR(10)))-1)) *
                  (VALUE(MID(_xlfn.TEXTSPLIT('Data Table'!Q341, CHAR(10)), FIND("-", _xlfn.TEXTSPLIT('Data Table'!Q341, CHAR(10)))+2,
                  SEARCH("hrs", _xlfn.TEXTSPLIT('Data Table'!Q341, CHAR(10)))-SEARCH("-", _xlfn.TEXTSPLIT('Data Table'!Q341, CHAR(10)))-2))/12)
               ), 2),
               "-"
            )
         )
      )
   )
)</f>
        <v>4.5</v>
      </c>
      <c r="P340" s="203" cm="1">
        <f t="array" ref="P340">IF('Data Table'!R341="", "-",
   IF('Data Table'!R341="-", "-",
      IF(ISNUMBER('Data Table'!R341*1), 'Data Table'!R341,
         IF(ISNUMBER(SEARCH("hrs", 'Data Table'!R341)),
            IFERROR(
               ROUND(SUMPRODUCT(
                  VALUE(LEFT(_xlfn.TEXTSPLIT('Data Table'!R341, CHAR(10)), FIND("-", _xlfn.TEXTSPLIT('Data Table'!R341, CHAR(10)))-1)) *
                  (VALUE(MID(_xlfn.TEXTSPLIT('Data Table'!R341, CHAR(10)), FIND("-", _xlfn.TEXTSPLIT('Data Table'!R341, CHAR(10)))+2,
                  SEARCH("hrs", _xlfn.TEXTSPLIT('Data Table'!R341, CHAR(10)))-SEARCH("-", _xlfn.TEXTSPLIT('Data Table'!R341, CHAR(10)))-2))/12)
               ), 2),
               "-"
            )
         )
      )
   )
)</f>
        <v>3</v>
      </c>
      <c r="Q340" s="203" cm="1">
        <f t="array" ref="Q340">IF('Data Table'!S341="", "-",
   IF('Data Table'!S341="-", "-",
      IF(ISNUMBER('Data Table'!S341*1), 'Data Table'!S341,
         IF(ISNUMBER(SEARCH("hrs", 'Data Table'!S341)),
            IFERROR(
               ROUND(SUMPRODUCT(
                  VALUE(LEFT(_xlfn.TEXTSPLIT('Data Table'!S341, CHAR(10)), FIND("-", _xlfn.TEXTSPLIT('Data Table'!S341, CHAR(10)))-1)) *
                  (VALUE(MID(_xlfn.TEXTSPLIT('Data Table'!S341, CHAR(10)), FIND("-", _xlfn.TEXTSPLIT('Data Table'!S341, CHAR(10)))+2,
                  SEARCH("hrs", _xlfn.TEXTSPLIT('Data Table'!S341, CHAR(10)))-SEARCH("-", _xlfn.TEXTSPLIT('Data Table'!S341, CHAR(10)))-2))/12)
               ), 2),
               "-"
            )
         )
      )
   )
)</f>
        <v>3</v>
      </c>
      <c r="R340" s="203" cm="1">
        <f t="array" ref="R340">IF('Data Table'!T341="", "-",
   IF('Data Table'!T341="-", "-",
      IF(ISNUMBER('Data Table'!T341*1), 'Data Table'!T341,
         IF(ISNUMBER(SEARCH("hrs", 'Data Table'!T341)),
            IFERROR(
               ROUND(SUMPRODUCT(
                  VALUE(LEFT(_xlfn.TEXTSPLIT('Data Table'!T341, CHAR(10)), FIND("-", _xlfn.TEXTSPLIT('Data Table'!T341, CHAR(10)))-1)) *
                  (VALUE(MID(_xlfn.TEXTSPLIT('Data Table'!T341, CHAR(10)), FIND("-", _xlfn.TEXTSPLIT('Data Table'!T341, CHAR(10)))+2,
                  SEARCH("hrs", _xlfn.TEXTSPLIT('Data Table'!T341, CHAR(10)))-SEARCH("-", _xlfn.TEXTSPLIT('Data Table'!T341, CHAR(10)))-2))/12)
               ), 2),
               "-"
            )
         )
      )
   )
)</f>
        <v>7</v>
      </c>
      <c r="S340" s="203" cm="1">
        <f t="array" ref="S340">IF('Data Table'!U341="", "-",
   IF('Data Table'!U341="-", "-",
      IF(ISNUMBER('Data Table'!U341*1), 'Data Table'!U341,
         IF(ISNUMBER(SEARCH("hrs", 'Data Table'!U341)),
            IFERROR(
               ROUND(SUMPRODUCT(
                  VALUE(LEFT(_xlfn.TEXTSPLIT('Data Table'!U341, CHAR(10)), FIND("-", _xlfn.TEXTSPLIT('Data Table'!U341, CHAR(10)))-1)) *
                  (VALUE(MID(_xlfn.TEXTSPLIT('Data Table'!U341, CHAR(10)), FIND("-", _xlfn.TEXTSPLIT('Data Table'!U341, CHAR(10)))+2,
                  SEARCH("hrs", _xlfn.TEXTSPLIT('Data Table'!U341, CHAR(10)))-SEARCH("-", _xlfn.TEXTSPLIT('Data Table'!U341, CHAR(10)))-2))/12)
               ), 2),
               "-"
            )
         )
      )
   )
)</f>
        <v>7</v>
      </c>
      <c r="T340" s="409">
        <v>24762.489469092303</v>
      </c>
      <c r="U340" s="400">
        <v>66207</v>
      </c>
      <c r="V340" s="400">
        <v>971</v>
      </c>
    </row>
    <row r="341" spans="1:22" ht="15.75" customHeight="1">
      <c r="A341" s="405">
        <v>45651</v>
      </c>
      <c r="B341" s="203" cm="1">
        <f t="array" ref="B341">IF('Data Table'!B342="", "-",
   IF('Data Table'!B342="-", "-",
      IF(ISNUMBER('Data Table'!B342*1), 'Data Table'!B342,
         IF(ISNUMBER(SEARCH("hrs", 'Data Table'!B342)),
            IFERROR(
               ROUND(SUMPRODUCT(
                  VALUE(LEFT(_xlfn.TEXTSPLIT('Data Table'!B342, CHAR(10)), FIND("-", _xlfn.TEXTSPLIT('Data Table'!B342, CHAR(10)))-1)) *
                  (VALUE(MID(_xlfn.TEXTSPLIT('Data Table'!B342, CHAR(10)), FIND("-", _xlfn.TEXTSPLIT('Data Table'!B342, CHAR(10)))+2,
                  SEARCH("hrs", _xlfn.TEXTSPLIT('Data Table'!B342, CHAR(10)))-SEARCH("-", _xlfn.TEXTSPLIT('Data Table'!B342, CHAR(10)))-2))/12)
               ), 2),
               "-"
            )
         )
      )
   )
)</f>
        <v>110</v>
      </c>
      <c r="C341" s="203" cm="1">
        <f t="array" ref="C341">IF('Data Table'!C342="", "-",
   IF('Data Table'!C342="-", "-",
      IF(ISNUMBER('Data Table'!C342*1), 'Data Table'!C342,
         IF(ISNUMBER(SEARCH("hrs", 'Data Table'!C342)),
            IFERROR(
               ROUND(SUMPRODUCT(
                  VALUE(LEFT(_xlfn.TEXTSPLIT('Data Table'!C342, CHAR(10)), FIND("-", _xlfn.TEXTSPLIT('Data Table'!C342, CHAR(10)))-1)) *
                  (VALUE(MID(_xlfn.TEXTSPLIT('Data Table'!C342, CHAR(10)), FIND("-", _xlfn.TEXTSPLIT('Data Table'!C342, CHAR(10)))+2,
                  SEARCH("hrs", _xlfn.TEXTSPLIT('Data Table'!C342, CHAR(10)))-SEARCH("-", _xlfn.TEXTSPLIT('Data Table'!C342, CHAR(10)))-2))/12)
               ), 2),
               "-"
            )
         )
      )
   )
)</f>
        <v>57</v>
      </c>
      <c r="D341" s="203" cm="1">
        <f t="array" ref="D341">IF('Data Table'!D342="", "-",
   IF('Data Table'!D342="-", "-",
      IF(ISNUMBER('Data Table'!D342*1), 'Data Table'!D342,
         IF(ISNUMBER(SEARCH("hrs", 'Data Table'!D342)),
            IFERROR(
               ROUND(SUMPRODUCT(
                  VALUE(LEFT(_xlfn.TEXTSPLIT('Data Table'!D342, CHAR(10)), FIND("-", _xlfn.TEXTSPLIT('Data Table'!D342, CHAR(10)))-1)) *
                  (VALUE(MID(_xlfn.TEXTSPLIT('Data Table'!D342, CHAR(10)), FIND("-", _xlfn.TEXTSPLIT('Data Table'!D342, CHAR(10)))+2,
                  SEARCH("hrs", _xlfn.TEXTSPLIT('Data Table'!D342, CHAR(10)))-SEARCH("-", _xlfn.TEXTSPLIT('Data Table'!D342, CHAR(10)))-2))/12)
               ), 2),
               "-"
            )
         )
      )
   )
)</f>
        <v>29</v>
      </c>
      <c r="E341" s="203" cm="1">
        <f t="array" ref="E341">IF('Data Table'!E342="", "-",
   IF('Data Table'!E342="-", "-",
      IF(ISNUMBER('Data Table'!E342*1), 'Data Table'!E342,
         IF(ISNUMBER(SEARCH("hrs", 'Data Table'!E342)),
            IFERROR(
               ROUND(SUMPRODUCT(
                  VALUE(LEFT(_xlfn.TEXTSPLIT('Data Table'!E342, CHAR(10)), FIND("-", _xlfn.TEXTSPLIT('Data Table'!E342, CHAR(10)))-1)) *
                  (VALUE(MID(_xlfn.TEXTSPLIT('Data Table'!E342, CHAR(10)), FIND("-", _xlfn.TEXTSPLIT('Data Table'!E342, CHAR(10)))+2,
                  SEARCH("hrs", _xlfn.TEXTSPLIT('Data Table'!E342, CHAR(10)))-SEARCH("-", _xlfn.TEXTSPLIT('Data Table'!E342, CHAR(10)))-2))/12)
               ), 2),
               "-"
            )
         )
      )
   )
)</f>
        <v>30</v>
      </c>
      <c r="F341" s="203" cm="1">
        <f t="array" ref="F341">IF('Data Table'!F342="", "-",
   IF('Data Table'!F342="-", "-",
      IF(ISNUMBER('Data Table'!F342*1), 'Data Table'!F342,
         IF(ISNUMBER(SEARCH("hrs", 'Data Table'!F342)),
            IFERROR(
               ROUND(SUMPRODUCT(
                  VALUE(LEFT(_xlfn.TEXTSPLIT('Data Table'!F342, CHAR(10)), FIND("-", _xlfn.TEXTSPLIT('Data Table'!F342, CHAR(10)))-1)) *
                  (VALUE(MID(_xlfn.TEXTSPLIT('Data Table'!F342, CHAR(10)), FIND("-", _xlfn.TEXTSPLIT('Data Table'!F342, CHAR(10)))+2,
                  SEARCH("hrs", _xlfn.TEXTSPLIT('Data Table'!F342, CHAR(10)))-SEARCH("-", _xlfn.TEXTSPLIT('Data Table'!F342, CHAR(10)))-2))/12)
               ), 2),
               "-"
            )
         )
      )
   )
)</f>
        <v>10</v>
      </c>
      <c r="G341" s="203" cm="1">
        <f t="array" ref="G341">IF('Data Table'!G342="", "-",
   IF('Data Table'!G342="-", "-",
      IF(ISNUMBER('Data Table'!G342*1), 'Data Table'!G342,
         IF(ISNUMBER(SEARCH("hrs", 'Data Table'!G342)),
            IFERROR(
               ROUND(SUMPRODUCT(
                  VALUE(LEFT(_xlfn.TEXTSPLIT('Data Table'!G342, CHAR(10)), FIND("-", _xlfn.TEXTSPLIT('Data Table'!G342, CHAR(10)))-1)) *
                  (VALUE(MID(_xlfn.TEXTSPLIT('Data Table'!G342, CHAR(10)), FIND("-", _xlfn.TEXTSPLIT('Data Table'!G342, CHAR(10)))+2,
                  SEARCH("hrs", _xlfn.TEXTSPLIT('Data Table'!G342, CHAR(10)))-SEARCH("-", _xlfn.TEXTSPLIT('Data Table'!G342, CHAR(10)))-2))/12)
               ), 2),
               "-"
            )
         )
      )
   )
)</f>
        <v>10</v>
      </c>
      <c r="H341" s="203" cm="1">
        <f t="array" ref="H341">IF('Data Table'!H342="", "-",
   IF('Data Table'!H342="-", "-",
      IF(ISNUMBER('Data Table'!H342*1), 'Data Table'!H342,
         IF(ISNUMBER(SEARCH("hrs", 'Data Table'!H342)),
            IFERROR(
               ROUND(SUMPRODUCT(
                  VALUE(LEFT(_xlfn.TEXTSPLIT('Data Table'!H342, CHAR(10)), FIND("-", _xlfn.TEXTSPLIT('Data Table'!H342, CHAR(10)))-1)) *
                  (VALUE(MID(_xlfn.TEXTSPLIT('Data Table'!H342, CHAR(10)), FIND("-", _xlfn.TEXTSPLIT('Data Table'!H342, CHAR(10)))+2,
                  SEARCH("hrs", _xlfn.TEXTSPLIT('Data Table'!H342, CHAR(10)))-SEARCH("-", _xlfn.TEXTSPLIT('Data Table'!H342, CHAR(10)))-2))/12)
               ), 2),
               "-"
            )
         )
      )
   )
)</f>
        <v>8</v>
      </c>
      <c r="I341" s="203" cm="1">
        <f t="array" ref="I341">IF('Data Table'!I342="", "-",
   IF('Data Table'!I342="-", "-",
      IF(ISNUMBER('Data Table'!I342*1), 'Data Table'!I342,
         IF(ISNUMBER(SEARCH("hrs", 'Data Table'!I342)),
            IFERROR(
               ROUND(SUMPRODUCT(
                  VALUE(LEFT(_xlfn.TEXTSPLIT('Data Table'!I342, CHAR(10)), FIND("-", _xlfn.TEXTSPLIT('Data Table'!I342, CHAR(10)))-1)) *
                  (VALUE(MID(_xlfn.TEXTSPLIT('Data Table'!I342, CHAR(10)), FIND("-", _xlfn.TEXTSPLIT('Data Table'!I342, CHAR(10)))+2,
                  SEARCH("hrs", _xlfn.TEXTSPLIT('Data Table'!I342, CHAR(10)))-SEARCH("-", _xlfn.TEXTSPLIT('Data Table'!I342, CHAR(10)))-2))/12)
               ), 2),
               "-"
            )
         )
      )
   )
)</f>
        <v>11</v>
      </c>
      <c r="J341" s="203" cm="1">
        <f t="array" ref="J341">IF('Data Table'!J342="", "-",
   IF('Data Table'!J342="-", "-",
      IF(ISNUMBER('Data Table'!J342*1), 'Data Table'!J342,
         IF(ISNUMBER(SEARCH("hrs", 'Data Table'!J342)),
            IFERROR(
               ROUND(SUMPRODUCT(
                  VALUE(LEFT(_xlfn.TEXTSPLIT('Data Table'!J342, CHAR(10)), FIND("-", _xlfn.TEXTSPLIT('Data Table'!J342, CHAR(10)))-1)) *
                  (VALUE(MID(_xlfn.TEXTSPLIT('Data Table'!J342, CHAR(10)), FIND("-", _xlfn.TEXTSPLIT('Data Table'!J342, CHAR(10)))+2,
                  SEARCH("hrs", _xlfn.TEXTSPLIT('Data Table'!J342, CHAR(10)))-SEARCH("-", _xlfn.TEXTSPLIT('Data Table'!J342, CHAR(10)))-2))/12)
               ), 2),
               "-"
            )
         )
      )
   )
)</f>
        <v>2</v>
      </c>
      <c r="K341" s="203" cm="1">
        <f t="array" ref="K341">IF('Data Table'!K342="", "-",
   IF('Data Table'!K342="-", "-",
      IF(ISNUMBER('Data Table'!K342*1), 'Data Table'!K342,
         IF(ISNUMBER(SEARCH("hrs", 'Data Table'!K342)),
            IFERROR(
               ROUND(SUMPRODUCT(
                  VALUE(LEFT(_xlfn.TEXTSPLIT('Data Table'!K342, CHAR(10)), FIND("-", _xlfn.TEXTSPLIT('Data Table'!K342, CHAR(10)))-1)) *
                  (VALUE(MID(_xlfn.TEXTSPLIT('Data Table'!K342, CHAR(10)), FIND("-", _xlfn.TEXTSPLIT('Data Table'!K342, CHAR(10)))+2,
                  SEARCH("hrs", _xlfn.TEXTSPLIT('Data Table'!K342, CHAR(10)))-SEARCH("-", _xlfn.TEXTSPLIT('Data Table'!K342, CHAR(10)))-2))/12)
               ), 2),
               "-"
            )
         )
      )
   )
)</f>
        <v>4</v>
      </c>
      <c r="L341" s="203" cm="1">
        <f t="array" ref="L341">IF('Data Table'!N342="", "-",
   IF('Data Table'!N342="-", "-",
      IF(ISNUMBER('Data Table'!N342*1), 'Data Table'!N342,
         IF(ISNUMBER(SEARCH("hrs", 'Data Table'!N342)),
            IFERROR(
               ROUND(SUMPRODUCT(
                  VALUE(LEFT(_xlfn.TEXTSPLIT('Data Table'!N342, CHAR(10)), FIND("-", _xlfn.TEXTSPLIT('Data Table'!N342, CHAR(10)))-1)) *
                  (VALUE(MID(_xlfn.TEXTSPLIT('Data Table'!N342, CHAR(10)), FIND("-", _xlfn.TEXTSPLIT('Data Table'!N342, CHAR(10)))+2,
                  SEARCH("hrs", _xlfn.TEXTSPLIT('Data Table'!N342, CHAR(10)))-SEARCH("-", _xlfn.TEXTSPLIT('Data Table'!N342, CHAR(10)))-2))/12)
               ), 2),
               "-"
            )
         )
      )
   )
)</f>
        <v>1</v>
      </c>
      <c r="M341" s="203" cm="1">
        <f t="array" ref="M341">IF('Data Table'!O342="", "-",
   IF('Data Table'!O342="-", "-",
      IF(ISNUMBER('Data Table'!O342*1), 'Data Table'!O342,
         IF(ISNUMBER(SEARCH("hrs", 'Data Table'!O342)),
            IFERROR(
               ROUND(SUMPRODUCT(
                  VALUE(LEFT(_xlfn.TEXTSPLIT('Data Table'!O342, CHAR(10)), FIND("-", _xlfn.TEXTSPLIT('Data Table'!O342, CHAR(10)))-1)) *
                  (VALUE(MID(_xlfn.TEXTSPLIT('Data Table'!O342, CHAR(10)), FIND("-", _xlfn.TEXTSPLIT('Data Table'!O342, CHAR(10)))+2,
                  SEARCH("hrs", _xlfn.TEXTSPLIT('Data Table'!O342, CHAR(10)))-SEARCH("-", _xlfn.TEXTSPLIT('Data Table'!O342, CHAR(10)))-2))/12)
               ), 2),
               "-"
            )
         )
      )
   )
)</f>
        <v>1</v>
      </c>
      <c r="N341" s="203" cm="1">
        <f t="array" ref="N341">IF('Data Table'!P342="", "-",
   IF('Data Table'!P342="-", "-",
      IF(ISNUMBER('Data Table'!P342*1), 'Data Table'!P342,
         IF(ISNUMBER(SEARCH("hrs", 'Data Table'!P342)),
            IFERROR(
               ROUND(SUMPRODUCT(
                  VALUE(LEFT(_xlfn.TEXTSPLIT('Data Table'!P342, CHAR(10)), FIND("-", _xlfn.TEXTSPLIT('Data Table'!P342, CHAR(10)))-1)) *
                  (VALUE(MID(_xlfn.TEXTSPLIT('Data Table'!P342, CHAR(10)), FIND("-", _xlfn.TEXTSPLIT('Data Table'!P342, CHAR(10)))+2,
                  SEARCH("hrs", _xlfn.TEXTSPLIT('Data Table'!P342, CHAR(10)))-SEARCH("-", _xlfn.TEXTSPLIT('Data Table'!P342, CHAR(10)))-2))/12)
               ), 2),
               "-"
            )
         )
      )
   )
)</f>
        <v>6</v>
      </c>
      <c r="O341" s="203" cm="1">
        <f t="array" ref="O341">IF('Data Table'!Q342="", "-",
   IF('Data Table'!Q342="-", "-",
      IF(ISNUMBER('Data Table'!Q342*1), 'Data Table'!Q342,
         IF(ISNUMBER(SEARCH("hrs", 'Data Table'!Q342)),
            IFERROR(
               ROUND(SUMPRODUCT(
                  VALUE(LEFT(_xlfn.TEXTSPLIT('Data Table'!Q342, CHAR(10)), FIND("-", _xlfn.TEXTSPLIT('Data Table'!Q342, CHAR(10)))-1)) *
                  (VALUE(MID(_xlfn.TEXTSPLIT('Data Table'!Q342, CHAR(10)), FIND("-", _xlfn.TEXTSPLIT('Data Table'!Q342, CHAR(10)))+2,
                  SEARCH("hrs", _xlfn.TEXTSPLIT('Data Table'!Q342, CHAR(10)))-SEARCH("-", _xlfn.TEXTSPLIT('Data Table'!Q342, CHAR(10)))-2))/12)
               ), 2),
               "-"
            )
         )
      )
   )
)</f>
        <v>6</v>
      </c>
      <c r="P341" s="203" cm="1">
        <f t="array" ref="P341">IF('Data Table'!R342="", "-",
   IF('Data Table'!R342="-", "-",
      IF(ISNUMBER('Data Table'!R342*1), 'Data Table'!R342,
         IF(ISNUMBER(SEARCH("hrs", 'Data Table'!R342)),
            IFERROR(
               ROUND(SUMPRODUCT(
                  VALUE(LEFT(_xlfn.TEXTSPLIT('Data Table'!R342, CHAR(10)), FIND("-", _xlfn.TEXTSPLIT('Data Table'!R342, CHAR(10)))-1)) *
                  (VALUE(MID(_xlfn.TEXTSPLIT('Data Table'!R342, CHAR(10)), FIND("-", _xlfn.TEXTSPLIT('Data Table'!R342, CHAR(10)))+2,
                  SEARCH("hrs", _xlfn.TEXTSPLIT('Data Table'!R342, CHAR(10)))-SEARCH("-", _xlfn.TEXTSPLIT('Data Table'!R342, CHAR(10)))-2))/12)
               ), 2),
               "-"
            )
         )
      )
   )
)</f>
        <v>3</v>
      </c>
      <c r="Q341" s="203" cm="1">
        <f t="array" ref="Q341">IF('Data Table'!S342="", "-",
   IF('Data Table'!S342="-", "-",
      IF(ISNUMBER('Data Table'!S342*1), 'Data Table'!S342,
         IF(ISNUMBER(SEARCH("hrs", 'Data Table'!S342)),
            IFERROR(
               ROUND(SUMPRODUCT(
                  VALUE(LEFT(_xlfn.TEXTSPLIT('Data Table'!S342, CHAR(10)), FIND("-", _xlfn.TEXTSPLIT('Data Table'!S342, CHAR(10)))-1)) *
                  (VALUE(MID(_xlfn.TEXTSPLIT('Data Table'!S342, CHAR(10)), FIND("-", _xlfn.TEXTSPLIT('Data Table'!S342, CHAR(10)))+2,
                  SEARCH("hrs", _xlfn.TEXTSPLIT('Data Table'!S342, CHAR(10)))-SEARCH("-", _xlfn.TEXTSPLIT('Data Table'!S342, CHAR(10)))-2))/12)
               ), 2),
               "-"
            )
         )
      )
   )
)</f>
        <v>3</v>
      </c>
      <c r="R341" s="203" cm="1">
        <f t="array" ref="R341">IF('Data Table'!T342="", "-",
   IF('Data Table'!T342="-", "-",
      IF(ISNUMBER('Data Table'!T342*1), 'Data Table'!T342,
         IF(ISNUMBER(SEARCH("hrs", 'Data Table'!T342)),
            IFERROR(
               ROUND(SUMPRODUCT(
                  VALUE(LEFT(_xlfn.TEXTSPLIT('Data Table'!T342, CHAR(10)), FIND("-", _xlfn.TEXTSPLIT('Data Table'!T342, CHAR(10)))-1)) *
                  (VALUE(MID(_xlfn.TEXTSPLIT('Data Table'!T342, CHAR(10)), FIND("-", _xlfn.TEXTSPLIT('Data Table'!T342, CHAR(10)))+2,
                  SEARCH("hrs", _xlfn.TEXTSPLIT('Data Table'!T342, CHAR(10)))-SEARCH("-", _xlfn.TEXTSPLIT('Data Table'!T342, CHAR(10)))-2))/12)
               ), 2),
               "-"
            )
         )
      )
   )
)</f>
        <v>7</v>
      </c>
      <c r="S341" s="203" cm="1">
        <f t="array" ref="S341">IF('Data Table'!U342="", "-",
   IF('Data Table'!U342="-", "-",
      IF(ISNUMBER('Data Table'!U342*1), 'Data Table'!U342,
         IF(ISNUMBER(SEARCH("hrs", 'Data Table'!U342)),
            IFERROR(
               ROUND(SUMPRODUCT(
                  VALUE(LEFT(_xlfn.TEXTSPLIT('Data Table'!U342, CHAR(10)), FIND("-", _xlfn.TEXTSPLIT('Data Table'!U342, CHAR(10)))-1)) *
                  (VALUE(MID(_xlfn.TEXTSPLIT('Data Table'!U342, CHAR(10)), FIND("-", _xlfn.TEXTSPLIT('Data Table'!U342, CHAR(10)))+2,
                  SEARCH("hrs", _xlfn.TEXTSPLIT('Data Table'!U342, CHAR(10)))-SEARCH("-", _xlfn.TEXTSPLIT('Data Table'!U342, CHAR(10)))-2))/12)
               ), 2),
               "-"
            )
         )
      )
   )
)</f>
        <v>7</v>
      </c>
      <c r="T341" s="415">
        <v>24270.564091858036</v>
      </c>
      <c r="U341" s="401">
        <v>64291</v>
      </c>
      <c r="V341" s="401">
        <v>980</v>
      </c>
    </row>
    <row r="342" spans="1:22" ht="15.75" customHeight="1">
      <c r="A342" s="405">
        <v>45652</v>
      </c>
      <c r="B342" s="203" cm="1">
        <f t="array" ref="B342">IF('Data Table'!B343="", "-",
   IF('Data Table'!B343="-", "-",
      IF(ISNUMBER('Data Table'!B343*1), 'Data Table'!B343,
         IF(ISNUMBER(SEARCH("hrs", 'Data Table'!B343)),
            IFERROR(
               ROUND(SUMPRODUCT(
                  VALUE(LEFT(_xlfn.TEXTSPLIT('Data Table'!B343, CHAR(10)), FIND("-", _xlfn.TEXTSPLIT('Data Table'!B343, CHAR(10)))-1)) *
                  (VALUE(MID(_xlfn.TEXTSPLIT('Data Table'!B343, CHAR(10)), FIND("-", _xlfn.TEXTSPLIT('Data Table'!B343, CHAR(10)))+2,
                  SEARCH("hrs", _xlfn.TEXTSPLIT('Data Table'!B343, CHAR(10)))-SEARCH("-", _xlfn.TEXTSPLIT('Data Table'!B343, CHAR(10)))-2))/12)
               ), 2),
               "-"
            )
         )
      )
   )
)</f>
        <v>152</v>
      </c>
      <c r="C342" s="203" cm="1">
        <f t="array" ref="C342">IF('Data Table'!C343="", "-",
   IF('Data Table'!C343="-", "-",
      IF(ISNUMBER('Data Table'!C343*1), 'Data Table'!C343,
         IF(ISNUMBER(SEARCH("hrs", 'Data Table'!C343)),
            IFERROR(
               ROUND(SUMPRODUCT(
                  VALUE(LEFT(_xlfn.TEXTSPLIT('Data Table'!C343, CHAR(10)), FIND("-", _xlfn.TEXTSPLIT('Data Table'!C343, CHAR(10)))-1)) *
                  (VALUE(MID(_xlfn.TEXTSPLIT('Data Table'!C343, CHAR(10)), FIND("-", _xlfn.TEXTSPLIT('Data Table'!C343, CHAR(10)))+2,
                  SEARCH("hrs", _xlfn.TEXTSPLIT('Data Table'!C343, CHAR(10)))-SEARCH("-", _xlfn.TEXTSPLIT('Data Table'!C343, CHAR(10)))-2))/12)
               ), 2),
               "-"
            )
         )
      )
   )
)</f>
        <v>75</v>
      </c>
      <c r="D342" s="203" cm="1">
        <f t="array" ref="D342">IF('Data Table'!D343="", "-",
   IF('Data Table'!D343="-", "-",
      IF(ISNUMBER('Data Table'!D343*1), 'Data Table'!D343,
         IF(ISNUMBER(SEARCH("hrs", 'Data Table'!D343)),
            IFERROR(
               ROUND(SUMPRODUCT(
                  VALUE(LEFT(_xlfn.TEXTSPLIT('Data Table'!D343, CHAR(10)), FIND("-", _xlfn.TEXTSPLIT('Data Table'!D343, CHAR(10)))-1)) *
                  (VALUE(MID(_xlfn.TEXTSPLIT('Data Table'!D343, CHAR(10)), FIND("-", _xlfn.TEXTSPLIT('Data Table'!D343, CHAR(10)))+2,
                  SEARCH("hrs", _xlfn.TEXTSPLIT('Data Table'!D343, CHAR(10)))-SEARCH("-", _xlfn.TEXTSPLIT('Data Table'!D343, CHAR(10)))-2))/12)
               ), 2),
               "-"
            )
         )
      )
   )
)</f>
        <v>28</v>
      </c>
      <c r="E342" s="203" cm="1">
        <f t="array" ref="E342">IF('Data Table'!E343="", "-",
   IF('Data Table'!E343="-", "-",
      IF(ISNUMBER('Data Table'!E343*1), 'Data Table'!E343,
         IF(ISNUMBER(SEARCH("hrs", 'Data Table'!E343)),
            IFERROR(
               ROUND(SUMPRODUCT(
                  VALUE(LEFT(_xlfn.TEXTSPLIT('Data Table'!E343, CHAR(10)), FIND("-", _xlfn.TEXTSPLIT('Data Table'!E343, CHAR(10)))-1)) *
                  (VALUE(MID(_xlfn.TEXTSPLIT('Data Table'!E343, CHAR(10)), FIND("-", _xlfn.TEXTSPLIT('Data Table'!E343, CHAR(10)))+2,
                  SEARCH("hrs", _xlfn.TEXTSPLIT('Data Table'!E343, CHAR(10)))-SEARCH("-", _xlfn.TEXTSPLIT('Data Table'!E343, CHAR(10)))-2))/12)
               ), 2),
               "-"
            )
         )
      )
   )
)</f>
        <v>30</v>
      </c>
      <c r="F342" s="203" cm="1">
        <f t="array" ref="F342">IF('Data Table'!F343="", "-",
   IF('Data Table'!F343="-", "-",
      IF(ISNUMBER('Data Table'!F343*1), 'Data Table'!F343,
         IF(ISNUMBER(SEARCH("hrs", 'Data Table'!F343)),
            IFERROR(
               ROUND(SUMPRODUCT(
                  VALUE(LEFT(_xlfn.TEXTSPLIT('Data Table'!F343, CHAR(10)), FIND("-", _xlfn.TEXTSPLIT('Data Table'!F343, CHAR(10)))-1)) *
                  (VALUE(MID(_xlfn.TEXTSPLIT('Data Table'!F343, CHAR(10)), FIND("-", _xlfn.TEXTSPLIT('Data Table'!F343, CHAR(10)))+2,
                  SEARCH("hrs", _xlfn.TEXTSPLIT('Data Table'!F343, CHAR(10)))-SEARCH("-", _xlfn.TEXTSPLIT('Data Table'!F343, CHAR(10)))-2))/12)
               ), 2),
               "-"
            )
         )
      )
   )
)</f>
        <v>10</v>
      </c>
      <c r="G342" s="203" cm="1">
        <f t="array" ref="G342">IF('Data Table'!G343="", "-",
   IF('Data Table'!G343="-", "-",
      IF(ISNUMBER('Data Table'!G343*1), 'Data Table'!G343,
         IF(ISNUMBER(SEARCH("hrs", 'Data Table'!G343)),
            IFERROR(
               ROUND(SUMPRODUCT(
                  VALUE(LEFT(_xlfn.TEXTSPLIT('Data Table'!G343, CHAR(10)), FIND("-", _xlfn.TEXTSPLIT('Data Table'!G343, CHAR(10)))-1)) *
                  (VALUE(MID(_xlfn.TEXTSPLIT('Data Table'!G343, CHAR(10)), FIND("-", _xlfn.TEXTSPLIT('Data Table'!G343, CHAR(10)))+2,
                  SEARCH("hrs", _xlfn.TEXTSPLIT('Data Table'!G343, CHAR(10)))-SEARCH("-", _xlfn.TEXTSPLIT('Data Table'!G343, CHAR(10)))-2))/12)
               ), 2),
               "-"
            )
         )
      )
   )
)</f>
        <v>10</v>
      </c>
      <c r="H342" s="203" cm="1">
        <f t="array" ref="H342">IF('Data Table'!H343="", "-",
   IF('Data Table'!H343="-", "-",
      IF(ISNUMBER('Data Table'!H343*1), 'Data Table'!H343,
         IF(ISNUMBER(SEARCH("hrs", 'Data Table'!H343)),
            IFERROR(
               ROUND(SUMPRODUCT(
                  VALUE(LEFT(_xlfn.TEXTSPLIT('Data Table'!H343, CHAR(10)), FIND("-", _xlfn.TEXTSPLIT('Data Table'!H343, CHAR(10)))-1)) *
                  (VALUE(MID(_xlfn.TEXTSPLIT('Data Table'!H343, CHAR(10)), FIND("-", _xlfn.TEXTSPLIT('Data Table'!H343, CHAR(10)))+2,
                  SEARCH("hrs", _xlfn.TEXTSPLIT('Data Table'!H343, CHAR(10)))-SEARCH("-", _xlfn.TEXTSPLIT('Data Table'!H343, CHAR(10)))-2))/12)
               ), 2),
               "-"
            )
         )
      )
   )
)</f>
        <v>10</v>
      </c>
      <c r="I342" s="203" cm="1">
        <f t="array" ref="I342">IF('Data Table'!I343="", "-",
   IF('Data Table'!I343="-", "-",
      IF(ISNUMBER('Data Table'!I343*1), 'Data Table'!I343,
         IF(ISNUMBER(SEARCH("hrs", 'Data Table'!I343)),
            IFERROR(
               ROUND(SUMPRODUCT(
                  VALUE(LEFT(_xlfn.TEXTSPLIT('Data Table'!I343, CHAR(10)), FIND("-", _xlfn.TEXTSPLIT('Data Table'!I343, CHAR(10)))-1)) *
                  (VALUE(MID(_xlfn.TEXTSPLIT('Data Table'!I343, CHAR(10)), FIND("-", _xlfn.TEXTSPLIT('Data Table'!I343, CHAR(10)))+2,
                  SEARCH("hrs", _xlfn.TEXTSPLIT('Data Table'!I343, CHAR(10)))-SEARCH("-", _xlfn.TEXTSPLIT('Data Table'!I343, CHAR(10)))-2))/12)
               ), 2),
               "-"
            )
         )
      )
   )
)</f>
        <v>10</v>
      </c>
      <c r="J342" s="203" cm="1">
        <f t="array" ref="J342">IF('Data Table'!J343="", "-",
   IF('Data Table'!J343="-", "-",
      IF(ISNUMBER('Data Table'!J343*1), 'Data Table'!J343,
         IF(ISNUMBER(SEARCH("hrs", 'Data Table'!J343)),
            IFERROR(
               ROUND(SUMPRODUCT(
                  VALUE(LEFT(_xlfn.TEXTSPLIT('Data Table'!J343, CHAR(10)), FIND("-", _xlfn.TEXTSPLIT('Data Table'!J343, CHAR(10)))-1)) *
                  (VALUE(MID(_xlfn.TEXTSPLIT('Data Table'!J343, CHAR(10)), FIND("-", _xlfn.TEXTSPLIT('Data Table'!J343, CHAR(10)))+2,
                  SEARCH("hrs", _xlfn.TEXTSPLIT('Data Table'!J343, CHAR(10)))-SEARCH("-", _xlfn.TEXTSPLIT('Data Table'!J343, CHAR(10)))-2))/12)
               ), 2),
               "-"
            )
         )
      )
   )
)</f>
        <v>1</v>
      </c>
      <c r="K342" s="203" cm="1">
        <f t="array" ref="K342">IF('Data Table'!K343="", "-",
   IF('Data Table'!K343="-", "-",
      IF(ISNUMBER('Data Table'!K343*1), 'Data Table'!K343,
         IF(ISNUMBER(SEARCH("hrs", 'Data Table'!K343)),
            IFERROR(
               ROUND(SUMPRODUCT(
                  VALUE(LEFT(_xlfn.TEXTSPLIT('Data Table'!K343, CHAR(10)), FIND("-", _xlfn.TEXTSPLIT('Data Table'!K343, CHAR(10)))-1)) *
                  (VALUE(MID(_xlfn.TEXTSPLIT('Data Table'!K343, CHAR(10)), FIND("-", _xlfn.TEXTSPLIT('Data Table'!K343, CHAR(10)))+2,
                  SEARCH("hrs", _xlfn.TEXTSPLIT('Data Table'!K343, CHAR(10)))-SEARCH("-", _xlfn.TEXTSPLIT('Data Table'!K343, CHAR(10)))-2))/12)
               ), 2),
               "-"
            )
         )
      )
   )
)</f>
        <v>3</v>
      </c>
      <c r="L342" s="203" cm="1">
        <f t="array" ref="L342">IF('Data Table'!N343="", "-",
   IF('Data Table'!N343="-", "-",
      IF(ISNUMBER('Data Table'!N343*1), 'Data Table'!N343,
         IF(ISNUMBER(SEARCH("hrs", 'Data Table'!N343)),
            IFERROR(
               ROUND(SUMPRODUCT(
                  VALUE(LEFT(_xlfn.TEXTSPLIT('Data Table'!N343, CHAR(10)), FIND("-", _xlfn.TEXTSPLIT('Data Table'!N343, CHAR(10)))-1)) *
                  (VALUE(MID(_xlfn.TEXTSPLIT('Data Table'!N343, CHAR(10)), FIND("-", _xlfn.TEXTSPLIT('Data Table'!N343, CHAR(10)))+2,
                  SEARCH("hrs", _xlfn.TEXTSPLIT('Data Table'!N343, CHAR(10)))-SEARCH("-", _xlfn.TEXTSPLIT('Data Table'!N343, CHAR(10)))-2))/12)
               ), 2),
               "-"
            )
         )
      )
   )
)</f>
        <v>2</v>
      </c>
      <c r="M342" s="203" cm="1">
        <f t="array" ref="M342">IF('Data Table'!O343="", "-",
   IF('Data Table'!O343="-", "-",
      IF(ISNUMBER('Data Table'!O343*1), 'Data Table'!O343,
         IF(ISNUMBER(SEARCH("hrs", 'Data Table'!O343)),
            IFERROR(
               ROUND(SUMPRODUCT(
                  VALUE(LEFT(_xlfn.TEXTSPLIT('Data Table'!O343, CHAR(10)), FIND("-", _xlfn.TEXTSPLIT('Data Table'!O343, CHAR(10)))-1)) *
                  (VALUE(MID(_xlfn.TEXTSPLIT('Data Table'!O343, CHAR(10)), FIND("-", _xlfn.TEXTSPLIT('Data Table'!O343, CHAR(10)))+2,
                  SEARCH("hrs", _xlfn.TEXTSPLIT('Data Table'!O343, CHAR(10)))-SEARCH("-", _xlfn.TEXTSPLIT('Data Table'!O343, CHAR(10)))-2))/12)
               ), 2),
               "-"
            )
         )
      )
   )
)</f>
        <v>2</v>
      </c>
      <c r="N342" s="203" cm="1">
        <f t="array" ref="N342">IF('Data Table'!P343="", "-",
   IF('Data Table'!P343="-", "-",
      IF(ISNUMBER('Data Table'!P343*1), 'Data Table'!P343,
         IF(ISNUMBER(SEARCH("hrs", 'Data Table'!P343)),
            IFERROR(
               ROUND(SUMPRODUCT(
                  VALUE(LEFT(_xlfn.TEXTSPLIT('Data Table'!P343, CHAR(10)), FIND("-", _xlfn.TEXTSPLIT('Data Table'!P343, CHAR(10)))-1)) *
                  (VALUE(MID(_xlfn.TEXTSPLIT('Data Table'!P343, CHAR(10)), FIND("-", _xlfn.TEXTSPLIT('Data Table'!P343, CHAR(10)))+2,
                  SEARCH("hrs", _xlfn.TEXTSPLIT('Data Table'!P343, CHAR(10)))-SEARCH("-", _xlfn.TEXTSPLIT('Data Table'!P343, CHAR(10)))-2))/12)
               ), 2),
               "-"
            )
         )
      )
   )
)</f>
        <v>7</v>
      </c>
      <c r="O342" s="203" cm="1">
        <f t="array" ref="O342">IF('Data Table'!Q343="", "-",
   IF('Data Table'!Q343="-", "-",
      IF(ISNUMBER('Data Table'!Q343*1), 'Data Table'!Q343,
         IF(ISNUMBER(SEARCH("hrs", 'Data Table'!Q343)),
            IFERROR(
               ROUND(SUMPRODUCT(
                  VALUE(LEFT(_xlfn.TEXTSPLIT('Data Table'!Q343, CHAR(10)), FIND("-", _xlfn.TEXTSPLIT('Data Table'!Q343, CHAR(10)))-1)) *
                  (VALUE(MID(_xlfn.TEXTSPLIT('Data Table'!Q343, CHAR(10)), FIND("-", _xlfn.TEXTSPLIT('Data Table'!Q343, CHAR(10)))+2,
                  SEARCH("hrs", _xlfn.TEXTSPLIT('Data Table'!Q343, CHAR(10)))-SEARCH("-", _xlfn.TEXTSPLIT('Data Table'!Q343, CHAR(10)))-2))/12)
               ), 2),
               "-"
            )
         )
      )
   )
)</f>
        <v>6</v>
      </c>
      <c r="P342" s="203" cm="1">
        <f t="array" ref="P342">IF('Data Table'!R343="", "-",
   IF('Data Table'!R343="-", "-",
      IF(ISNUMBER('Data Table'!R343*1), 'Data Table'!R343,
         IF(ISNUMBER(SEARCH("hrs", 'Data Table'!R343)),
            IFERROR(
               ROUND(SUMPRODUCT(
                  VALUE(LEFT(_xlfn.TEXTSPLIT('Data Table'!R343, CHAR(10)), FIND("-", _xlfn.TEXTSPLIT('Data Table'!R343, CHAR(10)))-1)) *
                  (VALUE(MID(_xlfn.TEXTSPLIT('Data Table'!R343, CHAR(10)), FIND("-", _xlfn.TEXTSPLIT('Data Table'!R343, CHAR(10)))+2,
                  SEARCH("hrs", _xlfn.TEXTSPLIT('Data Table'!R343, CHAR(10)))-SEARCH("-", _xlfn.TEXTSPLIT('Data Table'!R343, CHAR(10)))-2))/12)
               ), 2),
               "-"
            )
         )
      )
   )
)</f>
        <v>3</v>
      </c>
      <c r="Q342" s="203" cm="1">
        <f t="array" ref="Q342">IF('Data Table'!S343="", "-",
   IF('Data Table'!S343="-", "-",
      IF(ISNUMBER('Data Table'!S343*1), 'Data Table'!S343,
         IF(ISNUMBER(SEARCH("hrs", 'Data Table'!S343)),
            IFERROR(
               ROUND(SUMPRODUCT(
                  VALUE(LEFT(_xlfn.TEXTSPLIT('Data Table'!S343, CHAR(10)), FIND("-", _xlfn.TEXTSPLIT('Data Table'!S343, CHAR(10)))-1)) *
                  (VALUE(MID(_xlfn.TEXTSPLIT('Data Table'!S343, CHAR(10)), FIND("-", _xlfn.TEXTSPLIT('Data Table'!S343, CHAR(10)))+2,
                  SEARCH("hrs", _xlfn.TEXTSPLIT('Data Table'!S343, CHAR(10)))-SEARCH("-", _xlfn.TEXTSPLIT('Data Table'!S343, CHAR(10)))-2))/12)
               ), 2),
               "-"
            )
         )
      )
   )
)</f>
        <v>3</v>
      </c>
      <c r="R342" s="203" cm="1">
        <f t="array" ref="R342">IF('Data Table'!T343="", "-",
   IF('Data Table'!T343="-", "-",
      IF(ISNUMBER('Data Table'!T343*1), 'Data Table'!T343,
         IF(ISNUMBER(SEARCH("hrs", 'Data Table'!T343)),
            IFERROR(
               ROUND(SUMPRODUCT(
                  VALUE(LEFT(_xlfn.TEXTSPLIT('Data Table'!T343, CHAR(10)), FIND("-", _xlfn.TEXTSPLIT('Data Table'!T343, CHAR(10)))-1)) *
                  (VALUE(MID(_xlfn.TEXTSPLIT('Data Table'!T343, CHAR(10)), FIND("-", _xlfn.TEXTSPLIT('Data Table'!T343, CHAR(10)))+2,
                  SEARCH("hrs", _xlfn.TEXTSPLIT('Data Table'!T343, CHAR(10)))-SEARCH("-", _xlfn.TEXTSPLIT('Data Table'!T343, CHAR(10)))-2))/12)
               ), 2),
               "-"
            )
         )
      )
   )
)</f>
        <v>7</v>
      </c>
      <c r="S342" s="203" cm="1">
        <f t="array" ref="S342">IF('Data Table'!U343="", "-",
   IF('Data Table'!U343="-", "-",
      IF(ISNUMBER('Data Table'!U343*1), 'Data Table'!U343,
         IF(ISNUMBER(SEARCH("hrs", 'Data Table'!U343)),
            IFERROR(
               ROUND(SUMPRODUCT(
                  VALUE(LEFT(_xlfn.TEXTSPLIT('Data Table'!U343, CHAR(10)), FIND("-", _xlfn.TEXTSPLIT('Data Table'!U343, CHAR(10)))-1)) *
                  (VALUE(MID(_xlfn.TEXTSPLIT('Data Table'!U343, CHAR(10)), FIND("-", _xlfn.TEXTSPLIT('Data Table'!U343, CHAR(10)))+2,
                  SEARCH("hrs", _xlfn.TEXTSPLIT('Data Table'!U343, CHAR(10)))-SEARCH("-", _xlfn.TEXTSPLIT('Data Table'!U343, CHAR(10)))-2))/12)
               ), 2),
               "-"
            )
         )
      )
   )
)</f>
        <v>7</v>
      </c>
      <c r="T342" s="414">
        <f>'Data Table'!X343</f>
        <v>0</v>
      </c>
      <c r="U342" s="414">
        <f>'Data Table'!Y343</f>
        <v>0</v>
      </c>
      <c r="V342" s="414">
        <f>'Data Table'!Z343</f>
        <v>0</v>
      </c>
    </row>
    <row r="343" spans="1:22" ht="15.75" customHeight="1">
      <c r="A343" s="405">
        <v>45653</v>
      </c>
      <c r="B343" s="203" cm="1">
        <f t="array" ref="B343">IF('Data Table'!B344="", "-",
   IF('Data Table'!B344="-", "-",
      IF(ISNUMBER('Data Table'!B344*1), 'Data Table'!B344,
         IF(ISNUMBER(SEARCH("hrs", 'Data Table'!B344)),
            IFERROR(
               ROUND(SUMPRODUCT(
                  VALUE(LEFT(_xlfn.TEXTSPLIT('Data Table'!B344, CHAR(10)), FIND("-", _xlfn.TEXTSPLIT('Data Table'!B344, CHAR(10)))-1)) *
                  (VALUE(MID(_xlfn.TEXTSPLIT('Data Table'!B344, CHAR(10)), FIND("-", _xlfn.TEXTSPLIT('Data Table'!B344, CHAR(10)))+2,
                  SEARCH("hrs", _xlfn.TEXTSPLIT('Data Table'!B344, CHAR(10)))-SEARCH("-", _xlfn.TEXTSPLIT('Data Table'!B344, CHAR(10)))-2))/12)
               ), 2),
               "-"
            )
         )
      )
   )
)</f>
        <v>141</v>
      </c>
      <c r="C343" s="203" cm="1">
        <f t="array" ref="C343">IF('Data Table'!C344="", "-",
   IF('Data Table'!C344="-", "-",
      IF(ISNUMBER('Data Table'!C344*1), 'Data Table'!C344,
         IF(ISNUMBER(SEARCH("hrs", 'Data Table'!C344)),
            IFERROR(
               ROUND(SUMPRODUCT(
                  VALUE(LEFT(_xlfn.TEXTSPLIT('Data Table'!C344, CHAR(10)), FIND("-", _xlfn.TEXTSPLIT('Data Table'!C344, CHAR(10)))-1)) *
                  (VALUE(MID(_xlfn.TEXTSPLIT('Data Table'!C344, CHAR(10)), FIND("-", _xlfn.TEXTSPLIT('Data Table'!C344, CHAR(10)))+2,
                  SEARCH("hrs", _xlfn.TEXTSPLIT('Data Table'!C344, CHAR(10)))-SEARCH("-", _xlfn.TEXTSPLIT('Data Table'!C344, CHAR(10)))-2))/12)
               ), 2),
               "-"
            )
         )
      )
   )
)</f>
        <v>135</v>
      </c>
      <c r="D343" s="203" cm="1">
        <f t="array" ref="D343">IF('Data Table'!D344="", "-",
   IF('Data Table'!D344="-", "-",
      IF(ISNUMBER('Data Table'!D344*1), 'Data Table'!D344,
         IF(ISNUMBER(SEARCH("hrs", 'Data Table'!D344)),
            IFERROR(
               ROUND(SUMPRODUCT(
                  VALUE(LEFT(_xlfn.TEXTSPLIT('Data Table'!D344, CHAR(10)), FIND("-", _xlfn.TEXTSPLIT('Data Table'!D344, CHAR(10)))-1)) *
                  (VALUE(MID(_xlfn.TEXTSPLIT('Data Table'!D344, CHAR(10)), FIND("-", _xlfn.TEXTSPLIT('Data Table'!D344, CHAR(10)))+2,
                  SEARCH("hrs", _xlfn.TEXTSPLIT('Data Table'!D344, CHAR(10)))-SEARCH("-", _xlfn.TEXTSPLIT('Data Table'!D344, CHAR(10)))-2))/12)
               ), 2),
               "-"
            )
         )
      )
   )
)</f>
        <v>29</v>
      </c>
      <c r="E343" s="203" cm="1">
        <f t="array" ref="E343">IF('Data Table'!E344="", "-",
   IF('Data Table'!E344="-", "-",
      IF(ISNUMBER('Data Table'!E344*1), 'Data Table'!E344,
         IF(ISNUMBER(SEARCH("hrs", 'Data Table'!E344)),
            IFERROR(
               ROUND(SUMPRODUCT(
                  VALUE(LEFT(_xlfn.TEXTSPLIT('Data Table'!E344, CHAR(10)), FIND("-", _xlfn.TEXTSPLIT('Data Table'!E344, CHAR(10)))-1)) *
                  (VALUE(MID(_xlfn.TEXTSPLIT('Data Table'!E344, CHAR(10)), FIND("-", _xlfn.TEXTSPLIT('Data Table'!E344, CHAR(10)))+2,
                  SEARCH("hrs", _xlfn.TEXTSPLIT('Data Table'!E344, CHAR(10)))-SEARCH("-", _xlfn.TEXTSPLIT('Data Table'!E344, CHAR(10)))-2))/12)
               ), 2),
               "-"
            )
         )
      )
   )
)</f>
        <v>30</v>
      </c>
      <c r="F343" s="203" cm="1">
        <f t="array" ref="F343">IF('Data Table'!F344="", "-",
   IF('Data Table'!F344="-", "-",
      IF(ISNUMBER('Data Table'!F344*1), 'Data Table'!F344,
         IF(ISNUMBER(SEARCH("hrs", 'Data Table'!F344)),
            IFERROR(
               ROUND(SUMPRODUCT(
                  VALUE(LEFT(_xlfn.TEXTSPLIT('Data Table'!F344, CHAR(10)), FIND("-", _xlfn.TEXTSPLIT('Data Table'!F344, CHAR(10)))-1)) *
                  (VALUE(MID(_xlfn.TEXTSPLIT('Data Table'!F344, CHAR(10)), FIND("-", _xlfn.TEXTSPLIT('Data Table'!F344, CHAR(10)))+2,
                  SEARCH("hrs", _xlfn.TEXTSPLIT('Data Table'!F344, CHAR(10)))-SEARCH("-", _xlfn.TEXTSPLIT('Data Table'!F344, CHAR(10)))-2))/12)
               ), 2),
               "-"
            )
         )
      )
   )
)</f>
        <v>10</v>
      </c>
      <c r="G343" s="203" cm="1">
        <f t="array" ref="G343">IF('Data Table'!G344="", "-",
   IF('Data Table'!G344="-", "-",
      IF(ISNUMBER('Data Table'!G344*1), 'Data Table'!G344,
         IF(ISNUMBER(SEARCH("hrs", 'Data Table'!G344)),
            IFERROR(
               ROUND(SUMPRODUCT(
                  VALUE(LEFT(_xlfn.TEXTSPLIT('Data Table'!G344, CHAR(10)), FIND("-", _xlfn.TEXTSPLIT('Data Table'!G344, CHAR(10)))-1)) *
                  (VALUE(MID(_xlfn.TEXTSPLIT('Data Table'!G344, CHAR(10)), FIND("-", _xlfn.TEXTSPLIT('Data Table'!G344, CHAR(10)))+2,
                  SEARCH("hrs", _xlfn.TEXTSPLIT('Data Table'!G344, CHAR(10)))-SEARCH("-", _xlfn.TEXTSPLIT('Data Table'!G344, CHAR(10)))-2))/12)
               ), 2),
               "-"
            )
         )
      )
   )
)</f>
        <v>9</v>
      </c>
      <c r="H343" s="203" cm="1">
        <f t="array" ref="H343">IF('Data Table'!H344="", "-",
   IF('Data Table'!H344="-", "-",
      IF(ISNUMBER('Data Table'!H344*1), 'Data Table'!H344,
         IF(ISNUMBER(SEARCH("hrs", 'Data Table'!H344)),
            IFERROR(
               ROUND(SUMPRODUCT(
                  VALUE(LEFT(_xlfn.TEXTSPLIT('Data Table'!H344, CHAR(10)), FIND("-", _xlfn.TEXTSPLIT('Data Table'!H344, CHAR(10)))-1)) *
                  (VALUE(MID(_xlfn.TEXTSPLIT('Data Table'!H344, CHAR(10)), FIND("-", _xlfn.TEXTSPLIT('Data Table'!H344, CHAR(10)))+2,
                  SEARCH("hrs", _xlfn.TEXTSPLIT('Data Table'!H344, CHAR(10)))-SEARCH("-", _xlfn.TEXTSPLIT('Data Table'!H344, CHAR(10)))-2))/12)
               ), 2),
               "-"
            )
         )
      )
   )
)</f>
        <v>9</v>
      </c>
      <c r="I343" s="203" cm="1">
        <f t="array" ref="I343">IF('Data Table'!I344="", "-",
   IF('Data Table'!I344="-", "-",
      IF(ISNUMBER('Data Table'!I344*1), 'Data Table'!I344,
         IF(ISNUMBER(SEARCH("hrs", 'Data Table'!I344)),
            IFERROR(
               ROUND(SUMPRODUCT(
                  VALUE(LEFT(_xlfn.TEXTSPLIT('Data Table'!I344, CHAR(10)), FIND("-", _xlfn.TEXTSPLIT('Data Table'!I344, CHAR(10)))-1)) *
                  (VALUE(MID(_xlfn.TEXTSPLIT('Data Table'!I344, CHAR(10)), FIND("-", _xlfn.TEXTSPLIT('Data Table'!I344, CHAR(10)))+2,
                  SEARCH("hrs", _xlfn.TEXTSPLIT('Data Table'!I344, CHAR(10)))-SEARCH("-", _xlfn.TEXTSPLIT('Data Table'!I344, CHAR(10)))-2))/12)
               ), 2),
               "-"
            )
         )
      )
   )
)</f>
        <v>10</v>
      </c>
      <c r="J343" s="203" cm="1">
        <f t="array" ref="J343">IF('Data Table'!J344="", "-",
   IF('Data Table'!J344="-", "-",
      IF(ISNUMBER('Data Table'!J344*1), 'Data Table'!J344,
         IF(ISNUMBER(SEARCH("hrs", 'Data Table'!J344)),
            IFERROR(
               ROUND(SUMPRODUCT(
                  VALUE(LEFT(_xlfn.TEXTSPLIT('Data Table'!J344, CHAR(10)), FIND("-", _xlfn.TEXTSPLIT('Data Table'!J344, CHAR(10)))-1)) *
                  (VALUE(MID(_xlfn.TEXTSPLIT('Data Table'!J344, CHAR(10)), FIND("-", _xlfn.TEXTSPLIT('Data Table'!J344, CHAR(10)))+2,
                  SEARCH("hrs", _xlfn.TEXTSPLIT('Data Table'!J344, CHAR(10)))-SEARCH("-", _xlfn.TEXTSPLIT('Data Table'!J344, CHAR(10)))-2))/12)
               ), 2),
               "-"
            )
         )
      )
   )
)</f>
        <v>1</v>
      </c>
      <c r="K343" s="203" cm="1">
        <f t="array" ref="K343">IF('Data Table'!K344="", "-",
   IF('Data Table'!K344="-", "-",
      IF(ISNUMBER('Data Table'!K344*1), 'Data Table'!K344,
         IF(ISNUMBER(SEARCH("hrs", 'Data Table'!K344)),
            IFERROR(
               ROUND(SUMPRODUCT(
                  VALUE(LEFT(_xlfn.TEXTSPLIT('Data Table'!K344, CHAR(10)), FIND("-", _xlfn.TEXTSPLIT('Data Table'!K344, CHAR(10)))-1)) *
                  (VALUE(MID(_xlfn.TEXTSPLIT('Data Table'!K344, CHAR(10)), FIND("-", _xlfn.TEXTSPLIT('Data Table'!K344, CHAR(10)))+2,
                  SEARCH("hrs", _xlfn.TEXTSPLIT('Data Table'!K344, CHAR(10)))-SEARCH("-", _xlfn.TEXTSPLIT('Data Table'!K344, CHAR(10)))-2))/12)
               ), 2),
               "-"
            )
         )
      )
   )
)</f>
        <v>3</v>
      </c>
      <c r="L343" s="203" cm="1">
        <f t="array" ref="L343">IF('Data Table'!N344="", "-",
   IF('Data Table'!N344="-", "-",
      IF(ISNUMBER('Data Table'!N344*1), 'Data Table'!N344,
         IF(ISNUMBER(SEARCH("hrs", 'Data Table'!N344)),
            IFERROR(
               ROUND(SUMPRODUCT(
                  VALUE(LEFT(_xlfn.TEXTSPLIT('Data Table'!N344, CHAR(10)), FIND("-", _xlfn.TEXTSPLIT('Data Table'!N344, CHAR(10)))-1)) *
                  (VALUE(MID(_xlfn.TEXTSPLIT('Data Table'!N344, CHAR(10)), FIND("-", _xlfn.TEXTSPLIT('Data Table'!N344, CHAR(10)))+2,
                  SEARCH("hrs", _xlfn.TEXTSPLIT('Data Table'!N344, CHAR(10)))-SEARCH("-", _xlfn.TEXTSPLIT('Data Table'!N344, CHAR(10)))-2))/12)
               ), 2),
               "-"
            )
         )
      )
   )
)</f>
        <v>2</v>
      </c>
      <c r="M343" s="203" cm="1">
        <f t="array" ref="M343">IF('Data Table'!O344="", "-",
   IF('Data Table'!O344="-", "-",
      IF(ISNUMBER('Data Table'!O344*1), 'Data Table'!O344,
         IF(ISNUMBER(SEARCH("hrs", 'Data Table'!O344)),
            IFERROR(
               ROUND(SUMPRODUCT(
                  VALUE(LEFT(_xlfn.TEXTSPLIT('Data Table'!O344, CHAR(10)), FIND("-", _xlfn.TEXTSPLIT('Data Table'!O344, CHAR(10)))-1)) *
                  (VALUE(MID(_xlfn.TEXTSPLIT('Data Table'!O344, CHAR(10)), FIND("-", _xlfn.TEXTSPLIT('Data Table'!O344, CHAR(10)))+2,
                  SEARCH("hrs", _xlfn.TEXTSPLIT('Data Table'!O344, CHAR(10)))-SEARCH("-", _xlfn.TEXTSPLIT('Data Table'!O344, CHAR(10)))-2))/12)
               ), 2),
               "-"
            )
         )
      )
   )
)</f>
        <v>1.33</v>
      </c>
      <c r="N343" s="203" cm="1">
        <f t="array" ref="N343">IF('Data Table'!P344="", "-",
   IF('Data Table'!P344="-", "-",
      IF(ISNUMBER('Data Table'!P344*1), 'Data Table'!P344,
         IF(ISNUMBER(SEARCH("hrs", 'Data Table'!P344)),
            IFERROR(
               ROUND(SUMPRODUCT(
                  VALUE(LEFT(_xlfn.TEXTSPLIT('Data Table'!P344, CHAR(10)), FIND("-", _xlfn.TEXTSPLIT('Data Table'!P344, CHAR(10)))-1)) *
                  (VALUE(MID(_xlfn.TEXTSPLIT('Data Table'!P344, CHAR(10)), FIND("-", _xlfn.TEXTSPLIT('Data Table'!P344, CHAR(10)))+2,
                  SEARCH("hrs", _xlfn.TEXTSPLIT('Data Table'!P344, CHAR(10)))-SEARCH("-", _xlfn.TEXTSPLIT('Data Table'!P344, CHAR(10)))-2))/12)
               ), 2),
               "-"
            )
         )
      )
   )
)</f>
        <v>7</v>
      </c>
      <c r="O343" s="203" cm="1">
        <f t="array" ref="O343">IF('Data Table'!Q344="", "-",
   IF('Data Table'!Q344="-", "-",
      IF(ISNUMBER('Data Table'!Q344*1), 'Data Table'!Q344,
         IF(ISNUMBER(SEARCH("hrs", 'Data Table'!Q344)),
            IFERROR(
               ROUND(SUMPRODUCT(
                  VALUE(LEFT(_xlfn.TEXTSPLIT('Data Table'!Q344, CHAR(10)), FIND("-", _xlfn.TEXTSPLIT('Data Table'!Q344, CHAR(10)))-1)) *
                  (VALUE(MID(_xlfn.TEXTSPLIT('Data Table'!Q344, CHAR(10)), FIND("-", _xlfn.TEXTSPLIT('Data Table'!Q344, CHAR(10)))+2,
                  SEARCH("hrs", _xlfn.TEXTSPLIT('Data Table'!Q344, CHAR(10)))-SEARCH("-", _xlfn.TEXTSPLIT('Data Table'!Q344, CHAR(10)))-2))/12)
               ), 2),
               "-"
            )
         )
      )
   )
)</f>
        <v>6</v>
      </c>
      <c r="P343" s="203" cm="1">
        <f t="array" ref="P343">IF('Data Table'!R344="", "-",
   IF('Data Table'!R344="-", "-",
      IF(ISNUMBER('Data Table'!R344*1), 'Data Table'!R344,
         IF(ISNUMBER(SEARCH("hrs", 'Data Table'!R344)),
            IFERROR(
               ROUND(SUMPRODUCT(
                  VALUE(LEFT(_xlfn.TEXTSPLIT('Data Table'!R344, CHAR(10)), FIND("-", _xlfn.TEXTSPLIT('Data Table'!R344, CHAR(10)))-1)) *
                  (VALUE(MID(_xlfn.TEXTSPLIT('Data Table'!R344, CHAR(10)), FIND("-", _xlfn.TEXTSPLIT('Data Table'!R344, CHAR(10)))+2,
                  SEARCH("hrs", _xlfn.TEXTSPLIT('Data Table'!R344, CHAR(10)))-SEARCH("-", _xlfn.TEXTSPLIT('Data Table'!R344, CHAR(10)))-2))/12)
               ), 2),
               "-"
            )
         )
      )
   )
)</f>
        <v>3</v>
      </c>
      <c r="Q343" s="203" cm="1">
        <f t="array" ref="Q343">IF('Data Table'!S344="", "-",
   IF('Data Table'!S344="-", "-",
      IF(ISNUMBER('Data Table'!S344*1), 'Data Table'!S344,
         IF(ISNUMBER(SEARCH("hrs", 'Data Table'!S344)),
            IFERROR(
               ROUND(SUMPRODUCT(
                  VALUE(LEFT(_xlfn.TEXTSPLIT('Data Table'!S344, CHAR(10)), FIND("-", _xlfn.TEXTSPLIT('Data Table'!S344, CHAR(10)))-1)) *
                  (VALUE(MID(_xlfn.TEXTSPLIT('Data Table'!S344, CHAR(10)), FIND("-", _xlfn.TEXTSPLIT('Data Table'!S344, CHAR(10)))+2,
                  SEARCH("hrs", _xlfn.TEXTSPLIT('Data Table'!S344, CHAR(10)))-SEARCH("-", _xlfn.TEXTSPLIT('Data Table'!S344, CHAR(10)))-2))/12)
               ), 2),
               "-"
            )
         )
      )
   )
)</f>
        <v>3</v>
      </c>
      <c r="R343" s="203" cm="1">
        <f t="array" ref="R343">IF('Data Table'!T344="", "-",
   IF('Data Table'!T344="-", "-",
      IF(ISNUMBER('Data Table'!T344*1), 'Data Table'!T344,
         IF(ISNUMBER(SEARCH("hrs", 'Data Table'!T344)),
            IFERROR(
               ROUND(SUMPRODUCT(
                  VALUE(LEFT(_xlfn.TEXTSPLIT('Data Table'!T344, CHAR(10)), FIND("-", _xlfn.TEXTSPLIT('Data Table'!T344, CHAR(10)))-1)) *
                  (VALUE(MID(_xlfn.TEXTSPLIT('Data Table'!T344, CHAR(10)), FIND("-", _xlfn.TEXTSPLIT('Data Table'!T344, CHAR(10)))+2,
                  SEARCH("hrs", _xlfn.TEXTSPLIT('Data Table'!T344, CHAR(10)))-SEARCH("-", _xlfn.TEXTSPLIT('Data Table'!T344, CHAR(10)))-2))/12)
               ), 2),
               "-"
            )
         )
      )
   )
)</f>
        <v>7</v>
      </c>
      <c r="S343" s="203" cm="1">
        <f t="array" ref="S343">IF('Data Table'!U344="", "-",
   IF('Data Table'!U344="-", "-",
      IF(ISNUMBER('Data Table'!U344*1), 'Data Table'!U344,
         IF(ISNUMBER(SEARCH("hrs", 'Data Table'!U344)),
            IFERROR(
               ROUND(SUMPRODUCT(
                  VALUE(LEFT(_xlfn.TEXTSPLIT('Data Table'!U344, CHAR(10)), FIND("-", _xlfn.TEXTSPLIT('Data Table'!U344, CHAR(10)))-1)) *
                  (VALUE(MID(_xlfn.TEXTSPLIT('Data Table'!U344, CHAR(10)), FIND("-", _xlfn.TEXTSPLIT('Data Table'!U344, CHAR(10)))+2,
                  SEARCH("hrs", _xlfn.TEXTSPLIT('Data Table'!U344, CHAR(10)))-SEARCH("-", _xlfn.TEXTSPLIT('Data Table'!U344, CHAR(10)))-2))/12)
               ), 2),
               "-"
            )
         )
      )
   )
)</f>
        <v>7</v>
      </c>
      <c r="T343" s="414">
        <f>'Data Table'!X344</f>
        <v>0</v>
      </c>
      <c r="U343" s="414">
        <f>'Data Table'!Y344</f>
        <v>0</v>
      </c>
      <c r="V343" s="414">
        <f>'Data Table'!Z344</f>
        <v>0</v>
      </c>
    </row>
    <row r="344" spans="1:22" ht="15.75" customHeight="1">
      <c r="A344" s="405">
        <v>45654</v>
      </c>
      <c r="B344" s="203" cm="1">
        <f t="array" ref="B344">IF('Data Table'!B345="", "-",
   IF('Data Table'!B345="-", "-",
      IF(ISNUMBER('Data Table'!B345*1), 'Data Table'!B345,
         IF(ISNUMBER(SEARCH("hrs", 'Data Table'!B345)),
            IFERROR(
               ROUND(SUMPRODUCT(
                  VALUE(LEFT(_xlfn.TEXTSPLIT('Data Table'!B345, CHAR(10)), FIND("-", _xlfn.TEXTSPLIT('Data Table'!B345, CHAR(10)))-1)) *
                  (VALUE(MID(_xlfn.TEXTSPLIT('Data Table'!B345, CHAR(10)), FIND("-", _xlfn.TEXTSPLIT('Data Table'!B345, CHAR(10)))+2,
                  SEARCH("hrs", _xlfn.TEXTSPLIT('Data Table'!B345, CHAR(10)))-SEARCH("-", _xlfn.TEXTSPLIT('Data Table'!B345, CHAR(10)))-2))/12)
               ), 2),
               "-"
            )
         )
      )
   )
)</f>
        <v>161</v>
      </c>
      <c r="C344" s="203" cm="1">
        <f t="array" ref="C344">IF('Data Table'!C345="", "-",
   IF('Data Table'!C345="-", "-",
      IF(ISNUMBER('Data Table'!C345*1), 'Data Table'!C345,
         IF(ISNUMBER(SEARCH("hrs", 'Data Table'!C345)),
            IFERROR(
               ROUND(SUMPRODUCT(
                  VALUE(LEFT(_xlfn.TEXTSPLIT('Data Table'!C345, CHAR(10)), FIND("-", _xlfn.TEXTSPLIT('Data Table'!C345, CHAR(10)))-1)) *
                  (VALUE(MID(_xlfn.TEXTSPLIT('Data Table'!C345, CHAR(10)), FIND("-", _xlfn.TEXTSPLIT('Data Table'!C345, CHAR(10)))+2,
                  SEARCH("hrs", _xlfn.TEXTSPLIT('Data Table'!C345, CHAR(10)))-SEARCH("-", _xlfn.TEXTSPLIT('Data Table'!C345, CHAR(10)))-2))/12)
               ), 2),
               "-"
            )
         )
      )
   )
)</f>
        <v>166</v>
      </c>
      <c r="D344" s="203" cm="1">
        <f t="array" ref="D344">IF('Data Table'!D345="", "-",
   IF('Data Table'!D345="-", "-",
      IF(ISNUMBER('Data Table'!D345*1), 'Data Table'!D345,
         IF(ISNUMBER(SEARCH("hrs", 'Data Table'!D345)),
            IFERROR(
               ROUND(SUMPRODUCT(
                  VALUE(LEFT(_xlfn.TEXTSPLIT('Data Table'!D345, CHAR(10)), FIND("-", _xlfn.TEXTSPLIT('Data Table'!D345, CHAR(10)))-1)) *
                  (VALUE(MID(_xlfn.TEXTSPLIT('Data Table'!D345, CHAR(10)), FIND("-", _xlfn.TEXTSPLIT('Data Table'!D345, CHAR(10)))+2,
                  SEARCH("hrs", _xlfn.TEXTSPLIT('Data Table'!D345, CHAR(10)))-SEARCH("-", _xlfn.TEXTSPLIT('Data Table'!D345, CHAR(10)))-2))/12)
               ), 2),
               "-"
            )
         )
      )
   )
)</f>
        <v>30</v>
      </c>
      <c r="E344" s="203" cm="1">
        <f t="array" ref="E344">IF('Data Table'!E345="", "-",
   IF('Data Table'!E345="-", "-",
      IF(ISNUMBER('Data Table'!E345*1), 'Data Table'!E345,
         IF(ISNUMBER(SEARCH("hrs", 'Data Table'!E345)),
            IFERROR(
               ROUND(SUMPRODUCT(
                  VALUE(LEFT(_xlfn.TEXTSPLIT('Data Table'!E345, CHAR(10)), FIND("-", _xlfn.TEXTSPLIT('Data Table'!E345, CHAR(10)))-1)) *
                  (VALUE(MID(_xlfn.TEXTSPLIT('Data Table'!E345, CHAR(10)), FIND("-", _xlfn.TEXTSPLIT('Data Table'!E345, CHAR(10)))+2,
                  SEARCH("hrs", _xlfn.TEXTSPLIT('Data Table'!E345, CHAR(10)))-SEARCH("-", _xlfn.TEXTSPLIT('Data Table'!E345, CHAR(10)))-2))/12)
               ), 2),
               "-"
            )
         )
      )
   )
)</f>
        <v>29</v>
      </c>
      <c r="F344" s="203" cm="1">
        <f t="array" ref="F344">IF('Data Table'!F345="", "-",
   IF('Data Table'!F345="-", "-",
      IF(ISNUMBER('Data Table'!F345*1), 'Data Table'!F345,
         IF(ISNUMBER(SEARCH("hrs", 'Data Table'!F345)),
            IFERROR(
               ROUND(SUMPRODUCT(
                  VALUE(LEFT(_xlfn.TEXTSPLIT('Data Table'!F345, CHAR(10)), FIND("-", _xlfn.TEXTSPLIT('Data Table'!F345, CHAR(10)))-1)) *
                  (VALUE(MID(_xlfn.TEXTSPLIT('Data Table'!F345, CHAR(10)), FIND("-", _xlfn.TEXTSPLIT('Data Table'!F345, CHAR(10)))+2,
                  SEARCH("hrs", _xlfn.TEXTSPLIT('Data Table'!F345, CHAR(10)))-SEARCH("-", _xlfn.TEXTSPLIT('Data Table'!F345, CHAR(10)))-2))/12)
               ), 2),
               "-"
            )
         )
      )
   )
)</f>
        <v>10</v>
      </c>
      <c r="G344" s="203" cm="1">
        <f t="array" ref="G344">IF('Data Table'!G345="", "-",
   IF('Data Table'!G345="-", "-",
      IF(ISNUMBER('Data Table'!G345*1), 'Data Table'!G345,
         IF(ISNUMBER(SEARCH("hrs", 'Data Table'!G345)),
            IFERROR(
               ROUND(SUMPRODUCT(
                  VALUE(LEFT(_xlfn.TEXTSPLIT('Data Table'!G345, CHAR(10)), FIND("-", _xlfn.TEXTSPLIT('Data Table'!G345, CHAR(10)))-1)) *
                  (VALUE(MID(_xlfn.TEXTSPLIT('Data Table'!G345, CHAR(10)), FIND("-", _xlfn.TEXTSPLIT('Data Table'!G345, CHAR(10)))+2,
                  SEARCH("hrs", _xlfn.TEXTSPLIT('Data Table'!G345, CHAR(10)))-SEARCH("-", _xlfn.TEXTSPLIT('Data Table'!G345, CHAR(10)))-2))/12)
               ), 2),
               "-"
            )
         )
      )
   )
)</f>
        <v>9</v>
      </c>
      <c r="H344" s="203" cm="1">
        <f t="array" ref="H344">IF('Data Table'!H345="", "-",
   IF('Data Table'!H345="-", "-",
      IF(ISNUMBER('Data Table'!H345*1), 'Data Table'!H345,
         IF(ISNUMBER(SEARCH("hrs", 'Data Table'!H345)),
            IFERROR(
               ROUND(SUMPRODUCT(
                  VALUE(LEFT(_xlfn.TEXTSPLIT('Data Table'!H345, CHAR(10)), FIND("-", _xlfn.TEXTSPLIT('Data Table'!H345, CHAR(10)))-1)) *
                  (VALUE(MID(_xlfn.TEXTSPLIT('Data Table'!H345, CHAR(10)), FIND("-", _xlfn.TEXTSPLIT('Data Table'!H345, CHAR(10)))+2,
                  SEARCH("hrs", _xlfn.TEXTSPLIT('Data Table'!H345, CHAR(10)))-SEARCH("-", _xlfn.TEXTSPLIT('Data Table'!H345, CHAR(10)))-2))/12)
               ), 2),
               "-"
            )
         )
      )
   )
)</f>
        <v>10</v>
      </c>
      <c r="I344" s="203" cm="1">
        <f t="array" ref="I344">IF('Data Table'!I345="", "-",
   IF('Data Table'!I345="-", "-",
      IF(ISNUMBER('Data Table'!I345*1), 'Data Table'!I345,
         IF(ISNUMBER(SEARCH("hrs", 'Data Table'!I345)),
            IFERROR(
               ROUND(SUMPRODUCT(
                  VALUE(LEFT(_xlfn.TEXTSPLIT('Data Table'!I345, CHAR(10)), FIND("-", _xlfn.TEXTSPLIT('Data Table'!I345, CHAR(10)))-1)) *
                  (VALUE(MID(_xlfn.TEXTSPLIT('Data Table'!I345, CHAR(10)), FIND("-", _xlfn.TEXTSPLIT('Data Table'!I345, CHAR(10)))+2,
                  SEARCH("hrs", _xlfn.TEXTSPLIT('Data Table'!I345, CHAR(10)))-SEARCH("-", _xlfn.TEXTSPLIT('Data Table'!I345, CHAR(10)))-2))/12)
               ), 2),
               "-"
            )
         )
      )
   )
)</f>
        <v>11</v>
      </c>
      <c r="J344" s="203" cm="1">
        <f t="array" ref="J344">IF('Data Table'!J345="", "-",
   IF('Data Table'!J345="-", "-",
      IF(ISNUMBER('Data Table'!J345*1), 'Data Table'!J345,
         IF(ISNUMBER(SEARCH("hrs", 'Data Table'!J345)),
            IFERROR(
               ROUND(SUMPRODUCT(
                  VALUE(LEFT(_xlfn.TEXTSPLIT('Data Table'!J345, CHAR(10)), FIND("-", _xlfn.TEXTSPLIT('Data Table'!J345, CHAR(10)))-1)) *
                  (VALUE(MID(_xlfn.TEXTSPLIT('Data Table'!J345, CHAR(10)), FIND("-", _xlfn.TEXTSPLIT('Data Table'!J345, CHAR(10)))+2,
                  SEARCH("hrs", _xlfn.TEXTSPLIT('Data Table'!J345, CHAR(10)))-SEARCH("-", _xlfn.TEXTSPLIT('Data Table'!J345, CHAR(10)))-2))/12)
               ), 2),
               "-"
            )
         )
      )
   )
)</f>
        <v>3</v>
      </c>
      <c r="K344" s="203" cm="1">
        <f t="array" ref="K344">IF('Data Table'!K345="", "-",
   IF('Data Table'!K345="-", "-",
      IF(ISNUMBER('Data Table'!K345*1), 'Data Table'!K345,
         IF(ISNUMBER(SEARCH("hrs", 'Data Table'!K345)),
            IFERROR(
               ROUND(SUMPRODUCT(
                  VALUE(LEFT(_xlfn.TEXTSPLIT('Data Table'!K345, CHAR(10)), FIND("-", _xlfn.TEXTSPLIT('Data Table'!K345, CHAR(10)))-1)) *
                  (VALUE(MID(_xlfn.TEXTSPLIT('Data Table'!K345, CHAR(10)), FIND("-", _xlfn.TEXTSPLIT('Data Table'!K345, CHAR(10)))+2,
                  SEARCH("hrs", _xlfn.TEXTSPLIT('Data Table'!K345, CHAR(10)))-SEARCH("-", _xlfn.TEXTSPLIT('Data Table'!K345, CHAR(10)))-2))/12)
               ), 2),
               "-"
            )
         )
      )
   )
)</f>
        <v>1</v>
      </c>
      <c r="L344" s="203" cm="1">
        <f t="array" ref="L344">IF('Data Table'!N345="", "-",
   IF('Data Table'!N345="-", "-",
      IF(ISNUMBER('Data Table'!N345*1), 'Data Table'!N345,
         IF(ISNUMBER(SEARCH("hrs", 'Data Table'!N345)),
            IFERROR(
               ROUND(SUMPRODUCT(
                  VALUE(LEFT(_xlfn.TEXTSPLIT('Data Table'!N345, CHAR(10)), FIND("-", _xlfn.TEXTSPLIT('Data Table'!N345, CHAR(10)))-1)) *
                  (VALUE(MID(_xlfn.TEXTSPLIT('Data Table'!N345, CHAR(10)), FIND("-", _xlfn.TEXTSPLIT('Data Table'!N345, CHAR(10)))+2,
                  SEARCH("hrs", _xlfn.TEXTSPLIT('Data Table'!N345, CHAR(10)))-SEARCH("-", _xlfn.TEXTSPLIT('Data Table'!N345, CHAR(10)))-2))/12)
               ), 2),
               "-"
            )
         )
      )
   )
)</f>
        <v>1</v>
      </c>
      <c r="M344" s="203" cm="1">
        <f t="array" ref="M344">IF('Data Table'!O345="", "-",
   IF('Data Table'!O345="-", "-",
      IF(ISNUMBER('Data Table'!O345*1), 'Data Table'!O345,
         IF(ISNUMBER(SEARCH("hrs", 'Data Table'!O345)),
            IFERROR(
               ROUND(SUMPRODUCT(
                  VALUE(LEFT(_xlfn.TEXTSPLIT('Data Table'!O345, CHAR(10)), FIND("-", _xlfn.TEXTSPLIT('Data Table'!O345, CHAR(10)))-1)) *
                  (VALUE(MID(_xlfn.TEXTSPLIT('Data Table'!O345, CHAR(10)), FIND("-", _xlfn.TEXTSPLIT('Data Table'!O345, CHAR(10)))+2,
                  SEARCH("hrs", _xlfn.TEXTSPLIT('Data Table'!O345, CHAR(10)))-SEARCH("-", _xlfn.TEXTSPLIT('Data Table'!O345, CHAR(10)))-2))/12)
               ), 2),
               "-"
            )
         )
      )
   )
)</f>
        <v>2</v>
      </c>
      <c r="N344" s="203" cm="1">
        <f t="array" ref="N344">IF('Data Table'!P345="", "-",
   IF('Data Table'!P345="-", "-",
      IF(ISNUMBER('Data Table'!P345*1), 'Data Table'!P345,
         IF(ISNUMBER(SEARCH("hrs", 'Data Table'!P345)),
            IFERROR(
               ROUND(SUMPRODUCT(
                  VALUE(LEFT(_xlfn.TEXTSPLIT('Data Table'!P345, CHAR(10)), FIND("-", _xlfn.TEXTSPLIT('Data Table'!P345, CHAR(10)))-1)) *
                  (VALUE(MID(_xlfn.TEXTSPLIT('Data Table'!P345, CHAR(10)), FIND("-", _xlfn.TEXTSPLIT('Data Table'!P345, CHAR(10)))+2,
                  SEARCH("hrs", _xlfn.TEXTSPLIT('Data Table'!P345, CHAR(10)))-SEARCH("-", _xlfn.TEXTSPLIT('Data Table'!P345, CHAR(10)))-2))/12)
               ), 2),
               "-"
            )
         )
      )
   )
)</f>
        <v>6</v>
      </c>
      <c r="O344" s="203" cm="1">
        <f t="array" ref="O344">IF('Data Table'!Q345="", "-",
   IF('Data Table'!Q345="-", "-",
      IF(ISNUMBER('Data Table'!Q345*1), 'Data Table'!Q345,
         IF(ISNUMBER(SEARCH("hrs", 'Data Table'!Q345)),
            IFERROR(
               ROUND(SUMPRODUCT(
                  VALUE(LEFT(_xlfn.TEXTSPLIT('Data Table'!Q345, CHAR(10)), FIND("-", _xlfn.TEXTSPLIT('Data Table'!Q345, CHAR(10)))-1)) *
                  (VALUE(MID(_xlfn.TEXTSPLIT('Data Table'!Q345, CHAR(10)), FIND("-", _xlfn.TEXTSPLIT('Data Table'!Q345, CHAR(10)))+2,
                  SEARCH("hrs", _xlfn.TEXTSPLIT('Data Table'!Q345, CHAR(10)))-SEARCH("-", _xlfn.TEXTSPLIT('Data Table'!Q345, CHAR(10)))-2))/12)
               ), 2),
               "-"
            )
         )
      )
   )
)</f>
        <v>6</v>
      </c>
      <c r="P344" s="203" cm="1">
        <f t="array" ref="P344">IF('Data Table'!R345="", "-",
   IF('Data Table'!R345="-", "-",
      IF(ISNUMBER('Data Table'!R345*1), 'Data Table'!R345,
         IF(ISNUMBER(SEARCH("hrs", 'Data Table'!R345)),
            IFERROR(
               ROUND(SUMPRODUCT(
                  VALUE(LEFT(_xlfn.TEXTSPLIT('Data Table'!R345, CHAR(10)), FIND("-", _xlfn.TEXTSPLIT('Data Table'!R345, CHAR(10)))-1)) *
                  (VALUE(MID(_xlfn.TEXTSPLIT('Data Table'!R345, CHAR(10)), FIND("-", _xlfn.TEXTSPLIT('Data Table'!R345, CHAR(10)))+2,
                  SEARCH("hrs", _xlfn.TEXTSPLIT('Data Table'!R345, CHAR(10)))-SEARCH("-", _xlfn.TEXTSPLIT('Data Table'!R345, CHAR(10)))-2))/12)
               ), 2),
               "-"
            )
         )
      )
   )
)</f>
        <v>3</v>
      </c>
      <c r="Q344" s="203" cm="1">
        <f t="array" ref="Q344">IF('Data Table'!S345="", "-",
   IF('Data Table'!S345="-", "-",
      IF(ISNUMBER('Data Table'!S345*1), 'Data Table'!S345,
         IF(ISNUMBER(SEARCH("hrs", 'Data Table'!S345)),
            IFERROR(
               ROUND(SUMPRODUCT(
                  VALUE(LEFT(_xlfn.TEXTSPLIT('Data Table'!S345, CHAR(10)), FIND("-", _xlfn.TEXTSPLIT('Data Table'!S345, CHAR(10)))-1)) *
                  (VALUE(MID(_xlfn.TEXTSPLIT('Data Table'!S345, CHAR(10)), FIND("-", _xlfn.TEXTSPLIT('Data Table'!S345, CHAR(10)))+2,
                  SEARCH("hrs", _xlfn.TEXTSPLIT('Data Table'!S345, CHAR(10)))-SEARCH("-", _xlfn.TEXTSPLIT('Data Table'!S345, CHAR(10)))-2))/12)
               ), 2),
               "-"
            )
         )
      )
   )
)</f>
        <v>3</v>
      </c>
      <c r="R344" s="203" cm="1">
        <f t="array" ref="R344">IF('Data Table'!T345="", "-",
   IF('Data Table'!T345="-", "-",
      IF(ISNUMBER('Data Table'!T345*1), 'Data Table'!T345,
         IF(ISNUMBER(SEARCH("hrs", 'Data Table'!T345)),
            IFERROR(
               ROUND(SUMPRODUCT(
                  VALUE(LEFT(_xlfn.TEXTSPLIT('Data Table'!T345, CHAR(10)), FIND("-", _xlfn.TEXTSPLIT('Data Table'!T345, CHAR(10)))-1)) *
                  (VALUE(MID(_xlfn.TEXTSPLIT('Data Table'!T345, CHAR(10)), FIND("-", _xlfn.TEXTSPLIT('Data Table'!T345, CHAR(10)))+2,
                  SEARCH("hrs", _xlfn.TEXTSPLIT('Data Table'!T345, CHAR(10)))-SEARCH("-", _xlfn.TEXTSPLIT('Data Table'!T345, CHAR(10)))-2))/12)
               ), 2),
               "-"
            )
         )
      )
   )
)</f>
        <v>7</v>
      </c>
      <c r="S344" s="203" cm="1">
        <f t="array" ref="S344">IF('Data Table'!U345="", "-",
   IF('Data Table'!U345="-", "-",
      IF(ISNUMBER('Data Table'!U345*1), 'Data Table'!U345,
         IF(ISNUMBER(SEARCH("hrs", 'Data Table'!U345)),
            IFERROR(
               ROUND(SUMPRODUCT(
                  VALUE(LEFT(_xlfn.TEXTSPLIT('Data Table'!U345, CHAR(10)), FIND("-", _xlfn.TEXTSPLIT('Data Table'!U345, CHAR(10)))-1)) *
                  (VALUE(MID(_xlfn.TEXTSPLIT('Data Table'!U345, CHAR(10)), FIND("-", _xlfn.TEXTSPLIT('Data Table'!U345, CHAR(10)))+2,
                  SEARCH("hrs", _xlfn.TEXTSPLIT('Data Table'!U345, CHAR(10)))-SEARCH("-", _xlfn.TEXTSPLIT('Data Table'!U345, CHAR(10)))-2))/12)
               ), 2),
               "-"
            )
         )
      )
   )
)</f>
        <v>7</v>
      </c>
      <c r="T344" s="414">
        <f>'Data Table'!X345</f>
        <v>0</v>
      </c>
      <c r="U344" s="414">
        <f>'Data Table'!Y345</f>
        <v>0</v>
      </c>
      <c r="V344" s="414">
        <f>'Data Table'!Z345</f>
        <v>0</v>
      </c>
    </row>
    <row r="345" spans="1:22" ht="15.75" customHeight="1">
      <c r="A345" s="405">
        <v>45655</v>
      </c>
      <c r="B345" s="203" cm="1">
        <f t="array" ref="B345">IF('Data Table'!B346="", "-",
   IF('Data Table'!B346="-", "-",
      IF(ISNUMBER('Data Table'!B346*1), 'Data Table'!B346,
         IF(ISNUMBER(SEARCH("hrs", 'Data Table'!B346)),
            IFERROR(
               ROUND(SUMPRODUCT(
                  VALUE(LEFT(_xlfn.TEXTSPLIT('Data Table'!B346, CHAR(10)), FIND("-", _xlfn.TEXTSPLIT('Data Table'!B346, CHAR(10)))-1)) *
                  (VALUE(MID(_xlfn.TEXTSPLIT('Data Table'!B346, CHAR(10)), FIND("-", _xlfn.TEXTSPLIT('Data Table'!B346, CHAR(10)))+2,
                  SEARCH("hrs", _xlfn.TEXTSPLIT('Data Table'!B346, CHAR(10)))-SEARCH("-", _xlfn.TEXTSPLIT('Data Table'!B346, CHAR(10)))-2))/12)
               ), 2),
               "-"
            )
         )
      )
   )
)</f>
        <v>178</v>
      </c>
      <c r="C345" s="203" cm="1">
        <f t="array" ref="C345">IF('Data Table'!C346="", "-",
   IF('Data Table'!C346="-", "-",
      IF(ISNUMBER('Data Table'!C346*1), 'Data Table'!C346,
         IF(ISNUMBER(SEARCH("hrs", 'Data Table'!C346)),
            IFERROR(
               ROUND(SUMPRODUCT(
                  VALUE(LEFT(_xlfn.TEXTSPLIT('Data Table'!C346, CHAR(10)), FIND("-", _xlfn.TEXTSPLIT('Data Table'!C346, CHAR(10)))-1)) *
                  (VALUE(MID(_xlfn.TEXTSPLIT('Data Table'!C346, CHAR(10)), FIND("-", _xlfn.TEXTSPLIT('Data Table'!C346, CHAR(10)))+2,
                  SEARCH("hrs", _xlfn.TEXTSPLIT('Data Table'!C346, CHAR(10)))-SEARCH("-", _xlfn.TEXTSPLIT('Data Table'!C346, CHAR(10)))-2))/12)
               ), 2),
               "-"
            )
         )
      )
   )
)</f>
        <v>188</v>
      </c>
      <c r="D345" s="203" cm="1">
        <f t="array" ref="D345">IF('Data Table'!D346="", "-",
   IF('Data Table'!D346="-", "-",
      IF(ISNUMBER('Data Table'!D346*1), 'Data Table'!D346,
         IF(ISNUMBER(SEARCH("hrs", 'Data Table'!D346)),
            IFERROR(
               ROUND(SUMPRODUCT(
                  VALUE(LEFT(_xlfn.TEXTSPLIT('Data Table'!D346, CHAR(10)), FIND("-", _xlfn.TEXTSPLIT('Data Table'!D346, CHAR(10)))-1)) *
                  (VALUE(MID(_xlfn.TEXTSPLIT('Data Table'!D346, CHAR(10)), FIND("-", _xlfn.TEXTSPLIT('Data Table'!D346, CHAR(10)))+2,
                  SEARCH("hrs", _xlfn.TEXTSPLIT('Data Table'!D346, CHAR(10)))-SEARCH("-", _xlfn.TEXTSPLIT('Data Table'!D346, CHAR(10)))-2))/12)
               ), 2),
               "-"
            )
         )
      )
   )
)</f>
        <v>30</v>
      </c>
      <c r="E345" s="203" cm="1">
        <f t="array" ref="E345">IF('Data Table'!E346="", "-",
   IF('Data Table'!E346="-", "-",
      IF(ISNUMBER('Data Table'!E346*1), 'Data Table'!E346,
         IF(ISNUMBER(SEARCH("hrs", 'Data Table'!E346)),
            IFERROR(
               ROUND(SUMPRODUCT(
                  VALUE(LEFT(_xlfn.TEXTSPLIT('Data Table'!E346, CHAR(10)), FIND("-", _xlfn.TEXTSPLIT('Data Table'!E346, CHAR(10)))-1)) *
                  (VALUE(MID(_xlfn.TEXTSPLIT('Data Table'!E346, CHAR(10)), FIND("-", _xlfn.TEXTSPLIT('Data Table'!E346, CHAR(10)))+2,
                  SEARCH("hrs", _xlfn.TEXTSPLIT('Data Table'!E346, CHAR(10)))-SEARCH("-", _xlfn.TEXTSPLIT('Data Table'!E346, CHAR(10)))-2))/12)
               ), 2),
               "-"
            )
         )
      )
   )
)</f>
        <v>29</v>
      </c>
      <c r="F345" s="203" cm="1">
        <f t="array" ref="F345">IF('Data Table'!F346="", "-",
   IF('Data Table'!F346="-", "-",
      IF(ISNUMBER('Data Table'!F346*1), 'Data Table'!F346,
         IF(ISNUMBER(SEARCH("hrs", 'Data Table'!F346)),
            IFERROR(
               ROUND(SUMPRODUCT(
                  VALUE(LEFT(_xlfn.TEXTSPLIT('Data Table'!F346, CHAR(10)), FIND("-", _xlfn.TEXTSPLIT('Data Table'!F346, CHAR(10)))-1)) *
                  (VALUE(MID(_xlfn.TEXTSPLIT('Data Table'!F346, CHAR(10)), FIND("-", _xlfn.TEXTSPLIT('Data Table'!F346, CHAR(10)))+2,
                  SEARCH("hrs", _xlfn.TEXTSPLIT('Data Table'!F346, CHAR(10)))-SEARCH("-", _xlfn.TEXTSPLIT('Data Table'!F346, CHAR(10)))-2))/12)
               ), 2),
               "-"
            )
         )
      )
   )
)</f>
        <v>10</v>
      </c>
      <c r="G345" s="203" cm="1">
        <f t="array" ref="G345">IF('Data Table'!G346="", "-",
   IF('Data Table'!G346="-", "-",
      IF(ISNUMBER('Data Table'!G346*1), 'Data Table'!G346,
         IF(ISNUMBER(SEARCH("hrs", 'Data Table'!G346)),
            IFERROR(
               ROUND(SUMPRODUCT(
                  VALUE(LEFT(_xlfn.TEXTSPLIT('Data Table'!G346, CHAR(10)), FIND("-", _xlfn.TEXTSPLIT('Data Table'!G346, CHAR(10)))-1)) *
                  (VALUE(MID(_xlfn.TEXTSPLIT('Data Table'!G346, CHAR(10)), FIND("-", _xlfn.TEXTSPLIT('Data Table'!G346, CHAR(10)))+2,
                  SEARCH("hrs", _xlfn.TEXTSPLIT('Data Table'!G346, CHAR(10)))-SEARCH("-", _xlfn.TEXTSPLIT('Data Table'!G346, CHAR(10)))-2))/12)
               ), 2),
               "-"
            )
         )
      )
   )
)</f>
        <v>8</v>
      </c>
      <c r="H345" s="203" cm="1">
        <f t="array" ref="H345">IF('Data Table'!H346="", "-",
   IF('Data Table'!H346="-", "-",
      IF(ISNUMBER('Data Table'!H346*1), 'Data Table'!H346,
         IF(ISNUMBER(SEARCH("hrs", 'Data Table'!H346)),
            IFERROR(
               ROUND(SUMPRODUCT(
                  VALUE(LEFT(_xlfn.TEXTSPLIT('Data Table'!H346, CHAR(10)), FIND("-", _xlfn.TEXTSPLIT('Data Table'!H346, CHAR(10)))-1)) *
                  (VALUE(MID(_xlfn.TEXTSPLIT('Data Table'!H346, CHAR(10)), FIND("-", _xlfn.TEXTSPLIT('Data Table'!H346, CHAR(10)))+2,
                  SEARCH("hrs", _xlfn.TEXTSPLIT('Data Table'!H346, CHAR(10)))-SEARCH("-", _xlfn.TEXTSPLIT('Data Table'!H346, CHAR(10)))-2))/12)
               ), 2),
               "-"
            )
         )
      )
   )
)</f>
        <v>10</v>
      </c>
      <c r="I345" s="203" cm="1">
        <f t="array" ref="I345">IF('Data Table'!I346="", "-",
   IF('Data Table'!I346="-", "-",
      IF(ISNUMBER('Data Table'!I346*1), 'Data Table'!I346,
         IF(ISNUMBER(SEARCH("hrs", 'Data Table'!I346)),
            IFERROR(
               ROUND(SUMPRODUCT(
                  VALUE(LEFT(_xlfn.TEXTSPLIT('Data Table'!I346, CHAR(10)), FIND("-", _xlfn.TEXTSPLIT('Data Table'!I346, CHAR(10)))-1)) *
                  (VALUE(MID(_xlfn.TEXTSPLIT('Data Table'!I346, CHAR(10)), FIND("-", _xlfn.TEXTSPLIT('Data Table'!I346, CHAR(10)))+2,
                  SEARCH("hrs", _xlfn.TEXTSPLIT('Data Table'!I346, CHAR(10)))-SEARCH("-", _xlfn.TEXTSPLIT('Data Table'!I346, CHAR(10)))-2))/12)
               ), 2),
               "-"
            )
         )
      )
   )
)</f>
        <v>10</v>
      </c>
      <c r="J345" s="203" cm="1">
        <f t="array" ref="J345">IF('Data Table'!J346="", "-",
   IF('Data Table'!J346="-", "-",
      IF(ISNUMBER('Data Table'!J346*1), 'Data Table'!J346,
         IF(ISNUMBER(SEARCH("hrs", 'Data Table'!J346)),
            IFERROR(
               ROUND(SUMPRODUCT(
                  VALUE(LEFT(_xlfn.TEXTSPLIT('Data Table'!J346, CHAR(10)), FIND("-", _xlfn.TEXTSPLIT('Data Table'!J346, CHAR(10)))-1)) *
                  (VALUE(MID(_xlfn.TEXTSPLIT('Data Table'!J346, CHAR(10)), FIND("-", _xlfn.TEXTSPLIT('Data Table'!J346, CHAR(10)))+2,
                  SEARCH("hrs", _xlfn.TEXTSPLIT('Data Table'!J346, CHAR(10)))-SEARCH("-", _xlfn.TEXTSPLIT('Data Table'!J346, CHAR(10)))-2))/12)
               ), 2),
               "-"
            )
         )
      )
   )
)</f>
        <v>3</v>
      </c>
      <c r="K345" s="203" cm="1">
        <f t="array" ref="K345">IF('Data Table'!K346="", "-",
   IF('Data Table'!K346="-", "-",
      IF(ISNUMBER('Data Table'!K346*1), 'Data Table'!K346,
         IF(ISNUMBER(SEARCH("hrs", 'Data Table'!K346)),
            IFERROR(
               ROUND(SUMPRODUCT(
                  VALUE(LEFT(_xlfn.TEXTSPLIT('Data Table'!K346, CHAR(10)), FIND("-", _xlfn.TEXTSPLIT('Data Table'!K346, CHAR(10)))-1)) *
                  (VALUE(MID(_xlfn.TEXTSPLIT('Data Table'!K346, CHAR(10)), FIND("-", _xlfn.TEXTSPLIT('Data Table'!K346, CHAR(10)))+2,
                  SEARCH("hrs", _xlfn.TEXTSPLIT('Data Table'!K346, CHAR(10)))-SEARCH("-", _xlfn.TEXTSPLIT('Data Table'!K346, CHAR(10)))-2))/12)
               ), 2),
               "-"
            )
         )
      )
   )
)</f>
        <v>3</v>
      </c>
      <c r="L345" s="203" cm="1">
        <f t="array" ref="L345">IF('Data Table'!N346="", "-",
   IF('Data Table'!N346="-", "-",
      IF(ISNUMBER('Data Table'!N346*1), 'Data Table'!N346,
         IF(ISNUMBER(SEARCH("hrs", 'Data Table'!N346)),
            IFERROR(
               ROUND(SUMPRODUCT(
                  VALUE(LEFT(_xlfn.TEXTSPLIT('Data Table'!N346, CHAR(10)), FIND("-", _xlfn.TEXTSPLIT('Data Table'!N346, CHAR(10)))-1)) *
                  (VALUE(MID(_xlfn.TEXTSPLIT('Data Table'!N346, CHAR(10)), FIND("-", _xlfn.TEXTSPLIT('Data Table'!N346, CHAR(10)))+2,
                  SEARCH("hrs", _xlfn.TEXTSPLIT('Data Table'!N346, CHAR(10)))-SEARCH("-", _xlfn.TEXTSPLIT('Data Table'!N346, CHAR(10)))-2))/12)
               ), 2),
               "-"
            )
         )
      )
   )
)</f>
        <v>2</v>
      </c>
      <c r="M345" s="203" cm="1">
        <f t="array" ref="M345">IF('Data Table'!O346="", "-",
   IF('Data Table'!O346="-", "-",
      IF(ISNUMBER('Data Table'!O346*1), 'Data Table'!O346,
         IF(ISNUMBER(SEARCH("hrs", 'Data Table'!O346)),
            IFERROR(
               ROUND(SUMPRODUCT(
                  VALUE(LEFT(_xlfn.TEXTSPLIT('Data Table'!O346, CHAR(10)), FIND("-", _xlfn.TEXTSPLIT('Data Table'!O346, CHAR(10)))-1)) *
                  (VALUE(MID(_xlfn.TEXTSPLIT('Data Table'!O346, CHAR(10)), FIND("-", _xlfn.TEXTSPLIT('Data Table'!O346, CHAR(10)))+2,
                  SEARCH("hrs", _xlfn.TEXTSPLIT('Data Table'!O346, CHAR(10)))-SEARCH("-", _xlfn.TEXTSPLIT('Data Table'!O346, CHAR(10)))-2))/12)
               ), 2),
               "-"
            )
         )
      )
   )
)</f>
        <v>2</v>
      </c>
      <c r="N345" s="203" cm="1">
        <f t="array" ref="N345">IF('Data Table'!P346="", "-",
   IF('Data Table'!P346="-", "-",
      IF(ISNUMBER('Data Table'!P346*1), 'Data Table'!P346,
         IF(ISNUMBER(SEARCH("hrs", 'Data Table'!P346)),
            IFERROR(
               ROUND(SUMPRODUCT(
                  VALUE(LEFT(_xlfn.TEXTSPLIT('Data Table'!P346, CHAR(10)), FIND("-", _xlfn.TEXTSPLIT('Data Table'!P346, CHAR(10)))-1)) *
                  (VALUE(MID(_xlfn.TEXTSPLIT('Data Table'!P346, CHAR(10)), FIND("-", _xlfn.TEXTSPLIT('Data Table'!P346, CHAR(10)))+2,
                  SEARCH("hrs", _xlfn.TEXTSPLIT('Data Table'!P346, CHAR(10)))-SEARCH("-", _xlfn.TEXTSPLIT('Data Table'!P346, CHAR(10)))-2))/12)
               ), 2),
               "-"
            )
         )
      )
   )
)</f>
        <v>6</v>
      </c>
      <c r="O345" s="203" cm="1">
        <f t="array" ref="O345">IF('Data Table'!Q346="", "-",
   IF('Data Table'!Q346="-", "-",
      IF(ISNUMBER('Data Table'!Q346*1), 'Data Table'!Q346,
         IF(ISNUMBER(SEARCH("hrs", 'Data Table'!Q346)),
            IFERROR(
               ROUND(SUMPRODUCT(
                  VALUE(LEFT(_xlfn.TEXTSPLIT('Data Table'!Q346, CHAR(10)), FIND("-", _xlfn.TEXTSPLIT('Data Table'!Q346, CHAR(10)))-1)) *
                  (VALUE(MID(_xlfn.TEXTSPLIT('Data Table'!Q346, CHAR(10)), FIND("-", _xlfn.TEXTSPLIT('Data Table'!Q346, CHAR(10)))+2,
                  SEARCH("hrs", _xlfn.TEXTSPLIT('Data Table'!Q346, CHAR(10)))-SEARCH("-", _xlfn.TEXTSPLIT('Data Table'!Q346, CHAR(10)))-2))/12)
               ), 2),
               "-"
            )
         )
      )
   )
)</f>
        <v>6</v>
      </c>
      <c r="P345" s="203" cm="1">
        <f t="array" ref="P345">IF('Data Table'!R346="", "-",
   IF('Data Table'!R346="-", "-",
      IF(ISNUMBER('Data Table'!R346*1), 'Data Table'!R346,
         IF(ISNUMBER(SEARCH("hrs", 'Data Table'!R346)),
            IFERROR(
               ROUND(SUMPRODUCT(
                  VALUE(LEFT(_xlfn.TEXTSPLIT('Data Table'!R346, CHAR(10)), FIND("-", _xlfn.TEXTSPLIT('Data Table'!R346, CHAR(10)))-1)) *
                  (VALUE(MID(_xlfn.TEXTSPLIT('Data Table'!R346, CHAR(10)), FIND("-", _xlfn.TEXTSPLIT('Data Table'!R346, CHAR(10)))+2,
                  SEARCH("hrs", _xlfn.TEXTSPLIT('Data Table'!R346, CHAR(10)))-SEARCH("-", _xlfn.TEXTSPLIT('Data Table'!R346, CHAR(10)))-2))/12)
               ), 2),
               "-"
            )
         )
      )
   )
)</f>
        <v>3</v>
      </c>
      <c r="Q345" s="203" cm="1">
        <f t="array" ref="Q345">IF('Data Table'!S346="", "-",
   IF('Data Table'!S346="-", "-",
      IF(ISNUMBER('Data Table'!S346*1), 'Data Table'!S346,
         IF(ISNUMBER(SEARCH("hrs", 'Data Table'!S346)),
            IFERROR(
               ROUND(SUMPRODUCT(
                  VALUE(LEFT(_xlfn.TEXTSPLIT('Data Table'!S346, CHAR(10)), FIND("-", _xlfn.TEXTSPLIT('Data Table'!S346, CHAR(10)))-1)) *
                  (VALUE(MID(_xlfn.TEXTSPLIT('Data Table'!S346, CHAR(10)), FIND("-", _xlfn.TEXTSPLIT('Data Table'!S346, CHAR(10)))+2,
                  SEARCH("hrs", _xlfn.TEXTSPLIT('Data Table'!S346, CHAR(10)))-SEARCH("-", _xlfn.TEXTSPLIT('Data Table'!S346, CHAR(10)))-2))/12)
               ), 2),
               "-"
            )
         )
      )
   )
)</f>
        <v>3</v>
      </c>
      <c r="R345" s="203" cm="1">
        <f t="array" ref="R345">IF('Data Table'!T346="", "-",
   IF('Data Table'!T346="-", "-",
      IF(ISNUMBER('Data Table'!T346*1), 'Data Table'!T346,
         IF(ISNUMBER(SEARCH("hrs", 'Data Table'!T346)),
            IFERROR(
               ROUND(SUMPRODUCT(
                  VALUE(LEFT(_xlfn.TEXTSPLIT('Data Table'!T346, CHAR(10)), FIND("-", _xlfn.TEXTSPLIT('Data Table'!T346, CHAR(10)))-1)) *
                  (VALUE(MID(_xlfn.TEXTSPLIT('Data Table'!T346, CHAR(10)), FIND("-", _xlfn.TEXTSPLIT('Data Table'!T346, CHAR(10)))+2,
                  SEARCH("hrs", _xlfn.TEXTSPLIT('Data Table'!T346, CHAR(10)))-SEARCH("-", _xlfn.TEXTSPLIT('Data Table'!T346, CHAR(10)))-2))/12)
               ), 2),
               "-"
            )
         )
      )
   )
)</f>
        <v>7</v>
      </c>
      <c r="S345" s="203" cm="1">
        <f t="array" ref="S345">IF('Data Table'!U346="", "-",
   IF('Data Table'!U346="-", "-",
      IF(ISNUMBER('Data Table'!U346*1), 'Data Table'!U346,
         IF(ISNUMBER(SEARCH("hrs", 'Data Table'!U346)),
            IFERROR(
               ROUND(SUMPRODUCT(
                  VALUE(LEFT(_xlfn.TEXTSPLIT('Data Table'!U346, CHAR(10)), FIND("-", _xlfn.TEXTSPLIT('Data Table'!U346, CHAR(10)))-1)) *
                  (VALUE(MID(_xlfn.TEXTSPLIT('Data Table'!U346, CHAR(10)), FIND("-", _xlfn.TEXTSPLIT('Data Table'!U346, CHAR(10)))+2,
                  SEARCH("hrs", _xlfn.TEXTSPLIT('Data Table'!U346, CHAR(10)))-SEARCH("-", _xlfn.TEXTSPLIT('Data Table'!U346, CHAR(10)))-2))/12)
               ), 2),
               "-"
            )
         )
      )
   )
)</f>
        <v>7</v>
      </c>
      <c r="T345" s="414">
        <f>'Data Table'!X346</f>
        <v>0</v>
      </c>
      <c r="U345" s="414">
        <f>'Data Table'!Y346</f>
        <v>0</v>
      </c>
      <c r="V345" s="414">
        <f>'Data Table'!Z346</f>
        <v>0</v>
      </c>
    </row>
    <row r="346" spans="1:22" ht="15.75" customHeight="1">
      <c r="A346" s="405">
        <v>45656</v>
      </c>
      <c r="B346" s="203" cm="1">
        <f t="array" ref="B346">IF('Data Table'!B347="", "-",
   IF('Data Table'!B347="-", "-",
      IF(ISNUMBER('Data Table'!B347*1), 'Data Table'!B347,
         IF(ISNUMBER(SEARCH("hrs", 'Data Table'!B347)),
            IFERROR(
               ROUND(SUMPRODUCT(
                  VALUE(LEFT(_xlfn.TEXTSPLIT('Data Table'!B347, CHAR(10)), FIND("-", _xlfn.TEXTSPLIT('Data Table'!B347, CHAR(10)))-1)) *
                  (VALUE(MID(_xlfn.TEXTSPLIT('Data Table'!B347, CHAR(10)), FIND("-", _xlfn.TEXTSPLIT('Data Table'!B347, CHAR(10)))+2,
                  SEARCH("hrs", _xlfn.TEXTSPLIT('Data Table'!B347, CHAR(10)))-SEARCH("-", _xlfn.TEXTSPLIT('Data Table'!B347, CHAR(10)))-2))/12)
               ), 2),
               "-"
            )
         )
      )
   )
)</f>
        <v>175</v>
      </c>
      <c r="C346" s="203" cm="1">
        <f t="array" ref="C346">IF('Data Table'!C347="", "-",
   IF('Data Table'!C347="-", "-",
      IF(ISNUMBER('Data Table'!C347*1), 'Data Table'!C347,
         IF(ISNUMBER(SEARCH("hrs", 'Data Table'!C347)),
            IFERROR(
               ROUND(SUMPRODUCT(
                  VALUE(LEFT(_xlfn.TEXTSPLIT('Data Table'!C347, CHAR(10)), FIND("-", _xlfn.TEXTSPLIT('Data Table'!C347, CHAR(10)))-1)) *
                  (VALUE(MID(_xlfn.TEXTSPLIT('Data Table'!C347, CHAR(10)), FIND("-", _xlfn.TEXTSPLIT('Data Table'!C347, CHAR(10)))+2,
                  SEARCH("hrs", _xlfn.TEXTSPLIT('Data Table'!C347, CHAR(10)))-SEARCH("-", _xlfn.TEXTSPLIT('Data Table'!C347, CHAR(10)))-2))/12)
               ), 2),
               "-"
            )
         )
      )
   )
)</f>
        <v>174</v>
      </c>
      <c r="D346" s="203" cm="1">
        <f t="array" ref="D346">IF('Data Table'!D347="", "-",
   IF('Data Table'!D347="-", "-",
      IF(ISNUMBER('Data Table'!D347*1), 'Data Table'!D347,
         IF(ISNUMBER(SEARCH("hrs", 'Data Table'!D347)),
            IFERROR(
               ROUND(SUMPRODUCT(
                  VALUE(LEFT(_xlfn.TEXTSPLIT('Data Table'!D347, CHAR(10)), FIND("-", _xlfn.TEXTSPLIT('Data Table'!D347, CHAR(10)))-1)) *
                  (VALUE(MID(_xlfn.TEXTSPLIT('Data Table'!D347, CHAR(10)), FIND("-", _xlfn.TEXTSPLIT('Data Table'!D347, CHAR(10)))+2,
                  SEARCH("hrs", _xlfn.TEXTSPLIT('Data Table'!D347, CHAR(10)))-SEARCH("-", _xlfn.TEXTSPLIT('Data Table'!D347, CHAR(10)))-2))/12)
               ), 2),
               "-"
            )
         )
      )
   )
)</f>
        <v>30</v>
      </c>
      <c r="E346" s="203" cm="1">
        <f t="array" ref="E346">IF('Data Table'!E347="", "-",
   IF('Data Table'!E347="-", "-",
      IF(ISNUMBER('Data Table'!E347*1), 'Data Table'!E347,
         IF(ISNUMBER(SEARCH("hrs", 'Data Table'!E347)),
            IFERROR(
               ROUND(SUMPRODUCT(
                  VALUE(LEFT(_xlfn.TEXTSPLIT('Data Table'!E347, CHAR(10)), FIND("-", _xlfn.TEXTSPLIT('Data Table'!E347, CHAR(10)))-1)) *
                  (VALUE(MID(_xlfn.TEXTSPLIT('Data Table'!E347, CHAR(10)), FIND("-", _xlfn.TEXTSPLIT('Data Table'!E347, CHAR(10)))+2,
                  SEARCH("hrs", _xlfn.TEXTSPLIT('Data Table'!E347, CHAR(10)))-SEARCH("-", _xlfn.TEXTSPLIT('Data Table'!E347, CHAR(10)))-2))/12)
               ), 2),
               "-"
            )
         )
      )
   )
)</f>
        <v>30</v>
      </c>
      <c r="F346" s="203" cm="1">
        <f t="array" ref="F346">IF('Data Table'!F347="", "-",
   IF('Data Table'!F347="-", "-",
      IF(ISNUMBER('Data Table'!F347*1), 'Data Table'!F347,
         IF(ISNUMBER(SEARCH("hrs", 'Data Table'!F347)),
            IFERROR(
               ROUND(SUMPRODUCT(
                  VALUE(LEFT(_xlfn.TEXTSPLIT('Data Table'!F347, CHAR(10)), FIND("-", _xlfn.TEXTSPLIT('Data Table'!F347, CHAR(10)))-1)) *
                  (VALUE(MID(_xlfn.TEXTSPLIT('Data Table'!F347, CHAR(10)), FIND("-", _xlfn.TEXTSPLIT('Data Table'!F347, CHAR(10)))+2,
                  SEARCH("hrs", _xlfn.TEXTSPLIT('Data Table'!F347, CHAR(10)))-SEARCH("-", _xlfn.TEXTSPLIT('Data Table'!F347, CHAR(10)))-2))/12)
               ), 2),
               "-"
            )
         )
      )
   )
)</f>
        <v>9</v>
      </c>
      <c r="G346" s="203" cm="1">
        <f t="array" ref="G346">IF('Data Table'!G347="", "-",
   IF('Data Table'!G347="-", "-",
      IF(ISNUMBER('Data Table'!G347*1), 'Data Table'!G347,
         IF(ISNUMBER(SEARCH("hrs", 'Data Table'!G347)),
            IFERROR(
               ROUND(SUMPRODUCT(
                  VALUE(LEFT(_xlfn.TEXTSPLIT('Data Table'!G347, CHAR(10)), FIND("-", _xlfn.TEXTSPLIT('Data Table'!G347, CHAR(10)))-1)) *
                  (VALUE(MID(_xlfn.TEXTSPLIT('Data Table'!G347, CHAR(10)), FIND("-", _xlfn.TEXTSPLIT('Data Table'!G347, CHAR(10)))+2,
                  SEARCH("hrs", _xlfn.TEXTSPLIT('Data Table'!G347, CHAR(10)))-SEARCH("-", _xlfn.TEXTSPLIT('Data Table'!G347, CHAR(10)))-2))/12)
               ), 2),
               "-"
            )
         )
      )
   )
)</f>
        <v>10</v>
      </c>
      <c r="H346" s="203" cm="1">
        <f t="array" ref="H346">IF('Data Table'!H347="", "-",
   IF('Data Table'!H347="-", "-",
      IF(ISNUMBER('Data Table'!H347*1), 'Data Table'!H347,
         IF(ISNUMBER(SEARCH("hrs", 'Data Table'!H347)),
            IFERROR(
               ROUND(SUMPRODUCT(
                  VALUE(LEFT(_xlfn.TEXTSPLIT('Data Table'!H347, CHAR(10)), FIND("-", _xlfn.TEXTSPLIT('Data Table'!H347, CHAR(10)))-1)) *
                  (VALUE(MID(_xlfn.TEXTSPLIT('Data Table'!H347, CHAR(10)), FIND("-", _xlfn.TEXTSPLIT('Data Table'!H347, CHAR(10)))+2,
                  SEARCH("hrs", _xlfn.TEXTSPLIT('Data Table'!H347, CHAR(10)))-SEARCH("-", _xlfn.TEXTSPLIT('Data Table'!H347, CHAR(10)))-2))/12)
               ), 2),
               "-"
            )
         )
      )
   )
)</f>
        <v>10</v>
      </c>
      <c r="I346" s="203" cm="1">
        <f t="array" ref="I346">IF('Data Table'!I347="", "-",
   IF('Data Table'!I347="-", "-",
      IF(ISNUMBER('Data Table'!I347*1), 'Data Table'!I347,
         IF(ISNUMBER(SEARCH("hrs", 'Data Table'!I347)),
            IFERROR(
               ROUND(SUMPRODUCT(
                  VALUE(LEFT(_xlfn.TEXTSPLIT('Data Table'!I347, CHAR(10)), FIND("-", _xlfn.TEXTSPLIT('Data Table'!I347, CHAR(10)))-1)) *
                  (VALUE(MID(_xlfn.TEXTSPLIT('Data Table'!I347, CHAR(10)), FIND("-", _xlfn.TEXTSPLIT('Data Table'!I347, CHAR(10)))+2,
                  SEARCH("hrs", _xlfn.TEXTSPLIT('Data Table'!I347, CHAR(10)))-SEARCH("-", _xlfn.TEXTSPLIT('Data Table'!I347, CHAR(10)))-2))/12)
               ), 2),
               "-"
            )
         )
      )
   )
)</f>
        <v>10</v>
      </c>
      <c r="J346" s="203" cm="1">
        <f t="array" ref="J346">IF('Data Table'!J347="", "-",
   IF('Data Table'!J347="-", "-",
      IF(ISNUMBER('Data Table'!J347*1), 'Data Table'!J347,
         IF(ISNUMBER(SEARCH("hrs", 'Data Table'!J347)),
            IFERROR(
               ROUND(SUMPRODUCT(
                  VALUE(LEFT(_xlfn.TEXTSPLIT('Data Table'!J347, CHAR(10)), FIND("-", _xlfn.TEXTSPLIT('Data Table'!J347, CHAR(10)))-1)) *
                  (VALUE(MID(_xlfn.TEXTSPLIT('Data Table'!J347, CHAR(10)), FIND("-", _xlfn.TEXTSPLIT('Data Table'!J347, CHAR(10)))+2,
                  SEARCH("hrs", _xlfn.TEXTSPLIT('Data Table'!J347, CHAR(10)))-SEARCH("-", _xlfn.TEXTSPLIT('Data Table'!J347, CHAR(10)))-2))/12)
               ), 2),
               "-"
            )
         )
      )
   )
)</f>
        <v>3</v>
      </c>
      <c r="K346" s="203" cm="1">
        <f t="array" ref="K346">IF('Data Table'!K347="", "-",
   IF('Data Table'!K347="-", "-",
      IF(ISNUMBER('Data Table'!K347*1), 'Data Table'!K347,
         IF(ISNUMBER(SEARCH("hrs", 'Data Table'!K347)),
            IFERROR(
               ROUND(SUMPRODUCT(
                  VALUE(LEFT(_xlfn.TEXTSPLIT('Data Table'!K347, CHAR(10)), FIND("-", _xlfn.TEXTSPLIT('Data Table'!K347, CHAR(10)))-1)) *
                  (VALUE(MID(_xlfn.TEXTSPLIT('Data Table'!K347, CHAR(10)), FIND("-", _xlfn.TEXTSPLIT('Data Table'!K347, CHAR(10)))+2,
                  SEARCH("hrs", _xlfn.TEXTSPLIT('Data Table'!K347, CHAR(10)))-SEARCH("-", _xlfn.TEXTSPLIT('Data Table'!K347, CHAR(10)))-2))/12)
               ), 2),
               "-"
            )
         )
      )
   )
)</f>
        <v>3</v>
      </c>
      <c r="L346" s="203" cm="1">
        <f t="array" ref="L346">IF('Data Table'!N347="", "-",
   IF('Data Table'!N347="-", "-",
      IF(ISNUMBER('Data Table'!N347*1), 'Data Table'!N347,
         IF(ISNUMBER(SEARCH("hrs", 'Data Table'!N347)),
            IFERROR(
               ROUND(SUMPRODUCT(
                  VALUE(LEFT(_xlfn.TEXTSPLIT('Data Table'!N347, CHAR(10)), FIND("-", _xlfn.TEXTSPLIT('Data Table'!N347, CHAR(10)))-1)) *
                  (VALUE(MID(_xlfn.TEXTSPLIT('Data Table'!N347, CHAR(10)), FIND("-", _xlfn.TEXTSPLIT('Data Table'!N347, CHAR(10)))+2,
                  SEARCH("hrs", _xlfn.TEXTSPLIT('Data Table'!N347, CHAR(10)))-SEARCH("-", _xlfn.TEXTSPLIT('Data Table'!N347, CHAR(10)))-2))/12)
               ), 2),
               "-"
            )
         )
      )
   )
)</f>
        <v>2.58</v>
      </c>
      <c r="M346" s="203" cm="1">
        <f t="array" ref="M346">IF('Data Table'!O347="", "-",
   IF('Data Table'!O347="-", "-",
      IF(ISNUMBER('Data Table'!O347*1), 'Data Table'!O347,
         IF(ISNUMBER(SEARCH("hrs", 'Data Table'!O347)),
            IFERROR(
               ROUND(SUMPRODUCT(
                  VALUE(LEFT(_xlfn.TEXTSPLIT('Data Table'!O347, CHAR(10)), FIND("-", _xlfn.TEXTSPLIT('Data Table'!O347, CHAR(10)))-1)) *
                  (VALUE(MID(_xlfn.TEXTSPLIT('Data Table'!O347, CHAR(10)), FIND("-", _xlfn.TEXTSPLIT('Data Table'!O347, CHAR(10)))+2,
                  SEARCH("hrs", _xlfn.TEXTSPLIT('Data Table'!O347, CHAR(10)))-SEARCH("-", _xlfn.TEXTSPLIT('Data Table'!O347, CHAR(10)))-2))/12)
               ), 2),
               "-"
            )
         )
      )
   )
)</f>
        <v>1.5</v>
      </c>
      <c r="N346" s="203" cm="1">
        <f t="array" ref="N346">IF('Data Table'!P347="", "-",
   IF('Data Table'!P347="-", "-",
      IF(ISNUMBER('Data Table'!P347*1), 'Data Table'!P347,
         IF(ISNUMBER(SEARCH("hrs", 'Data Table'!P347)),
            IFERROR(
               ROUND(SUMPRODUCT(
                  VALUE(LEFT(_xlfn.TEXTSPLIT('Data Table'!P347, CHAR(10)), FIND("-", _xlfn.TEXTSPLIT('Data Table'!P347, CHAR(10)))-1)) *
                  (VALUE(MID(_xlfn.TEXTSPLIT('Data Table'!P347, CHAR(10)), FIND("-", _xlfn.TEXTSPLIT('Data Table'!P347, CHAR(10)))+2,
                  SEARCH("hrs", _xlfn.TEXTSPLIT('Data Table'!P347, CHAR(10)))-SEARCH("-", _xlfn.TEXTSPLIT('Data Table'!P347, CHAR(10)))-2))/12)
               ), 2),
               "-"
            )
         )
      )
   )
)</f>
        <v>7</v>
      </c>
      <c r="O346" s="203" cm="1">
        <f t="array" ref="O346">IF('Data Table'!Q347="", "-",
   IF('Data Table'!Q347="-", "-",
      IF(ISNUMBER('Data Table'!Q347*1), 'Data Table'!Q347,
         IF(ISNUMBER(SEARCH("hrs", 'Data Table'!Q347)),
            IFERROR(
               ROUND(SUMPRODUCT(
                  VALUE(LEFT(_xlfn.TEXTSPLIT('Data Table'!Q347, CHAR(10)), FIND("-", _xlfn.TEXTSPLIT('Data Table'!Q347, CHAR(10)))-1)) *
                  (VALUE(MID(_xlfn.TEXTSPLIT('Data Table'!Q347, CHAR(10)), FIND("-", _xlfn.TEXTSPLIT('Data Table'!Q347, CHAR(10)))+2,
                  SEARCH("hrs", _xlfn.TEXTSPLIT('Data Table'!Q347, CHAR(10)))-SEARCH("-", _xlfn.TEXTSPLIT('Data Table'!Q347, CHAR(10)))-2))/12)
               ), 2),
               "-"
            )
         )
      )
   )
)</f>
        <v>6</v>
      </c>
      <c r="P346" s="203" cm="1">
        <f t="array" ref="P346">IF('Data Table'!R347="", "-",
   IF('Data Table'!R347="-", "-",
      IF(ISNUMBER('Data Table'!R347*1), 'Data Table'!R347,
         IF(ISNUMBER(SEARCH("hrs", 'Data Table'!R347)),
            IFERROR(
               ROUND(SUMPRODUCT(
                  VALUE(LEFT(_xlfn.TEXTSPLIT('Data Table'!R347, CHAR(10)), FIND("-", _xlfn.TEXTSPLIT('Data Table'!R347, CHAR(10)))-1)) *
                  (VALUE(MID(_xlfn.TEXTSPLIT('Data Table'!R347, CHAR(10)), FIND("-", _xlfn.TEXTSPLIT('Data Table'!R347, CHAR(10)))+2,
                  SEARCH("hrs", _xlfn.TEXTSPLIT('Data Table'!R347, CHAR(10)))-SEARCH("-", _xlfn.TEXTSPLIT('Data Table'!R347, CHAR(10)))-2))/12)
               ), 2),
               "-"
            )
         )
      )
   )
)</f>
        <v>3</v>
      </c>
      <c r="Q346" s="203" cm="1">
        <f t="array" ref="Q346">IF('Data Table'!S347="", "-",
   IF('Data Table'!S347="-", "-",
      IF(ISNUMBER('Data Table'!S347*1), 'Data Table'!S347,
         IF(ISNUMBER(SEARCH("hrs", 'Data Table'!S347)),
            IFERROR(
               ROUND(SUMPRODUCT(
                  VALUE(LEFT(_xlfn.TEXTSPLIT('Data Table'!S347, CHAR(10)), FIND("-", _xlfn.TEXTSPLIT('Data Table'!S347, CHAR(10)))-1)) *
                  (VALUE(MID(_xlfn.TEXTSPLIT('Data Table'!S347, CHAR(10)), FIND("-", _xlfn.TEXTSPLIT('Data Table'!S347, CHAR(10)))+2,
                  SEARCH("hrs", _xlfn.TEXTSPLIT('Data Table'!S347, CHAR(10)))-SEARCH("-", _xlfn.TEXTSPLIT('Data Table'!S347, CHAR(10)))-2))/12)
               ), 2),
               "-"
            )
         )
      )
   )
)</f>
        <v>3</v>
      </c>
      <c r="R346" s="203" cm="1">
        <f t="array" ref="R346">IF('Data Table'!T347="", "-",
   IF('Data Table'!T347="-", "-",
      IF(ISNUMBER('Data Table'!T347*1), 'Data Table'!T347,
         IF(ISNUMBER(SEARCH("hrs", 'Data Table'!T347)),
            IFERROR(
               ROUND(SUMPRODUCT(
                  VALUE(LEFT(_xlfn.TEXTSPLIT('Data Table'!T347, CHAR(10)), FIND("-", _xlfn.TEXTSPLIT('Data Table'!T347, CHAR(10)))-1)) *
                  (VALUE(MID(_xlfn.TEXTSPLIT('Data Table'!T347, CHAR(10)), FIND("-", _xlfn.TEXTSPLIT('Data Table'!T347, CHAR(10)))+2,
                  SEARCH("hrs", _xlfn.TEXTSPLIT('Data Table'!T347, CHAR(10)))-SEARCH("-", _xlfn.TEXTSPLIT('Data Table'!T347, CHAR(10)))-2))/12)
               ), 2),
               "-"
            )
         )
      )
   )
)</f>
        <v>7</v>
      </c>
      <c r="S346" s="203" cm="1">
        <f t="array" ref="S346">IF('Data Table'!U347="", "-",
   IF('Data Table'!U347="-", "-",
      IF(ISNUMBER('Data Table'!U347*1), 'Data Table'!U347,
         IF(ISNUMBER(SEARCH("hrs", 'Data Table'!U347)),
            IFERROR(
               ROUND(SUMPRODUCT(
                  VALUE(LEFT(_xlfn.TEXTSPLIT('Data Table'!U347, CHAR(10)), FIND("-", _xlfn.TEXTSPLIT('Data Table'!U347, CHAR(10)))-1)) *
                  (VALUE(MID(_xlfn.TEXTSPLIT('Data Table'!U347, CHAR(10)), FIND("-", _xlfn.TEXTSPLIT('Data Table'!U347, CHAR(10)))+2,
                  SEARCH("hrs", _xlfn.TEXTSPLIT('Data Table'!U347, CHAR(10)))-SEARCH("-", _xlfn.TEXTSPLIT('Data Table'!U347, CHAR(10)))-2))/12)
               ), 2),
               "-"
            )
         )
      )
   )
)</f>
        <v>7</v>
      </c>
      <c r="T346" s="414">
        <f>'Data Table'!X347</f>
        <v>0</v>
      </c>
      <c r="U346" s="414">
        <f>'Data Table'!Y347</f>
        <v>0</v>
      </c>
      <c r="V346" s="414">
        <f>'Data Table'!Z347</f>
        <v>0</v>
      </c>
    </row>
    <row r="347" spans="1:22" ht="15.75" customHeight="1">
      <c r="A347" s="405">
        <v>45657</v>
      </c>
      <c r="B347" s="203" cm="1">
        <f t="array" ref="B347">IF('Data Table'!B348="", "-",
   IF('Data Table'!B348="-", "-",
      IF(ISNUMBER('Data Table'!B348*1), 'Data Table'!B348,
         IF(ISNUMBER(SEARCH("hrs", 'Data Table'!B348)),
            IFERROR(
               ROUND(SUMPRODUCT(
                  VALUE(LEFT(_xlfn.TEXTSPLIT('Data Table'!B348, CHAR(10)), FIND("-", _xlfn.TEXTSPLIT('Data Table'!B348, CHAR(10)))-1)) *
                  (VALUE(MID(_xlfn.TEXTSPLIT('Data Table'!B348, CHAR(10)), FIND("-", _xlfn.TEXTSPLIT('Data Table'!B348, CHAR(10)))+2,
                  SEARCH("hrs", _xlfn.TEXTSPLIT('Data Table'!B348, CHAR(10)))-SEARCH("-", _xlfn.TEXTSPLIT('Data Table'!B348, CHAR(10)))-2))/12)
               ), 2),
               "-"
            )
         )
      )
   )
)</f>
        <v>123</v>
      </c>
      <c r="C347" s="203" t="str" cm="1">
        <f t="array" ref="C347">IF('Data Table'!C348="", "-",
   IF('Data Table'!C348="-", "-",
      IF(ISNUMBER('Data Table'!C348*1), 'Data Table'!C348,
         IF(ISNUMBER(SEARCH("hrs", 'Data Table'!C348)),
            IFERROR(
               ROUND(SUMPRODUCT(
                  VALUE(LEFT(_xlfn.TEXTSPLIT('Data Table'!C348, CHAR(10)), FIND("-", _xlfn.TEXTSPLIT('Data Table'!C348, CHAR(10)))-1)) *
                  (VALUE(MID(_xlfn.TEXTSPLIT('Data Table'!C348, CHAR(10)), FIND("-", _xlfn.TEXTSPLIT('Data Table'!C348, CHAR(10)))+2,
                  SEARCH("hrs", _xlfn.TEXTSPLIT('Data Table'!C348, CHAR(10)))-SEARCH("-", _xlfn.TEXTSPLIT('Data Table'!C348, CHAR(10)))-2))/12)
               ), 2),
               "-"
            )
         )
      )
   )
)</f>
        <v>-</v>
      </c>
      <c r="D347" s="203" cm="1">
        <f t="array" ref="D347">IF('Data Table'!D348="", "-",
   IF('Data Table'!D348="-", "-",
      IF(ISNUMBER('Data Table'!D348*1), 'Data Table'!D348,
         IF(ISNUMBER(SEARCH("hrs", 'Data Table'!D348)),
            IFERROR(
               ROUND(SUMPRODUCT(
                  VALUE(LEFT(_xlfn.TEXTSPLIT('Data Table'!D348, CHAR(10)), FIND("-", _xlfn.TEXTSPLIT('Data Table'!D348, CHAR(10)))-1)) *
                  (VALUE(MID(_xlfn.TEXTSPLIT('Data Table'!D348, CHAR(10)), FIND("-", _xlfn.TEXTSPLIT('Data Table'!D348, CHAR(10)))+2,
                  SEARCH("hrs", _xlfn.TEXTSPLIT('Data Table'!D348, CHAR(10)))-SEARCH("-", _xlfn.TEXTSPLIT('Data Table'!D348, CHAR(10)))-2))/12)
               ), 2),
               "-"
            )
         )
      )
   )
)</f>
        <v>29</v>
      </c>
      <c r="E347" s="203" t="str" cm="1">
        <f t="array" ref="E347">IF('Data Table'!E348="", "-",
   IF('Data Table'!E348="-", "-",
      IF(ISNUMBER('Data Table'!E348*1), 'Data Table'!E348,
         IF(ISNUMBER(SEARCH("hrs", 'Data Table'!E348)),
            IFERROR(
               ROUND(SUMPRODUCT(
                  VALUE(LEFT(_xlfn.TEXTSPLIT('Data Table'!E348, CHAR(10)), FIND("-", _xlfn.TEXTSPLIT('Data Table'!E348, CHAR(10)))-1)) *
                  (VALUE(MID(_xlfn.TEXTSPLIT('Data Table'!E348, CHAR(10)), FIND("-", _xlfn.TEXTSPLIT('Data Table'!E348, CHAR(10)))+2,
                  SEARCH("hrs", _xlfn.TEXTSPLIT('Data Table'!E348, CHAR(10)))-SEARCH("-", _xlfn.TEXTSPLIT('Data Table'!E348, CHAR(10)))-2))/12)
               ), 2),
               "-"
            )
         )
      )
   )
)</f>
        <v>-</v>
      </c>
      <c r="F347" s="203" cm="1">
        <f t="array" ref="F347">IF('Data Table'!F348="", "-",
   IF('Data Table'!F348="-", "-",
      IF(ISNUMBER('Data Table'!F348*1), 'Data Table'!F348,
         IF(ISNUMBER(SEARCH("hrs", 'Data Table'!F348)),
            IFERROR(
               ROUND(SUMPRODUCT(
                  VALUE(LEFT(_xlfn.TEXTSPLIT('Data Table'!F348, CHAR(10)), FIND("-", _xlfn.TEXTSPLIT('Data Table'!F348, CHAR(10)))-1)) *
                  (VALUE(MID(_xlfn.TEXTSPLIT('Data Table'!F348, CHAR(10)), FIND("-", _xlfn.TEXTSPLIT('Data Table'!F348, CHAR(10)))+2,
                  SEARCH("hrs", _xlfn.TEXTSPLIT('Data Table'!F348, CHAR(10)))-SEARCH("-", _xlfn.TEXTSPLIT('Data Table'!F348, CHAR(10)))-2))/12)
               ), 2),
               "-"
            )
         )
      )
   )
)</f>
        <v>10</v>
      </c>
      <c r="G347" s="203" t="str" cm="1">
        <f t="array" ref="G347">IF('Data Table'!G348="", "-",
   IF('Data Table'!G348="-", "-",
      IF(ISNUMBER('Data Table'!G348*1), 'Data Table'!G348,
         IF(ISNUMBER(SEARCH("hrs", 'Data Table'!G348)),
            IFERROR(
               ROUND(SUMPRODUCT(
                  VALUE(LEFT(_xlfn.TEXTSPLIT('Data Table'!G348, CHAR(10)), FIND("-", _xlfn.TEXTSPLIT('Data Table'!G348, CHAR(10)))-1)) *
                  (VALUE(MID(_xlfn.TEXTSPLIT('Data Table'!G348, CHAR(10)), FIND("-", _xlfn.TEXTSPLIT('Data Table'!G348, CHAR(10)))+2,
                  SEARCH("hrs", _xlfn.TEXTSPLIT('Data Table'!G348, CHAR(10)))-SEARCH("-", _xlfn.TEXTSPLIT('Data Table'!G348, CHAR(10)))-2))/12)
               ), 2),
               "-"
            )
         )
      )
   )
)</f>
        <v>-</v>
      </c>
      <c r="H347" s="203" cm="1">
        <f t="array" ref="H347">IF('Data Table'!H348="", "-",
   IF('Data Table'!H348="-", "-",
      IF(ISNUMBER('Data Table'!H348*1), 'Data Table'!H348,
         IF(ISNUMBER(SEARCH("hrs", 'Data Table'!H348)),
            IFERROR(
               ROUND(SUMPRODUCT(
                  VALUE(LEFT(_xlfn.TEXTSPLIT('Data Table'!H348, CHAR(10)), FIND("-", _xlfn.TEXTSPLIT('Data Table'!H348, CHAR(10)))-1)) *
                  (VALUE(MID(_xlfn.TEXTSPLIT('Data Table'!H348, CHAR(10)), FIND("-", _xlfn.TEXTSPLIT('Data Table'!H348, CHAR(10)))+2,
                  SEARCH("hrs", _xlfn.TEXTSPLIT('Data Table'!H348, CHAR(10)))-SEARCH("-", _xlfn.TEXTSPLIT('Data Table'!H348, CHAR(10)))-2))/12)
               ), 2),
               "-"
            )
         )
      )
   )
)</f>
        <v>11</v>
      </c>
      <c r="I347" s="203" t="str" cm="1">
        <f t="array" ref="I347">IF('Data Table'!I348="", "-",
   IF('Data Table'!I348="-", "-",
      IF(ISNUMBER('Data Table'!I348*1), 'Data Table'!I348,
         IF(ISNUMBER(SEARCH("hrs", 'Data Table'!I348)),
            IFERROR(
               ROUND(SUMPRODUCT(
                  VALUE(LEFT(_xlfn.TEXTSPLIT('Data Table'!I348, CHAR(10)), FIND("-", _xlfn.TEXTSPLIT('Data Table'!I348, CHAR(10)))-1)) *
                  (VALUE(MID(_xlfn.TEXTSPLIT('Data Table'!I348, CHAR(10)), FIND("-", _xlfn.TEXTSPLIT('Data Table'!I348, CHAR(10)))+2,
                  SEARCH("hrs", _xlfn.TEXTSPLIT('Data Table'!I348, CHAR(10)))-SEARCH("-", _xlfn.TEXTSPLIT('Data Table'!I348, CHAR(10)))-2))/12)
               ), 2),
               "-"
            )
         )
      )
   )
)</f>
        <v>-</v>
      </c>
      <c r="J347" s="203" cm="1">
        <f t="array" ref="J347">IF('Data Table'!J348="", "-",
   IF('Data Table'!J348="-", "-",
      IF(ISNUMBER('Data Table'!J348*1), 'Data Table'!J348,
         IF(ISNUMBER(SEARCH("hrs", 'Data Table'!J348)),
            IFERROR(
               ROUND(SUMPRODUCT(
                  VALUE(LEFT(_xlfn.TEXTSPLIT('Data Table'!J348, CHAR(10)), FIND("-", _xlfn.TEXTSPLIT('Data Table'!J348, CHAR(10)))-1)) *
                  (VALUE(MID(_xlfn.TEXTSPLIT('Data Table'!J348, CHAR(10)), FIND("-", _xlfn.TEXTSPLIT('Data Table'!J348, CHAR(10)))+2,
                  SEARCH("hrs", _xlfn.TEXTSPLIT('Data Table'!J348, CHAR(10)))-SEARCH("-", _xlfn.TEXTSPLIT('Data Table'!J348, CHAR(10)))-2))/12)
               ), 2),
               "-"
            )
         )
      )
   )
)</f>
        <v>4</v>
      </c>
      <c r="K347" s="203" t="str" cm="1">
        <f t="array" ref="K347">IF('Data Table'!K348="", "-",
   IF('Data Table'!K348="-", "-",
      IF(ISNUMBER('Data Table'!K348*1), 'Data Table'!K348,
         IF(ISNUMBER(SEARCH("hrs", 'Data Table'!K348)),
            IFERROR(
               ROUND(SUMPRODUCT(
                  VALUE(LEFT(_xlfn.TEXTSPLIT('Data Table'!K348, CHAR(10)), FIND("-", _xlfn.TEXTSPLIT('Data Table'!K348, CHAR(10)))-1)) *
                  (VALUE(MID(_xlfn.TEXTSPLIT('Data Table'!K348, CHAR(10)), FIND("-", _xlfn.TEXTSPLIT('Data Table'!K348, CHAR(10)))+2,
                  SEARCH("hrs", _xlfn.TEXTSPLIT('Data Table'!K348, CHAR(10)))-SEARCH("-", _xlfn.TEXTSPLIT('Data Table'!K348, CHAR(10)))-2))/12)
               ), 2),
               "-"
            )
         )
      )
   )
)</f>
        <v>-</v>
      </c>
      <c r="L347" s="203" cm="1">
        <f t="array" ref="L347">IF('Data Table'!N348="", "-",
   IF('Data Table'!N348="-", "-",
      IF(ISNUMBER('Data Table'!N348*1), 'Data Table'!N348,
         IF(ISNUMBER(SEARCH("hrs", 'Data Table'!N348)),
            IFERROR(
               ROUND(SUMPRODUCT(
                  VALUE(LEFT(_xlfn.TEXTSPLIT('Data Table'!N348, CHAR(10)), FIND("-", _xlfn.TEXTSPLIT('Data Table'!N348, CHAR(10)))-1)) *
                  (VALUE(MID(_xlfn.TEXTSPLIT('Data Table'!N348, CHAR(10)), FIND("-", _xlfn.TEXTSPLIT('Data Table'!N348, CHAR(10)))+2,
                  SEARCH("hrs", _xlfn.TEXTSPLIT('Data Table'!N348, CHAR(10)))-SEARCH("-", _xlfn.TEXTSPLIT('Data Table'!N348, CHAR(10)))-2))/12)
               ), 2),
               "-"
            )
         )
      )
   )
)</f>
        <v>1</v>
      </c>
      <c r="M347" s="203" t="str" cm="1">
        <f t="array" ref="M347">IF('Data Table'!O348="", "-",
   IF('Data Table'!O348="-", "-",
      IF(ISNUMBER('Data Table'!O348*1), 'Data Table'!O348,
         IF(ISNUMBER(SEARCH("hrs", 'Data Table'!O348)),
            IFERROR(
               ROUND(SUMPRODUCT(
                  VALUE(LEFT(_xlfn.TEXTSPLIT('Data Table'!O348, CHAR(10)), FIND("-", _xlfn.TEXTSPLIT('Data Table'!O348, CHAR(10)))-1)) *
                  (VALUE(MID(_xlfn.TEXTSPLIT('Data Table'!O348, CHAR(10)), FIND("-", _xlfn.TEXTSPLIT('Data Table'!O348, CHAR(10)))+2,
                  SEARCH("hrs", _xlfn.TEXTSPLIT('Data Table'!O348, CHAR(10)))-SEARCH("-", _xlfn.TEXTSPLIT('Data Table'!O348, CHAR(10)))-2))/12)
               ), 2),
               "-"
            )
         )
      )
   )
)</f>
        <v>-</v>
      </c>
      <c r="N347" s="203" cm="1">
        <f t="array" ref="N347">IF('Data Table'!P348="", "-",
   IF('Data Table'!P348="-", "-",
      IF(ISNUMBER('Data Table'!P348*1), 'Data Table'!P348,
         IF(ISNUMBER(SEARCH("hrs", 'Data Table'!P348)),
            IFERROR(
               ROUND(SUMPRODUCT(
                  VALUE(LEFT(_xlfn.TEXTSPLIT('Data Table'!P348, CHAR(10)), FIND("-", _xlfn.TEXTSPLIT('Data Table'!P348, CHAR(10)))-1)) *
                  (VALUE(MID(_xlfn.TEXTSPLIT('Data Table'!P348, CHAR(10)), FIND("-", _xlfn.TEXTSPLIT('Data Table'!P348, CHAR(10)))+2,
                  SEARCH("hrs", _xlfn.TEXTSPLIT('Data Table'!P348, CHAR(10)))-SEARCH("-", _xlfn.TEXTSPLIT('Data Table'!P348, CHAR(10)))-2))/12)
               ), 2),
               "-"
            )
         )
      )
   )
)</f>
        <v>7</v>
      </c>
      <c r="O347" s="203" t="str" cm="1">
        <f t="array" ref="O347">IF('Data Table'!Q348="", "-",
   IF('Data Table'!Q348="-", "-",
      IF(ISNUMBER('Data Table'!Q348*1), 'Data Table'!Q348,
         IF(ISNUMBER(SEARCH("hrs", 'Data Table'!Q348)),
            IFERROR(
               ROUND(SUMPRODUCT(
                  VALUE(LEFT(_xlfn.TEXTSPLIT('Data Table'!Q348, CHAR(10)), FIND("-", _xlfn.TEXTSPLIT('Data Table'!Q348, CHAR(10)))-1)) *
                  (VALUE(MID(_xlfn.TEXTSPLIT('Data Table'!Q348, CHAR(10)), FIND("-", _xlfn.TEXTSPLIT('Data Table'!Q348, CHAR(10)))+2,
                  SEARCH("hrs", _xlfn.TEXTSPLIT('Data Table'!Q348, CHAR(10)))-SEARCH("-", _xlfn.TEXTSPLIT('Data Table'!Q348, CHAR(10)))-2))/12)
               ), 2),
               "-"
            )
         )
      )
   )
)</f>
        <v>-</v>
      </c>
      <c r="P347" s="203" cm="1">
        <f t="array" ref="P347">IF('Data Table'!R348="", "-",
   IF('Data Table'!R348="-", "-",
      IF(ISNUMBER('Data Table'!R348*1), 'Data Table'!R348,
         IF(ISNUMBER(SEARCH("hrs", 'Data Table'!R348)),
            IFERROR(
               ROUND(SUMPRODUCT(
                  VALUE(LEFT(_xlfn.TEXTSPLIT('Data Table'!R348, CHAR(10)), FIND("-", _xlfn.TEXTSPLIT('Data Table'!R348, CHAR(10)))-1)) *
                  (VALUE(MID(_xlfn.TEXTSPLIT('Data Table'!R348, CHAR(10)), FIND("-", _xlfn.TEXTSPLIT('Data Table'!R348, CHAR(10)))+2,
                  SEARCH("hrs", _xlfn.TEXTSPLIT('Data Table'!R348, CHAR(10)))-SEARCH("-", _xlfn.TEXTSPLIT('Data Table'!R348, CHAR(10)))-2))/12)
               ), 2),
               "-"
            )
         )
      )
   )
)</f>
        <v>3</v>
      </c>
      <c r="Q347" s="203" t="str" cm="1">
        <f t="array" ref="Q347">IF('Data Table'!S348="", "-",
   IF('Data Table'!S348="-", "-",
      IF(ISNUMBER('Data Table'!S348*1), 'Data Table'!S348,
         IF(ISNUMBER(SEARCH("hrs", 'Data Table'!S348)),
            IFERROR(
               ROUND(SUMPRODUCT(
                  VALUE(LEFT(_xlfn.TEXTSPLIT('Data Table'!S348, CHAR(10)), FIND("-", _xlfn.TEXTSPLIT('Data Table'!S348, CHAR(10)))-1)) *
                  (VALUE(MID(_xlfn.TEXTSPLIT('Data Table'!S348, CHAR(10)), FIND("-", _xlfn.TEXTSPLIT('Data Table'!S348, CHAR(10)))+2,
                  SEARCH("hrs", _xlfn.TEXTSPLIT('Data Table'!S348, CHAR(10)))-SEARCH("-", _xlfn.TEXTSPLIT('Data Table'!S348, CHAR(10)))-2))/12)
               ), 2),
               "-"
            )
         )
      )
   )
)</f>
        <v>-</v>
      </c>
      <c r="R347" s="203" cm="1">
        <f t="array" ref="R347">IF('Data Table'!T348="", "-",
   IF('Data Table'!T348="-", "-",
      IF(ISNUMBER('Data Table'!T348*1), 'Data Table'!T348,
         IF(ISNUMBER(SEARCH("hrs", 'Data Table'!T348)),
            IFERROR(
               ROUND(SUMPRODUCT(
                  VALUE(LEFT(_xlfn.TEXTSPLIT('Data Table'!T348, CHAR(10)), FIND("-", _xlfn.TEXTSPLIT('Data Table'!T348, CHAR(10)))-1)) *
                  (VALUE(MID(_xlfn.TEXTSPLIT('Data Table'!T348, CHAR(10)), FIND("-", _xlfn.TEXTSPLIT('Data Table'!T348, CHAR(10)))+2,
                  SEARCH("hrs", _xlfn.TEXTSPLIT('Data Table'!T348, CHAR(10)))-SEARCH("-", _xlfn.TEXTSPLIT('Data Table'!T348, CHAR(10)))-2))/12)
               ), 2),
               "-"
            )
         )
      )
   )
)</f>
        <v>7</v>
      </c>
      <c r="S347" s="203" t="str" cm="1">
        <f t="array" ref="S347">IF('Data Table'!U348="", "-",
   IF('Data Table'!U348="-", "-",
      IF(ISNUMBER('Data Table'!U348*1), 'Data Table'!U348,
         IF(ISNUMBER(SEARCH("hrs", 'Data Table'!U348)),
            IFERROR(
               ROUND(SUMPRODUCT(
                  VALUE(LEFT(_xlfn.TEXTSPLIT('Data Table'!U348, CHAR(10)), FIND("-", _xlfn.TEXTSPLIT('Data Table'!U348, CHAR(10)))-1)) *
                  (VALUE(MID(_xlfn.TEXTSPLIT('Data Table'!U348, CHAR(10)), FIND("-", _xlfn.TEXTSPLIT('Data Table'!U348, CHAR(10)))+2,
                  SEARCH("hrs", _xlfn.TEXTSPLIT('Data Table'!U348, CHAR(10)))-SEARCH("-", _xlfn.TEXTSPLIT('Data Table'!U348, CHAR(10)))-2))/12)
               ), 2),
               "-"
            )
         )
      )
   )
)</f>
        <v>-</v>
      </c>
      <c r="T347" s="414">
        <f>'Data Table'!X348</f>
        <v>0</v>
      </c>
      <c r="U347" s="414">
        <f>'Data Table'!Y348</f>
        <v>0</v>
      </c>
      <c r="V347" s="414">
        <f>'Data Table'!Z348</f>
        <v>0</v>
      </c>
    </row>
    <row r="348" spans="1:22" ht="15.75" customHeight="1">
      <c r="A348" s="405">
        <v>45658</v>
      </c>
      <c r="B348" s="203" t="str" cm="1">
        <f t="array" ref="B348">IF('Data Table'!B349="", "-",
   IF('Data Table'!B349="-", "-",
      IF(ISNUMBER('Data Table'!B349*1), 'Data Table'!B349,
         IF(ISNUMBER(SEARCH("hrs", 'Data Table'!B349)),
            IFERROR(
               ROUND(SUMPRODUCT(
                  VALUE(LEFT(_xlfn.TEXTSPLIT('Data Table'!B349, CHAR(10)), FIND("-", _xlfn.TEXTSPLIT('Data Table'!B349, CHAR(10)))-1)) *
                  (VALUE(MID(_xlfn.TEXTSPLIT('Data Table'!B349, CHAR(10)), FIND("-", _xlfn.TEXTSPLIT('Data Table'!B349, CHAR(10)))+2,
                  SEARCH("hrs", _xlfn.TEXTSPLIT('Data Table'!B349, CHAR(10)))-SEARCH("-", _xlfn.TEXTSPLIT('Data Table'!B349, CHAR(10)))-2))/12)
               ), 2),
               "-"
            )
         )
      )
   )
)</f>
        <v>-</v>
      </c>
      <c r="C348" s="203" t="str" cm="1">
        <f t="array" ref="C348">IF('Data Table'!C349="", "-",
   IF('Data Table'!C349="-", "-",
      IF(ISNUMBER('Data Table'!C349*1), 'Data Table'!C349,
         IF(ISNUMBER(SEARCH("hrs", 'Data Table'!C349)),
            IFERROR(
               ROUND(SUMPRODUCT(
                  VALUE(LEFT(_xlfn.TEXTSPLIT('Data Table'!C349, CHAR(10)), FIND("-", _xlfn.TEXTSPLIT('Data Table'!C349, CHAR(10)))-1)) *
                  (VALUE(MID(_xlfn.TEXTSPLIT('Data Table'!C349, CHAR(10)), FIND("-", _xlfn.TEXTSPLIT('Data Table'!C349, CHAR(10)))+2,
                  SEARCH("hrs", _xlfn.TEXTSPLIT('Data Table'!C349, CHAR(10)))-SEARCH("-", _xlfn.TEXTSPLIT('Data Table'!C349, CHAR(10)))-2))/12)
               ), 2),
               "-"
            )
         )
      )
   )
)</f>
        <v>-</v>
      </c>
      <c r="D348" s="203" t="str" cm="1">
        <f t="array" ref="D348">IF('Data Table'!D349="", "-",
   IF('Data Table'!D349="-", "-",
      IF(ISNUMBER('Data Table'!D349*1), 'Data Table'!D349,
         IF(ISNUMBER(SEARCH("hrs", 'Data Table'!D349)),
            IFERROR(
               ROUND(SUMPRODUCT(
                  VALUE(LEFT(_xlfn.TEXTSPLIT('Data Table'!D349, CHAR(10)), FIND("-", _xlfn.TEXTSPLIT('Data Table'!D349, CHAR(10)))-1)) *
                  (VALUE(MID(_xlfn.TEXTSPLIT('Data Table'!D349, CHAR(10)), FIND("-", _xlfn.TEXTSPLIT('Data Table'!D349, CHAR(10)))+2,
                  SEARCH("hrs", _xlfn.TEXTSPLIT('Data Table'!D349, CHAR(10)))-SEARCH("-", _xlfn.TEXTSPLIT('Data Table'!D349, CHAR(10)))-2))/12)
               ), 2),
               "-"
            )
         )
      )
   )
)</f>
        <v>-</v>
      </c>
      <c r="E348" s="203" t="str" cm="1">
        <f t="array" ref="E348">IF('Data Table'!E349="", "-",
   IF('Data Table'!E349="-", "-",
      IF(ISNUMBER('Data Table'!E349*1), 'Data Table'!E349,
         IF(ISNUMBER(SEARCH("hrs", 'Data Table'!E349)),
            IFERROR(
               ROUND(SUMPRODUCT(
                  VALUE(LEFT(_xlfn.TEXTSPLIT('Data Table'!E349, CHAR(10)), FIND("-", _xlfn.TEXTSPLIT('Data Table'!E349, CHAR(10)))-1)) *
                  (VALUE(MID(_xlfn.TEXTSPLIT('Data Table'!E349, CHAR(10)), FIND("-", _xlfn.TEXTSPLIT('Data Table'!E349, CHAR(10)))+2,
                  SEARCH("hrs", _xlfn.TEXTSPLIT('Data Table'!E349, CHAR(10)))-SEARCH("-", _xlfn.TEXTSPLIT('Data Table'!E349, CHAR(10)))-2))/12)
               ), 2),
               "-"
            )
         )
      )
   )
)</f>
        <v>-</v>
      </c>
      <c r="F348" s="203" t="str" cm="1">
        <f t="array" ref="F348">IF('Data Table'!F349="", "-",
   IF('Data Table'!F349="-", "-",
      IF(ISNUMBER('Data Table'!F349*1), 'Data Table'!F349,
         IF(ISNUMBER(SEARCH("hrs", 'Data Table'!F349)),
            IFERROR(
               ROUND(SUMPRODUCT(
                  VALUE(LEFT(_xlfn.TEXTSPLIT('Data Table'!F349, CHAR(10)), FIND("-", _xlfn.TEXTSPLIT('Data Table'!F349, CHAR(10)))-1)) *
                  (VALUE(MID(_xlfn.TEXTSPLIT('Data Table'!F349, CHAR(10)), FIND("-", _xlfn.TEXTSPLIT('Data Table'!F349, CHAR(10)))+2,
                  SEARCH("hrs", _xlfn.TEXTSPLIT('Data Table'!F349, CHAR(10)))-SEARCH("-", _xlfn.TEXTSPLIT('Data Table'!F349, CHAR(10)))-2))/12)
               ), 2),
               "-"
            )
         )
      )
   )
)</f>
        <v>-</v>
      </c>
      <c r="G348" s="203" t="str" cm="1">
        <f t="array" ref="G348">IF('Data Table'!G349="", "-",
   IF('Data Table'!G349="-", "-",
      IF(ISNUMBER('Data Table'!G349*1), 'Data Table'!G349,
         IF(ISNUMBER(SEARCH("hrs", 'Data Table'!G349)),
            IFERROR(
               ROUND(SUMPRODUCT(
                  VALUE(LEFT(_xlfn.TEXTSPLIT('Data Table'!G349, CHAR(10)), FIND("-", _xlfn.TEXTSPLIT('Data Table'!G349, CHAR(10)))-1)) *
                  (VALUE(MID(_xlfn.TEXTSPLIT('Data Table'!G349, CHAR(10)), FIND("-", _xlfn.TEXTSPLIT('Data Table'!G349, CHAR(10)))+2,
                  SEARCH("hrs", _xlfn.TEXTSPLIT('Data Table'!G349, CHAR(10)))-SEARCH("-", _xlfn.TEXTSPLIT('Data Table'!G349, CHAR(10)))-2))/12)
               ), 2),
               "-"
            )
         )
      )
   )
)</f>
        <v>-</v>
      </c>
      <c r="H348" s="203" t="str" cm="1">
        <f t="array" ref="H348">IF('Data Table'!H349="", "-",
   IF('Data Table'!H349="-", "-",
      IF(ISNUMBER('Data Table'!H349*1), 'Data Table'!H349,
         IF(ISNUMBER(SEARCH("hrs", 'Data Table'!H349)),
            IFERROR(
               ROUND(SUMPRODUCT(
                  VALUE(LEFT(_xlfn.TEXTSPLIT('Data Table'!H349, CHAR(10)), FIND("-", _xlfn.TEXTSPLIT('Data Table'!H349, CHAR(10)))-1)) *
                  (VALUE(MID(_xlfn.TEXTSPLIT('Data Table'!H349, CHAR(10)), FIND("-", _xlfn.TEXTSPLIT('Data Table'!H349, CHAR(10)))+2,
                  SEARCH("hrs", _xlfn.TEXTSPLIT('Data Table'!H349, CHAR(10)))-SEARCH("-", _xlfn.TEXTSPLIT('Data Table'!H349, CHAR(10)))-2))/12)
               ), 2),
               "-"
            )
         )
      )
   )
)</f>
        <v>-</v>
      </c>
      <c r="I348" s="203" t="str" cm="1">
        <f t="array" ref="I348">IF('Data Table'!I349="", "-",
   IF('Data Table'!I349="-", "-",
      IF(ISNUMBER('Data Table'!I349*1), 'Data Table'!I349,
         IF(ISNUMBER(SEARCH("hrs", 'Data Table'!I349)),
            IFERROR(
               ROUND(SUMPRODUCT(
                  VALUE(LEFT(_xlfn.TEXTSPLIT('Data Table'!I349, CHAR(10)), FIND("-", _xlfn.TEXTSPLIT('Data Table'!I349, CHAR(10)))-1)) *
                  (VALUE(MID(_xlfn.TEXTSPLIT('Data Table'!I349, CHAR(10)), FIND("-", _xlfn.TEXTSPLIT('Data Table'!I349, CHAR(10)))+2,
                  SEARCH("hrs", _xlfn.TEXTSPLIT('Data Table'!I349, CHAR(10)))-SEARCH("-", _xlfn.TEXTSPLIT('Data Table'!I349, CHAR(10)))-2))/12)
               ), 2),
               "-"
            )
         )
      )
   )
)</f>
        <v>-</v>
      </c>
      <c r="J348" s="203" t="str" cm="1">
        <f t="array" ref="J348">IF('Data Table'!J349="", "-",
   IF('Data Table'!J349="-", "-",
      IF(ISNUMBER('Data Table'!J349*1), 'Data Table'!J349,
         IF(ISNUMBER(SEARCH("hrs", 'Data Table'!J349)),
            IFERROR(
               ROUND(SUMPRODUCT(
                  VALUE(LEFT(_xlfn.TEXTSPLIT('Data Table'!J349, CHAR(10)), FIND("-", _xlfn.TEXTSPLIT('Data Table'!J349, CHAR(10)))-1)) *
                  (VALUE(MID(_xlfn.TEXTSPLIT('Data Table'!J349, CHAR(10)), FIND("-", _xlfn.TEXTSPLIT('Data Table'!J349, CHAR(10)))+2,
                  SEARCH("hrs", _xlfn.TEXTSPLIT('Data Table'!J349, CHAR(10)))-SEARCH("-", _xlfn.TEXTSPLIT('Data Table'!J349, CHAR(10)))-2))/12)
               ), 2),
               "-"
            )
         )
      )
   )
)</f>
        <v>-</v>
      </c>
      <c r="K348" s="203" t="str" cm="1">
        <f t="array" ref="K348">IF('Data Table'!K349="", "-",
   IF('Data Table'!K349="-", "-",
      IF(ISNUMBER('Data Table'!K349*1), 'Data Table'!K349,
         IF(ISNUMBER(SEARCH("hrs", 'Data Table'!K349)),
            IFERROR(
               ROUND(SUMPRODUCT(
                  VALUE(LEFT(_xlfn.TEXTSPLIT('Data Table'!K349, CHAR(10)), FIND("-", _xlfn.TEXTSPLIT('Data Table'!K349, CHAR(10)))-1)) *
                  (VALUE(MID(_xlfn.TEXTSPLIT('Data Table'!K349, CHAR(10)), FIND("-", _xlfn.TEXTSPLIT('Data Table'!K349, CHAR(10)))+2,
                  SEARCH("hrs", _xlfn.TEXTSPLIT('Data Table'!K349, CHAR(10)))-SEARCH("-", _xlfn.TEXTSPLIT('Data Table'!K349, CHAR(10)))-2))/12)
               ), 2),
               "-"
            )
         )
      )
   )
)</f>
        <v>-</v>
      </c>
      <c r="L348" s="203" t="str" cm="1">
        <f t="array" ref="L348">IF('Data Table'!N349="", "-",
   IF('Data Table'!N349="-", "-",
      IF(ISNUMBER('Data Table'!N349*1), 'Data Table'!N349,
         IF(ISNUMBER(SEARCH("hrs", 'Data Table'!N349)),
            IFERROR(
               ROUND(SUMPRODUCT(
                  VALUE(LEFT(_xlfn.TEXTSPLIT('Data Table'!N349, CHAR(10)), FIND("-", _xlfn.TEXTSPLIT('Data Table'!N349, CHAR(10)))-1)) *
                  (VALUE(MID(_xlfn.TEXTSPLIT('Data Table'!N349, CHAR(10)), FIND("-", _xlfn.TEXTSPLIT('Data Table'!N349, CHAR(10)))+2,
                  SEARCH("hrs", _xlfn.TEXTSPLIT('Data Table'!N349, CHAR(10)))-SEARCH("-", _xlfn.TEXTSPLIT('Data Table'!N349, CHAR(10)))-2))/12)
               ), 2),
               "-"
            )
         )
      )
   )
)</f>
        <v>-</v>
      </c>
      <c r="M348" s="203" t="str" cm="1">
        <f t="array" ref="M348">IF('Data Table'!O349="", "-",
   IF('Data Table'!O349="-", "-",
      IF(ISNUMBER('Data Table'!O349*1), 'Data Table'!O349,
         IF(ISNUMBER(SEARCH("hrs", 'Data Table'!O349)),
            IFERROR(
               ROUND(SUMPRODUCT(
                  VALUE(LEFT(_xlfn.TEXTSPLIT('Data Table'!O349, CHAR(10)), FIND("-", _xlfn.TEXTSPLIT('Data Table'!O349, CHAR(10)))-1)) *
                  (VALUE(MID(_xlfn.TEXTSPLIT('Data Table'!O349, CHAR(10)), FIND("-", _xlfn.TEXTSPLIT('Data Table'!O349, CHAR(10)))+2,
                  SEARCH("hrs", _xlfn.TEXTSPLIT('Data Table'!O349, CHAR(10)))-SEARCH("-", _xlfn.TEXTSPLIT('Data Table'!O349, CHAR(10)))-2))/12)
               ), 2),
               "-"
            )
         )
      )
   )
)</f>
        <v>-</v>
      </c>
      <c r="N348" s="203" t="str" cm="1">
        <f t="array" ref="N348">IF('Data Table'!P349="", "-",
   IF('Data Table'!P349="-", "-",
      IF(ISNUMBER('Data Table'!P349*1), 'Data Table'!P349,
         IF(ISNUMBER(SEARCH("hrs", 'Data Table'!P349)),
            IFERROR(
               ROUND(SUMPRODUCT(
                  VALUE(LEFT(_xlfn.TEXTSPLIT('Data Table'!P349, CHAR(10)), FIND("-", _xlfn.TEXTSPLIT('Data Table'!P349, CHAR(10)))-1)) *
                  (VALUE(MID(_xlfn.TEXTSPLIT('Data Table'!P349, CHAR(10)), FIND("-", _xlfn.TEXTSPLIT('Data Table'!P349, CHAR(10)))+2,
                  SEARCH("hrs", _xlfn.TEXTSPLIT('Data Table'!P349, CHAR(10)))-SEARCH("-", _xlfn.TEXTSPLIT('Data Table'!P349, CHAR(10)))-2))/12)
               ), 2),
               "-"
            )
         )
      )
   )
)</f>
        <v>-</v>
      </c>
      <c r="O348" s="203" t="str" cm="1">
        <f t="array" ref="O348">IF('Data Table'!Q349="", "-",
   IF('Data Table'!Q349="-", "-",
      IF(ISNUMBER('Data Table'!Q349*1), 'Data Table'!Q349,
         IF(ISNUMBER(SEARCH("hrs", 'Data Table'!Q349)),
            IFERROR(
               ROUND(SUMPRODUCT(
                  VALUE(LEFT(_xlfn.TEXTSPLIT('Data Table'!Q349, CHAR(10)), FIND("-", _xlfn.TEXTSPLIT('Data Table'!Q349, CHAR(10)))-1)) *
                  (VALUE(MID(_xlfn.TEXTSPLIT('Data Table'!Q349, CHAR(10)), FIND("-", _xlfn.TEXTSPLIT('Data Table'!Q349, CHAR(10)))+2,
                  SEARCH("hrs", _xlfn.TEXTSPLIT('Data Table'!Q349, CHAR(10)))-SEARCH("-", _xlfn.TEXTSPLIT('Data Table'!Q349, CHAR(10)))-2))/12)
               ), 2),
               "-"
            )
         )
      )
   )
)</f>
        <v>-</v>
      </c>
      <c r="P348" s="203" t="str" cm="1">
        <f t="array" ref="P348">IF('Data Table'!R349="", "-",
   IF('Data Table'!R349="-", "-",
      IF(ISNUMBER('Data Table'!R349*1), 'Data Table'!R349,
         IF(ISNUMBER(SEARCH("hrs", 'Data Table'!R349)),
            IFERROR(
               ROUND(SUMPRODUCT(
                  VALUE(LEFT(_xlfn.TEXTSPLIT('Data Table'!R349, CHAR(10)), FIND("-", _xlfn.TEXTSPLIT('Data Table'!R349, CHAR(10)))-1)) *
                  (VALUE(MID(_xlfn.TEXTSPLIT('Data Table'!R349, CHAR(10)), FIND("-", _xlfn.TEXTSPLIT('Data Table'!R349, CHAR(10)))+2,
                  SEARCH("hrs", _xlfn.TEXTSPLIT('Data Table'!R349, CHAR(10)))-SEARCH("-", _xlfn.TEXTSPLIT('Data Table'!R349, CHAR(10)))-2))/12)
               ), 2),
               "-"
            )
         )
      )
   )
)</f>
        <v>-</v>
      </c>
      <c r="Q348" s="203" t="str" cm="1">
        <f t="array" ref="Q348">IF('Data Table'!S349="", "-",
   IF('Data Table'!S349="-", "-",
      IF(ISNUMBER('Data Table'!S349*1), 'Data Table'!S349,
         IF(ISNUMBER(SEARCH("hrs", 'Data Table'!S349)),
            IFERROR(
               ROUND(SUMPRODUCT(
                  VALUE(LEFT(_xlfn.TEXTSPLIT('Data Table'!S349, CHAR(10)), FIND("-", _xlfn.TEXTSPLIT('Data Table'!S349, CHAR(10)))-1)) *
                  (VALUE(MID(_xlfn.TEXTSPLIT('Data Table'!S349, CHAR(10)), FIND("-", _xlfn.TEXTSPLIT('Data Table'!S349, CHAR(10)))+2,
                  SEARCH("hrs", _xlfn.TEXTSPLIT('Data Table'!S349, CHAR(10)))-SEARCH("-", _xlfn.TEXTSPLIT('Data Table'!S349, CHAR(10)))-2))/12)
               ), 2),
               "-"
            )
         )
      )
   )
)</f>
        <v>-</v>
      </c>
      <c r="R348" s="203" t="str" cm="1">
        <f t="array" ref="R348">IF('Data Table'!T349="", "-",
   IF('Data Table'!T349="-", "-",
      IF(ISNUMBER('Data Table'!T349*1), 'Data Table'!T349,
         IF(ISNUMBER(SEARCH("hrs", 'Data Table'!T349)),
            IFERROR(
               ROUND(SUMPRODUCT(
                  VALUE(LEFT(_xlfn.TEXTSPLIT('Data Table'!T349, CHAR(10)), FIND("-", _xlfn.TEXTSPLIT('Data Table'!T349, CHAR(10)))-1)) *
                  (VALUE(MID(_xlfn.TEXTSPLIT('Data Table'!T349, CHAR(10)), FIND("-", _xlfn.TEXTSPLIT('Data Table'!T349, CHAR(10)))+2,
                  SEARCH("hrs", _xlfn.TEXTSPLIT('Data Table'!T349, CHAR(10)))-SEARCH("-", _xlfn.TEXTSPLIT('Data Table'!T349, CHAR(10)))-2))/12)
               ), 2),
               "-"
            )
         )
      )
   )
)</f>
        <v>-</v>
      </c>
      <c r="S348" s="203" t="str" cm="1">
        <f t="array" ref="S348">IF('Data Table'!U349="", "-",
   IF('Data Table'!U349="-", "-",
      IF(ISNUMBER('Data Table'!U349*1), 'Data Table'!U349,
         IF(ISNUMBER(SEARCH("hrs", 'Data Table'!U349)),
            IFERROR(
               ROUND(SUMPRODUCT(
                  VALUE(LEFT(_xlfn.TEXTSPLIT('Data Table'!U349, CHAR(10)), FIND("-", _xlfn.TEXTSPLIT('Data Table'!U349, CHAR(10)))-1)) *
                  (VALUE(MID(_xlfn.TEXTSPLIT('Data Table'!U349, CHAR(10)), FIND("-", _xlfn.TEXTSPLIT('Data Table'!U349, CHAR(10)))+2,
                  SEARCH("hrs", _xlfn.TEXTSPLIT('Data Table'!U349, CHAR(10)))-SEARCH("-", _xlfn.TEXTSPLIT('Data Table'!U349, CHAR(10)))-2))/12)
               ), 2),
               "-"
            )
         )
      )
   )
)</f>
        <v>-</v>
      </c>
      <c r="T348" s="414">
        <f>'Data Table'!X349</f>
        <v>412.80000000006112</v>
      </c>
      <c r="U348" s="414">
        <f>'Data Table'!Y349</f>
        <v>454</v>
      </c>
      <c r="V348" s="414">
        <f>'Data Table'!Z349</f>
        <v>65.5</v>
      </c>
    </row>
    <row r="349" spans="1:22" ht="15.75" customHeight="1">
      <c r="A349" s="405">
        <v>45659</v>
      </c>
      <c r="B349" s="203" cm="1">
        <f t="array" ref="B349">IF('Data Table'!B350="", "-",
   IF('Data Table'!B350="-", "-",
      IF(ISNUMBER('Data Table'!B350*1), 'Data Table'!B350,
         IF(ISNUMBER(SEARCH("hrs", 'Data Table'!B350)),
            IFERROR(
               ROUND(SUMPRODUCT(
                  VALUE(LEFT(_xlfn.TEXTSPLIT('Data Table'!B350, CHAR(10)), FIND("-", _xlfn.TEXTSPLIT('Data Table'!B350, CHAR(10)))-1)) *
                  (VALUE(MID(_xlfn.TEXTSPLIT('Data Table'!B350, CHAR(10)), FIND("-", _xlfn.TEXTSPLIT('Data Table'!B350, CHAR(10)))+2,
                  SEARCH("hrs", _xlfn.TEXTSPLIT('Data Table'!B350, CHAR(10)))-SEARCH("-", _xlfn.TEXTSPLIT('Data Table'!B350, CHAR(10)))-2))/12)
               ), 2),
               "-"
            )
         )
      )
   )
)</f>
        <v>32.5</v>
      </c>
      <c r="C349" s="203" cm="1">
        <f t="array" ref="C349">IF('Data Table'!C350="", "-",
   IF('Data Table'!C350="-", "-",
      IF(ISNUMBER('Data Table'!C350*1), 'Data Table'!C350,
         IF(ISNUMBER(SEARCH("hrs", 'Data Table'!C350)),
            IFERROR(
               ROUND(SUMPRODUCT(
                  VALUE(LEFT(_xlfn.TEXTSPLIT('Data Table'!C350, CHAR(10)), FIND("-", _xlfn.TEXTSPLIT('Data Table'!C350, CHAR(10)))-1)) *
                  (VALUE(MID(_xlfn.TEXTSPLIT('Data Table'!C350, CHAR(10)), FIND("-", _xlfn.TEXTSPLIT('Data Table'!C350, CHAR(10)))+2,
                  SEARCH("hrs", _xlfn.TEXTSPLIT('Data Table'!C350, CHAR(10)))-SEARCH("-", _xlfn.TEXTSPLIT('Data Table'!C350, CHAR(10)))-2))/12)
               ), 2),
               "-"
            )
         )
      )
   )
)</f>
        <v>125</v>
      </c>
      <c r="D349" s="203" cm="1">
        <f t="array" ref="D349">IF('Data Table'!D350="", "-",
   IF('Data Table'!D350="-", "-",
      IF(ISNUMBER('Data Table'!D350*1), 'Data Table'!D350,
         IF(ISNUMBER(SEARCH("hrs", 'Data Table'!D350)),
            IFERROR(
               ROUND(SUMPRODUCT(
                  VALUE(LEFT(_xlfn.TEXTSPLIT('Data Table'!D350, CHAR(10)), FIND("-", _xlfn.TEXTSPLIT('Data Table'!D350, CHAR(10)))-1)) *
                  (VALUE(MID(_xlfn.TEXTSPLIT('Data Table'!D350, CHAR(10)), FIND("-", _xlfn.TEXTSPLIT('Data Table'!D350, CHAR(10)))+2,
                  SEARCH("hrs", _xlfn.TEXTSPLIT('Data Table'!D350, CHAR(10)))-SEARCH("-", _xlfn.TEXTSPLIT('Data Table'!D350, CHAR(10)))-2))/12)
               ), 2),
               "-"
            )
         )
      )
   )
)</f>
        <v>10</v>
      </c>
      <c r="E349" s="203" cm="1">
        <f t="array" ref="E349">IF('Data Table'!E350="", "-",
   IF('Data Table'!E350="-", "-",
      IF(ISNUMBER('Data Table'!E350*1), 'Data Table'!E350,
         IF(ISNUMBER(SEARCH("hrs", 'Data Table'!E350)),
            IFERROR(
               ROUND(SUMPRODUCT(
                  VALUE(LEFT(_xlfn.TEXTSPLIT('Data Table'!E350, CHAR(10)), FIND("-", _xlfn.TEXTSPLIT('Data Table'!E350, CHAR(10)))-1)) *
                  (VALUE(MID(_xlfn.TEXTSPLIT('Data Table'!E350, CHAR(10)), FIND("-", _xlfn.TEXTSPLIT('Data Table'!E350, CHAR(10)))+2,
                  SEARCH("hrs", _xlfn.TEXTSPLIT('Data Table'!E350, CHAR(10)))-SEARCH("-", _xlfn.TEXTSPLIT('Data Table'!E350, CHAR(10)))-2))/12)
               ), 2),
               "-"
            )
         )
      )
   )
)</f>
        <v>30</v>
      </c>
      <c r="F349" s="203" cm="1">
        <f t="array" ref="F349">IF('Data Table'!F350="", "-",
   IF('Data Table'!F350="-", "-",
      IF(ISNUMBER('Data Table'!F350*1), 'Data Table'!F350,
         IF(ISNUMBER(SEARCH("hrs", 'Data Table'!F350)),
            IFERROR(
               ROUND(SUMPRODUCT(
                  VALUE(LEFT(_xlfn.TEXTSPLIT('Data Table'!F350, CHAR(10)), FIND("-", _xlfn.TEXTSPLIT('Data Table'!F350, CHAR(10)))-1)) *
                  (VALUE(MID(_xlfn.TEXTSPLIT('Data Table'!F350, CHAR(10)), FIND("-", _xlfn.TEXTSPLIT('Data Table'!F350, CHAR(10)))+2,
                  SEARCH("hrs", _xlfn.TEXTSPLIT('Data Table'!F350, CHAR(10)))-SEARCH("-", _xlfn.TEXTSPLIT('Data Table'!F350, CHAR(10)))-2))/12)
               ), 2),
               "-"
            )
         )
      )
   )
)</f>
        <v>8</v>
      </c>
      <c r="G349" s="203" cm="1">
        <f t="array" ref="G349">IF('Data Table'!G350="", "-",
   IF('Data Table'!G350="-", "-",
      IF(ISNUMBER('Data Table'!G350*1), 'Data Table'!G350,
         IF(ISNUMBER(SEARCH("hrs", 'Data Table'!G350)),
            IFERROR(
               ROUND(SUMPRODUCT(
                  VALUE(LEFT(_xlfn.TEXTSPLIT('Data Table'!G350, CHAR(10)), FIND("-", _xlfn.TEXTSPLIT('Data Table'!G350, CHAR(10)))-1)) *
                  (VALUE(MID(_xlfn.TEXTSPLIT('Data Table'!G350, CHAR(10)), FIND("-", _xlfn.TEXTSPLIT('Data Table'!G350, CHAR(10)))+2,
                  SEARCH("hrs", _xlfn.TEXTSPLIT('Data Table'!G350, CHAR(10)))-SEARCH("-", _xlfn.TEXTSPLIT('Data Table'!G350, CHAR(10)))-2))/12)
               ), 2),
               "-"
            )
         )
      )
   )
)</f>
        <v>9</v>
      </c>
      <c r="H349" s="203" cm="1">
        <f t="array" ref="H349">IF('Data Table'!H350="", "-",
   IF('Data Table'!H350="-", "-",
      IF(ISNUMBER('Data Table'!H350*1), 'Data Table'!H350,
         IF(ISNUMBER(SEARCH("hrs", 'Data Table'!H350)),
            IFERROR(
               ROUND(SUMPRODUCT(
                  VALUE(LEFT(_xlfn.TEXTSPLIT('Data Table'!H350, CHAR(10)), FIND("-", _xlfn.TEXTSPLIT('Data Table'!H350, CHAR(10)))-1)) *
                  (VALUE(MID(_xlfn.TEXTSPLIT('Data Table'!H350, CHAR(10)), FIND("-", _xlfn.TEXTSPLIT('Data Table'!H350, CHAR(10)))+2,
                  SEARCH("hrs", _xlfn.TEXTSPLIT('Data Table'!H350, CHAR(10)))-SEARCH("-", _xlfn.TEXTSPLIT('Data Table'!H350, CHAR(10)))-2))/12)
               ), 2),
               "-"
            )
         )
      )
   )
)</f>
        <v>0</v>
      </c>
      <c r="I349" s="203" cm="1">
        <f t="array" ref="I349">IF('Data Table'!I350="", "-",
   IF('Data Table'!I350="-", "-",
      IF(ISNUMBER('Data Table'!I350*1), 'Data Table'!I350,
         IF(ISNUMBER(SEARCH("hrs", 'Data Table'!I350)),
            IFERROR(
               ROUND(SUMPRODUCT(
                  VALUE(LEFT(_xlfn.TEXTSPLIT('Data Table'!I350, CHAR(10)), FIND("-", _xlfn.TEXTSPLIT('Data Table'!I350, CHAR(10)))-1)) *
                  (VALUE(MID(_xlfn.TEXTSPLIT('Data Table'!I350, CHAR(10)), FIND("-", _xlfn.TEXTSPLIT('Data Table'!I350, CHAR(10)))+2,
                  SEARCH("hrs", _xlfn.TEXTSPLIT('Data Table'!I350, CHAR(10)))-SEARCH("-", _xlfn.TEXTSPLIT('Data Table'!I350, CHAR(10)))-2))/12)
               ), 2),
               "-"
            )
         )
      )
   )
)</f>
        <v>11</v>
      </c>
      <c r="J349" s="203" cm="1">
        <f t="array" ref="J349">IF('Data Table'!J350="", "-",
   IF('Data Table'!J350="-", "-",
      IF(ISNUMBER('Data Table'!J350*1), 'Data Table'!J350,
         IF(ISNUMBER(SEARCH("hrs", 'Data Table'!J350)),
            IFERROR(
               ROUND(SUMPRODUCT(
                  VALUE(LEFT(_xlfn.TEXTSPLIT('Data Table'!J350, CHAR(10)), FIND("-", _xlfn.TEXTSPLIT('Data Table'!J350, CHAR(10)))-1)) *
                  (VALUE(MID(_xlfn.TEXTSPLIT('Data Table'!J350, CHAR(10)), FIND("-", _xlfn.TEXTSPLIT('Data Table'!J350, CHAR(10)))+2,
                  SEARCH("hrs", _xlfn.TEXTSPLIT('Data Table'!J350, CHAR(10)))-SEARCH("-", _xlfn.TEXTSPLIT('Data Table'!J350, CHAR(10)))-2))/12)
               ), 2),
               "-"
            )
         )
      )
   )
)</f>
        <v>0.67</v>
      </c>
      <c r="K349" s="203" cm="1">
        <f t="array" ref="K349">IF('Data Table'!K350="", "-",
   IF('Data Table'!K350="-", "-",
      IF(ISNUMBER('Data Table'!K350*1), 'Data Table'!K350,
         IF(ISNUMBER(SEARCH("hrs", 'Data Table'!K350)),
            IFERROR(
               ROUND(SUMPRODUCT(
                  VALUE(LEFT(_xlfn.TEXTSPLIT('Data Table'!K350, CHAR(10)), FIND("-", _xlfn.TEXTSPLIT('Data Table'!K350, CHAR(10)))-1)) *
                  (VALUE(MID(_xlfn.TEXTSPLIT('Data Table'!K350, CHAR(10)), FIND("-", _xlfn.TEXTSPLIT('Data Table'!K350, CHAR(10)))+2,
                  SEARCH("hrs", _xlfn.TEXTSPLIT('Data Table'!K350, CHAR(10)))-SEARCH("-", _xlfn.TEXTSPLIT('Data Table'!K350, CHAR(10)))-2))/12)
               ), 2),
               "-"
            )
         )
      )
   )
)</f>
        <v>4</v>
      </c>
      <c r="L349" s="203" cm="1">
        <f t="array" ref="L349">IF('Data Table'!N350="", "-",
   IF('Data Table'!N350="-", "-",
      IF(ISNUMBER('Data Table'!N350*1), 'Data Table'!N350,
         IF(ISNUMBER(SEARCH("hrs", 'Data Table'!N350)),
            IFERROR(
               ROUND(SUMPRODUCT(
                  VALUE(LEFT(_xlfn.TEXTSPLIT('Data Table'!N350, CHAR(10)), FIND("-", _xlfn.TEXTSPLIT('Data Table'!N350, CHAR(10)))-1)) *
                  (VALUE(MID(_xlfn.TEXTSPLIT('Data Table'!N350, CHAR(10)), FIND("-", _xlfn.TEXTSPLIT('Data Table'!N350, CHAR(10)))+2,
                  SEARCH("hrs", _xlfn.TEXTSPLIT('Data Table'!N350, CHAR(10)))-SEARCH("-", _xlfn.TEXTSPLIT('Data Table'!N350, CHAR(10)))-2))/12)
               ), 2),
               "-"
            )
         )
      )
   )
)</f>
        <v>2</v>
      </c>
      <c r="M349" s="203" cm="1">
        <f t="array" ref="M349">IF('Data Table'!O350="", "-",
   IF('Data Table'!O350="-", "-",
      IF(ISNUMBER('Data Table'!O350*1), 'Data Table'!O350,
         IF(ISNUMBER(SEARCH("hrs", 'Data Table'!O350)),
            IFERROR(
               ROUND(SUMPRODUCT(
                  VALUE(LEFT(_xlfn.TEXTSPLIT('Data Table'!O350, CHAR(10)), FIND("-", _xlfn.TEXTSPLIT('Data Table'!O350, CHAR(10)))-1)) *
                  (VALUE(MID(_xlfn.TEXTSPLIT('Data Table'!O350, CHAR(10)), FIND("-", _xlfn.TEXTSPLIT('Data Table'!O350, CHAR(10)))+2,
                  SEARCH("hrs", _xlfn.TEXTSPLIT('Data Table'!O350, CHAR(10)))-SEARCH("-", _xlfn.TEXTSPLIT('Data Table'!O350, CHAR(10)))-2))/12)
               ), 2),
               "-"
            )
         )
      )
   )
)</f>
        <v>2</v>
      </c>
      <c r="N349" s="203" cm="1">
        <f t="array" ref="N349">IF('Data Table'!P350="", "-",
   IF('Data Table'!P350="-", "-",
      IF(ISNUMBER('Data Table'!P350*1), 'Data Table'!P350,
         IF(ISNUMBER(SEARCH("hrs", 'Data Table'!P350)),
            IFERROR(
               ROUND(SUMPRODUCT(
                  VALUE(LEFT(_xlfn.TEXTSPLIT('Data Table'!P350, CHAR(10)), FIND("-", _xlfn.TEXTSPLIT('Data Table'!P350, CHAR(10)))-1)) *
                  (VALUE(MID(_xlfn.TEXTSPLIT('Data Table'!P350, CHAR(10)), FIND("-", _xlfn.TEXTSPLIT('Data Table'!P350, CHAR(10)))+2,
                  SEARCH("hrs", _xlfn.TEXTSPLIT('Data Table'!P350, CHAR(10)))-SEARCH("-", _xlfn.TEXTSPLIT('Data Table'!P350, CHAR(10)))-2))/12)
               ), 2),
               "-"
            )
         )
      )
   )
)</f>
        <v>6</v>
      </c>
      <c r="O349" s="203" cm="1">
        <f t="array" ref="O349">IF('Data Table'!Q350="", "-",
   IF('Data Table'!Q350="-", "-",
      IF(ISNUMBER('Data Table'!Q350*1), 'Data Table'!Q350,
         IF(ISNUMBER(SEARCH("hrs", 'Data Table'!Q350)),
            IFERROR(
               ROUND(SUMPRODUCT(
                  VALUE(LEFT(_xlfn.TEXTSPLIT('Data Table'!Q350, CHAR(10)), FIND("-", _xlfn.TEXTSPLIT('Data Table'!Q350, CHAR(10)))-1)) *
                  (VALUE(MID(_xlfn.TEXTSPLIT('Data Table'!Q350, CHAR(10)), FIND("-", _xlfn.TEXTSPLIT('Data Table'!Q350, CHAR(10)))+2,
                  SEARCH("hrs", _xlfn.TEXTSPLIT('Data Table'!Q350, CHAR(10)))-SEARCH("-", _xlfn.TEXTSPLIT('Data Table'!Q350, CHAR(10)))-2))/12)
               ), 2),
               "-"
            )
         )
      )
   )
)</f>
        <v>6</v>
      </c>
      <c r="P349" s="203" cm="1">
        <f t="array" ref="P349">IF('Data Table'!R350="", "-",
   IF('Data Table'!R350="-", "-",
      IF(ISNUMBER('Data Table'!R350*1), 'Data Table'!R350,
         IF(ISNUMBER(SEARCH("hrs", 'Data Table'!R350)),
            IFERROR(
               ROUND(SUMPRODUCT(
                  VALUE(LEFT(_xlfn.TEXTSPLIT('Data Table'!R350, CHAR(10)), FIND("-", _xlfn.TEXTSPLIT('Data Table'!R350, CHAR(10)))-1)) *
                  (VALUE(MID(_xlfn.TEXTSPLIT('Data Table'!R350, CHAR(10)), FIND("-", _xlfn.TEXTSPLIT('Data Table'!R350, CHAR(10)))+2,
                  SEARCH("hrs", _xlfn.TEXTSPLIT('Data Table'!R350, CHAR(10)))-SEARCH("-", _xlfn.TEXTSPLIT('Data Table'!R350, CHAR(10)))-2))/12)
               ), 2),
               "-"
            )
         )
      )
   )
)</f>
        <v>1.5</v>
      </c>
      <c r="Q349" s="203" cm="1">
        <f t="array" ref="Q349">IF('Data Table'!S350="", "-",
   IF('Data Table'!S350="-", "-",
      IF(ISNUMBER('Data Table'!S350*1), 'Data Table'!S350,
         IF(ISNUMBER(SEARCH("hrs", 'Data Table'!S350)),
            IFERROR(
               ROUND(SUMPRODUCT(
                  VALUE(LEFT(_xlfn.TEXTSPLIT('Data Table'!S350, CHAR(10)), FIND("-", _xlfn.TEXTSPLIT('Data Table'!S350, CHAR(10)))-1)) *
                  (VALUE(MID(_xlfn.TEXTSPLIT('Data Table'!S350, CHAR(10)), FIND("-", _xlfn.TEXTSPLIT('Data Table'!S350, CHAR(10)))+2,
                  SEARCH("hrs", _xlfn.TEXTSPLIT('Data Table'!S350, CHAR(10)))-SEARCH("-", _xlfn.TEXTSPLIT('Data Table'!S350, CHAR(10)))-2))/12)
               ), 2),
               "-"
            )
         )
      )
   )
)</f>
        <v>3</v>
      </c>
      <c r="R349" s="203" cm="1">
        <f t="array" ref="R349">IF('Data Table'!T350="", "-",
   IF('Data Table'!T350="-", "-",
      IF(ISNUMBER('Data Table'!T350*1), 'Data Table'!T350,
         IF(ISNUMBER(SEARCH("hrs", 'Data Table'!T350)),
            IFERROR(
               ROUND(SUMPRODUCT(
                  VALUE(LEFT(_xlfn.TEXTSPLIT('Data Table'!T350, CHAR(10)), FIND("-", _xlfn.TEXTSPLIT('Data Table'!T350, CHAR(10)))-1)) *
                  (VALUE(MID(_xlfn.TEXTSPLIT('Data Table'!T350, CHAR(10)), FIND("-", _xlfn.TEXTSPLIT('Data Table'!T350, CHAR(10)))+2,
                  SEARCH("hrs", _xlfn.TEXTSPLIT('Data Table'!T350, CHAR(10)))-SEARCH("-", _xlfn.TEXTSPLIT('Data Table'!T350, CHAR(10)))-2))/12)
               ), 2),
               "-"
            )
         )
      )
   )
)</f>
        <v>3.42</v>
      </c>
      <c r="S349" s="203" cm="1">
        <f t="array" ref="S349">IF('Data Table'!U350="", "-",
   IF('Data Table'!U350="-", "-",
      IF(ISNUMBER('Data Table'!U350*1), 'Data Table'!U350,
         IF(ISNUMBER(SEARCH("hrs", 'Data Table'!U350)),
            IFERROR(
               ROUND(SUMPRODUCT(
                  VALUE(LEFT(_xlfn.TEXTSPLIT('Data Table'!U350, CHAR(10)), FIND("-", _xlfn.TEXTSPLIT('Data Table'!U350, CHAR(10)))-1)) *
                  (VALUE(MID(_xlfn.TEXTSPLIT('Data Table'!U350, CHAR(10)), FIND("-", _xlfn.TEXTSPLIT('Data Table'!U350, CHAR(10)))+2,
                  SEARCH("hrs", _xlfn.TEXTSPLIT('Data Table'!U350, CHAR(10)))-SEARCH("-", _xlfn.TEXTSPLIT('Data Table'!U350, CHAR(10)))-2))/12)
               ), 2),
               "-"
            )
         )
      )
   )
)</f>
        <v>7</v>
      </c>
      <c r="T349" s="414">
        <f>'Data Table'!X350</f>
        <v>18580.71272862727</v>
      </c>
      <c r="U349" s="414">
        <f>'Data Table'!Y350</f>
        <v>49124</v>
      </c>
      <c r="V349" s="414">
        <f>'Data Table'!Z350</f>
        <v>698.5460642189405</v>
      </c>
    </row>
    <row r="350" spans="1:22" ht="15.75" customHeight="1">
      <c r="A350" s="405">
        <v>45660</v>
      </c>
      <c r="B350" s="203" cm="1">
        <f t="array" ref="B350">IF('Data Table'!B351="", "-",
   IF('Data Table'!B351="-", "-",
      IF(ISNUMBER('Data Table'!B351*1), 'Data Table'!B351,
         IF(ISNUMBER(SEARCH("hrs", 'Data Table'!B351)),
            IFERROR(
               ROUND(SUMPRODUCT(
                  VALUE(LEFT(_xlfn.TEXTSPLIT('Data Table'!B351, CHAR(10)), FIND("-", _xlfn.TEXTSPLIT('Data Table'!B351, CHAR(10)))-1)) *
                  (VALUE(MID(_xlfn.TEXTSPLIT('Data Table'!B351, CHAR(10)), FIND("-", _xlfn.TEXTSPLIT('Data Table'!B351, CHAR(10)))+2,
                  SEARCH("hrs", _xlfn.TEXTSPLIT('Data Table'!B351, CHAR(10)))-SEARCH("-", _xlfn.TEXTSPLIT('Data Table'!B351, CHAR(10)))-2))/12)
               ), 2),
               "-"
            )
         )
      )
   )
)</f>
        <v>188</v>
      </c>
      <c r="C350" s="203" cm="1">
        <f t="array" ref="C350">IF('Data Table'!C351="", "-",
   IF('Data Table'!C351="-", "-",
      IF(ISNUMBER('Data Table'!C351*1), 'Data Table'!C351,
         IF(ISNUMBER(SEARCH("hrs", 'Data Table'!C351)),
            IFERROR(
               ROUND(SUMPRODUCT(
                  VALUE(LEFT(_xlfn.TEXTSPLIT('Data Table'!C351, CHAR(10)), FIND("-", _xlfn.TEXTSPLIT('Data Table'!C351, CHAR(10)))-1)) *
                  (VALUE(MID(_xlfn.TEXTSPLIT('Data Table'!C351, CHAR(10)), FIND("-", _xlfn.TEXTSPLIT('Data Table'!C351, CHAR(10)))+2,
                  SEARCH("hrs", _xlfn.TEXTSPLIT('Data Table'!C351, CHAR(10)))-SEARCH("-", _xlfn.TEXTSPLIT('Data Table'!C351, CHAR(10)))-2))/12)
               ), 2),
               "-"
            )
         )
      )
   )
)</f>
        <v>185</v>
      </c>
      <c r="D350" s="203" cm="1">
        <f t="array" ref="D350">IF('Data Table'!D351="", "-",
   IF('Data Table'!D351="-", "-",
      IF(ISNUMBER('Data Table'!D351*1), 'Data Table'!D351,
         IF(ISNUMBER(SEARCH("hrs", 'Data Table'!D351)),
            IFERROR(
               ROUND(SUMPRODUCT(
                  VALUE(LEFT(_xlfn.TEXTSPLIT('Data Table'!D351, CHAR(10)), FIND("-", _xlfn.TEXTSPLIT('Data Table'!D351, CHAR(10)))-1)) *
                  (VALUE(MID(_xlfn.TEXTSPLIT('Data Table'!D351, CHAR(10)), FIND("-", _xlfn.TEXTSPLIT('Data Table'!D351, CHAR(10)))+2,
                  SEARCH("hrs", _xlfn.TEXTSPLIT('Data Table'!D351, CHAR(10)))-SEARCH("-", _xlfn.TEXTSPLIT('Data Table'!D351, CHAR(10)))-2))/12)
               ), 2),
               "-"
            )
         )
      )
   )
)</f>
        <v>29</v>
      </c>
      <c r="E350" s="203" cm="1">
        <f t="array" ref="E350">IF('Data Table'!E351="", "-",
   IF('Data Table'!E351="-", "-",
      IF(ISNUMBER('Data Table'!E351*1), 'Data Table'!E351,
         IF(ISNUMBER(SEARCH("hrs", 'Data Table'!E351)),
            IFERROR(
               ROUND(SUMPRODUCT(
                  VALUE(LEFT(_xlfn.TEXTSPLIT('Data Table'!E351, CHAR(10)), FIND("-", _xlfn.TEXTSPLIT('Data Table'!E351, CHAR(10)))-1)) *
                  (VALUE(MID(_xlfn.TEXTSPLIT('Data Table'!E351, CHAR(10)), FIND("-", _xlfn.TEXTSPLIT('Data Table'!E351, CHAR(10)))+2,
                  SEARCH("hrs", _xlfn.TEXTSPLIT('Data Table'!E351, CHAR(10)))-SEARCH("-", _xlfn.TEXTSPLIT('Data Table'!E351, CHAR(10)))-2))/12)
               ), 2),
               "-"
            )
         )
      )
   )
)</f>
        <v>30</v>
      </c>
      <c r="F350" s="203" cm="1">
        <f t="array" ref="F350">IF('Data Table'!F351="", "-",
   IF('Data Table'!F351="-", "-",
      IF(ISNUMBER('Data Table'!F351*1), 'Data Table'!F351,
         IF(ISNUMBER(SEARCH("hrs", 'Data Table'!F351)),
            IFERROR(
               ROUND(SUMPRODUCT(
                  VALUE(LEFT(_xlfn.TEXTSPLIT('Data Table'!F351, CHAR(10)), FIND("-", _xlfn.TEXTSPLIT('Data Table'!F351, CHAR(10)))-1)) *
                  (VALUE(MID(_xlfn.TEXTSPLIT('Data Table'!F351, CHAR(10)), FIND("-", _xlfn.TEXTSPLIT('Data Table'!F351, CHAR(10)))+2,
                  SEARCH("hrs", _xlfn.TEXTSPLIT('Data Table'!F351, CHAR(10)))-SEARCH("-", _xlfn.TEXTSPLIT('Data Table'!F351, CHAR(10)))-2))/12)
               ), 2),
               "-"
            )
         )
      )
   )
)</f>
        <v>8</v>
      </c>
      <c r="G350" s="203" cm="1">
        <f t="array" ref="G350">IF('Data Table'!G351="", "-",
   IF('Data Table'!G351="-", "-",
      IF(ISNUMBER('Data Table'!G351*1), 'Data Table'!G351,
         IF(ISNUMBER(SEARCH("hrs", 'Data Table'!G351)),
            IFERROR(
               ROUND(SUMPRODUCT(
                  VALUE(LEFT(_xlfn.TEXTSPLIT('Data Table'!G351, CHAR(10)), FIND("-", _xlfn.TEXTSPLIT('Data Table'!G351, CHAR(10)))-1)) *
                  (VALUE(MID(_xlfn.TEXTSPLIT('Data Table'!G351, CHAR(10)), FIND("-", _xlfn.TEXTSPLIT('Data Table'!G351, CHAR(10)))+2,
                  SEARCH("hrs", _xlfn.TEXTSPLIT('Data Table'!G351, CHAR(10)))-SEARCH("-", _xlfn.TEXTSPLIT('Data Table'!G351, CHAR(10)))-2))/12)
               ), 2),
               "-"
            )
         )
      )
   )
)</f>
        <v>9</v>
      </c>
      <c r="H350" s="203" cm="1">
        <f t="array" ref="H350">IF('Data Table'!H351="", "-",
   IF('Data Table'!H351="-", "-",
      IF(ISNUMBER('Data Table'!H351*1), 'Data Table'!H351,
         IF(ISNUMBER(SEARCH("hrs", 'Data Table'!H351)),
            IFERROR(
               ROUND(SUMPRODUCT(
                  VALUE(LEFT(_xlfn.TEXTSPLIT('Data Table'!H351, CHAR(10)), FIND("-", _xlfn.TEXTSPLIT('Data Table'!H351, CHAR(10)))-1)) *
                  (VALUE(MID(_xlfn.TEXTSPLIT('Data Table'!H351, CHAR(10)), FIND("-", _xlfn.TEXTSPLIT('Data Table'!H351, CHAR(10)))+2,
                  SEARCH("hrs", _xlfn.TEXTSPLIT('Data Table'!H351, CHAR(10)))-SEARCH("-", _xlfn.TEXTSPLIT('Data Table'!H351, CHAR(10)))-2))/12)
               ), 2),
               "-"
            )
         )
      )
   )
)</f>
        <v>10</v>
      </c>
      <c r="I350" s="203" cm="1">
        <f t="array" ref="I350">IF('Data Table'!I351="", "-",
   IF('Data Table'!I351="-", "-",
      IF(ISNUMBER('Data Table'!I351*1), 'Data Table'!I351,
         IF(ISNUMBER(SEARCH("hrs", 'Data Table'!I351)),
            IFERROR(
               ROUND(SUMPRODUCT(
                  VALUE(LEFT(_xlfn.TEXTSPLIT('Data Table'!I351, CHAR(10)), FIND("-", _xlfn.TEXTSPLIT('Data Table'!I351, CHAR(10)))-1)) *
                  (VALUE(MID(_xlfn.TEXTSPLIT('Data Table'!I351, CHAR(10)), FIND("-", _xlfn.TEXTSPLIT('Data Table'!I351, CHAR(10)))+2,
                  SEARCH("hrs", _xlfn.TEXTSPLIT('Data Table'!I351, CHAR(10)))-SEARCH("-", _xlfn.TEXTSPLIT('Data Table'!I351, CHAR(10)))-2))/12)
               ), 2),
               "-"
            )
         )
      )
   )
)</f>
        <v>10</v>
      </c>
      <c r="J350" s="203" cm="1">
        <f t="array" ref="J350">IF('Data Table'!J351="", "-",
   IF('Data Table'!J351="-", "-",
      IF(ISNUMBER('Data Table'!J351*1), 'Data Table'!J351,
         IF(ISNUMBER(SEARCH("hrs", 'Data Table'!J351)),
            IFERROR(
               ROUND(SUMPRODUCT(
                  VALUE(LEFT(_xlfn.TEXTSPLIT('Data Table'!J351, CHAR(10)), FIND("-", _xlfn.TEXTSPLIT('Data Table'!J351, CHAR(10)))-1)) *
                  (VALUE(MID(_xlfn.TEXTSPLIT('Data Table'!J351, CHAR(10)), FIND("-", _xlfn.TEXTSPLIT('Data Table'!J351, CHAR(10)))+2,
                  SEARCH("hrs", _xlfn.TEXTSPLIT('Data Table'!J351, CHAR(10)))-SEARCH("-", _xlfn.TEXTSPLIT('Data Table'!J351, CHAR(10)))-2))/12)
               ), 2),
               "-"
            )
         )
      )
   )
)</f>
        <v>3</v>
      </c>
      <c r="K350" s="203" cm="1">
        <f t="array" ref="K350">IF('Data Table'!K351="", "-",
   IF('Data Table'!K351="-", "-",
      IF(ISNUMBER('Data Table'!K351*1), 'Data Table'!K351,
         IF(ISNUMBER(SEARCH("hrs", 'Data Table'!K351)),
            IFERROR(
               ROUND(SUMPRODUCT(
                  VALUE(LEFT(_xlfn.TEXTSPLIT('Data Table'!K351, CHAR(10)), FIND("-", _xlfn.TEXTSPLIT('Data Table'!K351, CHAR(10)))-1)) *
                  (VALUE(MID(_xlfn.TEXTSPLIT('Data Table'!K351, CHAR(10)), FIND("-", _xlfn.TEXTSPLIT('Data Table'!K351, CHAR(10)))+2,
                  SEARCH("hrs", _xlfn.TEXTSPLIT('Data Table'!K351, CHAR(10)))-SEARCH("-", _xlfn.TEXTSPLIT('Data Table'!K351, CHAR(10)))-2))/12)
               ), 2),
               "-"
            )
         )
      )
   )
)</f>
        <v>3</v>
      </c>
      <c r="L350" s="203" cm="1">
        <f t="array" ref="L350">IF('Data Table'!N351="", "-",
   IF('Data Table'!N351="-", "-",
      IF(ISNUMBER('Data Table'!N351*1), 'Data Table'!N351,
         IF(ISNUMBER(SEARCH("hrs", 'Data Table'!N351)),
            IFERROR(
               ROUND(SUMPRODUCT(
                  VALUE(LEFT(_xlfn.TEXTSPLIT('Data Table'!N351, CHAR(10)), FIND("-", _xlfn.TEXTSPLIT('Data Table'!N351, CHAR(10)))-1)) *
                  (VALUE(MID(_xlfn.TEXTSPLIT('Data Table'!N351, CHAR(10)), FIND("-", _xlfn.TEXTSPLIT('Data Table'!N351, CHAR(10)))+2,
                  SEARCH("hrs", _xlfn.TEXTSPLIT('Data Table'!N351, CHAR(10)))-SEARCH("-", _xlfn.TEXTSPLIT('Data Table'!N351, CHAR(10)))-2))/12)
               ), 2),
               "-"
            )
         )
      )
   )
)</f>
        <v>2</v>
      </c>
      <c r="M350" s="203" cm="1">
        <f t="array" ref="M350">IF('Data Table'!O351="", "-",
   IF('Data Table'!O351="-", "-",
      IF(ISNUMBER('Data Table'!O351*1), 'Data Table'!O351,
         IF(ISNUMBER(SEARCH("hrs", 'Data Table'!O351)),
            IFERROR(
               ROUND(SUMPRODUCT(
                  VALUE(LEFT(_xlfn.TEXTSPLIT('Data Table'!O351, CHAR(10)), FIND("-", _xlfn.TEXTSPLIT('Data Table'!O351, CHAR(10)))-1)) *
                  (VALUE(MID(_xlfn.TEXTSPLIT('Data Table'!O351, CHAR(10)), FIND("-", _xlfn.TEXTSPLIT('Data Table'!O351, CHAR(10)))+2,
                  SEARCH("hrs", _xlfn.TEXTSPLIT('Data Table'!O351, CHAR(10)))-SEARCH("-", _xlfn.TEXTSPLIT('Data Table'!O351, CHAR(10)))-2))/12)
               ), 2),
               "-"
            )
         )
      )
   )
)</f>
        <v>2</v>
      </c>
      <c r="N350" s="203" cm="1">
        <f t="array" ref="N350">IF('Data Table'!P351="", "-",
   IF('Data Table'!P351="-", "-",
      IF(ISNUMBER('Data Table'!P351*1), 'Data Table'!P351,
         IF(ISNUMBER(SEARCH("hrs", 'Data Table'!P351)),
            IFERROR(
               ROUND(SUMPRODUCT(
                  VALUE(LEFT(_xlfn.TEXTSPLIT('Data Table'!P351, CHAR(10)), FIND("-", _xlfn.TEXTSPLIT('Data Table'!P351, CHAR(10)))-1)) *
                  (VALUE(MID(_xlfn.TEXTSPLIT('Data Table'!P351, CHAR(10)), FIND("-", _xlfn.TEXTSPLIT('Data Table'!P351, CHAR(10)))+2,
                  SEARCH("hrs", _xlfn.TEXTSPLIT('Data Table'!P351, CHAR(10)))-SEARCH("-", _xlfn.TEXTSPLIT('Data Table'!P351, CHAR(10)))-2))/12)
               ), 2),
               "-"
            )
         )
      )
   )
)</f>
        <v>7</v>
      </c>
      <c r="O350" s="203" cm="1">
        <f t="array" ref="O350">IF('Data Table'!Q351="", "-",
   IF('Data Table'!Q351="-", "-",
      IF(ISNUMBER('Data Table'!Q351*1), 'Data Table'!Q351,
         IF(ISNUMBER(SEARCH("hrs", 'Data Table'!Q351)),
            IFERROR(
               ROUND(SUMPRODUCT(
                  VALUE(LEFT(_xlfn.TEXTSPLIT('Data Table'!Q351, CHAR(10)), FIND("-", _xlfn.TEXTSPLIT('Data Table'!Q351, CHAR(10)))-1)) *
                  (VALUE(MID(_xlfn.TEXTSPLIT('Data Table'!Q351, CHAR(10)), FIND("-", _xlfn.TEXTSPLIT('Data Table'!Q351, CHAR(10)))+2,
                  SEARCH("hrs", _xlfn.TEXTSPLIT('Data Table'!Q351, CHAR(10)))-SEARCH("-", _xlfn.TEXTSPLIT('Data Table'!Q351, CHAR(10)))-2))/12)
               ), 2),
               "-"
            )
         )
      )
   )
)</f>
        <v>6</v>
      </c>
      <c r="P350" s="203" cm="1">
        <f t="array" ref="P350">IF('Data Table'!R351="", "-",
   IF('Data Table'!R351="-", "-",
      IF(ISNUMBER('Data Table'!R351*1), 'Data Table'!R351,
         IF(ISNUMBER(SEARCH("hrs", 'Data Table'!R351)),
            IFERROR(
               ROUND(SUMPRODUCT(
                  VALUE(LEFT(_xlfn.TEXTSPLIT('Data Table'!R351, CHAR(10)), FIND("-", _xlfn.TEXTSPLIT('Data Table'!R351, CHAR(10)))-1)) *
                  (VALUE(MID(_xlfn.TEXTSPLIT('Data Table'!R351, CHAR(10)), FIND("-", _xlfn.TEXTSPLIT('Data Table'!R351, CHAR(10)))+2,
                  SEARCH("hrs", _xlfn.TEXTSPLIT('Data Table'!R351, CHAR(10)))-SEARCH("-", _xlfn.TEXTSPLIT('Data Table'!R351, CHAR(10)))-2))/12)
               ), 2),
               "-"
            )
         )
      )
   )
)</f>
        <v>3</v>
      </c>
      <c r="Q350" s="203" cm="1">
        <f t="array" ref="Q350">IF('Data Table'!S351="", "-",
   IF('Data Table'!S351="-", "-",
      IF(ISNUMBER('Data Table'!S351*1), 'Data Table'!S351,
         IF(ISNUMBER(SEARCH("hrs", 'Data Table'!S351)),
            IFERROR(
               ROUND(SUMPRODUCT(
                  VALUE(LEFT(_xlfn.TEXTSPLIT('Data Table'!S351, CHAR(10)), FIND("-", _xlfn.TEXTSPLIT('Data Table'!S351, CHAR(10)))-1)) *
                  (VALUE(MID(_xlfn.TEXTSPLIT('Data Table'!S351, CHAR(10)), FIND("-", _xlfn.TEXTSPLIT('Data Table'!S351, CHAR(10)))+2,
                  SEARCH("hrs", _xlfn.TEXTSPLIT('Data Table'!S351, CHAR(10)))-SEARCH("-", _xlfn.TEXTSPLIT('Data Table'!S351, CHAR(10)))-2))/12)
               ), 2),
               "-"
            )
         )
      )
   )
)</f>
        <v>3</v>
      </c>
      <c r="R350" s="203" cm="1">
        <f t="array" ref="R350">IF('Data Table'!T351="", "-",
   IF('Data Table'!T351="-", "-",
      IF(ISNUMBER('Data Table'!T351*1), 'Data Table'!T351,
         IF(ISNUMBER(SEARCH("hrs", 'Data Table'!T351)),
            IFERROR(
               ROUND(SUMPRODUCT(
                  VALUE(LEFT(_xlfn.TEXTSPLIT('Data Table'!T351, CHAR(10)), FIND("-", _xlfn.TEXTSPLIT('Data Table'!T351, CHAR(10)))-1)) *
                  (VALUE(MID(_xlfn.TEXTSPLIT('Data Table'!T351, CHAR(10)), FIND("-", _xlfn.TEXTSPLIT('Data Table'!T351, CHAR(10)))+2,
                  SEARCH("hrs", _xlfn.TEXTSPLIT('Data Table'!T351, CHAR(10)))-SEARCH("-", _xlfn.TEXTSPLIT('Data Table'!T351, CHAR(10)))-2))/12)
               ), 2),
               "-"
            )
         )
      )
   )
)</f>
        <v>7</v>
      </c>
      <c r="S350" s="203" cm="1">
        <f t="array" ref="S350">IF('Data Table'!U351="", "-",
   IF('Data Table'!U351="-", "-",
      IF(ISNUMBER('Data Table'!U351*1), 'Data Table'!U351,
         IF(ISNUMBER(SEARCH("hrs", 'Data Table'!U351)),
            IFERROR(
               ROUND(SUMPRODUCT(
                  VALUE(LEFT(_xlfn.TEXTSPLIT('Data Table'!U351, CHAR(10)), FIND("-", _xlfn.TEXTSPLIT('Data Table'!U351, CHAR(10)))-1)) *
                  (VALUE(MID(_xlfn.TEXTSPLIT('Data Table'!U351, CHAR(10)), FIND("-", _xlfn.TEXTSPLIT('Data Table'!U351, CHAR(10)))+2,
                  SEARCH("hrs", _xlfn.TEXTSPLIT('Data Table'!U351, CHAR(10)))-SEARCH("-", _xlfn.TEXTSPLIT('Data Table'!U351, CHAR(10)))-2))/12)
               ), 2),
               "-"
            )
         )
      )
   )
)</f>
        <v>7</v>
      </c>
      <c r="T350" s="414">
        <f>'Data Table'!X351</f>
        <v>27508.652944486552</v>
      </c>
      <c r="U350" s="414">
        <f>'Data Table'!Y351</f>
        <v>68835</v>
      </c>
      <c r="V350" s="414">
        <f>'Data Table'!Z351</f>
        <v>996.14635297534767</v>
      </c>
    </row>
    <row r="351" spans="1:22" ht="15.75" customHeight="1">
      <c r="A351" s="405">
        <v>45661</v>
      </c>
      <c r="B351" s="203" cm="1">
        <f t="array" ref="B351">IF('Data Table'!B352="", "-",
   IF('Data Table'!B352="-", "-",
      IF(ISNUMBER('Data Table'!B352*1), 'Data Table'!B352,
         IF(ISNUMBER(SEARCH("hrs", 'Data Table'!B352)),
            IFERROR(
               ROUND(SUMPRODUCT(
                  VALUE(LEFT(_xlfn.TEXTSPLIT('Data Table'!B352, CHAR(10)), FIND("-", _xlfn.TEXTSPLIT('Data Table'!B352, CHAR(10)))-1)) *
                  (VALUE(MID(_xlfn.TEXTSPLIT('Data Table'!B352, CHAR(10)), FIND("-", _xlfn.TEXTSPLIT('Data Table'!B352, CHAR(10)))+2,
                  SEARCH("hrs", _xlfn.TEXTSPLIT('Data Table'!B352, CHAR(10)))-SEARCH("-", _xlfn.TEXTSPLIT('Data Table'!B352, CHAR(10)))-2))/12)
               ), 2),
               "-"
            )
         )
      )
   )
)</f>
        <v>181</v>
      </c>
      <c r="C351" s="203" cm="1">
        <f t="array" ref="C351">IF('Data Table'!C352="", "-",
   IF('Data Table'!C352="-", "-",
      IF(ISNUMBER('Data Table'!C352*1), 'Data Table'!C352,
         IF(ISNUMBER(SEARCH("hrs", 'Data Table'!C352)),
            IFERROR(
               ROUND(SUMPRODUCT(
                  VALUE(LEFT(_xlfn.TEXTSPLIT('Data Table'!C352, CHAR(10)), FIND("-", _xlfn.TEXTSPLIT('Data Table'!C352, CHAR(10)))-1)) *
                  (VALUE(MID(_xlfn.TEXTSPLIT('Data Table'!C352, CHAR(10)), FIND("-", _xlfn.TEXTSPLIT('Data Table'!C352, CHAR(10)))+2,
                  SEARCH("hrs", _xlfn.TEXTSPLIT('Data Table'!C352, CHAR(10)))-SEARCH("-", _xlfn.TEXTSPLIT('Data Table'!C352, CHAR(10)))-2))/12)
               ), 2),
               "-"
            )
         )
      )
   )
)</f>
        <v>189</v>
      </c>
      <c r="D351" s="203" cm="1">
        <f t="array" ref="D351">IF('Data Table'!D352="", "-",
   IF('Data Table'!D352="-", "-",
      IF(ISNUMBER('Data Table'!D352*1), 'Data Table'!D352,
         IF(ISNUMBER(SEARCH("hrs", 'Data Table'!D352)),
            IFERROR(
               ROUND(SUMPRODUCT(
                  VALUE(LEFT(_xlfn.TEXTSPLIT('Data Table'!D352, CHAR(10)), FIND("-", _xlfn.TEXTSPLIT('Data Table'!D352, CHAR(10)))-1)) *
                  (VALUE(MID(_xlfn.TEXTSPLIT('Data Table'!D352, CHAR(10)), FIND("-", _xlfn.TEXTSPLIT('Data Table'!D352, CHAR(10)))+2,
                  SEARCH("hrs", _xlfn.TEXTSPLIT('Data Table'!D352, CHAR(10)))-SEARCH("-", _xlfn.TEXTSPLIT('Data Table'!D352, CHAR(10)))-2))/12)
               ), 2),
               "-"
            )
         )
      )
   )
)</f>
        <v>30</v>
      </c>
      <c r="E351" s="203" cm="1">
        <f t="array" ref="E351">IF('Data Table'!E352="", "-",
   IF('Data Table'!E352="-", "-",
      IF(ISNUMBER('Data Table'!E352*1), 'Data Table'!E352,
         IF(ISNUMBER(SEARCH("hrs", 'Data Table'!E352)),
            IFERROR(
               ROUND(SUMPRODUCT(
                  VALUE(LEFT(_xlfn.TEXTSPLIT('Data Table'!E352, CHAR(10)), FIND("-", _xlfn.TEXTSPLIT('Data Table'!E352, CHAR(10)))-1)) *
                  (VALUE(MID(_xlfn.TEXTSPLIT('Data Table'!E352, CHAR(10)), FIND("-", _xlfn.TEXTSPLIT('Data Table'!E352, CHAR(10)))+2,
                  SEARCH("hrs", _xlfn.TEXTSPLIT('Data Table'!E352, CHAR(10)))-SEARCH("-", _xlfn.TEXTSPLIT('Data Table'!E352, CHAR(10)))-2))/12)
               ), 2),
               "-"
            )
         )
      )
   )
)</f>
        <v>29</v>
      </c>
      <c r="F351" s="203" cm="1">
        <f t="array" ref="F351">IF('Data Table'!F352="", "-",
   IF('Data Table'!F352="-", "-",
      IF(ISNUMBER('Data Table'!F352*1), 'Data Table'!F352,
         IF(ISNUMBER(SEARCH("hrs", 'Data Table'!F352)),
            IFERROR(
               ROUND(SUMPRODUCT(
                  VALUE(LEFT(_xlfn.TEXTSPLIT('Data Table'!F352, CHAR(10)), FIND("-", _xlfn.TEXTSPLIT('Data Table'!F352, CHAR(10)))-1)) *
                  (VALUE(MID(_xlfn.TEXTSPLIT('Data Table'!F352, CHAR(10)), FIND("-", _xlfn.TEXTSPLIT('Data Table'!F352, CHAR(10)))+2,
                  SEARCH("hrs", _xlfn.TEXTSPLIT('Data Table'!F352, CHAR(10)))-SEARCH("-", _xlfn.TEXTSPLIT('Data Table'!F352, CHAR(10)))-2))/12)
               ), 2),
               "-"
            )
         )
      )
   )
)</f>
        <v>9</v>
      </c>
      <c r="G351" s="203" cm="1">
        <f t="array" ref="G351">IF('Data Table'!G352="", "-",
   IF('Data Table'!G352="-", "-",
      IF(ISNUMBER('Data Table'!G352*1), 'Data Table'!G352,
         IF(ISNUMBER(SEARCH("hrs", 'Data Table'!G352)),
            IFERROR(
               ROUND(SUMPRODUCT(
                  VALUE(LEFT(_xlfn.TEXTSPLIT('Data Table'!G352, CHAR(10)), FIND("-", _xlfn.TEXTSPLIT('Data Table'!G352, CHAR(10)))-1)) *
                  (VALUE(MID(_xlfn.TEXTSPLIT('Data Table'!G352, CHAR(10)), FIND("-", _xlfn.TEXTSPLIT('Data Table'!G352, CHAR(10)))+2,
                  SEARCH("hrs", _xlfn.TEXTSPLIT('Data Table'!G352, CHAR(10)))-SEARCH("-", _xlfn.TEXTSPLIT('Data Table'!G352, CHAR(10)))-2))/12)
               ), 2),
               "-"
            )
         )
      )
   )
)</f>
        <v>9</v>
      </c>
      <c r="H351" s="203" cm="1">
        <f t="array" ref="H351">IF('Data Table'!H352="", "-",
   IF('Data Table'!H352="-", "-",
      IF(ISNUMBER('Data Table'!H352*1), 'Data Table'!H352,
         IF(ISNUMBER(SEARCH("hrs", 'Data Table'!H352)),
            IFERROR(
               ROUND(SUMPRODUCT(
                  VALUE(LEFT(_xlfn.TEXTSPLIT('Data Table'!H352, CHAR(10)), FIND("-", _xlfn.TEXTSPLIT('Data Table'!H352, CHAR(10)))-1)) *
                  (VALUE(MID(_xlfn.TEXTSPLIT('Data Table'!H352, CHAR(10)), FIND("-", _xlfn.TEXTSPLIT('Data Table'!H352, CHAR(10)))+2,
                  SEARCH("hrs", _xlfn.TEXTSPLIT('Data Table'!H352, CHAR(10)))-SEARCH("-", _xlfn.TEXTSPLIT('Data Table'!H352, CHAR(10)))-2))/12)
               ), 2),
               "-"
            )
         )
      )
   )
)</f>
        <v>10</v>
      </c>
      <c r="I351" s="203" cm="1">
        <f t="array" ref="I351">IF('Data Table'!I352="", "-",
   IF('Data Table'!I352="-", "-",
      IF(ISNUMBER('Data Table'!I352*1), 'Data Table'!I352,
         IF(ISNUMBER(SEARCH("hrs", 'Data Table'!I352)),
            IFERROR(
               ROUND(SUMPRODUCT(
                  VALUE(LEFT(_xlfn.TEXTSPLIT('Data Table'!I352, CHAR(10)), FIND("-", _xlfn.TEXTSPLIT('Data Table'!I352, CHAR(10)))-1)) *
                  (VALUE(MID(_xlfn.TEXTSPLIT('Data Table'!I352, CHAR(10)), FIND("-", _xlfn.TEXTSPLIT('Data Table'!I352, CHAR(10)))+2,
                  SEARCH("hrs", _xlfn.TEXTSPLIT('Data Table'!I352, CHAR(10)))-SEARCH("-", _xlfn.TEXTSPLIT('Data Table'!I352, CHAR(10)))-2))/12)
               ), 2),
               "-"
            )
         )
      )
   )
)</f>
        <v>10</v>
      </c>
      <c r="J351" s="203" cm="1">
        <f t="array" ref="J351">IF('Data Table'!J352="", "-",
   IF('Data Table'!J352="-", "-",
      IF(ISNUMBER('Data Table'!J352*1), 'Data Table'!J352,
         IF(ISNUMBER(SEARCH("hrs", 'Data Table'!J352)),
            IFERROR(
               ROUND(SUMPRODUCT(
                  VALUE(LEFT(_xlfn.TEXTSPLIT('Data Table'!J352, CHAR(10)), FIND("-", _xlfn.TEXTSPLIT('Data Table'!J352, CHAR(10)))-1)) *
                  (VALUE(MID(_xlfn.TEXTSPLIT('Data Table'!J352, CHAR(10)), FIND("-", _xlfn.TEXTSPLIT('Data Table'!J352, CHAR(10)))+2,
                  SEARCH("hrs", _xlfn.TEXTSPLIT('Data Table'!J352, CHAR(10)))-SEARCH("-", _xlfn.TEXTSPLIT('Data Table'!J352, CHAR(10)))-2))/12)
               ), 2),
               "-"
            )
         )
      )
   )
)</f>
        <v>3</v>
      </c>
      <c r="K351" s="203" cm="1">
        <f t="array" ref="K351">IF('Data Table'!K352="", "-",
   IF('Data Table'!K352="-", "-",
      IF(ISNUMBER('Data Table'!K352*1), 'Data Table'!K352,
         IF(ISNUMBER(SEARCH("hrs", 'Data Table'!K352)),
            IFERROR(
               ROUND(SUMPRODUCT(
                  VALUE(LEFT(_xlfn.TEXTSPLIT('Data Table'!K352, CHAR(10)), FIND("-", _xlfn.TEXTSPLIT('Data Table'!K352, CHAR(10)))-1)) *
                  (VALUE(MID(_xlfn.TEXTSPLIT('Data Table'!K352, CHAR(10)), FIND("-", _xlfn.TEXTSPLIT('Data Table'!K352, CHAR(10)))+2,
                  SEARCH("hrs", _xlfn.TEXTSPLIT('Data Table'!K352, CHAR(10)))-SEARCH("-", _xlfn.TEXTSPLIT('Data Table'!K352, CHAR(10)))-2))/12)
               ), 2),
               "-"
            )
         )
      )
   )
)</f>
        <v>3</v>
      </c>
      <c r="L351" s="203" cm="1">
        <f t="array" ref="L351">IF('Data Table'!N352="", "-",
   IF('Data Table'!N352="-", "-",
      IF(ISNUMBER('Data Table'!N352*1), 'Data Table'!N352,
         IF(ISNUMBER(SEARCH("hrs", 'Data Table'!N352)),
            IFERROR(
               ROUND(SUMPRODUCT(
                  VALUE(LEFT(_xlfn.TEXTSPLIT('Data Table'!N352, CHAR(10)), FIND("-", _xlfn.TEXTSPLIT('Data Table'!N352, CHAR(10)))-1)) *
                  (VALUE(MID(_xlfn.TEXTSPLIT('Data Table'!N352, CHAR(10)), FIND("-", _xlfn.TEXTSPLIT('Data Table'!N352, CHAR(10)))+2,
                  SEARCH("hrs", _xlfn.TEXTSPLIT('Data Table'!N352, CHAR(10)))-SEARCH("-", _xlfn.TEXTSPLIT('Data Table'!N352, CHAR(10)))-2))/12)
               ), 2),
               "-"
            )
         )
      )
   )
)</f>
        <v>1</v>
      </c>
      <c r="M351" s="203" cm="1">
        <f t="array" ref="M351">IF('Data Table'!O352="", "-",
   IF('Data Table'!O352="-", "-",
      IF(ISNUMBER('Data Table'!O352*1), 'Data Table'!O352,
         IF(ISNUMBER(SEARCH("hrs", 'Data Table'!O352)),
            IFERROR(
               ROUND(SUMPRODUCT(
                  VALUE(LEFT(_xlfn.TEXTSPLIT('Data Table'!O352, CHAR(10)), FIND("-", _xlfn.TEXTSPLIT('Data Table'!O352, CHAR(10)))-1)) *
                  (VALUE(MID(_xlfn.TEXTSPLIT('Data Table'!O352, CHAR(10)), FIND("-", _xlfn.TEXTSPLIT('Data Table'!O352, CHAR(10)))+2,
                  SEARCH("hrs", _xlfn.TEXTSPLIT('Data Table'!O352, CHAR(10)))-SEARCH("-", _xlfn.TEXTSPLIT('Data Table'!O352, CHAR(10)))-2))/12)
               ), 2),
               "-"
            )
         )
      )
   )
)</f>
        <v>1</v>
      </c>
      <c r="N351" s="203" cm="1">
        <f t="array" ref="N351">IF('Data Table'!P352="", "-",
   IF('Data Table'!P352="-", "-",
      IF(ISNUMBER('Data Table'!P352*1), 'Data Table'!P352,
         IF(ISNUMBER(SEARCH("hrs", 'Data Table'!P352)),
            IFERROR(
               ROUND(SUMPRODUCT(
                  VALUE(LEFT(_xlfn.TEXTSPLIT('Data Table'!P352, CHAR(10)), FIND("-", _xlfn.TEXTSPLIT('Data Table'!P352, CHAR(10)))-1)) *
                  (VALUE(MID(_xlfn.TEXTSPLIT('Data Table'!P352, CHAR(10)), FIND("-", _xlfn.TEXTSPLIT('Data Table'!P352, CHAR(10)))+2,
                  SEARCH("hrs", _xlfn.TEXTSPLIT('Data Table'!P352, CHAR(10)))-SEARCH("-", _xlfn.TEXTSPLIT('Data Table'!P352, CHAR(10)))-2))/12)
               ), 2),
               "-"
            )
         )
      )
   )
)</f>
        <v>6</v>
      </c>
      <c r="O351" s="203" cm="1">
        <f t="array" ref="O351">IF('Data Table'!Q352="", "-",
   IF('Data Table'!Q352="-", "-",
      IF(ISNUMBER('Data Table'!Q352*1), 'Data Table'!Q352,
         IF(ISNUMBER(SEARCH("hrs", 'Data Table'!Q352)),
            IFERROR(
               ROUND(SUMPRODUCT(
                  VALUE(LEFT(_xlfn.TEXTSPLIT('Data Table'!Q352, CHAR(10)), FIND("-", _xlfn.TEXTSPLIT('Data Table'!Q352, CHAR(10)))-1)) *
                  (VALUE(MID(_xlfn.TEXTSPLIT('Data Table'!Q352, CHAR(10)), FIND("-", _xlfn.TEXTSPLIT('Data Table'!Q352, CHAR(10)))+2,
                  SEARCH("hrs", _xlfn.TEXTSPLIT('Data Table'!Q352, CHAR(10)))-SEARCH("-", _xlfn.TEXTSPLIT('Data Table'!Q352, CHAR(10)))-2))/12)
               ), 2),
               "-"
            )
         )
      )
   )
)</f>
        <v>6</v>
      </c>
      <c r="P351" s="203" cm="1">
        <f t="array" ref="P351">IF('Data Table'!R352="", "-",
   IF('Data Table'!R352="-", "-",
      IF(ISNUMBER('Data Table'!R352*1), 'Data Table'!R352,
         IF(ISNUMBER(SEARCH("hrs", 'Data Table'!R352)),
            IFERROR(
               ROUND(SUMPRODUCT(
                  VALUE(LEFT(_xlfn.TEXTSPLIT('Data Table'!R352, CHAR(10)), FIND("-", _xlfn.TEXTSPLIT('Data Table'!R352, CHAR(10)))-1)) *
                  (VALUE(MID(_xlfn.TEXTSPLIT('Data Table'!R352, CHAR(10)), FIND("-", _xlfn.TEXTSPLIT('Data Table'!R352, CHAR(10)))+2,
                  SEARCH("hrs", _xlfn.TEXTSPLIT('Data Table'!R352, CHAR(10)))-SEARCH("-", _xlfn.TEXTSPLIT('Data Table'!R352, CHAR(10)))-2))/12)
               ), 2),
               "-"
            )
         )
      )
   )
)</f>
        <v>3</v>
      </c>
      <c r="Q351" s="203" cm="1">
        <f t="array" ref="Q351">IF('Data Table'!S352="", "-",
   IF('Data Table'!S352="-", "-",
      IF(ISNUMBER('Data Table'!S352*1), 'Data Table'!S352,
         IF(ISNUMBER(SEARCH("hrs", 'Data Table'!S352)),
            IFERROR(
               ROUND(SUMPRODUCT(
                  VALUE(LEFT(_xlfn.TEXTSPLIT('Data Table'!S352, CHAR(10)), FIND("-", _xlfn.TEXTSPLIT('Data Table'!S352, CHAR(10)))-1)) *
                  (VALUE(MID(_xlfn.TEXTSPLIT('Data Table'!S352, CHAR(10)), FIND("-", _xlfn.TEXTSPLIT('Data Table'!S352, CHAR(10)))+2,
                  SEARCH("hrs", _xlfn.TEXTSPLIT('Data Table'!S352, CHAR(10)))-SEARCH("-", _xlfn.TEXTSPLIT('Data Table'!S352, CHAR(10)))-2))/12)
               ), 2),
               "-"
            )
         )
      )
   )
)</f>
        <v>3</v>
      </c>
      <c r="R351" s="203" cm="1">
        <f t="array" ref="R351">IF('Data Table'!T352="", "-",
   IF('Data Table'!T352="-", "-",
      IF(ISNUMBER('Data Table'!T352*1), 'Data Table'!T352,
         IF(ISNUMBER(SEARCH("hrs", 'Data Table'!T352)),
            IFERROR(
               ROUND(SUMPRODUCT(
                  VALUE(LEFT(_xlfn.TEXTSPLIT('Data Table'!T352, CHAR(10)), FIND("-", _xlfn.TEXTSPLIT('Data Table'!T352, CHAR(10)))-1)) *
                  (VALUE(MID(_xlfn.TEXTSPLIT('Data Table'!T352, CHAR(10)), FIND("-", _xlfn.TEXTSPLIT('Data Table'!T352, CHAR(10)))+2,
                  SEARCH("hrs", _xlfn.TEXTSPLIT('Data Table'!T352, CHAR(10)))-SEARCH("-", _xlfn.TEXTSPLIT('Data Table'!T352, CHAR(10)))-2))/12)
               ), 2),
               "-"
            )
         )
      )
   )
)</f>
        <v>7</v>
      </c>
      <c r="S351" s="203" cm="1">
        <f t="array" ref="S351">IF('Data Table'!U352="", "-",
   IF('Data Table'!U352="-", "-",
      IF(ISNUMBER('Data Table'!U352*1), 'Data Table'!U352,
         IF(ISNUMBER(SEARCH("hrs", 'Data Table'!U352)),
            IFERROR(
               ROUND(SUMPRODUCT(
                  VALUE(LEFT(_xlfn.TEXTSPLIT('Data Table'!U352, CHAR(10)), FIND("-", _xlfn.TEXTSPLIT('Data Table'!U352, CHAR(10)))-1)) *
                  (VALUE(MID(_xlfn.TEXTSPLIT('Data Table'!U352, CHAR(10)), FIND("-", _xlfn.TEXTSPLIT('Data Table'!U352, CHAR(10)))+2,
                  SEARCH("hrs", _xlfn.TEXTSPLIT('Data Table'!U352, CHAR(10)))-SEARCH("-", _xlfn.TEXTSPLIT('Data Table'!U352, CHAR(10)))-2))/12)
               ), 2),
               "-"
            )
         )
      )
   )
)</f>
        <v>7</v>
      </c>
      <c r="T351" s="414">
        <f>'Data Table'!X352</f>
        <v>27066.246365023646</v>
      </c>
      <c r="U351" s="414">
        <f>'Data Table'!Y352</f>
        <v>70119</v>
      </c>
      <c r="V351" s="414">
        <f>'Data Table'!Z352</f>
        <v>906.16090493136755</v>
      </c>
    </row>
    <row r="352" spans="1:22" ht="15.75" customHeight="1">
      <c r="A352" s="405">
        <v>45662</v>
      </c>
      <c r="B352" s="203" cm="1">
        <f t="array" ref="B352">IF('Data Table'!B353="", "-",
   IF('Data Table'!B353="-", "-",
      IF(ISNUMBER('Data Table'!B353*1), 'Data Table'!B353,
         IF(ISNUMBER(SEARCH("hrs", 'Data Table'!B353)),
            IFERROR(
               ROUND(SUMPRODUCT(
                  VALUE(LEFT(_xlfn.TEXTSPLIT('Data Table'!B353, CHAR(10)), FIND("-", _xlfn.TEXTSPLIT('Data Table'!B353, CHAR(10)))-1)) *
                  (VALUE(MID(_xlfn.TEXTSPLIT('Data Table'!B353, CHAR(10)), FIND("-", _xlfn.TEXTSPLIT('Data Table'!B353, CHAR(10)))+2,
                  SEARCH("hrs", _xlfn.TEXTSPLIT('Data Table'!B353, CHAR(10)))-SEARCH("-", _xlfn.TEXTSPLIT('Data Table'!B353, CHAR(10)))-2))/12)
               ), 2),
               "-"
            )
         )
      )
   )
)</f>
        <v>172</v>
      </c>
      <c r="C352" s="203" cm="1">
        <f t="array" ref="C352">IF('Data Table'!C353="", "-",
   IF('Data Table'!C353="-", "-",
      IF(ISNUMBER('Data Table'!C353*1), 'Data Table'!C353,
         IF(ISNUMBER(SEARCH("hrs", 'Data Table'!C353)),
            IFERROR(
               ROUND(SUMPRODUCT(
                  VALUE(LEFT(_xlfn.TEXTSPLIT('Data Table'!C353, CHAR(10)), FIND("-", _xlfn.TEXTSPLIT('Data Table'!C353, CHAR(10)))-1)) *
                  (VALUE(MID(_xlfn.TEXTSPLIT('Data Table'!C353, CHAR(10)), FIND("-", _xlfn.TEXTSPLIT('Data Table'!C353, CHAR(10)))+2,
                  SEARCH("hrs", _xlfn.TEXTSPLIT('Data Table'!C353, CHAR(10)))-SEARCH("-", _xlfn.TEXTSPLIT('Data Table'!C353, CHAR(10)))-2))/12)
               ), 2),
               "-"
            )
         )
      )
   )
)</f>
        <v>191</v>
      </c>
      <c r="D352" s="203" cm="1">
        <f t="array" ref="D352">IF('Data Table'!D353="", "-",
   IF('Data Table'!D353="-", "-",
      IF(ISNUMBER('Data Table'!D353*1), 'Data Table'!D353,
         IF(ISNUMBER(SEARCH("hrs", 'Data Table'!D353)),
            IFERROR(
               ROUND(SUMPRODUCT(
                  VALUE(LEFT(_xlfn.TEXTSPLIT('Data Table'!D353, CHAR(10)), FIND("-", _xlfn.TEXTSPLIT('Data Table'!D353, CHAR(10)))-1)) *
                  (VALUE(MID(_xlfn.TEXTSPLIT('Data Table'!D353, CHAR(10)), FIND("-", _xlfn.TEXTSPLIT('Data Table'!D353, CHAR(10)))+2,
                  SEARCH("hrs", _xlfn.TEXTSPLIT('Data Table'!D353, CHAR(10)))-SEARCH("-", _xlfn.TEXTSPLIT('Data Table'!D353, CHAR(10)))-2))/12)
               ), 2),
               "-"
            )
         )
      )
   )
)</f>
        <v>30</v>
      </c>
      <c r="E352" s="203" cm="1">
        <f t="array" ref="E352">IF('Data Table'!E353="", "-",
   IF('Data Table'!E353="-", "-",
      IF(ISNUMBER('Data Table'!E353*1), 'Data Table'!E353,
         IF(ISNUMBER(SEARCH("hrs", 'Data Table'!E353)),
            IFERROR(
               ROUND(SUMPRODUCT(
                  VALUE(LEFT(_xlfn.TEXTSPLIT('Data Table'!E353, CHAR(10)), FIND("-", _xlfn.TEXTSPLIT('Data Table'!E353, CHAR(10)))-1)) *
                  (VALUE(MID(_xlfn.TEXTSPLIT('Data Table'!E353, CHAR(10)), FIND("-", _xlfn.TEXTSPLIT('Data Table'!E353, CHAR(10)))+2,
                  SEARCH("hrs", _xlfn.TEXTSPLIT('Data Table'!E353, CHAR(10)))-SEARCH("-", _xlfn.TEXTSPLIT('Data Table'!E353, CHAR(10)))-2))/12)
               ), 2),
               "-"
            )
         )
      )
   )
)</f>
        <v>29</v>
      </c>
      <c r="F352" s="203" cm="1">
        <f t="array" ref="F352">IF('Data Table'!F353="", "-",
   IF('Data Table'!F353="-", "-",
      IF(ISNUMBER('Data Table'!F353*1), 'Data Table'!F353,
         IF(ISNUMBER(SEARCH("hrs", 'Data Table'!F353)),
            IFERROR(
               ROUND(SUMPRODUCT(
                  VALUE(LEFT(_xlfn.TEXTSPLIT('Data Table'!F353, CHAR(10)), FIND("-", _xlfn.TEXTSPLIT('Data Table'!F353, CHAR(10)))-1)) *
                  (VALUE(MID(_xlfn.TEXTSPLIT('Data Table'!F353, CHAR(10)), FIND("-", _xlfn.TEXTSPLIT('Data Table'!F353, CHAR(10)))+2,
                  SEARCH("hrs", _xlfn.TEXTSPLIT('Data Table'!F353, CHAR(10)))-SEARCH("-", _xlfn.TEXTSPLIT('Data Table'!F353, CHAR(10)))-2))/12)
               ), 2),
               "-"
            )
         )
      )
   )
)</f>
        <v>9</v>
      </c>
      <c r="G352" s="203" cm="1">
        <f t="array" ref="G352">IF('Data Table'!G353="", "-",
   IF('Data Table'!G353="-", "-",
      IF(ISNUMBER('Data Table'!G353*1), 'Data Table'!G353,
         IF(ISNUMBER(SEARCH("hrs", 'Data Table'!G353)),
            IFERROR(
               ROUND(SUMPRODUCT(
                  VALUE(LEFT(_xlfn.TEXTSPLIT('Data Table'!G353, CHAR(10)), FIND("-", _xlfn.TEXTSPLIT('Data Table'!G353, CHAR(10)))-1)) *
                  (VALUE(MID(_xlfn.TEXTSPLIT('Data Table'!G353, CHAR(10)), FIND("-", _xlfn.TEXTSPLIT('Data Table'!G353, CHAR(10)))+2,
                  SEARCH("hrs", _xlfn.TEXTSPLIT('Data Table'!G353, CHAR(10)))-SEARCH("-", _xlfn.TEXTSPLIT('Data Table'!G353, CHAR(10)))-2))/12)
               ), 2),
               "-"
            )
         )
      )
   )
)</f>
        <v>8</v>
      </c>
      <c r="H352" s="203" cm="1">
        <f t="array" ref="H352">IF('Data Table'!H353="", "-",
   IF('Data Table'!H353="-", "-",
      IF(ISNUMBER('Data Table'!H353*1), 'Data Table'!H353,
         IF(ISNUMBER(SEARCH("hrs", 'Data Table'!H353)),
            IFERROR(
               ROUND(SUMPRODUCT(
                  VALUE(LEFT(_xlfn.TEXTSPLIT('Data Table'!H353, CHAR(10)), FIND("-", _xlfn.TEXTSPLIT('Data Table'!H353, CHAR(10)))-1)) *
                  (VALUE(MID(_xlfn.TEXTSPLIT('Data Table'!H353, CHAR(10)), FIND("-", _xlfn.TEXTSPLIT('Data Table'!H353, CHAR(10)))+2,
                  SEARCH("hrs", _xlfn.TEXTSPLIT('Data Table'!H353, CHAR(10)))-SEARCH("-", _xlfn.TEXTSPLIT('Data Table'!H353, CHAR(10)))-2))/12)
               ), 2),
               "-"
            )
         )
      )
   )
)</f>
        <v>10</v>
      </c>
      <c r="I352" s="203" cm="1">
        <f t="array" ref="I352">IF('Data Table'!I353="", "-",
   IF('Data Table'!I353="-", "-",
      IF(ISNUMBER('Data Table'!I353*1), 'Data Table'!I353,
         IF(ISNUMBER(SEARCH("hrs", 'Data Table'!I353)),
            IFERROR(
               ROUND(SUMPRODUCT(
                  VALUE(LEFT(_xlfn.TEXTSPLIT('Data Table'!I353, CHAR(10)), FIND("-", _xlfn.TEXTSPLIT('Data Table'!I353, CHAR(10)))-1)) *
                  (VALUE(MID(_xlfn.TEXTSPLIT('Data Table'!I353, CHAR(10)), FIND("-", _xlfn.TEXTSPLIT('Data Table'!I353, CHAR(10)))+2,
                  SEARCH("hrs", _xlfn.TEXTSPLIT('Data Table'!I353, CHAR(10)))-SEARCH("-", _xlfn.TEXTSPLIT('Data Table'!I353, CHAR(10)))-2))/12)
               ), 2),
               "-"
            )
         )
      )
   )
)</f>
        <v>12</v>
      </c>
      <c r="J352" s="203" cm="1">
        <f t="array" ref="J352">IF('Data Table'!J353="", "-",
   IF('Data Table'!J353="-", "-",
      IF(ISNUMBER('Data Table'!J353*1), 'Data Table'!J353,
         IF(ISNUMBER(SEARCH("hrs", 'Data Table'!J353)),
            IFERROR(
               ROUND(SUMPRODUCT(
                  VALUE(LEFT(_xlfn.TEXTSPLIT('Data Table'!J353, CHAR(10)), FIND("-", _xlfn.TEXTSPLIT('Data Table'!J353, CHAR(10)))-1)) *
                  (VALUE(MID(_xlfn.TEXTSPLIT('Data Table'!J353, CHAR(10)), FIND("-", _xlfn.TEXTSPLIT('Data Table'!J353, CHAR(10)))+2,
                  SEARCH("hrs", _xlfn.TEXTSPLIT('Data Table'!J353, CHAR(10)))-SEARCH("-", _xlfn.TEXTSPLIT('Data Table'!J353, CHAR(10)))-2))/12)
               ), 2),
               "-"
            )
         )
      )
   )
)</f>
        <v>3</v>
      </c>
      <c r="K352" s="203" cm="1">
        <f t="array" ref="K352">IF('Data Table'!K353="", "-",
   IF('Data Table'!K353="-", "-",
      IF(ISNUMBER('Data Table'!K353*1), 'Data Table'!K353,
         IF(ISNUMBER(SEARCH("hrs", 'Data Table'!K353)),
            IFERROR(
               ROUND(SUMPRODUCT(
                  VALUE(LEFT(_xlfn.TEXTSPLIT('Data Table'!K353, CHAR(10)), FIND("-", _xlfn.TEXTSPLIT('Data Table'!K353, CHAR(10)))-1)) *
                  (VALUE(MID(_xlfn.TEXTSPLIT('Data Table'!K353, CHAR(10)), FIND("-", _xlfn.TEXTSPLIT('Data Table'!K353, CHAR(10)))+2,
                  SEARCH("hrs", _xlfn.TEXTSPLIT('Data Table'!K353, CHAR(10)))-SEARCH("-", _xlfn.TEXTSPLIT('Data Table'!K353, CHAR(10)))-2))/12)
               ), 2),
               "-"
            )
         )
      )
   )
)</f>
        <v>3</v>
      </c>
      <c r="L352" s="203" cm="1">
        <f t="array" ref="L352">IF('Data Table'!N353="", "-",
   IF('Data Table'!N353="-", "-",
      IF(ISNUMBER('Data Table'!N353*1), 'Data Table'!N353,
         IF(ISNUMBER(SEARCH("hrs", 'Data Table'!N353)),
            IFERROR(
               ROUND(SUMPRODUCT(
                  VALUE(LEFT(_xlfn.TEXTSPLIT('Data Table'!N353, CHAR(10)), FIND("-", _xlfn.TEXTSPLIT('Data Table'!N353, CHAR(10)))-1)) *
                  (VALUE(MID(_xlfn.TEXTSPLIT('Data Table'!N353, CHAR(10)), FIND("-", _xlfn.TEXTSPLIT('Data Table'!N353, CHAR(10)))+2,
                  SEARCH("hrs", _xlfn.TEXTSPLIT('Data Table'!N353, CHAR(10)))-SEARCH("-", _xlfn.TEXTSPLIT('Data Table'!N353, CHAR(10)))-2))/12)
               ), 2),
               "-"
            )
         )
      )
   )
)</f>
        <v>1.25</v>
      </c>
      <c r="M352" s="203" cm="1">
        <f t="array" ref="M352">IF('Data Table'!O353="", "-",
   IF('Data Table'!O353="-", "-",
      IF(ISNUMBER('Data Table'!O353*1), 'Data Table'!O353,
         IF(ISNUMBER(SEARCH("hrs", 'Data Table'!O353)),
            IFERROR(
               ROUND(SUMPRODUCT(
                  VALUE(LEFT(_xlfn.TEXTSPLIT('Data Table'!O353, CHAR(10)), FIND("-", _xlfn.TEXTSPLIT('Data Table'!O353, CHAR(10)))-1)) *
                  (VALUE(MID(_xlfn.TEXTSPLIT('Data Table'!O353, CHAR(10)), FIND("-", _xlfn.TEXTSPLIT('Data Table'!O353, CHAR(10)))+2,
                  SEARCH("hrs", _xlfn.TEXTSPLIT('Data Table'!O353, CHAR(10)))-SEARCH("-", _xlfn.TEXTSPLIT('Data Table'!O353, CHAR(10)))-2))/12)
               ), 2),
               "-"
            )
         )
      )
   )
)</f>
        <v>2</v>
      </c>
      <c r="N352" s="203" cm="1">
        <f t="array" ref="N352">IF('Data Table'!P353="", "-",
   IF('Data Table'!P353="-", "-",
      IF(ISNUMBER('Data Table'!P353*1), 'Data Table'!P353,
         IF(ISNUMBER(SEARCH("hrs", 'Data Table'!P353)),
            IFERROR(
               ROUND(SUMPRODUCT(
                  VALUE(LEFT(_xlfn.TEXTSPLIT('Data Table'!P353, CHAR(10)), FIND("-", _xlfn.TEXTSPLIT('Data Table'!P353, CHAR(10)))-1)) *
                  (VALUE(MID(_xlfn.TEXTSPLIT('Data Table'!P353, CHAR(10)), FIND("-", _xlfn.TEXTSPLIT('Data Table'!P353, CHAR(10)))+2,
                  SEARCH("hrs", _xlfn.TEXTSPLIT('Data Table'!P353, CHAR(10)))-SEARCH("-", _xlfn.TEXTSPLIT('Data Table'!P353, CHAR(10)))-2))/12)
               ), 2),
               "-"
            )
         )
      )
   )
)</f>
        <v>6</v>
      </c>
      <c r="O352" s="203" cm="1">
        <f t="array" ref="O352">IF('Data Table'!Q353="", "-",
   IF('Data Table'!Q353="-", "-",
      IF(ISNUMBER('Data Table'!Q353*1), 'Data Table'!Q353,
         IF(ISNUMBER(SEARCH("hrs", 'Data Table'!Q353)),
            IFERROR(
               ROUND(SUMPRODUCT(
                  VALUE(LEFT(_xlfn.TEXTSPLIT('Data Table'!Q353, CHAR(10)), FIND("-", _xlfn.TEXTSPLIT('Data Table'!Q353, CHAR(10)))-1)) *
                  (VALUE(MID(_xlfn.TEXTSPLIT('Data Table'!Q353, CHAR(10)), FIND("-", _xlfn.TEXTSPLIT('Data Table'!Q353, CHAR(10)))+2,
                  SEARCH("hrs", _xlfn.TEXTSPLIT('Data Table'!Q353, CHAR(10)))-SEARCH("-", _xlfn.TEXTSPLIT('Data Table'!Q353, CHAR(10)))-2))/12)
               ), 2),
               "-"
            )
         )
      )
   )
)</f>
        <v>6</v>
      </c>
      <c r="P352" s="203" cm="1">
        <f t="array" ref="P352">IF('Data Table'!R353="", "-",
   IF('Data Table'!R353="-", "-",
      IF(ISNUMBER('Data Table'!R353*1), 'Data Table'!R353,
         IF(ISNUMBER(SEARCH("hrs", 'Data Table'!R353)),
            IFERROR(
               ROUND(SUMPRODUCT(
                  VALUE(LEFT(_xlfn.TEXTSPLIT('Data Table'!R353, CHAR(10)), FIND("-", _xlfn.TEXTSPLIT('Data Table'!R353, CHAR(10)))-1)) *
                  (VALUE(MID(_xlfn.TEXTSPLIT('Data Table'!R353, CHAR(10)), FIND("-", _xlfn.TEXTSPLIT('Data Table'!R353, CHAR(10)))+2,
                  SEARCH("hrs", _xlfn.TEXTSPLIT('Data Table'!R353, CHAR(10)))-SEARCH("-", _xlfn.TEXTSPLIT('Data Table'!R353, CHAR(10)))-2))/12)
               ), 2),
               "-"
            )
         )
      )
   )
)</f>
        <v>3</v>
      </c>
      <c r="Q352" s="203" cm="1">
        <f t="array" ref="Q352">IF('Data Table'!S353="", "-",
   IF('Data Table'!S353="-", "-",
      IF(ISNUMBER('Data Table'!S353*1), 'Data Table'!S353,
         IF(ISNUMBER(SEARCH("hrs", 'Data Table'!S353)),
            IFERROR(
               ROUND(SUMPRODUCT(
                  VALUE(LEFT(_xlfn.TEXTSPLIT('Data Table'!S353, CHAR(10)), FIND("-", _xlfn.TEXTSPLIT('Data Table'!S353, CHAR(10)))-1)) *
                  (VALUE(MID(_xlfn.TEXTSPLIT('Data Table'!S353, CHAR(10)), FIND("-", _xlfn.TEXTSPLIT('Data Table'!S353, CHAR(10)))+2,
                  SEARCH("hrs", _xlfn.TEXTSPLIT('Data Table'!S353, CHAR(10)))-SEARCH("-", _xlfn.TEXTSPLIT('Data Table'!S353, CHAR(10)))-2))/12)
               ), 2),
               "-"
            )
         )
      )
   )
)</f>
        <v>3</v>
      </c>
      <c r="R352" s="203" cm="1">
        <f t="array" ref="R352">IF('Data Table'!T353="", "-",
   IF('Data Table'!T353="-", "-",
      IF(ISNUMBER('Data Table'!T353*1), 'Data Table'!T353,
         IF(ISNUMBER(SEARCH("hrs", 'Data Table'!T353)),
            IFERROR(
               ROUND(SUMPRODUCT(
                  VALUE(LEFT(_xlfn.TEXTSPLIT('Data Table'!T353, CHAR(10)), FIND("-", _xlfn.TEXTSPLIT('Data Table'!T353, CHAR(10)))-1)) *
                  (VALUE(MID(_xlfn.TEXTSPLIT('Data Table'!T353, CHAR(10)), FIND("-", _xlfn.TEXTSPLIT('Data Table'!T353, CHAR(10)))+2,
                  SEARCH("hrs", _xlfn.TEXTSPLIT('Data Table'!T353, CHAR(10)))-SEARCH("-", _xlfn.TEXTSPLIT('Data Table'!T353, CHAR(10)))-2))/12)
               ), 2),
               "-"
            )
         )
      )
   )
)</f>
        <v>7</v>
      </c>
      <c r="S352" s="203" cm="1">
        <f t="array" ref="S352">IF('Data Table'!U353="", "-",
   IF('Data Table'!U353="-", "-",
      IF(ISNUMBER('Data Table'!U353*1), 'Data Table'!U353,
         IF(ISNUMBER(SEARCH("hrs", 'Data Table'!U353)),
            IFERROR(
               ROUND(SUMPRODUCT(
                  VALUE(LEFT(_xlfn.TEXTSPLIT('Data Table'!U353, CHAR(10)), FIND("-", _xlfn.TEXTSPLIT('Data Table'!U353, CHAR(10)))-1)) *
                  (VALUE(MID(_xlfn.TEXTSPLIT('Data Table'!U353, CHAR(10)), FIND("-", _xlfn.TEXTSPLIT('Data Table'!U353, CHAR(10)))+2,
                  SEARCH("hrs", _xlfn.TEXTSPLIT('Data Table'!U353, CHAR(10)))-SEARCH("-", _xlfn.TEXTSPLIT('Data Table'!U353, CHAR(10)))-2))/12)
               ), 2),
               "-"
            )
         )
      )
   )
)</f>
        <v>7</v>
      </c>
      <c r="T352" s="414">
        <f>'Data Table'!X353</f>
        <v>27884.610165500653</v>
      </c>
      <c r="U352" s="414">
        <f>'Data Table'!Y353</f>
        <v>76129</v>
      </c>
      <c r="V352" s="414">
        <f>'Data Table'!Z353</f>
        <v>1035.040899795501</v>
      </c>
    </row>
    <row r="353" spans="1:22" ht="15.75" customHeight="1">
      <c r="A353" s="405">
        <v>45663</v>
      </c>
      <c r="B353" s="203" cm="1">
        <f t="array" ref="B353">IF('Data Table'!B354="", "-",
   IF('Data Table'!B354="-", "-",
      IF(ISNUMBER('Data Table'!B354*1), 'Data Table'!B354,
         IF(ISNUMBER(SEARCH("hrs", 'Data Table'!B354)),
            IFERROR(
               ROUND(SUMPRODUCT(
                  VALUE(LEFT(_xlfn.TEXTSPLIT('Data Table'!B354, CHAR(10)), FIND("-", _xlfn.TEXTSPLIT('Data Table'!B354, CHAR(10)))-1)) *
                  (VALUE(MID(_xlfn.TEXTSPLIT('Data Table'!B354, CHAR(10)), FIND("-", _xlfn.TEXTSPLIT('Data Table'!B354, CHAR(10)))+2,
                  SEARCH("hrs", _xlfn.TEXTSPLIT('Data Table'!B354, CHAR(10)))-SEARCH("-", _xlfn.TEXTSPLIT('Data Table'!B354, CHAR(10)))-2))/12)
               ), 2),
               "-"
            )
         )
      )
   )
)</f>
        <v>178</v>
      </c>
      <c r="C353" s="203" cm="1">
        <f t="array" ref="C353">IF('Data Table'!C354="", "-",
   IF('Data Table'!C354="-", "-",
      IF(ISNUMBER('Data Table'!C354*1), 'Data Table'!C354,
         IF(ISNUMBER(SEARCH("hrs", 'Data Table'!C354)),
            IFERROR(
               ROUND(SUMPRODUCT(
                  VALUE(LEFT(_xlfn.TEXTSPLIT('Data Table'!C354, CHAR(10)), FIND("-", _xlfn.TEXTSPLIT('Data Table'!C354, CHAR(10)))-1)) *
                  (VALUE(MID(_xlfn.TEXTSPLIT('Data Table'!C354, CHAR(10)), FIND("-", _xlfn.TEXTSPLIT('Data Table'!C354, CHAR(10)))+2,
                  SEARCH("hrs", _xlfn.TEXTSPLIT('Data Table'!C354, CHAR(10)))-SEARCH("-", _xlfn.TEXTSPLIT('Data Table'!C354, CHAR(10)))-2))/12)
               ), 2),
               "-"
            )
         )
      )
   )
)</f>
        <v>194</v>
      </c>
      <c r="D353" s="203" cm="1">
        <f t="array" ref="D353">IF('Data Table'!D354="", "-",
   IF('Data Table'!D354="-", "-",
      IF(ISNUMBER('Data Table'!D354*1), 'Data Table'!D354,
         IF(ISNUMBER(SEARCH("hrs", 'Data Table'!D354)),
            IFERROR(
               ROUND(SUMPRODUCT(
                  VALUE(LEFT(_xlfn.TEXTSPLIT('Data Table'!D354, CHAR(10)), FIND("-", _xlfn.TEXTSPLIT('Data Table'!D354, CHAR(10)))-1)) *
                  (VALUE(MID(_xlfn.TEXTSPLIT('Data Table'!D354, CHAR(10)), FIND("-", _xlfn.TEXTSPLIT('Data Table'!D354, CHAR(10)))+2,
                  SEARCH("hrs", _xlfn.TEXTSPLIT('Data Table'!D354, CHAR(10)))-SEARCH("-", _xlfn.TEXTSPLIT('Data Table'!D354, CHAR(10)))-2))/12)
               ), 2),
               "-"
            )
         )
      )
   )
)</f>
        <v>30</v>
      </c>
      <c r="E353" s="203" cm="1">
        <f t="array" ref="E353">IF('Data Table'!E354="", "-",
   IF('Data Table'!E354="-", "-",
      IF(ISNUMBER('Data Table'!E354*1), 'Data Table'!E354,
         IF(ISNUMBER(SEARCH("hrs", 'Data Table'!E354)),
            IFERROR(
               ROUND(SUMPRODUCT(
                  VALUE(LEFT(_xlfn.TEXTSPLIT('Data Table'!E354, CHAR(10)), FIND("-", _xlfn.TEXTSPLIT('Data Table'!E354, CHAR(10)))-1)) *
                  (VALUE(MID(_xlfn.TEXTSPLIT('Data Table'!E354, CHAR(10)), FIND("-", _xlfn.TEXTSPLIT('Data Table'!E354, CHAR(10)))+2,
                  SEARCH("hrs", _xlfn.TEXTSPLIT('Data Table'!E354, CHAR(10)))-SEARCH("-", _xlfn.TEXTSPLIT('Data Table'!E354, CHAR(10)))-2))/12)
               ), 2),
               "-"
            )
         )
      )
   )
)</f>
        <v>28</v>
      </c>
      <c r="F353" s="203" cm="1">
        <f t="array" ref="F353">IF('Data Table'!F354="", "-",
   IF('Data Table'!F354="-", "-",
      IF(ISNUMBER('Data Table'!F354*1), 'Data Table'!F354,
         IF(ISNUMBER(SEARCH("hrs", 'Data Table'!F354)),
            IFERROR(
               ROUND(SUMPRODUCT(
                  VALUE(LEFT(_xlfn.TEXTSPLIT('Data Table'!F354, CHAR(10)), FIND("-", _xlfn.TEXTSPLIT('Data Table'!F354, CHAR(10)))-1)) *
                  (VALUE(MID(_xlfn.TEXTSPLIT('Data Table'!F354, CHAR(10)), FIND("-", _xlfn.TEXTSPLIT('Data Table'!F354, CHAR(10)))+2,
                  SEARCH("hrs", _xlfn.TEXTSPLIT('Data Table'!F354, CHAR(10)))-SEARCH("-", _xlfn.TEXTSPLIT('Data Table'!F354, CHAR(10)))-2))/12)
               ), 2),
               "-"
            )
         )
      )
   )
)</f>
        <v>9</v>
      </c>
      <c r="G353" s="203" cm="1">
        <f t="array" ref="G353">IF('Data Table'!G354="", "-",
   IF('Data Table'!G354="-", "-",
      IF(ISNUMBER('Data Table'!G354*1), 'Data Table'!G354,
         IF(ISNUMBER(SEARCH("hrs", 'Data Table'!G354)),
            IFERROR(
               ROUND(SUMPRODUCT(
                  VALUE(LEFT(_xlfn.TEXTSPLIT('Data Table'!G354, CHAR(10)), FIND("-", _xlfn.TEXTSPLIT('Data Table'!G354, CHAR(10)))-1)) *
                  (VALUE(MID(_xlfn.TEXTSPLIT('Data Table'!G354, CHAR(10)), FIND("-", _xlfn.TEXTSPLIT('Data Table'!G354, CHAR(10)))+2,
                  SEARCH("hrs", _xlfn.TEXTSPLIT('Data Table'!G354, CHAR(10)))-SEARCH("-", _xlfn.TEXTSPLIT('Data Table'!G354, CHAR(10)))-2))/12)
               ), 2),
               "-"
            )
         )
      )
   )
)</f>
        <v>9</v>
      </c>
      <c r="H353" s="203" cm="1">
        <f t="array" ref="H353">IF('Data Table'!H354="", "-",
   IF('Data Table'!H354="-", "-",
      IF(ISNUMBER('Data Table'!H354*1), 'Data Table'!H354,
         IF(ISNUMBER(SEARCH("hrs", 'Data Table'!H354)),
            IFERROR(
               ROUND(SUMPRODUCT(
                  VALUE(LEFT(_xlfn.TEXTSPLIT('Data Table'!H354, CHAR(10)), FIND("-", _xlfn.TEXTSPLIT('Data Table'!H354, CHAR(10)))-1)) *
                  (VALUE(MID(_xlfn.TEXTSPLIT('Data Table'!H354, CHAR(10)), FIND("-", _xlfn.TEXTSPLIT('Data Table'!H354, CHAR(10)))+2,
                  SEARCH("hrs", _xlfn.TEXTSPLIT('Data Table'!H354, CHAR(10)))-SEARCH("-", _xlfn.TEXTSPLIT('Data Table'!H354, CHAR(10)))-2))/12)
               ), 2),
               "-"
            )
         )
      )
   )
)</f>
        <v>10</v>
      </c>
      <c r="I353" s="203" cm="1">
        <f t="array" ref="I353">IF('Data Table'!I354="", "-",
   IF('Data Table'!I354="-", "-",
      IF(ISNUMBER('Data Table'!I354*1), 'Data Table'!I354,
         IF(ISNUMBER(SEARCH("hrs", 'Data Table'!I354)),
            IFERROR(
               ROUND(SUMPRODUCT(
                  VALUE(LEFT(_xlfn.TEXTSPLIT('Data Table'!I354, CHAR(10)), FIND("-", _xlfn.TEXTSPLIT('Data Table'!I354, CHAR(10)))-1)) *
                  (VALUE(MID(_xlfn.TEXTSPLIT('Data Table'!I354, CHAR(10)), FIND("-", _xlfn.TEXTSPLIT('Data Table'!I354, CHAR(10)))+2,
                  SEARCH("hrs", _xlfn.TEXTSPLIT('Data Table'!I354, CHAR(10)))-SEARCH("-", _xlfn.TEXTSPLIT('Data Table'!I354, CHAR(10)))-2))/12)
               ), 2),
               "-"
            )
         )
      )
   )
)</f>
        <v>12</v>
      </c>
      <c r="J353" s="203" cm="1">
        <f t="array" ref="J353">IF('Data Table'!J354="", "-",
   IF('Data Table'!J354="-", "-",
      IF(ISNUMBER('Data Table'!J354*1), 'Data Table'!J354,
         IF(ISNUMBER(SEARCH("hrs", 'Data Table'!J354)),
            IFERROR(
               ROUND(SUMPRODUCT(
                  VALUE(LEFT(_xlfn.TEXTSPLIT('Data Table'!J354, CHAR(10)), FIND("-", _xlfn.TEXTSPLIT('Data Table'!J354, CHAR(10)))-1)) *
                  (VALUE(MID(_xlfn.TEXTSPLIT('Data Table'!J354, CHAR(10)), FIND("-", _xlfn.TEXTSPLIT('Data Table'!J354, CHAR(10)))+2,
                  SEARCH("hrs", _xlfn.TEXTSPLIT('Data Table'!J354, CHAR(10)))-SEARCH("-", _xlfn.TEXTSPLIT('Data Table'!J354, CHAR(10)))-2))/12)
               ), 2),
               "-"
            )
         )
      )
   )
)</f>
        <v>3</v>
      </c>
      <c r="K353" s="203" cm="1">
        <f t="array" ref="K353">IF('Data Table'!K354="", "-",
   IF('Data Table'!K354="-", "-",
      IF(ISNUMBER('Data Table'!K354*1), 'Data Table'!K354,
         IF(ISNUMBER(SEARCH("hrs", 'Data Table'!K354)),
            IFERROR(
               ROUND(SUMPRODUCT(
                  VALUE(LEFT(_xlfn.TEXTSPLIT('Data Table'!K354, CHAR(10)), FIND("-", _xlfn.TEXTSPLIT('Data Table'!K354, CHAR(10)))-1)) *
                  (VALUE(MID(_xlfn.TEXTSPLIT('Data Table'!K354, CHAR(10)), FIND("-", _xlfn.TEXTSPLIT('Data Table'!K354, CHAR(10)))+2,
                  SEARCH("hrs", _xlfn.TEXTSPLIT('Data Table'!K354, CHAR(10)))-SEARCH("-", _xlfn.TEXTSPLIT('Data Table'!K354, CHAR(10)))-2))/12)
               ), 2),
               "-"
            )
         )
      )
   )
)</f>
        <v>3</v>
      </c>
      <c r="L353" s="203" cm="1">
        <f t="array" ref="L353">IF('Data Table'!N354="", "-",
   IF('Data Table'!N354="-", "-",
      IF(ISNUMBER('Data Table'!N354*1), 'Data Table'!N354,
         IF(ISNUMBER(SEARCH("hrs", 'Data Table'!N354)),
            IFERROR(
               ROUND(SUMPRODUCT(
                  VALUE(LEFT(_xlfn.TEXTSPLIT('Data Table'!N354, CHAR(10)), FIND("-", _xlfn.TEXTSPLIT('Data Table'!N354, CHAR(10)))-1)) *
                  (VALUE(MID(_xlfn.TEXTSPLIT('Data Table'!N354, CHAR(10)), FIND("-", _xlfn.TEXTSPLIT('Data Table'!N354, CHAR(10)))+2,
                  SEARCH("hrs", _xlfn.TEXTSPLIT('Data Table'!N354, CHAR(10)))-SEARCH("-", _xlfn.TEXTSPLIT('Data Table'!N354, CHAR(10)))-2))/12)
               ), 2),
               "-"
            )
         )
      )
   )
)</f>
        <v>2</v>
      </c>
      <c r="M353" s="203" cm="1">
        <f t="array" ref="M353">IF('Data Table'!O354="", "-",
   IF('Data Table'!O354="-", "-",
      IF(ISNUMBER('Data Table'!O354*1), 'Data Table'!O354,
         IF(ISNUMBER(SEARCH("hrs", 'Data Table'!O354)),
            IFERROR(
               ROUND(SUMPRODUCT(
                  VALUE(LEFT(_xlfn.TEXTSPLIT('Data Table'!O354, CHAR(10)), FIND("-", _xlfn.TEXTSPLIT('Data Table'!O354, CHAR(10)))-1)) *
                  (VALUE(MID(_xlfn.TEXTSPLIT('Data Table'!O354, CHAR(10)), FIND("-", _xlfn.TEXTSPLIT('Data Table'!O354, CHAR(10)))+2,
                  SEARCH("hrs", _xlfn.TEXTSPLIT('Data Table'!O354, CHAR(10)))-SEARCH("-", _xlfn.TEXTSPLIT('Data Table'!O354, CHAR(10)))-2))/12)
               ), 2),
               "-"
            )
         )
      )
   )
)</f>
        <v>1.58</v>
      </c>
      <c r="N353" s="203" cm="1">
        <f t="array" ref="N353">IF('Data Table'!P354="", "-",
   IF('Data Table'!P354="-", "-",
      IF(ISNUMBER('Data Table'!P354*1), 'Data Table'!P354,
         IF(ISNUMBER(SEARCH("hrs", 'Data Table'!P354)),
            IFERROR(
               ROUND(SUMPRODUCT(
                  VALUE(LEFT(_xlfn.TEXTSPLIT('Data Table'!P354, CHAR(10)), FIND("-", _xlfn.TEXTSPLIT('Data Table'!P354, CHAR(10)))-1)) *
                  (VALUE(MID(_xlfn.TEXTSPLIT('Data Table'!P354, CHAR(10)), FIND("-", _xlfn.TEXTSPLIT('Data Table'!P354, CHAR(10)))+2,
                  SEARCH("hrs", _xlfn.TEXTSPLIT('Data Table'!P354, CHAR(10)))-SEARCH("-", _xlfn.TEXTSPLIT('Data Table'!P354, CHAR(10)))-2))/12)
               ), 2),
               "-"
            )
         )
      )
   )
)</f>
        <v>7</v>
      </c>
      <c r="O353" s="203" cm="1">
        <f t="array" ref="O353">IF('Data Table'!Q354="", "-",
   IF('Data Table'!Q354="-", "-",
      IF(ISNUMBER('Data Table'!Q354*1), 'Data Table'!Q354,
         IF(ISNUMBER(SEARCH("hrs", 'Data Table'!Q354)),
            IFERROR(
               ROUND(SUMPRODUCT(
                  VALUE(LEFT(_xlfn.TEXTSPLIT('Data Table'!Q354, CHAR(10)), FIND("-", _xlfn.TEXTSPLIT('Data Table'!Q354, CHAR(10)))-1)) *
                  (VALUE(MID(_xlfn.TEXTSPLIT('Data Table'!Q354, CHAR(10)), FIND("-", _xlfn.TEXTSPLIT('Data Table'!Q354, CHAR(10)))+2,
                  SEARCH("hrs", _xlfn.TEXTSPLIT('Data Table'!Q354, CHAR(10)))-SEARCH("-", _xlfn.TEXTSPLIT('Data Table'!Q354, CHAR(10)))-2))/12)
               ), 2),
               "-"
            )
         )
      )
   )
)</f>
        <v>6</v>
      </c>
      <c r="P353" s="203" cm="1">
        <f t="array" ref="P353">IF('Data Table'!R354="", "-",
   IF('Data Table'!R354="-", "-",
      IF(ISNUMBER('Data Table'!R354*1), 'Data Table'!R354,
         IF(ISNUMBER(SEARCH("hrs", 'Data Table'!R354)),
            IFERROR(
               ROUND(SUMPRODUCT(
                  VALUE(LEFT(_xlfn.TEXTSPLIT('Data Table'!R354, CHAR(10)), FIND("-", _xlfn.TEXTSPLIT('Data Table'!R354, CHAR(10)))-1)) *
                  (VALUE(MID(_xlfn.TEXTSPLIT('Data Table'!R354, CHAR(10)), FIND("-", _xlfn.TEXTSPLIT('Data Table'!R354, CHAR(10)))+2,
                  SEARCH("hrs", _xlfn.TEXTSPLIT('Data Table'!R354, CHAR(10)))-SEARCH("-", _xlfn.TEXTSPLIT('Data Table'!R354, CHAR(10)))-2))/12)
               ), 2),
               "-"
            )
         )
      )
   )
)</f>
        <v>3</v>
      </c>
      <c r="Q353" s="203" cm="1">
        <f t="array" ref="Q353">IF('Data Table'!S354="", "-",
   IF('Data Table'!S354="-", "-",
      IF(ISNUMBER('Data Table'!S354*1), 'Data Table'!S354,
         IF(ISNUMBER(SEARCH("hrs", 'Data Table'!S354)),
            IFERROR(
               ROUND(SUMPRODUCT(
                  VALUE(LEFT(_xlfn.TEXTSPLIT('Data Table'!S354, CHAR(10)), FIND("-", _xlfn.TEXTSPLIT('Data Table'!S354, CHAR(10)))-1)) *
                  (VALUE(MID(_xlfn.TEXTSPLIT('Data Table'!S354, CHAR(10)), FIND("-", _xlfn.TEXTSPLIT('Data Table'!S354, CHAR(10)))+2,
                  SEARCH("hrs", _xlfn.TEXTSPLIT('Data Table'!S354, CHAR(10)))-SEARCH("-", _xlfn.TEXTSPLIT('Data Table'!S354, CHAR(10)))-2))/12)
               ), 2),
               "-"
            )
         )
      )
   )
)</f>
        <v>3</v>
      </c>
      <c r="R353" s="203" cm="1">
        <f t="array" ref="R353">IF('Data Table'!T354="", "-",
   IF('Data Table'!T354="-", "-",
      IF(ISNUMBER('Data Table'!T354*1), 'Data Table'!T354,
         IF(ISNUMBER(SEARCH("hrs", 'Data Table'!T354)),
            IFERROR(
               ROUND(SUMPRODUCT(
                  VALUE(LEFT(_xlfn.TEXTSPLIT('Data Table'!T354, CHAR(10)), FIND("-", _xlfn.TEXTSPLIT('Data Table'!T354, CHAR(10)))-1)) *
                  (VALUE(MID(_xlfn.TEXTSPLIT('Data Table'!T354, CHAR(10)), FIND("-", _xlfn.TEXTSPLIT('Data Table'!T354, CHAR(10)))+2,
                  SEARCH("hrs", _xlfn.TEXTSPLIT('Data Table'!T354, CHAR(10)))-SEARCH("-", _xlfn.TEXTSPLIT('Data Table'!T354, CHAR(10)))-2))/12)
               ), 2),
               "-"
            )
         )
      )
   )
)</f>
        <v>7</v>
      </c>
      <c r="S353" s="203" cm="1">
        <f t="array" ref="S353">IF('Data Table'!U354="", "-",
   IF('Data Table'!U354="-", "-",
      IF(ISNUMBER('Data Table'!U354*1), 'Data Table'!U354,
         IF(ISNUMBER(SEARCH("hrs", 'Data Table'!U354)),
            IFERROR(
               ROUND(SUMPRODUCT(
                  VALUE(LEFT(_xlfn.TEXTSPLIT('Data Table'!U354, CHAR(10)), FIND("-", _xlfn.TEXTSPLIT('Data Table'!U354, CHAR(10)))-1)) *
                  (VALUE(MID(_xlfn.TEXTSPLIT('Data Table'!U354, CHAR(10)), FIND("-", _xlfn.TEXTSPLIT('Data Table'!U354, CHAR(10)))+2,
                  SEARCH("hrs", _xlfn.TEXTSPLIT('Data Table'!U354, CHAR(10)))-SEARCH("-", _xlfn.TEXTSPLIT('Data Table'!U354, CHAR(10)))-2))/12)
               ), 2),
               "-"
            )
         )
      )
   )
)</f>
        <v>7</v>
      </c>
      <c r="T353" s="414">
        <f>'Data Table'!X354</f>
        <v>28259.210783742012</v>
      </c>
      <c r="U353" s="414">
        <f>'Data Table'!Y354</f>
        <v>70525</v>
      </c>
      <c r="V353" s="414">
        <f>'Data Table'!Z354</f>
        <v>996.69770496588467</v>
      </c>
    </row>
    <row r="354" spans="1:22" ht="15.75" customHeight="1">
      <c r="A354" s="405">
        <v>45664</v>
      </c>
      <c r="B354" s="203" cm="1">
        <f t="array" ref="B354">IF('Data Table'!B355="", "-",
   IF('Data Table'!B355="-", "-",
      IF(ISNUMBER('Data Table'!B355*1), 'Data Table'!B355,
         IF(ISNUMBER(SEARCH("hrs", 'Data Table'!B355)),
            IFERROR(
               ROUND(SUMPRODUCT(
                  VALUE(LEFT(_xlfn.TEXTSPLIT('Data Table'!B355, CHAR(10)), FIND("-", _xlfn.TEXTSPLIT('Data Table'!B355, CHAR(10)))-1)) *
                  (VALUE(MID(_xlfn.TEXTSPLIT('Data Table'!B355, CHAR(10)), FIND("-", _xlfn.TEXTSPLIT('Data Table'!B355, CHAR(10)))+2,
                  SEARCH("hrs", _xlfn.TEXTSPLIT('Data Table'!B355, CHAR(10)))-SEARCH("-", _xlfn.TEXTSPLIT('Data Table'!B355, CHAR(10)))-2))/12)
               ), 2),
               "-"
            )
         )
      )
   )
)</f>
        <v>170</v>
      </c>
      <c r="C354" s="203" cm="1">
        <f t="array" ref="C354">IF('Data Table'!C355="", "-",
   IF('Data Table'!C355="-", "-",
      IF(ISNUMBER('Data Table'!C355*1), 'Data Table'!C355,
         IF(ISNUMBER(SEARCH("hrs", 'Data Table'!C355)),
            IFERROR(
               ROUND(SUMPRODUCT(
                  VALUE(LEFT(_xlfn.TEXTSPLIT('Data Table'!C355, CHAR(10)), FIND("-", _xlfn.TEXTSPLIT('Data Table'!C355, CHAR(10)))-1)) *
                  (VALUE(MID(_xlfn.TEXTSPLIT('Data Table'!C355, CHAR(10)), FIND("-", _xlfn.TEXTSPLIT('Data Table'!C355, CHAR(10)))+2,
                  SEARCH("hrs", _xlfn.TEXTSPLIT('Data Table'!C355, CHAR(10)))-SEARCH("-", _xlfn.TEXTSPLIT('Data Table'!C355, CHAR(10)))-2))/12)
               ), 2),
               "-"
            )
         )
      )
   )
)</f>
        <v>163</v>
      </c>
      <c r="D354" s="203" cm="1">
        <f t="array" ref="D354">IF('Data Table'!D355="", "-",
   IF('Data Table'!D355="-", "-",
      IF(ISNUMBER('Data Table'!D355*1), 'Data Table'!D355,
         IF(ISNUMBER(SEARCH("hrs", 'Data Table'!D355)),
            IFERROR(
               ROUND(SUMPRODUCT(
                  VALUE(LEFT(_xlfn.TEXTSPLIT('Data Table'!D355, CHAR(10)), FIND("-", _xlfn.TEXTSPLIT('Data Table'!D355, CHAR(10)))-1)) *
                  (VALUE(MID(_xlfn.TEXTSPLIT('Data Table'!D355, CHAR(10)), FIND("-", _xlfn.TEXTSPLIT('Data Table'!D355, CHAR(10)))+2,
                  SEARCH("hrs", _xlfn.TEXTSPLIT('Data Table'!D355, CHAR(10)))-SEARCH("-", _xlfn.TEXTSPLIT('Data Table'!D355, CHAR(10)))-2))/12)
               ), 2),
               "-"
            )
         )
      )
   )
)</f>
        <v>30</v>
      </c>
      <c r="E354" s="203" cm="1">
        <f t="array" ref="E354">IF('Data Table'!E355="", "-",
   IF('Data Table'!E355="-", "-",
      IF(ISNUMBER('Data Table'!E355*1), 'Data Table'!E355,
         IF(ISNUMBER(SEARCH("hrs", 'Data Table'!E355)),
            IFERROR(
               ROUND(SUMPRODUCT(
                  VALUE(LEFT(_xlfn.TEXTSPLIT('Data Table'!E355, CHAR(10)), FIND("-", _xlfn.TEXTSPLIT('Data Table'!E355, CHAR(10)))-1)) *
                  (VALUE(MID(_xlfn.TEXTSPLIT('Data Table'!E355, CHAR(10)), FIND("-", _xlfn.TEXTSPLIT('Data Table'!E355, CHAR(10)))+2,
                  SEARCH("hrs", _xlfn.TEXTSPLIT('Data Table'!E355, CHAR(10)))-SEARCH("-", _xlfn.TEXTSPLIT('Data Table'!E355, CHAR(10)))-2))/12)
               ), 2),
               "-"
            )
         )
      )
   )
)</f>
        <v>30</v>
      </c>
      <c r="F354" s="203" cm="1">
        <f t="array" ref="F354">IF('Data Table'!F355="", "-",
   IF('Data Table'!F355="-", "-",
      IF(ISNUMBER('Data Table'!F355*1), 'Data Table'!F355,
         IF(ISNUMBER(SEARCH("hrs", 'Data Table'!F355)),
            IFERROR(
               ROUND(SUMPRODUCT(
                  VALUE(LEFT(_xlfn.TEXTSPLIT('Data Table'!F355, CHAR(10)), FIND("-", _xlfn.TEXTSPLIT('Data Table'!F355, CHAR(10)))-1)) *
                  (VALUE(MID(_xlfn.TEXTSPLIT('Data Table'!F355, CHAR(10)), FIND("-", _xlfn.TEXTSPLIT('Data Table'!F355, CHAR(10)))+2,
                  SEARCH("hrs", _xlfn.TEXTSPLIT('Data Table'!F355, CHAR(10)))-SEARCH("-", _xlfn.TEXTSPLIT('Data Table'!F355, CHAR(10)))-2))/12)
               ), 2),
               "-"
            )
         )
      )
   )
)</f>
        <v>9</v>
      </c>
      <c r="G354" s="203" cm="1">
        <f t="array" ref="G354">IF('Data Table'!G355="", "-",
   IF('Data Table'!G355="-", "-",
      IF(ISNUMBER('Data Table'!G355*1), 'Data Table'!G355,
         IF(ISNUMBER(SEARCH("hrs", 'Data Table'!G355)),
            IFERROR(
               ROUND(SUMPRODUCT(
                  VALUE(LEFT(_xlfn.TEXTSPLIT('Data Table'!G355, CHAR(10)), FIND("-", _xlfn.TEXTSPLIT('Data Table'!G355, CHAR(10)))-1)) *
                  (VALUE(MID(_xlfn.TEXTSPLIT('Data Table'!G355, CHAR(10)), FIND("-", _xlfn.TEXTSPLIT('Data Table'!G355, CHAR(10)))+2,
                  SEARCH("hrs", _xlfn.TEXTSPLIT('Data Table'!G355, CHAR(10)))-SEARCH("-", _xlfn.TEXTSPLIT('Data Table'!G355, CHAR(10)))-2))/12)
               ), 2),
               "-"
            )
         )
      )
   )
)</f>
        <v>9</v>
      </c>
      <c r="H354" s="203" cm="1">
        <f t="array" ref="H354">IF('Data Table'!H355="", "-",
   IF('Data Table'!H355="-", "-",
      IF(ISNUMBER('Data Table'!H355*1), 'Data Table'!H355,
         IF(ISNUMBER(SEARCH("hrs", 'Data Table'!H355)),
            IFERROR(
               ROUND(SUMPRODUCT(
                  VALUE(LEFT(_xlfn.TEXTSPLIT('Data Table'!H355, CHAR(10)), FIND("-", _xlfn.TEXTSPLIT('Data Table'!H355, CHAR(10)))-1)) *
                  (VALUE(MID(_xlfn.TEXTSPLIT('Data Table'!H355, CHAR(10)), FIND("-", _xlfn.TEXTSPLIT('Data Table'!H355, CHAR(10)))+2,
                  SEARCH("hrs", _xlfn.TEXTSPLIT('Data Table'!H355, CHAR(10)))-SEARCH("-", _xlfn.TEXTSPLIT('Data Table'!H355, CHAR(10)))-2))/12)
               ), 2),
               "-"
            )
         )
      )
   )
)</f>
        <v>11</v>
      </c>
      <c r="I354" s="203" cm="1">
        <f t="array" ref="I354">IF('Data Table'!I355="", "-",
   IF('Data Table'!I355="-", "-",
      IF(ISNUMBER('Data Table'!I355*1), 'Data Table'!I355,
         IF(ISNUMBER(SEARCH("hrs", 'Data Table'!I355)),
            IFERROR(
               ROUND(SUMPRODUCT(
                  VALUE(LEFT(_xlfn.TEXTSPLIT('Data Table'!I355, CHAR(10)), FIND("-", _xlfn.TEXTSPLIT('Data Table'!I355, CHAR(10)))-1)) *
                  (VALUE(MID(_xlfn.TEXTSPLIT('Data Table'!I355, CHAR(10)), FIND("-", _xlfn.TEXTSPLIT('Data Table'!I355, CHAR(10)))+2,
                  SEARCH("hrs", _xlfn.TEXTSPLIT('Data Table'!I355, CHAR(10)))-SEARCH("-", _xlfn.TEXTSPLIT('Data Table'!I355, CHAR(10)))-2))/12)
               ), 2),
               "-"
            )
         )
      )
   )
)</f>
        <v>11</v>
      </c>
      <c r="J354" s="203" cm="1">
        <f t="array" ref="J354">IF('Data Table'!J355="", "-",
   IF('Data Table'!J355="-", "-",
      IF(ISNUMBER('Data Table'!J355*1), 'Data Table'!J355,
         IF(ISNUMBER(SEARCH("hrs", 'Data Table'!J355)),
            IFERROR(
               ROUND(SUMPRODUCT(
                  VALUE(LEFT(_xlfn.TEXTSPLIT('Data Table'!J355, CHAR(10)), FIND("-", _xlfn.TEXTSPLIT('Data Table'!J355, CHAR(10)))-1)) *
                  (VALUE(MID(_xlfn.TEXTSPLIT('Data Table'!J355, CHAR(10)), FIND("-", _xlfn.TEXTSPLIT('Data Table'!J355, CHAR(10)))+2,
                  SEARCH("hrs", _xlfn.TEXTSPLIT('Data Table'!J355, CHAR(10)))-SEARCH("-", _xlfn.TEXTSPLIT('Data Table'!J355, CHAR(10)))-2))/12)
               ), 2),
               "-"
            )
         )
      )
   )
)</f>
        <v>3</v>
      </c>
      <c r="K354" s="203" cm="1">
        <f t="array" ref="K354">IF('Data Table'!K355="", "-",
   IF('Data Table'!K355="-", "-",
      IF(ISNUMBER('Data Table'!K355*1), 'Data Table'!K355,
         IF(ISNUMBER(SEARCH("hrs", 'Data Table'!K355)),
            IFERROR(
               ROUND(SUMPRODUCT(
                  VALUE(LEFT(_xlfn.TEXTSPLIT('Data Table'!K355, CHAR(10)), FIND("-", _xlfn.TEXTSPLIT('Data Table'!K355, CHAR(10)))-1)) *
                  (VALUE(MID(_xlfn.TEXTSPLIT('Data Table'!K355, CHAR(10)), FIND("-", _xlfn.TEXTSPLIT('Data Table'!K355, CHAR(10)))+2,
                  SEARCH("hrs", _xlfn.TEXTSPLIT('Data Table'!K355, CHAR(10)))-SEARCH("-", _xlfn.TEXTSPLIT('Data Table'!K355, CHAR(10)))-2))/12)
               ), 2),
               "-"
            )
         )
      )
   )
)</f>
        <v>3</v>
      </c>
      <c r="L354" s="203" cm="1">
        <f t="array" ref="L354">IF('Data Table'!N355="", "-",
   IF('Data Table'!N355="-", "-",
      IF(ISNUMBER('Data Table'!N355*1), 'Data Table'!N355,
         IF(ISNUMBER(SEARCH("hrs", 'Data Table'!N355)),
            IFERROR(
               ROUND(SUMPRODUCT(
                  VALUE(LEFT(_xlfn.TEXTSPLIT('Data Table'!N355, CHAR(10)), FIND("-", _xlfn.TEXTSPLIT('Data Table'!N355, CHAR(10)))-1)) *
                  (VALUE(MID(_xlfn.TEXTSPLIT('Data Table'!N355, CHAR(10)), FIND("-", _xlfn.TEXTSPLIT('Data Table'!N355, CHAR(10)))+2,
                  SEARCH("hrs", _xlfn.TEXTSPLIT('Data Table'!N355, CHAR(10)))-SEARCH("-", _xlfn.TEXTSPLIT('Data Table'!N355, CHAR(10)))-2))/12)
               ), 2),
               "-"
            )
         )
      )
   )
)</f>
        <v>2</v>
      </c>
      <c r="M354" s="203" cm="1">
        <f t="array" ref="M354">IF('Data Table'!O355="", "-",
   IF('Data Table'!O355="-", "-",
      IF(ISNUMBER('Data Table'!O355*1), 'Data Table'!O355,
         IF(ISNUMBER(SEARCH("hrs", 'Data Table'!O355)),
            IFERROR(
               ROUND(SUMPRODUCT(
                  VALUE(LEFT(_xlfn.TEXTSPLIT('Data Table'!O355, CHAR(10)), FIND("-", _xlfn.TEXTSPLIT('Data Table'!O355, CHAR(10)))-1)) *
                  (VALUE(MID(_xlfn.TEXTSPLIT('Data Table'!O355, CHAR(10)), FIND("-", _xlfn.TEXTSPLIT('Data Table'!O355, CHAR(10)))+2,
                  SEARCH("hrs", _xlfn.TEXTSPLIT('Data Table'!O355, CHAR(10)))-SEARCH("-", _xlfn.TEXTSPLIT('Data Table'!O355, CHAR(10)))-2))/12)
               ), 2),
               "-"
            )
         )
      )
   )
)</f>
        <v>1.25</v>
      </c>
      <c r="N354" s="203" cm="1">
        <f t="array" ref="N354">IF('Data Table'!P355="", "-",
   IF('Data Table'!P355="-", "-",
      IF(ISNUMBER('Data Table'!P355*1), 'Data Table'!P355,
         IF(ISNUMBER(SEARCH("hrs", 'Data Table'!P355)),
            IFERROR(
               ROUND(SUMPRODUCT(
                  VALUE(LEFT(_xlfn.TEXTSPLIT('Data Table'!P355, CHAR(10)), FIND("-", _xlfn.TEXTSPLIT('Data Table'!P355, CHAR(10)))-1)) *
                  (VALUE(MID(_xlfn.TEXTSPLIT('Data Table'!P355, CHAR(10)), FIND("-", _xlfn.TEXTSPLIT('Data Table'!P355, CHAR(10)))+2,
                  SEARCH("hrs", _xlfn.TEXTSPLIT('Data Table'!P355, CHAR(10)))-SEARCH("-", _xlfn.TEXTSPLIT('Data Table'!P355, CHAR(10)))-2))/12)
               ), 2),
               "-"
            )
         )
      )
   )
)</f>
        <v>7</v>
      </c>
      <c r="O354" s="203" cm="1">
        <f t="array" ref="O354">IF('Data Table'!Q355="", "-",
   IF('Data Table'!Q355="-", "-",
      IF(ISNUMBER('Data Table'!Q355*1), 'Data Table'!Q355,
         IF(ISNUMBER(SEARCH("hrs", 'Data Table'!Q355)),
            IFERROR(
               ROUND(SUMPRODUCT(
                  VALUE(LEFT(_xlfn.TEXTSPLIT('Data Table'!Q355, CHAR(10)), FIND("-", _xlfn.TEXTSPLIT('Data Table'!Q355, CHAR(10)))-1)) *
                  (VALUE(MID(_xlfn.TEXTSPLIT('Data Table'!Q355, CHAR(10)), FIND("-", _xlfn.TEXTSPLIT('Data Table'!Q355, CHAR(10)))+2,
                  SEARCH("hrs", _xlfn.TEXTSPLIT('Data Table'!Q355, CHAR(10)))-SEARCH("-", _xlfn.TEXTSPLIT('Data Table'!Q355, CHAR(10)))-2))/12)
               ), 2),
               "-"
            )
         )
      )
   )
)</f>
        <v>6</v>
      </c>
      <c r="P354" s="203" cm="1">
        <f t="array" ref="P354">IF('Data Table'!R355="", "-",
   IF('Data Table'!R355="-", "-",
      IF(ISNUMBER('Data Table'!R355*1), 'Data Table'!R355,
         IF(ISNUMBER(SEARCH("hrs", 'Data Table'!R355)),
            IFERROR(
               ROUND(SUMPRODUCT(
                  VALUE(LEFT(_xlfn.TEXTSPLIT('Data Table'!R355, CHAR(10)), FIND("-", _xlfn.TEXTSPLIT('Data Table'!R355, CHAR(10)))-1)) *
                  (VALUE(MID(_xlfn.TEXTSPLIT('Data Table'!R355, CHAR(10)), FIND("-", _xlfn.TEXTSPLIT('Data Table'!R355, CHAR(10)))+2,
                  SEARCH("hrs", _xlfn.TEXTSPLIT('Data Table'!R355, CHAR(10)))-SEARCH("-", _xlfn.TEXTSPLIT('Data Table'!R355, CHAR(10)))-2))/12)
               ), 2),
               "-"
            )
         )
      )
   )
)</f>
        <v>3</v>
      </c>
      <c r="Q354" s="203" cm="1">
        <f t="array" ref="Q354">IF('Data Table'!S355="", "-",
   IF('Data Table'!S355="-", "-",
      IF(ISNUMBER('Data Table'!S355*1), 'Data Table'!S355,
         IF(ISNUMBER(SEARCH("hrs", 'Data Table'!S355)),
            IFERROR(
               ROUND(SUMPRODUCT(
                  VALUE(LEFT(_xlfn.TEXTSPLIT('Data Table'!S355, CHAR(10)), FIND("-", _xlfn.TEXTSPLIT('Data Table'!S355, CHAR(10)))-1)) *
                  (VALUE(MID(_xlfn.TEXTSPLIT('Data Table'!S355, CHAR(10)), FIND("-", _xlfn.TEXTSPLIT('Data Table'!S355, CHAR(10)))+2,
                  SEARCH("hrs", _xlfn.TEXTSPLIT('Data Table'!S355, CHAR(10)))-SEARCH("-", _xlfn.TEXTSPLIT('Data Table'!S355, CHAR(10)))-2))/12)
               ), 2),
               "-"
            )
         )
      )
   )
)</f>
        <v>3</v>
      </c>
      <c r="R354" s="203" cm="1">
        <f t="array" ref="R354">IF('Data Table'!T355="", "-",
   IF('Data Table'!T355="-", "-",
      IF(ISNUMBER('Data Table'!T355*1), 'Data Table'!T355,
         IF(ISNUMBER(SEARCH("hrs", 'Data Table'!T355)),
            IFERROR(
               ROUND(SUMPRODUCT(
                  VALUE(LEFT(_xlfn.TEXTSPLIT('Data Table'!T355, CHAR(10)), FIND("-", _xlfn.TEXTSPLIT('Data Table'!T355, CHAR(10)))-1)) *
                  (VALUE(MID(_xlfn.TEXTSPLIT('Data Table'!T355, CHAR(10)), FIND("-", _xlfn.TEXTSPLIT('Data Table'!T355, CHAR(10)))+2,
                  SEARCH("hrs", _xlfn.TEXTSPLIT('Data Table'!T355, CHAR(10)))-SEARCH("-", _xlfn.TEXTSPLIT('Data Table'!T355, CHAR(10)))-2))/12)
               ), 2),
               "-"
            )
         )
      )
   )
)</f>
        <v>7</v>
      </c>
      <c r="S354" s="203" cm="1">
        <f t="array" ref="S354">IF('Data Table'!U355="", "-",
   IF('Data Table'!U355="-", "-",
      IF(ISNUMBER('Data Table'!U355*1), 'Data Table'!U355,
         IF(ISNUMBER(SEARCH("hrs", 'Data Table'!U355)),
            IFERROR(
               ROUND(SUMPRODUCT(
                  VALUE(LEFT(_xlfn.TEXTSPLIT('Data Table'!U355, CHAR(10)), FIND("-", _xlfn.TEXTSPLIT('Data Table'!U355, CHAR(10)))-1)) *
                  (VALUE(MID(_xlfn.TEXTSPLIT('Data Table'!U355, CHAR(10)), FIND("-", _xlfn.TEXTSPLIT('Data Table'!U355, CHAR(10)))+2,
                  SEARCH("hrs", _xlfn.TEXTSPLIT('Data Table'!U355, CHAR(10)))-SEARCH("-", _xlfn.TEXTSPLIT('Data Table'!U355, CHAR(10)))-2))/12)
               ), 2),
               "-"
            )
         )
      )
   )
)</f>
        <v>7</v>
      </c>
      <c r="T354" s="414">
        <f>'Data Table'!X355</f>
        <v>28428.40726830735</v>
      </c>
      <c r="U354" s="414">
        <f>'Data Table'!Y355</f>
        <v>75615</v>
      </c>
      <c r="V354" s="414">
        <f>'Data Table'!Z355</f>
        <v>978.47906539124983</v>
      </c>
    </row>
    <row r="355" spans="1:22" ht="15.75" customHeight="1">
      <c r="A355" s="405">
        <v>45665</v>
      </c>
      <c r="B355" s="203" cm="1">
        <f t="array" ref="B355">IF('Data Table'!B356="", "-",
   IF('Data Table'!B356="-", "-",
      IF(ISNUMBER('Data Table'!B356*1), 'Data Table'!B356,
         IF(ISNUMBER(SEARCH("hrs", 'Data Table'!B356)),
            IFERROR(
               ROUND(SUMPRODUCT(
                  VALUE(LEFT(_xlfn.TEXTSPLIT('Data Table'!B356, CHAR(10)), FIND("-", _xlfn.TEXTSPLIT('Data Table'!B356, CHAR(10)))-1)) *
                  (VALUE(MID(_xlfn.TEXTSPLIT('Data Table'!B356, CHAR(10)), FIND("-", _xlfn.TEXTSPLIT('Data Table'!B356, CHAR(10)))+2,
                  SEARCH("hrs", _xlfn.TEXTSPLIT('Data Table'!B356, CHAR(10)))-SEARCH("-", _xlfn.TEXTSPLIT('Data Table'!B356, CHAR(10)))-2))/12)
               ), 2),
               "-"
            )
         )
      )
   )
)</f>
        <v>160</v>
      </c>
      <c r="C355" s="203" cm="1">
        <f t="array" ref="C355">IF('Data Table'!C356="", "-",
   IF('Data Table'!C356="-", "-",
      IF(ISNUMBER('Data Table'!C356*1), 'Data Table'!C356,
         IF(ISNUMBER(SEARCH("hrs", 'Data Table'!C356)),
            IFERROR(
               ROUND(SUMPRODUCT(
                  VALUE(LEFT(_xlfn.TEXTSPLIT('Data Table'!C356, CHAR(10)), FIND("-", _xlfn.TEXTSPLIT('Data Table'!C356, CHAR(10)))-1)) *
                  (VALUE(MID(_xlfn.TEXTSPLIT('Data Table'!C356, CHAR(10)), FIND("-", _xlfn.TEXTSPLIT('Data Table'!C356, CHAR(10)))+2,
                  SEARCH("hrs", _xlfn.TEXTSPLIT('Data Table'!C356, CHAR(10)))-SEARCH("-", _xlfn.TEXTSPLIT('Data Table'!C356, CHAR(10)))-2))/12)
               ), 2),
               "-"
            )
         )
      )
   )
)</f>
        <v>147</v>
      </c>
      <c r="D355" s="203" cm="1">
        <f t="array" ref="D355">IF('Data Table'!D356="", "-",
   IF('Data Table'!D356="-", "-",
      IF(ISNUMBER('Data Table'!D356*1), 'Data Table'!D356,
         IF(ISNUMBER(SEARCH("hrs", 'Data Table'!D356)),
            IFERROR(
               ROUND(SUMPRODUCT(
                  VALUE(LEFT(_xlfn.TEXTSPLIT('Data Table'!D356, CHAR(10)), FIND("-", _xlfn.TEXTSPLIT('Data Table'!D356, CHAR(10)))-1)) *
                  (VALUE(MID(_xlfn.TEXTSPLIT('Data Table'!D356, CHAR(10)), FIND("-", _xlfn.TEXTSPLIT('Data Table'!D356, CHAR(10)))+2,
                  SEARCH("hrs", _xlfn.TEXTSPLIT('Data Table'!D356, CHAR(10)))-SEARCH("-", _xlfn.TEXTSPLIT('Data Table'!D356, CHAR(10)))-2))/12)
               ), 2),
               "-"
            )
         )
      )
   )
)</f>
        <v>29</v>
      </c>
      <c r="E355" s="203" cm="1">
        <f t="array" ref="E355">IF('Data Table'!E356="", "-",
   IF('Data Table'!E356="-", "-",
      IF(ISNUMBER('Data Table'!E356*1), 'Data Table'!E356,
         IF(ISNUMBER(SEARCH("hrs", 'Data Table'!E356)),
            IFERROR(
               ROUND(SUMPRODUCT(
                  VALUE(LEFT(_xlfn.TEXTSPLIT('Data Table'!E356, CHAR(10)), FIND("-", _xlfn.TEXTSPLIT('Data Table'!E356, CHAR(10)))-1)) *
                  (VALUE(MID(_xlfn.TEXTSPLIT('Data Table'!E356, CHAR(10)), FIND("-", _xlfn.TEXTSPLIT('Data Table'!E356, CHAR(10)))+2,
                  SEARCH("hrs", _xlfn.TEXTSPLIT('Data Table'!E356, CHAR(10)))-SEARCH("-", _xlfn.TEXTSPLIT('Data Table'!E356, CHAR(10)))-2))/12)
               ), 2),
               "-"
            )
         )
      )
   )
)</f>
        <v>29</v>
      </c>
      <c r="F355" s="203" cm="1">
        <f t="array" ref="F355">IF('Data Table'!F356="", "-",
   IF('Data Table'!F356="-", "-",
      IF(ISNUMBER('Data Table'!F356*1), 'Data Table'!F356,
         IF(ISNUMBER(SEARCH("hrs", 'Data Table'!F356)),
            IFERROR(
               ROUND(SUMPRODUCT(
                  VALUE(LEFT(_xlfn.TEXTSPLIT('Data Table'!F356, CHAR(10)), FIND("-", _xlfn.TEXTSPLIT('Data Table'!F356, CHAR(10)))-1)) *
                  (VALUE(MID(_xlfn.TEXTSPLIT('Data Table'!F356, CHAR(10)), FIND("-", _xlfn.TEXTSPLIT('Data Table'!F356, CHAR(10)))+2,
                  SEARCH("hrs", _xlfn.TEXTSPLIT('Data Table'!F356, CHAR(10)))-SEARCH("-", _xlfn.TEXTSPLIT('Data Table'!F356, CHAR(10)))-2))/12)
               ), 2),
               "-"
            )
         )
      )
   )
)</f>
        <v>10</v>
      </c>
      <c r="G355" s="203" cm="1">
        <f t="array" ref="G355">IF('Data Table'!G356="", "-",
   IF('Data Table'!G356="-", "-",
      IF(ISNUMBER('Data Table'!G356*1), 'Data Table'!G356,
         IF(ISNUMBER(SEARCH("hrs", 'Data Table'!G356)),
            IFERROR(
               ROUND(SUMPRODUCT(
                  VALUE(LEFT(_xlfn.TEXTSPLIT('Data Table'!G356, CHAR(10)), FIND("-", _xlfn.TEXTSPLIT('Data Table'!G356, CHAR(10)))-1)) *
                  (VALUE(MID(_xlfn.TEXTSPLIT('Data Table'!G356, CHAR(10)), FIND("-", _xlfn.TEXTSPLIT('Data Table'!G356, CHAR(10)))+2,
                  SEARCH("hrs", _xlfn.TEXTSPLIT('Data Table'!G356, CHAR(10)))-SEARCH("-", _xlfn.TEXTSPLIT('Data Table'!G356, CHAR(10)))-2))/12)
               ), 2),
               "-"
            )
         )
      )
   )
)</f>
        <v>10</v>
      </c>
      <c r="H355" s="203" cm="1">
        <f t="array" ref="H355">IF('Data Table'!H356="", "-",
   IF('Data Table'!H356="-", "-",
      IF(ISNUMBER('Data Table'!H356*1), 'Data Table'!H356,
         IF(ISNUMBER(SEARCH("hrs", 'Data Table'!H356)),
            IFERROR(
               ROUND(SUMPRODUCT(
                  VALUE(LEFT(_xlfn.TEXTSPLIT('Data Table'!H356, CHAR(10)), FIND("-", _xlfn.TEXTSPLIT('Data Table'!H356, CHAR(10)))-1)) *
                  (VALUE(MID(_xlfn.TEXTSPLIT('Data Table'!H356, CHAR(10)), FIND("-", _xlfn.TEXTSPLIT('Data Table'!H356, CHAR(10)))+2,
                  SEARCH("hrs", _xlfn.TEXTSPLIT('Data Table'!H356, CHAR(10)))-SEARCH("-", _xlfn.TEXTSPLIT('Data Table'!H356, CHAR(10)))-2))/12)
               ), 2),
               "-"
            )
         )
      )
   )
)</f>
        <v>11</v>
      </c>
      <c r="I355" s="203" cm="1">
        <f t="array" ref="I355">IF('Data Table'!I356="", "-",
   IF('Data Table'!I356="-", "-",
      IF(ISNUMBER('Data Table'!I356*1), 'Data Table'!I356,
         IF(ISNUMBER(SEARCH("hrs", 'Data Table'!I356)),
            IFERROR(
               ROUND(SUMPRODUCT(
                  VALUE(LEFT(_xlfn.TEXTSPLIT('Data Table'!I356, CHAR(10)), FIND("-", _xlfn.TEXTSPLIT('Data Table'!I356, CHAR(10)))-1)) *
                  (VALUE(MID(_xlfn.TEXTSPLIT('Data Table'!I356, CHAR(10)), FIND("-", _xlfn.TEXTSPLIT('Data Table'!I356, CHAR(10)))+2,
                  SEARCH("hrs", _xlfn.TEXTSPLIT('Data Table'!I356, CHAR(10)))-SEARCH("-", _xlfn.TEXTSPLIT('Data Table'!I356, CHAR(10)))-2))/12)
               ), 2),
               "-"
            )
         )
      )
   )
)</f>
        <v>11</v>
      </c>
      <c r="J355" s="203" cm="1">
        <f t="array" ref="J355">IF('Data Table'!J356="", "-",
   IF('Data Table'!J356="-", "-",
      IF(ISNUMBER('Data Table'!J356*1), 'Data Table'!J356,
         IF(ISNUMBER(SEARCH("hrs", 'Data Table'!J356)),
            IFERROR(
               ROUND(SUMPRODUCT(
                  VALUE(LEFT(_xlfn.TEXTSPLIT('Data Table'!J356, CHAR(10)), FIND("-", _xlfn.TEXTSPLIT('Data Table'!J356, CHAR(10)))-1)) *
                  (VALUE(MID(_xlfn.TEXTSPLIT('Data Table'!J356, CHAR(10)), FIND("-", _xlfn.TEXTSPLIT('Data Table'!J356, CHAR(10)))+2,
                  SEARCH("hrs", _xlfn.TEXTSPLIT('Data Table'!J356, CHAR(10)))-SEARCH("-", _xlfn.TEXTSPLIT('Data Table'!J356, CHAR(10)))-2))/12)
               ), 2),
               "-"
            )
         )
      )
   )
)</f>
        <v>4</v>
      </c>
      <c r="K355" s="203" cm="1">
        <f t="array" ref="K355">IF('Data Table'!K356="", "-",
   IF('Data Table'!K356="-", "-",
      IF(ISNUMBER('Data Table'!K356*1), 'Data Table'!K356,
         IF(ISNUMBER(SEARCH("hrs", 'Data Table'!K356)),
            IFERROR(
               ROUND(SUMPRODUCT(
                  VALUE(LEFT(_xlfn.TEXTSPLIT('Data Table'!K356, CHAR(10)), FIND("-", _xlfn.TEXTSPLIT('Data Table'!K356, CHAR(10)))-1)) *
                  (VALUE(MID(_xlfn.TEXTSPLIT('Data Table'!K356, CHAR(10)), FIND("-", _xlfn.TEXTSPLIT('Data Table'!K356, CHAR(10)))+2,
                  SEARCH("hrs", _xlfn.TEXTSPLIT('Data Table'!K356, CHAR(10)))-SEARCH("-", _xlfn.TEXTSPLIT('Data Table'!K356, CHAR(10)))-2))/12)
               ), 2),
               "-"
            )
         )
      )
   )
)</f>
        <v>4</v>
      </c>
      <c r="L355" s="203" cm="1">
        <f t="array" ref="L355">IF('Data Table'!N356="", "-",
   IF('Data Table'!N356="-", "-",
      IF(ISNUMBER('Data Table'!N356*1), 'Data Table'!N356,
         IF(ISNUMBER(SEARCH("hrs", 'Data Table'!N356)),
            IFERROR(
               ROUND(SUMPRODUCT(
                  VALUE(LEFT(_xlfn.TEXTSPLIT('Data Table'!N356, CHAR(10)), FIND("-", _xlfn.TEXTSPLIT('Data Table'!N356, CHAR(10)))-1)) *
                  (VALUE(MID(_xlfn.TEXTSPLIT('Data Table'!N356, CHAR(10)), FIND("-", _xlfn.TEXTSPLIT('Data Table'!N356, CHAR(10)))+2,
                  SEARCH("hrs", _xlfn.TEXTSPLIT('Data Table'!N356, CHAR(10)))-SEARCH("-", _xlfn.TEXTSPLIT('Data Table'!N356, CHAR(10)))-2))/12)
               ), 2),
               "-"
            )
         )
      )
   )
)</f>
        <v>2</v>
      </c>
      <c r="M355" s="203" cm="1">
        <f t="array" ref="M355">IF('Data Table'!O356="", "-",
   IF('Data Table'!O356="-", "-",
      IF(ISNUMBER('Data Table'!O356*1), 'Data Table'!O356,
         IF(ISNUMBER(SEARCH("hrs", 'Data Table'!O356)),
            IFERROR(
               ROUND(SUMPRODUCT(
                  VALUE(LEFT(_xlfn.TEXTSPLIT('Data Table'!O356, CHAR(10)), FIND("-", _xlfn.TEXTSPLIT('Data Table'!O356, CHAR(10)))-1)) *
                  (VALUE(MID(_xlfn.TEXTSPLIT('Data Table'!O356, CHAR(10)), FIND("-", _xlfn.TEXTSPLIT('Data Table'!O356, CHAR(10)))+2,
                  SEARCH("hrs", _xlfn.TEXTSPLIT('Data Table'!O356, CHAR(10)))-SEARCH("-", _xlfn.TEXTSPLIT('Data Table'!O356, CHAR(10)))-2))/12)
               ), 2),
               "-"
            )
         )
      )
   )
)</f>
        <v>1</v>
      </c>
      <c r="N355" s="203" cm="1">
        <f t="array" ref="N355">IF('Data Table'!P356="", "-",
   IF('Data Table'!P356="-", "-",
      IF(ISNUMBER('Data Table'!P356*1), 'Data Table'!P356,
         IF(ISNUMBER(SEARCH("hrs", 'Data Table'!P356)),
            IFERROR(
               ROUND(SUMPRODUCT(
                  VALUE(LEFT(_xlfn.TEXTSPLIT('Data Table'!P356, CHAR(10)), FIND("-", _xlfn.TEXTSPLIT('Data Table'!P356, CHAR(10)))-1)) *
                  (VALUE(MID(_xlfn.TEXTSPLIT('Data Table'!P356, CHAR(10)), FIND("-", _xlfn.TEXTSPLIT('Data Table'!P356, CHAR(10)))+2,
                  SEARCH("hrs", _xlfn.TEXTSPLIT('Data Table'!P356, CHAR(10)))-SEARCH("-", _xlfn.TEXTSPLIT('Data Table'!P356, CHAR(10)))-2))/12)
               ), 2),
               "-"
            )
         )
      )
   )
)</f>
        <v>7</v>
      </c>
      <c r="O355" s="203" cm="1">
        <f t="array" ref="O355">IF('Data Table'!Q356="", "-",
   IF('Data Table'!Q356="-", "-",
      IF(ISNUMBER('Data Table'!Q356*1), 'Data Table'!Q356,
         IF(ISNUMBER(SEARCH("hrs", 'Data Table'!Q356)),
            IFERROR(
               ROUND(SUMPRODUCT(
                  VALUE(LEFT(_xlfn.TEXTSPLIT('Data Table'!Q356, CHAR(10)), FIND("-", _xlfn.TEXTSPLIT('Data Table'!Q356, CHAR(10)))-1)) *
                  (VALUE(MID(_xlfn.TEXTSPLIT('Data Table'!Q356, CHAR(10)), FIND("-", _xlfn.TEXTSPLIT('Data Table'!Q356, CHAR(10)))+2,
                  SEARCH("hrs", _xlfn.TEXTSPLIT('Data Table'!Q356, CHAR(10)))-SEARCH("-", _xlfn.TEXTSPLIT('Data Table'!Q356, CHAR(10)))-2))/12)
               ), 2),
               "-"
            )
         )
      )
   )
)</f>
        <v>6</v>
      </c>
      <c r="P355" s="203" cm="1">
        <f t="array" ref="P355">IF('Data Table'!R356="", "-",
   IF('Data Table'!R356="-", "-",
      IF(ISNUMBER('Data Table'!R356*1), 'Data Table'!R356,
         IF(ISNUMBER(SEARCH("hrs", 'Data Table'!R356)),
            IFERROR(
               ROUND(SUMPRODUCT(
                  VALUE(LEFT(_xlfn.TEXTSPLIT('Data Table'!R356, CHAR(10)), FIND("-", _xlfn.TEXTSPLIT('Data Table'!R356, CHAR(10)))-1)) *
                  (VALUE(MID(_xlfn.TEXTSPLIT('Data Table'!R356, CHAR(10)), FIND("-", _xlfn.TEXTSPLIT('Data Table'!R356, CHAR(10)))+2,
                  SEARCH("hrs", _xlfn.TEXTSPLIT('Data Table'!R356, CHAR(10)))-SEARCH("-", _xlfn.TEXTSPLIT('Data Table'!R356, CHAR(10)))-2))/12)
               ), 2),
               "-"
            )
         )
      )
   )
)</f>
        <v>3</v>
      </c>
      <c r="Q355" s="203" cm="1">
        <f t="array" ref="Q355">IF('Data Table'!S356="", "-",
   IF('Data Table'!S356="-", "-",
      IF(ISNUMBER('Data Table'!S356*1), 'Data Table'!S356,
         IF(ISNUMBER(SEARCH("hrs", 'Data Table'!S356)),
            IFERROR(
               ROUND(SUMPRODUCT(
                  VALUE(LEFT(_xlfn.TEXTSPLIT('Data Table'!S356, CHAR(10)), FIND("-", _xlfn.TEXTSPLIT('Data Table'!S356, CHAR(10)))-1)) *
                  (VALUE(MID(_xlfn.TEXTSPLIT('Data Table'!S356, CHAR(10)), FIND("-", _xlfn.TEXTSPLIT('Data Table'!S356, CHAR(10)))+2,
                  SEARCH("hrs", _xlfn.TEXTSPLIT('Data Table'!S356, CHAR(10)))-SEARCH("-", _xlfn.TEXTSPLIT('Data Table'!S356, CHAR(10)))-2))/12)
               ), 2),
               "-"
            )
         )
      )
   )
)</f>
        <v>3</v>
      </c>
      <c r="R355" s="203" cm="1">
        <f t="array" ref="R355">IF('Data Table'!T356="", "-",
   IF('Data Table'!T356="-", "-",
      IF(ISNUMBER('Data Table'!T356*1), 'Data Table'!T356,
         IF(ISNUMBER(SEARCH("hrs", 'Data Table'!T356)),
            IFERROR(
               ROUND(SUMPRODUCT(
                  VALUE(LEFT(_xlfn.TEXTSPLIT('Data Table'!T356, CHAR(10)), FIND("-", _xlfn.TEXTSPLIT('Data Table'!T356, CHAR(10)))-1)) *
                  (VALUE(MID(_xlfn.TEXTSPLIT('Data Table'!T356, CHAR(10)), FIND("-", _xlfn.TEXTSPLIT('Data Table'!T356, CHAR(10)))+2,
                  SEARCH("hrs", _xlfn.TEXTSPLIT('Data Table'!T356, CHAR(10)))-SEARCH("-", _xlfn.TEXTSPLIT('Data Table'!T356, CHAR(10)))-2))/12)
               ), 2),
               "-"
            )
         )
      )
   )
)</f>
        <v>6.13</v>
      </c>
      <c r="S355" s="203" cm="1">
        <f t="array" ref="S355">IF('Data Table'!U356="", "-",
   IF('Data Table'!U356="-", "-",
      IF(ISNUMBER('Data Table'!U356*1), 'Data Table'!U356,
         IF(ISNUMBER(SEARCH("hrs", 'Data Table'!U356)),
            IFERROR(
               ROUND(SUMPRODUCT(
                  VALUE(LEFT(_xlfn.TEXTSPLIT('Data Table'!U356, CHAR(10)), FIND("-", _xlfn.TEXTSPLIT('Data Table'!U356, CHAR(10)))-1)) *
                  (VALUE(MID(_xlfn.TEXTSPLIT('Data Table'!U356, CHAR(10)), FIND("-", _xlfn.TEXTSPLIT('Data Table'!U356, CHAR(10)))+2,
                  SEARCH("hrs", _xlfn.TEXTSPLIT('Data Table'!U356, CHAR(10)))-SEARCH("-", _xlfn.TEXTSPLIT('Data Table'!U356, CHAR(10)))-2))/12)
               ), 2),
               "-"
            )
         )
      )
   )
)</f>
        <v>7</v>
      </c>
      <c r="T355" s="414">
        <f>'Data Table'!X356</f>
        <v>28076.53109024384</v>
      </c>
      <c r="U355" s="414">
        <f>'Data Table'!Y356</f>
        <v>77540</v>
      </c>
      <c r="V355" s="414">
        <f>'Data Table'!Z356</f>
        <v>1059.8536510949896</v>
      </c>
    </row>
    <row r="356" spans="1:22" ht="15.75" customHeight="1">
      <c r="A356" s="405">
        <v>45666</v>
      </c>
      <c r="B356" s="203" cm="1">
        <f t="array" ref="B356">IF('Data Table'!B357="", "-",
   IF('Data Table'!B357="-", "-",
      IF(ISNUMBER('Data Table'!B357*1), 'Data Table'!B357,
         IF(ISNUMBER(SEARCH("hrs", 'Data Table'!B357)),
            IFERROR(
               ROUND(SUMPRODUCT(
                  VALUE(LEFT(_xlfn.TEXTSPLIT('Data Table'!B357, CHAR(10)), FIND("-", _xlfn.TEXTSPLIT('Data Table'!B357, CHAR(10)))-1)) *
                  (VALUE(MID(_xlfn.TEXTSPLIT('Data Table'!B357, CHAR(10)), FIND("-", _xlfn.TEXTSPLIT('Data Table'!B357, CHAR(10)))+2,
                  SEARCH("hrs", _xlfn.TEXTSPLIT('Data Table'!B357, CHAR(10)))-SEARCH("-", _xlfn.TEXTSPLIT('Data Table'!B357, CHAR(10)))-2))/12)
               ), 2),
               "-"
            )
         )
      )
   )
)</f>
        <v>153</v>
      </c>
      <c r="C356" s="203" cm="1">
        <f t="array" ref="C356">IF('Data Table'!C357="", "-",
   IF('Data Table'!C357="-", "-",
      IF(ISNUMBER('Data Table'!C357*1), 'Data Table'!C357,
         IF(ISNUMBER(SEARCH("hrs", 'Data Table'!C357)),
            IFERROR(
               ROUND(SUMPRODUCT(
                  VALUE(LEFT(_xlfn.TEXTSPLIT('Data Table'!C357, CHAR(10)), FIND("-", _xlfn.TEXTSPLIT('Data Table'!C357, CHAR(10)))-1)) *
                  (VALUE(MID(_xlfn.TEXTSPLIT('Data Table'!C357, CHAR(10)), FIND("-", _xlfn.TEXTSPLIT('Data Table'!C357, CHAR(10)))+2,
                  SEARCH("hrs", _xlfn.TEXTSPLIT('Data Table'!C357, CHAR(10)))-SEARCH("-", _xlfn.TEXTSPLIT('Data Table'!C357, CHAR(10)))-2))/12)
               ), 2),
               "-"
            )
         )
      )
   )
)</f>
        <v>140</v>
      </c>
      <c r="D356" s="203" cm="1">
        <f t="array" ref="D356">IF('Data Table'!D357="", "-",
   IF('Data Table'!D357="-", "-",
      IF(ISNUMBER('Data Table'!D357*1), 'Data Table'!D357,
         IF(ISNUMBER(SEARCH("hrs", 'Data Table'!D357)),
            IFERROR(
               ROUND(SUMPRODUCT(
                  VALUE(LEFT(_xlfn.TEXTSPLIT('Data Table'!D357, CHAR(10)), FIND("-", _xlfn.TEXTSPLIT('Data Table'!D357, CHAR(10)))-1)) *
                  (VALUE(MID(_xlfn.TEXTSPLIT('Data Table'!D357, CHAR(10)), FIND("-", _xlfn.TEXTSPLIT('Data Table'!D357, CHAR(10)))+2,
                  SEARCH("hrs", _xlfn.TEXTSPLIT('Data Table'!D357, CHAR(10)))-SEARCH("-", _xlfn.TEXTSPLIT('Data Table'!D357, CHAR(10)))-2))/12)
               ), 2),
               "-"
            )
         )
      )
   )
)</f>
        <v>29</v>
      </c>
      <c r="E356" s="203" cm="1">
        <f t="array" ref="E356">IF('Data Table'!E357="", "-",
   IF('Data Table'!E357="-", "-",
      IF(ISNUMBER('Data Table'!E357*1), 'Data Table'!E357,
         IF(ISNUMBER(SEARCH("hrs", 'Data Table'!E357)),
            IFERROR(
               ROUND(SUMPRODUCT(
                  VALUE(LEFT(_xlfn.TEXTSPLIT('Data Table'!E357, CHAR(10)), FIND("-", _xlfn.TEXTSPLIT('Data Table'!E357, CHAR(10)))-1)) *
                  (VALUE(MID(_xlfn.TEXTSPLIT('Data Table'!E357, CHAR(10)), FIND("-", _xlfn.TEXTSPLIT('Data Table'!E357, CHAR(10)))+2,
                  SEARCH("hrs", _xlfn.TEXTSPLIT('Data Table'!E357, CHAR(10)))-SEARCH("-", _xlfn.TEXTSPLIT('Data Table'!E357, CHAR(10)))-2))/12)
               ), 2),
               "-"
            )
         )
      )
   )
)</f>
        <v>30</v>
      </c>
      <c r="F356" s="203" cm="1">
        <f t="array" ref="F356">IF('Data Table'!F357="", "-",
   IF('Data Table'!F357="-", "-",
      IF(ISNUMBER('Data Table'!F357*1), 'Data Table'!F357,
         IF(ISNUMBER(SEARCH("hrs", 'Data Table'!F357)),
            IFERROR(
               ROUND(SUMPRODUCT(
                  VALUE(LEFT(_xlfn.TEXTSPLIT('Data Table'!F357, CHAR(10)), FIND("-", _xlfn.TEXTSPLIT('Data Table'!F357, CHAR(10)))-1)) *
                  (VALUE(MID(_xlfn.TEXTSPLIT('Data Table'!F357, CHAR(10)), FIND("-", _xlfn.TEXTSPLIT('Data Table'!F357, CHAR(10)))+2,
                  SEARCH("hrs", _xlfn.TEXTSPLIT('Data Table'!F357, CHAR(10)))-SEARCH("-", _xlfn.TEXTSPLIT('Data Table'!F357, CHAR(10)))-2))/12)
               ), 2),
               "-"
            )
         )
      )
   )
)</f>
        <v>10</v>
      </c>
      <c r="G356" s="203" cm="1">
        <f t="array" ref="G356">IF('Data Table'!G357="", "-",
   IF('Data Table'!G357="-", "-",
      IF(ISNUMBER('Data Table'!G357*1), 'Data Table'!G357,
         IF(ISNUMBER(SEARCH("hrs", 'Data Table'!G357)),
            IFERROR(
               ROUND(SUMPRODUCT(
                  VALUE(LEFT(_xlfn.TEXTSPLIT('Data Table'!G357, CHAR(10)), FIND("-", _xlfn.TEXTSPLIT('Data Table'!G357, CHAR(10)))-1)) *
                  (VALUE(MID(_xlfn.TEXTSPLIT('Data Table'!G357, CHAR(10)), FIND("-", _xlfn.TEXTSPLIT('Data Table'!G357, CHAR(10)))+2,
                  SEARCH("hrs", _xlfn.TEXTSPLIT('Data Table'!G357, CHAR(10)))-SEARCH("-", _xlfn.TEXTSPLIT('Data Table'!G357, CHAR(10)))-2))/12)
               ), 2),
               "-"
            )
         )
      )
   )
)</f>
        <v>10</v>
      </c>
      <c r="H356" s="203" cm="1">
        <f t="array" ref="H356">IF('Data Table'!H357="", "-",
   IF('Data Table'!H357="-", "-",
      IF(ISNUMBER('Data Table'!H357*1), 'Data Table'!H357,
         IF(ISNUMBER(SEARCH("hrs", 'Data Table'!H357)),
            IFERROR(
               ROUND(SUMPRODUCT(
                  VALUE(LEFT(_xlfn.TEXTSPLIT('Data Table'!H357, CHAR(10)), FIND("-", _xlfn.TEXTSPLIT('Data Table'!H357, CHAR(10)))-1)) *
                  (VALUE(MID(_xlfn.TEXTSPLIT('Data Table'!H357, CHAR(10)), FIND("-", _xlfn.TEXTSPLIT('Data Table'!H357, CHAR(10)))+2,
                  SEARCH("hrs", _xlfn.TEXTSPLIT('Data Table'!H357, CHAR(10)))-SEARCH("-", _xlfn.TEXTSPLIT('Data Table'!H357, CHAR(10)))-2))/12)
               ), 2),
               "-"
            )
         )
      )
   )
)</f>
        <v>12</v>
      </c>
      <c r="I356" s="203" cm="1">
        <f t="array" ref="I356">IF('Data Table'!I357="", "-",
   IF('Data Table'!I357="-", "-",
      IF(ISNUMBER('Data Table'!I357*1), 'Data Table'!I357,
         IF(ISNUMBER(SEARCH("hrs", 'Data Table'!I357)),
            IFERROR(
               ROUND(SUMPRODUCT(
                  VALUE(LEFT(_xlfn.TEXTSPLIT('Data Table'!I357, CHAR(10)), FIND("-", _xlfn.TEXTSPLIT('Data Table'!I357, CHAR(10)))-1)) *
                  (VALUE(MID(_xlfn.TEXTSPLIT('Data Table'!I357, CHAR(10)), FIND("-", _xlfn.TEXTSPLIT('Data Table'!I357, CHAR(10)))+2,
                  SEARCH("hrs", _xlfn.TEXTSPLIT('Data Table'!I357, CHAR(10)))-SEARCH("-", _xlfn.TEXTSPLIT('Data Table'!I357, CHAR(10)))-2))/12)
               ), 2),
               "-"
            )
         )
      )
   )
)</f>
        <v>11</v>
      </c>
      <c r="J356" s="203" cm="1">
        <f t="array" ref="J356">IF('Data Table'!J357="", "-",
   IF('Data Table'!J357="-", "-",
      IF(ISNUMBER('Data Table'!J357*1), 'Data Table'!J357,
         IF(ISNUMBER(SEARCH("hrs", 'Data Table'!J357)),
            IFERROR(
               ROUND(SUMPRODUCT(
                  VALUE(LEFT(_xlfn.TEXTSPLIT('Data Table'!J357, CHAR(10)), FIND("-", _xlfn.TEXTSPLIT('Data Table'!J357, CHAR(10)))-1)) *
                  (VALUE(MID(_xlfn.TEXTSPLIT('Data Table'!J357, CHAR(10)), FIND("-", _xlfn.TEXTSPLIT('Data Table'!J357, CHAR(10)))+2,
                  SEARCH("hrs", _xlfn.TEXTSPLIT('Data Table'!J357, CHAR(10)))-SEARCH("-", _xlfn.TEXTSPLIT('Data Table'!J357, CHAR(10)))-2))/12)
               ), 2),
               "-"
            )
         )
      )
   )
)</f>
        <v>3</v>
      </c>
      <c r="K356" s="203" cm="1">
        <f t="array" ref="K356">IF('Data Table'!K357="", "-",
   IF('Data Table'!K357="-", "-",
      IF(ISNUMBER('Data Table'!K357*1), 'Data Table'!K357,
         IF(ISNUMBER(SEARCH("hrs", 'Data Table'!K357)),
            IFERROR(
               ROUND(SUMPRODUCT(
                  VALUE(LEFT(_xlfn.TEXTSPLIT('Data Table'!K357, CHAR(10)), FIND("-", _xlfn.TEXTSPLIT('Data Table'!K357, CHAR(10)))-1)) *
                  (VALUE(MID(_xlfn.TEXTSPLIT('Data Table'!K357, CHAR(10)), FIND("-", _xlfn.TEXTSPLIT('Data Table'!K357, CHAR(10)))+2,
                  SEARCH("hrs", _xlfn.TEXTSPLIT('Data Table'!K357, CHAR(10)))-SEARCH("-", _xlfn.TEXTSPLIT('Data Table'!K357, CHAR(10)))-2))/12)
               ), 2),
               "-"
            )
         )
      )
   )
)</f>
        <v>4</v>
      </c>
      <c r="L356" s="203" cm="1">
        <f t="array" ref="L356">IF('Data Table'!N357="", "-",
   IF('Data Table'!N357="-", "-",
      IF(ISNUMBER('Data Table'!N357*1), 'Data Table'!N357,
         IF(ISNUMBER(SEARCH("hrs", 'Data Table'!N357)),
            IFERROR(
               ROUND(SUMPRODUCT(
                  VALUE(LEFT(_xlfn.TEXTSPLIT('Data Table'!N357, CHAR(10)), FIND("-", _xlfn.TEXTSPLIT('Data Table'!N357, CHAR(10)))-1)) *
                  (VALUE(MID(_xlfn.TEXTSPLIT('Data Table'!N357, CHAR(10)), FIND("-", _xlfn.TEXTSPLIT('Data Table'!N357, CHAR(10)))+2,
                  SEARCH("hrs", _xlfn.TEXTSPLIT('Data Table'!N357, CHAR(10)))-SEARCH("-", _xlfn.TEXTSPLIT('Data Table'!N357, CHAR(10)))-2))/12)
               ), 2),
               "-"
            )
         )
      )
   )
)</f>
        <v>3</v>
      </c>
      <c r="M356" s="203" cm="1">
        <f t="array" ref="M356">IF('Data Table'!O357="", "-",
   IF('Data Table'!O357="-", "-",
      IF(ISNUMBER('Data Table'!O357*1), 'Data Table'!O357,
         IF(ISNUMBER(SEARCH("hrs", 'Data Table'!O357)),
            IFERROR(
               ROUND(SUMPRODUCT(
                  VALUE(LEFT(_xlfn.TEXTSPLIT('Data Table'!O357, CHAR(10)), FIND("-", _xlfn.TEXTSPLIT('Data Table'!O357, CHAR(10)))-1)) *
                  (VALUE(MID(_xlfn.TEXTSPLIT('Data Table'!O357, CHAR(10)), FIND("-", _xlfn.TEXTSPLIT('Data Table'!O357, CHAR(10)))+2,
                  SEARCH("hrs", _xlfn.TEXTSPLIT('Data Table'!O357, CHAR(10)))-SEARCH("-", _xlfn.TEXTSPLIT('Data Table'!O357, CHAR(10)))-2))/12)
               ), 2),
               "-"
            )
         )
      )
   )
)</f>
        <v>2</v>
      </c>
      <c r="N356" s="203" cm="1">
        <f t="array" ref="N356">IF('Data Table'!P357="", "-",
   IF('Data Table'!P357="-", "-",
      IF(ISNUMBER('Data Table'!P357*1), 'Data Table'!P357,
         IF(ISNUMBER(SEARCH("hrs", 'Data Table'!P357)),
            IFERROR(
               ROUND(SUMPRODUCT(
                  VALUE(LEFT(_xlfn.TEXTSPLIT('Data Table'!P357, CHAR(10)), FIND("-", _xlfn.TEXTSPLIT('Data Table'!P357, CHAR(10)))-1)) *
                  (VALUE(MID(_xlfn.TEXTSPLIT('Data Table'!P357, CHAR(10)), FIND("-", _xlfn.TEXTSPLIT('Data Table'!P357, CHAR(10)))+2,
                  SEARCH("hrs", _xlfn.TEXTSPLIT('Data Table'!P357, CHAR(10)))-SEARCH("-", _xlfn.TEXTSPLIT('Data Table'!P357, CHAR(10)))-2))/12)
               ), 2),
               "-"
            )
         )
      )
   )
)</f>
        <v>7</v>
      </c>
      <c r="O356" s="203" cm="1">
        <f t="array" ref="O356">IF('Data Table'!Q357="", "-",
   IF('Data Table'!Q357="-", "-",
      IF(ISNUMBER('Data Table'!Q357*1), 'Data Table'!Q357,
         IF(ISNUMBER(SEARCH("hrs", 'Data Table'!Q357)),
            IFERROR(
               ROUND(SUMPRODUCT(
                  VALUE(LEFT(_xlfn.TEXTSPLIT('Data Table'!Q357, CHAR(10)), FIND("-", _xlfn.TEXTSPLIT('Data Table'!Q357, CHAR(10)))-1)) *
                  (VALUE(MID(_xlfn.TEXTSPLIT('Data Table'!Q357, CHAR(10)), FIND("-", _xlfn.TEXTSPLIT('Data Table'!Q357, CHAR(10)))+2,
                  SEARCH("hrs", _xlfn.TEXTSPLIT('Data Table'!Q357, CHAR(10)))-SEARCH("-", _xlfn.TEXTSPLIT('Data Table'!Q357, CHAR(10)))-2))/12)
               ), 2),
               "-"
            )
         )
      )
   )
)</f>
        <v>6</v>
      </c>
      <c r="P356" s="203" cm="1">
        <f t="array" ref="P356">IF('Data Table'!R357="", "-",
   IF('Data Table'!R357="-", "-",
      IF(ISNUMBER('Data Table'!R357*1), 'Data Table'!R357,
         IF(ISNUMBER(SEARCH("hrs", 'Data Table'!R357)),
            IFERROR(
               ROUND(SUMPRODUCT(
                  VALUE(LEFT(_xlfn.TEXTSPLIT('Data Table'!R357, CHAR(10)), FIND("-", _xlfn.TEXTSPLIT('Data Table'!R357, CHAR(10)))-1)) *
                  (VALUE(MID(_xlfn.TEXTSPLIT('Data Table'!R357, CHAR(10)), FIND("-", _xlfn.TEXTSPLIT('Data Table'!R357, CHAR(10)))+2,
                  SEARCH("hrs", _xlfn.TEXTSPLIT('Data Table'!R357, CHAR(10)))-SEARCH("-", _xlfn.TEXTSPLIT('Data Table'!R357, CHAR(10)))-2))/12)
               ), 2),
               "-"
            )
         )
      )
   )
)</f>
        <v>3</v>
      </c>
      <c r="Q356" s="203" cm="1">
        <f t="array" ref="Q356">IF('Data Table'!S357="", "-",
   IF('Data Table'!S357="-", "-",
      IF(ISNUMBER('Data Table'!S357*1), 'Data Table'!S357,
         IF(ISNUMBER(SEARCH("hrs", 'Data Table'!S357)),
            IFERROR(
               ROUND(SUMPRODUCT(
                  VALUE(LEFT(_xlfn.TEXTSPLIT('Data Table'!S357, CHAR(10)), FIND("-", _xlfn.TEXTSPLIT('Data Table'!S357, CHAR(10)))-1)) *
                  (VALUE(MID(_xlfn.TEXTSPLIT('Data Table'!S357, CHAR(10)), FIND("-", _xlfn.TEXTSPLIT('Data Table'!S357, CHAR(10)))+2,
                  SEARCH("hrs", _xlfn.TEXTSPLIT('Data Table'!S357, CHAR(10)))-SEARCH("-", _xlfn.TEXTSPLIT('Data Table'!S357, CHAR(10)))-2))/12)
               ), 2),
               "-"
            )
         )
      )
   )
)</f>
        <v>3</v>
      </c>
      <c r="R356" s="203" cm="1">
        <f t="array" ref="R356">IF('Data Table'!T357="", "-",
   IF('Data Table'!T357="-", "-",
      IF(ISNUMBER('Data Table'!T357*1), 'Data Table'!T357,
         IF(ISNUMBER(SEARCH("hrs", 'Data Table'!T357)),
            IFERROR(
               ROUND(SUMPRODUCT(
                  VALUE(LEFT(_xlfn.TEXTSPLIT('Data Table'!T357, CHAR(10)), FIND("-", _xlfn.TEXTSPLIT('Data Table'!T357, CHAR(10)))-1)) *
                  (VALUE(MID(_xlfn.TEXTSPLIT('Data Table'!T357, CHAR(10)), FIND("-", _xlfn.TEXTSPLIT('Data Table'!T357, CHAR(10)))+2,
                  SEARCH("hrs", _xlfn.TEXTSPLIT('Data Table'!T357, CHAR(10)))-SEARCH("-", _xlfn.TEXTSPLIT('Data Table'!T357, CHAR(10)))-2))/12)
               ), 2),
               "-"
            )
         )
      )
   )
)</f>
        <v>7</v>
      </c>
      <c r="S356" s="203" cm="1">
        <f t="array" ref="S356">IF('Data Table'!U357="", "-",
   IF('Data Table'!U357="-", "-",
      IF(ISNUMBER('Data Table'!U357*1), 'Data Table'!U357,
         IF(ISNUMBER(SEARCH("hrs", 'Data Table'!U357)),
            IFERROR(
               ROUND(SUMPRODUCT(
                  VALUE(LEFT(_xlfn.TEXTSPLIT('Data Table'!U357, CHAR(10)), FIND("-", _xlfn.TEXTSPLIT('Data Table'!U357, CHAR(10)))-1)) *
                  (VALUE(MID(_xlfn.TEXTSPLIT('Data Table'!U357, CHAR(10)), FIND("-", _xlfn.TEXTSPLIT('Data Table'!U357, CHAR(10)))+2,
                  SEARCH("hrs", _xlfn.TEXTSPLIT('Data Table'!U357, CHAR(10)))-SEARCH("-", _xlfn.TEXTSPLIT('Data Table'!U357, CHAR(10)))-2))/12)
               ), 2),
               "-"
            )
         )
      )
   )
)</f>
        <v>7</v>
      </c>
      <c r="T356" s="414">
        <f>'Data Table'!X357</f>
        <v>29376.840038822265</v>
      </c>
      <c r="U356" s="414">
        <f>'Data Table'!Y357</f>
        <v>75159</v>
      </c>
      <c r="V356" s="414">
        <f>'Data Table'!Z357</f>
        <v>1054.8718861209964</v>
      </c>
    </row>
    <row r="357" spans="1:22" ht="15.75" customHeight="1">
      <c r="A357" s="405">
        <v>45667</v>
      </c>
      <c r="B357" s="203" cm="1">
        <f t="array" ref="B357">IF('Data Table'!B358="", "-",
   IF('Data Table'!B358="-", "-",
      IF(ISNUMBER('Data Table'!B358*1), 'Data Table'!B358,
         IF(ISNUMBER(SEARCH("hrs", 'Data Table'!B358)),
            IFERROR(
               ROUND(SUMPRODUCT(
                  VALUE(LEFT(_xlfn.TEXTSPLIT('Data Table'!B358, CHAR(10)), FIND("-", _xlfn.TEXTSPLIT('Data Table'!B358, CHAR(10)))-1)) *
                  (VALUE(MID(_xlfn.TEXTSPLIT('Data Table'!B358, CHAR(10)), FIND("-", _xlfn.TEXTSPLIT('Data Table'!B358, CHAR(10)))+2,
                  SEARCH("hrs", _xlfn.TEXTSPLIT('Data Table'!B358, CHAR(10)))-SEARCH("-", _xlfn.TEXTSPLIT('Data Table'!B358, CHAR(10)))-2))/12)
               ), 2),
               "-"
            )
         )
      )
   )
)</f>
        <v>154</v>
      </c>
      <c r="C357" s="203" cm="1">
        <f t="array" ref="C357">IF('Data Table'!C358="", "-",
   IF('Data Table'!C358="-", "-",
      IF(ISNUMBER('Data Table'!C358*1), 'Data Table'!C358,
         IF(ISNUMBER(SEARCH("hrs", 'Data Table'!C358)),
            IFERROR(
               ROUND(SUMPRODUCT(
                  VALUE(LEFT(_xlfn.TEXTSPLIT('Data Table'!C358, CHAR(10)), FIND("-", _xlfn.TEXTSPLIT('Data Table'!C358, CHAR(10)))-1)) *
                  (VALUE(MID(_xlfn.TEXTSPLIT('Data Table'!C358, CHAR(10)), FIND("-", _xlfn.TEXTSPLIT('Data Table'!C358, CHAR(10)))+2,
                  SEARCH("hrs", _xlfn.TEXTSPLIT('Data Table'!C358, CHAR(10)))-SEARCH("-", _xlfn.TEXTSPLIT('Data Table'!C358, CHAR(10)))-2))/12)
               ), 2),
               "-"
            )
         )
      )
   )
)</f>
        <v>107</v>
      </c>
      <c r="D357" s="203" cm="1">
        <f t="array" ref="D357">IF('Data Table'!D358="", "-",
   IF('Data Table'!D358="-", "-",
      IF(ISNUMBER('Data Table'!D358*1), 'Data Table'!D358,
         IF(ISNUMBER(SEARCH("hrs", 'Data Table'!D358)),
            IFERROR(
               ROUND(SUMPRODUCT(
                  VALUE(LEFT(_xlfn.TEXTSPLIT('Data Table'!D358, CHAR(10)), FIND("-", _xlfn.TEXTSPLIT('Data Table'!D358, CHAR(10)))-1)) *
                  (VALUE(MID(_xlfn.TEXTSPLIT('Data Table'!D358, CHAR(10)), FIND("-", _xlfn.TEXTSPLIT('Data Table'!D358, CHAR(10)))+2,
                  SEARCH("hrs", _xlfn.TEXTSPLIT('Data Table'!D358, CHAR(10)))-SEARCH("-", _xlfn.TEXTSPLIT('Data Table'!D358, CHAR(10)))-2))/12)
               ), 2),
               "-"
            )
         )
      )
   )
)</f>
        <v>28.17</v>
      </c>
      <c r="E357" s="203" cm="1">
        <f t="array" ref="E357">IF('Data Table'!E358="", "-",
   IF('Data Table'!E358="-", "-",
      IF(ISNUMBER('Data Table'!E358*1), 'Data Table'!E358,
         IF(ISNUMBER(SEARCH("hrs", 'Data Table'!E358)),
            IFERROR(
               ROUND(SUMPRODUCT(
                  VALUE(LEFT(_xlfn.TEXTSPLIT('Data Table'!E358, CHAR(10)), FIND("-", _xlfn.TEXTSPLIT('Data Table'!E358, CHAR(10)))-1)) *
                  (VALUE(MID(_xlfn.TEXTSPLIT('Data Table'!E358, CHAR(10)), FIND("-", _xlfn.TEXTSPLIT('Data Table'!E358, CHAR(10)))+2,
                  SEARCH("hrs", _xlfn.TEXTSPLIT('Data Table'!E358, CHAR(10)))-SEARCH("-", _xlfn.TEXTSPLIT('Data Table'!E358, CHAR(10)))-2))/12)
               ), 2),
               "-"
            )
         )
      )
   )
)</f>
        <v>30</v>
      </c>
      <c r="F357" s="203" cm="1">
        <f t="array" ref="F357">IF('Data Table'!F358="", "-",
   IF('Data Table'!F358="-", "-",
      IF(ISNUMBER('Data Table'!F358*1), 'Data Table'!F358,
         IF(ISNUMBER(SEARCH("hrs", 'Data Table'!F358)),
            IFERROR(
               ROUND(SUMPRODUCT(
                  VALUE(LEFT(_xlfn.TEXTSPLIT('Data Table'!F358, CHAR(10)), FIND("-", _xlfn.TEXTSPLIT('Data Table'!F358, CHAR(10)))-1)) *
                  (VALUE(MID(_xlfn.TEXTSPLIT('Data Table'!F358, CHAR(10)), FIND("-", _xlfn.TEXTSPLIT('Data Table'!F358, CHAR(10)))+2,
                  SEARCH("hrs", _xlfn.TEXTSPLIT('Data Table'!F358, CHAR(10)))-SEARCH("-", _xlfn.TEXTSPLIT('Data Table'!F358, CHAR(10)))-2))/12)
               ), 2),
               "-"
            )
         )
      )
   )
)</f>
        <v>10</v>
      </c>
      <c r="G357" s="203" cm="1">
        <f t="array" ref="G357">IF('Data Table'!G358="", "-",
   IF('Data Table'!G358="-", "-",
      IF(ISNUMBER('Data Table'!G358*1), 'Data Table'!G358,
         IF(ISNUMBER(SEARCH("hrs", 'Data Table'!G358)),
            IFERROR(
               ROUND(SUMPRODUCT(
                  VALUE(LEFT(_xlfn.TEXTSPLIT('Data Table'!G358, CHAR(10)), FIND("-", _xlfn.TEXTSPLIT('Data Table'!G358, CHAR(10)))-1)) *
                  (VALUE(MID(_xlfn.TEXTSPLIT('Data Table'!G358, CHAR(10)), FIND("-", _xlfn.TEXTSPLIT('Data Table'!G358, CHAR(10)))+2,
                  SEARCH("hrs", _xlfn.TEXTSPLIT('Data Table'!G358, CHAR(10)))-SEARCH("-", _xlfn.TEXTSPLIT('Data Table'!G358, CHAR(10)))-2))/12)
               ), 2),
               "-"
            )
         )
      )
   )
)</f>
        <v>10</v>
      </c>
      <c r="H357" s="203" cm="1">
        <f t="array" ref="H357">IF('Data Table'!H358="", "-",
   IF('Data Table'!H358="-", "-",
      IF(ISNUMBER('Data Table'!H358*1), 'Data Table'!H358,
         IF(ISNUMBER(SEARCH("hrs", 'Data Table'!H358)),
            IFERROR(
               ROUND(SUMPRODUCT(
                  VALUE(LEFT(_xlfn.TEXTSPLIT('Data Table'!H358, CHAR(10)), FIND("-", _xlfn.TEXTSPLIT('Data Table'!H358, CHAR(10)))-1)) *
                  (VALUE(MID(_xlfn.TEXTSPLIT('Data Table'!H358, CHAR(10)), FIND("-", _xlfn.TEXTSPLIT('Data Table'!H358, CHAR(10)))+2,
                  SEARCH("hrs", _xlfn.TEXTSPLIT('Data Table'!H358, CHAR(10)))-SEARCH("-", _xlfn.TEXTSPLIT('Data Table'!H358, CHAR(10)))-2))/12)
               ), 2),
               "-"
            )
         )
      )
   )
)</f>
        <v>12</v>
      </c>
      <c r="I357" s="203" cm="1">
        <f t="array" ref="I357">IF('Data Table'!I358="", "-",
   IF('Data Table'!I358="-", "-",
      IF(ISNUMBER('Data Table'!I358*1), 'Data Table'!I358,
         IF(ISNUMBER(SEARCH("hrs", 'Data Table'!I358)),
            IFERROR(
               ROUND(SUMPRODUCT(
                  VALUE(LEFT(_xlfn.TEXTSPLIT('Data Table'!I358, CHAR(10)), FIND("-", _xlfn.TEXTSPLIT('Data Table'!I358, CHAR(10)))-1)) *
                  (VALUE(MID(_xlfn.TEXTSPLIT('Data Table'!I358, CHAR(10)), FIND("-", _xlfn.TEXTSPLIT('Data Table'!I358, CHAR(10)))+2,
                  SEARCH("hrs", _xlfn.TEXTSPLIT('Data Table'!I358, CHAR(10)))-SEARCH("-", _xlfn.TEXTSPLIT('Data Table'!I358, CHAR(10)))-2))/12)
               ), 2),
               "-"
            )
         )
      )
   )
)</f>
        <v>12</v>
      </c>
      <c r="J357" s="203" cm="1">
        <f t="array" ref="J357">IF('Data Table'!J358="", "-",
   IF('Data Table'!J358="-", "-",
      IF(ISNUMBER('Data Table'!J358*1), 'Data Table'!J358,
         IF(ISNUMBER(SEARCH("hrs", 'Data Table'!J358)),
            IFERROR(
               ROUND(SUMPRODUCT(
                  VALUE(LEFT(_xlfn.TEXTSPLIT('Data Table'!J358, CHAR(10)), FIND("-", _xlfn.TEXTSPLIT('Data Table'!J358, CHAR(10)))-1)) *
                  (VALUE(MID(_xlfn.TEXTSPLIT('Data Table'!J358, CHAR(10)), FIND("-", _xlfn.TEXTSPLIT('Data Table'!J358, CHAR(10)))+2,
                  SEARCH("hrs", _xlfn.TEXTSPLIT('Data Table'!J358, CHAR(10)))-SEARCH("-", _xlfn.TEXTSPLIT('Data Table'!J358, CHAR(10)))-2))/12)
               ), 2),
               "-"
            )
         )
      )
   )
)</f>
        <v>3</v>
      </c>
      <c r="K357" s="203" cm="1">
        <f t="array" ref="K357">IF('Data Table'!K358="", "-",
   IF('Data Table'!K358="-", "-",
      IF(ISNUMBER('Data Table'!K358*1), 'Data Table'!K358,
         IF(ISNUMBER(SEARCH("hrs", 'Data Table'!K358)),
            IFERROR(
               ROUND(SUMPRODUCT(
                  VALUE(LEFT(_xlfn.TEXTSPLIT('Data Table'!K358, CHAR(10)), FIND("-", _xlfn.TEXTSPLIT('Data Table'!K358, CHAR(10)))-1)) *
                  (VALUE(MID(_xlfn.TEXTSPLIT('Data Table'!K358, CHAR(10)), FIND("-", _xlfn.TEXTSPLIT('Data Table'!K358, CHAR(10)))+2,
                  SEARCH("hrs", _xlfn.TEXTSPLIT('Data Table'!K358, CHAR(10)))-SEARCH("-", _xlfn.TEXTSPLIT('Data Table'!K358, CHAR(10)))-2))/12)
               ), 2),
               "-"
            )
         )
      )
   )
)</f>
        <v>4</v>
      </c>
      <c r="L357" s="203" cm="1">
        <f t="array" ref="L357">IF('Data Table'!N358="", "-",
   IF('Data Table'!N358="-", "-",
      IF(ISNUMBER('Data Table'!N358*1), 'Data Table'!N358,
         IF(ISNUMBER(SEARCH("hrs", 'Data Table'!N358)),
            IFERROR(
               ROUND(SUMPRODUCT(
                  VALUE(LEFT(_xlfn.TEXTSPLIT('Data Table'!N358, CHAR(10)), FIND("-", _xlfn.TEXTSPLIT('Data Table'!N358, CHAR(10)))-1)) *
                  (VALUE(MID(_xlfn.TEXTSPLIT('Data Table'!N358, CHAR(10)), FIND("-", _xlfn.TEXTSPLIT('Data Table'!N358, CHAR(10)))+2,
                  SEARCH("hrs", _xlfn.TEXTSPLIT('Data Table'!N358, CHAR(10)))-SEARCH("-", _xlfn.TEXTSPLIT('Data Table'!N358, CHAR(10)))-2))/12)
               ), 2),
               "-"
            )
         )
      )
   )
)</f>
        <v>2</v>
      </c>
      <c r="M357" s="203" cm="1">
        <f t="array" ref="M357">IF('Data Table'!O358="", "-",
   IF('Data Table'!O358="-", "-",
      IF(ISNUMBER('Data Table'!O358*1), 'Data Table'!O358,
         IF(ISNUMBER(SEARCH("hrs", 'Data Table'!O358)),
            IFERROR(
               ROUND(SUMPRODUCT(
                  VALUE(LEFT(_xlfn.TEXTSPLIT('Data Table'!O358, CHAR(10)), FIND("-", _xlfn.TEXTSPLIT('Data Table'!O358, CHAR(10)))-1)) *
                  (VALUE(MID(_xlfn.TEXTSPLIT('Data Table'!O358, CHAR(10)), FIND("-", _xlfn.TEXTSPLIT('Data Table'!O358, CHAR(10)))+2,
                  SEARCH("hrs", _xlfn.TEXTSPLIT('Data Table'!O358, CHAR(10)))-SEARCH("-", _xlfn.TEXTSPLIT('Data Table'!O358, CHAR(10)))-2))/12)
               ), 2),
               "-"
            )
         )
      )
   )
)</f>
        <v>2</v>
      </c>
      <c r="N357" s="203" cm="1">
        <f t="array" ref="N357">IF('Data Table'!P358="", "-",
   IF('Data Table'!P358="-", "-",
      IF(ISNUMBER('Data Table'!P358*1), 'Data Table'!P358,
         IF(ISNUMBER(SEARCH("hrs", 'Data Table'!P358)),
            IFERROR(
               ROUND(SUMPRODUCT(
                  VALUE(LEFT(_xlfn.TEXTSPLIT('Data Table'!P358, CHAR(10)), FIND("-", _xlfn.TEXTSPLIT('Data Table'!P358, CHAR(10)))-1)) *
                  (VALUE(MID(_xlfn.TEXTSPLIT('Data Table'!P358, CHAR(10)), FIND("-", _xlfn.TEXTSPLIT('Data Table'!P358, CHAR(10)))+2,
                  SEARCH("hrs", _xlfn.TEXTSPLIT('Data Table'!P358, CHAR(10)))-SEARCH("-", _xlfn.TEXTSPLIT('Data Table'!P358, CHAR(10)))-2))/12)
               ), 2),
               "-"
            )
         )
      )
   )
)</f>
        <v>7</v>
      </c>
      <c r="O357" s="203" cm="1">
        <f t="array" ref="O357">IF('Data Table'!Q358="", "-",
   IF('Data Table'!Q358="-", "-",
      IF(ISNUMBER('Data Table'!Q358*1), 'Data Table'!Q358,
         IF(ISNUMBER(SEARCH("hrs", 'Data Table'!Q358)),
            IFERROR(
               ROUND(SUMPRODUCT(
                  VALUE(LEFT(_xlfn.TEXTSPLIT('Data Table'!Q358, CHAR(10)), FIND("-", _xlfn.TEXTSPLIT('Data Table'!Q358, CHAR(10)))-1)) *
                  (VALUE(MID(_xlfn.TEXTSPLIT('Data Table'!Q358, CHAR(10)), FIND("-", _xlfn.TEXTSPLIT('Data Table'!Q358, CHAR(10)))+2,
                  SEARCH("hrs", _xlfn.TEXTSPLIT('Data Table'!Q358, CHAR(10)))-SEARCH("-", _xlfn.TEXTSPLIT('Data Table'!Q358, CHAR(10)))-2))/12)
               ), 2),
               "-"
            )
         )
      )
   )
)</f>
        <v>6</v>
      </c>
      <c r="P357" s="203" cm="1">
        <f t="array" ref="P357">IF('Data Table'!R358="", "-",
   IF('Data Table'!R358="-", "-",
      IF(ISNUMBER('Data Table'!R358*1), 'Data Table'!R358,
         IF(ISNUMBER(SEARCH("hrs", 'Data Table'!R358)),
            IFERROR(
               ROUND(SUMPRODUCT(
                  VALUE(LEFT(_xlfn.TEXTSPLIT('Data Table'!R358, CHAR(10)), FIND("-", _xlfn.TEXTSPLIT('Data Table'!R358, CHAR(10)))-1)) *
                  (VALUE(MID(_xlfn.TEXTSPLIT('Data Table'!R358, CHAR(10)), FIND("-", _xlfn.TEXTSPLIT('Data Table'!R358, CHAR(10)))+2,
                  SEARCH("hrs", _xlfn.TEXTSPLIT('Data Table'!R358, CHAR(10)))-SEARCH("-", _xlfn.TEXTSPLIT('Data Table'!R358, CHAR(10)))-2))/12)
               ), 2),
               "-"
            )
         )
      )
   )
)</f>
        <v>3</v>
      </c>
      <c r="Q357" s="203" cm="1">
        <f t="array" ref="Q357">IF('Data Table'!S358="", "-",
   IF('Data Table'!S358="-", "-",
      IF(ISNUMBER('Data Table'!S358*1), 'Data Table'!S358,
         IF(ISNUMBER(SEARCH("hrs", 'Data Table'!S358)),
            IFERROR(
               ROUND(SUMPRODUCT(
                  VALUE(LEFT(_xlfn.TEXTSPLIT('Data Table'!S358, CHAR(10)), FIND("-", _xlfn.TEXTSPLIT('Data Table'!S358, CHAR(10)))-1)) *
                  (VALUE(MID(_xlfn.TEXTSPLIT('Data Table'!S358, CHAR(10)), FIND("-", _xlfn.TEXTSPLIT('Data Table'!S358, CHAR(10)))+2,
                  SEARCH("hrs", _xlfn.TEXTSPLIT('Data Table'!S358, CHAR(10)))-SEARCH("-", _xlfn.TEXTSPLIT('Data Table'!S358, CHAR(10)))-2))/12)
               ), 2),
               "-"
            )
         )
      )
   )
)</f>
        <v>3</v>
      </c>
      <c r="R357" s="203" cm="1">
        <f t="array" ref="R357">IF('Data Table'!T358="", "-",
   IF('Data Table'!T358="-", "-",
      IF(ISNUMBER('Data Table'!T358*1), 'Data Table'!T358,
         IF(ISNUMBER(SEARCH("hrs", 'Data Table'!T358)),
            IFERROR(
               ROUND(SUMPRODUCT(
                  VALUE(LEFT(_xlfn.TEXTSPLIT('Data Table'!T358, CHAR(10)), FIND("-", _xlfn.TEXTSPLIT('Data Table'!T358, CHAR(10)))-1)) *
                  (VALUE(MID(_xlfn.TEXTSPLIT('Data Table'!T358, CHAR(10)), FIND("-", _xlfn.TEXTSPLIT('Data Table'!T358, CHAR(10)))+2,
                  SEARCH("hrs", _xlfn.TEXTSPLIT('Data Table'!T358, CHAR(10)))-SEARCH("-", _xlfn.TEXTSPLIT('Data Table'!T358, CHAR(10)))-2))/12)
               ), 2),
               "-"
            )
         )
      )
   )
)</f>
        <v>7</v>
      </c>
      <c r="S357" s="203" cm="1">
        <f t="array" ref="S357">IF('Data Table'!U358="", "-",
   IF('Data Table'!U358="-", "-",
      IF(ISNUMBER('Data Table'!U358*1), 'Data Table'!U358,
         IF(ISNUMBER(SEARCH("hrs", 'Data Table'!U358)),
            IFERROR(
               ROUND(SUMPRODUCT(
                  VALUE(LEFT(_xlfn.TEXTSPLIT('Data Table'!U358, CHAR(10)), FIND("-", _xlfn.TEXTSPLIT('Data Table'!U358, CHAR(10)))-1)) *
                  (VALUE(MID(_xlfn.TEXTSPLIT('Data Table'!U358, CHAR(10)), FIND("-", _xlfn.TEXTSPLIT('Data Table'!U358, CHAR(10)))+2,
                  SEARCH("hrs", _xlfn.TEXTSPLIT('Data Table'!U358, CHAR(10)))-SEARCH("-", _xlfn.TEXTSPLIT('Data Table'!U358, CHAR(10)))-2))/12)
               ), 2),
               "-"
            )
         )
      )
   )
)</f>
        <v>7</v>
      </c>
      <c r="T357" s="414">
        <f>'Data Table'!X358</f>
        <v>28639.411314549889</v>
      </c>
      <c r="U357" s="414">
        <f>'Data Table'!Y358</f>
        <v>72402</v>
      </c>
      <c r="V357" s="414">
        <f>'Data Table'!Z358</f>
        <v>1024.9125411074572</v>
      </c>
    </row>
    <row r="358" spans="1:22" ht="15.75" customHeight="1">
      <c r="A358" s="405">
        <v>45668</v>
      </c>
      <c r="B358" s="203" cm="1">
        <f t="array" ref="B358">IF('Data Table'!B359="", "-",
   IF('Data Table'!B359="-", "-",
      IF(ISNUMBER('Data Table'!B359*1), 'Data Table'!B359,
         IF(ISNUMBER(SEARCH("hrs", 'Data Table'!B359)),
            IFERROR(
               ROUND(SUMPRODUCT(
                  VALUE(LEFT(_xlfn.TEXTSPLIT('Data Table'!B359, CHAR(10)), FIND("-", _xlfn.TEXTSPLIT('Data Table'!B359, CHAR(10)))-1)) *
                  (VALUE(MID(_xlfn.TEXTSPLIT('Data Table'!B359, CHAR(10)), FIND("-", _xlfn.TEXTSPLIT('Data Table'!B359, CHAR(10)))+2,
                  SEARCH("hrs", _xlfn.TEXTSPLIT('Data Table'!B359, CHAR(10)))-SEARCH("-", _xlfn.TEXTSPLIT('Data Table'!B359, CHAR(10)))-2))/12)
               ), 2),
               "-"
            )
         )
      )
   )
)</f>
        <v>152</v>
      </c>
      <c r="C358" s="203" cm="1">
        <f t="array" ref="C358">IF('Data Table'!C359="", "-",
   IF('Data Table'!C359="-", "-",
      IF(ISNUMBER('Data Table'!C359*1), 'Data Table'!C359,
         IF(ISNUMBER(SEARCH("hrs", 'Data Table'!C359)),
            IFERROR(
               ROUND(SUMPRODUCT(
                  VALUE(LEFT(_xlfn.TEXTSPLIT('Data Table'!C359, CHAR(10)), FIND("-", _xlfn.TEXTSPLIT('Data Table'!C359, CHAR(10)))-1)) *
                  (VALUE(MID(_xlfn.TEXTSPLIT('Data Table'!C359, CHAR(10)), FIND("-", _xlfn.TEXTSPLIT('Data Table'!C359, CHAR(10)))+2,
                  SEARCH("hrs", _xlfn.TEXTSPLIT('Data Table'!C359, CHAR(10)))-SEARCH("-", _xlfn.TEXTSPLIT('Data Table'!C359, CHAR(10)))-2))/12)
               ), 2),
               "-"
            )
         )
      )
   )
)</f>
        <v>118</v>
      </c>
      <c r="D358" s="203" cm="1">
        <f t="array" ref="D358">IF('Data Table'!D359="", "-",
   IF('Data Table'!D359="-", "-",
      IF(ISNUMBER('Data Table'!D359*1), 'Data Table'!D359,
         IF(ISNUMBER(SEARCH("hrs", 'Data Table'!D359)),
            IFERROR(
               ROUND(SUMPRODUCT(
                  VALUE(LEFT(_xlfn.TEXTSPLIT('Data Table'!D359, CHAR(10)), FIND("-", _xlfn.TEXTSPLIT('Data Table'!D359, CHAR(10)))-1)) *
                  (VALUE(MID(_xlfn.TEXTSPLIT('Data Table'!D359, CHAR(10)), FIND("-", _xlfn.TEXTSPLIT('Data Table'!D359, CHAR(10)))+2,
                  SEARCH("hrs", _xlfn.TEXTSPLIT('Data Table'!D359, CHAR(10)))-SEARCH("-", _xlfn.TEXTSPLIT('Data Table'!D359, CHAR(10)))-2))/12)
               ), 2),
               "-"
            )
         )
      )
   )
)</f>
        <v>29</v>
      </c>
      <c r="E358" s="203" cm="1">
        <f t="array" ref="E358">IF('Data Table'!E359="", "-",
   IF('Data Table'!E359="-", "-",
      IF(ISNUMBER('Data Table'!E359*1), 'Data Table'!E359,
         IF(ISNUMBER(SEARCH("hrs", 'Data Table'!E359)),
            IFERROR(
               ROUND(SUMPRODUCT(
                  VALUE(LEFT(_xlfn.TEXTSPLIT('Data Table'!E359, CHAR(10)), FIND("-", _xlfn.TEXTSPLIT('Data Table'!E359, CHAR(10)))-1)) *
                  (VALUE(MID(_xlfn.TEXTSPLIT('Data Table'!E359, CHAR(10)), FIND("-", _xlfn.TEXTSPLIT('Data Table'!E359, CHAR(10)))+2,
                  SEARCH("hrs", _xlfn.TEXTSPLIT('Data Table'!E359, CHAR(10)))-SEARCH("-", _xlfn.TEXTSPLIT('Data Table'!E359, CHAR(10)))-2))/12)
               ), 2),
               "-"
            )
         )
      )
   )
)</f>
        <v>29</v>
      </c>
      <c r="F358" s="203" cm="1">
        <f t="array" ref="F358">IF('Data Table'!F359="", "-",
   IF('Data Table'!F359="-", "-",
      IF(ISNUMBER('Data Table'!F359*1), 'Data Table'!F359,
         IF(ISNUMBER(SEARCH("hrs", 'Data Table'!F359)),
            IFERROR(
               ROUND(SUMPRODUCT(
                  VALUE(LEFT(_xlfn.TEXTSPLIT('Data Table'!F359, CHAR(10)), FIND("-", _xlfn.TEXTSPLIT('Data Table'!F359, CHAR(10)))-1)) *
                  (VALUE(MID(_xlfn.TEXTSPLIT('Data Table'!F359, CHAR(10)), FIND("-", _xlfn.TEXTSPLIT('Data Table'!F359, CHAR(10)))+2,
                  SEARCH("hrs", _xlfn.TEXTSPLIT('Data Table'!F359, CHAR(10)))-SEARCH("-", _xlfn.TEXTSPLIT('Data Table'!F359, CHAR(10)))-2))/12)
               ), 2),
               "-"
            )
         )
      )
   )
)</f>
        <v>10</v>
      </c>
      <c r="G358" s="203" cm="1">
        <f t="array" ref="G358">IF('Data Table'!G359="", "-",
   IF('Data Table'!G359="-", "-",
      IF(ISNUMBER('Data Table'!G359*1), 'Data Table'!G359,
         IF(ISNUMBER(SEARCH("hrs", 'Data Table'!G359)),
            IFERROR(
               ROUND(SUMPRODUCT(
                  VALUE(LEFT(_xlfn.TEXTSPLIT('Data Table'!G359, CHAR(10)), FIND("-", _xlfn.TEXTSPLIT('Data Table'!G359, CHAR(10)))-1)) *
                  (VALUE(MID(_xlfn.TEXTSPLIT('Data Table'!G359, CHAR(10)), FIND("-", _xlfn.TEXTSPLIT('Data Table'!G359, CHAR(10)))+2,
                  SEARCH("hrs", _xlfn.TEXTSPLIT('Data Table'!G359, CHAR(10)))-SEARCH("-", _xlfn.TEXTSPLIT('Data Table'!G359, CHAR(10)))-2))/12)
               ), 2),
               "-"
            )
         )
      )
   )
)</f>
        <v>10</v>
      </c>
      <c r="H358" s="203" cm="1">
        <f t="array" ref="H358">IF('Data Table'!H359="", "-",
   IF('Data Table'!H359="-", "-",
      IF(ISNUMBER('Data Table'!H359*1), 'Data Table'!H359,
         IF(ISNUMBER(SEARCH("hrs", 'Data Table'!H359)),
            IFERROR(
               ROUND(SUMPRODUCT(
                  VALUE(LEFT(_xlfn.TEXTSPLIT('Data Table'!H359, CHAR(10)), FIND("-", _xlfn.TEXTSPLIT('Data Table'!H359, CHAR(10)))-1)) *
                  (VALUE(MID(_xlfn.TEXTSPLIT('Data Table'!H359, CHAR(10)), FIND("-", _xlfn.TEXTSPLIT('Data Table'!H359, CHAR(10)))+2,
                  SEARCH("hrs", _xlfn.TEXTSPLIT('Data Table'!H359, CHAR(10)))-SEARCH("-", _xlfn.TEXTSPLIT('Data Table'!H359, CHAR(10)))-2))/12)
               ), 2),
               "-"
            )
         )
      )
   )
)</f>
        <v>11</v>
      </c>
      <c r="I358" s="203" cm="1">
        <f t="array" ref="I358">IF('Data Table'!I359="", "-",
   IF('Data Table'!I359="-", "-",
      IF(ISNUMBER('Data Table'!I359*1), 'Data Table'!I359,
         IF(ISNUMBER(SEARCH("hrs", 'Data Table'!I359)),
            IFERROR(
               ROUND(SUMPRODUCT(
                  VALUE(LEFT(_xlfn.TEXTSPLIT('Data Table'!I359, CHAR(10)), FIND("-", _xlfn.TEXTSPLIT('Data Table'!I359, CHAR(10)))-1)) *
                  (VALUE(MID(_xlfn.TEXTSPLIT('Data Table'!I359, CHAR(10)), FIND("-", _xlfn.TEXTSPLIT('Data Table'!I359, CHAR(10)))+2,
                  SEARCH("hrs", _xlfn.TEXTSPLIT('Data Table'!I359, CHAR(10)))-SEARCH("-", _xlfn.TEXTSPLIT('Data Table'!I359, CHAR(10)))-2))/12)
               ), 2),
               "-"
            )
         )
      )
   )
)</f>
        <v>11</v>
      </c>
      <c r="J358" s="203" cm="1">
        <f t="array" ref="J358">IF('Data Table'!J359="", "-",
   IF('Data Table'!J359="-", "-",
      IF(ISNUMBER('Data Table'!J359*1), 'Data Table'!J359,
         IF(ISNUMBER(SEARCH("hrs", 'Data Table'!J359)),
            IFERROR(
               ROUND(SUMPRODUCT(
                  VALUE(LEFT(_xlfn.TEXTSPLIT('Data Table'!J359, CHAR(10)), FIND("-", _xlfn.TEXTSPLIT('Data Table'!J359, CHAR(10)))-1)) *
                  (VALUE(MID(_xlfn.TEXTSPLIT('Data Table'!J359, CHAR(10)), FIND("-", _xlfn.TEXTSPLIT('Data Table'!J359, CHAR(10)))+2,
                  SEARCH("hrs", _xlfn.TEXTSPLIT('Data Table'!J359, CHAR(10)))-SEARCH("-", _xlfn.TEXTSPLIT('Data Table'!J359, CHAR(10)))-2))/12)
               ), 2),
               "-"
            )
         )
      )
   )
)</f>
        <v>3</v>
      </c>
      <c r="K358" s="203" cm="1">
        <f t="array" ref="K358">IF('Data Table'!K359="", "-",
   IF('Data Table'!K359="-", "-",
      IF(ISNUMBER('Data Table'!K359*1), 'Data Table'!K359,
         IF(ISNUMBER(SEARCH("hrs", 'Data Table'!K359)),
            IFERROR(
               ROUND(SUMPRODUCT(
                  VALUE(LEFT(_xlfn.TEXTSPLIT('Data Table'!K359, CHAR(10)), FIND("-", _xlfn.TEXTSPLIT('Data Table'!K359, CHAR(10)))-1)) *
                  (VALUE(MID(_xlfn.TEXTSPLIT('Data Table'!K359, CHAR(10)), FIND("-", _xlfn.TEXTSPLIT('Data Table'!K359, CHAR(10)))+2,
                  SEARCH("hrs", _xlfn.TEXTSPLIT('Data Table'!K359, CHAR(10)))-SEARCH("-", _xlfn.TEXTSPLIT('Data Table'!K359, CHAR(10)))-2))/12)
               ), 2),
               "-"
            )
         )
      )
   )
)</f>
        <v>3</v>
      </c>
      <c r="L358" s="203" cm="1">
        <f t="array" ref="L358">IF('Data Table'!N359="", "-",
   IF('Data Table'!N359="-", "-",
      IF(ISNUMBER('Data Table'!N359*1), 'Data Table'!N359,
         IF(ISNUMBER(SEARCH("hrs", 'Data Table'!N359)),
            IFERROR(
               ROUND(SUMPRODUCT(
                  VALUE(LEFT(_xlfn.TEXTSPLIT('Data Table'!N359, CHAR(10)), FIND("-", _xlfn.TEXTSPLIT('Data Table'!N359, CHAR(10)))-1)) *
                  (VALUE(MID(_xlfn.TEXTSPLIT('Data Table'!N359, CHAR(10)), FIND("-", _xlfn.TEXTSPLIT('Data Table'!N359, CHAR(10)))+2,
                  SEARCH("hrs", _xlfn.TEXTSPLIT('Data Table'!N359, CHAR(10)))-SEARCH("-", _xlfn.TEXTSPLIT('Data Table'!N359, CHAR(10)))-2))/12)
               ), 2),
               "-"
            )
         )
      )
   )
)</f>
        <v>1</v>
      </c>
      <c r="M358" s="203" cm="1">
        <f t="array" ref="M358">IF('Data Table'!O359="", "-",
   IF('Data Table'!O359="-", "-",
      IF(ISNUMBER('Data Table'!O359*1), 'Data Table'!O359,
         IF(ISNUMBER(SEARCH("hrs", 'Data Table'!O359)),
            IFERROR(
               ROUND(SUMPRODUCT(
                  VALUE(LEFT(_xlfn.TEXTSPLIT('Data Table'!O359, CHAR(10)), FIND("-", _xlfn.TEXTSPLIT('Data Table'!O359, CHAR(10)))-1)) *
                  (VALUE(MID(_xlfn.TEXTSPLIT('Data Table'!O359, CHAR(10)), FIND("-", _xlfn.TEXTSPLIT('Data Table'!O359, CHAR(10)))+2,
                  SEARCH("hrs", _xlfn.TEXTSPLIT('Data Table'!O359, CHAR(10)))-SEARCH("-", _xlfn.TEXTSPLIT('Data Table'!O359, CHAR(10)))-2))/12)
               ), 2),
               "-"
            )
         )
      )
   )
)</f>
        <v>1</v>
      </c>
      <c r="N358" s="203" cm="1">
        <f t="array" ref="N358">IF('Data Table'!P359="", "-",
   IF('Data Table'!P359="-", "-",
      IF(ISNUMBER('Data Table'!P359*1), 'Data Table'!P359,
         IF(ISNUMBER(SEARCH("hrs", 'Data Table'!P359)),
            IFERROR(
               ROUND(SUMPRODUCT(
                  VALUE(LEFT(_xlfn.TEXTSPLIT('Data Table'!P359, CHAR(10)), FIND("-", _xlfn.TEXTSPLIT('Data Table'!P359, CHAR(10)))-1)) *
                  (VALUE(MID(_xlfn.TEXTSPLIT('Data Table'!P359, CHAR(10)), FIND("-", _xlfn.TEXTSPLIT('Data Table'!P359, CHAR(10)))+2,
                  SEARCH("hrs", _xlfn.TEXTSPLIT('Data Table'!P359, CHAR(10)))-SEARCH("-", _xlfn.TEXTSPLIT('Data Table'!P359, CHAR(10)))-2))/12)
               ), 2),
               "-"
            )
         )
      )
   )
)</f>
        <v>6</v>
      </c>
      <c r="O358" s="203" cm="1">
        <f t="array" ref="O358">IF('Data Table'!Q359="", "-",
   IF('Data Table'!Q359="-", "-",
      IF(ISNUMBER('Data Table'!Q359*1), 'Data Table'!Q359,
         IF(ISNUMBER(SEARCH("hrs", 'Data Table'!Q359)),
            IFERROR(
               ROUND(SUMPRODUCT(
                  VALUE(LEFT(_xlfn.TEXTSPLIT('Data Table'!Q359, CHAR(10)), FIND("-", _xlfn.TEXTSPLIT('Data Table'!Q359, CHAR(10)))-1)) *
                  (VALUE(MID(_xlfn.TEXTSPLIT('Data Table'!Q359, CHAR(10)), FIND("-", _xlfn.TEXTSPLIT('Data Table'!Q359, CHAR(10)))+2,
                  SEARCH("hrs", _xlfn.TEXTSPLIT('Data Table'!Q359, CHAR(10)))-SEARCH("-", _xlfn.TEXTSPLIT('Data Table'!Q359, CHAR(10)))-2))/12)
               ), 2),
               "-"
            )
         )
      )
   )
)</f>
        <v>6</v>
      </c>
      <c r="P358" s="203" cm="1">
        <f t="array" ref="P358">IF('Data Table'!R359="", "-",
   IF('Data Table'!R359="-", "-",
      IF(ISNUMBER('Data Table'!R359*1), 'Data Table'!R359,
         IF(ISNUMBER(SEARCH("hrs", 'Data Table'!R359)),
            IFERROR(
               ROUND(SUMPRODUCT(
                  VALUE(LEFT(_xlfn.TEXTSPLIT('Data Table'!R359, CHAR(10)), FIND("-", _xlfn.TEXTSPLIT('Data Table'!R359, CHAR(10)))-1)) *
                  (VALUE(MID(_xlfn.TEXTSPLIT('Data Table'!R359, CHAR(10)), FIND("-", _xlfn.TEXTSPLIT('Data Table'!R359, CHAR(10)))+2,
                  SEARCH("hrs", _xlfn.TEXTSPLIT('Data Table'!R359, CHAR(10)))-SEARCH("-", _xlfn.TEXTSPLIT('Data Table'!R359, CHAR(10)))-2))/12)
               ), 2),
               "-"
            )
         )
      )
   )
)</f>
        <v>3</v>
      </c>
      <c r="Q358" s="203" cm="1">
        <f t="array" ref="Q358">IF('Data Table'!S359="", "-",
   IF('Data Table'!S359="-", "-",
      IF(ISNUMBER('Data Table'!S359*1), 'Data Table'!S359,
         IF(ISNUMBER(SEARCH("hrs", 'Data Table'!S359)),
            IFERROR(
               ROUND(SUMPRODUCT(
                  VALUE(LEFT(_xlfn.TEXTSPLIT('Data Table'!S359, CHAR(10)), FIND("-", _xlfn.TEXTSPLIT('Data Table'!S359, CHAR(10)))-1)) *
                  (VALUE(MID(_xlfn.TEXTSPLIT('Data Table'!S359, CHAR(10)), FIND("-", _xlfn.TEXTSPLIT('Data Table'!S359, CHAR(10)))+2,
                  SEARCH("hrs", _xlfn.TEXTSPLIT('Data Table'!S359, CHAR(10)))-SEARCH("-", _xlfn.TEXTSPLIT('Data Table'!S359, CHAR(10)))-2))/12)
               ), 2),
               "-"
            )
         )
      )
   )
)</f>
        <v>3</v>
      </c>
      <c r="R358" s="203" cm="1">
        <f t="array" ref="R358">IF('Data Table'!T359="", "-",
   IF('Data Table'!T359="-", "-",
      IF(ISNUMBER('Data Table'!T359*1), 'Data Table'!T359,
         IF(ISNUMBER(SEARCH("hrs", 'Data Table'!T359)),
            IFERROR(
               ROUND(SUMPRODUCT(
                  VALUE(LEFT(_xlfn.TEXTSPLIT('Data Table'!T359, CHAR(10)), FIND("-", _xlfn.TEXTSPLIT('Data Table'!T359, CHAR(10)))-1)) *
                  (VALUE(MID(_xlfn.TEXTSPLIT('Data Table'!T359, CHAR(10)), FIND("-", _xlfn.TEXTSPLIT('Data Table'!T359, CHAR(10)))+2,
                  SEARCH("hrs", _xlfn.TEXTSPLIT('Data Table'!T359, CHAR(10)))-SEARCH("-", _xlfn.TEXTSPLIT('Data Table'!T359, CHAR(10)))-2))/12)
               ), 2),
               "-"
            )
         )
      )
   )
)</f>
        <v>7</v>
      </c>
      <c r="S358" s="203" cm="1">
        <f t="array" ref="S358">IF('Data Table'!U359="", "-",
   IF('Data Table'!U359="-", "-",
      IF(ISNUMBER('Data Table'!U359*1), 'Data Table'!U359,
         IF(ISNUMBER(SEARCH("hrs", 'Data Table'!U359)),
            IFERROR(
               ROUND(SUMPRODUCT(
                  VALUE(LEFT(_xlfn.TEXTSPLIT('Data Table'!U359, CHAR(10)), FIND("-", _xlfn.TEXTSPLIT('Data Table'!U359, CHAR(10)))-1)) *
                  (VALUE(MID(_xlfn.TEXTSPLIT('Data Table'!U359, CHAR(10)), FIND("-", _xlfn.TEXTSPLIT('Data Table'!U359, CHAR(10)))+2,
                  SEARCH("hrs", _xlfn.TEXTSPLIT('Data Table'!U359, CHAR(10)))-SEARCH("-", _xlfn.TEXTSPLIT('Data Table'!U359, CHAR(10)))-2))/12)
               ), 2),
               "-"
            )
         )
      )
   )
)</f>
        <v>7</v>
      </c>
      <c r="T358" s="414">
        <f>'Data Table'!X359</f>
        <v>26177.677445742753</v>
      </c>
      <c r="U358" s="414">
        <f>'Data Table'!Y359</f>
        <v>75726</v>
      </c>
      <c r="V358" s="414">
        <f>'Data Table'!Z359</f>
        <v>1058.7118530884809</v>
      </c>
    </row>
    <row r="359" spans="1:22" ht="15.75" customHeight="1">
      <c r="A359" s="405">
        <v>45669</v>
      </c>
      <c r="B359" s="203" cm="1">
        <f t="array" ref="B359">IF('Data Table'!B360="", "-",
   IF('Data Table'!B360="-", "-",
      IF(ISNUMBER('Data Table'!B360*1), 'Data Table'!B360,
         IF(ISNUMBER(SEARCH("hrs", 'Data Table'!B360)),
            IFERROR(
               ROUND(SUMPRODUCT(
                  VALUE(LEFT(_xlfn.TEXTSPLIT('Data Table'!B360, CHAR(10)), FIND("-", _xlfn.TEXTSPLIT('Data Table'!B360, CHAR(10)))-1)) *
                  (VALUE(MID(_xlfn.TEXTSPLIT('Data Table'!B360, CHAR(10)), FIND("-", _xlfn.TEXTSPLIT('Data Table'!B360, CHAR(10)))+2,
                  SEARCH("hrs", _xlfn.TEXTSPLIT('Data Table'!B360, CHAR(10)))-SEARCH("-", _xlfn.TEXTSPLIT('Data Table'!B360, CHAR(10)))-2))/12)
               ), 2),
               "-"
            )
         )
      )
   )
)</f>
        <v>139</v>
      </c>
      <c r="C359" s="203" cm="1">
        <f t="array" ref="C359">IF('Data Table'!C360="", "-",
   IF('Data Table'!C360="-", "-",
      IF(ISNUMBER('Data Table'!C360*1), 'Data Table'!C360,
         IF(ISNUMBER(SEARCH("hrs", 'Data Table'!C360)),
            IFERROR(
               ROUND(SUMPRODUCT(
                  VALUE(LEFT(_xlfn.TEXTSPLIT('Data Table'!C360, CHAR(10)), FIND("-", _xlfn.TEXTSPLIT('Data Table'!C360, CHAR(10)))-1)) *
                  (VALUE(MID(_xlfn.TEXTSPLIT('Data Table'!C360, CHAR(10)), FIND("-", _xlfn.TEXTSPLIT('Data Table'!C360, CHAR(10)))+2,
                  SEARCH("hrs", _xlfn.TEXTSPLIT('Data Table'!C360, CHAR(10)))-SEARCH("-", _xlfn.TEXTSPLIT('Data Table'!C360, CHAR(10)))-2))/12)
               ), 2),
               "-"
            )
         )
      )
   )
)</f>
        <v>152</v>
      </c>
      <c r="D359" s="203" cm="1">
        <f t="array" ref="D359">IF('Data Table'!D360="", "-",
   IF('Data Table'!D360="-", "-",
      IF(ISNUMBER('Data Table'!D360*1), 'Data Table'!D360,
         IF(ISNUMBER(SEARCH("hrs", 'Data Table'!D360)),
            IFERROR(
               ROUND(SUMPRODUCT(
                  VALUE(LEFT(_xlfn.TEXTSPLIT('Data Table'!D360, CHAR(10)), FIND("-", _xlfn.TEXTSPLIT('Data Table'!D360, CHAR(10)))-1)) *
                  (VALUE(MID(_xlfn.TEXTSPLIT('Data Table'!D360, CHAR(10)), FIND("-", _xlfn.TEXTSPLIT('Data Table'!D360, CHAR(10)))+2,
                  SEARCH("hrs", _xlfn.TEXTSPLIT('Data Table'!D360, CHAR(10)))-SEARCH("-", _xlfn.TEXTSPLIT('Data Table'!D360, CHAR(10)))-2))/12)
               ), 2),
               "-"
            )
         )
      )
   )
)</f>
        <v>30</v>
      </c>
      <c r="E359" s="203" cm="1">
        <f t="array" ref="E359">IF('Data Table'!E360="", "-",
   IF('Data Table'!E360="-", "-",
      IF(ISNUMBER('Data Table'!E360*1), 'Data Table'!E360,
         IF(ISNUMBER(SEARCH("hrs", 'Data Table'!E360)),
            IFERROR(
               ROUND(SUMPRODUCT(
                  VALUE(LEFT(_xlfn.TEXTSPLIT('Data Table'!E360, CHAR(10)), FIND("-", _xlfn.TEXTSPLIT('Data Table'!E360, CHAR(10)))-1)) *
                  (VALUE(MID(_xlfn.TEXTSPLIT('Data Table'!E360, CHAR(10)), FIND("-", _xlfn.TEXTSPLIT('Data Table'!E360, CHAR(10)))+2,
                  SEARCH("hrs", _xlfn.TEXTSPLIT('Data Table'!E360, CHAR(10)))-SEARCH("-", _xlfn.TEXTSPLIT('Data Table'!E360, CHAR(10)))-2))/12)
               ), 2),
               "-"
            )
         )
      )
   )
)</f>
        <v>28</v>
      </c>
      <c r="F359" s="203" cm="1">
        <f t="array" ref="F359">IF('Data Table'!F360="", "-",
   IF('Data Table'!F360="-", "-",
      IF(ISNUMBER('Data Table'!F360*1), 'Data Table'!F360,
         IF(ISNUMBER(SEARCH("hrs", 'Data Table'!F360)),
            IFERROR(
               ROUND(SUMPRODUCT(
                  VALUE(LEFT(_xlfn.TEXTSPLIT('Data Table'!F360, CHAR(10)), FIND("-", _xlfn.TEXTSPLIT('Data Table'!F360, CHAR(10)))-1)) *
                  (VALUE(MID(_xlfn.TEXTSPLIT('Data Table'!F360, CHAR(10)), FIND("-", _xlfn.TEXTSPLIT('Data Table'!F360, CHAR(10)))+2,
                  SEARCH("hrs", _xlfn.TEXTSPLIT('Data Table'!F360, CHAR(10)))-SEARCH("-", _xlfn.TEXTSPLIT('Data Table'!F360, CHAR(10)))-2))/12)
               ), 2),
               "-"
            )
         )
      )
   )
)</f>
        <v>10</v>
      </c>
      <c r="G359" s="203" cm="1">
        <f t="array" ref="G359">IF('Data Table'!G360="", "-",
   IF('Data Table'!G360="-", "-",
      IF(ISNUMBER('Data Table'!G360*1), 'Data Table'!G360,
         IF(ISNUMBER(SEARCH("hrs", 'Data Table'!G360)),
            IFERROR(
               ROUND(SUMPRODUCT(
                  VALUE(LEFT(_xlfn.TEXTSPLIT('Data Table'!G360, CHAR(10)), FIND("-", _xlfn.TEXTSPLIT('Data Table'!G360, CHAR(10)))-1)) *
                  (VALUE(MID(_xlfn.TEXTSPLIT('Data Table'!G360, CHAR(10)), FIND("-", _xlfn.TEXTSPLIT('Data Table'!G360, CHAR(10)))+2,
                  SEARCH("hrs", _xlfn.TEXTSPLIT('Data Table'!G360, CHAR(10)))-SEARCH("-", _xlfn.TEXTSPLIT('Data Table'!G360, CHAR(10)))-2))/12)
               ), 2),
               "-"
            )
         )
      )
   )
)</f>
        <v>8</v>
      </c>
      <c r="H359" s="203" cm="1">
        <f t="array" ref="H359">IF('Data Table'!H360="", "-",
   IF('Data Table'!H360="-", "-",
      IF(ISNUMBER('Data Table'!H360*1), 'Data Table'!H360,
         IF(ISNUMBER(SEARCH("hrs", 'Data Table'!H360)),
            IFERROR(
               ROUND(SUMPRODUCT(
                  VALUE(LEFT(_xlfn.TEXTSPLIT('Data Table'!H360, CHAR(10)), FIND("-", _xlfn.TEXTSPLIT('Data Table'!H360, CHAR(10)))-1)) *
                  (VALUE(MID(_xlfn.TEXTSPLIT('Data Table'!H360, CHAR(10)), FIND("-", _xlfn.TEXTSPLIT('Data Table'!H360, CHAR(10)))+2,
                  SEARCH("hrs", _xlfn.TEXTSPLIT('Data Table'!H360, CHAR(10)))-SEARCH("-", _xlfn.TEXTSPLIT('Data Table'!H360, CHAR(10)))-2))/12)
               ), 2),
               "-"
            )
         )
      )
   )
)</f>
        <v>11</v>
      </c>
      <c r="I359" s="203" cm="1">
        <f t="array" ref="I359">IF('Data Table'!I360="", "-",
   IF('Data Table'!I360="-", "-",
      IF(ISNUMBER('Data Table'!I360*1), 'Data Table'!I360,
         IF(ISNUMBER(SEARCH("hrs", 'Data Table'!I360)),
            IFERROR(
               ROUND(SUMPRODUCT(
                  VALUE(LEFT(_xlfn.TEXTSPLIT('Data Table'!I360, CHAR(10)), FIND("-", _xlfn.TEXTSPLIT('Data Table'!I360, CHAR(10)))-1)) *
                  (VALUE(MID(_xlfn.TEXTSPLIT('Data Table'!I360, CHAR(10)), FIND("-", _xlfn.TEXTSPLIT('Data Table'!I360, CHAR(10)))+2,
                  SEARCH("hrs", _xlfn.TEXTSPLIT('Data Table'!I360, CHAR(10)))-SEARCH("-", _xlfn.TEXTSPLIT('Data Table'!I360, CHAR(10)))-2))/12)
               ), 2),
               "-"
            )
         )
      )
   )
)</f>
        <v>12</v>
      </c>
      <c r="J359" s="203" cm="1">
        <f t="array" ref="J359">IF('Data Table'!J360="", "-",
   IF('Data Table'!J360="-", "-",
      IF(ISNUMBER('Data Table'!J360*1), 'Data Table'!J360,
         IF(ISNUMBER(SEARCH("hrs", 'Data Table'!J360)),
            IFERROR(
               ROUND(SUMPRODUCT(
                  VALUE(LEFT(_xlfn.TEXTSPLIT('Data Table'!J360, CHAR(10)), FIND("-", _xlfn.TEXTSPLIT('Data Table'!J360, CHAR(10)))-1)) *
                  (VALUE(MID(_xlfn.TEXTSPLIT('Data Table'!J360, CHAR(10)), FIND("-", _xlfn.TEXTSPLIT('Data Table'!J360, CHAR(10)))+2,
                  SEARCH("hrs", _xlfn.TEXTSPLIT('Data Table'!J360, CHAR(10)))-SEARCH("-", _xlfn.TEXTSPLIT('Data Table'!J360, CHAR(10)))-2))/12)
               ), 2),
               "-"
            )
         )
      )
   )
)</f>
        <v>3</v>
      </c>
      <c r="K359" s="203" cm="1">
        <f t="array" ref="K359">IF('Data Table'!K360="", "-",
   IF('Data Table'!K360="-", "-",
      IF(ISNUMBER('Data Table'!K360*1), 'Data Table'!K360,
         IF(ISNUMBER(SEARCH("hrs", 'Data Table'!K360)),
            IFERROR(
               ROUND(SUMPRODUCT(
                  VALUE(LEFT(_xlfn.TEXTSPLIT('Data Table'!K360, CHAR(10)), FIND("-", _xlfn.TEXTSPLIT('Data Table'!K360, CHAR(10)))-1)) *
                  (VALUE(MID(_xlfn.TEXTSPLIT('Data Table'!K360, CHAR(10)), FIND("-", _xlfn.TEXTSPLIT('Data Table'!K360, CHAR(10)))+2,
                  SEARCH("hrs", _xlfn.TEXTSPLIT('Data Table'!K360, CHAR(10)))-SEARCH("-", _xlfn.TEXTSPLIT('Data Table'!K360, CHAR(10)))-2))/12)
               ), 2),
               "-"
            )
         )
      )
   )
)</f>
        <v>3</v>
      </c>
      <c r="L359" s="203" cm="1">
        <f t="array" ref="L359">IF('Data Table'!N360="", "-",
   IF('Data Table'!N360="-", "-",
      IF(ISNUMBER('Data Table'!N360*1), 'Data Table'!N360,
         IF(ISNUMBER(SEARCH("hrs", 'Data Table'!N360)),
            IFERROR(
               ROUND(SUMPRODUCT(
                  VALUE(LEFT(_xlfn.TEXTSPLIT('Data Table'!N360, CHAR(10)), FIND("-", _xlfn.TEXTSPLIT('Data Table'!N360, CHAR(10)))-1)) *
                  (VALUE(MID(_xlfn.TEXTSPLIT('Data Table'!N360, CHAR(10)), FIND("-", _xlfn.TEXTSPLIT('Data Table'!N360, CHAR(10)))+2,
                  SEARCH("hrs", _xlfn.TEXTSPLIT('Data Table'!N360, CHAR(10)))-SEARCH("-", _xlfn.TEXTSPLIT('Data Table'!N360, CHAR(10)))-2))/12)
               ), 2),
               "-"
            )
         )
      )
   )
)</f>
        <v>1</v>
      </c>
      <c r="M359" s="203" cm="1">
        <f t="array" ref="M359">IF('Data Table'!O360="", "-",
   IF('Data Table'!O360="-", "-",
      IF(ISNUMBER('Data Table'!O360*1), 'Data Table'!O360,
         IF(ISNUMBER(SEARCH("hrs", 'Data Table'!O360)),
            IFERROR(
               ROUND(SUMPRODUCT(
                  VALUE(LEFT(_xlfn.TEXTSPLIT('Data Table'!O360, CHAR(10)), FIND("-", _xlfn.TEXTSPLIT('Data Table'!O360, CHAR(10)))-1)) *
                  (VALUE(MID(_xlfn.TEXTSPLIT('Data Table'!O360, CHAR(10)), FIND("-", _xlfn.TEXTSPLIT('Data Table'!O360, CHAR(10)))+2,
                  SEARCH("hrs", _xlfn.TEXTSPLIT('Data Table'!O360, CHAR(10)))-SEARCH("-", _xlfn.TEXTSPLIT('Data Table'!O360, CHAR(10)))-2))/12)
               ), 2),
               "-"
            )
         )
      )
   )
)</f>
        <v>1</v>
      </c>
      <c r="N359" s="203" cm="1">
        <f t="array" ref="N359">IF('Data Table'!P360="", "-",
   IF('Data Table'!P360="-", "-",
      IF(ISNUMBER('Data Table'!P360*1), 'Data Table'!P360,
         IF(ISNUMBER(SEARCH("hrs", 'Data Table'!P360)),
            IFERROR(
               ROUND(SUMPRODUCT(
                  VALUE(LEFT(_xlfn.TEXTSPLIT('Data Table'!P360, CHAR(10)), FIND("-", _xlfn.TEXTSPLIT('Data Table'!P360, CHAR(10)))-1)) *
                  (VALUE(MID(_xlfn.TEXTSPLIT('Data Table'!P360, CHAR(10)), FIND("-", _xlfn.TEXTSPLIT('Data Table'!P360, CHAR(10)))+2,
                  SEARCH("hrs", _xlfn.TEXTSPLIT('Data Table'!P360, CHAR(10)))-SEARCH("-", _xlfn.TEXTSPLIT('Data Table'!P360, CHAR(10)))-2))/12)
               ), 2),
               "-"
            )
         )
      )
   )
)</f>
        <v>6</v>
      </c>
      <c r="O359" s="203" cm="1">
        <f t="array" ref="O359">IF('Data Table'!Q360="", "-",
   IF('Data Table'!Q360="-", "-",
      IF(ISNUMBER('Data Table'!Q360*1), 'Data Table'!Q360,
         IF(ISNUMBER(SEARCH("hrs", 'Data Table'!Q360)),
            IFERROR(
               ROUND(SUMPRODUCT(
                  VALUE(LEFT(_xlfn.TEXTSPLIT('Data Table'!Q360, CHAR(10)), FIND("-", _xlfn.TEXTSPLIT('Data Table'!Q360, CHAR(10)))-1)) *
                  (VALUE(MID(_xlfn.TEXTSPLIT('Data Table'!Q360, CHAR(10)), FIND("-", _xlfn.TEXTSPLIT('Data Table'!Q360, CHAR(10)))+2,
                  SEARCH("hrs", _xlfn.TEXTSPLIT('Data Table'!Q360, CHAR(10)))-SEARCH("-", _xlfn.TEXTSPLIT('Data Table'!Q360, CHAR(10)))-2))/12)
               ), 2),
               "-"
            )
         )
      )
   )
)</f>
        <v>6</v>
      </c>
      <c r="P359" s="203" cm="1">
        <f t="array" ref="P359">IF('Data Table'!R360="", "-",
   IF('Data Table'!R360="-", "-",
      IF(ISNUMBER('Data Table'!R360*1), 'Data Table'!R360,
         IF(ISNUMBER(SEARCH("hrs", 'Data Table'!R360)),
            IFERROR(
               ROUND(SUMPRODUCT(
                  VALUE(LEFT(_xlfn.TEXTSPLIT('Data Table'!R360, CHAR(10)), FIND("-", _xlfn.TEXTSPLIT('Data Table'!R360, CHAR(10)))-1)) *
                  (VALUE(MID(_xlfn.TEXTSPLIT('Data Table'!R360, CHAR(10)), FIND("-", _xlfn.TEXTSPLIT('Data Table'!R360, CHAR(10)))+2,
                  SEARCH("hrs", _xlfn.TEXTSPLIT('Data Table'!R360, CHAR(10)))-SEARCH("-", _xlfn.TEXTSPLIT('Data Table'!R360, CHAR(10)))-2))/12)
               ), 2),
               "-"
            )
         )
      )
   )
)</f>
        <v>3</v>
      </c>
      <c r="Q359" s="203" cm="1">
        <f t="array" ref="Q359">IF('Data Table'!S360="", "-",
   IF('Data Table'!S360="-", "-",
      IF(ISNUMBER('Data Table'!S360*1), 'Data Table'!S360,
         IF(ISNUMBER(SEARCH("hrs", 'Data Table'!S360)),
            IFERROR(
               ROUND(SUMPRODUCT(
                  VALUE(LEFT(_xlfn.TEXTSPLIT('Data Table'!S360, CHAR(10)), FIND("-", _xlfn.TEXTSPLIT('Data Table'!S360, CHAR(10)))-1)) *
                  (VALUE(MID(_xlfn.TEXTSPLIT('Data Table'!S360, CHAR(10)), FIND("-", _xlfn.TEXTSPLIT('Data Table'!S360, CHAR(10)))+2,
                  SEARCH("hrs", _xlfn.TEXTSPLIT('Data Table'!S360, CHAR(10)))-SEARCH("-", _xlfn.TEXTSPLIT('Data Table'!S360, CHAR(10)))-2))/12)
               ), 2),
               "-"
            )
         )
      )
   )
)</f>
        <v>3</v>
      </c>
      <c r="R359" s="203" cm="1">
        <f t="array" ref="R359">IF('Data Table'!T360="", "-",
   IF('Data Table'!T360="-", "-",
      IF(ISNUMBER('Data Table'!T360*1), 'Data Table'!T360,
         IF(ISNUMBER(SEARCH("hrs", 'Data Table'!T360)),
            IFERROR(
               ROUND(SUMPRODUCT(
                  VALUE(LEFT(_xlfn.TEXTSPLIT('Data Table'!T360, CHAR(10)), FIND("-", _xlfn.TEXTSPLIT('Data Table'!T360, CHAR(10)))-1)) *
                  (VALUE(MID(_xlfn.TEXTSPLIT('Data Table'!T360, CHAR(10)), FIND("-", _xlfn.TEXTSPLIT('Data Table'!T360, CHAR(10)))+2,
                  SEARCH("hrs", _xlfn.TEXTSPLIT('Data Table'!T360, CHAR(10)))-SEARCH("-", _xlfn.TEXTSPLIT('Data Table'!T360, CHAR(10)))-2))/12)
               ), 2),
               "-"
            )
         )
      )
   )
)</f>
        <v>7</v>
      </c>
      <c r="S359" s="203" cm="1">
        <f t="array" ref="S359">IF('Data Table'!U360="", "-",
   IF('Data Table'!U360="-", "-",
      IF(ISNUMBER('Data Table'!U360*1), 'Data Table'!U360,
         IF(ISNUMBER(SEARCH("hrs", 'Data Table'!U360)),
            IFERROR(
               ROUND(SUMPRODUCT(
                  VALUE(LEFT(_xlfn.TEXTSPLIT('Data Table'!U360, CHAR(10)), FIND("-", _xlfn.TEXTSPLIT('Data Table'!U360, CHAR(10)))-1)) *
                  (VALUE(MID(_xlfn.TEXTSPLIT('Data Table'!U360, CHAR(10)), FIND("-", _xlfn.TEXTSPLIT('Data Table'!U360, CHAR(10)))+2,
                  SEARCH("hrs", _xlfn.TEXTSPLIT('Data Table'!U360, CHAR(10)))-SEARCH("-", _xlfn.TEXTSPLIT('Data Table'!U360, CHAR(10)))-2))/12)
               ), 2),
               "-"
            )
         )
      )
   )
)</f>
        <v>7</v>
      </c>
      <c r="T359" s="414">
        <f>'Data Table'!X360</f>
        <v>30023.777290942911</v>
      </c>
      <c r="U359" s="414">
        <f>'Data Table'!Y360</f>
        <v>75344</v>
      </c>
      <c r="V359" s="414">
        <f>'Data Table'!Z360</f>
        <v>1059.7010419449639</v>
      </c>
    </row>
    <row r="360" spans="1:22" ht="15.75" customHeight="1">
      <c r="A360" s="405">
        <v>45670</v>
      </c>
      <c r="B360" s="203" cm="1">
        <f t="array" ref="B360">IF('Data Table'!B361="", "-",
   IF('Data Table'!B361="-", "-",
      IF(ISNUMBER('Data Table'!B361*1), 'Data Table'!B361,
         IF(ISNUMBER(SEARCH("hrs", 'Data Table'!B361)),
            IFERROR(
               ROUND(SUMPRODUCT(
                  VALUE(LEFT(_xlfn.TEXTSPLIT('Data Table'!B361, CHAR(10)), FIND("-", _xlfn.TEXTSPLIT('Data Table'!B361, CHAR(10)))-1)) *
                  (VALUE(MID(_xlfn.TEXTSPLIT('Data Table'!B361, CHAR(10)), FIND("-", _xlfn.TEXTSPLIT('Data Table'!B361, CHAR(10)))+2,
                  SEARCH("hrs", _xlfn.TEXTSPLIT('Data Table'!B361, CHAR(10)))-SEARCH("-", _xlfn.TEXTSPLIT('Data Table'!B361, CHAR(10)))-2))/12)
               ), 2),
               "-"
            )
         )
      )
   )
)</f>
        <v>147</v>
      </c>
      <c r="C360" s="203" cm="1">
        <f t="array" ref="C360">IF('Data Table'!C361="", "-",
   IF('Data Table'!C361="-", "-",
      IF(ISNUMBER('Data Table'!C361*1), 'Data Table'!C361,
         IF(ISNUMBER(SEARCH("hrs", 'Data Table'!C361)),
            IFERROR(
               ROUND(SUMPRODUCT(
                  VALUE(LEFT(_xlfn.TEXTSPLIT('Data Table'!C361, CHAR(10)), FIND("-", _xlfn.TEXTSPLIT('Data Table'!C361, CHAR(10)))-1)) *
                  (VALUE(MID(_xlfn.TEXTSPLIT('Data Table'!C361, CHAR(10)), FIND("-", _xlfn.TEXTSPLIT('Data Table'!C361, CHAR(10)))+2,
                  SEARCH("hrs", _xlfn.TEXTSPLIT('Data Table'!C361, CHAR(10)))-SEARCH("-", _xlfn.TEXTSPLIT('Data Table'!C361, CHAR(10)))-2))/12)
               ), 2),
               "-"
            )
         )
      )
   )
)</f>
        <v>153</v>
      </c>
      <c r="D360" s="203" cm="1">
        <f t="array" ref="D360">IF('Data Table'!D361="", "-",
   IF('Data Table'!D361="-", "-",
      IF(ISNUMBER('Data Table'!D361*1), 'Data Table'!D361,
         IF(ISNUMBER(SEARCH("hrs", 'Data Table'!D361)),
            IFERROR(
               ROUND(SUMPRODUCT(
                  VALUE(LEFT(_xlfn.TEXTSPLIT('Data Table'!D361, CHAR(10)), FIND("-", _xlfn.TEXTSPLIT('Data Table'!D361, CHAR(10)))-1)) *
                  (VALUE(MID(_xlfn.TEXTSPLIT('Data Table'!D361, CHAR(10)), FIND("-", _xlfn.TEXTSPLIT('Data Table'!D361, CHAR(10)))+2,
                  SEARCH("hrs", _xlfn.TEXTSPLIT('Data Table'!D361, CHAR(10)))-SEARCH("-", _xlfn.TEXTSPLIT('Data Table'!D361, CHAR(10)))-2))/12)
               ), 2),
               "-"
            )
         )
      )
   )
)</f>
        <v>31</v>
      </c>
      <c r="E360" s="203" cm="1">
        <f t="array" ref="E360">IF('Data Table'!E361="", "-",
   IF('Data Table'!E361="-", "-",
      IF(ISNUMBER('Data Table'!E361*1), 'Data Table'!E361,
         IF(ISNUMBER(SEARCH("hrs", 'Data Table'!E361)),
            IFERROR(
               ROUND(SUMPRODUCT(
                  VALUE(LEFT(_xlfn.TEXTSPLIT('Data Table'!E361, CHAR(10)), FIND("-", _xlfn.TEXTSPLIT('Data Table'!E361, CHAR(10)))-1)) *
                  (VALUE(MID(_xlfn.TEXTSPLIT('Data Table'!E361, CHAR(10)), FIND("-", _xlfn.TEXTSPLIT('Data Table'!E361, CHAR(10)))+2,
                  SEARCH("hrs", _xlfn.TEXTSPLIT('Data Table'!E361, CHAR(10)))-SEARCH("-", _xlfn.TEXTSPLIT('Data Table'!E361, CHAR(10)))-2))/12)
               ), 2),
               "-"
            )
         )
      )
   )
)</f>
        <v>29</v>
      </c>
      <c r="F360" s="203" cm="1">
        <f t="array" ref="F360">IF('Data Table'!F361="", "-",
   IF('Data Table'!F361="-", "-",
      IF(ISNUMBER('Data Table'!F361*1), 'Data Table'!F361,
         IF(ISNUMBER(SEARCH("hrs", 'Data Table'!F361)),
            IFERROR(
               ROUND(SUMPRODUCT(
                  VALUE(LEFT(_xlfn.TEXTSPLIT('Data Table'!F361, CHAR(10)), FIND("-", _xlfn.TEXTSPLIT('Data Table'!F361, CHAR(10)))-1)) *
                  (VALUE(MID(_xlfn.TEXTSPLIT('Data Table'!F361, CHAR(10)), FIND("-", _xlfn.TEXTSPLIT('Data Table'!F361, CHAR(10)))+2,
                  SEARCH("hrs", _xlfn.TEXTSPLIT('Data Table'!F361, CHAR(10)))-SEARCH("-", _xlfn.TEXTSPLIT('Data Table'!F361, CHAR(10)))-2))/12)
               ), 2),
               "-"
            )
         )
      )
   )
)</f>
        <v>10</v>
      </c>
      <c r="G360" s="203" cm="1">
        <f t="array" ref="G360">IF('Data Table'!G361="", "-",
   IF('Data Table'!G361="-", "-",
      IF(ISNUMBER('Data Table'!G361*1), 'Data Table'!G361,
         IF(ISNUMBER(SEARCH("hrs", 'Data Table'!G361)),
            IFERROR(
               ROUND(SUMPRODUCT(
                  VALUE(LEFT(_xlfn.TEXTSPLIT('Data Table'!G361, CHAR(10)), FIND("-", _xlfn.TEXTSPLIT('Data Table'!G361, CHAR(10)))-1)) *
                  (VALUE(MID(_xlfn.TEXTSPLIT('Data Table'!G361, CHAR(10)), FIND("-", _xlfn.TEXTSPLIT('Data Table'!G361, CHAR(10)))+2,
                  SEARCH("hrs", _xlfn.TEXTSPLIT('Data Table'!G361, CHAR(10)))-SEARCH("-", _xlfn.TEXTSPLIT('Data Table'!G361, CHAR(10)))-2))/12)
               ), 2),
               "-"
            )
         )
      )
   )
)</f>
        <v>8</v>
      </c>
      <c r="H360" s="203" cm="1">
        <f t="array" ref="H360">IF('Data Table'!H361="", "-",
   IF('Data Table'!H361="-", "-",
      IF(ISNUMBER('Data Table'!H361*1), 'Data Table'!H361,
         IF(ISNUMBER(SEARCH("hrs", 'Data Table'!H361)),
            IFERROR(
               ROUND(SUMPRODUCT(
                  VALUE(LEFT(_xlfn.TEXTSPLIT('Data Table'!H361, CHAR(10)), FIND("-", _xlfn.TEXTSPLIT('Data Table'!H361, CHAR(10)))-1)) *
                  (VALUE(MID(_xlfn.TEXTSPLIT('Data Table'!H361, CHAR(10)), FIND("-", _xlfn.TEXTSPLIT('Data Table'!H361, CHAR(10)))+2,
                  SEARCH("hrs", _xlfn.TEXTSPLIT('Data Table'!H361, CHAR(10)))-SEARCH("-", _xlfn.TEXTSPLIT('Data Table'!H361, CHAR(10)))-2))/12)
               ), 2),
               "-"
            )
         )
      )
   )
)</f>
        <v>12</v>
      </c>
      <c r="I360" s="203" cm="1">
        <f t="array" ref="I360">IF('Data Table'!I361="", "-",
   IF('Data Table'!I361="-", "-",
      IF(ISNUMBER('Data Table'!I361*1), 'Data Table'!I361,
         IF(ISNUMBER(SEARCH("hrs", 'Data Table'!I361)),
            IFERROR(
               ROUND(SUMPRODUCT(
                  VALUE(LEFT(_xlfn.TEXTSPLIT('Data Table'!I361, CHAR(10)), FIND("-", _xlfn.TEXTSPLIT('Data Table'!I361, CHAR(10)))-1)) *
                  (VALUE(MID(_xlfn.TEXTSPLIT('Data Table'!I361, CHAR(10)), FIND("-", _xlfn.TEXTSPLIT('Data Table'!I361, CHAR(10)))+2,
                  SEARCH("hrs", _xlfn.TEXTSPLIT('Data Table'!I361, CHAR(10)))-SEARCH("-", _xlfn.TEXTSPLIT('Data Table'!I361, CHAR(10)))-2))/12)
               ), 2),
               "-"
            )
         )
      )
   )
)</f>
        <v>12</v>
      </c>
      <c r="J360" s="203" cm="1">
        <f t="array" ref="J360">IF('Data Table'!J361="", "-",
   IF('Data Table'!J361="-", "-",
      IF(ISNUMBER('Data Table'!J361*1), 'Data Table'!J361,
         IF(ISNUMBER(SEARCH("hrs", 'Data Table'!J361)),
            IFERROR(
               ROUND(SUMPRODUCT(
                  VALUE(LEFT(_xlfn.TEXTSPLIT('Data Table'!J361, CHAR(10)), FIND("-", _xlfn.TEXTSPLIT('Data Table'!J361, CHAR(10)))-1)) *
                  (VALUE(MID(_xlfn.TEXTSPLIT('Data Table'!J361, CHAR(10)), FIND("-", _xlfn.TEXTSPLIT('Data Table'!J361, CHAR(10)))+2,
                  SEARCH("hrs", _xlfn.TEXTSPLIT('Data Table'!J361, CHAR(10)))-SEARCH("-", _xlfn.TEXTSPLIT('Data Table'!J361, CHAR(10)))-2))/12)
               ), 2),
               "-"
            )
         )
      )
   )
)</f>
        <v>3</v>
      </c>
      <c r="K360" s="203" cm="1">
        <f t="array" ref="K360">IF('Data Table'!K361="", "-",
   IF('Data Table'!K361="-", "-",
      IF(ISNUMBER('Data Table'!K361*1), 'Data Table'!K361,
         IF(ISNUMBER(SEARCH("hrs", 'Data Table'!K361)),
            IFERROR(
               ROUND(SUMPRODUCT(
                  VALUE(LEFT(_xlfn.TEXTSPLIT('Data Table'!K361, CHAR(10)), FIND("-", _xlfn.TEXTSPLIT('Data Table'!K361, CHAR(10)))-1)) *
                  (VALUE(MID(_xlfn.TEXTSPLIT('Data Table'!K361, CHAR(10)), FIND("-", _xlfn.TEXTSPLIT('Data Table'!K361, CHAR(10)))+2,
                  SEARCH("hrs", _xlfn.TEXTSPLIT('Data Table'!K361, CHAR(10)))-SEARCH("-", _xlfn.TEXTSPLIT('Data Table'!K361, CHAR(10)))-2))/12)
               ), 2),
               "-"
            )
         )
      )
   )
)</f>
        <v>3</v>
      </c>
      <c r="L360" s="203" cm="1">
        <f t="array" ref="L360">IF('Data Table'!N361="", "-",
   IF('Data Table'!N361="-", "-",
      IF(ISNUMBER('Data Table'!N361*1), 'Data Table'!N361,
         IF(ISNUMBER(SEARCH("hrs", 'Data Table'!N361)),
            IFERROR(
               ROUND(SUMPRODUCT(
                  VALUE(LEFT(_xlfn.TEXTSPLIT('Data Table'!N361, CHAR(10)), FIND("-", _xlfn.TEXTSPLIT('Data Table'!N361, CHAR(10)))-1)) *
                  (VALUE(MID(_xlfn.TEXTSPLIT('Data Table'!N361, CHAR(10)), FIND("-", _xlfn.TEXTSPLIT('Data Table'!N361, CHAR(10)))+2,
                  SEARCH("hrs", _xlfn.TEXTSPLIT('Data Table'!N361, CHAR(10)))-SEARCH("-", _xlfn.TEXTSPLIT('Data Table'!N361, CHAR(10)))-2))/12)
               ), 2),
               "-"
            )
         )
      )
   )
)</f>
        <v>1</v>
      </c>
      <c r="M360" s="203" cm="1">
        <f t="array" ref="M360">IF('Data Table'!O361="", "-",
   IF('Data Table'!O361="-", "-",
      IF(ISNUMBER('Data Table'!O361*1), 'Data Table'!O361,
         IF(ISNUMBER(SEARCH("hrs", 'Data Table'!O361)),
            IFERROR(
               ROUND(SUMPRODUCT(
                  VALUE(LEFT(_xlfn.TEXTSPLIT('Data Table'!O361, CHAR(10)), FIND("-", _xlfn.TEXTSPLIT('Data Table'!O361, CHAR(10)))-1)) *
                  (VALUE(MID(_xlfn.TEXTSPLIT('Data Table'!O361, CHAR(10)), FIND("-", _xlfn.TEXTSPLIT('Data Table'!O361, CHAR(10)))+2,
                  SEARCH("hrs", _xlfn.TEXTSPLIT('Data Table'!O361, CHAR(10)))-SEARCH("-", _xlfn.TEXTSPLIT('Data Table'!O361, CHAR(10)))-2))/12)
               ), 2),
               "-"
            )
         )
      )
   )
)</f>
        <v>1</v>
      </c>
      <c r="N360" s="203" cm="1">
        <f t="array" ref="N360">IF('Data Table'!P361="", "-",
   IF('Data Table'!P361="-", "-",
      IF(ISNUMBER('Data Table'!P361*1), 'Data Table'!P361,
         IF(ISNUMBER(SEARCH("hrs", 'Data Table'!P361)),
            IFERROR(
               ROUND(SUMPRODUCT(
                  VALUE(LEFT(_xlfn.TEXTSPLIT('Data Table'!P361, CHAR(10)), FIND("-", _xlfn.TEXTSPLIT('Data Table'!P361, CHAR(10)))-1)) *
                  (VALUE(MID(_xlfn.TEXTSPLIT('Data Table'!P361, CHAR(10)), FIND("-", _xlfn.TEXTSPLIT('Data Table'!P361, CHAR(10)))+2,
                  SEARCH("hrs", _xlfn.TEXTSPLIT('Data Table'!P361, CHAR(10)))-SEARCH("-", _xlfn.TEXTSPLIT('Data Table'!P361, CHAR(10)))-2))/12)
               ), 2),
               "-"
            )
         )
      )
   )
)</f>
        <v>6</v>
      </c>
      <c r="O360" s="203" cm="1">
        <f t="array" ref="O360">IF('Data Table'!Q361="", "-",
   IF('Data Table'!Q361="-", "-",
      IF(ISNUMBER('Data Table'!Q361*1), 'Data Table'!Q361,
         IF(ISNUMBER(SEARCH("hrs", 'Data Table'!Q361)),
            IFERROR(
               ROUND(SUMPRODUCT(
                  VALUE(LEFT(_xlfn.TEXTSPLIT('Data Table'!Q361, CHAR(10)), FIND("-", _xlfn.TEXTSPLIT('Data Table'!Q361, CHAR(10)))-1)) *
                  (VALUE(MID(_xlfn.TEXTSPLIT('Data Table'!Q361, CHAR(10)), FIND("-", _xlfn.TEXTSPLIT('Data Table'!Q361, CHAR(10)))+2,
                  SEARCH("hrs", _xlfn.TEXTSPLIT('Data Table'!Q361, CHAR(10)))-SEARCH("-", _xlfn.TEXTSPLIT('Data Table'!Q361, CHAR(10)))-2))/12)
               ), 2),
               "-"
            )
         )
      )
   )
)</f>
        <v>6</v>
      </c>
      <c r="P360" s="203" cm="1">
        <f t="array" ref="P360">IF('Data Table'!R361="", "-",
   IF('Data Table'!R361="-", "-",
      IF(ISNUMBER('Data Table'!R361*1), 'Data Table'!R361,
         IF(ISNUMBER(SEARCH("hrs", 'Data Table'!R361)),
            IFERROR(
               ROUND(SUMPRODUCT(
                  VALUE(LEFT(_xlfn.TEXTSPLIT('Data Table'!R361, CHAR(10)), FIND("-", _xlfn.TEXTSPLIT('Data Table'!R361, CHAR(10)))-1)) *
                  (VALUE(MID(_xlfn.TEXTSPLIT('Data Table'!R361, CHAR(10)), FIND("-", _xlfn.TEXTSPLIT('Data Table'!R361, CHAR(10)))+2,
                  SEARCH("hrs", _xlfn.TEXTSPLIT('Data Table'!R361, CHAR(10)))-SEARCH("-", _xlfn.TEXTSPLIT('Data Table'!R361, CHAR(10)))-2))/12)
               ), 2),
               "-"
            )
         )
      )
   )
)</f>
        <v>3</v>
      </c>
      <c r="Q360" s="203" cm="1">
        <f t="array" ref="Q360">IF('Data Table'!S361="", "-",
   IF('Data Table'!S361="-", "-",
      IF(ISNUMBER('Data Table'!S361*1), 'Data Table'!S361,
         IF(ISNUMBER(SEARCH("hrs", 'Data Table'!S361)),
            IFERROR(
               ROUND(SUMPRODUCT(
                  VALUE(LEFT(_xlfn.TEXTSPLIT('Data Table'!S361, CHAR(10)), FIND("-", _xlfn.TEXTSPLIT('Data Table'!S361, CHAR(10)))-1)) *
                  (VALUE(MID(_xlfn.TEXTSPLIT('Data Table'!S361, CHAR(10)), FIND("-", _xlfn.TEXTSPLIT('Data Table'!S361, CHAR(10)))+2,
                  SEARCH("hrs", _xlfn.TEXTSPLIT('Data Table'!S361, CHAR(10)))-SEARCH("-", _xlfn.TEXTSPLIT('Data Table'!S361, CHAR(10)))-2))/12)
               ), 2),
               "-"
            )
         )
      )
   )
)</f>
        <v>3</v>
      </c>
      <c r="R360" s="203" cm="1">
        <f t="array" ref="R360">IF('Data Table'!T361="", "-",
   IF('Data Table'!T361="-", "-",
      IF(ISNUMBER('Data Table'!T361*1), 'Data Table'!T361,
         IF(ISNUMBER(SEARCH("hrs", 'Data Table'!T361)),
            IFERROR(
               ROUND(SUMPRODUCT(
                  VALUE(LEFT(_xlfn.TEXTSPLIT('Data Table'!T361, CHAR(10)), FIND("-", _xlfn.TEXTSPLIT('Data Table'!T361, CHAR(10)))-1)) *
                  (VALUE(MID(_xlfn.TEXTSPLIT('Data Table'!T361, CHAR(10)), FIND("-", _xlfn.TEXTSPLIT('Data Table'!T361, CHAR(10)))+2,
                  SEARCH("hrs", _xlfn.TEXTSPLIT('Data Table'!T361, CHAR(10)))-SEARCH("-", _xlfn.TEXTSPLIT('Data Table'!T361, CHAR(10)))-2))/12)
               ), 2),
               "-"
            )
         )
      )
   )
)</f>
        <v>7</v>
      </c>
      <c r="S360" s="203" cm="1">
        <f t="array" ref="S360">IF('Data Table'!U361="", "-",
   IF('Data Table'!U361="-", "-",
      IF(ISNUMBER('Data Table'!U361*1), 'Data Table'!U361,
         IF(ISNUMBER(SEARCH("hrs", 'Data Table'!U361)),
            IFERROR(
               ROUND(SUMPRODUCT(
                  VALUE(LEFT(_xlfn.TEXTSPLIT('Data Table'!U361, CHAR(10)), FIND("-", _xlfn.TEXTSPLIT('Data Table'!U361, CHAR(10)))-1)) *
                  (VALUE(MID(_xlfn.TEXTSPLIT('Data Table'!U361, CHAR(10)), FIND("-", _xlfn.TEXTSPLIT('Data Table'!U361, CHAR(10)))+2,
                  SEARCH("hrs", _xlfn.TEXTSPLIT('Data Table'!U361, CHAR(10)))-SEARCH("-", _xlfn.TEXTSPLIT('Data Table'!U361, CHAR(10)))-2))/12)
               ), 2),
               "-"
            )
         )
      )
   )
)</f>
        <v>7</v>
      </c>
      <c r="T360" s="414">
        <f>'Data Table'!X361</f>
        <v>28997.705202312492</v>
      </c>
      <c r="U360" s="414">
        <f>'Data Table'!Y361</f>
        <v>81103</v>
      </c>
      <c r="V360" s="414">
        <f>'Data Table'!Z361</f>
        <v>1121.7109826589594</v>
      </c>
    </row>
    <row r="361" spans="1:22" ht="15.75" customHeight="1">
      <c r="A361" s="405">
        <v>45671</v>
      </c>
      <c r="B361" s="203" cm="1">
        <f t="array" ref="B361">IF('Data Table'!B362="", "-",
   IF('Data Table'!B362="-", "-",
      IF(ISNUMBER('Data Table'!B362*1), 'Data Table'!B362,
         IF(ISNUMBER(SEARCH("hrs", 'Data Table'!B362)),
            IFERROR(
               ROUND(SUMPRODUCT(
                  VALUE(LEFT(_xlfn.TEXTSPLIT('Data Table'!B362, CHAR(10)), FIND("-", _xlfn.TEXTSPLIT('Data Table'!B362, CHAR(10)))-1)) *
                  (VALUE(MID(_xlfn.TEXTSPLIT('Data Table'!B362, CHAR(10)), FIND("-", _xlfn.TEXTSPLIT('Data Table'!B362, CHAR(10)))+2,
                  SEARCH("hrs", _xlfn.TEXTSPLIT('Data Table'!B362, CHAR(10)))-SEARCH("-", _xlfn.TEXTSPLIT('Data Table'!B362, CHAR(10)))-2))/12)
               ), 2),
               "-"
            )
         )
      )
   )
)</f>
        <v>13</v>
      </c>
      <c r="C361" s="203" cm="1">
        <f t="array" ref="C361">IF('Data Table'!C362="", "-",
   IF('Data Table'!C362="-", "-",
      IF(ISNUMBER('Data Table'!C362*1), 'Data Table'!C362,
         IF(ISNUMBER(SEARCH("hrs", 'Data Table'!C362)),
            IFERROR(
               ROUND(SUMPRODUCT(
                  VALUE(LEFT(_xlfn.TEXTSPLIT('Data Table'!C362, CHAR(10)), FIND("-", _xlfn.TEXTSPLIT('Data Table'!C362, CHAR(10)))-1)) *
                  (VALUE(MID(_xlfn.TEXTSPLIT('Data Table'!C362, CHAR(10)), FIND("-", _xlfn.TEXTSPLIT('Data Table'!C362, CHAR(10)))+2,
                  SEARCH("hrs", _xlfn.TEXTSPLIT('Data Table'!C362, CHAR(10)))-SEARCH("-", _xlfn.TEXTSPLIT('Data Table'!C362, CHAR(10)))-2))/12)
               ), 2),
               "-"
            )
         )
      )
   )
)</f>
        <v>87.33</v>
      </c>
      <c r="D361" s="203" cm="1">
        <f t="array" ref="D361">IF('Data Table'!D362="", "-",
   IF('Data Table'!D362="-", "-",
      IF(ISNUMBER('Data Table'!D362*1), 'Data Table'!D362,
         IF(ISNUMBER(SEARCH("hrs", 'Data Table'!D362)),
            IFERROR(
               ROUND(SUMPRODUCT(
                  VALUE(LEFT(_xlfn.TEXTSPLIT('Data Table'!D362, CHAR(10)), FIND("-", _xlfn.TEXTSPLIT('Data Table'!D362, CHAR(10)))-1)) *
                  (VALUE(MID(_xlfn.TEXTSPLIT('Data Table'!D362, CHAR(10)), FIND("-", _xlfn.TEXTSPLIT('Data Table'!D362, CHAR(10)))+2,
                  SEARCH("hrs", _xlfn.TEXTSPLIT('Data Table'!D362, CHAR(10)))-SEARCH("-", _xlfn.TEXTSPLIT('Data Table'!D362, CHAR(10)))-2))/12)
               ), 2),
               "-"
            )
         )
      )
   )
)</f>
        <v>29</v>
      </c>
      <c r="E361" s="203" cm="1">
        <f t="array" ref="E361">IF('Data Table'!E362="", "-",
   IF('Data Table'!E362="-", "-",
      IF(ISNUMBER('Data Table'!E362*1), 'Data Table'!E362,
         IF(ISNUMBER(SEARCH("hrs", 'Data Table'!E362)),
            IFERROR(
               ROUND(SUMPRODUCT(
                  VALUE(LEFT(_xlfn.TEXTSPLIT('Data Table'!E362, CHAR(10)), FIND("-", _xlfn.TEXTSPLIT('Data Table'!E362, CHAR(10)))-1)) *
                  (VALUE(MID(_xlfn.TEXTSPLIT('Data Table'!E362, CHAR(10)), FIND("-", _xlfn.TEXTSPLIT('Data Table'!E362, CHAR(10)))+2,
                  SEARCH("hrs", _xlfn.TEXTSPLIT('Data Table'!E362, CHAR(10)))-SEARCH("-", _xlfn.TEXTSPLIT('Data Table'!E362, CHAR(10)))-2))/12)
               ), 2),
               "-"
            )
         )
      )
   )
)</f>
        <v>30</v>
      </c>
      <c r="F361" s="203" cm="1">
        <f t="array" ref="F361">IF('Data Table'!F362="", "-",
   IF('Data Table'!F362="-", "-",
      IF(ISNUMBER('Data Table'!F362*1), 'Data Table'!F362,
         IF(ISNUMBER(SEARCH("hrs", 'Data Table'!F362)),
            IFERROR(
               ROUND(SUMPRODUCT(
                  VALUE(LEFT(_xlfn.TEXTSPLIT('Data Table'!F362, CHAR(10)), FIND("-", _xlfn.TEXTSPLIT('Data Table'!F362, CHAR(10)))-1)) *
                  (VALUE(MID(_xlfn.TEXTSPLIT('Data Table'!F362, CHAR(10)), FIND("-", _xlfn.TEXTSPLIT('Data Table'!F362, CHAR(10)))+2,
                  SEARCH("hrs", _xlfn.TEXTSPLIT('Data Table'!F362, CHAR(10)))-SEARCH("-", _xlfn.TEXTSPLIT('Data Table'!F362, CHAR(10)))-2))/12)
               ), 2),
               "-"
            )
         )
      )
   )
)</f>
        <v>8</v>
      </c>
      <c r="G361" s="203" cm="1">
        <f t="array" ref="G361">IF('Data Table'!G362="", "-",
   IF('Data Table'!G362="-", "-",
      IF(ISNUMBER('Data Table'!G362*1), 'Data Table'!G362,
         IF(ISNUMBER(SEARCH("hrs", 'Data Table'!G362)),
            IFERROR(
               ROUND(SUMPRODUCT(
                  VALUE(LEFT(_xlfn.TEXTSPLIT('Data Table'!G362, CHAR(10)), FIND("-", _xlfn.TEXTSPLIT('Data Table'!G362, CHAR(10)))-1)) *
                  (VALUE(MID(_xlfn.TEXTSPLIT('Data Table'!G362, CHAR(10)), FIND("-", _xlfn.TEXTSPLIT('Data Table'!G362, CHAR(10)))+2,
                  SEARCH("hrs", _xlfn.TEXTSPLIT('Data Table'!G362, CHAR(10)))-SEARCH("-", _xlfn.TEXTSPLIT('Data Table'!G362, CHAR(10)))-2))/12)
               ), 2),
               "-"
            )
         )
      )
   )
)</f>
        <v>8</v>
      </c>
      <c r="H361" s="203" cm="1">
        <f t="array" ref="H361">IF('Data Table'!H362="", "-",
   IF('Data Table'!H362="-", "-",
      IF(ISNUMBER('Data Table'!H362*1), 'Data Table'!H362,
         IF(ISNUMBER(SEARCH("hrs", 'Data Table'!H362)),
            IFERROR(
               ROUND(SUMPRODUCT(
                  VALUE(LEFT(_xlfn.TEXTSPLIT('Data Table'!H362, CHAR(10)), FIND("-", _xlfn.TEXTSPLIT('Data Table'!H362, CHAR(10)))-1)) *
                  (VALUE(MID(_xlfn.TEXTSPLIT('Data Table'!H362, CHAR(10)), FIND("-", _xlfn.TEXTSPLIT('Data Table'!H362, CHAR(10)))+2,
                  SEARCH("hrs", _xlfn.TEXTSPLIT('Data Table'!H362, CHAR(10)))-SEARCH("-", _xlfn.TEXTSPLIT('Data Table'!H362, CHAR(10)))-2))/12)
               ), 2),
               "-"
            )
         )
      )
   )
)</f>
        <v>12</v>
      </c>
      <c r="I361" s="203" cm="1">
        <f t="array" ref="I361">IF('Data Table'!I362="", "-",
   IF('Data Table'!I362="-", "-",
      IF(ISNUMBER('Data Table'!I362*1), 'Data Table'!I362,
         IF(ISNUMBER(SEARCH("hrs", 'Data Table'!I362)),
            IFERROR(
               ROUND(SUMPRODUCT(
                  VALUE(LEFT(_xlfn.TEXTSPLIT('Data Table'!I362, CHAR(10)), FIND("-", _xlfn.TEXTSPLIT('Data Table'!I362, CHAR(10)))-1)) *
                  (VALUE(MID(_xlfn.TEXTSPLIT('Data Table'!I362, CHAR(10)), FIND("-", _xlfn.TEXTSPLIT('Data Table'!I362, CHAR(10)))+2,
                  SEARCH("hrs", _xlfn.TEXTSPLIT('Data Table'!I362, CHAR(10)))-SEARCH("-", _xlfn.TEXTSPLIT('Data Table'!I362, CHAR(10)))-2))/12)
               ), 2),
               "-"
            )
         )
      )
   )
)</f>
        <v>12</v>
      </c>
      <c r="J361" s="203" cm="1">
        <f t="array" ref="J361">IF('Data Table'!J362="", "-",
   IF('Data Table'!J362="-", "-",
      IF(ISNUMBER('Data Table'!J362*1), 'Data Table'!J362,
         IF(ISNUMBER(SEARCH("hrs", 'Data Table'!J362)),
            IFERROR(
               ROUND(SUMPRODUCT(
                  VALUE(LEFT(_xlfn.TEXTSPLIT('Data Table'!J362, CHAR(10)), FIND("-", _xlfn.TEXTSPLIT('Data Table'!J362, CHAR(10)))-1)) *
                  (VALUE(MID(_xlfn.TEXTSPLIT('Data Table'!J362, CHAR(10)), FIND("-", _xlfn.TEXTSPLIT('Data Table'!J362, CHAR(10)))+2,
                  SEARCH("hrs", _xlfn.TEXTSPLIT('Data Table'!J362, CHAR(10)))-SEARCH("-", _xlfn.TEXTSPLIT('Data Table'!J362, CHAR(10)))-2))/12)
               ), 2),
               "-"
            )
         )
      )
   )
)</f>
        <v>3</v>
      </c>
      <c r="K361" s="203" cm="1">
        <f t="array" ref="K361">IF('Data Table'!K362="", "-",
   IF('Data Table'!K362="-", "-",
      IF(ISNUMBER('Data Table'!K362*1), 'Data Table'!K362,
         IF(ISNUMBER(SEARCH("hrs", 'Data Table'!K362)),
            IFERROR(
               ROUND(SUMPRODUCT(
                  VALUE(LEFT(_xlfn.TEXTSPLIT('Data Table'!K362, CHAR(10)), FIND("-", _xlfn.TEXTSPLIT('Data Table'!K362, CHAR(10)))-1)) *
                  (VALUE(MID(_xlfn.TEXTSPLIT('Data Table'!K362, CHAR(10)), FIND("-", _xlfn.TEXTSPLIT('Data Table'!K362, CHAR(10)))+2,
                  SEARCH("hrs", _xlfn.TEXTSPLIT('Data Table'!K362, CHAR(10)))-SEARCH("-", _xlfn.TEXTSPLIT('Data Table'!K362, CHAR(10)))-2))/12)
               ), 2),
               "-"
            )
         )
      )
   )
)</f>
        <v>3</v>
      </c>
      <c r="L361" s="203" cm="1">
        <f t="array" ref="L361">IF('Data Table'!N362="", "-",
   IF('Data Table'!N362="-", "-",
      IF(ISNUMBER('Data Table'!N362*1), 'Data Table'!N362,
         IF(ISNUMBER(SEARCH("hrs", 'Data Table'!N362)),
            IFERROR(
               ROUND(SUMPRODUCT(
                  VALUE(LEFT(_xlfn.TEXTSPLIT('Data Table'!N362, CHAR(10)), FIND("-", _xlfn.TEXTSPLIT('Data Table'!N362, CHAR(10)))-1)) *
                  (VALUE(MID(_xlfn.TEXTSPLIT('Data Table'!N362, CHAR(10)), FIND("-", _xlfn.TEXTSPLIT('Data Table'!N362, CHAR(10)))+2,
                  SEARCH("hrs", _xlfn.TEXTSPLIT('Data Table'!N362, CHAR(10)))-SEARCH("-", _xlfn.TEXTSPLIT('Data Table'!N362, CHAR(10)))-2))/12)
               ), 2),
               "-"
            )
         )
      )
   )
)</f>
        <v>1</v>
      </c>
      <c r="M361" s="203" cm="1">
        <f t="array" ref="M361">IF('Data Table'!O362="", "-",
   IF('Data Table'!O362="-", "-",
      IF(ISNUMBER('Data Table'!O362*1), 'Data Table'!O362,
         IF(ISNUMBER(SEARCH("hrs", 'Data Table'!O362)),
            IFERROR(
               ROUND(SUMPRODUCT(
                  VALUE(LEFT(_xlfn.TEXTSPLIT('Data Table'!O362, CHAR(10)), FIND("-", _xlfn.TEXTSPLIT('Data Table'!O362, CHAR(10)))-1)) *
                  (VALUE(MID(_xlfn.TEXTSPLIT('Data Table'!O362, CHAR(10)), FIND("-", _xlfn.TEXTSPLIT('Data Table'!O362, CHAR(10)))+2,
                  SEARCH("hrs", _xlfn.TEXTSPLIT('Data Table'!O362, CHAR(10)))-SEARCH("-", _xlfn.TEXTSPLIT('Data Table'!O362, CHAR(10)))-2))/12)
               ), 2),
               "-"
            )
         )
      )
   )
)</f>
        <v>1</v>
      </c>
      <c r="N361" s="203" cm="1">
        <f t="array" ref="N361">IF('Data Table'!P362="", "-",
   IF('Data Table'!P362="-", "-",
      IF(ISNUMBER('Data Table'!P362*1), 'Data Table'!P362,
         IF(ISNUMBER(SEARCH("hrs", 'Data Table'!P362)),
            IFERROR(
               ROUND(SUMPRODUCT(
                  VALUE(LEFT(_xlfn.TEXTSPLIT('Data Table'!P362, CHAR(10)), FIND("-", _xlfn.TEXTSPLIT('Data Table'!P362, CHAR(10)))-1)) *
                  (VALUE(MID(_xlfn.TEXTSPLIT('Data Table'!P362, CHAR(10)), FIND("-", _xlfn.TEXTSPLIT('Data Table'!P362, CHAR(10)))+2,
                  SEARCH("hrs", _xlfn.TEXTSPLIT('Data Table'!P362, CHAR(10)))-SEARCH("-", _xlfn.TEXTSPLIT('Data Table'!P362, CHAR(10)))-2))/12)
               ), 2),
               "-"
            )
         )
      )
   )
)</f>
        <v>7</v>
      </c>
      <c r="O361" s="203" cm="1">
        <f t="array" ref="O361">IF('Data Table'!Q362="", "-",
   IF('Data Table'!Q362="-", "-",
      IF(ISNUMBER('Data Table'!Q362*1), 'Data Table'!Q362,
         IF(ISNUMBER(SEARCH("hrs", 'Data Table'!Q362)),
            IFERROR(
               ROUND(SUMPRODUCT(
                  VALUE(LEFT(_xlfn.TEXTSPLIT('Data Table'!Q362, CHAR(10)), FIND("-", _xlfn.TEXTSPLIT('Data Table'!Q362, CHAR(10)))-1)) *
                  (VALUE(MID(_xlfn.TEXTSPLIT('Data Table'!Q362, CHAR(10)), FIND("-", _xlfn.TEXTSPLIT('Data Table'!Q362, CHAR(10)))+2,
                  SEARCH("hrs", _xlfn.TEXTSPLIT('Data Table'!Q362, CHAR(10)))-SEARCH("-", _xlfn.TEXTSPLIT('Data Table'!Q362, CHAR(10)))-2))/12)
               ), 2),
               "-"
            )
         )
      )
   )
)</f>
        <v>6</v>
      </c>
      <c r="P361" s="203" cm="1">
        <f t="array" ref="P361">IF('Data Table'!R362="", "-",
   IF('Data Table'!R362="-", "-",
      IF(ISNUMBER('Data Table'!R362*1), 'Data Table'!R362,
         IF(ISNUMBER(SEARCH("hrs", 'Data Table'!R362)),
            IFERROR(
               ROUND(SUMPRODUCT(
                  VALUE(LEFT(_xlfn.TEXTSPLIT('Data Table'!R362, CHAR(10)), FIND("-", _xlfn.TEXTSPLIT('Data Table'!R362, CHAR(10)))-1)) *
                  (VALUE(MID(_xlfn.TEXTSPLIT('Data Table'!R362, CHAR(10)), FIND("-", _xlfn.TEXTSPLIT('Data Table'!R362, CHAR(10)))+2,
                  SEARCH("hrs", _xlfn.TEXTSPLIT('Data Table'!R362, CHAR(10)))-SEARCH("-", _xlfn.TEXTSPLIT('Data Table'!R362, CHAR(10)))-2))/12)
               ), 2),
               "-"
            )
         )
      )
   )
)</f>
        <v>3</v>
      </c>
      <c r="Q361" s="203" cm="1">
        <f t="array" ref="Q361">IF('Data Table'!S362="", "-",
   IF('Data Table'!S362="-", "-",
      IF(ISNUMBER('Data Table'!S362*1), 'Data Table'!S362,
         IF(ISNUMBER(SEARCH("hrs", 'Data Table'!S362)),
            IFERROR(
               ROUND(SUMPRODUCT(
                  VALUE(LEFT(_xlfn.TEXTSPLIT('Data Table'!S362, CHAR(10)), FIND("-", _xlfn.TEXTSPLIT('Data Table'!S362, CHAR(10)))-1)) *
                  (VALUE(MID(_xlfn.TEXTSPLIT('Data Table'!S362, CHAR(10)), FIND("-", _xlfn.TEXTSPLIT('Data Table'!S362, CHAR(10)))+2,
                  SEARCH("hrs", _xlfn.TEXTSPLIT('Data Table'!S362, CHAR(10)))-SEARCH("-", _xlfn.TEXTSPLIT('Data Table'!S362, CHAR(10)))-2))/12)
               ), 2),
               "-"
            )
         )
      )
   )
)</f>
        <v>3</v>
      </c>
      <c r="R361" s="203" cm="1">
        <f t="array" ref="R361">IF('Data Table'!T362="", "-",
   IF('Data Table'!T362="-", "-",
      IF(ISNUMBER('Data Table'!T362*1), 'Data Table'!T362,
         IF(ISNUMBER(SEARCH("hrs", 'Data Table'!T362)),
            IFERROR(
               ROUND(SUMPRODUCT(
                  VALUE(LEFT(_xlfn.TEXTSPLIT('Data Table'!T362, CHAR(10)), FIND("-", _xlfn.TEXTSPLIT('Data Table'!T362, CHAR(10)))-1)) *
                  (VALUE(MID(_xlfn.TEXTSPLIT('Data Table'!T362, CHAR(10)), FIND("-", _xlfn.TEXTSPLIT('Data Table'!T362, CHAR(10)))+2,
                  SEARCH("hrs", _xlfn.TEXTSPLIT('Data Table'!T362, CHAR(10)))-SEARCH("-", _xlfn.TEXTSPLIT('Data Table'!T362, CHAR(10)))-2))/12)
               ), 2),
               "-"
            )
         )
      )
   )
)</f>
        <v>1.54</v>
      </c>
      <c r="S361" s="203" cm="1">
        <f t="array" ref="S361">IF('Data Table'!U362="", "-",
   IF('Data Table'!U362="-", "-",
      IF(ISNUMBER('Data Table'!U362*1), 'Data Table'!U362,
         IF(ISNUMBER(SEARCH("hrs", 'Data Table'!U362)),
            IFERROR(
               ROUND(SUMPRODUCT(
                  VALUE(LEFT(_xlfn.TEXTSPLIT('Data Table'!U362, CHAR(10)), FIND("-", _xlfn.TEXTSPLIT('Data Table'!U362, CHAR(10)))-1)) *
                  (VALUE(MID(_xlfn.TEXTSPLIT('Data Table'!U362, CHAR(10)), FIND("-", _xlfn.TEXTSPLIT('Data Table'!U362, CHAR(10)))+2,
                  SEARCH("hrs", _xlfn.TEXTSPLIT('Data Table'!U362, CHAR(10)))-SEARCH("-", _xlfn.TEXTSPLIT('Data Table'!U362, CHAR(10)))-2))/12)
               ), 2),
               "-"
            )
         )
      )
   )
)</f>
        <v>5.83</v>
      </c>
      <c r="T361" s="414">
        <f>'Data Table'!X362</f>
        <v>17918.685221305248</v>
      </c>
      <c r="U361" s="414">
        <f>'Data Table'!Y362</f>
        <v>78299</v>
      </c>
      <c r="V361" s="414">
        <f>'Data Table'!Z362</f>
        <v>1023.0375093773443</v>
      </c>
    </row>
    <row r="362" spans="1:22" ht="15.75" customHeight="1">
      <c r="A362" s="405">
        <v>45672</v>
      </c>
      <c r="B362" s="203" cm="1">
        <f t="array" ref="B362">IF('Data Table'!B363="", "-",
   IF('Data Table'!B363="-", "-",
      IF(ISNUMBER('Data Table'!B363*1), 'Data Table'!B363,
         IF(ISNUMBER(SEARCH("hrs", 'Data Table'!B363)),
            IFERROR(
               ROUND(SUMPRODUCT(
                  VALUE(LEFT(_xlfn.TEXTSPLIT('Data Table'!B363, CHAR(10)), FIND("-", _xlfn.TEXTSPLIT('Data Table'!B363, CHAR(10)))-1)) *
                  (VALUE(MID(_xlfn.TEXTSPLIT('Data Table'!B363, CHAR(10)), FIND("-", _xlfn.TEXTSPLIT('Data Table'!B363, CHAR(10)))+2,
                  SEARCH("hrs", _xlfn.TEXTSPLIT('Data Table'!B363, CHAR(10)))-SEARCH("-", _xlfn.TEXTSPLIT('Data Table'!B363, CHAR(10)))-2))/12)
               ), 2),
               "-"
            )
         )
      )
   )
)</f>
        <v>140</v>
      </c>
      <c r="C362" s="203" cm="1">
        <f t="array" ref="C362">IF('Data Table'!C363="", "-",
   IF('Data Table'!C363="-", "-",
      IF(ISNUMBER('Data Table'!C363*1), 'Data Table'!C363,
         IF(ISNUMBER(SEARCH("hrs", 'Data Table'!C363)),
            IFERROR(
               ROUND(SUMPRODUCT(
                  VALUE(LEFT(_xlfn.TEXTSPLIT('Data Table'!C363, CHAR(10)), FIND("-", _xlfn.TEXTSPLIT('Data Table'!C363, CHAR(10)))-1)) *
                  (VALUE(MID(_xlfn.TEXTSPLIT('Data Table'!C363, CHAR(10)), FIND("-", _xlfn.TEXTSPLIT('Data Table'!C363, CHAR(10)))+2,
                  SEARCH("hrs", _xlfn.TEXTSPLIT('Data Table'!C363, CHAR(10)))-SEARCH("-", _xlfn.TEXTSPLIT('Data Table'!C363, CHAR(10)))-2))/12)
               ), 2),
               "-"
            )
         )
      )
   )
)</f>
        <v>142</v>
      </c>
      <c r="D362" s="203" cm="1">
        <f t="array" ref="D362">IF('Data Table'!D363="", "-",
   IF('Data Table'!D363="-", "-",
      IF(ISNUMBER('Data Table'!D363*1), 'Data Table'!D363,
         IF(ISNUMBER(SEARCH("hrs", 'Data Table'!D363)),
            IFERROR(
               ROUND(SUMPRODUCT(
                  VALUE(LEFT(_xlfn.TEXTSPLIT('Data Table'!D363, CHAR(10)), FIND("-", _xlfn.TEXTSPLIT('Data Table'!D363, CHAR(10)))-1)) *
                  (VALUE(MID(_xlfn.TEXTSPLIT('Data Table'!D363, CHAR(10)), FIND("-", _xlfn.TEXTSPLIT('Data Table'!D363, CHAR(10)))+2,
                  SEARCH("hrs", _xlfn.TEXTSPLIT('Data Table'!D363, CHAR(10)))-SEARCH("-", _xlfn.TEXTSPLIT('Data Table'!D363, CHAR(10)))-2))/12)
               ), 2),
               "-"
            )
         )
      )
   )
)</f>
        <v>30</v>
      </c>
      <c r="E362" s="203" cm="1">
        <f t="array" ref="E362">IF('Data Table'!E363="", "-",
   IF('Data Table'!E363="-", "-",
      IF(ISNUMBER('Data Table'!E363*1), 'Data Table'!E363,
         IF(ISNUMBER(SEARCH("hrs", 'Data Table'!E363)),
            IFERROR(
               ROUND(SUMPRODUCT(
                  VALUE(LEFT(_xlfn.TEXTSPLIT('Data Table'!E363, CHAR(10)), FIND("-", _xlfn.TEXTSPLIT('Data Table'!E363, CHAR(10)))-1)) *
                  (VALUE(MID(_xlfn.TEXTSPLIT('Data Table'!E363, CHAR(10)), FIND("-", _xlfn.TEXTSPLIT('Data Table'!E363, CHAR(10)))+2,
                  SEARCH("hrs", _xlfn.TEXTSPLIT('Data Table'!E363, CHAR(10)))-SEARCH("-", _xlfn.TEXTSPLIT('Data Table'!E363, CHAR(10)))-2))/12)
               ), 2),
               "-"
            )
         )
      )
   )
)</f>
        <v>27</v>
      </c>
      <c r="F362" s="203" cm="1">
        <f t="array" ref="F362">IF('Data Table'!F363="", "-",
   IF('Data Table'!F363="-", "-",
      IF(ISNUMBER('Data Table'!F363*1), 'Data Table'!F363,
         IF(ISNUMBER(SEARCH("hrs", 'Data Table'!F363)),
            IFERROR(
               ROUND(SUMPRODUCT(
                  VALUE(LEFT(_xlfn.TEXTSPLIT('Data Table'!F363, CHAR(10)), FIND("-", _xlfn.TEXTSPLIT('Data Table'!F363, CHAR(10)))-1)) *
                  (VALUE(MID(_xlfn.TEXTSPLIT('Data Table'!F363, CHAR(10)), FIND("-", _xlfn.TEXTSPLIT('Data Table'!F363, CHAR(10)))+2,
                  SEARCH("hrs", _xlfn.TEXTSPLIT('Data Table'!F363, CHAR(10)))-SEARCH("-", _xlfn.TEXTSPLIT('Data Table'!F363, CHAR(10)))-2))/12)
               ), 2),
               "-"
            )
         )
      )
   )
)</f>
        <v>9</v>
      </c>
      <c r="G362" s="203" cm="1">
        <f t="array" ref="G362">IF('Data Table'!G363="", "-",
   IF('Data Table'!G363="-", "-",
      IF(ISNUMBER('Data Table'!G363*1), 'Data Table'!G363,
         IF(ISNUMBER(SEARCH("hrs", 'Data Table'!G363)),
            IFERROR(
               ROUND(SUMPRODUCT(
                  VALUE(LEFT(_xlfn.TEXTSPLIT('Data Table'!G363, CHAR(10)), FIND("-", _xlfn.TEXTSPLIT('Data Table'!G363, CHAR(10)))-1)) *
                  (VALUE(MID(_xlfn.TEXTSPLIT('Data Table'!G363, CHAR(10)), FIND("-", _xlfn.TEXTSPLIT('Data Table'!G363, CHAR(10)))+2,
                  SEARCH("hrs", _xlfn.TEXTSPLIT('Data Table'!G363, CHAR(10)))-SEARCH("-", _xlfn.TEXTSPLIT('Data Table'!G363, CHAR(10)))-2))/12)
               ), 2),
               "-"
            )
         )
      )
   )
)</f>
        <v>9</v>
      </c>
      <c r="H362" s="203" cm="1">
        <f t="array" ref="H362">IF('Data Table'!H363="", "-",
   IF('Data Table'!H363="-", "-",
      IF(ISNUMBER('Data Table'!H363*1), 'Data Table'!H363,
         IF(ISNUMBER(SEARCH("hrs", 'Data Table'!H363)),
            IFERROR(
               ROUND(SUMPRODUCT(
                  VALUE(LEFT(_xlfn.TEXTSPLIT('Data Table'!H363, CHAR(10)), FIND("-", _xlfn.TEXTSPLIT('Data Table'!H363, CHAR(10)))-1)) *
                  (VALUE(MID(_xlfn.TEXTSPLIT('Data Table'!H363, CHAR(10)), FIND("-", _xlfn.TEXTSPLIT('Data Table'!H363, CHAR(10)))+2,
                  SEARCH("hrs", _xlfn.TEXTSPLIT('Data Table'!H363, CHAR(10)))-SEARCH("-", _xlfn.TEXTSPLIT('Data Table'!H363, CHAR(10)))-2))/12)
               ), 2),
               "-"
            )
         )
      )
   )
)</f>
        <v>11</v>
      </c>
      <c r="I362" s="203" cm="1">
        <f t="array" ref="I362">IF('Data Table'!I363="", "-",
   IF('Data Table'!I363="-", "-",
      IF(ISNUMBER('Data Table'!I363*1), 'Data Table'!I363,
         IF(ISNUMBER(SEARCH("hrs", 'Data Table'!I363)),
            IFERROR(
               ROUND(SUMPRODUCT(
                  VALUE(LEFT(_xlfn.TEXTSPLIT('Data Table'!I363, CHAR(10)), FIND("-", _xlfn.TEXTSPLIT('Data Table'!I363, CHAR(10)))-1)) *
                  (VALUE(MID(_xlfn.TEXTSPLIT('Data Table'!I363, CHAR(10)), FIND("-", _xlfn.TEXTSPLIT('Data Table'!I363, CHAR(10)))+2,
                  SEARCH("hrs", _xlfn.TEXTSPLIT('Data Table'!I363, CHAR(10)))-SEARCH("-", _xlfn.TEXTSPLIT('Data Table'!I363, CHAR(10)))-2))/12)
               ), 2),
               "-"
            )
         )
      )
   )
)</f>
        <v>11</v>
      </c>
      <c r="J362" s="203" cm="1">
        <f t="array" ref="J362">IF('Data Table'!J363="", "-",
   IF('Data Table'!J363="-", "-",
      IF(ISNUMBER('Data Table'!J363*1), 'Data Table'!J363,
         IF(ISNUMBER(SEARCH("hrs", 'Data Table'!J363)),
            IFERROR(
               ROUND(SUMPRODUCT(
                  VALUE(LEFT(_xlfn.TEXTSPLIT('Data Table'!J363, CHAR(10)), FIND("-", _xlfn.TEXTSPLIT('Data Table'!J363, CHAR(10)))-1)) *
                  (VALUE(MID(_xlfn.TEXTSPLIT('Data Table'!J363, CHAR(10)), FIND("-", _xlfn.TEXTSPLIT('Data Table'!J363, CHAR(10)))+2,
                  SEARCH("hrs", _xlfn.TEXTSPLIT('Data Table'!J363, CHAR(10)))-SEARCH("-", _xlfn.TEXTSPLIT('Data Table'!J363, CHAR(10)))-2))/12)
               ), 2),
               "-"
            )
         )
      )
   )
)</f>
        <v>3</v>
      </c>
      <c r="K362" s="203" cm="1">
        <f t="array" ref="K362">IF('Data Table'!K363="", "-",
   IF('Data Table'!K363="-", "-",
      IF(ISNUMBER('Data Table'!K363*1), 'Data Table'!K363,
         IF(ISNUMBER(SEARCH("hrs", 'Data Table'!K363)),
            IFERROR(
               ROUND(SUMPRODUCT(
                  VALUE(LEFT(_xlfn.TEXTSPLIT('Data Table'!K363, CHAR(10)), FIND("-", _xlfn.TEXTSPLIT('Data Table'!K363, CHAR(10)))-1)) *
                  (VALUE(MID(_xlfn.TEXTSPLIT('Data Table'!K363, CHAR(10)), FIND("-", _xlfn.TEXTSPLIT('Data Table'!K363, CHAR(10)))+2,
                  SEARCH("hrs", _xlfn.TEXTSPLIT('Data Table'!K363, CHAR(10)))-SEARCH("-", _xlfn.TEXTSPLIT('Data Table'!K363, CHAR(10)))-2))/12)
               ), 2),
               "-"
            )
         )
      )
   )
)</f>
        <v>3</v>
      </c>
      <c r="L362" s="203" cm="1">
        <f t="array" ref="L362">IF('Data Table'!N363="", "-",
   IF('Data Table'!N363="-", "-",
      IF(ISNUMBER('Data Table'!N363*1), 'Data Table'!N363,
         IF(ISNUMBER(SEARCH("hrs", 'Data Table'!N363)),
            IFERROR(
               ROUND(SUMPRODUCT(
                  VALUE(LEFT(_xlfn.TEXTSPLIT('Data Table'!N363, CHAR(10)), FIND("-", _xlfn.TEXTSPLIT('Data Table'!N363, CHAR(10)))-1)) *
                  (VALUE(MID(_xlfn.TEXTSPLIT('Data Table'!N363, CHAR(10)), FIND("-", _xlfn.TEXTSPLIT('Data Table'!N363, CHAR(10)))+2,
                  SEARCH("hrs", _xlfn.TEXTSPLIT('Data Table'!N363, CHAR(10)))-SEARCH("-", _xlfn.TEXTSPLIT('Data Table'!N363, CHAR(10)))-2))/12)
               ), 2),
               "-"
            )
         )
      )
   )
)</f>
        <v>2</v>
      </c>
      <c r="M362" s="203" cm="1">
        <f t="array" ref="M362">IF('Data Table'!O363="", "-",
   IF('Data Table'!O363="-", "-",
      IF(ISNUMBER('Data Table'!O363*1), 'Data Table'!O363,
         IF(ISNUMBER(SEARCH("hrs", 'Data Table'!O363)),
            IFERROR(
               ROUND(SUMPRODUCT(
                  VALUE(LEFT(_xlfn.TEXTSPLIT('Data Table'!O363, CHAR(10)), FIND("-", _xlfn.TEXTSPLIT('Data Table'!O363, CHAR(10)))-1)) *
                  (VALUE(MID(_xlfn.TEXTSPLIT('Data Table'!O363, CHAR(10)), FIND("-", _xlfn.TEXTSPLIT('Data Table'!O363, CHAR(10)))+2,
                  SEARCH("hrs", _xlfn.TEXTSPLIT('Data Table'!O363, CHAR(10)))-SEARCH("-", _xlfn.TEXTSPLIT('Data Table'!O363, CHAR(10)))-2))/12)
               ), 2),
               "-"
            )
         )
      )
   )
)</f>
        <v>1.25</v>
      </c>
      <c r="N362" s="203" cm="1">
        <f t="array" ref="N362">IF('Data Table'!P363="", "-",
   IF('Data Table'!P363="-", "-",
      IF(ISNUMBER('Data Table'!P363*1), 'Data Table'!P363,
         IF(ISNUMBER(SEARCH("hrs", 'Data Table'!P363)),
            IFERROR(
               ROUND(SUMPRODUCT(
                  VALUE(LEFT(_xlfn.TEXTSPLIT('Data Table'!P363, CHAR(10)), FIND("-", _xlfn.TEXTSPLIT('Data Table'!P363, CHAR(10)))-1)) *
                  (VALUE(MID(_xlfn.TEXTSPLIT('Data Table'!P363, CHAR(10)), FIND("-", _xlfn.TEXTSPLIT('Data Table'!P363, CHAR(10)))+2,
                  SEARCH("hrs", _xlfn.TEXTSPLIT('Data Table'!P363, CHAR(10)))-SEARCH("-", _xlfn.TEXTSPLIT('Data Table'!P363, CHAR(10)))-2))/12)
               ), 2),
               "-"
            )
         )
      )
   )
)</f>
        <v>7</v>
      </c>
      <c r="O362" s="203" cm="1">
        <f t="array" ref="O362">IF('Data Table'!Q363="", "-",
   IF('Data Table'!Q363="-", "-",
      IF(ISNUMBER('Data Table'!Q363*1), 'Data Table'!Q363,
         IF(ISNUMBER(SEARCH("hrs", 'Data Table'!Q363)),
            IFERROR(
               ROUND(SUMPRODUCT(
                  VALUE(LEFT(_xlfn.TEXTSPLIT('Data Table'!Q363, CHAR(10)), FIND("-", _xlfn.TEXTSPLIT('Data Table'!Q363, CHAR(10)))-1)) *
                  (VALUE(MID(_xlfn.TEXTSPLIT('Data Table'!Q363, CHAR(10)), FIND("-", _xlfn.TEXTSPLIT('Data Table'!Q363, CHAR(10)))+2,
                  SEARCH("hrs", _xlfn.TEXTSPLIT('Data Table'!Q363, CHAR(10)))-SEARCH("-", _xlfn.TEXTSPLIT('Data Table'!Q363, CHAR(10)))-2))/12)
               ), 2),
               "-"
            )
         )
      )
   )
)</f>
        <v>6</v>
      </c>
      <c r="P362" s="203" cm="1">
        <f t="array" ref="P362">IF('Data Table'!R363="", "-",
   IF('Data Table'!R363="-", "-",
      IF(ISNUMBER('Data Table'!R363*1), 'Data Table'!R363,
         IF(ISNUMBER(SEARCH("hrs", 'Data Table'!R363)),
            IFERROR(
               ROUND(SUMPRODUCT(
                  VALUE(LEFT(_xlfn.TEXTSPLIT('Data Table'!R363, CHAR(10)), FIND("-", _xlfn.TEXTSPLIT('Data Table'!R363, CHAR(10)))-1)) *
                  (VALUE(MID(_xlfn.TEXTSPLIT('Data Table'!R363, CHAR(10)), FIND("-", _xlfn.TEXTSPLIT('Data Table'!R363, CHAR(10)))+2,
                  SEARCH("hrs", _xlfn.TEXTSPLIT('Data Table'!R363, CHAR(10)))-SEARCH("-", _xlfn.TEXTSPLIT('Data Table'!R363, CHAR(10)))-2))/12)
               ), 2),
               "-"
            )
         )
      )
   )
)</f>
        <v>3</v>
      </c>
      <c r="Q362" s="203" cm="1">
        <f t="array" ref="Q362">IF('Data Table'!S363="", "-",
   IF('Data Table'!S363="-", "-",
      IF(ISNUMBER('Data Table'!S363*1), 'Data Table'!S363,
         IF(ISNUMBER(SEARCH("hrs", 'Data Table'!S363)),
            IFERROR(
               ROUND(SUMPRODUCT(
                  VALUE(LEFT(_xlfn.TEXTSPLIT('Data Table'!S363, CHAR(10)), FIND("-", _xlfn.TEXTSPLIT('Data Table'!S363, CHAR(10)))-1)) *
                  (VALUE(MID(_xlfn.TEXTSPLIT('Data Table'!S363, CHAR(10)), FIND("-", _xlfn.TEXTSPLIT('Data Table'!S363, CHAR(10)))+2,
                  SEARCH("hrs", _xlfn.TEXTSPLIT('Data Table'!S363, CHAR(10)))-SEARCH("-", _xlfn.TEXTSPLIT('Data Table'!S363, CHAR(10)))-2))/12)
               ), 2),
               "-"
            )
         )
      )
   )
)</f>
        <v>3</v>
      </c>
      <c r="R362" s="203" cm="1">
        <f t="array" ref="R362">IF('Data Table'!T363="", "-",
   IF('Data Table'!T363="-", "-",
      IF(ISNUMBER('Data Table'!T363*1), 'Data Table'!T363,
         IF(ISNUMBER(SEARCH("hrs", 'Data Table'!T363)),
            IFERROR(
               ROUND(SUMPRODUCT(
                  VALUE(LEFT(_xlfn.TEXTSPLIT('Data Table'!T363, CHAR(10)), FIND("-", _xlfn.TEXTSPLIT('Data Table'!T363, CHAR(10)))-1)) *
                  (VALUE(MID(_xlfn.TEXTSPLIT('Data Table'!T363, CHAR(10)), FIND("-", _xlfn.TEXTSPLIT('Data Table'!T363, CHAR(10)))+2,
                  SEARCH("hrs", _xlfn.TEXTSPLIT('Data Table'!T363, CHAR(10)))-SEARCH("-", _xlfn.TEXTSPLIT('Data Table'!T363, CHAR(10)))-2))/12)
               ), 2),
               "-"
            )
         )
      )
   )
)</f>
        <v>7</v>
      </c>
      <c r="S362" s="203" cm="1">
        <f t="array" ref="S362">IF('Data Table'!U363="", "-",
   IF('Data Table'!U363="-", "-",
      IF(ISNUMBER('Data Table'!U363*1), 'Data Table'!U363,
         IF(ISNUMBER(SEARCH("hrs", 'Data Table'!U363)),
            IFERROR(
               ROUND(SUMPRODUCT(
                  VALUE(LEFT(_xlfn.TEXTSPLIT('Data Table'!U363, CHAR(10)), FIND("-", _xlfn.TEXTSPLIT('Data Table'!U363, CHAR(10)))-1)) *
                  (VALUE(MID(_xlfn.TEXTSPLIT('Data Table'!U363, CHAR(10)), FIND("-", _xlfn.TEXTSPLIT('Data Table'!U363, CHAR(10)))+2,
                  SEARCH("hrs", _xlfn.TEXTSPLIT('Data Table'!U363, CHAR(10)))-SEARCH("-", _xlfn.TEXTSPLIT('Data Table'!U363, CHAR(10)))-2))/12)
               ), 2),
               "-"
            )
         )
      )
   )
)</f>
        <v>7</v>
      </c>
      <c r="T362" s="414">
        <f>'Data Table'!X363</f>
        <v>27464.599165770218</v>
      </c>
      <c r="U362" s="414">
        <f>'Data Table'!Y363</f>
        <v>77499</v>
      </c>
      <c r="V362" s="414">
        <f>'Data Table'!Z363</f>
        <v>1119.4859516459121</v>
      </c>
    </row>
    <row r="363" spans="1:22" ht="15.75" customHeight="1">
      <c r="A363" s="405">
        <v>45673</v>
      </c>
      <c r="B363" s="203" cm="1">
        <f t="array" ref="B363">IF('Data Table'!B364="", "-",
   IF('Data Table'!B364="-", "-",
      IF(ISNUMBER('Data Table'!B364*1), 'Data Table'!B364,
         IF(ISNUMBER(SEARCH("hrs", 'Data Table'!B364)),
            IFERROR(
               ROUND(SUMPRODUCT(
                  VALUE(LEFT(_xlfn.TEXTSPLIT('Data Table'!B364, CHAR(10)), FIND("-", _xlfn.TEXTSPLIT('Data Table'!B364, CHAR(10)))-1)) *
                  (VALUE(MID(_xlfn.TEXTSPLIT('Data Table'!B364, CHAR(10)), FIND("-", _xlfn.TEXTSPLIT('Data Table'!B364, CHAR(10)))+2,
                  SEARCH("hrs", _xlfn.TEXTSPLIT('Data Table'!B364, CHAR(10)))-SEARCH("-", _xlfn.TEXTSPLIT('Data Table'!B364, CHAR(10)))-2))/12)
               ), 2),
               "-"
            )
         )
      )
   )
)</f>
        <v>127</v>
      </c>
      <c r="C363" s="203" cm="1">
        <f t="array" ref="C363">IF('Data Table'!C364="", "-",
   IF('Data Table'!C364="-", "-",
      IF(ISNUMBER('Data Table'!C364*1), 'Data Table'!C364,
         IF(ISNUMBER(SEARCH("hrs", 'Data Table'!C364)),
            IFERROR(
               ROUND(SUMPRODUCT(
                  VALUE(LEFT(_xlfn.TEXTSPLIT('Data Table'!C364, CHAR(10)), FIND("-", _xlfn.TEXTSPLIT('Data Table'!C364, CHAR(10)))-1)) *
                  (VALUE(MID(_xlfn.TEXTSPLIT('Data Table'!C364, CHAR(10)), FIND("-", _xlfn.TEXTSPLIT('Data Table'!C364, CHAR(10)))+2,
                  SEARCH("hrs", _xlfn.TEXTSPLIT('Data Table'!C364, CHAR(10)))-SEARCH("-", _xlfn.TEXTSPLIT('Data Table'!C364, CHAR(10)))-2))/12)
               ), 2),
               "-"
            )
         )
      )
   )
)</f>
        <v>145</v>
      </c>
      <c r="D363" s="203" cm="1">
        <f t="array" ref="D363">IF('Data Table'!D364="", "-",
   IF('Data Table'!D364="-", "-",
      IF(ISNUMBER('Data Table'!D364*1), 'Data Table'!D364,
         IF(ISNUMBER(SEARCH("hrs", 'Data Table'!D364)),
            IFERROR(
               ROUND(SUMPRODUCT(
                  VALUE(LEFT(_xlfn.TEXTSPLIT('Data Table'!D364, CHAR(10)), FIND("-", _xlfn.TEXTSPLIT('Data Table'!D364, CHAR(10)))-1)) *
                  (VALUE(MID(_xlfn.TEXTSPLIT('Data Table'!D364, CHAR(10)), FIND("-", _xlfn.TEXTSPLIT('Data Table'!D364, CHAR(10)))+2,
                  SEARCH("hrs", _xlfn.TEXTSPLIT('Data Table'!D364, CHAR(10)))-SEARCH("-", _xlfn.TEXTSPLIT('Data Table'!D364, CHAR(10)))-2))/12)
               ), 2),
               "-"
            )
         )
      )
   )
)</f>
        <v>29</v>
      </c>
      <c r="E363" s="203" cm="1">
        <f t="array" ref="E363">IF('Data Table'!E364="", "-",
   IF('Data Table'!E364="-", "-",
      IF(ISNUMBER('Data Table'!E364*1), 'Data Table'!E364,
         IF(ISNUMBER(SEARCH("hrs", 'Data Table'!E364)),
            IFERROR(
               ROUND(SUMPRODUCT(
                  VALUE(LEFT(_xlfn.TEXTSPLIT('Data Table'!E364, CHAR(10)), FIND("-", _xlfn.TEXTSPLIT('Data Table'!E364, CHAR(10)))-1)) *
                  (VALUE(MID(_xlfn.TEXTSPLIT('Data Table'!E364, CHAR(10)), FIND("-", _xlfn.TEXTSPLIT('Data Table'!E364, CHAR(10)))+2,
                  SEARCH("hrs", _xlfn.TEXTSPLIT('Data Table'!E364, CHAR(10)))-SEARCH("-", _xlfn.TEXTSPLIT('Data Table'!E364, CHAR(10)))-2))/12)
               ), 2),
               "-"
            )
         )
      )
   )
)</f>
        <v>29</v>
      </c>
      <c r="F363" s="203" cm="1">
        <f t="array" ref="F363">IF('Data Table'!F364="", "-",
   IF('Data Table'!F364="-", "-",
      IF(ISNUMBER('Data Table'!F364*1), 'Data Table'!F364,
         IF(ISNUMBER(SEARCH("hrs", 'Data Table'!F364)),
            IFERROR(
               ROUND(SUMPRODUCT(
                  VALUE(LEFT(_xlfn.TEXTSPLIT('Data Table'!F364, CHAR(10)), FIND("-", _xlfn.TEXTSPLIT('Data Table'!F364, CHAR(10)))-1)) *
                  (VALUE(MID(_xlfn.TEXTSPLIT('Data Table'!F364, CHAR(10)), FIND("-", _xlfn.TEXTSPLIT('Data Table'!F364, CHAR(10)))+2,
                  SEARCH("hrs", _xlfn.TEXTSPLIT('Data Table'!F364, CHAR(10)))-SEARCH("-", _xlfn.TEXTSPLIT('Data Table'!F364, CHAR(10)))-2))/12)
               ), 2),
               "-"
            )
         )
      )
   )
)</f>
        <v>9</v>
      </c>
      <c r="G363" s="203" cm="1">
        <f t="array" ref="G363">IF('Data Table'!G364="", "-",
   IF('Data Table'!G364="-", "-",
      IF(ISNUMBER('Data Table'!G364*1), 'Data Table'!G364,
         IF(ISNUMBER(SEARCH("hrs", 'Data Table'!G364)),
            IFERROR(
               ROUND(SUMPRODUCT(
                  VALUE(LEFT(_xlfn.TEXTSPLIT('Data Table'!G364, CHAR(10)), FIND("-", _xlfn.TEXTSPLIT('Data Table'!G364, CHAR(10)))-1)) *
                  (VALUE(MID(_xlfn.TEXTSPLIT('Data Table'!G364, CHAR(10)), FIND("-", _xlfn.TEXTSPLIT('Data Table'!G364, CHAR(10)))+2,
                  SEARCH("hrs", _xlfn.TEXTSPLIT('Data Table'!G364, CHAR(10)))-SEARCH("-", _xlfn.TEXTSPLIT('Data Table'!G364, CHAR(10)))-2))/12)
               ), 2),
               "-"
            )
         )
      )
   )
)</f>
        <v>9</v>
      </c>
      <c r="H363" s="203" cm="1">
        <f t="array" ref="H363">IF('Data Table'!H364="", "-",
   IF('Data Table'!H364="-", "-",
      IF(ISNUMBER('Data Table'!H364*1), 'Data Table'!H364,
         IF(ISNUMBER(SEARCH("hrs", 'Data Table'!H364)),
            IFERROR(
               ROUND(SUMPRODUCT(
                  VALUE(LEFT(_xlfn.TEXTSPLIT('Data Table'!H364, CHAR(10)), FIND("-", _xlfn.TEXTSPLIT('Data Table'!H364, CHAR(10)))-1)) *
                  (VALUE(MID(_xlfn.TEXTSPLIT('Data Table'!H364, CHAR(10)), FIND("-", _xlfn.TEXTSPLIT('Data Table'!H364, CHAR(10)))+2,
                  SEARCH("hrs", _xlfn.TEXTSPLIT('Data Table'!H364, CHAR(10)))-SEARCH("-", _xlfn.TEXTSPLIT('Data Table'!H364, CHAR(10)))-2))/12)
               ), 2),
               "-"
            )
         )
      )
   )
)</f>
        <v>9</v>
      </c>
      <c r="I363" s="203" cm="1">
        <f t="array" ref="I363">IF('Data Table'!I364="", "-",
   IF('Data Table'!I364="-", "-",
      IF(ISNUMBER('Data Table'!I364*1), 'Data Table'!I364,
         IF(ISNUMBER(SEARCH("hrs", 'Data Table'!I364)),
            IFERROR(
               ROUND(SUMPRODUCT(
                  VALUE(LEFT(_xlfn.TEXTSPLIT('Data Table'!I364, CHAR(10)), FIND("-", _xlfn.TEXTSPLIT('Data Table'!I364, CHAR(10)))-1)) *
                  (VALUE(MID(_xlfn.TEXTSPLIT('Data Table'!I364, CHAR(10)), FIND("-", _xlfn.TEXTSPLIT('Data Table'!I364, CHAR(10)))+2,
                  SEARCH("hrs", _xlfn.TEXTSPLIT('Data Table'!I364, CHAR(10)))-SEARCH("-", _xlfn.TEXTSPLIT('Data Table'!I364, CHAR(10)))-2))/12)
               ), 2),
               "-"
            )
         )
      )
   )
)</f>
        <v>10</v>
      </c>
      <c r="J363" s="203" cm="1">
        <f t="array" ref="J363">IF('Data Table'!J364="", "-",
   IF('Data Table'!J364="-", "-",
      IF(ISNUMBER('Data Table'!J364*1), 'Data Table'!J364,
         IF(ISNUMBER(SEARCH("hrs", 'Data Table'!J364)),
            IFERROR(
               ROUND(SUMPRODUCT(
                  VALUE(LEFT(_xlfn.TEXTSPLIT('Data Table'!J364, CHAR(10)), FIND("-", _xlfn.TEXTSPLIT('Data Table'!J364, CHAR(10)))-1)) *
                  (VALUE(MID(_xlfn.TEXTSPLIT('Data Table'!J364, CHAR(10)), FIND("-", _xlfn.TEXTSPLIT('Data Table'!J364, CHAR(10)))+2,
                  SEARCH("hrs", _xlfn.TEXTSPLIT('Data Table'!J364, CHAR(10)))-SEARCH("-", _xlfn.TEXTSPLIT('Data Table'!J364, CHAR(10)))-2))/12)
               ), 2),
               "-"
            )
         )
      )
   )
)</f>
        <v>3</v>
      </c>
      <c r="K363" s="203" cm="1">
        <f t="array" ref="K363">IF('Data Table'!K364="", "-",
   IF('Data Table'!K364="-", "-",
      IF(ISNUMBER('Data Table'!K364*1), 'Data Table'!K364,
         IF(ISNUMBER(SEARCH("hrs", 'Data Table'!K364)),
            IFERROR(
               ROUND(SUMPRODUCT(
                  VALUE(LEFT(_xlfn.TEXTSPLIT('Data Table'!K364, CHAR(10)), FIND("-", _xlfn.TEXTSPLIT('Data Table'!K364, CHAR(10)))-1)) *
                  (VALUE(MID(_xlfn.TEXTSPLIT('Data Table'!K364, CHAR(10)), FIND("-", _xlfn.TEXTSPLIT('Data Table'!K364, CHAR(10)))+2,
                  SEARCH("hrs", _xlfn.TEXTSPLIT('Data Table'!K364, CHAR(10)))-SEARCH("-", _xlfn.TEXTSPLIT('Data Table'!K364, CHAR(10)))-2))/12)
               ), 2),
               "-"
            )
         )
      )
   )
)</f>
        <v>3</v>
      </c>
      <c r="L363" s="203" cm="1">
        <f t="array" ref="L363">IF('Data Table'!N364="", "-",
   IF('Data Table'!N364="-", "-",
      IF(ISNUMBER('Data Table'!N364*1), 'Data Table'!N364,
         IF(ISNUMBER(SEARCH("hrs", 'Data Table'!N364)),
            IFERROR(
               ROUND(SUMPRODUCT(
                  VALUE(LEFT(_xlfn.TEXTSPLIT('Data Table'!N364, CHAR(10)), FIND("-", _xlfn.TEXTSPLIT('Data Table'!N364, CHAR(10)))-1)) *
                  (VALUE(MID(_xlfn.TEXTSPLIT('Data Table'!N364, CHAR(10)), FIND("-", _xlfn.TEXTSPLIT('Data Table'!N364, CHAR(10)))+2,
                  SEARCH("hrs", _xlfn.TEXTSPLIT('Data Table'!N364, CHAR(10)))-SEARCH("-", _xlfn.TEXTSPLIT('Data Table'!N364, CHAR(10)))-2))/12)
               ), 2),
               "-"
            )
         )
      )
   )
)</f>
        <v>2</v>
      </c>
      <c r="M363" s="203" cm="1">
        <f t="array" ref="M363">IF('Data Table'!O364="", "-",
   IF('Data Table'!O364="-", "-",
      IF(ISNUMBER('Data Table'!O364*1), 'Data Table'!O364,
         IF(ISNUMBER(SEARCH("hrs", 'Data Table'!O364)),
            IFERROR(
               ROUND(SUMPRODUCT(
                  VALUE(LEFT(_xlfn.TEXTSPLIT('Data Table'!O364, CHAR(10)), FIND("-", _xlfn.TEXTSPLIT('Data Table'!O364, CHAR(10)))-1)) *
                  (VALUE(MID(_xlfn.TEXTSPLIT('Data Table'!O364, CHAR(10)), FIND("-", _xlfn.TEXTSPLIT('Data Table'!O364, CHAR(10)))+2,
                  SEARCH("hrs", _xlfn.TEXTSPLIT('Data Table'!O364, CHAR(10)))-SEARCH("-", _xlfn.TEXTSPLIT('Data Table'!O364, CHAR(10)))-2))/12)
               ), 2),
               "-"
            )
         )
      )
   )
)</f>
        <v>2</v>
      </c>
      <c r="N363" s="203" cm="1">
        <f t="array" ref="N363">IF('Data Table'!P364="", "-",
   IF('Data Table'!P364="-", "-",
      IF(ISNUMBER('Data Table'!P364*1), 'Data Table'!P364,
         IF(ISNUMBER(SEARCH("hrs", 'Data Table'!P364)),
            IFERROR(
               ROUND(SUMPRODUCT(
                  VALUE(LEFT(_xlfn.TEXTSPLIT('Data Table'!P364, CHAR(10)), FIND("-", _xlfn.TEXTSPLIT('Data Table'!P364, CHAR(10)))-1)) *
                  (VALUE(MID(_xlfn.TEXTSPLIT('Data Table'!P364, CHAR(10)), FIND("-", _xlfn.TEXTSPLIT('Data Table'!P364, CHAR(10)))+2,
                  SEARCH("hrs", _xlfn.TEXTSPLIT('Data Table'!P364, CHAR(10)))-SEARCH("-", _xlfn.TEXTSPLIT('Data Table'!P364, CHAR(10)))-2))/12)
               ), 2),
               "-"
            )
         )
      )
   )
)</f>
        <v>7</v>
      </c>
      <c r="O363" s="203" cm="1">
        <f t="array" ref="O363">IF('Data Table'!Q364="", "-",
   IF('Data Table'!Q364="-", "-",
      IF(ISNUMBER('Data Table'!Q364*1), 'Data Table'!Q364,
         IF(ISNUMBER(SEARCH("hrs", 'Data Table'!Q364)),
            IFERROR(
               ROUND(SUMPRODUCT(
                  VALUE(LEFT(_xlfn.TEXTSPLIT('Data Table'!Q364, CHAR(10)), FIND("-", _xlfn.TEXTSPLIT('Data Table'!Q364, CHAR(10)))-1)) *
                  (VALUE(MID(_xlfn.TEXTSPLIT('Data Table'!Q364, CHAR(10)), FIND("-", _xlfn.TEXTSPLIT('Data Table'!Q364, CHAR(10)))+2,
                  SEARCH("hrs", _xlfn.TEXTSPLIT('Data Table'!Q364, CHAR(10)))-SEARCH("-", _xlfn.TEXTSPLIT('Data Table'!Q364, CHAR(10)))-2))/12)
               ), 2),
               "-"
            )
         )
      )
   )
)</f>
        <v>6</v>
      </c>
      <c r="P363" s="203" cm="1">
        <f t="array" ref="P363">IF('Data Table'!R364="", "-",
   IF('Data Table'!R364="-", "-",
      IF(ISNUMBER('Data Table'!R364*1), 'Data Table'!R364,
         IF(ISNUMBER(SEARCH("hrs", 'Data Table'!R364)),
            IFERROR(
               ROUND(SUMPRODUCT(
                  VALUE(LEFT(_xlfn.TEXTSPLIT('Data Table'!R364, CHAR(10)), FIND("-", _xlfn.TEXTSPLIT('Data Table'!R364, CHAR(10)))-1)) *
                  (VALUE(MID(_xlfn.TEXTSPLIT('Data Table'!R364, CHAR(10)), FIND("-", _xlfn.TEXTSPLIT('Data Table'!R364, CHAR(10)))+2,
                  SEARCH("hrs", _xlfn.TEXTSPLIT('Data Table'!R364, CHAR(10)))-SEARCH("-", _xlfn.TEXTSPLIT('Data Table'!R364, CHAR(10)))-2))/12)
               ), 2),
               "-"
            )
         )
      )
   )
)</f>
        <v>3</v>
      </c>
      <c r="Q363" s="203" cm="1">
        <f t="array" ref="Q363">IF('Data Table'!S364="", "-",
   IF('Data Table'!S364="-", "-",
      IF(ISNUMBER('Data Table'!S364*1), 'Data Table'!S364,
         IF(ISNUMBER(SEARCH("hrs", 'Data Table'!S364)),
            IFERROR(
               ROUND(SUMPRODUCT(
                  VALUE(LEFT(_xlfn.TEXTSPLIT('Data Table'!S364, CHAR(10)), FIND("-", _xlfn.TEXTSPLIT('Data Table'!S364, CHAR(10)))-1)) *
                  (VALUE(MID(_xlfn.TEXTSPLIT('Data Table'!S364, CHAR(10)), FIND("-", _xlfn.TEXTSPLIT('Data Table'!S364, CHAR(10)))+2,
                  SEARCH("hrs", _xlfn.TEXTSPLIT('Data Table'!S364, CHAR(10)))-SEARCH("-", _xlfn.TEXTSPLIT('Data Table'!S364, CHAR(10)))-2))/12)
               ), 2),
               "-"
            )
         )
      )
   )
)</f>
        <v>3</v>
      </c>
      <c r="R363" s="203" cm="1">
        <f t="array" ref="R363">IF('Data Table'!T364="", "-",
   IF('Data Table'!T364="-", "-",
      IF(ISNUMBER('Data Table'!T364*1), 'Data Table'!T364,
         IF(ISNUMBER(SEARCH("hrs", 'Data Table'!T364)),
            IFERROR(
               ROUND(SUMPRODUCT(
                  VALUE(LEFT(_xlfn.TEXTSPLIT('Data Table'!T364, CHAR(10)), FIND("-", _xlfn.TEXTSPLIT('Data Table'!T364, CHAR(10)))-1)) *
                  (VALUE(MID(_xlfn.TEXTSPLIT('Data Table'!T364, CHAR(10)), FIND("-", _xlfn.TEXTSPLIT('Data Table'!T364, CHAR(10)))+2,
                  SEARCH("hrs", _xlfn.TEXTSPLIT('Data Table'!T364, CHAR(10)))-SEARCH("-", _xlfn.TEXTSPLIT('Data Table'!T364, CHAR(10)))-2))/12)
               ), 2),
               "-"
            )
         )
      )
   )
)</f>
        <v>7</v>
      </c>
      <c r="S363" s="203" cm="1">
        <f t="array" ref="S363">IF('Data Table'!U364="", "-",
   IF('Data Table'!U364="-", "-",
      IF(ISNUMBER('Data Table'!U364*1), 'Data Table'!U364,
         IF(ISNUMBER(SEARCH("hrs", 'Data Table'!U364)),
            IFERROR(
               ROUND(SUMPRODUCT(
                  VALUE(LEFT(_xlfn.TEXTSPLIT('Data Table'!U364, CHAR(10)), FIND("-", _xlfn.TEXTSPLIT('Data Table'!U364, CHAR(10)))-1)) *
                  (VALUE(MID(_xlfn.TEXTSPLIT('Data Table'!U364, CHAR(10)), FIND("-", _xlfn.TEXTSPLIT('Data Table'!U364, CHAR(10)))+2,
                  SEARCH("hrs", _xlfn.TEXTSPLIT('Data Table'!U364, CHAR(10)))-SEARCH("-", _xlfn.TEXTSPLIT('Data Table'!U364, CHAR(10)))-2))/12)
               ), 2),
               "-"
            )
         )
      )
   )
)</f>
        <v>7</v>
      </c>
      <c r="T363" s="414">
        <f>'Data Table'!X364</f>
        <v>27399.139225059091</v>
      </c>
      <c r="U363" s="414">
        <f>'Data Table'!Y364</f>
        <v>71938</v>
      </c>
      <c r="V363" s="414">
        <f>'Data Table'!Z364</f>
        <v>996.40957320587142</v>
      </c>
    </row>
    <row r="364" spans="1:22" ht="15.75" customHeight="1">
      <c r="A364" s="405">
        <v>45674</v>
      </c>
      <c r="B364" s="203" cm="1">
        <f t="array" ref="B364">IF('Data Table'!B365="", "-",
   IF('Data Table'!B365="-", "-",
      IF(ISNUMBER('Data Table'!B365*1), 'Data Table'!B365,
         IF(ISNUMBER(SEARCH("hrs", 'Data Table'!B365)),
            IFERROR(
               ROUND(SUMPRODUCT(
                  VALUE(LEFT(_xlfn.TEXTSPLIT('Data Table'!B365, CHAR(10)), FIND("-", _xlfn.TEXTSPLIT('Data Table'!B365, CHAR(10)))-1)) *
                  (VALUE(MID(_xlfn.TEXTSPLIT('Data Table'!B365, CHAR(10)), FIND("-", _xlfn.TEXTSPLIT('Data Table'!B365, CHAR(10)))+2,
                  SEARCH("hrs", _xlfn.TEXTSPLIT('Data Table'!B365, CHAR(10)))-SEARCH("-", _xlfn.TEXTSPLIT('Data Table'!B365, CHAR(10)))-2))/12)
               ), 2),
               "-"
            )
         )
      )
   )
)</f>
        <v>148</v>
      </c>
      <c r="C364" s="203" cm="1">
        <f t="array" ref="C364">IF('Data Table'!C365="", "-",
   IF('Data Table'!C365="-", "-",
      IF(ISNUMBER('Data Table'!C365*1), 'Data Table'!C365,
         IF(ISNUMBER(SEARCH("hrs", 'Data Table'!C365)),
            IFERROR(
               ROUND(SUMPRODUCT(
                  VALUE(LEFT(_xlfn.TEXTSPLIT('Data Table'!C365, CHAR(10)), FIND("-", _xlfn.TEXTSPLIT('Data Table'!C365, CHAR(10)))-1)) *
                  (VALUE(MID(_xlfn.TEXTSPLIT('Data Table'!C365, CHAR(10)), FIND("-", _xlfn.TEXTSPLIT('Data Table'!C365, CHAR(10)))+2,
                  SEARCH("hrs", _xlfn.TEXTSPLIT('Data Table'!C365, CHAR(10)))-SEARCH("-", _xlfn.TEXTSPLIT('Data Table'!C365, CHAR(10)))-2))/12)
               ), 2),
               "-"
            )
         )
      )
   )
)</f>
        <v>140</v>
      </c>
      <c r="D364" s="203" cm="1">
        <f t="array" ref="D364">IF('Data Table'!D365="", "-",
   IF('Data Table'!D365="-", "-",
      IF(ISNUMBER('Data Table'!D365*1), 'Data Table'!D365,
         IF(ISNUMBER(SEARCH("hrs", 'Data Table'!D365)),
            IFERROR(
               ROUND(SUMPRODUCT(
                  VALUE(LEFT(_xlfn.TEXTSPLIT('Data Table'!D365, CHAR(10)), FIND("-", _xlfn.TEXTSPLIT('Data Table'!D365, CHAR(10)))-1)) *
                  (VALUE(MID(_xlfn.TEXTSPLIT('Data Table'!D365, CHAR(10)), FIND("-", _xlfn.TEXTSPLIT('Data Table'!D365, CHAR(10)))+2,
                  SEARCH("hrs", _xlfn.TEXTSPLIT('Data Table'!D365, CHAR(10)))-SEARCH("-", _xlfn.TEXTSPLIT('Data Table'!D365, CHAR(10)))-2))/12)
               ), 2),
               "-"
            )
         )
      )
   )
)</f>
        <v>30</v>
      </c>
      <c r="E364" s="203" cm="1">
        <f t="array" ref="E364">IF('Data Table'!E365="", "-",
   IF('Data Table'!E365="-", "-",
      IF(ISNUMBER('Data Table'!E365*1), 'Data Table'!E365,
         IF(ISNUMBER(SEARCH("hrs", 'Data Table'!E365)),
            IFERROR(
               ROUND(SUMPRODUCT(
                  VALUE(LEFT(_xlfn.TEXTSPLIT('Data Table'!E365, CHAR(10)), FIND("-", _xlfn.TEXTSPLIT('Data Table'!E365, CHAR(10)))-1)) *
                  (VALUE(MID(_xlfn.TEXTSPLIT('Data Table'!E365, CHAR(10)), FIND("-", _xlfn.TEXTSPLIT('Data Table'!E365, CHAR(10)))+2,
                  SEARCH("hrs", _xlfn.TEXTSPLIT('Data Table'!E365, CHAR(10)))-SEARCH("-", _xlfn.TEXTSPLIT('Data Table'!E365, CHAR(10)))-2))/12)
               ), 2),
               "-"
            )
         )
      )
   )
)</f>
        <v>29</v>
      </c>
      <c r="F364" s="203" cm="1">
        <f t="array" ref="F364">IF('Data Table'!F365="", "-",
   IF('Data Table'!F365="-", "-",
      IF(ISNUMBER('Data Table'!F365*1), 'Data Table'!F365,
         IF(ISNUMBER(SEARCH("hrs", 'Data Table'!F365)),
            IFERROR(
               ROUND(SUMPRODUCT(
                  VALUE(LEFT(_xlfn.TEXTSPLIT('Data Table'!F365, CHAR(10)), FIND("-", _xlfn.TEXTSPLIT('Data Table'!F365, CHAR(10)))-1)) *
                  (VALUE(MID(_xlfn.TEXTSPLIT('Data Table'!F365, CHAR(10)), FIND("-", _xlfn.TEXTSPLIT('Data Table'!F365, CHAR(10)))+2,
                  SEARCH("hrs", _xlfn.TEXTSPLIT('Data Table'!F365, CHAR(10)))-SEARCH("-", _xlfn.TEXTSPLIT('Data Table'!F365, CHAR(10)))-2))/12)
               ), 2),
               "-"
            )
         )
      )
   )
)</f>
        <v>9</v>
      </c>
      <c r="G364" s="203" cm="1">
        <f t="array" ref="G364">IF('Data Table'!G365="", "-",
   IF('Data Table'!G365="-", "-",
      IF(ISNUMBER('Data Table'!G365*1), 'Data Table'!G365,
         IF(ISNUMBER(SEARCH("hrs", 'Data Table'!G365)),
            IFERROR(
               ROUND(SUMPRODUCT(
                  VALUE(LEFT(_xlfn.TEXTSPLIT('Data Table'!G365, CHAR(10)), FIND("-", _xlfn.TEXTSPLIT('Data Table'!G365, CHAR(10)))-1)) *
                  (VALUE(MID(_xlfn.TEXTSPLIT('Data Table'!G365, CHAR(10)), FIND("-", _xlfn.TEXTSPLIT('Data Table'!G365, CHAR(10)))+2,
                  SEARCH("hrs", _xlfn.TEXTSPLIT('Data Table'!G365, CHAR(10)))-SEARCH("-", _xlfn.TEXTSPLIT('Data Table'!G365, CHAR(10)))-2))/12)
               ), 2),
               "-"
            )
         )
      )
   )
)</f>
        <v>9</v>
      </c>
      <c r="H364" s="203" cm="1">
        <f t="array" ref="H364">IF('Data Table'!H365="", "-",
   IF('Data Table'!H365="-", "-",
      IF(ISNUMBER('Data Table'!H365*1), 'Data Table'!H365,
         IF(ISNUMBER(SEARCH("hrs", 'Data Table'!H365)),
            IFERROR(
               ROUND(SUMPRODUCT(
                  VALUE(LEFT(_xlfn.TEXTSPLIT('Data Table'!H365, CHAR(10)), FIND("-", _xlfn.TEXTSPLIT('Data Table'!H365, CHAR(10)))-1)) *
                  (VALUE(MID(_xlfn.TEXTSPLIT('Data Table'!H365, CHAR(10)), FIND("-", _xlfn.TEXTSPLIT('Data Table'!H365, CHAR(10)))+2,
                  SEARCH("hrs", _xlfn.TEXTSPLIT('Data Table'!H365, CHAR(10)))-SEARCH("-", _xlfn.TEXTSPLIT('Data Table'!H365, CHAR(10)))-2))/12)
               ), 2),
               "-"
            )
         )
      )
   )
)</f>
        <v>10</v>
      </c>
      <c r="I364" s="203" cm="1">
        <f t="array" ref="I364">IF('Data Table'!I365="", "-",
   IF('Data Table'!I365="-", "-",
      IF(ISNUMBER('Data Table'!I365*1), 'Data Table'!I365,
         IF(ISNUMBER(SEARCH("hrs", 'Data Table'!I365)),
            IFERROR(
               ROUND(SUMPRODUCT(
                  VALUE(LEFT(_xlfn.TEXTSPLIT('Data Table'!I365, CHAR(10)), FIND("-", _xlfn.TEXTSPLIT('Data Table'!I365, CHAR(10)))-1)) *
                  (VALUE(MID(_xlfn.TEXTSPLIT('Data Table'!I365, CHAR(10)), FIND("-", _xlfn.TEXTSPLIT('Data Table'!I365, CHAR(10)))+2,
                  SEARCH("hrs", _xlfn.TEXTSPLIT('Data Table'!I365, CHAR(10)))-SEARCH("-", _xlfn.TEXTSPLIT('Data Table'!I365, CHAR(10)))-2))/12)
               ), 2),
               "-"
            )
         )
      )
   )
)</f>
        <v>11</v>
      </c>
      <c r="J364" s="203" cm="1">
        <f t="array" ref="J364">IF('Data Table'!J365="", "-",
   IF('Data Table'!J365="-", "-",
      IF(ISNUMBER('Data Table'!J365*1), 'Data Table'!J365,
         IF(ISNUMBER(SEARCH("hrs", 'Data Table'!J365)),
            IFERROR(
               ROUND(SUMPRODUCT(
                  VALUE(LEFT(_xlfn.TEXTSPLIT('Data Table'!J365, CHAR(10)), FIND("-", _xlfn.TEXTSPLIT('Data Table'!J365, CHAR(10)))-1)) *
                  (VALUE(MID(_xlfn.TEXTSPLIT('Data Table'!J365, CHAR(10)), FIND("-", _xlfn.TEXTSPLIT('Data Table'!J365, CHAR(10)))+2,
                  SEARCH("hrs", _xlfn.TEXTSPLIT('Data Table'!J365, CHAR(10)))-SEARCH("-", _xlfn.TEXTSPLIT('Data Table'!J365, CHAR(10)))-2))/12)
               ), 2),
               "-"
            )
         )
      )
   )
)</f>
        <v>3</v>
      </c>
      <c r="K364" s="203" cm="1">
        <f t="array" ref="K364">IF('Data Table'!K365="", "-",
   IF('Data Table'!K365="-", "-",
      IF(ISNUMBER('Data Table'!K365*1), 'Data Table'!K365,
         IF(ISNUMBER(SEARCH("hrs", 'Data Table'!K365)),
            IFERROR(
               ROUND(SUMPRODUCT(
                  VALUE(LEFT(_xlfn.TEXTSPLIT('Data Table'!K365, CHAR(10)), FIND("-", _xlfn.TEXTSPLIT('Data Table'!K365, CHAR(10)))-1)) *
                  (VALUE(MID(_xlfn.TEXTSPLIT('Data Table'!K365, CHAR(10)), FIND("-", _xlfn.TEXTSPLIT('Data Table'!K365, CHAR(10)))+2,
                  SEARCH("hrs", _xlfn.TEXTSPLIT('Data Table'!K365, CHAR(10)))-SEARCH("-", _xlfn.TEXTSPLIT('Data Table'!K365, CHAR(10)))-2))/12)
               ), 2),
               "-"
            )
         )
      )
   )
)</f>
        <v>4</v>
      </c>
      <c r="L364" s="203" cm="1">
        <f t="array" ref="L364">IF('Data Table'!N365="", "-",
   IF('Data Table'!N365="-", "-",
      IF(ISNUMBER('Data Table'!N365*1), 'Data Table'!N365,
         IF(ISNUMBER(SEARCH("hrs", 'Data Table'!N365)),
            IFERROR(
               ROUND(SUMPRODUCT(
                  VALUE(LEFT(_xlfn.TEXTSPLIT('Data Table'!N365, CHAR(10)), FIND("-", _xlfn.TEXTSPLIT('Data Table'!N365, CHAR(10)))-1)) *
                  (VALUE(MID(_xlfn.TEXTSPLIT('Data Table'!N365, CHAR(10)), FIND("-", _xlfn.TEXTSPLIT('Data Table'!N365, CHAR(10)))+2,
                  SEARCH("hrs", _xlfn.TEXTSPLIT('Data Table'!N365, CHAR(10)))-SEARCH("-", _xlfn.TEXTSPLIT('Data Table'!N365, CHAR(10)))-2))/12)
               ), 2),
               "-"
            )
         )
      )
   )
)</f>
        <v>2</v>
      </c>
      <c r="M364" s="203" cm="1">
        <f t="array" ref="M364">IF('Data Table'!O365="", "-",
   IF('Data Table'!O365="-", "-",
      IF(ISNUMBER('Data Table'!O365*1), 'Data Table'!O365,
         IF(ISNUMBER(SEARCH("hrs", 'Data Table'!O365)),
            IFERROR(
               ROUND(SUMPRODUCT(
                  VALUE(LEFT(_xlfn.TEXTSPLIT('Data Table'!O365, CHAR(10)), FIND("-", _xlfn.TEXTSPLIT('Data Table'!O365, CHAR(10)))-1)) *
                  (VALUE(MID(_xlfn.TEXTSPLIT('Data Table'!O365, CHAR(10)), FIND("-", _xlfn.TEXTSPLIT('Data Table'!O365, CHAR(10)))+2,
                  SEARCH("hrs", _xlfn.TEXTSPLIT('Data Table'!O365, CHAR(10)))-SEARCH("-", _xlfn.TEXTSPLIT('Data Table'!O365, CHAR(10)))-2))/12)
               ), 2),
               "-"
            )
         )
      )
   )
)</f>
        <v>1.25</v>
      </c>
      <c r="N364" s="203" cm="1">
        <f t="array" ref="N364">IF('Data Table'!P365="", "-",
   IF('Data Table'!P365="-", "-",
      IF(ISNUMBER('Data Table'!P365*1), 'Data Table'!P365,
         IF(ISNUMBER(SEARCH("hrs", 'Data Table'!P365)),
            IFERROR(
               ROUND(SUMPRODUCT(
                  VALUE(LEFT(_xlfn.TEXTSPLIT('Data Table'!P365, CHAR(10)), FIND("-", _xlfn.TEXTSPLIT('Data Table'!P365, CHAR(10)))-1)) *
                  (VALUE(MID(_xlfn.TEXTSPLIT('Data Table'!P365, CHAR(10)), FIND("-", _xlfn.TEXTSPLIT('Data Table'!P365, CHAR(10)))+2,
                  SEARCH("hrs", _xlfn.TEXTSPLIT('Data Table'!P365, CHAR(10)))-SEARCH("-", _xlfn.TEXTSPLIT('Data Table'!P365, CHAR(10)))-2))/12)
               ), 2),
               "-"
            )
         )
      )
   )
)</f>
        <v>7</v>
      </c>
      <c r="O364" s="203" cm="1">
        <f t="array" ref="O364">IF('Data Table'!Q365="", "-",
   IF('Data Table'!Q365="-", "-",
      IF(ISNUMBER('Data Table'!Q365*1), 'Data Table'!Q365,
         IF(ISNUMBER(SEARCH("hrs", 'Data Table'!Q365)),
            IFERROR(
               ROUND(SUMPRODUCT(
                  VALUE(LEFT(_xlfn.TEXTSPLIT('Data Table'!Q365, CHAR(10)), FIND("-", _xlfn.TEXTSPLIT('Data Table'!Q365, CHAR(10)))-1)) *
                  (VALUE(MID(_xlfn.TEXTSPLIT('Data Table'!Q365, CHAR(10)), FIND("-", _xlfn.TEXTSPLIT('Data Table'!Q365, CHAR(10)))+2,
                  SEARCH("hrs", _xlfn.TEXTSPLIT('Data Table'!Q365, CHAR(10)))-SEARCH("-", _xlfn.TEXTSPLIT('Data Table'!Q365, CHAR(10)))-2))/12)
               ), 2),
               "-"
            )
         )
      )
   )
)</f>
        <v>6</v>
      </c>
      <c r="P364" s="203" cm="1">
        <f t="array" ref="P364">IF('Data Table'!R365="", "-",
   IF('Data Table'!R365="-", "-",
      IF(ISNUMBER('Data Table'!R365*1), 'Data Table'!R365,
         IF(ISNUMBER(SEARCH("hrs", 'Data Table'!R365)),
            IFERROR(
               ROUND(SUMPRODUCT(
                  VALUE(LEFT(_xlfn.TEXTSPLIT('Data Table'!R365, CHAR(10)), FIND("-", _xlfn.TEXTSPLIT('Data Table'!R365, CHAR(10)))-1)) *
                  (VALUE(MID(_xlfn.TEXTSPLIT('Data Table'!R365, CHAR(10)), FIND("-", _xlfn.TEXTSPLIT('Data Table'!R365, CHAR(10)))+2,
                  SEARCH("hrs", _xlfn.TEXTSPLIT('Data Table'!R365, CHAR(10)))-SEARCH("-", _xlfn.TEXTSPLIT('Data Table'!R365, CHAR(10)))-2))/12)
               ), 2),
               "-"
            )
         )
      )
   )
)</f>
        <v>3</v>
      </c>
      <c r="Q364" s="203" cm="1">
        <f t="array" ref="Q364">IF('Data Table'!S365="", "-",
   IF('Data Table'!S365="-", "-",
      IF(ISNUMBER('Data Table'!S365*1), 'Data Table'!S365,
         IF(ISNUMBER(SEARCH("hrs", 'Data Table'!S365)),
            IFERROR(
               ROUND(SUMPRODUCT(
                  VALUE(LEFT(_xlfn.TEXTSPLIT('Data Table'!S365, CHAR(10)), FIND("-", _xlfn.TEXTSPLIT('Data Table'!S365, CHAR(10)))-1)) *
                  (VALUE(MID(_xlfn.TEXTSPLIT('Data Table'!S365, CHAR(10)), FIND("-", _xlfn.TEXTSPLIT('Data Table'!S365, CHAR(10)))+2,
                  SEARCH("hrs", _xlfn.TEXTSPLIT('Data Table'!S365, CHAR(10)))-SEARCH("-", _xlfn.TEXTSPLIT('Data Table'!S365, CHAR(10)))-2))/12)
               ), 2),
               "-"
            )
         )
      )
   )
)</f>
        <v>3</v>
      </c>
      <c r="R364" s="203" cm="1">
        <f t="array" ref="R364">IF('Data Table'!T365="", "-",
   IF('Data Table'!T365="-", "-",
      IF(ISNUMBER('Data Table'!T365*1), 'Data Table'!T365,
         IF(ISNUMBER(SEARCH("hrs", 'Data Table'!T365)),
            IFERROR(
               ROUND(SUMPRODUCT(
                  VALUE(LEFT(_xlfn.TEXTSPLIT('Data Table'!T365, CHAR(10)), FIND("-", _xlfn.TEXTSPLIT('Data Table'!T365, CHAR(10)))-1)) *
                  (VALUE(MID(_xlfn.TEXTSPLIT('Data Table'!T365, CHAR(10)), FIND("-", _xlfn.TEXTSPLIT('Data Table'!T365, CHAR(10)))+2,
                  SEARCH("hrs", _xlfn.TEXTSPLIT('Data Table'!T365, CHAR(10)))-SEARCH("-", _xlfn.TEXTSPLIT('Data Table'!T365, CHAR(10)))-2))/12)
               ), 2),
               "-"
            )
         )
      )
   )
)</f>
        <v>7</v>
      </c>
      <c r="S364" s="203" cm="1">
        <f t="array" ref="S364">IF('Data Table'!U365="", "-",
   IF('Data Table'!U365="-", "-",
      IF(ISNUMBER('Data Table'!U365*1), 'Data Table'!U365,
         IF(ISNUMBER(SEARCH("hrs", 'Data Table'!U365)),
            IFERROR(
               ROUND(SUMPRODUCT(
                  VALUE(LEFT(_xlfn.TEXTSPLIT('Data Table'!U365, CHAR(10)), FIND("-", _xlfn.TEXTSPLIT('Data Table'!U365, CHAR(10)))-1)) *
                  (VALUE(MID(_xlfn.TEXTSPLIT('Data Table'!U365, CHAR(10)), FIND("-", _xlfn.TEXTSPLIT('Data Table'!U365, CHAR(10)))+2,
                  SEARCH("hrs", _xlfn.TEXTSPLIT('Data Table'!U365, CHAR(10)))-SEARCH("-", _xlfn.TEXTSPLIT('Data Table'!U365, CHAR(10)))-2))/12)
               ), 2),
               "-"
            )
         )
      )
   )
)</f>
        <v>7</v>
      </c>
      <c r="T364" s="414">
        <f>'Data Table'!X365</f>
        <v>27461.007122607753</v>
      </c>
      <c r="U364" s="414">
        <f>'Data Table'!Y365</f>
        <v>75281</v>
      </c>
      <c r="V364" s="414">
        <f>'Data Table'!Z365</f>
        <v>1050.8910937869123</v>
      </c>
    </row>
    <row r="365" spans="1:22" ht="15.75" customHeight="1">
      <c r="A365" s="405">
        <v>45675</v>
      </c>
      <c r="B365" s="203" cm="1">
        <f t="array" ref="B365">IF('Data Table'!B366="", "-",
   IF('Data Table'!B366="-", "-",
      IF(ISNUMBER('Data Table'!B366*1), 'Data Table'!B366,
         IF(ISNUMBER(SEARCH("hrs", 'Data Table'!B366)),
            IFERROR(
               ROUND(SUMPRODUCT(
                  VALUE(LEFT(_xlfn.TEXTSPLIT('Data Table'!B366, CHAR(10)), FIND("-", _xlfn.TEXTSPLIT('Data Table'!B366, CHAR(10)))-1)) *
                  (VALUE(MID(_xlfn.TEXTSPLIT('Data Table'!B366, CHAR(10)), FIND("-", _xlfn.TEXTSPLIT('Data Table'!B366, CHAR(10)))+2,
                  SEARCH("hrs", _xlfn.TEXTSPLIT('Data Table'!B366, CHAR(10)))-SEARCH("-", _xlfn.TEXTSPLIT('Data Table'!B366, CHAR(10)))-2))/12)
               ), 2),
               "-"
            )
         )
      )
   )
)</f>
        <v>168</v>
      </c>
      <c r="C365" s="203" cm="1">
        <f t="array" ref="C365">IF('Data Table'!C366="", "-",
   IF('Data Table'!C366="-", "-",
      IF(ISNUMBER('Data Table'!C366*1), 'Data Table'!C366,
         IF(ISNUMBER(SEARCH("hrs", 'Data Table'!C366)),
            IFERROR(
               ROUND(SUMPRODUCT(
                  VALUE(LEFT(_xlfn.TEXTSPLIT('Data Table'!C366, CHAR(10)), FIND("-", _xlfn.TEXTSPLIT('Data Table'!C366, CHAR(10)))-1)) *
                  (VALUE(MID(_xlfn.TEXTSPLIT('Data Table'!C366, CHAR(10)), FIND("-", _xlfn.TEXTSPLIT('Data Table'!C366, CHAR(10)))+2,
                  SEARCH("hrs", _xlfn.TEXTSPLIT('Data Table'!C366, CHAR(10)))-SEARCH("-", _xlfn.TEXTSPLIT('Data Table'!C366, CHAR(10)))-2))/12)
               ), 2),
               "-"
            )
         )
      )
   )
)</f>
        <v>136</v>
      </c>
      <c r="D365" s="203" cm="1">
        <f t="array" ref="D365">IF('Data Table'!D366="", "-",
   IF('Data Table'!D366="-", "-",
      IF(ISNUMBER('Data Table'!D366*1), 'Data Table'!D366,
         IF(ISNUMBER(SEARCH("hrs", 'Data Table'!D366)),
            IFERROR(
               ROUND(SUMPRODUCT(
                  VALUE(LEFT(_xlfn.TEXTSPLIT('Data Table'!D366, CHAR(10)), FIND("-", _xlfn.TEXTSPLIT('Data Table'!D366, CHAR(10)))-1)) *
                  (VALUE(MID(_xlfn.TEXTSPLIT('Data Table'!D366, CHAR(10)), FIND("-", _xlfn.TEXTSPLIT('Data Table'!D366, CHAR(10)))+2,
                  SEARCH("hrs", _xlfn.TEXTSPLIT('Data Table'!D366, CHAR(10)))-SEARCH("-", _xlfn.TEXTSPLIT('Data Table'!D366, CHAR(10)))-2))/12)
               ), 2),
               "-"
            )
         )
      )
   )
)</f>
        <v>30</v>
      </c>
      <c r="E365" s="203" cm="1">
        <f t="array" ref="E365">IF('Data Table'!E366="", "-",
   IF('Data Table'!E366="-", "-",
      IF(ISNUMBER('Data Table'!E366*1), 'Data Table'!E366,
         IF(ISNUMBER(SEARCH("hrs", 'Data Table'!E366)),
            IFERROR(
               ROUND(SUMPRODUCT(
                  VALUE(LEFT(_xlfn.TEXTSPLIT('Data Table'!E366, CHAR(10)), FIND("-", _xlfn.TEXTSPLIT('Data Table'!E366, CHAR(10)))-1)) *
                  (VALUE(MID(_xlfn.TEXTSPLIT('Data Table'!E366, CHAR(10)), FIND("-", _xlfn.TEXTSPLIT('Data Table'!E366, CHAR(10)))+2,
                  SEARCH("hrs", _xlfn.TEXTSPLIT('Data Table'!E366, CHAR(10)))-SEARCH("-", _xlfn.TEXTSPLIT('Data Table'!E366, CHAR(10)))-2))/12)
               ), 2),
               "-"
            )
         )
      )
   )
)</f>
        <v>26</v>
      </c>
      <c r="F365" s="203" cm="1">
        <f t="array" ref="F365">IF('Data Table'!F366="", "-",
   IF('Data Table'!F366="-", "-",
      IF(ISNUMBER('Data Table'!F366*1), 'Data Table'!F366,
         IF(ISNUMBER(SEARCH("hrs", 'Data Table'!F366)),
            IFERROR(
               ROUND(SUMPRODUCT(
                  VALUE(LEFT(_xlfn.TEXTSPLIT('Data Table'!F366, CHAR(10)), FIND("-", _xlfn.TEXTSPLIT('Data Table'!F366, CHAR(10)))-1)) *
                  (VALUE(MID(_xlfn.TEXTSPLIT('Data Table'!F366, CHAR(10)), FIND("-", _xlfn.TEXTSPLIT('Data Table'!F366, CHAR(10)))+2,
                  SEARCH("hrs", _xlfn.TEXTSPLIT('Data Table'!F366, CHAR(10)))-SEARCH("-", _xlfn.TEXTSPLIT('Data Table'!F366, CHAR(10)))-2))/12)
               ), 2),
               "-"
            )
         )
      )
   )
)</f>
        <v>9</v>
      </c>
      <c r="G365" s="203" cm="1">
        <f t="array" ref="G365">IF('Data Table'!G366="", "-",
   IF('Data Table'!G366="-", "-",
      IF(ISNUMBER('Data Table'!G366*1), 'Data Table'!G366,
         IF(ISNUMBER(SEARCH("hrs", 'Data Table'!G366)),
            IFERROR(
               ROUND(SUMPRODUCT(
                  VALUE(LEFT(_xlfn.TEXTSPLIT('Data Table'!G366, CHAR(10)), FIND("-", _xlfn.TEXTSPLIT('Data Table'!G366, CHAR(10)))-1)) *
                  (VALUE(MID(_xlfn.TEXTSPLIT('Data Table'!G366, CHAR(10)), FIND("-", _xlfn.TEXTSPLIT('Data Table'!G366, CHAR(10)))+2,
                  SEARCH("hrs", _xlfn.TEXTSPLIT('Data Table'!G366, CHAR(10)))-SEARCH("-", _xlfn.TEXTSPLIT('Data Table'!G366, CHAR(10)))-2))/12)
               ), 2),
               "-"
            )
         )
      )
   )
)</f>
        <v>9</v>
      </c>
      <c r="H365" s="203" cm="1">
        <f t="array" ref="H365">IF('Data Table'!H366="", "-",
   IF('Data Table'!H366="-", "-",
      IF(ISNUMBER('Data Table'!H366*1), 'Data Table'!H366,
         IF(ISNUMBER(SEARCH("hrs", 'Data Table'!H366)),
            IFERROR(
               ROUND(SUMPRODUCT(
                  VALUE(LEFT(_xlfn.TEXTSPLIT('Data Table'!H366, CHAR(10)), FIND("-", _xlfn.TEXTSPLIT('Data Table'!H366, CHAR(10)))-1)) *
                  (VALUE(MID(_xlfn.TEXTSPLIT('Data Table'!H366, CHAR(10)), FIND("-", _xlfn.TEXTSPLIT('Data Table'!H366, CHAR(10)))+2,
                  SEARCH("hrs", _xlfn.TEXTSPLIT('Data Table'!H366, CHAR(10)))-SEARCH("-", _xlfn.TEXTSPLIT('Data Table'!H366, CHAR(10)))-2))/12)
               ), 2),
               "-"
            )
         )
      )
   )
)</f>
        <v>10</v>
      </c>
      <c r="I365" s="203" cm="1">
        <f t="array" ref="I365">IF('Data Table'!I366="", "-",
   IF('Data Table'!I366="-", "-",
      IF(ISNUMBER('Data Table'!I366*1), 'Data Table'!I366,
         IF(ISNUMBER(SEARCH("hrs", 'Data Table'!I366)),
            IFERROR(
               ROUND(SUMPRODUCT(
                  VALUE(LEFT(_xlfn.TEXTSPLIT('Data Table'!I366, CHAR(10)), FIND("-", _xlfn.TEXTSPLIT('Data Table'!I366, CHAR(10)))-1)) *
                  (VALUE(MID(_xlfn.TEXTSPLIT('Data Table'!I366, CHAR(10)), FIND("-", _xlfn.TEXTSPLIT('Data Table'!I366, CHAR(10)))+2,
                  SEARCH("hrs", _xlfn.TEXTSPLIT('Data Table'!I366, CHAR(10)))-SEARCH("-", _xlfn.TEXTSPLIT('Data Table'!I366, CHAR(10)))-2))/12)
               ), 2),
               "-"
            )
         )
      )
   )
)</f>
        <v>11</v>
      </c>
      <c r="J365" s="203" cm="1">
        <f t="array" ref="J365">IF('Data Table'!J366="", "-",
   IF('Data Table'!J366="-", "-",
      IF(ISNUMBER('Data Table'!J366*1), 'Data Table'!J366,
         IF(ISNUMBER(SEARCH("hrs", 'Data Table'!J366)),
            IFERROR(
               ROUND(SUMPRODUCT(
                  VALUE(LEFT(_xlfn.TEXTSPLIT('Data Table'!J366, CHAR(10)), FIND("-", _xlfn.TEXTSPLIT('Data Table'!J366, CHAR(10)))-1)) *
                  (VALUE(MID(_xlfn.TEXTSPLIT('Data Table'!J366, CHAR(10)), FIND("-", _xlfn.TEXTSPLIT('Data Table'!J366, CHAR(10)))+2,
                  SEARCH("hrs", _xlfn.TEXTSPLIT('Data Table'!J366, CHAR(10)))-SEARCH("-", _xlfn.TEXTSPLIT('Data Table'!J366, CHAR(10)))-2))/12)
               ), 2),
               "-"
            )
         )
      )
   )
)</f>
        <v>3</v>
      </c>
      <c r="K365" s="203" cm="1">
        <f t="array" ref="K365">IF('Data Table'!K366="", "-",
   IF('Data Table'!K366="-", "-",
      IF(ISNUMBER('Data Table'!K366*1), 'Data Table'!K366,
         IF(ISNUMBER(SEARCH("hrs", 'Data Table'!K366)),
            IFERROR(
               ROUND(SUMPRODUCT(
                  VALUE(LEFT(_xlfn.TEXTSPLIT('Data Table'!K366, CHAR(10)), FIND("-", _xlfn.TEXTSPLIT('Data Table'!K366, CHAR(10)))-1)) *
                  (VALUE(MID(_xlfn.TEXTSPLIT('Data Table'!K366, CHAR(10)), FIND("-", _xlfn.TEXTSPLIT('Data Table'!K366, CHAR(10)))+2,
                  SEARCH("hrs", _xlfn.TEXTSPLIT('Data Table'!K366, CHAR(10)))-SEARCH("-", _xlfn.TEXTSPLIT('Data Table'!K366, CHAR(10)))-2))/12)
               ), 2),
               "-"
            )
         )
      )
   )
)</f>
        <v>3</v>
      </c>
      <c r="L365" s="203" cm="1">
        <f t="array" ref="L365">IF('Data Table'!N366="", "-",
   IF('Data Table'!N366="-", "-",
      IF(ISNUMBER('Data Table'!N366*1), 'Data Table'!N366,
         IF(ISNUMBER(SEARCH("hrs", 'Data Table'!N366)),
            IFERROR(
               ROUND(SUMPRODUCT(
                  VALUE(LEFT(_xlfn.TEXTSPLIT('Data Table'!N366, CHAR(10)), FIND("-", _xlfn.TEXTSPLIT('Data Table'!N366, CHAR(10)))-1)) *
                  (VALUE(MID(_xlfn.TEXTSPLIT('Data Table'!N366, CHAR(10)), FIND("-", _xlfn.TEXTSPLIT('Data Table'!N366, CHAR(10)))+2,
                  SEARCH("hrs", _xlfn.TEXTSPLIT('Data Table'!N366, CHAR(10)))-SEARCH("-", _xlfn.TEXTSPLIT('Data Table'!N366, CHAR(10)))-2))/12)
               ), 2),
               "-"
            )
         )
      )
   )
)</f>
        <v>1</v>
      </c>
      <c r="M365" s="203" cm="1">
        <f t="array" ref="M365">IF('Data Table'!O366="", "-",
   IF('Data Table'!O366="-", "-",
      IF(ISNUMBER('Data Table'!O366*1), 'Data Table'!O366,
         IF(ISNUMBER(SEARCH("hrs", 'Data Table'!O366)),
            IFERROR(
               ROUND(SUMPRODUCT(
                  VALUE(LEFT(_xlfn.TEXTSPLIT('Data Table'!O366, CHAR(10)), FIND("-", _xlfn.TEXTSPLIT('Data Table'!O366, CHAR(10)))-1)) *
                  (VALUE(MID(_xlfn.TEXTSPLIT('Data Table'!O366, CHAR(10)), FIND("-", _xlfn.TEXTSPLIT('Data Table'!O366, CHAR(10)))+2,
                  SEARCH("hrs", _xlfn.TEXTSPLIT('Data Table'!O366, CHAR(10)))-SEARCH("-", _xlfn.TEXTSPLIT('Data Table'!O366, CHAR(10)))-2))/12)
               ), 2),
               "-"
            )
         )
      )
   )
)</f>
        <v>1</v>
      </c>
      <c r="N365" s="203" cm="1">
        <f t="array" ref="N365">IF('Data Table'!P366="", "-",
   IF('Data Table'!P366="-", "-",
      IF(ISNUMBER('Data Table'!P366*1), 'Data Table'!P366,
         IF(ISNUMBER(SEARCH("hrs", 'Data Table'!P366)),
            IFERROR(
               ROUND(SUMPRODUCT(
                  VALUE(LEFT(_xlfn.TEXTSPLIT('Data Table'!P366, CHAR(10)), FIND("-", _xlfn.TEXTSPLIT('Data Table'!P366, CHAR(10)))-1)) *
                  (VALUE(MID(_xlfn.TEXTSPLIT('Data Table'!P366, CHAR(10)), FIND("-", _xlfn.TEXTSPLIT('Data Table'!P366, CHAR(10)))+2,
                  SEARCH("hrs", _xlfn.TEXTSPLIT('Data Table'!P366, CHAR(10)))-SEARCH("-", _xlfn.TEXTSPLIT('Data Table'!P366, CHAR(10)))-2))/12)
               ), 2),
               "-"
            )
         )
      )
   )
)</f>
        <v>6</v>
      </c>
      <c r="O365" s="203" cm="1">
        <f t="array" ref="O365">IF('Data Table'!Q366="", "-",
   IF('Data Table'!Q366="-", "-",
      IF(ISNUMBER('Data Table'!Q366*1), 'Data Table'!Q366,
         IF(ISNUMBER(SEARCH("hrs", 'Data Table'!Q366)),
            IFERROR(
               ROUND(SUMPRODUCT(
                  VALUE(LEFT(_xlfn.TEXTSPLIT('Data Table'!Q366, CHAR(10)), FIND("-", _xlfn.TEXTSPLIT('Data Table'!Q366, CHAR(10)))-1)) *
                  (VALUE(MID(_xlfn.TEXTSPLIT('Data Table'!Q366, CHAR(10)), FIND("-", _xlfn.TEXTSPLIT('Data Table'!Q366, CHAR(10)))+2,
                  SEARCH("hrs", _xlfn.TEXTSPLIT('Data Table'!Q366, CHAR(10)))-SEARCH("-", _xlfn.TEXTSPLIT('Data Table'!Q366, CHAR(10)))-2))/12)
               ), 2),
               "-"
            )
         )
      )
   )
)</f>
        <v>6</v>
      </c>
      <c r="P365" s="203" cm="1">
        <f t="array" ref="P365">IF('Data Table'!R366="", "-",
   IF('Data Table'!R366="-", "-",
      IF(ISNUMBER('Data Table'!R366*1), 'Data Table'!R366,
         IF(ISNUMBER(SEARCH("hrs", 'Data Table'!R366)),
            IFERROR(
               ROUND(SUMPRODUCT(
                  VALUE(LEFT(_xlfn.TEXTSPLIT('Data Table'!R366, CHAR(10)), FIND("-", _xlfn.TEXTSPLIT('Data Table'!R366, CHAR(10)))-1)) *
                  (VALUE(MID(_xlfn.TEXTSPLIT('Data Table'!R366, CHAR(10)), FIND("-", _xlfn.TEXTSPLIT('Data Table'!R366, CHAR(10)))+2,
                  SEARCH("hrs", _xlfn.TEXTSPLIT('Data Table'!R366, CHAR(10)))-SEARCH("-", _xlfn.TEXTSPLIT('Data Table'!R366, CHAR(10)))-2))/12)
               ), 2),
               "-"
            )
         )
      )
   )
)</f>
        <v>3</v>
      </c>
      <c r="Q365" s="203" cm="1">
        <f t="array" ref="Q365">IF('Data Table'!S366="", "-",
   IF('Data Table'!S366="-", "-",
      IF(ISNUMBER('Data Table'!S366*1), 'Data Table'!S366,
         IF(ISNUMBER(SEARCH("hrs", 'Data Table'!S366)),
            IFERROR(
               ROUND(SUMPRODUCT(
                  VALUE(LEFT(_xlfn.TEXTSPLIT('Data Table'!S366, CHAR(10)), FIND("-", _xlfn.TEXTSPLIT('Data Table'!S366, CHAR(10)))-1)) *
                  (VALUE(MID(_xlfn.TEXTSPLIT('Data Table'!S366, CHAR(10)), FIND("-", _xlfn.TEXTSPLIT('Data Table'!S366, CHAR(10)))+2,
                  SEARCH("hrs", _xlfn.TEXTSPLIT('Data Table'!S366, CHAR(10)))-SEARCH("-", _xlfn.TEXTSPLIT('Data Table'!S366, CHAR(10)))-2))/12)
               ), 2),
               "-"
            )
         )
      )
   )
)</f>
        <v>3</v>
      </c>
      <c r="R365" s="203" cm="1">
        <f t="array" ref="R365">IF('Data Table'!T366="", "-",
   IF('Data Table'!T366="-", "-",
      IF(ISNUMBER('Data Table'!T366*1), 'Data Table'!T366,
         IF(ISNUMBER(SEARCH("hrs", 'Data Table'!T366)),
            IFERROR(
               ROUND(SUMPRODUCT(
                  VALUE(LEFT(_xlfn.TEXTSPLIT('Data Table'!T366, CHAR(10)), FIND("-", _xlfn.TEXTSPLIT('Data Table'!T366, CHAR(10)))-1)) *
                  (VALUE(MID(_xlfn.TEXTSPLIT('Data Table'!T366, CHAR(10)), FIND("-", _xlfn.TEXTSPLIT('Data Table'!T366, CHAR(10)))+2,
                  SEARCH("hrs", _xlfn.TEXTSPLIT('Data Table'!T366, CHAR(10)))-SEARCH("-", _xlfn.TEXTSPLIT('Data Table'!T366, CHAR(10)))-2))/12)
               ), 2),
               "-"
            )
         )
      )
   )
)</f>
        <v>7</v>
      </c>
      <c r="S365" s="203" cm="1">
        <f t="array" ref="S365">IF('Data Table'!U366="", "-",
   IF('Data Table'!U366="-", "-",
      IF(ISNUMBER('Data Table'!U366*1), 'Data Table'!U366,
         IF(ISNUMBER(SEARCH("hrs", 'Data Table'!U366)),
            IFERROR(
               ROUND(SUMPRODUCT(
                  VALUE(LEFT(_xlfn.TEXTSPLIT('Data Table'!U366, CHAR(10)), FIND("-", _xlfn.TEXTSPLIT('Data Table'!U366, CHAR(10)))-1)) *
                  (VALUE(MID(_xlfn.TEXTSPLIT('Data Table'!U366, CHAR(10)), FIND("-", _xlfn.TEXTSPLIT('Data Table'!U366, CHAR(10)))+2,
                  SEARCH("hrs", _xlfn.TEXTSPLIT('Data Table'!U366, CHAR(10)))-SEARCH("-", _xlfn.TEXTSPLIT('Data Table'!U366, CHAR(10)))-2))/12)
               ), 2),
               "-"
            )
         )
      )
   )
)</f>
        <v>7</v>
      </c>
      <c r="T365" s="414">
        <f>'Data Table'!X366</f>
        <v>27901.608047486465</v>
      </c>
      <c r="U365" s="414">
        <f>'Data Table'!Y366</f>
        <v>68392</v>
      </c>
      <c r="V365" s="414">
        <f>'Data Table'!Z366</f>
        <v>935.57630842988419</v>
      </c>
    </row>
    <row r="366" spans="1:22" ht="15.75" customHeight="1">
      <c r="A366" s="405">
        <v>45676</v>
      </c>
      <c r="B366" s="203" cm="1">
        <f t="array" ref="B366">IF('Data Table'!B367="", "-",
   IF('Data Table'!B367="-", "-",
      IF(ISNUMBER('Data Table'!B367*1), 'Data Table'!B367,
         IF(ISNUMBER(SEARCH("hrs", 'Data Table'!B367)),
            IFERROR(
               ROUND(SUMPRODUCT(
                  VALUE(LEFT(_xlfn.TEXTSPLIT('Data Table'!B367, CHAR(10)), FIND("-", _xlfn.TEXTSPLIT('Data Table'!B367, CHAR(10)))-1)) *
                  (VALUE(MID(_xlfn.TEXTSPLIT('Data Table'!B367, CHAR(10)), FIND("-", _xlfn.TEXTSPLIT('Data Table'!B367, CHAR(10)))+2,
                  SEARCH("hrs", _xlfn.TEXTSPLIT('Data Table'!B367, CHAR(10)))-SEARCH("-", _xlfn.TEXTSPLIT('Data Table'!B367, CHAR(10)))-2))/12)
               ), 2),
               "-"
            )
         )
      )
   )
)</f>
        <v>180</v>
      </c>
      <c r="C366" s="203" cm="1">
        <f t="array" ref="C366">IF('Data Table'!C367="", "-",
   IF('Data Table'!C367="-", "-",
      IF(ISNUMBER('Data Table'!C367*1), 'Data Table'!C367,
         IF(ISNUMBER(SEARCH("hrs", 'Data Table'!C367)),
            IFERROR(
               ROUND(SUMPRODUCT(
                  VALUE(LEFT(_xlfn.TEXTSPLIT('Data Table'!C367, CHAR(10)), FIND("-", _xlfn.TEXTSPLIT('Data Table'!C367, CHAR(10)))-1)) *
                  (VALUE(MID(_xlfn.TEXTSPLIT('Data Table'!C367, CHAR(10)), FIND("-", _xlfn.TEXTSPLIT('Data Table'!C367, CHAR(10)))+2,
                  SEARCH("hrs", _xlfn.TEXTSPLIT('Data Table'!C367, CHAR(10)))-SEARCH("-", _xlfn.TEXTSPLIT('Data Table'!C367, CHAR(10)))-2))/12)
               ), 2),
               "-"
            )
         )
      )
   )
)</f>
        <v>186</v>
      </c>
      <c r="D366" s="203" cm="1">
        <f t="array" ref="D366">IF('Data Table'!D367="", "-",
   IF('Data Table'!D367="-", "-",
      IF(ISNUMBER('Data Table'!D367*1), 'Data Table'!D367,
         IF(ISNUMBER(SEARCH("hrs", 'Data Table'!D367)),
            IFERROR(
               ROUND(SUMPRODUCT(
                  VALUE(LEFT(_xlfn.TEXTSPLIT('Data Table'!D367, CHAR(10)), FIND("-", _xlfn.TEXTSPLIT('Data Table'!D367, CHAR(10)))-1)) *
                  (VALUE(MID(_xlfn.TEXTSPLIT('Data Table'!D367, CHAR(10)), FIND("-", _xlfn.TEXTSPLIT('Data Table'!D367, CHAR(10)))+2,
                  SEARCH("hrs", _xlfn.TEXTSPLIT('Data Table'!D367, CHAR(10)))-SEARCH("-", _xlfn.TEXTSPLIT('Data Table'!D367, CHAR(10)))-2))/12)
               ), 2),
               "-"
            )
         )
      )
   )
)</f>
        <v>29</v>
      </c>
      <c r="E366" s="203" cm="1">
        <f t="array" ref="E366">IF('Data Table'!E367="", "-",
   IF('Data Table'!E367="-", "-",
      IF(ISNUMBER('Data Table'!E367*1), 'Data Table'!E367,
         IF(ISNUMBER(SEARCH("hrs", 'Data Table'!E367)),
            IFERROR(
               ROUND(SUMPRODUCT(
                  VALUE(LEFT(_xlfn.TEXTSPLIT('Data Table'!E367, CHAR(10)), FIND("-", _xlfn.TEXTSPLIT('Data Table'!E367, CHAR(10)))-1)) *
                  (VALUE(MID(_xlfn.TEXTSPLIT('Data Table'!E367, CHAR(10)), FIND("-", _xlfn.TEXTSPLIT('Data Table'!E367, CHAR(10)))+2,
                  SEARCH("hrs", _xlfn.TEXTSPLIT('Data Table'!E367, CHAR(10)))-SEARCH("-", _xlfn.TEXTSPLIT('Data Table'!E367, CHAR(10)))-2))/12)
               ), 2),
               "-"
            )
         )
      )
   )
)</f>
        <v>30</v>
      </c>
      <c r="F366" s="203" cm="1">
        <f t="array" ref="F366">IF('Data Table'!F367="", "-",
   IF('Data Table'!F367="-", "-",
      IF(ISNUMBER('Data Table'!F367*1), 'Data Table'!F367,
         IF(ISNUMBER(SEARCH("hrs", 'Data Table'!F367)),
            IFERROR(
               ROUND(SUMPRODUCT(
                  VALUE(LEFT(_xlfn.TEXTSPLIT('Data Table'!F367, CHAR(10)), FIND("-", _xlfn.TEXTSPLIT('Data Table'!F367, CHAR(10)))-1)) *
                  (VALUE(MID(_xlfn.TEXTSPLIT('Data Table'!F367, CHAR(10)), FIND("-", _xlfn.TEXTSPLIT('Data Table'!F367, CHAR(10)))+2,
                  SEARCH("hrs", _xlfn.TEXTSPLIT('Data Table'!F367, CHAR(10)))-SEARCH("-", _xlfn.TEXTSPLIT('Data Table'!F367, CHAR(10)))-2))/12)
               ), 2),
               "-"
            )
         )
      )
   )
)</f>
        <v>10</v>
      </c>
      <c r="G366" s="203" cm="1">
        <f t="array" ref="G366">IF('Data Table'!G367="", "-",
   IF('Data Table'!G367="-", "-",
      IF(ISNUMBER('Data Table'!G367*1), 'Data Table'!G367,
         IF(ISNUMBER(SEARCH("hrs", 'Data Table'!G367)),
            IFERROR(
               ROUND(SUMPRODUCT(
                  VALUE(LEFT(_xlfn.TEXTSPLIT('Data Table'!G367, CHAR(10)), FIND("-", _xlfn.TEXTSPLIT('Data Table'!G367, CHAR(10)))-1)) *
                  (VALUE(MID(_xlfn.TEXTSPLIT('Data Table'!G367, CHAR(10)), FIND("-", _xlfn.TEXTSPLIT('Data Table'!G367, CHAR(10)))+2,
                  SEARCH("hrs", _xlfn.TEXTSPLIT('Data Table'!G367, CHAR(10)))-SEARCH("-", _xlfn.TEXTSPLIT('Data Table'!G367, CHAR(10)))-2))/12)
               ), 2),
               "-"
            )
         )
      )
   )
)</f>
        <v>9</v>
      </c>
      <c r="H366" s="203" cm="1">
        <f t="array" ref="H366">IF('Data Table'!H367="", "-",
   IF('Data Table'!H367="-", "-",
      IF(ISNUMBER('Data Table'!H367*1), 'Data Table'!H367,
         IF(ISNUMBER(SEARCH("hrs", 'Data Table'!H367)),
            IFERROR(
               ROUND(SUMPRODUCT(
                  VALUE(LEFT(_xlfn.TEXTSPLIT('Data Table'!H367, CHAR(10)), FIND("-", _xlfn.TEXTSPLIT('Data Table'!H367, CHAR(10)))-1)) *
                  (VALUE(MID(_xlfn.TEXTSPLIT('Data Table'!H367, CHAR(10)), FIND("-", _xlfn.TEXTSPLIT('Data Table'!H367, CHAR(10)))+2,
                  SEARCH("hrs", _xlfn.TEXTSPLIT('Data Table'!H367, CHAR(10)))-SEARCH("-", _xlfn.TEXTSPLIT('Data Table'!H367, CHAR(10)))-2))/12)
               ), 2),
               "-"
            )
         )
      )
   )
)</f>
        <v>10</v>
      </c>
      <c r="I366" s="203" cm="1">
        <f t="array" ref="I366">IF('Data Table'!I367="", "-",
   IF('Data Table'!I367="-", "-",
      IF(ISNUMBER('Data Table'!I367*1), 'Data Table'!I367,
         IF(ISNUMBER(SEARCH("hrs", 'Data Table'!I367)),
            IFERROR(
               ROUND(SUMPRODUCT(
                  VALUE(LEFT(_xlfn.TEXTSPLIT('Data Table'!I367, CHAR(10)), FIND("-", _xlfn.TEXTSPLIT('Data Table'!I367, CHAR(10)))-1)) *
                  (VALUE(MID(_xlfn.TEXTSPLIT('Data Table'!I367, CHAR(10)), FIND("-", _xlfn.TEXTSPLIT('Data Table'!I367, CHAR(10)))+2,
                  SEARCH("hrs", _xlfn.TEXTSPLIT('Data Table'!I367, CHAR(10)))-SEARCH("-", _xlfn.TEXTSPLIT('Data Table'!I367, CHAR(10)))-2))/12)
               ), 2),
               "-"
            )
         )
      )
   )
)</f>
        <v>9</v>
      </c>
      <c r="J366" s="203" cm="1">
        <f t="array" ref="J366">IF('Data Table'!J367="", "-",
   IF('Data Table'!J367="-", "-",
      IF(ISNUMBER('Data Table'!J367*1), 'Data Table'!J367,
         IF(ISNUMBER(SEARCH("hrs", 'Data Table'!J367)),
            IFERROR(
               ROUND(SUMPRODUCT(
                  VALUE(LEFT(_xlfn.TEXTSPLIT('Data Table'!J367, CHAR(10)), FIND("-", _xlfn.TEXTSPLIT('Data Table'!J367, CHAR(10)))-1)) *
                  (VALUE(MID(_xlfn.TEXTSPLIT('Data Table'!J367, CHAR(10)), FIND("-", _xlfn.TEXTSPLIT('Data Table'!J367, CHAR(10)))+2,
                  SEARCH("hrs", _xlfn.TEXTSPLIT('Data Table'!J367, CHAR(10)))-SEARCH("-", _xlfn.TEXTSPLIT('Data Table'!J367, CHAR(10)))-2))/12)
               ), 2),
               "-"
            )
         )
      )
   )
)</f>
        <v>3</v>
      </c>
      <c r="K366" s="203" cm="1">
        <f t="array" ref="K366">IF('Data Table'!K367="", "-",
   IF('Data Table'!K367="-", "-",
      IF(ISNUMBER('Data Table'!K367*1), 'Data Table'!K367,
         IF(ISNUMBER(SEARCH("hrs", 'Data Table'!K367)),
            IFERROR(
               ROUND(SUMPRODUCT(
                  VALUE(LEFT(_xlfn.TEXTSPLIT('Data Table'!K367, CHAR(10)), FIND("-", _xlfn.TEXTSPLIT('Data Table'!K367, CHAR(10)))-1)) *
                  (VALUE(MID(_xlfn.TEXTSPLIT('Data Table'!K367, CHAR(10)), FIND("-", _xlfn.TEXTSPLIT('Data Table'!K367, CHAR(10)))+2,
                  SEARCH("hrs", _xlfn.TEXTSPLIT('Data Table'!K367, CHAR(10)))-SEARCH("-", _xlfn.TEXTSPLIT('Data Table'!K367, CHAR(10)))-2))/12)
               ), 2),
               "-"
            )
         )
      )
   )
)</f>
        <v>3</v>
      </c>
      <c r="L366" s="203" cm="1">
        <f t="array" ref="L366">IF('Data Table'!N367="", "-",
   IF('Data Table'!N367="-", "-",
      IF(ISNUMBER('Data Table'!N367*1), 'Data Table'!N367,
         IF(ISNUMBER(SEARCH("hrs", 'Data Table'!N367)),
            IFERROR(
               ROUND(SUMPRODUCT(
                  VALUE(LEFT(_xlfn.TEXTSPLIT('Data Table'!N367, CHAR(10)), FIND("-", _xlfn.TEXTSPLIT('Data Table'!N367, CHAR(10)))-1)) *
                  (VALUE(MID(_xlfn.TEXTSPLIT('Data Table'!N367, CHAR(10)), FIND("-", _xlfn.TEXTSPLIT('Data Table'!N367, CHAR(10)))+2,
                  SEARCH("hrs", _xlfn.TEXTSPLIT('Data Table'!N367, CHAR(10)))-SEARCH("-", _xlfn.TEXTSPLIT('Data Table'!N367, CHAR(10)))-2))/12)
               ), 2),
               "-"
            )
         )
      )
   )
)</f>
        <v>1</v>
      </c>
      <c r="M366" s="203" cm="1">
        <f t="array" ref="M366">IF('Data Table'!O367="", "-",
   IF('Data Table'!O367="-", "-",
      IF(ISNUMBER('Data Table'!O367*1), 'Data Table'!O367,
         IF(ISNUMBER(SEARCH("hrs", 'Data Table'!O367)),
            IFERROR(
               ROUND(SUMPRODUCT(
                  VALUE(LEFT(_xlfn.TEXTSPLIT('Data Table'!O367, CHAR(10)), FIND("-", _xlfn.TEXTSPLIT('Data Table'!O367, CHAR(10)))-1)) *
                  (VALUE(MID(_xlfn.TEXTSPLIT('Data Table'!O367, CHAR(10)), FIND("-", _xlfn.TEXTSPLIT('Data Table'!O367, CHAR(10)))+2,
                  SEARCH("hrs", _xlfn.TEXTSPLIT('Data Table'!O367, CHAR(10)))-SEARCH("-", _xlfn.TEXTSPLIT('Data Table'!O367, CHAR(10)))-2))/12)
               ), 2),
               "-"
            )
         )
      )
   )
)</f>
        <v>1</v>
      </c>
      <c r="N366" s="203" cm="1">
        <f t="array" ref="N366">IF('Data Table'!P367="", "-",
   IF('Data Table'!P367="-", "-",
      IF(ISNUMBER('Data Table'!P367*1), 'Data Table'!P367,
         IF(ISNUMBER(SEARCH("hrs", 'Data Table'!P367)),
            IFERROR(
               ROUND(SUMPRODUCT(
                  VALUE(LEFT(_xlfn.TEXTSPLIT('Data Table'!P367, CHAR(10)), FIND("-", _xlfn.TEXTSPLIT('Data Table'!P367, CHAR(10)))-1)) *
                  (VALUE(MID(_xlfn.TEXTSPLIT('Data Table'!P367, CHAR(10)), FIND("-", _xlfn.TEXTSPLIT('Data Table'!P367, CHAR(10)))+2,
                  SEARCH("hrs", _xlfn.TEXTSPLIT('Data Table'!P367, CHAR(10)))-SEARCH("-", _xlfn.TEXTSPLIT('Data Table'!P367, CHAR(10)))-2))/12)
               ), 2),
               "-"
            )
         )
      )
   )
)</f>
        <v>6</v>
      </c>
      <c r="O366" s="203" cm="1">
        <f t="array" ref="O366">IF('Data Table'!Q367="", "-",
   IF('Data Table'!Q367="-", "-",
      IF(ISNUMBER('Data Table'!Q367*1), 'Data Table'!Q367,
         IF(ISNUMBER(SEARCH("hrs", 'Data Table'!Q367)),
            IFERROR(
               ROUND(SUMPRODUCT(
                  VALUE(LEFT(_xlfn.TEXTSPLIT('Data Table'!Q367, CHAR(10)), FIND("-", _xlfn.TEXTSPLIT('Data Table'!Q367, CHAR(10)))-1)) *
                  (VALUE(MID(_xlfn.TEXTSPLIT('Data Table'!Q367, CHAR(10)), FIND("-", _xlfn.TEXTSPLIT('Data Table'!Q367, CHAR(10)))+2,
                  SEARCH("hrs", _xlfn.TEXTSPLIT('Data Table'!Q367, CHAR(10)))-SEARCH("-", _xlfn.TEXTSPLIT('Data Table'!Q367, CHAR(10)))-2))/12)
               ), 2),
               "-"
            )
         )
      )
   )
)</f>
        <v>6</v>
      </c>
      <c r="P366" s="203" cm="1">
        <f t="array" ref="P366">IF('Data Table'!R367="", "-",
   IF('Data Table'!R367="-", "-",
      IF(ISNUMBER('Data Table'!R367*1), 'Data Table'!R367,
         IF(ISNUMBER(SEARCH("hrs", 'Data Table'!R367)),
            IFERROR(
               ROUND(SUMPRODUCT(
                  VALUE(LEFT(_xlfn.TEXTSPLIT('Data Table'!R367, CHAR(10)), FIND("-", _xlfn.TEXTSPLIT('Data Table'!R367, CHAR(10)))-1)) *
                  (VALUE(MID(_xlfn.TEXTSPLIT('Data Table'!R367, CHAR(10)), FIND("-", _xlfn.TEXTSPLIT('Data Table'!R367, CHAR(10)))+2,
                  SEARCH("hrs", _xlfn.TEXTSPLIT('Data Table'!R367, CHAR(10)))-SEARCH("-", _xlfn.TEXTSPLIT('Data Table'!R367, CHAR(10)))-2))/12)
               ), 2),
               "-"
            )
         )
      )
   )
)</f>
        <v>3</v>
      </c>
      <c r="Q366" s="203" cm="1">
        <f t="array" ref="Q366">IF('Data Table'!S367="", "-",
   IF('Data Table'!S367="-", "-",
      IF(ISNUMBER('Data Table'!S367*1), 'Data Table'!S367,
         IF(ISNUMBER(SEARCH("hrs", 'Data Table'!S367)),
            IFERROR(
               ROUND(SUMPRODUCT(
                  VALUE(LEFT(_xlfn.TEXTSPLIT('Data Table'!S367, CHAR(10)), FIND("-", _xlfn.TEXTSPLIT('Data Table'!S367, CHAR(10)))-1)) *
                  (VALUE(MID(_xlfn.TEXTSPLIT('Data Table'!S367, CHAR(10)), FIND("-", _xlfn.TEXTSPLIT('Data Table'!S367, CHAR(10)))+2,
                  SEARCH("hrs", _xlfn.TEXTSPLIT('Data Table'!S367, CHAR(10)))-SEARCH("-", _xlfn.TEXTSPLIT('Data Table'!S367, CHAR(10)))-2))/12)
               ), 2),
               "-"
            )
         )
      )
   )
)</f>
        <v>3</v>
      </c>
      <c r="R366" s="203" cm="1">
        <f t="array" ref="R366">IF('Data Table'!T367="", "-",
   IF('Data Table'!T367="-", "-",
      IF(ISNUMBER('Data Table'!T367*1), 'Data Table'!T367,
         IF(ISNUMBER(SEARCH("hrs", 'Data Table'!T367)),
            IFERROR(
               ROUND(SUMPRODUCT(
                  VALUE(LEFT(_xlfn.TEXTSPLIT('Data Table'!T367, CHAR(10)), FIND("-", _xlfn.TEXTSPLIT('Data Table'!T367, CHAR(10)))-1)) *
                  (VALUE(MID(_xlfn.TEXTSPLIT('Data Table'!T367, CHAR(10)), FIND("-", _xlfn.TEXTSPLIT('Data Table'!T367, CHAR(10)))+2,
                  SEARCH("hrs", _xlfn.TEXTSPLIT('Data Table'!T367, CHAR(10)))-SEARCH("-", _xlfn.TEXTSPLIT('Data Table'!T367, CHAR(10)))-2))/12)
               ), 2),
               "-"
            )
         )
      )
   )
)</f>
        <v>7</v>
      </c>
      <c r="S366" s="203" cm="1">
        <f t="array" ref="S366">IF('Data Table'!U367="", "-",
   IF('Data Table'!U367="-", "-",
      IF(ISNUMBER('Data Table'!U367*1), 'Data Table'!U367,
         IF(ISNUMBER(SEARCH("hrs", 'Data Table'!U367)),
            IFERROR(
               ROUND(SUMPRODUCT(
                  VALUE(LEFT(_xlfn.TEXTSPLIT('Data Table'!U367, CHAR(10)), FIND("-", _xlfn.TEXTSPLIT('Data Table'!U367, CHAR(10)))-1)) *
                  (VALUE(MID(_xlfn.TEXTSPLIT('Data Table'!U367, CHAR(10)), FIND("-", _xlfn.TEXTSPLIT('Data Table'!U367, CHAR(10)))+2,
                  SEARCH("hrs", _xlfn.TEXTSPLIT('Data Table'!U367, CHAR(10)))-SEARCH("-", _xlfn.TEXTSPLIT('Data Table'!U367, CHAR(10)))-2))/12)
               ), 2),
               "-"
            )
         )
      )
   )
)</f>
        <v>7</v>
      </c>
      <c r="T366" s="414">
        <f>'Data Table'!X367</f>
        <v>27879.127577740888</v>
      </c>
      <c r="U366" s="414">
        <f>'Data Table'!Y367</f>
        <v>71889</v>
      </c>
      <c r="V366" s="414">
        <f>'Data Table'!Z367</f>
        <v>961.0534983633388</v>
      </c>
    </row>
    <row r="367" spans="1:22" ht="15.75" customHeight="1">
      <c r="A367" s="405">
        <v>45677</v>
      </c>
      <c r="B367" s="203" cm="1">
        <f t="array" ref="B367">IF('Data Table'!B368="", "-",
   IF('Data Table'!B368="-", "-",
      IF(ISNUMBER('Data Table'!B368*1), 'Data Table'!B368,
         IF(ISNUMBER(SEARCH("hrs", 'Data Table'!B368)),
            IFERROR(
               ROUND(SUMPRODUCT(
                  VALUE(LEFT(_xlfn.TEXTSPLIT('Data Table'!B368, CHAR(10)), FIND("-", _xlfn.TEXTSPLIT('Data Table'!B368, CHAR(10)))-1)) *
                  (VALUE(MID(_xlfn.TEXTSPLIT('Data Table'!B368, CHAR(10)), FIND("-", _xlfn.TEXTSPLIT('Data Table'!B368, CHAR(10)))+2,
                  SEARCH("hrs", _xlfn.TEXTSPLIT('Data Table'!B368, CHAR(10)))-SEARCH("-", _xlfn.TEXTSPLIT('Data Table'!B368, CHAR(10)))-2))/12)
               ), 2),
               "-"
            )
         )
      )
   )
)</f>
        <v>174</v>
      </c>
      <c r="C367" s="203" cm="1">
        <f t="array" ref="C367">IF('Data Table'!C368="", "-",
   IF('Data Table'!C368="-", "-",
      IF(ISNUMBER('Data Table'!C368*1), 'Data Table'!C368,
         IF(ISNUMBER(SEARCH("hrs", 'Data Table'!C368)),
            IFERROR(
               ROUND(SUMPRODUCT(
                  VALUE(LEFT(_xlfn.TEXTSPLIT('Data Table'!C368, CHAR(10)), FIND("-", _xlfn.TEXTSPLIT('Data Table'!C368, CHAR(10)))-1)) *
                  (VALUE(MID(_xlfn.TEXTSPLIT('Data Table'!C368, CHAR(10)), FIND("-", _xlfn.TEXTSPLIT('Data Table'!C368, CHAR(10)))+2,
                  SEARCH("hrs", _xlfn.TEXTSPLIT('Data Table'!C368, CHAR(10)))-SEARCH("-", _xlfn.TEXTSPLIT('Data Table'!C368, CHAR(10)))-2))/12)
               ), 2),
               "-"
            )
         )
      )
   )
)</f>
        <v>165</v>
      </c>
      <c r="D367" s="203" cm="1">
        <f t="array" ref="D367">IF('Data Table'!D368="", "-",
   IF('Data Table'!D368="-", "-",
      IF(ISNUMBER('Data Table'!D368*1), 'Data Table'!D368,
         IF(ISNUMBER(SEARCH("hrs", 'Data Table'!D368)),
            IFERROR(
               ROUND(SUMPRODUCT(
                  VALUE(LEFT(_xlfn.TEXTSPLIT('Data Table'!D368, CHAR(10)), FIND("-", _xlfn.TEXTSPLIT('Data Table'!D368, CHAR(10)))-1)) *
                  (VALUE(MID(_xlfn.TEXTSPLIT('Data Table'!D368, CHAR(10)), FIND("-", _xlfn.TEXTSPLIT('Data Table'!D368, CHAR(10)))+2,
                  SEARCH("hrs", _xlfn.TEXTSPLIT('Data Table'!D368, CHAR(10)))-SEARCH("-", _xlfn.TEXTSPLIT('Data Table'!D368, CHAR(10)))-2))/12)
               ), 2),
               "-"
            )
         )
      )
   )
)</f>
        <v>30</v>
      </c>
      <c r="E367" s="203" cm="1">
        <f t="array" ref="E367">IF('Data Table'!E368="", "-",
   IF('Data Table'!E368="-", "-",
      IF(ISNUMBER('Data Table'!E368*1), 'Data Table'!E368,
         IF(ISNUMBER(SEARCH("hrs", 'Data Table'!E368)),
            IFERROR(
               ROUND(SUMPRODUCT(
                  VALUE(LEFT(_xlfn.TEXTSPLIT('Data Table'!E368, CHAR(10)), FIND("-", _xlfn.TEXTSPLIT('Data Table'!E368, CHAR(10)))-1)) *
                  (VALUE(MID(_xlfn.TEXTSPLIT('Data Table'!E368, CHAR(10)), FIND("-", _xlfn.TEXTSPLIT('Data Table'!E368, CHAR(10)))+2,
                  SEARCH("hrs", _xlfn.TEXTSPLIT('Data Table'!E368, CHAR(10)))-SEARCH("-", _xlfn.TEXTSPLIT('Data Table'!E368, CHAR(10)))-2))/12)
               ), 2),
               "-"
            )
         )
      )
   )
)</f>
        <v>30</v>
      </c>
      <c r="F367" s="203" cm="1">
        <f t="array" ref="F367">IF('Data Table'!F368="", "-",
   IF('Data Table'!F368="-", "-",
      IF(ISNUMBER('Data Table'!F368*1), 'Data Table'!F368,
         IF(ISNUMBER(SEARCH("hrs", 'Data Table'!F368)),
            IFERROR(
               ROUND(SUMPRODUCT(
                  VALUE(LEFT(_xlfn.TEXTSPLIT('Data Table'!F368, CHAR(10)), FIND("-", _xlfn.TEXTSPLIT('Data Table'!F368, CHAR(10)))-1)) *
                  (VALUE(MID(_xlfn.TEXTSPLIT('Data Table'!F368, CHAR(10)), FIND("-", _xlfn.TEXTSPLIT('Data Table'!F368, CHAR(10)))+2,
                  SEARCH("hrs", _xlfn.TEXTSPLIT('Data Table'!F368, CHAR(10)))-SEARCH("-", _xlfn.TEXTSPLIT('Data Table'!F368, CHAR(10)))-2))/12)
               ), 2),
               "-"
            )
         )
      )
   )
)</f>
        <v>10</v>
      </c>
      <c r="G367" s="203" cm="1">
        <f t="array" ref="G367">IF('Data Table'!G368="", "-",
   IF('Data Table'!G368="-", "-",
      IF(ISNUMBER('Data Table'!G368*1), 'Data Table'!G368,
         IF(ISNUMBER(SEARCH("hrs", 'Data Table'!G368)),
            IFERROR(
               ROUND(SUMPRODUCT(
                  VALUE(LEFT(_xlfn.TEXTSPLIT('Data Table'!G368, CHAR(10)), FIND("-", _xlfn.TEXTSPLIT('Data Table'!G368, CHAR(10)))-1)) *
                  (VALUE(MID(_xlfn.TEXTSPLIT('Data Table'!G368, CHAR(10)), FIND("-", _xlfn.TEXTSPLIT('Data Table'!G368, CHAR(10)))+2,
                  SEARCH("hrs", _xlfn.TEXTSPLIT('Data Table'!G368, CHAR(10)))-SEARCH("-", _xlfn.TEXTSPLIT('Data Table'!G368, CHAR(10)))-2))/12)
               ), 2),
               "-"
            )
         )
      )
   )
)</f>
        <v>8</v>
      </c>
      <c r="H367" s="203" cm="1">
        <f t="array" ref="H367">IF('Data Table'!H368="", "-",
   IF('Data Table'!H368="-", "-",
      IF(ISNUMBER('Data Table'!H368*1), 'Data Table'!H368,
         IF(ISNUMBER(SEARCH("hrs", 'Data Table'!H368)),
            IFERROR(
               ROUND(SUMPRODUCT(
                  VALUE(LEFT(_xlfn.TEXTSPLIT('Data Table'!H368, CHAR(10)), FIND("-", _xlfn.TEXTSPLIT('Data Table'!H368, CHAR(10)))-1)) *
                  (VALUE(MID(_xlfn.TEXTSPLIT('Data Table'!H368, CHAR(10)), FIND("-", _xlfn.TEXTSPLIT('Data Table'!H368, CHAR(10)))+2,
                  SEARCH("hrs", _xlfn.TEXTSPLIT('Data Table'!H368, CHAR(10)))-SEARCH("-", _xlfn.TEXTSPLIT('Data Table'!H368, CHAR(10)))-2))/12)
               ), 2),
               "-"
            )
         )
      )
   )
)</f>
        <v>10</v>
      </c>
      <c r="I367" s="203" cm="1">
        <f t="array" ref="I367">IF('Data Table'!I368="", "-",
   IF('Data Table'!I368="-", "-",
      IF(ISNUMBER('Data Table'!I368*1), 'Data Table'!I368,
         IF(ISNUMBER(SEARCH("hrs", 'Data Table'!I368)),
            IFERROR(
               ROUND(SUMPRODUCT(
                  VALUE(LEFT(_xlfn.TEXTSPLIT('Data Table'!I368, CHAR(10)), FIND("-", _xlfn.TEXTSPLIT('Data Table'!I368, CHAR(10)))-1)) *
                  (VALUE(MID(_xlfn.TEXTSPLIT('Data Table'!I368, CHAR(10)), FIND("-", _xlfn.TEXTSPLIT('Data Table'!I368, CHAR(10)))+2,
                  SEARCH("hrs", _xlfn.TEXTSPLIT('Data Table'!I368, CHAR(10)))-SEARCH("-", _xlfn.TEXTSPLIT('Data Table'!I368, CHAR(10)))-2))/12)
               ), 2),
               "-"
            )
         )
      )
   )
)</f>
        <v>8</v>
      </c>
      <c r="J367" s="203" cm="1">
        <f t="array" ref="J367">IF('Data Table'!J368="", "-",
   IF('Data Table'!J368="-", "-",
      IF(ISNUMBER('Data Table'!J368*1), 'Data Table'!J368,
         IF(ISNUMBER(SEARCH("hrs", 'Data Table'!J368)),
            IFERROR(
               ROUND(SUMPRODUCT(
                  VALUE(LEFT(_xlfn.TEXTSPLIT('Data Table'!J368, CHAR(10)), FIND("-", _xlfn.TEXTSPLIT('Data Table'!J368, CHAR(10)))-1)) *
                  (VALUE(MID(_xlfn.TEXTSPLIT('Data Table'!J368, CHAR(10)), FIND("-", _xlfn.TEXTSPLIT('Data Table'!J368, CHAR(10)))+2,
                  SEARCH("hrs", _xlfn.TEXTSPLIT('Data Table'!J368, CHAR(10)))-SEARCH("-", _xlfn.TEXTSPLIT('Data Table'!J368, CHAR(10)))-2))/12)
               ), 2),
               "-"
            )
         )
      )
   )
)</f>
        <v>3</v>
      </c>
      <c r="K367" s="203" cm="1">
        <f t="array" ref="K367">IF('Data Table'!K368="", "-",
   IF('Data Table'!K368="-", "-",
      IF(ISNUMBER('Data Table'!K368*1), 'Data Table'!K368,
         IF(ISNUMBER(SEARCH("hrs", 'Data Table'!K368)),
            IFERROR(
               ROUND(SUMPRODUCT(
                  VALUE(LEFT(_xlfn.TEXTSPLIT('Data Table'!K368, CHAR(10)), FIND("-", _xlfn.TEXTSPLIT('Data Table'!K368, CHAR(10)))-1)) *
                  (VALUE(MID(_xlfn.TEXTSPLIT('Data Table'!K368, CHAR(10)), FIND("-", _xlfn.TEXTSPLIT('Data Table'!K368, CHAR(10)))+2,
                  SEARCH("hrs", _xlfn.TEXTSPLIT('Data Table'!K368, CHAR(10)))-SEARCH("-", _xlfn.TEXTSPLIT('Data Table'!K368, CHAR(10)))-2))/12)
               ), 2),
               "-"
            )
         )
      )
   )
)</f>
        <v>3</v>
      </c>
      <c r="L367" s="203" cm="1">
        <f t="array" ref="L367">IF('Data Table'!N368="", "-",
   IF('Data Table'!N368="-", "-",
      IF(ISNUMBER('Data Table'!N368*1), 'Data Table'!N368,
         IF(ISNUMBER(SEARCH("hrs", 'Data Table'!N368)),
            IFERROR(
               ROUND(SUMPRODUCT(
                  VALUE(LEFT(_xlfn.TEXTSPLIT('Data Table'!N368, CHAR(10)), FIND("-", _xlfn.TEXTSPLIT('Data Table'!N368, CHAR(10)))-1)) *
                  (VALUE(MID(_xlfn.TEXTSPLIT('Data Table'!N368, CHAR(10)), FIND("-", _xlfn.TEXTSPLIT('Data Table'!N368, CHAR(10)))+2,
                  SEARCH("hrs", _xlfn.TEXTSPLIT('Data Table'!N368, CHAR(10)))-SEARCH("-", _xlfn.TEXTSPLIT('Data Table'!N368, CHAR(10)))-2))/12)
               ), 2),
               "-"
            )
         )
      )
   )
)</f>
        <v>2</v>
      </c>
      <c r="M367" s="203" cm="1">
        <f t="array" ref="M367">IF('Data Table'!O368="", "-",
   IF('Data Table'!O368="-", "-",
      IF(ISNUMBER('Data Table'!O368*1), 'Data Table'!O368,
         IF(ISNUMBER(SEARCH("hrs", 'Data Table'!O368)),
            IFERROR(
               ROUND(SUMPRODUCT(
                  VALUE(LEFT(_xlfn.TEXTSPLIT('Data Table'!O368, CHAR(10)), FIND("-", _xlfn.TEXTSPLIT('Data Table'!O368, CHAR(10)))-1)) *
                  (VALUE(MID(_xlfn.TEXTSPLIT('Data Table'!O368, CHAR(10)), FIND("-", _xlfn.TEXTSPLIT('Data Table'!O368, CHAR(10)))+2,
                  SEARCH("hrs", _xlfn.TEXTSPLIT('Data Table'!O368, CHAR(10)))-SEARCH("-", _xlfn.TEXTSPLIT('Data Table'!O368, CHAR(10)))-2))/12)
               ), 2),
               "-"
            )
         )
      )
   )
)</f>
        <v>1.42</v>
      </c>
      <c r="N367" s="203" cm="1">
        <f t="array" ref="N367">IF('Data Table'!P368="", "-",
   IF('Data Table'!P368="-", "-",
      IF(ISNUMBER('Data Table'!P368*1), 'Data Table'!P368,
         IF(ISNUMBER(SEARCH("hrs", 'Data Table'!P368)),
            IFERROR(
               ROUND(SUMPRODUCT(
                  VALUE(LEFT(_xlfn.TEXTSPLIT('Data Table'!P368, CHAR(10)), FIND("-", _xlfn.TEXTSPLIT('Data Table'!P368, CHAR(10)))-1)) *
                  (VALUE(MID(_xlfn.TEXTSPLIT('Data Table'!P368, CHAR(10)), FIND("-", _xlfn.TEXTSPLIT('Data Table'!P368, CHAR(10)))+2,
                  SEARCH("hrs", _xlfn.TEXTSPLIT('Data Table'!P368, CHAR(10)))-SEARCH("-", _xlfn.TEXTSPLIT('Data Table'!P368, CHAR(10)))-2))/12)
               ), 2),
               "-"
            )
         )
      )
   )
)</f>
        <v>7</v>
      </c>
      <c r="O367" s="203" cm="1">
        <f t="array" ref="O367">IF('Data Table'!Q368="", "-",
   IF('Data Table'!Q368="-", "-",
      IF(ISNUMBER('Data Table'!Q368*1), 'Data Table'!Q368,
         IF(ISNUMBER(SEARCH("hrs", 'Data Table'!Q368)),
            IFERROR(
               ROUND(SUMPRODUCT(
                  VALUE(LEFT(_xlfn.TEXTSPLIT('Data Table'!Q368, CHAR(10)), FIND("-", _xlfn.TEXTSPLIT('Data Table'!Q368, CHAR(10)))-1)) *
                  (VALUE(MID(_xlfn.TEXTSPLIT('Data Table'!Q368, CHAR(10)), FIND("-", _xlfn.TEXTSPLIT('Data Table'!Q368, CHAR(10)))+2,
                  SEARCH("hrs", _xlfn.TEXTSPLIT('Data Table'!Q368, CHAR(10)))-SEARCH("-", _xlfn.TEXTSPLIT('Data Table'!Q368, CHAR(10)))-2))/12)
               ), 2),
               "-"
            )
         )
      )
   )
)</f>
        <v>6</v>
      </c>
      <c r="P367" s="203" cm="1">
        <f t="array" ref="P367">IF('Data Table'!R368="", "-",
   IF('Data Table'!R368="-", "-",
      IF(ISNUMBER('Data Table'!R368*1), 'Data Table'!R368,
         IF(ISNUMBER(SEARCH("hrs", 'Data Table'!R368)),
            IFERROR(
               ROUND(SUMPRODUCT(
                  VALUE(LEFT(_xlfn.TEXTSPLIT('Data Table'!R368, CHAR(10)), FIND("-", _xlfn.TEXTSPLIT('Data Table'!R368, CHAR(10)))-1)) *
                  (VALUE(MID(_xlfn.TEXTSPLIT('Data Table'!R368, CHAR(10)), FIND("-", _xlfn.TEXTSPLIT('Data Table'!R368, CHAR(10)))+2,
                  SEARCH("hrs", _xlfn.TEXTSPLIT('Data Table'!R368, CHAR(10)))-SEARCH("-", _xlfn.TEXTSPLIT('Data Table'!R368, CHAR(10)))-2))/12)
               ), 2),
               "-"
            )
         )
      )
   )
)</f>
        <v>3</v>
      </c>
      <c r="Q367" s="203" cm="1">
        <f t="array" ref="Q367">IF('Data Table'!S368="", "-",
   IF('Data Table'!S368="-", "-",
      IF(ISNUMBER('Data Table'!S368*1), 'Data Table'!S368,
         IF(ISNUMBER(SEARCH("hrs", 'Data Table'!S368)),
            IFERROR(
               ROUND(SUMPRODUCT(
                  VALUE(LEFT(_xlfn.TEXTSPLIT('Data Table'!S368, CHAR(10)), FIND("-", _xlfn.TEXTSPLIT('Data Table'!S368, CHAR(10)))-1)) *
                  (VALUE(MID(_xlfn.TEXTSPLIT('Data Table'!S368, CHAR(10)), FIND("-", _xlfn.TEXTSPLIT('Data Table'!S368, CHAR(10)))+2,
                  SEARCH("hrs", _xlfn.TEXTSPLIT('Data Table'!S368, CHAR(10)))-SEARCH("-", _xlfn.TEXTSPLIT('Data Table'!S368, CHAR(10)))-2))/12)
               ), 2),
               "-"
            )
         )
      )
   )
)</f>
        <v>3</v>
      </c>
      <c r="R367" s="203" cm="1">
        <f t="array" ref="R367">IF('Data Table'!T368="", "-",
   IF('Data Table'!T368="-", "-",
      IF(ISNUMBER('Data Table'!T368*1), 'Data Table'!T368,
         IF(ISNUMBER(SEARCH("hrs", 'Data Table'!T368)),
            IFERROR(
               ROUND(SUMPRODUCT(
                  VALUE(LEFT(_xlfn.TEXTSPLIT('Data Table'!T368, CHAR(10)), FIND("-", _xlfn.TEXTSPLIT('Data Table'!T368, CHAR(10)))-1)) *
                  (VALUE(MID(_xlfn.TEXTSPLIT('Data Table'!T368, CHAR(10)), FIND("-", _xlfn.TEXTSPLIT('Data Table'!T368, CHAR(10)))+2,
                  SEARCH("hrs", _xlfn.TEXTSPLIT('Data Table'!T368, CHAR(10)))-SEARCH("-", _xlfn.TEXTSPLIT('Data Table'!T368, CHAR(10)))-2))/12)
               ), 2),
               "-"
            )
         )
      )
   )
)</f>
        <v>7</v>
      </c>
      <c r="S367" s="203" cm="1">
        <f t="array" ref="S367">IF('Data Table'!U368="", "-",
   IF('Data Table'!U368="-", "-",
      IF(ISNUMBER('Data Table'!U368*1), 'Data Table'!U368,
         IF(ISNUMBER(SEARCH("hrs", 'Data Table'!U368)),
            IFERROR(
               ROUND(SUMPRODUCT(
                  VALUE(LEFT(_xlfn.TEXTSPLIT('Data Table'!U368, CHAR(10)), FIND("-", _xlfn.TEXTSPLIT('Data Table'!U368, CHAR(10)))-1)) *
                  (VALUE(MID(_xlfn.TEXTSPLIT('Data Table'!U368, CHAR(10)), FIND("-", _xlfn.TEXTSPLIT('Data Table'!U368, CHAR(10)))+2,
                  SEARCH("hrs", _xlfn.TEXTSPLIT('Data Table'!U368, CHAR(10)))-SEARCH("-", _xlfn.TEXTSPLIT('Data Table'!U368, CHAR(10)))-2))/12)
               ), 2),
               "-"
            )
         )
      )
   )
)</f>
        <v>7</v>
      </c>
      <c r="T367" s="414">
        <f>'Data Table'!X368</f>
        <v>28081.08635600625</v>
      </c>
      <c r="U367" s="414">
        <f>'Data Table'!Y368</f>
        <v>74543</v>
      </c>
      <c r="V367" s="414">
        <f>'Data Table'!Z368</f>
        <v>965.98462364869397</v>
      </c>
    </row>
    <row r="368" spans="1:22" ht="15.75" customHeight="1">
      <c r="A368" s="405">
        <v>45678</v>
      </c>
      <c r="B368" s="203" cm="1">
        <f t="array" ref="B368">IF('Data Table'!B369="", "-",
   IF('Data Table'!B369="-", "-",
      IF(ISNUMBER('Data Table'!B369*1), 'Data Table'!B369,
         IF(ISNUMBER(SEARCH("hrs", 'Data Table'!B369)),
            IFERROR(
               ROUND(SUMPRODUCT(
                  VALUE(LEFT(_xlfn.TEXTSPLIT('Data Table'!B369, CHAR(10)), FIND("-", _xlfn.TEXTSPLIT('Data Table'!B369, CHAR(10)))-1)) *
                  (VALUE(MID(_xlfn.TEXTSPLIT('Data Table'!B369, CHAR(10)), FIND("-", _xlfn.TEXTSPLIT('Data Table'!B369, CHAR(10)))+2,
                  SEARCH("hrs", _xlfn.TEXTSPLIT('Data Table'!B369, CHAR(10)))-SEARCH("-", _xlfn.TEXTSPLIT('Data Table'!B369, CHAR(10)))-2))/12)
               ), 2),
               "-"
            )
         )
      )
   )
)</f>
        <v>183</v>
      </c>
      <c r="C368" s="203" cm="1">
        <f t="array" ref="C368">IF('Data Table'!C369="", "-",
   IF('Data Table'!C369="-", "-",
      IF(ISNUMBER('Data Table'!C369*1), 'Data Table'!C369,
         IF(ISNUMBER(SEARCH("hrs", 'Data Table'!C369)),
            IFERROR(
               ROUND(SUMPRODUCT(
                  VALUE(LEFT(_xlfn.TEXTSPLIT('Data Table'!C369, CHAR(10)), FIND("-", _xlfn.TEXTSPLIT('Data Table'!C369, CHAR(10)))-1)) *
                  (VALUE(MID(_xlfn.TEXTSPLIT('Data Table'!C369, CHAR(10)), FIND("-", _xlfn.TEXTSPLIT('Data Table'!C369, CHAR(10)))+2,
                  SEARCH("hrs", _xlfn.TEXTSPLIT('Data Table'!C369, CHAR(10)))-SEARCH("-", _xlfn.TEXTSPLIT('Data Table'!C369, CHAR(10)))-2))/12)
               ), 2),
               "-"
            )
         )
      )
   )
)</f>
        <v>192</v>
      </c>
      <c r="D368" s="203" t="str" cm="1">
        <f t="array" ref="D368">IF('Data Table'!D369="", "-",
   IF('Data Table'!D369="-", "-",
      IF(ISNUMBER('Data Table'!D369*1), 'Data Table'!D369,
         IF(ISNUMBER(SEARCH("hrs", 'Data Table'!D369)),
            IFERROR(
               ROUND(SUMPRODUCT(
                  VALUE(LEFT(_xlfn.TEXTSPLIT('Data Table'!D369, CHAR(10)), FIND("-", _xlfn.TEXTSPLIT('Data Table'!D369, CHAR(10)))-1)) *
                  (VALUE(MID(_xlfn.TEXTSPLIT('Data Table'!D369, CHAR(10)), FIND("-", _xlfn.TEXTSPLIT('Data Table'!D369, CHAR(10)))+2,
                  SEARCH("hrs", _xlfn.TEXTSPLIT('Data Table'!D369, CHAR(10)))-SEARCH("-", _xlfn.TEXTSPLIT('Data Table'!D369, CHAR(10)))-2))/12)
               ), 2),
               "-"
            )
         )
      )
   )
)</f>
        <v>-</v>
      </c>
      <c r="E368" s="203" cm="1">
        <f t="array" ref="E368">IF('Data Table'!E369="", "-",
   IF('Data Table'!E369="-", "-",
      IF(ISNUMBER('Data Table'!E369*1), 'Data Table'!E369,
         IF(ISNUMBER(SEARCH("hrs", 'Data Table'!E369)),
            IFERROR(
               ROUND(SUMPRODUCT(
                  VALUE(LEFT(_xlfn.TEXTSPLIT('Data Table'!E369, CHAR(10)), FIND("-", _xlfn.TEXTSPLIT('Data Table'!E369, CHAR(10)))-1)) *
                  (VALUE(MID(_xlfn.TEXTSPLIT('Data Table'!E369, CHAR(10)), FIND("-", _xlfn.TEXTSPLIT('Data Table'!E369, CHAR(10)))+2,
                  SEARCH("hrs", _xlfn.TEXTSPLIT('Data Table'!E369, CHAR(10)))-SEARCH("-", _xlfn.TEXTSPLIT('Data Table'!E369, CHAR(10)))-2))/12)
               ), 2),
               "-"
            )
         )
      )
   )
)</f>
        <v>29</v>
      </c>
      <c r="F368" s="203" cm="1">
        <f t="array" ref="F368">IF('Data Table'!F369="", "-",
   IF('Data Table'!F369="-", "-",
      IF(ISNUMBER('Data Table'!F369*1), 'Data Table'!F369,
         IF(ISNUMBER(SEARCH("hrs", 'Data Table'!F369)),
            IFERROR(
               ROUND(SUMPRODUCT(
                  VALUE(LEFT(_xlfn.TEXTSPLIT('Data Table'!F369, CHAR(10)), FIND("-", _xlfn.TEXTSPLIT('Data Table'!F369, CHAR(10)))-1)) *
                  (VALUE(MID(_xlfn.TEXTSPLIT('Data Table'!F369, CHAR(10)), FIND("-", _xlfn.TEXTSPLIT('Data Table'!F369, CHAR(10)))+2,
                  SEARCH("hrs", _xlfn.TEXTSPLIT('Data Table'!F369, CHAR(10)))-SEARCH("-", _xlfn.TEXTSPLIT('Data Table'!F369, CHAR(10)))-2))/12)
               ), 2),
               "-"
            )
         )
      )
   )
)</f>
        <v>9</v>
      </c>
      <c r="G368" s="203" cm="1">
        <f t="array" ref="G368">IF('Data Table'!G369="", "-",
   IF('Data Table'!G369="-", "-",
      IF(ISNUMBER('Data Table'!G369*1), 'Data Table'!G369,
         IF(ISNUMBER(SEARCH("hrs", 'Data Table'!G369)),
            IFERROR(
               ROUND(SUMPRODUCT(
                  VALUE(LEFT(_xlfn.TEXTSPLIT('Data Table'!G369, CHAR(10)), FIND("-", _xlfn.TEXTSPLIT('Data Table'!G369, CHAR(10)))-1)) *
                  (VALUE(MID(_xlfn.TEXTSPLIT('Data Table'!G369, CHAR(10)), FIND("-", _xlfn.TEXTSPLIT('Data Table'!G369, CHAR(10)))+2,
                  SEARCH("hrs", _xlfn.TEXTSPLIT('Data Table'!G369, CHAR(10)))-SEARCH("-", _xlfn.TEXTSPLIT('Data Table'!G369, CHAR(10)))-2))/12)
               ), 2),
               "-"
            )
         )
      )
   )
)</f>
        <v>10</v>
      </c>
      <c r="H368" s="203" cm="1">
        <f t="array" ref="H368">IF('Data Table'!H369="", "-",
   IF('Data Table'!H369="-", "-",
      IF(ISNUMBER('Data Table'!H369*1), 'Data Table'!H369,
         IF(ISNUMBER(SEARCH("hrs", 'Data Table'!H369)),
            IFERROR(
               ROUND(SUMPRODUCT(
                  VALUE(LEFT(_xlfn.TEXTSPLIT('Data Table'!H369, CHAR(10)), FIND("-", _xlfn.TEXTSPLIT('Data Table'!H369, CHAR(10)))-1)) *
                  (VALUE(MID(_xlfn.TEXTSPLIT('Data Table'!H369, CHAR(10)), FIND("-", _xlfn.TEXTSPLIT('Data Table'!H369, CHAR(10)))+2,
                  SEARCH("hrs", _xlfn.TEXTSPLIT('Data Table'!H369, CHAR(10)))-SEARCH("-", _xlfn.TEXTSPLIT('Data Table'!H369, CHAR(10)))-2))/12)
               ), 2),
               "-"
            )
         )
      )
   )
)</f>
        <v>9</v>
      </c>
      <c r="I368" s="203" cm="1">
        <f t="array" ref="I368">IF('Data Table'!I369="", "-",
   IF('Data Table'!I369="-", "-",
      IF(ISNUMBER('Data Table'!I369*1), 'Data Table'!I369,
         IF(ISNUMBER(SEARCH("hrs", 'Data Table'!I369)),
            IFERROR(
               ROUND(SUMPRODUCT(
                  VALUE(LEFT(_xlfn.TEXTSPLIT('Data Table'!I369, CHAR(10)), FIND("-", _xlfn.TEXTSPLIT('Data Table'!I369, CHAR(10)))-1)) *
                  (VALUE(MID(_xlfn.TEXTSPLIT('Data Table'!I369, CHAR(10)), FIND("-", _xlfn.TEXTSPLIT('Data Table'!I369, CHAR(10)))+2,
                  SEARCH("hrs", _xlfn.TEXTSPLIT('Data Table'!I369, CHAR(10)))-SEARCH("-", _xlfn.TEXTSPLIT('Data Table'!I369, CHAR(10)))-2))/12)
               ), 2),
               "-"
            )
         )
      )
   )
)</f>
        <v>10</v>
      </c>
      <c r="J368" s="203" cm="1">
        <f t="array" ref="J368">IF('Data Table'!J369="", "-",
   IF('Data Table'!J369="-", "-",
      IF(ISNUMBER('Data Table'!J369*1), 'Data Table'!J369,
         IF(ISNUMBER(SEARCH("hrs", 'Data Table'!J369)),
            IFERROR(
               ROUND(SUMPRODUCT(
                  VALUE(LEFT(_xlfn.TEXTSPLIT('Data Table'!J369, CHAR(10)), FIND("-", _xlfn.TEXTSPLIT('Data Table'!J369, CHAR(10)))-1)) *
                  (VALUE(MID(_xlfn.TEXTSPLIT('Data Table'!J369, CHAR(10)), FIND("-", _xlfn.TEXTSPLIT('Data Table'!J369, CHAR(10)))+2,
                  SEARCH("hrs", _xlfn.TEXTSPLIT('Data Table'!J369, CHAR(10)))-SEARCH("-", _xlfn.TEXTSPLIT('Data Table'!J369, CHAR(10)))-2))/12)
               ), 2),
               "-"
            )
         )
      )
   )
)</f>
        <v>3</v>
      </c>
      <c r="K368" s="203" cm="1">
        <f t="array" ref="K368">IF('Data Table'!K369="", "-",
   IF('Data Table'!K369="-", "-",
      IF(ISNUMBER('Data Table'!K369*1), 'Data Table'!K369,
         IF(ISNUMBER(SEARCH("hrs", 'Data Table'!K369)),
            IFERROR(
               ROUND(SUMPRODUCT(
                  VALUE(LEFT(_xlfn.TEXTSPLIT('Data Table'!K369, CHAR(10)), FIND("-", _xlfn.TEXTSPLIT('Data Table'!K369, CHAR(10)))-1)) *
                  (VALUE(MID(_xlfn.TEXTSPLIT('Data Table'!K369, CHAR(10)), FIND("-", _xlfn.TEXTSPLIT('Data Table'!K369, CHAR(10)))+2,
                  SEARCH("hrs", _xlfn.TEXTSPLIT('Data Table'!K369, CHAR(10)))-SEARCH("-", _xlfn.TEXTSPLIT('Data Table'!K369, CHAR(10)))-2))/12)
               ), 2),
               "-"
            )
         )
      )
   )
)</f>
        <v>4</v>
      </c>
      <c r="L368" s="203" cm="1">
        <f t="array" ref="L368">IF('Data Table'!N369="", "-",
   IF('Data Table'!N369="-", "-",
      IF(ISNUMBER('Data Table'!N369*1), 'Data Table'!N369,
         IF(ISNUMBER(SEARCH("hrs", 'Data Table'!N369)),
            IFERROR(
               ROUND(SUMPRODUCT(
                  VALUE(LEFT(_xlfn.TEXTSPLIT('Data Table'!N369, CHAR(10)), FIND("-", _xlfn.TEXTSPLIT('Data Table'!N369, CHAR(10)))-1)) *
                  (VALUE(MID(_xlfn.TEXTSPLIT('Data Table'!N369, CHAR(10)), FIND("-", _xlfn.TEXTSPLIT('Data Table'!N369, CHAR(10)))+2,
                  SEARCH("hrs", _xlfn.TEXTSPLIT('Data Table'!N369, CHAR(10)))-SEARCH("-", _xlfn.TEXTSPLIT('Data Table'!N369, CHAR(10)))-2))/12)
               ), 2),
               "-"
            )
         )
      )
   )
)</f>
        <v>3</v>
      </c>
      <c r="M368" s="203" cm="1">
        <f t="array" ref="M368">IF('Data Table'!O369="", "-",
   IF('Data Table'!O369="-", "-",
      IF(ISNUMBER('Data Table'!O369*1), 'Data Table'!O369,
         IF(ISNUMBER(SEARCH("hrs", 'Data Table'!O369)),
            IFERROR(
               ROUND(SUMPRODUCT(
                  VALUE(LEFT(_xlfn.TEXTSPLIT('Data Table'!O369, CHAR(10)), FIND("-", _xlfn.TEXTSPLIT('Data Table'!O369, CHAR(10)))-1)) *
                  (VALUE(MID(_xlfn.TEXTSPLIT('Data Table'!O369, CHAR(10)), FIND("-", _xlfn.TEXTSPLIT('Data Table'!O369, CHAR(10)))+2,
                  SEARCH("hrs", _xlfn.TEXTSPLIT('Data Table'!O369, CHAR(10)))-SEARCH("-", _xlfn.TEXTSPLIT('Data Table'!O369, CHAR(10)))-2))/12)
               ), 2),
               "-"
            )
         )
      )
   )
)</f>
        <v>2</v>
      </c>
      <c r="N368" s="203" cm="1">
        <f t="array" ref="N368">IF('Data Table'!P369="", "-",
   IF('Data Table'!P369="-", "-",
      IF(ISNUMBER('Data Table'!P369*1), 'Data Table'!P369,
         IF(ISNUMBER(SEARCH("hrs", 'Data Table'!P369)),
            IFERROR(
               ROUND(SUMPRODUCT(
                  VALUE(LEFT(_xlfn.TEXTSPLIT('Data Table'!P369, CHAR(10)), FIND("-", _xlfn.TEXTSPLIT('Data Table'!P369, CHAR(10)))-1)) *
                  (VALUE(MID(_xlfn.TEXTSPLIT('Data Table'!P369, CHAR(10)), FIND("-", _xlfn.TEXTSPLIT('Data Table'!P369, CHAR(10)))+2,
                  SEARCH("hrs", _xlfn.TEXTSPLIT('Data Table'!P369, CHAR(10)))-SEARCH("-", _xlfn.TEXTSPLIT('Data Table'!P369, CHAR(10)))-2))/12)
               ), 2),
               "-"
            )
         )
      )
   )
)</f>
        <v>6</v>
      </c>
      <c r="O368" s="203" cm="1">
        <f t="array" ref="O368">IF('Data Table'!Q369="", "-",
   IF('Data Table'!Q369="-", "-",
      IF(ISNUMBER('Data Table'!Q369*1), 'Data Table'!Q369,
         IF(ISNUMBER(SEARCH("hrs", 'Data Table'!Q369)),
            IFERROR(
               ROUND(SUMPRODUCT(
                  VALUE(LEFT(_xlfn.TEXTSPLIT('Data Table'!Q369, CHAR(10)), FIND("-", _xlfn.TEXTSPLIT('Data Table'!Q369, CHAR(10)))-1)) *
                  (VALUE(MID(_xlfn.TEXTSPLIT('Data Table'!Q369, CHAR(10)), FIND("-", _xlfn.TEXTSPLIT('Data Table'!Q369, CHAR(10)))+2,
                  SEARCH("hrs", _xlfn.TEXTSPLIT('Data Table'!Q369, CHAR(10)))-SEARCH("-", _xlfn.TEXTSPLIT('Data Table'!Q369, CHAR(10)))-2))/12)
               ), 2),
               "-"
            )
         )
      )
   )
)</f>
        <v>6</v>
      </c>
      <c r="P368" s="203" cm="1">
        <f t="array" ref="P368">IF('Data Table'!R369="", "-",
   IF('Data Table'!R369="-", "-",
      IF(ISNUMBER('Data Table'!R369*1), 'Data Table'!R369,
         IF(ISNUMBER(SEARCH("hrs", 'Data Table'!R369)),
            IFERROR(
               ROUND(SUMPRODUCT(
                  VALUE(LEFT(_xlfn.TEXTSPLIT('Data Table'!R369, CHAR(10)), FIND("-", _xlfn.TEXTSPLIT('Data Table'!R369, CHAR(10)))-1)) *
                  (VALUE(MID(_xlfn.TEXTSPLIT('Data Table'!R369, CHAR(10)), FIND("-", _xlfn.TEXTSPLIT('Data Table'!R369, CHAR(10)))+2,
                  SEARCH("hrs", _xlfn.TEXTSPLIT('Data Table'!R369, CHAR(10)))-SEARCH("-", _xlfn.TEXTSPLIT('Data Table'!R369, CHAR(10)))-2))/12)
               ), 2),
               "-"
            )
         )
      )
   )
)</f>
        <v>3</v>
      </c>
      <c r="Q368" s="203" cm="1">
        <f t="array" ref="Q368">IF('Data Table'!S369="", "-",
   IF('Data Table'!S369="-", "-",
      IF(ISNUMBER('Data Table'!S369*1), 'Data Table'!S369,
         IF(ISNUMBER(SEARCH("hrs", 'Data Table'!S369)),
            IFERROR(
               ROUND(SUMPRODUCT(
                  VALUE(LEFT(_xlfn.TEXTSPLIT('Data Table'!S369, CHAR(10)), FIND("-", _xlfn.TEXTSPLIT('Data Table'!S369, CHAR(10)))-1)) *
                  (VALUE(MID(_xlfn.TEXTSPLIT('Data Table'!S369, CHAR(10)), FIND("-", _xlfn.TEXTSPLIT('Data Table'!S369, CHAR(10)))+2,
                  SEARCH("hrs", _xlfn.TEXTSPLIT('Data Table'!S369, CHAR(10)))-SEARCH("-", _xlfn.TEXTSPLIT('Data Table'!S369, CHAR(10)))-2))/12)
               ), 2),
               "-"
            )
         )
      )
   )
)</f>
        <v>3</v>
      </c>
      <c r="R368" s="203" cm="1">
        <f t="array" ref="R368">IF('Data Table'!T369="", "-",
   IF('Data Table'!T369="-", "-",
      IF(ISNUMBER('Data Table'!T369*1), 'Data Table'!T369,
         IF(ISNUMBER(SEARCH("hrs", 'Data Table'!T369)),
            IFERROR(
               ROUND(SUMPRODUCT(
                  VALUE(LEFT(_xlfn.TEXTSPLIT('Data Table'!T369, CHAR(10)), FIND("-", _xlfn.TEXTSPLIT('Data Table'!T369, CHAR(10)))-1)) *
                  (VALUE(MID(_xlfn.TEXTSPLIT('Data Table'!T369, CHAR(10)), FIND("-", _xlfn.TEXTSPLIT('Data Table'!T369, CHAR(10)))+2,
                  SEARCH("hrs", _xlfn.TEXTSPLIT('Data Table'!T369, CHAR(10)))-SEARCH("-", _xlfn.TEXTSPLIT('Data Table'!T369, CHAR(10)))-2))/12)
               ), 2),
               "-"
            )
         )
      )
   )
)</f>
        <v>7</v>
      </c>
      <c r="S368" s="203" cm="1">
        <f t="array" ref="S368">IF('Data Table'!U369="", "-",
   IF('Data Table'!U369="-", "-",
      IF(ISNUMBER('Data Table'!U369*1), 'Data Table'!U369,
         IF(ISNUMBER(SEARCH("hrs", 'Data Table'!U369)),
            IFERROR(
               ROUND(SUMPRODUCT(
                  VALUE(LEFT(_xlfn.TEXTSPLIT('Data Table'!U369, CHAR(10)), FIND("-", _xlfn.TEXTSPLIT('Data Table'!U369, CHAR(10)))-1)) *
                  (VALUE(MID(_xlfn.TEXTSPLIT('Data Table'!U369, CHAR(10)), FIND("-", _xlfn.TEXTSPLIT('Data Table'!U369, CHAR(10)))+2,
                  SEARCH("hrs", _xlfn.TEXTSPLIT('Data Table'!U369, CHAR(10)))-SEARCH("-", _xlfn.TEXTSPLIT('Data Table'!U369, CHAR(10)))-2))/12)
               ), 2),
               "-"
            )
         )
      )
   )
)</f>
        <v>7</v>
      </c>
      <c r="T368" s="414">
        <f>'Data Table'!X369</f>
        <v>28013.763896872304</v>
      </c>
      <c r="U368" s="414">
        <f>'Data Table'!Y369</f>
        <v>70365</v>
      </c>
      <c r="V368" s="414">
        <f>'Data Table'!Z369</f>
        <v>977.31029585798819</v>
      </c>
    </row>
    <row r="369" spans="1:22" ht="15.75" customHeight="1">
      <c r="A369" s="405">
        <v>45679</v>
      </c>
      <c r="B369" s="203" cm="1">
        <f t="array" ref="B369">IF('Data Table'!B370="", "-",
   IF('Data Table'!B370="-", "-",
      IF(ISNUMBER('Data Table'!B370*1), 'Data Table'!B370,
         IF(ISNUMBER(SEARCH("hrs", 'Data Table'!B370)),
            IFERROR(
               ROUND(SUMPRODUCT(
                  VALUE(LEFT(_xlfn.TEXTSPLIT('Data Table'!B370, CHAR(10)), FIND("-", _xlfn.TEXTSPLIT('Data Table'!B370, CHAR(10)))-1)) *
                  (VALUE(MID(_xlfn.TEXTSPLIT('Data Table'!B370, CHAR(10)), FIND("-", _xlfn.TEXTSPLIT('Data Table'!B370, CHAR(10)))+2,
                  SEARCH("hrs", _xlfn.TEXTSPLIT('Data Table'!B370, CHAR(10)))-SEARCH("-", _xlfn.TEXTSPLIT('Data Table'!B370, CHAR(10)))-2))/12)
               ), 2),
               "-"
            )
         )
      )
   )
)</f>
        <v>168</v>
      </c>
      <c r="C369" s="203" cm="1">
        <f t="array" ref="C369">IF('Data Table'!C370="", "-",
   IF('Data Table'!C370="-", "-",
      IF(ISNUMBER('Data Table'!C370*1), 'Data Table'!C370,
         IF(ISNUMBER(SEARCH("hrs", 'Data Table'!C370)),
            IFERROR(
               ROUND(SUMPRODUCT(
                  VALUE(LEFT(_xlfn.TEXTSPLIT('Data Table'!C370, CHAR(10)), FIND("-", _xlfn.TEXTSPLIT('Data Table'!C370, CHAR(10)))-1)) *
                  (VALUE(MID(_xlfn.TEXTSPLIT('Data Table'!C370, CHAR(10)), FIND("-", _xlfn.TEXTSPLIT('Data Table'!C370, CHAR(10)))+2,
                  SEARCH("hrs", _xlfn.TEXTSPLIT('Data Table'!C370, CHAR(10)))-SEARCH("-", _xlfn.TEXTSPLIT('Data Table'!C370, CHAR(10)))-2))/12)
               ), 2),
               "-"
            )
         )
      )
   )
)</f>
        <v>178</v>
      </c>
      <c r="D369" s="203" cm="1">
        <f t="array" ref="D369">IF('Data Table'!D370="", "-",
   IF('Data Table'!D370="-", "-",
      IF(ISNUMBER('Data Table'!D370*1), 'Data Table'!D370,
         IF(ISNUMBER(SEARCH("hrs", 'Data Table'!D370)),
            IFERROR(
               ROUND(SUMPRODUCT(
                  VALUE(LEFT(_xlfn.TEXTSPLIT('Data Table'!D370, CHAR(10)), FIND("-", _xlfn.TEXTSPLIT('Data Table'!D370, CHAR(10)))-1)) *
                  (VALUE(MID(_xlfn.TEXTSPLIT('Data Table'!D370, CHAR(10)), FIND("-", _xlfn.TEXTSPLIT('Data Table'!D370, CHAR(10)))+2,
                  SEARCH("hrs", _xlfn.TEXTSPLIT('Data Table'!D370, CHAR(10)))-SEARCH("-", _xlfn.TEXTSPLIT('Data Table'!D370, CHAR(10)))-2))/12)
               ), 2),
               "-"
            )
         )
      )
   )
)</f>
        <v>29</v>
      </c>
      <c r="E369" s="203" cm="1">
        <f t="array" ref="E369">IF('Data Table'!E370="", "-",
   IF('Data Table'!E370="-", "-",
      IF(ISNUMBER('Data Table'!E370*1), 'Data Table'!E370,
         IF(ISNUMBER(SEARCH("hrs", 'Data Table'!E370)),
            IFERROR(
               ROUND(SUMPRODUCT(
                  VALUE(LEFT(_xlfn.TEXTSPLIT('Data Table'!E370, CHAR(10)), FIND("-", _xlfn.TEXTSPLIT('Data Table'!E370, CHAR(10)))-1)) *
                  (VALUE(MID(_xlfn.TEXTSPLIT('Data Table'!E370, CHAR(10)), FIND("-", _xlfn.TEXTSPLIT('Data Table'!E370, CHAR(10)))+2,
                  SEARCH("hrs", _xlfn.TEXTSPLIT('Data Table'!E370, CHAR(10)))-SEARCH("-", _xlfn.TEXTSPLIT('Data Table'!E370, CHAR(10)))-2))/12)
               ), 2),
               "-"
            )
         )
      )
   )
)</f>
        <v>30</v>
      </c>
      <c r="F369" s="203" cm="1">
        <f t="array" ref="F369">IF('Data Table'!F370="", "-",
   IF('Data Table'!F370="-", "-",
      IF(ISNUMBER('Data Table'!F370*1), 'Data Table'!F370,
         IF(ISNUMBER(SEARCH("hrs", 'Data Table'!F370)),
            IFERROR(
               ROUND(SUMPRODUCT(
                  VALUE(LEFT(_xlfn.TEXTSPLIT('Data Table'!F370, CHAR(10)), FIND("-", _xlfn.TEXTSPLIT('Data Table'!F370, CHAR(10)))-1)) *
                  (VALUE(MID(_xlfn.TEXTSPLIT('Data Table'!F370, CHAR(10)), FIND("-", _xlfn.TEXTSPLIT('Data Table'!F370, CHAR(10)))+2,
                  SEARCH("hrs", _xlfn.TEXTSPLIT('Data Table'!F370, CHAR(10)))-SEARCH("-", _xlfn.TEXTSPLIT('Data Table'!F370, CHAR(10)))-2))/12)
               ), 2),
               "-"
            )
         )
      )
   )
)</f>
        <v>10</v>
      </c>
      <c r="G369" s="203" cm="1">
        <f t="array" ref="G369">IF('Data Table'!G370="", "-",
   IF('Data Table'!G370="-", "-",
      IF(ISNUMBER('Data Table'!G370*1), 'Data Table'!G370,
         IF(ISNUMBER(SEARCH("hrs", 'Data Table'!G370)),
            IFERROR(
               ROUND(SUMPRODUCT(
                  VALUE(LEFT(_xlfn.TEXTSPLIT('Data Table'!G370, CHAR(10)), FIND("-", _xlfn.TEXTSPLIT('Data Table'!G370, CHAR(10)))-1)) *
                  (VALUE(MID(_xlfn.TEXTSPLIT('Data Table'!G370, CHAR(10)), FIND("-", _xlfn.TEXTSPLIT('Data Table'!G370, CHAR(10)))+2,
                  SEARCH("hrs", _xlfn.TEXTSPLIT('Data Table'!G370, CHAR(10)))-SEARCH("-", _xlfn.TEXTSPLIT('Data Table'!G370, CHAR(10)))-2))/12)
               ), 2),
               "-"
            )
         )
      )
   )
)</f>
        <v>10</v>
      </c>
      <c r="H369" s="203" cm="1">
        <f t="array" ref="H369">IF('Data Table'!H370="", "-",
   IF('Data Table'!H370="-", "-",
      IF(ISNUMBER('Data Table'!H370*1), 'Data Table'!H370,
         IF(ISNUMBER(SEARCH("hrs", 'Data Table'!H370)),
            IFERROR(
               ROUND(SUMPRODUCT(
                  VALUE(LEFT(_xlfn.TEXTSPLIT('Data Table'!H370, CHAR(10)), FIND("-", _xlfn.TEXTSPLIT('Data Table'!H370, CHAR(10)))-1)) *
                  (VALUE(MID(_xlfn.TEXTSPLIT('Data Table'!H370, CHAR(10)), FIND("-", _xlfn.TEXTSPLIT('Data Table'!H370, CHAR(10)))+2,
                  SEARCH("hrs", _xlfn.TEXTSPLIT('Data Table'!H370, CHAR(10)))-SEARCH("-", _xlfn.TEXTSPLIT('Data Table'!H370, CHAR(10)))-2))/12)
               ), 2),
               "-"
            )
         )
      )
   )
)</f>
        <v>10</v>
      </c>
      <c r="I369" s="203" cm="1">
        <f t="array" ref="I369">IF('Data Table'!I370="", "-",
   IF('Data Table'!I370="-", "-",
      IF(ISNUMBER('Data Table'!I370*1), 'Data Table'!I370,
         IF(ISNUMBER(SEARCH("hrs", 'Data Table'!I370)),
            IFERROR(
               ROUND(SUMPRODUCT(
                  VALUE(LEFT(_xlfn.TEXTSPLIT('Data Table'!I370, CHAR(10)), FIND("-", _xlfn.TEXTSPLIT('Data Table'!I370, CHAR(10)))-1)) *
                  (VALUE(MID(_xlfn.TEXTSPLIT('Data Table'!I370, CHAR(10)), FIND("-", _xlfn.TEXTSPLIT('Data Table'!I370, CHAR(10)))+2,
                  SEARCH("hrs", _xlfn.TEXTSPLIT('Data Table'!I370, CHAR(10)))-SEARCH("-", _xlfn.TEXTSPLIT('Data Table'!I370, CHAR(10)))-2))/12)
               ), 2),
               "-"
            )
         )
      )
   )
)</f>
        <v>10</v>
      </c>
      <c r="J369" s="203" cm="1">
        <f t="array" ref="J369">IF('Data Table'!J370="", "-",
   IF('Data Table'!J370="-", "-",
      IF(ISNUMBER('Data Table'!J370*1), 'Data Table'!J370,
         IF(ISNUMBER(SEARCH("hrs", 'Data Table'!J370)),
            IFERROR(
               ROUND(SUMPRODUCT(
                  VALUE(LEFT(_xlfn.TEXTSPLIT('Data Table'!J370, CHAR(10)), FIND("-", _xlfn.TEXTSPLIT('Data Table'!J370, CHAR(10)))-1)) *
                  (VALUE(MID(_xlfn.TEXTSPLIT('Data Table'!J370, CHAR(10)), FIND("-", _xlfn.TEXTSPLIT('Data Table'!J370, CHAR(10)))+2,
                  SEARCH("hrs", _xlfn.TEXTSPLIT('Data Table'!J370, CHAR(10)))-SEARCH("-", _xlfn.TEXTSPLIT('Data Table'!J370, CHAR(10)))-2))/12)
               ), 2),
               "-"
            )
         )
      )
   )
)</f>
        <v>4</v>
      </c>
      <c r="K369" s="203" cm="1">
        <f t="array" ref="K369">IF('Data Table'!K370="", "-",
   IF('Data Table'!K370="-", "-",
      IF(ISNUMBER('Data Table'!K370*1), 'Data Table'!K370,
         IF(ISNUMBER(SEARCH("hrs", 'Data Table'!K370)),
            IFERROR(
               ROUND(SUMPRODUCT(
                  VALUE(LEFT(_xlfn.TEXTSPLIT('Data Table'!K370, CHAR(10)), FIND("-", _xlfn.TEXTSPLIT('Data Table'!K370, CHAR(10)))-1)) *
                  (VALUE(MID(_xlfn.TEXTSPLIT('Data Table'!K370, CHAR(10)), FIND("-", _xlfn.TEXTSPLIT('Data Table'!K370, CHAR(10)))+2,
                  SEARCH("hrs", _xlfn.TEXTSPLIT('Data Table'!K370, CHAR(10)))-SEARCH("-", _xlfn.TEXTSPLIT('Data Table'!K370, CHAR(10)))-2))/12)
               ), 2),
               "-"
            )
         )
      )
   )
)</f>
        <v>4</v>
      </c>
      <c r="L369" s="203" cm="1">
        <f t="array" ref="L369">IF('Data Table'!N370="", "-",
   IF('Data Table'!N370="-", "-",
      IF(ISNUMBER('Data Table'!N370*1), 'Data Table'!N370,
         IF(ISNUMBER(SEARCH("hrs", 'Data Table'!N370)),
            IFERROR(
               ROUND(SUMPRODUCT(
                  VALUE(LEFT(_xlfn.TEXTSPLIT('Data Table'!N370, CHAR(10)), FIND("-", _xlfn.TEXTSPLIT('Data Table'!N370, CHAR(10)))-1)) *
                  (VALUE(MID(_xlfn.TEXTSPLIT('Data Table'!N370, CHAR(10)), FIND("-", _xlfn.TEXTSPLIT('Data Table'!N370, CHAR(10)))+2,
                  SEARCH("hrs", _xlfn.TEXTSPLIT('Data Table'!N370, CHAR(10)))-SEARCH("-", _xlfn.TEXTSPLIT('Data Table'!N370, CHAR(10)))-2))/12)
               ), 2),
               "-"
            )
         )
      )
   )
)</f>
        <v>2</v>
      </c>
      <c r="M369" s="203" cm="1">
        <f t="array" ref="M369">IF('Data Table'!O370="", "-",
   IF('Data Table'!O370="-", "-",
      IF(ISNUMBER('Data Table'!O370*1), 'Data Table'!O370,
         IF(ISNUMBER(SEARCH("hrs", 'Data Table'!O370)),
            IFERROR(
               ROUND(SUMPRODUCT(
                  VALUE(LEFT(_xlfn.TEXTSPLIT('Data Table'!O370, CHAR(10)), FIND("-", _xlfn.TEXTSPLIT('Data Table'!O370, CHAR(10)))-1)) *
                  (VALUE(MID(_xlfn.TEXTSPLIT('Data Table'!O370, CHAR(10)), FIND("-", _xlfn.TEXTSPLIT('Data Table'!O370, CHAR(10)))+2,
                  SEARCH("hrs", _xlfn.TEXTSPLIT('Data Table'!O370, CHAR(10)))-SEARCH("-", _xlfn.TEXTSPLIT('Data Table'!O370, CHAR(10)))-2))/12)
               ), 2),
               "-"
            )
         )
      )
   )
)</f>
        <v>2</v>
      </c>
      <c r="N369" s="203" cm="1">
        <f t="array" ref="N369">IF('Data Table'!P370="", "-",
   IF('Data Table'!P370="-", "-",
      IF(ISNUMBER('Data Table'!P370*1), 'Data Table'!P370,
         IF(ISNUMBER(SEARCH("hrs", 'Data Table'!P370)),
            IFERROR(
               ROUND(SUMPRODUCT(
                  VALUE(LEFT(_xlfn.TEXTSPLIT('Data Table'!P370, CHAR(10)), FIND("-", _xlfn.TEXTSPLIT('Data Table'!P370, CHAR(10)))-1)) *
                  (VALUE(MID(_xlfn.TEXTSPLIT('Data Table'!P370, CHAR(10)), FIND("-", _xlfn.TEXTSPLIT('Data Table'!P370, CHAR(10)))+2,
                  SEARCH("hrs", _xlfn.TEXTSPLIT('Data Table'!P370, CHAR(10)))-SEARCH("-", _xlfn.TEXTSPLIT('Data Table'!P370, CHAR(10)))-2))/12)
               ), 2),
               "-"
            )
         )
      )
   )
)</f>
        <v>7</v>
      </c>
      <c r="O369" s="203" cm="1">
        <f t="array" ref="O369">IF('Data Table'!Q370="", "-",
   IF('Data Table'!Q370="-", "-",
      IF(ISNUMBER('Data Table'!Q370*1), 'Data Table'!Q370,
         IF(ISNUMBER(SEARCH("hrs", 'Data Table'!Q370)),
            IFERROR(
               ROUND(SUMPRODUCT(
                  VALUE(LEFT(_xlfn.TEXTSPLIT('Data Table'!Q370, CHAR(10)), FIND("-", _xlfn.TEXTSPLIT('Data Table'!Q370, CHAR(10)))-1)) *
                  (VALUE(MID(_xlfn.TEXTSPLIT('Data Table'!Q370, CHAR(10)), FIND("-", _xlfn.TEXTSPLIT('Data Table'!Q370, CHAR(10)))+2,
                  SEARCH("hrs", _xlfn.TEXTSPLIT('Data Table'!Q370, CHAR(10)))-SEARCH("-", _xlfn.TEXTSPLIT('Data Table'!Q370, CHAR(10)))-2))/12)
               ), 2),
               "-"
            )
         )
      )
   )
)</f>
        <v>6</v>
      </c>
      <c r="P369" s="203" cm="1">
        <f t="array" ref="P369">IF('Data Table'!R370="", "-",
   IF('Data Table'!R370="-", "-",
      IF(ISNUMBER('Data Table'!R370*1), 'Data Table'!R370,
         IF(ISNUMBER(SEARCH("hrs", 'Data Table'!R370)),
            IFERROR(
               ROUND(SUMPRODUCT(
                  VALUE(LEFT(_xlfn.TEXTSPLIT('Data Table'!R370, CHAR(10)), FIND("-", _xlfn.TEXTSPLIT('Data Table'!R370, CHAR(10)))-1)) *
                  (VALUE(MID(_xlfn.TEXTSPLIT('Data Table'!R370, CHAR(10)), FIND("-", _xlfn.TEXTSPLIT('Data Table'!R370, CHAR(10)))+2,
                  SEARCH("hrs", _xlfn.TEXTSPLIT('Data Table'!R370, CHAR(10)))-SEARCH("-", _xlfn.TEXTSPLIT('Data Table'!R370, CHAR(10)))-2))/12)
               ), 2),
               "-"
            )
         )
      )
   )
)</f>
        <v>3</v>
      </c>
      <c r="Q369" s="203" cm="1">
        <f t="array" ref="Q369">IF('Data Table'!S370="", "-",
   IF('Data Table'!S370="-", "-",
      IF(ISNUMBER('Data Table'!S370*1), 'Data Table'!S370,
         IF(ISNUMBER(SEARCH("hrs", 'Data Table'!S370)),
            IFERROR(
               ROUND(SUMPRODUCT(
                  VALUE(LEFT(_xlfn.TEXTSPLIT('Data Table'!S370, CHAR(10)), FIND("-", _xlfn.TEXTSPLIT('Data Table'!S370, CHAR(10)))-1)) *
                  (VALUE(MID(_xlfn.TEXTSPLIT('Data Table'!S370, CHAR(10)), FIND("-", _xlfn.TEXTSPLIT('Data Table'!S370, CHAR(10)))+2,
                  SEARCH("hrs", _xlfn.TEXTSPLIT('Data Table'!S370, CHAR(10)))-SEARCH("-", _xlfn.TEXTSPLIT('Data Table'!S370, CHAR(10)))-2))/12)
               ), 2),
               "-"
            )
         )
      )
   )
)</f>
        <v>3</v>
      </c>
      <c r="R369" s="203" cm="1">
        <f t="array" ref="R369">IF('Data Table'!T370="", "-",
   IF('Data Table'!T370="-", "-",
      IF(ISNUMBER('Data Table'!T370*1), 'Data Table'!T370,
         IF(ISNUMBER(SEARCH("hrs", 'Data Table'!T370)),
            IFERROR(
               ROUND(SUMPRODUCT(
                  VALUE(LEFT(_xlfn.TEXTSPLIT('Data Table'!T370, CHAR(10)), FIND("-", _xlfn.TEXTSPLIT('Data Table'!T370, CHAR(10)))-1)) *
                  (VALUE(MID(_xlfn.TEXTSPLIT('Data Table'!T370, CHAR(10)), FIND("-", _xlfn.TEXTSPLIT('Data Table'!T370, CHAR(10)))+2,
                  SEARCH("hrs", _xlfn.TEXTSPLIT('Data Table'!T370, CHAR(10)))-SEARCH("-", _xlfn.TEXTSPLIT('Data Table'!T370, CHAR(10)))-2))/12)
               ), 2),
               "-"
            )
         )
      )
   )
)</f>
        <v>7</v>
      </c>
      <c r="S369" s="203" cm="1">
        <f t="array" ref="S369">IF('Data Table'!U370="", "-",
   IF('Data Table'!U370="-", "-",
      IF(ISNUMBER('Data Table'!U370*1), 'Data Table'!U370,
         IF(ISNUMBER(SEARCH("hrs", 'Data Table'!U370)),
            IFERROR(
               ROUND(SUMPRODUCT(
                  VALUE(LEFT(_xlfn.TEXTSPLIT('Data Table'!U370, CHAR(10)), FIND("-", _xlfn.TEXTSPLIT('Data Table'!U370, CHAR(10)))-1)) *
                  (VALUE(MID(_xlfn.TEXTSPLIT('Data Table'!U370, CHAR(10)), FIND("-", _xlfn.TEXTSPLIT('Data Table'!U370, CHAR(10)))+2,
                  SEARCH("hrs", _xlfn.TEXTSPLIT('Data Table'!U370, CHAR(10)))-SEARCH("-", _xlfn.TEXTSPLIT('Data Table'!U370, CHAR(10)))-2))/12)
               ), 2),
               "-"
            )
         )
      )
   )
)</f>
        <v>7</v>
      </c>
      <c r="T369" s="414">
        <f>'Data Table'!X370</f>
        <v>26006.448835275009</v>
      </c>
      <c r="U369" s="414">
        <f>'Data Table'!Y370</f>
        <v>73033</v>
      </c>
      <c r="V369" s="414">
        <f>'Data Table'!Z370</f>
        <v>942.4991680532446</v>
      </c>
    </row>
    <row r="370" spans="1:22" ht="15.75" customHeight="1">
      <c r="A370" s="405">
        <v>45680</v>
      </c>
      <c r="B370" s="203" cm="1">
        <f t="array" ref="B370">IF('Data Table'!B371="", "-",
   IF('Data Table'!B371="-", "-",
      IF(ISNUMBER('Data Table'!B371*1), 'Data Table'!B371,
         IF(ISNUMBER(SEARCH("hrs", 'Data Table'!B371)),
            IFERROR(
               ROUND(SUMPRODUCT(
                  VALUE(LEFT(_xlfn.TEXTSPLIT('Data Table'!B371, CHAR(10)), FIND("-", _xlfn.TEXTSPLIT('Data Table'!B371, CHAR(10)))-1)) *
                  (VALUE(MID(_xlfn.TEXTSPLIT('Data Table'!B371, CHAR(10)), FIND("-", _xlfn.TEXTSPLIT('Data Table'!B371, CHAR(10)))+2,
                  SEARCH("hrs", _xlfn.TEXTSPLIT('Data Table'!B371, CHAR(10)))-SEARCH("-", _xlfn.TEXTSPLIT('Data Table'!B371, CHAR(10)))-2))/12)
               ), 2),
               "-"
            )
         )
      )
   )
)</f>
        <v>175</v>
      </c>
      <c r="C370" s="203" cm="1">
        <f t="array" ref="C370">IF('Data Table'!C371="", "-",
   IF('Data Table'!C371="-", "-",
      IF(ISNUMBER('Data Table'!C371*1), 'Data Table'!C371,
         IF(ISNUMBER(SEARCH("hrs", 'Data Table'!C371)),
            IFERROR(
               ROUND(SUMPRODUCT(
                  VALUE(LEFT(_xlfn.TEXTSPLIT('Data Table'!C371, CHAR(10)), FIND("-", _xlfn.TEXTSPLIT('Data Table'!C371, CHAR(10)))-1)) *
                  (VALUE(MID(_xlfn.TEXTSPLIT('Data Table'!C371, CHAR(10)), FIND("-", _xlfn.TEXTSPLIT('Data Table'!C371, CHAR(10)))+2,
                  SEARCH("hrs", _xlfn.TEXTSPLIT('Data Table'!C371, CHAR(10)))-SEARCH("-", _xlfn.TEXTSPLIT('Data Table'!C371, CHAR(10)))-2))/12)
               ), 2),
               "-"
            )
         )
      )
   )
)</f>
        <v>179</v>
      </c>
      <c r="D370" s="203" cm="1">
        <f t="array" ref="D370">IF('Data Table'!D371="", "-",
   IF('Data Table'!D371="-", "-",
      IF(ISNUMBER('Data Table'!D371*1), 'Data Table'!D371,
         IF(ISNUMBER(SEARCH("hrs", 'Data Table'!D371)),
            IFERROR(
               ROUND(SUMPRODUCT(
                  VALUE(LEFT(_xlfn.TEXTSPLIT('Data Table'!D371, CHAR(10)), FIND("-", _xlfn.TEXTSPLIT('Data Table'!D371, CHAR(10)))-1)) *
                  (VALUE(MID(_xlfn.TEXTSPLIT('Data Table'!D371, CHAR(10)), FIND("-", _xlfn.TEXTSPLIT('Data Table'!D371, CHAR(10)))+2,
                  SEARCH("hrs", _xlfn.TEXTSPLIT('Data Table'!D371, CHAR(10)))-SEARCH("-", _xlfn.TEXTSPLIT('Data Table'!D371, CHAR(10)))-2))/12)
               ), 2),
               "-"
            )
         )
      )
   )
)</f>
        <v>30</v>
      </c>
      <c r="E370" s="203" cm="1">
        <f t="array" ref="E370">IF('Data Table'!E371="", "-",
   IF('Data Table'!E371="-", "-",
      IF(ISNUMBER('Data Table'!E371*1), 'Data Table'!E371,
         IF(ISNUMBER(SEARCH("hrs", 'Data Table'!E371)),
            IFERROR(
               ROUND(SUMPRODUCT(
                  VALUE(LEFT(_xlfn.TEXTSPLIT('Data Table'!E371, CHAR(10)), FIND("-", _xlfn.TEXTSPLIT('Data Table'!E371, CHAR(10)))-1)) *
                  (VALUE(MID(_xlfn.TEXTSPLIT('Data Table'!E371, CHAR(10)), FIND("-", _xlfn.TEXTSPLIT('Data Table'!E371, CHAR(10)))+2,
                  SEARCH("hrs", _xlfn.TEXTSPLIT('Data Table'!E371, CHAR(10)))-SEARCH("-", _xlfn.TEXTSPLIT('Data Table'!E371, CHAR(10)))-2))/12)
               ), 2),
               "-"
            )
         )
      )
   )
)</f>
        <v>30</v>
      </c>
      <c r="F370" s="203" cm="1">
        <f t="array" ref="F370">IF('Data Table'!F371="", "-",
   IF('Data Table'!F371="-", "-",
      IF(ISNUMBER('Data Table'!F371*1), 'Data Table'!F371,
         IF(ISNUMBER(SEARCH("hrs", 'Data Table'!F371)),
            IFERROR(
               ROUND(SUMPRODUCT(
                  VALUE(LEFT(_xlfn.TEXTSPLIT('Data Table'!F371, CHAR(10)), FIND("-", _xlfn.TEXTSPLIT('Data Table'!F371, CHAR(10)))-1)) *
                  (VALUE(MID(_xlfn.TEXTSPLIT('Data Table'!F371, CHAR(10)), FIND("-", _xlfn.TEXTSPLIT('Data Table'!F371, CHAR(10)))+2,
                  SEARCH("hrs", _xlfn.TEXTSPLIT('Data Table'!F371, CHAR(10)))-SEARCH("-", _xlfn.TEXTSPLIT('Data Table'!F371, CHAR(10)))-2))/12)
               ), 2),
               "-"
            )
         )
      )
   )
)</f>
        <v>9</v>
      </c>
      <c r="G370" s="203" cm="1">
        <f t="array" ref="G370">IF('Data Table'!G371="", "-",
   IF('Data Table'!G371="-", "-",
      IF(ISNUMBER('Data Table'!G371*1), 'Data Table'!G371,
         IF(ISNUMBER(SEARCH("hrs", 'Data Table'!G371)),
            IFERROR(
               ROUND(SUMPRODUCT(
                  VALUE(LEFT(_xlfn.TEXTSPLIT('Data Table'!G371, CHAR(10)), FIND("-", _xlfn.TEXTSPLIT('Data Table'!G371, CHAR(10)))-1)) *
                  (VALUE(MID(_xlfn.TEXTSPLIT('Data Table'!G371, CHAR(10)), FIND("-", _xlfn.TEXTSPLIT('Data Table'!G371, CHAR(10)))+2,
                  SEARCH("hrs", _xlfn.TEXTSPLIT('Data Table'!G371, CHAR(10)))-SEARCH("-", _xlfn.TEXTSPLIT('Data Table'!G371, CHAR(10)))-2))/12)
               ), 2),
               "-"
            )
         )
      )
   )
)</f>
        <v>10</v>
      </c>
      <c r="H370" s="203" cm="1">
        <f t="array" ref="H370">IF('Data Table'!H371="", "-",
   IF('Data Table'!H371="-", "-",
      IF(ISNUMBER('Data Table'!H371*1), 'Data Table'!H371,
         IF(ISNUMBER(SEARCH("hrs", 'Data Table'!H371)),
            IFERROR(
               ROUND(SUMPRODUCT(
                  VALUE(LEFT(_xlfn.TEXTSPLIT('Data Table'!H371, CHAR(10)), FIND("-", _xlfn.TEXTSPLIT('Data Table'!H371, CHAR(10)))-1)) *
                  (VALUE(MID(_xlfn.TEXTSPLIT('Data Table'!H371, CHAR(10)), FIND("-", _xlfn.TEXTSPLIT('Data Table'!H371, CHAR(10)))+2,
                  SEARCH("hrs", _xlfn.TEXTSPLIT('Data Table'!H371, CHAR(10)))-SEARCH("-", _xlfn.TEXTSPLIT('Data Table'!H371, CHAR(10)))-2))/12)
               ), 2),
               "-"
            )
         )
      )
   )
)</f>
        <v>11</v>
      </c>
      <c r="I370" s="203" cm="1">
        <f t="array" ref="I370">IF('Data Table'!I371="", "-",
   IF('Data Table'!I371="-", "-",
      IF(ISNUMBER('Data Table'!I371*1), 'Data Table'!I371,
         IF(ISNUMBER(SEARCH("hrs", 'Data Table'!I371)),
            IFERROR(
               ROUND(SUMPRODUCT(
                  VALUE(LEFT(_xlfn.TEXTSPLIT('Data Table'!I371, CHAR(10)), FIND("-", _xlfn.TEXTSPLIT('Data Table'!I371, CHAR(10)))-1)) *
                  (VALUE(MID(_xlfn.TEXTSPLIT('Data Table'!I371, CHAR(10)), FIND("-", _xlfn.TEXTSPLIT('Data Table'!I371, CHAR(10)))+2,
                  SEARCH("hrs", _xlfn.TEXTSPLIT('Data Table'!I371, CHAR(10)))-SEARCH("-", _xlfn.TEXTSPLIT('Data Table'!I371, CHAR(10)))-2))/12)
               ), 2),
               "-"
            )
         )
      )
   )
)</f>
        <v>10</v>
      </c>
      <c r="J370" s="203" cm="1">
        <f t="array" ref="J370">IF('Data Table'!J371="", "-",
   IF('Data Table'!J371="-", "-",
      IF(ISNUMBER('Data Table'!J371*1), 'Data Table'!J371,
         IF(ISNUMBER(SEARCH("hrs", 'Data Table'!J371)),
            IFERROR(
               ROUND(SUMPRODUCT(
                  VALUE(LEFT(_xlfn.TEXTSPLIT('Data Table'!J371, CHAR(10)), FIND("-", _xlfn.TEXTSPLIT('Data Table'!J371, CHAR(10)))-1)) *
                  (VALUE(MID(_xlfn.TEXTSPLIT('Data Table'!J371, CHAR(10)), FIND("-", _xlfn.TEXTSPLIT('Data Table'!J371, CHAR(10)))+2,
                  SEARCH("hrs", _xlfn.TEXTSPLIT('Data Table'!J371, CHAR(10)))-SEARCH("-", _xlfn.TEXTSPLIT('Data Table'!J371, CHAR(10)))-2))/12)
               ), 2),
               "-"
            )
         )
      )
   )
)</f>
        <v>4</v>
      </c>
      <c r="K370" s="203" cm="1">
        <f t="array" ref="K370">IF('Data Table'!K371="", "-",
   IF('Data Table'!K371="-", "-",
      IF(ISNUMBER('Data Table'!K371*1), 'Data Table'!K371,
         IF(ISNUMBER(SEARCH("hrs", 'Data Table'!K371)),
            IFERROR(
               ROUND(SUMPRODUCT(
                  VALUE(LEFT(_xlfn.TEXTSPLIT('Data Table'!K371, CHAR(10)), FIND("-", _xlfn.TEXTSPLIT('Data Table'!K371, CHAR(10)))-1)) *
                  (VALUE(MID(_xlfn.TEXTSPLIT('Data Table'!K371, CHAR(10)), FIND("-", _xlfn.TEXTSPLIT('Data Table'!K371, CHAR(10)))+2,
                  SEARCH("hrs", _xlfn.TEXTSPLIT('Data Table'!K371, CHAR(10)))-SEARCH("-", _xlfn.TEXTSPLIT('Data Table'!K371, CHAR(10)))-2))/12)
               ), 2),
               "-"
            )
         )
      )
   )
)</f>
        <v>4</v>
      </c>
      <c r="L370" s="203" cm="1">
        <f t="array" ref="L370">IF('Data Table'!N371="", "-",
   IF('Data Table'!N371="-", "-",
      IF(ISNUMBER('Data Table'!N371*1), 'Data Table'!N371,
         IF(ISNUMBER(SEARCH("hrs", 'Data Table'!N371)),
            IFERROR(
               ROUND(SUMPRODUCT(
                  VALUE(LEFT(_xlfn.TEXTSPLIT('Data Table'!N371, CHAR(10)), FIND("-", _xlfn.TEXTSPLIT('Data Table'!N371, CHAR(10)))-1)) *
                  (VALUE(MID(_xlfn.TEXTSPLIT('Data Table'!N371, CHAR(10)), FIND("-", _xlfn.TEXTSPLIT('Data Table'!N371, CHAR(10)))+2,
                  SEARCH("hrs", _xlfn.TEXTSPLIT('Data Table'!N371, CHAR(10)))-SEARCH("-", _xlfn.TEXTSPLIT('Data Table'!N371, CHAR(10)))-2))/12)
               ), 2),
               "-"
            )
         )
      )
   )
)</f>
        <v>2</v>
      </c>
      <c r="M370" s="203" cm="1">
        <f t="array" ref="M370">IF('Data Table'!O371="", "-",
   IF('Data Table'!O371="-", "-",
      IF(ISNUMBER('Data Table'!O371*1), 'Data Table'!O371,
         IF(ISNUMBER(SEARCH("hrs", 'Data Table'!O371)),
            IFERROR(
               ROUND(SUMPRODUCT(
                  VALUE(LEFT(_xlfn.TEXTSPLIT('Data Table'!O371, CHAR(10)), FIND("-", _xlfn.TEXTSPLIT('Data Table'!O371, CHAR(10)))-1)) *
                  (VALUE(MID(_xlfn.TEXTSPLIT('Data Table'!O371, CHAR(10)), FIND("-", _xlfn.TEXTSPLIT('Data Table'!O371, CHAR(10)))+2,
                  SEARCH("hrs", _xlfn.TEXTSPLIT('Data Table'!O371, CHAR(10)))-SEARCH("-", _xlfn.TEXTSPLIT('Data Table'!O371, CHAR(10)))-2))/12)
               ), 2),
               "-"
            )
         )
      )
   )
)</f>
        <v>2</v>
      </c>
      <c r="N370" s="203" cm="1">
        <f t="array" ref="N370">IF('Data Table'!P371="", "-",
   IF('Data Table'!P371="-", "-",
      IF(ISNUMBER('Data Table'!P371*1), 'Data Table'!P371,
         IF(ISNUMBER(SEARCH("hrs", 'Data Table'!P371)),
            IFERROR(
               ROUND(SUMPRODUCT(
                  VALUE(LEFT(_xlfn.TEXTSPLIT('Data Table'!P371, CHAR(10)), FIND("-", _xlfn.TEXTSPLIT('Data Table'!P371, CHAR(10)))-1)) *
                  (VALUE(MID(_xlfn.TEXTSPLIT('Data Table'!P371, CHAR(10)), FIND("-", _xlfn.TEXTSPLIT('Data Table'!P371, CHAR(10)))+2,
                  SEARCH("hrs", _xlfn.TEXTSPLIT('Data Table'!P371, CHAR(10)))-SEARCH("-", _xlfn.TEXTSPLIT('Data Table'!P371, CHAR(10)))-2))/12)
               ), 2),
               "-"
            )
         )
      )
   )
)</f>
        <v>7</v>
      </c>
      <c r="O370" s="203" cm="1">
        <f t="array" ref="O370">IF('Data Table'!Q371="", "-",
   IF('Data Table'!Q371="-", "-",
      IF(ISNUMBER('Data Table'!Q371*1), 'Data Table'!Q371,
         IF(ISNUMBER(SEARCH("hrs", 'Data Table'!Q371)),
            IFERROR(
               ROUND(SUMPRODUCT(
                  VALUE(LEFT(_xlfn.TEXTSPLIT('Data Table'!Q371, CHAR(10)), FIND("-", _xlfn.TEXTSPLIT('Data Table'!Q371, CHAR(10)))-1)) *
                  (VALUE(MID(_xlfn.TEXTSPLIT('Data Table'!Q371, CHAR(10)), FIND("-", _xlfn.TEXTSPLIT('Data Table'!Q371, CHAR(10)))+2,
                  SEARCH("hrs", _xlfn.TEXTSPLIT('Data Table'!Q371, CHAR(10)))-SEARCH("-", _xlfn.TEXTSPLIT('Data Table'!Q371, CHAR(10)))-2))/12)
               ), 2),
               "-"
            )
         )
      )
   )
)</f>
        <v>6</v>
      </c>
      <c r="P370" s="203" cm="1">
        <f t="array" ref="P370">IF('Data Table'!R371="", "-",
   IF('Data Table'!R371="-", "-",
      IF(ISNUMBER('Data Table'!R371*1), 'Data Table'!R371,
         IF(ISNUMBER(SEARCH("hrs", 'Data Table'!R371)),
            IFERROR(
               ROUND(SUMPRODUCT(
                  VALUE(LEFT(_xlfn.TEXTSPLIT('Data Table'!R371, CHAR(10)), FIND("-", _xlfn.TEXTSPLIT('Data Table'!R371, CHAR(10)))-1)) *
                  (VALUE(MID(_xlfn.TEXTSPLIT('Data Table'!R371, CHAR(10)), FIND("-", _xlfn.TEXTSPLIT('Data Table'!R371, CHAR(10)))+2,
                  SEARCH("hrs", _xlfn.TEXTSPLIT('Data Table'!R371, CHAR(10)))-SEARCH("-", _xlfn.TEXTSPLIT('Data Table'!R371, CHAR(10)))-2))/12)
               ), 2),
               "-"
            )
         )
      )
   )
)</f>
        <v>3</v>
      </c>
      <c r="Q370" s="203" cm="1">
        <f t="array" ref="Q370">IF('Data Table'!S371="", "-",
   IF('Data Table'!S371="-", "-",
      IF(ISNUMBER('Data Table'!S371*1), 'Data Table'!S371,
         IF(ISNUMBER(SEARCH("hrs", 'Data Table'!S371)),
            IFERROR(
               ROUND(SUMPRODUCT(
                  VALUE(LEFT(_xlfn.TEXTSPLIT('Data Table'!S371, CHAR(10)), FIND("-", _xlfn.TEXTSPLIT('Data Table'!S371, CHAR(10)))-1)) *
                  (VALUE(MID(_xlfn.TEXTSPLIT('Data Table'!S371, CHAR(10)), FIND("-", _xlfn.TEXTSPLIT('Data Table'!S371, CHAR(10)))+2,
                  SEARCH("hrs", _xlfn.TEXTSPLIT('Data Table'!S371, CHAR(10)))-SEARCH("-", _xlfn.TEXTSPLIT('Data Table'!S371, CHAR(10)))-2))/12)
               ), 2),
               "-"
            )
         )
      )
   )
)</f>
        <v>3</v>
      </c>
      <c r="R370" s="203" cm="1">
        <f t="array" ref="R370">IF('Data Table'!T371="", "-",
   IF('Data Table'!T371="-", "-",
      IF(ISNUMBER('Data Table'!T371*1), 'Data Table'!T371,
         IF(ISNUMBER(SEARCH("hrs", 'Data Table'!T371)),
            IFERROR(
               ROUND(SUMPRODUCT(
                  VALUE(LEFT(_xlfn.TEXTSPLIT('Data Table'!T371, CHAR(10)), FIND("-", _xlfn.TEXTSPLIT('Data Table'!T371, CHAR(10)))-1)) *
                  (VALUE(MID(_xlfn.TEXTSPLIT('Data Table'!T371, CHAR(10)), FIND("-", _xlfn.TEXTSPLIT('Data Table'!T371, CHAR(10)))+2,
                  SEARCH("hrs", _xlfn.TEXTSPLIT('Data Table'!T371, CHAR(10)))-SEARCH("-", _xlfn.TEXTSPLIT('Data Table'!T371, CHAR(10)))-2))/12)
               ), 2),
               "-"
            )
         )
      )
   )
)</f>
        <v>7</v>
      </c>
      <c r="S370" s="203" cm="1">
        <f t="array" ref="S370">IF('Data Table'!U371="", "-",
   IF('Data Table'!U371="-", "-",
      IF(ISNUMBER('Data Table'!U371*1), 'Data Table'!U371,
         IF(ISNUMBER(SEARCH("hrs", 'Data Table'!U371)),
            IFERROR(
               ROUND(SUMPRODUCT(
                  VALUE(LEFT(_xlfn.TEXTSPLIT('Data Table'!U371, CHAR(10)), FIND("-", _xlfn.TEXTSPLIT('Data Table'!U371, CHAR(10)))-1)) *
                  (VALUE(MID(_xlfn.TEXTSPLIT('Data Table'!U371, CHAR(10)), FIND("-", _xlfn.TEXTSPLIT('Data Table'!U371, CHAR(10)))+2,
                  SEARCH("hrs", _xlfn.TEXTSPLIT('Data Table'!U371, CHAR(10)))-SEARCH("-", _xlfn.TEXTSPLIT('Data Table'!U371, CHAR(10)))-2))/12)
               ), 2),
               "-"
            )
         )
      )
   )
)</f>
        <v>7</v>
      </c>
      <c r="T370" s="414">
        <f>'Data Table'!X371</f>
        <v>29028.049126219194</v>
      </c>
      <c r="U370" s="414">
        <f>'Data Table'!Y371</f>
        <v>75912</v>
      </c>
      <c r="V370" s="414">
        <f>'Data Table'!Z371</f>
        <v>1041.3344282160851</v>
      </c>
    </row>
    <row r="371" spans="1:22" ht="15.75" customHeight="1">
      <c r="A371" s="405">
        <v>45681</v>
      </c>
      <c r="B371" s="203" cm="1">
        <f t="array" ref="B371">IF('Data Table'!B372="", "-",
   IF('Data Table'!B372="-", "-",
      IF(ISNUMBER('Data Table'!B372*1), 'Data Table'!B372,
         IF(ISNUMBER(SEARCH("hrs", 'Data Table'!B372)),
            IFERROR(
               ROUND(SUMPRODUCT(
                  VALUE(LEFT(_xlfn.TEXTSPLIT('Data Table'!B372, CHAR(10)), FIND("-", _xlfn.TEXTSPLIT('Data Table'!B372, CHAR(10)))-1)) *
                  (VALUE(MID(_xlfn.TEXTSPLIT('Data Table'!B372, CHAR(10)), FIND("-", _xlfn.TEXTSPLIT('Data Table'!B372, CHAR(10)))+2,
                  SEARCH("hrs", _xlfn.TEXTSPLIT('Data Table'!B372, CHAR(10)))-SEARCH("-", _xlfn.TEXTSPLIT('Data Table'!B372, CHAR(10)))-2))/12)
               ), 2),
               "-"
            )
         )
      )
   )
)</f>
        <v>171</v>
      </c>
      <c r="C371" s="203" cm="1">
        <f t="array" ref="C371">IF('Data Table'!C372="", "-",
   IF('Data Table'!C372="-", "-",
      IF(ISNUMBER('Data Table'!C372*1), 'Data Table'!C372,
         IF(ISNUMBER(SEARCH("hrs", 'Data Table'!C372)),
            IFERROR(
               ROUND(SUMPRODUCT(
                  VALUE(LEFT(_xlfn.TEXTSPLIT('Data Table'!C372, CHAR(10)), FIND("-", _xlfn.TEXTSPLIT('Data Table'!C372, CHAR(10)))-1)) *
                  (VALUE(MID(_xlfn.TEXTSPLIT('Data Table'!C372, CHAR(10)), FIND("-", _xlfn.TEXTSPLIT('Data Table'!C372, CHAR(10)))+2,
                  SEARCH("hrs", _xlfn.TEXTSPLIT('Data Table'!C372, CHAR(10)))-SEARCH("-", _xlfn.TEXTSPLIT('Data Table'!C372, CHAR(10)))-2))/12)
               ), 2),
               "-"
            )
         )
      )
   )
)</f>
        <v>170</v>
      </c>
      <c r="D371" s="203" cm="1">
        <f t="array" ref="D371">IF('Data Table'!D372="", "-",
   IF('Data Table'!D372="-", "-",
      IF(ISNUMBER('Data Table'!D372*1), 'Data Table'!D372,
         IF(ISNUMBER(SEARCH("hrs", 'Data Table'!D372)),
            IFERROR(
               ROUND(SUMPRODUCT(
                  VALUE(LEFT(_xlfn.TEXTSPLIT('Data Table'!D372, CHAR(10)), FIND("-", _xlfn.TEXTSPLIT('Data Table'!D372, CHAR(10)))-1)) *
                  (VALUE(MID(_xlfn.TEXTSPLIT('Data Table'!D372, CHAR(10)), FIND("-", _xlfn.TEXTSPLIT('Data Table'!D372, CHAR(10)))+2,
                  SEARCH("hrs", _xlfn.TEXTSPLIT('Data Table'!D372, CHAR(10)))-SEARCH("-", _xlfn.TEXTSPLIT('Data Table'!D372, CHAR(10)))-2))/12)
               ), 2),
               "-"
            )
         )
      )
   )
)</f>
        <v>29</v>
      </c>
      <c r="E371" s="203" cm="1">
        <f t="array" ref="E371">IF('Data Table'!E372="", "-",
   IF('Data Table'!E372="-", "-",
      IF(ISNUMBER('Data Table'!E372*1), 'Data Table'!E372,
         IF(ISNUMBER(SEARCH("hrs", 'Data Table'!E372)),
            IFERROR(
               ROUND(SUMPRODUCT(
                  VALUE(LEFT(_xlfn.TEXTSPLIT('Data Table'!E372, CHAR(10)), FIND("-", _xlfn.TEXTSPLIT('Data Table'!E372, CHAR(10)))-1)) *
                  (VALUE(MID(_xlfn.TEXTSPLIT('Data Table'!E372, CHAR(10)), FIND("-", _xlfn.TEXTSPLIT('Data Table'!E372, CHAR(10)))+2,
                  SEARCH("hrs", _xlfn.TEXTSPLIT('Data Table'!E372, CHAR(10)))-SEARCH("-", _xlfn.TEXTSPLIT('Data Table'!E372, CHAR(10)))-2))/12)
               ), 2),
               "-"
            )
         )
      )
   )
)</f>
        <v>29</v>
      </c>
      <c r="F371" s="203" cm="1">
        <f t="array" ref="F371">IF('Data Table'!F372="", "-",
   IF('Data Table'!F372="-", "-",
      IF(ISNUMBER('Data Table'!F372*1), 'Data Table'!F372,
         IF(ISNUMBER(SEARCH("hrs", 'Data Table'!F372)),
            IFERROR(
               ROUND(SUMPRODUCT(
                  VALUE(LEFT(_xlfn.TEXTSPLIT('Data Table'!F372, CHAR(10)), FIND("-", _xlfn.TEXTSPLIT('Data Table'!F372, CHAR(10)))-1)) *
                  (VALUE(MID(_xlfn.TEXTSPLIT('Data Table'!F372, CHAR(10)), FIND("-", _xlfn.TEXTSPLIT('Data Table'!F372, CHAR(10)))+2,
                  SEARCH("hrs", _xlfn.TEXTSPLIT('Data Table'!F372, CHAR(10)))-SEARCH("-", _xlfn.TEXTSPLIT('Data Table'!F372, CHAR(10)))-2))/12)
               ), 2),
               "-"
            )
         )
      )
   )
)</f>
        <v>8</v>
      </c>
      <c r="G371" s="203" cm="1">
        <f t="array" ref="G371">IF('Data Table'!G372="", "-",
   IF('Data Table'!G372="-", "-",
      IF(ISNUMBER('Data Table'!G372*1), 'Data Table'!G372,
         IF(ISNUMBER(SEARCH("hrs", 'Data Table'!G372)),
            IFERROR(
               ROUND(SUMPRODUCT(
                  VALUE(LEFT(_xlfn.TEXTSPLIT('Data Table'!G372, CHAR(10)), FIND("-", _xlfn.TEXTSPLIT('Data Table'!G372, CHAR(10)))-1)) *
                  (VALUE(MID(_xlfn.TEXTSPLIT('Data Table'!G372, CHAR(10)), FIND("-", _xlfn.TEXTSPLIT('Data Table'!G372, CHAR(10)))+2,
                  SEARCH("hrs", _xlfn.TEXTSPLIT('Data Table'!G372, CHAR(10)))-SEARCH("-", _xlfn.TEXTSPLIT('Data Table'!G372, CHAR(10)))-2))/12)
               ), 2),
               "-"
            )
         )
      )
   )
)</f>
        <v>9</v>
      </c>
      <c r="H371" s="203" cm="1">
        <f t="array" ref="H371">IF('Data Table'!H372="", "-",
   IF('Data Table'!H372="-", "-",
      IF(ISNUMBER('Data Table'!H372*1), 'Data Table'!H372,
         IF(ISNUMBER(SEARCH("hrs", 'Data Table'!H372)),
            IFERROR(
               ROUND(SUMPRODUCT(
                  VALUE(LEFT(_xlfn.TEXTSPLIT('Data Table'!H372, CHAR(10)), FIND("-", _xlfn.TEXTSPLIT('Data Table'!H372, CHAR(10)))-1)) *
                  (VALUE(MID(_xlfn.TEXTSPLIT('Data Table'!H372, CHAR(10)), FIND("-", _xlfn.TEXTSPLIT('Data Table'!H372, CHAR(10)))+2,
                  SEARCH("hrs", _xlfn.TEXTSPLIT('Data Table'!H372, CHAR(10)))-SEARCH("-", _xlfn.TEXTSPLIT('Data Table'!H372, CHAR(10)))-2))/12)
               ), 2),
               "-"
            )
         )
      )
   )
)</f>
        <v>10</v>
      </c>
      <c r="I371" s="203" cm="1">
        <f t="array" ref="I371">IF('Data Table'!I372="", "-",
   IF('Data Table'!I372="-", "-",
      IF(ISNUMBER('Data Table'!I372*1), 'Data Table'!I372,
         IF(ISNUMBER(SEARCH("hrs", 'Data Table'!I372)),
            IFERROR(
               ROUND(SUMPRODUCT(
                  VALUE(LEFT(_xlfn.TEXTSPLIT('Data Table'!I372, CHAR(10)), FIND("-", _xlfn.TEXTSPLIT('Data Table'!I372, CHAR(10)))-1)) *
                  (VALUE(MID(_xlfn.TEXTSPLIT('Data Table'!I372, CHAR(10)), FIND("-", _xlfn.TEXTSPLIT('Data Table'!I372, CHAR(10)))+2,
                  SEARCH("hrs", _xlfn.TEXTSPLIT('Data Table'!I372, CHAR(10)))-SEARCH("-", _xlfn.TEXTSPLIT('Data Table'!I372, CHAR(10)))-2))/12)
               ), 2),
               "-"
            )
         )
      )
   )
)</f>
        <v>11</v>
      </c>
      <c r="J371" s="203" cm="1">
        <f t="array" ref="J371">IF('Data Table'!J372="", "-",
   IF('Data Table'!J372="-", "-",
      IF(ISNUMBER('Data Table'!J372*1), 'Data Table'!J372,
         IF(ISNUMBER(SEARCH("hrs", 'Data Table'!J372)),
            IFERROR(
               ROUND(SUMPRODUCT(
                  VALUE(LEFT(_xlfn.TEXTSPLIT('Data Table'!J372, CHAR(10)), FIND("-", _xlfn.TEXTSPLIT('Data Table'!J372, CHAR(10)))-1)) *
                  (VALUE(MID(_xlfn.TEXTSPLIT('Data Table'!J372, CHAR(10)), FIND("-", _xlfn.TEXTSPLIT('Data Table'!J372, CHAR(10)))+2,
                  SEARCH("hrs", _xlfn.TEXTSPLIT('Data Table'!J372, CHAR(10)))-SEARCH("-", _xlfn.TEXTSPLIT('Data Table'!J372, CHAR(10)))-2))/12)
               ), 2),
               "-"
            )
         )
      )
   )
)</f>
        <v>3</v>
      </c>
      <c r="K371" s="203" cm="1">
        <f t="array" ref="K371">IF('Data Table'!K372="", "-",
   IF('Data Table'!K372="-", "-",
      IF(ISNUMBER('Data Table'!K372*1), 'Data Table'!K372,
         IF(ISNUMBER(SEARCH("hrs", 'Data Table'!K372)),
            IFERROR(
               ROUND(SUMPRODUCT(
                  VALUE(LEFT(_xlfn.TEXTSPLIT('Data Table'!K372, CHAR(10)), FIND("-", _xlfn.TEXTSPLIT('Data Table'!K372, CHAR(10)))-1)) *
                  (VALUE(MID(_xlfn.TEXTSPLIT('Data Table'!K372, CHAR(10)), FIND("-", _xlfn.TEXTSPLIT('Data Table'!K372, CHAR(10)))+2,
                  SEARCH("hrs", _xlfn.TEXTSPLIT('Data Table'!K372, CHAR(10)))-SEARCH("-", _xlfn.TEXTSPLIT('Data Table'!K372, CHAR(10)))-2))/12)
               ), 2),
               "-"
            )
         )
      )
   )
)</f>
        <v>3</v>
      </c>
      <c r="L371" s="203" cm="1">
        <f t="array" ref="L371">IF('Data Table'!N372="", "-",
   IF('Data Table'!N372="-", "-",
      IF(ISNUMBER('Data Table'!N372*1), 'Data Table'!N372,
         IF(ISNUMBER(SEARCH("hrs", 'Data Table'!N372)),
            IFERROR(
               ROUND(SUMPRODUCT(
                  VALUE(LEFT(_xlfn.TEXTSPLIT('Data Table'!N372, CHAR(10)), FIND("-", _xlfn.TEXTSPLIT('Data Table'!N372, CHAR(10)))-1)) *
                  (VALUE(MID(_xlfn.TEXTSPLIT('Data Table'!N372, CHAR(10)), FIND("-", _xlfn.TEXTSPLIT('Data Table'!N372, CHAR(10)))+2,
                  SEARCH("hrs", _xlfn.TEXTSPLIT('Data Table'!N372, CHAR(10)))-SEARCH("-", _xlfn.TEXTSPLIT('Data Table'!N372, CHAR(10)))-2))/12)
               ), 2),
               "-"
            )
         )
      )
   )
)</f>
        <v>2</v>
      </c>
      <c r="M371" s="203" cm="1">
        <f t="array" ref="M371">IF('Data Table'!O372="", "-",
   IF('Data Table'!O372="-", "-",
      IF(ISNUMBER('Data Table'!O372*1), 'Data Table'!O372,
         IF(ISNUMBER(SEARCH("hrs", 'Data Table'!O372)),
            IFERROR(
               ROUND(SUMPRODUCT(
                  VALUE(LEFT(_xlfn.TEXTSPLIT('Data Table'!O372, CHAR(10)), FIND("-", _xlfn.TEXTSPLIT('Data Table'!O372, CHAR(10)))-1)) *
                  (VALUE(MID(_xlfn.TEXTSPLIT('Data Table'!O372, CHAR(10)), FIND("-", _xlfn.TEXTSPLIT('Data Table'!O372, CHAR(10)))+2,
                  SEARCH("hrs", _xlfn.TEXTSPLIT('Data Table'!O372, CHAR(10)))-SEARCH("-", _xlfn.TEXTSPLIT('Data Table'!O372, CHAR(10)))-2))/12)
               ), 2),
               "-"
            )
         )
      )
   )
)</f>
        <v>1</v>
      </c>
      <c r="N371" s="203" cm="1">
        <f t="array" ref="N371">IF('Data Table'!P372="", "-",
   IF('Data Table'!P372="-", "-",
      IF(ISNUMBER('Data Table'!P372*1), 'Data Table'!P372,
         IF(ISNUMBER(SEARCH("hrs", 'Data Table'!P372)),
            IFERROR(
               ROUND(SUMPRODUCT(
                  VALUE(LEFT(_xlfn.TEXTSPLIT('Data Table'!P372, CHAR(10)), FIND("-", _xlfn.TEXTSPLIT('Data Table'!P372, CHAR(10)))-1)) *
                  (VALUE(MID(_xlfn.TEXTSPLIT('Data Table'!P372, CHAR(10)), FIND("-", _xlfn.TEXTSPLIT('Data Table'!P372, CHAR(10)))+2,
                  SEARCH("hrs", _xlfn.TEXTSPLIT('Data Table'!P372, CHAR(10)))-SEARCH("-", _xlfn.TEXTSPLIT('Data Table'!P372, CHAR(10)))-2))/12)
               ), 2),
               "-"
            )
         )
      )
   )
)</f>
        <v>7</v>
      </c>
      <c r="O371" s="203" cm="1">
        <f t="array" ref="O371">IF('Data Table'!Q372="", "-",
   IF('Data Table'!Q372="-", "-",
      IF(ISNUMBER('Data Table'!Q372*1), 'Data Table'!Q372,
         IF(ISNUMBER(SEARCH("hrs", 'Data Table'!Q372)),
            IFERROR(
               ROUND(SUMPRODUCT(
                  VALUE(LEFT(_xlfn.TEXTSPLIT('Data Table'!Q372, CHAR(10)), FIND("-", _xlfn.TEXTSPLIT('Data Table'!Q372, CHAR(10)))-1)) *
                  (VALUE(MID(_xlfn.TEXTSPLIT('Data Table'!Q372, CHAR(10)), FIND("-", _xlfn.TEXTSPLIT('Data Table'!Q372, CHAR(10)))+2,
                  SEARCH("hrs", _xlfn.TEXTSPLIT('Data Table'!Q372, CHAR(10)))-SEARCH("-", _xlfn.TEXTSPLIT('Data Table'!Q372, CHAR(10)))-2))/12)
               ), 2),
               "-"
            )
         )
      )
   )
)</f>
        <v>6</v>
      </c>
      <c r="P371" s="203" cm="1">
        <f t="array" ref="P371">IF('Data Table'!R372="", "-",
   IF('Data Table'!R372="-", "-",
      IF(ISNUMBER('Data Table'!R372*1), 'Data Table'!R372,
         IF(ISNUMBER(SEARCH("hrs", 'Data Table'!R372)),
            IFERROR(
               ROUND(SUMPRODUCT(
                  VALUE(LEFT(_xlfn.TEXTSPLIT('Data Table'!R372, CHAR(10)), FIND("-", _xlfn.TEXTSPLIT('Data Table'!R372, CHAR(10)))-1)) *
                  (VALUE(MID(_xlfn.TEXTSPLIT('Data Table'!R372, CHAR(10)), FIND("-", _xlfn.TEXTSPLIT('Data Table'!R372, CHAR(10)))+2,
                  SEARCH("hrs", _xlfn.TEXTSPLIT('Data Table'!R372, CHAR(10)))-SEARCH("-", _xlfn.TEXTSPLIT('Data Table'!R372, CHAR(10)))-2))/12)
               ), 2),
               "-"
            )
         )
      )
   )
)</f>
        <v>3</v>
      </c>
      <c r="Q371" s="203" cm="1">
        <f t="array" ref="Q371">IF('Data Table'!S372="", "-",
   IF('Data Table'!S372="-", "-",
      IF(ISNUMBER('Data Table'!S372*1), 'Data Table'!S372,
         IF(ISNUMBER(SEARCH("hrs", 'Data Table'!S372)),
            IFERROR(
               ROUND(SUMPRODUCT(
                  VALUE(LEFT(_xlfn.TEXTSPLIT('Data Table'!S372, CHAR(10)), FIND("-", _xlfn.TEXTSPLIT('Data Table'!S372, CHAR(10)))-1)) *
                  (VALUE(MID(_xlfn.TEXTSPLIT('Data Table'!S372, CHAR(10)), FIND("-", _xlfn.TEXTSPLIT('Data Table'!S372, CHAR(10)))+2,
                  SEARCH("hrs", _xlfn.TEXTSPLIT('Data Table'!S372, CHAR(10)))-SEARCH("-", _xlfn.TEXTSPLIT('Data Table'!S372, CHAR(10)))-2))/12)
               ), 2),
               "-"
            )
         )
      )
   )
)</f>
        <v>3</v>
      </c>
      <c r="R371" s="203" cm="1">
        <f t="array" ref="R371">IF('Data Table'!T372="", "-",
   IF('Data Table'!T372="-", "-",
      IF(ISNUMBER('Data Table'!T372*1), 'Data Table'!T372,
         IF(ISNUMBER(SEARCH("hrs", 'Data Table'!T372)),
            IFERROR(
               ROUND(SUMPRODUCT(
                  VALUE(LEFT(_xlfn.TEXTSPLIT('Data Table'!T372, CHAR(10)), FIND("-", _xlfn.TEXTSPLIT('Data Table'!T372, CHAR(10)))-1)) *
                  (VALUE(MID(_xlfn.TEXTSPLIT('Data Table'!T372, CHAR(10)), FIND("-", _xlfn.TEXTSPLIT('Data Table'!T372, CHAR(10)))+2,
                  SEARCH("hrs", _xlfn.TEXTSPLIT('Data Table'!T372, CHAR(10)))-SEARCH("-", _xlfn.TEXTSPLIT('Data Table'!T372, CHAR(10)))-2))/12)
               ), 2),
               "-"
            )
         )
      )
   )
)</f>
        <v>7</v>
      </c>
      <c r="S371" s="203" cm="1">
        <f t="array" ref="S371">IF('Data Table'!U372="", "-",
   IF('Data Table'!U372="-", "-",
      IF(ISNUMBER('Data Table'!U372*1), 'Data Table'!U372,
         IF(ISNUMBER(SEARCH("hrs", 'Data Table'!U372)),
            IFERROR(
               ROUND(SUMPRODUCT(
                  VALUE(LEFT(_xlfn.TEXTSPLIT('Data Table'!U372, CHAR(10)), FIND("-", _xlfn.TEXTSPLIT('Data Table'!U372, CHAR(10)))-1)) *
                  (VALUE(MID(_xlfn.TEXTSPLIT('Data Table'!U372, CHAR(10)), FIND("-", _xlfn.TEXTSPLIT('Data Table'!U372, CHAR(10)))+2,
                  SEARCH("hrs", _xlfn.TEXTSPLIT('Data Table'!U372, CHAR(10)))-SEARCH("-", _xlfn.TEXTSPLIT('Data Table'!U372, CHAR(10)))-2))/12)
               ), 2),
               "-"
            )
         )
      )
   )
)</f>
        <v>7</v>
      </c>
      <c r="T371" s="414">
        <f>'Data Table'!X372</f>
        <v>27759.499020025902</v>
      </c>
      <c r="U371" s="414">
        <f>'Data Table'!Y372</f>
        <v>75104</v>
      </c>
      <c r="V371" s="414">
        <f>'Data Table'!Z372</f>
        <v>990.91234457915323</v>
      </c>
    </row>
    <row r="372" spans="1:22" ht="15.75" customHeight="1">
      <c r="A372" s="405">
        <v>45682</v>
      </c>
      <c r="B372" s="203" cm="1">
        <f t="array" ref="B372">IF('Data Table'!B373="", "-",
   IF('Data Table'!B373="-", "-",
      IF(ISNUMBER('Data Table'!B373*1), 'Data Table'!B373,
         IF(ISNUMBER(SEARCH("hrs", 'Data Table'!B373)),
            IFERROR(
               ROUND(SUMPRODUCT(
                  VALUE(LEFT(_xlfn.TEXTSPLIT('Data Table'!B373, CHAR(10)), FIND("-", _xlfn.TEXTSPLIT('Data Table'!B373, CHAR(10)))-1)) *
                  (VALUE(MID(_xlfn.TEXTSPLIT('Data Table'!B373, CHAR(10)), FIND("-", _xlfn.TEXTSPLIT('Data Table'!B373, CHAR(10)))+2,
                  SEARCH("hrs", _xlfn.TEXTSPLIT('Data Table'!B373, CHAR(10)))-SEARCH("-", _xlfn.TEXTSPLIT('Data Table'!B373, CHAR(10)))-2))/12)
               ), 2),
               "-"
            )
         )
      )
   )
)</f>
        <v>196</v>
      </c>
      <c r="C372" s="203" cm="1">
        <f t="array" ref="C372">IF('Data Table'!C373="", "-",
   IF('Data Table'!C373="-", "-",
      IF(ISNUMBER('Data Table'!C373*1), 'Data Table'!C373,
         IF(ISNUMBER(SEARCH("hrs", 'Data Table'!C373)),
            IFERROR(
               ROUND(SUMPRODUCT(
                  VALUE(LEFT(_xlfn.TEXTSPLIT('Data Table'!C373, CHAR(10)), FIND("-", _xlfn.TEXTSPLIT('Data Table'!C373, CHAR(10)))-1)) *
                  (VALUE(MID(_xlfn.TEXTSPLIT('Data Table'!C373, CHAR(10)), FIND("-", _xlfn.TEXTSPLIT('Data Table'!C373, CHAR(10)))+2,
                  SEARCH("hrs", _xlfn.TEXTSPLIT('Data Table'!C373, CHAR(10)))-SEARCH("-", _xlfn.TEXTSPLIT('Data Table'!C373, CHAR(10)))-2))/12)
               ), 2),
               "-"
            )
         )
      )
   )
)</f>
        <v>154</v>
      </c>
      <c r="D372" s="203" cm="1">
        <f t="array" ref="D372">IF('Data Table'!D373="", "-",
   IF('Data Table'!D373="-", "-",
      IF(ISNUMBER('Data Table'!D373*1), 'Data Table'!D373,
         IF(ISNUMBER(SEARCH("hrs", 'Data Table'!D373)),
            IFERROR(
               ROUND(SUMPRODUCT(
                  VALUE(LEFT(_xlfn.TEXTSPLIT('Data Table'!D373, CHAR(10)), FIND("-", _xlfn.TEXTSPLIT('Data Table'!D373, CHAR(10)))-1)) *
                  (VALUE(MID(_xlfn.TEXTSPLIT('Data Table'!D373, CHAR(10)), FIND("-", _xlfn.TEXTSPLIT('Data Table'!D373, CHAR(10)))+2,
                  SEARCH("hrs", _xlfn.TEXTSPLIT('Data Table'!D373, CHAR(10)))-SEARCH("-", _xlfn.TEXTSPLIT('Data Table'!D373, CHAR(10)))-2))/12)
               ), 2),
               "-"
            )
         )
      )
   )
)</f>
        <v>30</v>
      </c>
      <c r="E372" s="203" cm="1">
        <f t="array" ref="E372">IF('Data Table'!E373="", "-",
   IF('Data Table'!E373="-", "-",
      IF(ISNUMBER('Data Table'!E373*1), 'Data Table'!E373,
         IF(ISNUMBER(SEARCH("hrs", 'Data Table'!E373)),
            IFERROR(
               ROUND(SUMPRODUCT(
                  VALUE(LEFT(_xlfn.TEXTSPLIT('Data Table'!E373, CHAR(10)), FIND("-", _xlfn.TEXTSPLIT('Data Table'!E373, CHAR(10)))-1)) *
                  (VALUE(MID(_xlfn.TEXTSPLIT('Data Table'!E373, CHAR(10)), FIND("-", _xlfn.TEXTSPLIT('Data Table'!E373, CHAR(10)))+2,
                  SEARCH("hrs", _xlfn.TEXTSPLIT('Data Table'!E373, CHAR(10)))-SEARCH("-", _xlfn.TEXTSPLIT('Data Table'!E373, CHAR(10)))-2))/12)
               ), 2),
               "-"
            )
         )
      )
   )
)</f>
        <v>30</v>
      </c>
      <c r="F372" s="203" cm="1">
        <f t="array" ref="F372">IF('Data Table'!F373="", "-",
   IF('Data Table'!F373="-", "-",
      IF(ISNUMBER('Data Table'!F373*1), 'Data Table'!F373,
         IF(ISNUMBER(SEARCH("hrs", 'Data Table'!F373)),
            IFERROR(
               ROUND(SUMPRODUCT(
                  VALUE(LEFT(_xlfn.TEXTSPLIT('Data Table'!F373, CHAR(10)), FIND("-", _xlfn.TEXTSPLIT('Data Table'!F373, CHAR(10)))-1)) *
                  (VALUE(MID(_xlfn.TEXTSPLIT('Data Table'!F373, CHAR(10)), FIND("-", _xlfn.TEXTSPLIT('Data Table'!F373, CHAR(10)))+2,
                  SEARCH("hrs", _xlfn.TEXTSPLIT('Data Table'!F373, CHAR(10)))-SEARCH("-", _xlfn.TEXTSPLIT('Data Table'!F373, CHAR(10)))-2))/12)
               ), 2),
               "-"
            )
         )
      )
   )
)</f>
        <v>9</v>
      </c>
      <c r="G372" s="203" cm="1">
        <f t="array" ref="G372">IF('Data Table'!G373="", "-",
   IF('Data Table'!G373="-", "-",
      IF(ISNUMBER('Data Table'!G373*1), 'Data Table'!G373,
         IF(ISNUMBER(SEARCH("hrs", 'Data Table'!G373)),
            IFERROR(
               ROUND(SUMPRODUCT(
                  VALUE(LEFT(_xlfn.TEXTSPLIT('Data Table'!G373, CHAR(10)), FIND("-", _xlfn.TEXTSPLIT('Data Table'!G373, CHAR(10)))-1)) *
                  (VALUE(MID(_xlfn.TEXTSPLIT('Data Table'!G373, CHAR(10)), FIND("-", _xlfn.TEXTSPLIT('Data Table'!G373, CHAR(10)))+2,
                  SEARCH("hrs", _xlfn.TEXTSPLIT('Data Table'!G373, CHAR(10)))-SEARCH("-", _xlfn.TEXTSPLIT('Data Table'!G373, CHAR(10)))-2))/12)
               ), 2),
               "-"
            )
         )
      )
   )
)</f>
        <v>9</v>
      </c>
      <c r="H372" s="203" cm="1">
        <f t="array" ref="H372">IF('Data Table'!H373="", "-",
   IF('Data Table'!H373="-", "-",
      IF(ISNUMBER('Data Table'!H373*1), 'Data Table'!H373,
         IF(ISNUMBER(SEARCH("hrs", 'Data Table'!H373)),
            IFERROR(
               ROUND(SUMPRODUCT(
                  VALUE(LEFT(_xlfn.TEXTSPLIT('Data Table'!H373, CHAR(10)), FIND("-", _xlfn.TEXTSPLIT('Data Table'!H373, CHAR(10)))-1)) *
                  (VALUE(MID(_xlfn.TEXTSPLIT('Data Table'!H373, CHAR(10)), FIND("-", _xlfn.TEXTSPLIT('Data Table'!H373, CHAR(10)))+2,
                  SEARCH("hrs", _xlfn.TEXTSPLIT('Data Table'!H373, CHAR(10)))-SEARCH("-", _xlfn.TEXTSPLIT('Data Table'!H373, CHAR(10)))-2))/12)
               ), 2),
               "-"
            )
         )
      )
   )
)</f>
        <v>8</v>
      </c>
      <c r="I372" s="203" cm="1">
        <f t="array" ref="I372">IF('Data Table'!I373="", "-",
   IF('Data Table'!I373="-", "-",
      IF(ISNUMBER('Data Table'!I373*1), 'Data Table'!I373,
         IF(ISNUMBER(SEARCH("hrs", 'Data Table'!I373)),
            IFERROR(
               ROUND(SUMPRODUCT(
                  VALUE(LEFT(_xlfn.TEXTSPLIT('Data Table'!I373, CHAR(10)), FIND("-", _xlfn.TEXTSPLIT('Data Table'!I373, CHAR(10)))-1)) *
                  (VALUE(MID(_xlfn.TEXTSPLIT('Data Table'!I373, CHAR(10)), FIND("-", _xlfn.TEXTSPLIT('Data Table'!I373, CHAR(10)))+2,
                  SEARCH("hrs", _xlfn.TEXTSPLIT('Data Table'!I373, CHAR(10)))-SEARCH("-", _xlfn.TEXTSPLIT('Data Table'!I373, CHAR(10)))-2))/12)
               ), 2),
               "-"
            )
         )
      )
   )
)</f>
        <v>10</v>
      </c>
      <c r="J372" s="203" cm="1">
        <f t="array" ref="J372">IF('Data Table'!J373="", "-",
   IF('Data Table'!J373="-", "-",
      IF(ISNUMBER('Data Table'!J373*1), 'Data Table'!J373,
         IF(ISNUMBER(SEARCH("hrs", 'Data Table'!J373)),
            IFERROR(
               ROUND(SUMPRODUCT(
                  VALUE(LEFT(_xlfn.TEXTSPLIT('Data Table'!J373, CHAR(10)), FIND("-", _xlfn.TEXTSPLIT('Data Table'!J373, CHAR(10)))-1)) *
                  (VALUE(MID(_xlfn.TEXTSPLIT('Data Table'!J373, CHAR(10)), FIND("-", _xlfn.TEXTSPLIT('Data Table'!J373, CHAR(10)))+2,
                  SEARCH("hrs", _xlfn.TEXTSPLIT('Data Table'!J373, CHAR(10)))-SEARCH("-", _xlfn.TEXTSPLIT('Data Table'!J373, CHAR(10)))-2))/12)
               ), 2),
               "-"
            )
         )
      )
   )
)</f>
        <v>3</v>
      </c>
      <c r="K372" s="203" cm="1">
        <f t="array" ref="K372">IF('Data Table'!K373="", "-",
   IF('Data Table'!K373="-", "-",
      IF(ISNUMBER('Data Table'!K373*1), 'Data Table'!K373,
         IF(ISNUMBER(SEARCH("hrs", 'Data Table'!K373)),
            IFERROR(
               ROUND(SUMPRODUCT(
                  VALUE(LEFT(_xlfn.TEXTSPLIT('Data Table'!K373, CHAR(10)), FIND("-", _xlfn.TEXTSPLIT('Data Table'!K373, CHAR(10)))-1)) *
                  (VALUE(MID(_xlfn.TEXTSPLIT('Data Table'!K373, CHAR(10)), FIND("-", _xlfn.TEXTSPLIT('Data Table'!K373, CHAR(10)))+2,
                  SEARCH("hrs", _xlfn.TEXTSPLIT('Data Table'!K373, CHAR(10)))-SEARCH("-", _xlfn.TEXTSPLIT('Data Table'!K373, CHAR(10)))-2))/12)
               ), 2),
               "-"
            )
         )
      )
   )
)</f>
        <v>4</v>
      </c>
      <c r="L372" s="203" cm="1">
        <f t="array" ref="L372">IF('Data Table'!N373="", "-",
   IF('Data Table'!N373="-", "-",
      IF(ISNUMBER('Data Table'!N373*1), 'Data Table'!N373,
         IF(ISNUMBER(SEARCH("hrs", 'Data Table'!N373)),
            IFERROR(
               ROUND(SUMPRODUCT(
                  VALUE(LEFT(_xlfn.TEXTSPLIT('Data Table'!N373, CHAR(10)), FIND("-", _xlfn.TEXTSPLIT('Data Table'!N373, CHAR(10)))-1)) *
                  (VALUE(MID(_xlfn.TEXTSPLIT('Data Table'!N373, CHAR(10)), FIND("-", _xlfn.TEXTSPLIT('Data Table'!N373, CHAR(10)))+2,
                  SEARCH("hrs", _xlfn.TEXTSPLIT('Data Table'!N373, CHAR(10)))-SEARCH("-", _xlfn.TEXTSPLIT('Data Table'!N373, CHAR(10)))-2))/12)
               ), 2),
               "-"
            )
         )
      )
   )
)</f>
        <v>1</v>
      </c>
      <c r="M372" s="203" cm="1">
        <f t="array" ref="M372">IF('Data Table'!O373="", "-",
   IF('Data Table'!O373="-", "-",
      IF(ISNUMBER('Data Table'!O373*1), 'Data Table'!O373,
         IF(ISNUMBER(SEARCH("hrs", 'Data Table'!O373)),
            IFERROR(
               ROUND(SUMPRODUCT(
                  VALUE(LEFT(_xlfn.TEXTSPLIT('Data Table'!O373, CHAR(10)), FIND("-", _xlfn.TEXTSPLIT('Data Table'!O373, CHAR(10)))-1)) *
                  (VALUE(MID(_xlfn.TEXTSPLIT('Data Table'!O373, CHAR(10)), FIND("-", _xlfn.TEXTSPLIT('Data Table'!O373, CHAR(10)))+2,
                  SEARCH("hrs", _xlfn.TEXTSPLIT('Data Table'!O373, CHAR(10)))-SEARCH("-", _xlfn.TEXTSPLIT('Data Table'!O373, CHAR(10)))-2))/12)
               ), 2),
               "-"
            )
         )
      )
   )
)</f>
        <v>1</v>
      </c>
      <c r="N372" s="203" cm="1">
        <f t="array" ref="N372">IF('Data Table'!P373="", "-",
   IF('Data Table'!P373="-", "-",
      IF(ISNUMBER('Data Table'!P373*1), 'Data Table'!P373,
         IF(ISNUMBER(SEARCH("hrs", 'Data Table'!P373)),
            IFERROR(
               ROUND(SUMPRODUCT(
                  VALUE(LEFT(_xlfn.TEXTSPLIT('Data Table'!P373, CHAR(10)), FIND("-", _xlfn.TEXTSPLIT('Data Table'!P373, CHAR(10)))-1)) *
                  (VALUE(MID(_xlfn.TEXTSPLIT('Data Table'!P373, CHAR(10)), FIND("-", _xlfn.TEXTSPLIT('Data Table'!P373, CHAR(10)))+2,
                  SEARCH("hrs", _xlfn.TEXTSPLIT('Data Table'!P373, CHAR(10)))-SEARCH("-", _xlfn.TEXTSPLIT('Data Table'!P373, CHAR(10)))-2))/12)
               ), 2),
               "-"
            )
         )
      )
   )
)</f>
        <v>6</v>
      </c>
      <c r="O372" s="203" cm="1">
        <f t="array" ref="O372">IF('Data Table'!Q373="", "-",
   IF('Data Table'!Q373="-", "-",
      IF(ISNUMBER('Data Table'!Q373*1), 'Data Table'!Q373,
         IF(ISNUMBER(SEARCH("hrs", 'Data Table'!Q373)),
            IFERROR(
               ROUND(SUMPRODUCT(
                  VALUE(LEFT(_xlfn.TEXTSPLIT('Data Table'!Q373, CHAR(10)), FIND("-", _xlfn.TEXTSPLIT('Data Table'!Q373, CHAR(10)))-1)) *
                  (VALUE(MID(_xlfn.TEXTSPLIT('Data Table'!Q373, CHAR(10)), FIND("-", _xlfn.TEXTSPLIT('Data Table'!Q373, CHAR(10)))+2,
                  SEARCH("hrs", _xlfn.TEXTSPLIT('Data Table'!Q373, CHAR(10)))-SEARCH("-", _xlfn.TEXTSPLIT('Data Table'!Q373, CHAR(10)))-2))/12)
               ), 2),
               "-"
            )
         )
      )
   )
)</f>
        <v>6</v>
      </c>
      <c r="P372" s="203" cm="1">
        <f t="array" ref="P372">IF('Data Table'!R373="", "-",
   IF('Data Table'!R373="-", "-",
      IF(ISNUMBER('Data Table'!R373*1), 'Data Table'!R373,
         IF(ISNUMBER(SEARCH("hrs", 'Data Table'!R373)),
            IFERROR(
               ROUND(SUMPRODUCT(
                  VALUE(LEFT(_xlfn.TEXTSPLIT('Data Table'!R373, CHAR(10)), FIND("-", _xlfn.TEXTSPLIT('Data Table'!R373, CHAR(10)))-1)) *
                  (VALUE(MID(_xlfn.TEXTSPLIT('Data Table'!R373, CHAR(10)), FIND("-", _xlfn.TEXTSPLIT('Data Table'!R373, CHAR(10)))+2,
                  SEARCH("hrs", _xlfn.TEXTSPLIT('Data Table'!R373, CHAR(10)))-SEARCH("-", _xlfn.TEXTSPLIT('Data Table'!R373, CHAR(10)))-2))/12)
               ), 2),
               "-"
            )
         )
      )
   )
)</f>
        <v>3</v>
      </c>
      <c r="Q372" s="203" cm="1">
        <f t="array" ref="Q372">IF('Data Table'!S373="", "-",
   IF('Data Table'!S373="-", "-",
      IF(ISNUMBER('Data Table'!S373*1), 'Data Table'!S373,
         IF(ISNUMBER(SEARCH("hrs", 'Data Table'!S373)),
            IFERROR(
               ROUND(SUMPRODUCT(
                  VALUE(LEFT(_xlfn.TEXTSPLIT('Data Table'!S373, CHAR(10)), FIND("-", _xlfn.TEXTSPLIT('Data Table'!S373, CHAR(10)))-1)) *
                  (VALUE(MID(_xlfn.TEXTSPLIT('Data Table'!S373, CHAR(10)), FIND("-", _xlfn.TEXTSPLIT('Data Table'!S373, CHAR(10)))+2,
                  SEARCH("hrs", _xlfn.TEXTSPLIT('Data Table'!S373, CHAR(10)))-SEARCH("-", _xlfn.TEXTSPLIT('Data Table'!S373, CHAR(10)))-2))/12)
               ), 2),
               "-"
            )
         )
      )
   )
)</f>
        <v>3</v>
      </c>
      <c r="R372" s="203" cm="1">
        <f t="array" ref="R372">IF('Data Table'!T373="", "-",
   IF('Data Table'!T373="-", "-",
      IF(ISNUMBER('Data Table'!T373*1), 'Data Table'!T373,
         IF(ISNUMBER(SEARCH("hrs", 'Data Table'!T373)),
            IFERROR(
               ROUND(SUMPRODUCT(
                  VALUE(LEFT(_xlfn.TEXTSPLIT('Data Table'!T373, CHAR(10)), FIND("-", _xlfn.TEXTSPLIT('Data Table'!T373, CHAR(10)))-1)) *
                  (VALUE(MID(_xlfn.TEXTSPLIT('Data Table'!T373, CHAR(10)), FIND("-", _xlfn.TEXTSPLIT('Data Table'!T373, CHAR(10)))+2,
                  SEARCH("hrs", _xlfn.TEXTSPLIT('Data Table'!T373, CHAR(10)))-SEARCH("-", _xlfn.TEXTSPLIT('Data Table'!T373, CHAR(10)))-2))/12)
               ), 2),
               "-"
            )
         )
      )
   )
)</f>
        <v>7</v>
      </c>
      <c r="S372" s="203" cm="1">
        <f t="array" ref="S372">IF('Data Table'!U373="", "-",
   IF('Data Table'!U373="-", "-",
      IF(ISNUMBER('Data Table'!U373*1), 'Data Table'!U373,
         IF(ISNUMBER(SEARCH("hrs", 'Data Table'!U373)),
            IFERROR(
               ROUND(SUMPRODUCT(
                  VALUE(LEFT(_xlfn.TEXTSPLIT('Data Table'!U373, CHAR(10)), FIND("-", _xlfn.TEXTSPLIT('Data Table'!U373, CHAR(10)))-1)) *
                  (VALUE(MID(_xlfn.TEXTSPLIT('Data Table'!U373, CHAR(10)), FIND("-", _xlfn.TEXTSPLIT('Data Table'!U373, CHAR(10)))+2,
                  SEARCH("hrs", _xlfn.TEXTSPLIT('Data Table'!U373, CHAR(10)))-SEARCH("-", _xlfn.TEXTSPLIT('Data Table'!U373, CHAR(10)))-2))/12)
               ), 2),
               "-"
            )
         )
      )
   )
)</f>
        <v>7</v>
      </c>
      <c r="T372" s="414">
        <f>'Data Table'!X373</f>
        <v>27723.065123138411</v>
      </c>
      <c r="U372" s="414">
        <f>'Data Table'!Y373</f>
        <v>79512</v>
      </c>
      <c r="V372" s="414">
        <f>'Data Table'!Z373</f>
        <v>1052.9860942035771</v>
      </c>
    </row>
    <row r="373" spans="1:22" ht="15.75" customHeight="1">
      <c r="A373" s="405">
        <v>45683</v>
      </c>
      <c r="B373" s="203" cm="1">
        <f t="array" ref="B373">IF('Data Table'!B374="", "-",
   IF('Data Table'!B374="-", "-",
      IF(ISNUMBER('Data Table'!B374*1), 'Data Table'!B374,
         IF(ISNUMBER(SEARCH("hrs", 'Data Table'!B374)),
            IFERROR(
               ROUND(SUMPRODUCT(
                  VALUE(LEFT(_xlfn.TEXTSPLIT('Data Table'!B374, CHAR(10)), FIND("-", _xlfn.TEXTSPLIT('Data Table'!B374, CHAR(10)))-1)) *
                  (VALUE(MID(_xlfn.TEXTSPLIT('Data Table'!B374, CHAR(10)), FIND("-", _xlfn.TEXTSPLIT('Data Table'!B374, CHAR(10)))+2,
                  SEARCH("hrs", _xlfn.TEXTSPLIT('Data Table'!B374, CHAR(10)))-SEARCH("-", _xlfn.TEXTSPLIT('Data Table'!B374, CHAR(10)))-2))/12)
               ), 2),
               "-"
            )
         )
      )
   )
)</f>
        <v>188</v>
      </c>
      <c r="C373" s="203" cm="1">
        <f t="array" ref="C373">IF('Data Table'!C374="", "-",
   IF('Data Table'!C374="-", "-",
      IF(ISNUMBER('Data Table'!C374*1), 'Data Table'!C374,
         IF(ISNUMBER(SEARCH("hrs", 'Data Table'!C374)),
            IFERROR(
               ROUND(SUMPRODUCT(
                  VALUE(LEFT(_xlfn.TEXTSPLIT('Data Table'!C374, CHAR(10)), FIND("-", _xlfn.TEXTSPLIT('Data Table'!C374, CHAR(10)))-1)) *
                  (VALUE(MID(_xlfn.TEXTSPLIT('Data Table'!C374, CHAR(10)), FIND("-", _xlfn.TEXTSPLIT('Data Table'!C374, CHAR(10)))+2,
                  SEARCH("hrs", _xlfn.TEXTSPLIT('Data Table'!C374, CHAR(10)))-SEARCH("-", _xlfn.TEXTSPLIT('Data Table'!C374, CHAR(10)))-2))/12)
               ), 2),
               "-"
            )
         )
      )
   )
)</f>
        <v>142</v>
      </c>
      <c r="D373" s="203" cm="1">
        <f t="array" ref="D373">IF('Data Table'!D374="", "-",
   IF('Data Table'!D374="-", "-",
      IF(ISNUMBER('Data Table'!D374*1), 'Data Table'!D374,
         IF(ISNUMBER(SEARCH("hrs", 'Data Table'!D374)),
            IFERROR(
               ROUND(SUMPRODUCT(
                  VALUE(LEFT(_xlfn.TEXTSPLIT('Data Table'!D374, CHAR(10)), FIND("-", _xlfn.TEXTSPLIT('Data Table'!D374, CHAR(10)))-1)) *
                  (VALUE(MID(_xlfn.TEXTSPLIT('Data Table'!D374, CHAR(10)), FIND("-", _xlfn.TEXTSPLIT('Data Table'!D374, CHAR(10)))+2,
                  SEARCH("hrs", _xlfn.TEXTSPLIT('Data Table'!D374, CHAR(10)))-SEARCH("-", _xlfn.TEXTSPLIT('Data Table'!D374, CHAR(10)))-2))/12)
               ), 2),
               "-"
            )
         )
      )
   )
)</f>
        <v>29</v>
      </c>
      <c r="E373" s="203" cm="1">
        <f t="array" ref="E373">IF('Data Table'!E374="", "-",
   IF('Data Table'!E374="-", "-",
      IF(ISNUMBER('Data Table'!E374*1), 'Data Table'!E374,
         IF(ISNUMBER(SEARCH("hrs", 'Data Table'!E374)),
            IFERROR(
               ROUND(SUMPRODUCT(
                  VALUE(LEFT(_xlfn.TEXTSPLIT('Data Table'!E374, CHAR(10)), FIND("-", _xlfn.TEXTSPLIT('Data Table'!E374, CHAR(10)))-1)) *
                  (VALUE(MID(_xlfn.TEXTSPLIT('Data Table'!E374, CHAR(10)), FIND("-", _xlfn.TEXTSPLIT('Data Table'!E374, CHAR(10)))+2,
                  SEARCH("hrs", _xlfn.TEXTSPLIT('Data Table'!E374, CHAR(10)))-SEARCH("-", _xlfn.TEXTSPLIT('Data Table'!E374, CHAR(10)))-2))/12)
               ), 2),
               "-"
            )
         )
      )
   )
)</f>
        <v>30</v>
      </c>
      <c r="F373" s="203" cm="1">
        <f t="array" ref="F373">IF('Data Table'!F374="", "-",
   IF('Data Table'!F374="-", "-",
      IF(ISNUMBER('Data Table'!F374*1), 'Data Table'!F374,
         IF(ISNUMBER(SEARCH("hrs", 'Data Table'!F374)),
            IFERROR(
               ROUND(SUMPRODUCT(
                  VALUE(LEFT(_xlfn.TEXTSPLIT('Data Table'!F374, CHAR(10)), FIND("-", _xlfn.TEXTSPLIT('Data Table'!F374, CHAR(10)))-1)) *
                  (VALUE(MID(_xlfn.TEXTSPLIT('Data Table'!F374, CHAR(10)), FIND("-", _xlfn.TEXTSPLIT('Data Table'!F374, CHAR(10)))+2,
                  SEARCH("hrs", _xlfn.TEXTSPLIT('Data Table'!F374, CHAR(10)))-SEARCH("-", _xlfn.TEXTSPLIT('Data Table'!F374, CHAR(10)))-2))/12)
               ), 2),
               "-"
            )
         )
      )
   )
)</f>
        <v>9</v>
      </c>
      <c r="G373" s="203" cm="1">
        <f t="array" ref="G373">IF('Data Table'!G374="", "-",
   IF('Data Table'!G374="-", "-",
      IF(ISNUMBER('Data Table'!G374*1), 'Data Table'!G374,
         IF(ISNUMBER(SEARCH("hrs", 'Data Table'!G374)),
            IFERROR(
               ROUND(SUMPRODUCT(
                  VALUE(LEFT(_xlfn.TEXTSPLIT('Data Table'!G374, CHAR(10)), FIND("-", _xlfn.TEXTSPLIT('Data Table'!G374, CHAR(10)))-1)) *
                  (VALUE(MID(_xlfn.TEXTSPLIT('Data Table'!G374, CHAR(10)), FIND("-", _xlfn.TEXTSPLIT('Data Table'!G374, CHAR(10)))+2,
                  SEARCH("hrs", _xlfn.TEXTSPLIT('Data Table'!G374, CHAR(10)))-SEARCH("-", _xlfn.TEXTSPLIT('Data Table'!G374, CHAR(10)))-2))/12)
               ), 2),
               "-"
            )
         )
      )
   )
)</f>
        <v>9</v>
      </c>
      <c r="H373" s="203" cm="1">
        <f t="array" ref="H373">IF('Data Table'!H374="", "-",
   IF('Data Table'!H374="-", "-",
      IF(ISNUMBER('Data Table'!H374*1), 'Data Table'!H374,
         IF(ISNUMBER(SEARCH("hrs", 'Data Table'!H374)),
            IFERROR(
               ROUND(SUMPRODUCT(
                  VALUE(LEFT(_xlfn.TEXTSPLIT('Data Table'!H374, CHAR(10)), FIND("-", _xlfn.TEXTSPLIT('Data Table'!H374, CHAR(10)))-1)) *
                  (VALUE(MID(_xlfn.TEXTSPLIT('Data Table'!H374, CHAR(10)), FIND("-", _xlfn.TEXTSPLIT('Data Table'!H374, CHAR(10)))+2,
                  SEARCH("hrs", _xlfn.TEXTSPLIT('Data Table'!H374, CHAR(10)))-SEARCH("-", _xlfn.TEXTSPLIT('Data Table'!H374, CHAR(10)))-2))/12)
               ), 2),
               "-"
            )
         )
      )
   )
)</f>
        <v>9</v>
      </c>
      <c r="I373" s="203" cm="1">
        <f t="array" ref="I373">IF('Data Table'!I374="", "-",
   IF('Data Table'!I374="-", "-",
      IF(ISNUMBER('Data Table'!I374*1), 'Data Table'!I374,
         IF(ISNUMBER(SEARCH("hrs", 'Data Table'!I374)),
            IFERROR(
               ROUND(SUMPRODUCT(
                  VALUE(LEFT(_xlfn.TEXTSPLIT('Data Table'!I374, CHAR(10)), FIND("-", _xlfn.TEXTSPLIT('Data Table'!I374, CHAR(10)))-1)) *
                  (VALUE(MID(_xlfn.TEXTSPLIT('Data Table'!I374, CHAR(10)), FIND("-", _xlfn.TEXTSPLIT('Data Table'!I374, CHAR(10)))+2,
                  SEARCH("hrs", _xlfn.TEXTSPLIT('Data Table'!I374, CHAR(10)))-SEARCH("-", _xlfn.TEXTSPLIT('Data Table'!I374, CHAR(10)))-2))/12)
               ), 2),
               "-"
            )
         )
      )
   )
)</f>
        <v>10</v>
      </c>
      <c r="J373" s="203" cm="1">
        <f t="array" ref="J373">IF('Data Table'!J374="", "-",
   IF('Data Table'!J374="-", "-",
      IF(ISNUMBER('Data Table'!J374*1), 'Data Table'!J374,
         IF(ISNUMBER(SEARCH("hrs", 'Data Table'!J374)),
            IFERROR(
               ROUND(SUMPRODUCT(
                  VALUE(LEFT(_xlfn.TEXTSPLIT('Data Table'!J374, CHAR(10)), FIND("-", _xlfn.TEXTSPLIT('Data Table'!J374, CHAR(10)))-1)) *
                  (VALUE(MID(_xlfn.TEXTSPLIT('Data Table'!J374, CHAR(10)), FIND("-", _xlfn.TEXTSPLIT('Data Table'!J374, CHAR(10)))+2,
                  SEARCH("hrs", _xlfn.TEXTSPLIT('Data Table'!J374, CHAR(10)))-SEARCH("-", _xlfn.TEXTSPLIT('Data Table'!J374, CHAR(10)))-2))/12)
               ), 2),
               "-"
            )
         )
      )
   )
)</f>
        <v>3</v>
      </c>
      <c r="K373" s="203" cm="1">
        <f t="array" ref="K373">IF('Data Table'!K374="", "-",
   IF('Data Table'!K374="-", "-",
      IF(ISNUMBER('Data Table'!K374*1), 'Data Table'!K374,
         IF(ISNUMBER(SEARCH("hrs", 'Data Table'!K374)),
            IFERROR(
               ROUND(SUMPRODUCT(
                  VALUE(LEFT(_xlfn.TEXTSPLIT('Data Table'!K374, CHAR(10)), FIND("-", _xlfn.TEXTSPLIT('Data Table'!K374, CHAR(10)))-1)) *
                  (VALUE(MID(_xlfn.TEXTSPLIT('Data Table'!K374, CHAR(10)), FIND("-", _xlfn.TEXTSPLIT('Data Table'!K374, CHAR(10)))+2,
                  SEARCH("hrs", _xlfn.TEXTSPLIT('Data Table'!K374, CHAR(10)))-SEARCH("-", _xlfn.TEXTSPLIT('Data Table'!K374, CHAR(10)))-2))/12)
               ), 2),
               "-"
            )
         )
      )
   )
)</f>
        <v>3</v>
      </c>
      <c r="L373" s="203" cm="1">
        <f t="array" ref="L373">IF('Data Table'!N374="", "-",
   IF('Data Table'!N374="-", "-",
      IF(ISNUMBER('Data Table'!N374*1), 'Data Table'!N374,
         IF(ISNUMBER(SEARCH("hrs", 'Data Table'!N374)),
            IFERROR(
               ROUND(SUMPRODUCT(
                  VALUE(LEFT(_xlfn.TEXTSPLIT('Data Table'!N374, CHAR(10)), FIND("-", _xlfn.TEXTSPLIT('Data Table'!N374, CHAR(10)))-1)) *
                  (VALUE(MID(_xlfn.TEXTSPLIT('Data Table'!N374, CHAR(10)), FIND("-", _xlfn.TEXTSPLIT('Data Table'!N374, CHAR(10)))+2,
                  SEARCH("hrs", _xlfn.TEXTSPLIT('Data Table'!N374, CHAR(10)))-SEARCH("-", _xlfn.TEXTSPLIT('Data Table'!N374, CHAR(10)))-2))/12)
               ), 2),
               "-"
            )
         )
      )
   )
)</f>
        <v>1</v>
      </c>
      <c r="M373" s="203" cm="1">
        <f t="array" ref="M373">IF('Data Table'!O374="", "-",
   IF('Data Table'!O374="-", "-",
      IF(ISNUMBER('Data Table'!O374*1), 'Data Table'!O374,
         IF(ISNUMBER(SEARCH("hrs", 'Data Table'!O374)),
            IFERROR(
               ROUND(SUMPRODUCT(
                  VALUE(LEFT(_xlfn.TEXTSPLIT('Data Table'!O374, CHAR(10)), FIND("-", _xlfn.TEXTSPLIT('Data Table'!O374, CHAR(10)))-1)) *
                  (VALUE(MID(_xlfn.TEXTSPLIT('Data Table'!O374, CHAR(10)), FIND("-", _xlfn.TEXTSPLIT('Data Table'!O374, CHAR(10)))+2,
                  SEARCH("hrs", _xlfn.TEXTSPLIT('Data Table'!O374, CHAR(10)))-SEARCH("-", _xlfn.TEXTSPLIT('Data Table'!O374, CHAR(10)))-2))/12)
               ), 2),
               "-"
            )
         )
      )
   )
)</f>
        <v>1</v>
      </c>
      <c r="N373" s="203" cm="1">
        <f t="array" ref="N373">IF('Data Table'!P374="", "-",
   IF('Data Table'!P374="-", "-",
      IF(ISNUMBER('Data Table'!P374*1), 'Data Table'!P374,
         IF(ISNUMBER(SEARCH("hrs", 'Data Table'!P374)),
            IFERROR(
               ROUND(SUMPRODUCT(
                  VALUE(LEFT(_xlfn.TEXTSPLIT('Data Table'!P374, CHAR(10)), FIND("-", _xlfn.TEXTSPLIT('Data Table'!P374, CHAR(10)))-1)) *
                  (VALUE(MID(_xlfn.TEXTSPLIT('Data Table'!P374, CHAR(10)), FIND("-", _xlfn.TEXTSPLIT('Data Table'!P374, CHAR(10)))+2,
                  SEARCH("hrs", _xlfn.TEXTSPLIT('Data Table'!P374, CHAR(10)))-SEARCH("-", _xlfn.TEXTSPLIT('Data Table'!P374, CHAR(10)))-2))/12)
               ), 2),
               "-"
            )
         )
      )
   )
)</f>
        <v>6</v>
      </c>
      <c r="O373" s="203" cm="1">
        <f t="array" ref="O373">IF('Data Table'!Q374="", "-",
   IF('Data Table'!Q374="-", "-",
      IF(ISNUMBER('Data Table'!Q374*1), 'Data Table'!Q374,
         IF(ISNUMBER(SEARCH("hrs", 'Data Table'!Q374)),
            IFERROR(
               ROUND(SUMPRODUCT(
                  VALUE(LEFT(_xlfn.TEXTSPLIT('Data Table'!Q374, CHAR(10)), FIND("-", _xlfn.TEXTSPLIT('Data Table'!Q374, CHAR(10)))-1)) *
                  (VALUE(MID(_xlfn.TEXTSPLIT('Data Table'!Q374, CHAR(10)), FIND("-", _xlfn.TEXTSPLIT('Data Table'!Q374, CHAR(10)))+2,
                  SEARCH("hrs", _xlfn.TEXTSPLIT('Data Table'!Q374, CHAR(10)))-SEARCH("-", _xlfn.TEXTSPLIT('Data Table'!Q374, CHAR(10)))-2))/12)
               ), 2),
               "-"
            )
         )
      )
   )
)</f>
        <v>6</v>
      </c>
      <c r="P373" s="203" cm="1">
        <f t="array" ref="P373">IF('Data Table'!R374="", "-",
   IF('Data Table'!R374="-", "-",
      IF(ISNUMBER('Data Table'!R374*1), 'Data Table'!R374,
         IF(ISNUMBER(SEARCH("hrs", 'Data Table'!R374)),
            IFERROR(
               ROUND(SUMPRODUCT(
                  VALUE(LEFT(_xlfn.TEXTSPLIT('Data Table'!R374, CHAR(10)), FIND("-", _xlfn.TEXTSPLIT('Data Table'!R374, CHAR(10)))-1)) *
                  (VALUE(MID(_xlfn.TEXTSPLIT('Data Table'!R374, CHAR(10)), FIND("-", _xlfn.TEXTSPLIT('Data Table'!R374, CHAR(10)))+2,
                  SEARCH("hrs", _xlfn.TEXTSPLIT('Data Table'!R374, CHAR(10)))-SEARCH("-", _xlfn.TEXTSPLIT('Data Table'!R374, CHAR(10)))-2))/12)
               ), 2),
               "-"
            )
         )
      )
   )
)</f>
        <v>3</v>
      </c>
      <c r="Q373" s="203" cm="1">
        <f t="array" ref="Q373">IF('Data Table'!S374="", "-",
   IF('Data Table'!S374="-", "-",
      IF(ISNUMBER('Data Table'!S374*1), 'Data Table'!S374,
         IF(ISNUMBER(SEARCH("hrs", 'Data Table'!S374)),
            IFERROR(
               ROUND(SUMPRODUCT(
                  VALUE(LEFT(_xlfn.TEXTSPLIT('Data Table'!S374, CHAR(10)), FIND("-", _xlfn.TEXTSPLIT('Data Table'!S374, CHAR(10)))-1)) *
                  (VALUE(MID(_xlfn.TEXTSPLIT('Data Table'!S374, CHAR(10)), FIND("-", _xlfn.TEXTSPLIT('Data Table'!S374, CHAR(10)))+2,
                  SEARCH("hrs", _xlfn.TEXTSPLIT('Data Table'!S374, CHAR(10)))-SEARCH("-", _xlfn.TEXTSPLIT('Data Table'!S374, CHAR(10)))-2))/12)
               ), 2),
               "-"
            )
         )
      )
   )
)</f>
        <v>3</v>
      </c>
      <c r="R373" s="203" cm="1">
        <f t="array" ref="R373">IF('Data Table'!T374="", "-",
   IF('Data Table'!T374="-", "-",
      IF(ISNUMBER('Data Table'!T374*1), 'Data Table'!T374,
         IF(ISNUMBER(SEARCH("hrs", 'Data Table'!T374)),
            IFERROR(
               ROUND(SUMPRODUCT(
                  VALUE(LEFT(_xlfn.TEXTSPLIT('Data Table'!T374, CHAR(10)), FIND("-", _xlfn.TEXTSPLIT('Data Table'!T374, CHAR(10)))-1)) *
                  (VALUE(MID(_xlfn.TEXTSPLIT('Data Table'!T374, CHAR(10)), FIND("-", _xlfn.TEXTSPLIT('Data Table'!T374, CHAR(10)))+2,
                  SEARCH("hrs", _xlfn.TEXTSPLIT('Data Table'!T374, CHAR(10)))-SEARCH("-", _xlfn.TEXTSPLIT('Data Table'!T374, CHAR(10)))-2))/12)
               ), 2),
               "-"
            )
         )
      )
   )
)</f>
        <v>7</v>
      </c>
      <c r="S373" s="203" cm="1">
        <f t="array" ref="S373">IF('Data Table'!U374="", "-",
   IF('Data Table'!U374="-", "-",
      IF(ISNUMBER('Data Table'!U374*1), 'Data Table'!U374,
         IF(ISNUMBER(SEARCH("hrs", 'Data Table'!U374)),
            IFERROR(
               ROUND(SUMPRODUCT(
                  VALUE(LEFT(_xlfn.TEXTSPLIT('Data Table'!U374, CHAR(10)), FIND("-", _xlfn.TEXTSPLIT('Data Table'!U374, CHAR(10)))-1)) *
                  (VALUE(MID(_xlfn.TEXTSPLIT('Data Table'!U374, CHAR(10)), FIND("-", _xlfn.TEXTSPLIT('Data Table'!U374, CHAR(10)))+2,
                  SEARCH("hrs", _xlfn.TEXTSPLIT('Data Table'!U374, CHAR(10)))-SEARCH("-", _xlfn.TEXTSPLIT('Data Table'!U374, CHAR(10)))-2))/12)
               ), 2),
               "-"
            )
         )
      )
   )
)</f>
        <v>7</v>
      </c>
      <c r="T373" s="414">
        <f>'Data Table'!X374</f>
        <v>28140.097237437927</v>
      </c>
      <c r="U373" s="414">
        <f>'Data Table'!Y374</f>
        <v>78806</v>
      </c>
      <c r="V373" s="414">
        <f>'Data Table'!Z374</f>
        <v>1052.1895689449868</v>
      </c>
    </row>
    <row r="374" spans="1:22" ht="15.75" customHeight="1">
      <c r="A374" s="405">
        <v>45684</v>
      </c>
      <c r="B374" s="203" cm="1">
        <f t="array" ref="B374">IF('Data Table'!B375="", "-",
   IF('Data Table'!B375="-", "-",
      IF(ISNUMBER('Data Table'!B375*1), 'Data Table'!B375,
         IF(ISNUMBER(SEARCH("hrs", 'Data Table'!B375)),
            IFERROR(
               ROUND(SUMPRODUCT(
                  VALUE(LEFT(_xlfn.TEXTSPLIT('Data Table'!B375, CHAR(10)), FIND("-", _xlfn.TEXTSPLIT('Data Table'!B375, CHAR(10)))-1)) *
                  (VALUE(MID(_xlfn.TEXTSPLIT('Data Table'!B375, CHAR(10)), FIND("-", _xlfn.TEXTSPLIT('Data Table'!B375, CHAR(10)))+2,
                  SEARCH("hrs", _xlfn.TEXTSPLIT('Data Table'!B375, CHAR(10)))-SEARCH("-", _xlfn.TEXTSPLIT('Data Table'!B375, CHAR(10)))-2))/12)
               ), 2),
               "-"
            )
         )
      )
   )
)</f>
        <v>174</v>
      </c>
      <c r="C374" s="203" cm="1">
        <f t="array" ref="C374">IF('Data Table'!C375="", "-",
   IF('Data Table'!C375="-", "-",
      IF(ISNUMBER('Data Table'!C375*1), 'Data Table'!C375,
         IF(ISNUMBER(SEARCH("hrs", 'Data Table'!C375)),
            IFERROR(
               ROUND(SUMPRODUCT(
                  VALUE(LEFT(_xlfn.TEXTSPLIT('Data Table'!C375, CHAR(10)), FIND("-", _xlfn.TEXTSPLIT('Data Table'!C375, CHAR(10)))-1)) *
                  (VALUE(MID(_xlfn.TEXTSPLIT('Data Table'!C375, CHAR(10)), FIND("-", _xlfn.TEXTSPLIT('Data Table'!C375, CHAR(10)))+2,
                  SEARCH("hrs", _xlfn.TEXTSPLIT('Data Table'!C375, CHAR(10)))-SEARCH("-", _xlfn.TEXTSPLIT('Data Table'!C375, CHAR(10)))-2))/12)
               ), 2),
               "-"
            )
         )
      )
   )
)</f>
        <v>195</v>
      </c>
      <c r="D374" s="203" cm="1">
        <f t="array" ref="D374">IF('Data Table'!D375="", "-",
   IF('Data Table'!D375="-", "-",
      IF(ISNUMBER('Data Table'!D375*1), 'Data Table'!D375,
         IF(ISNUMBER(SEARCH("hrs", 'Data Table'!D375)),
            IFERROR(
               ROUND(SUMPRODUCT(
                  VALUE(LEFT(_xlfn.TEXTSPLIT('Data Table'!D375, CHAR(10)), FIND("-", _xlfn.TEXTSPLIT('Data Table'!D375, CHAR(10)))-1)) *
                  (VALUE(MID(_xlfn.TEXTSPLIT('Data Table'!D375, CHAR(10)), FIND("-", _xlfn.TEXTSPLIT('Data Table'!D375, CHAR(10)))+2,
                  SEARCH("hrs", _xlfn.TEXTSPLIT('Data Table'!D375, CHAR(10)))-SEARCH("-", _xlfn.TEXTSPLIT('Data Table'!D375, CHAR(10)))-2))/12)
               ), 2),
               "-"
            )
         )
      )
   )
)</f>
        <v>30</v>
      </c>
      <c r="E374" s="203" cm="1">
        <f t="array" ref="E374">IF('Data Table'!E375="", "-",
   IF('Data Table'!E375="-", "-",
      IF(ISNUMBER('Data Table'!E375*1), 'Data Table'!E375,
         IF(ISNUMBER(SEARCH("hrs", 'Data Table'!E375)),
            IFERROR(
               ROUND(SUMPRODUCT(
                  VALUE(LEFT(_xlfn.TEXTSPLIT('Data Table'!E375, CHAR(10)), FIND("-", _xlfn.TEXTSPLIT('Data Table'!E375, CHAR(10)))-1)) *
                  (VALUE(MID(_xlfn.TEXTSPLIT('Data Table'!E375, CHAR(10)), FIND("-", _xlfn.TEXTSPLIT('Data Table'!E375, CHAR(10)))+2,
                  SEARCH("hrs", _xlfn.TEXTSPLIT('Data Table'!E375, CHAR(10)))-SEARCH("-", _xlfn.TEXTSPLIT('Data Table'!E375, CHAR(10)))-2))/12)
               ), 2),
               "-"
            )
         )
      )
   )
)</f>
        <v>30</v>
      </c>
      <c r="F374" s="203" cm="1">
        <f t="array" ref="F374">IF('Data Table'!F375="", "-",
   IF('Data Table'!F375="-", "-",
      IF(ISNUMBER('Data Table'!F375*1), 'Data Table'!F375,
         IF(ISNUMBER(SEARCH("hrs", 'Data Table'!F375)),
            IFERROR(
               ROUND(SUMPRODUCT(
                  VALUE(LEFT(_xlfn.TEXTSPLIT('Data Table'!F375, CHAR(10)), FIND("-", _xlfn.TEXTSPLIT('Data Table'!F375, CHAR(10)))-1)) *
                  (VALUE(MID(_xlfn.TEXTSPLIT('Data Table'!F375, CHAR(10)), FIND("-", _xlfn.TEXTSPLIT('Data Table'!F375, CHAR(10)))+2,
                  SEARCH("hrs", _xlfn.TEXTSPLIT('Data Table'!F375, CHAR(10)))-SEARCH("-", _xlfn.TEXTSPLIT('Data Table'!F375, CHAR(10)))-2))/12)
               ), 2),
               "-"
            )
         )
      )
   )
)</f>
        <v>9</v>
      </c>
      <c r="G374" s="203" cm="1">
        <f t="array" ref="G374">IF('Data Table'!G375="", "-",
   IF('Data Table'!G375="-", "-",
      IF(ISNUMBER('Data Table'!G375*1), 'Data Table'!G375,
         IF(ISNUMBER(SEARCH("hrs", 'Data Table'!G375)),
            IFERROR(
               ROUND(SUMPRODUCT(
                  VALUE(LEFT(_xlfn.TEXTSPLIT('Data Table'!G375, CHAR(10)), FIND("-", _xlfn.TEXTSPLIT('Data Table'!G375, CHAR(10)))-1)) *
                  (VALUE(MID(_xlfn.TEXTSPLIT('Data Table'!G375, CHAR(10)), FIND("-", _xlfn.TEXTSPLIT('Data Table'!G375, CHAR(10)))+2,
                  SEARCH("hrs", _xlfn.TEXTSPLIT('Data Table'!G375, CHAR(10)))-SEARCH("-", _xlfn.TEXTSPLIT('Data Table'!G375, CHAR(10)))-2))/12)
               ), 2),
               "-"
            )
         )
      )
   )
)</f>
        <v>9</v>
      </c>
      <c r="H374" s="203" cm="1">
        <f t="array" ref="H374">IF('Data Table'!H375="", "-",
   IF('Data Table'!H375="-", "-",
      IF(ISNUMBER('Data Table'!H375*1), 'Data Table'!H375,
         IF(ISNUMBER(SEARCH("hrs", 'Data Table'!H375)),
            IFERROR(
               ROUND(SUMPRODUCT(
                  VALUE(LEFT(_xlfn.TEXTSPLIT('Data Table'!H375, CHAR(10)), FIND("-", _xlfn.TEXTSPLIT('Data Table'!H375, CHAR(10)))-1)) *
                  (VALUE(MID(_xlfn.TEXTSPLIT('Data Table'!H375, CHAR(10)), FIND("-", _xlfn.TEXTSPLIT('Data Table'!H375, CHAR(10)))+2,
                  SEARCH("hrs", _xlfn.TEXTSPLIT('Data Table'!H375, CHAR(10)))-SEARCH("-", _xlfn.TEXTSPLIT('Data Table'!H375, CHAR(10)))-2))/12)
               ), 2),
               "-"
            )
         )
      )
   )
)</f>
        <v>10</v>
      </c>
      <c r="I374" s="203" cm="1">
        <f t="array" ref="I374">IF('Data Table'!I375="", "-",
   IF('Data Table'!I375="-", "-",
      IF(ISNUMBER('Data Table'!I375*1), 'Data Table'!I375,
         IF(ISNUMBER(SEARCH("hrs", 'Data Table'!I375)),
            IFERROR(
               ROUND(SUMPRODUCT(
                  VALUE(LEFT(_xlfn.TEXTSPLIT('Data Table'!I375, CHAR(10)), FIND("-", _xlfn.TEXTSPLIT('Data Table'!I375, CHAR(10)))-1)) *
                  (VALUE(MID(_xlfn.TEXTSPLIT('Data Table'!I375, CHAR(10)), FIND("-", _xlfn.TEXTSPLIT('Data Table'!I375, CHAR(10)))+2,
                  SEARCH("hrs", _xlfn.TEXTSPLIT('Data Table'!I375, CHAR(10)))-SEARCH("-", _xlfn.TEXTSPLIT('Data Table'!I375, CHAR(10)))-2))/12)
               ), 2),
               "-"
            )
         )
      )
   )
)</f>
        <v>8</v>
      </c>
      <c r="J374" s="203" cm="1">
        <f t="array" ref="J374">IF('Data Table'!J375="", "-",
   IF('Data Table'!J375="-", "-",
      IF(ISNUMBER('Data Table'!J375*1), 'Data Table'!J375,
         IF(ISNUMBER(SEARCH("hrs", 'Data Table'!J375)),
            IFERROR(
               ROUND(SUMPRODUCT(
                  VALUE(LEFT(_xlfn.TEXTSPLIT('Data Table'!J375, CHAR(10)), FIND("-", _xlfn.TEXTSPLIT('Data Table'!J375, CHAR(10)))-1)) *
                  (VALUE(MID(_xlfn.TEXTSPLIT('Data Table'!J375, CHAR(10)), FIND("-", _xlfn.TEXTSPLIT('Data Table'!J375, CHAR(10)))+2,
                  SEARCH("hrs", _xlfn.TEXTSPLIT('Data Table'!J375, CHAR(10)))-SEARCH("-", _xlfn.TEXTSPLIT('Data Table'!J375, CHAR(10)))-2))/12)
               ), 2),
               "-"
            )
         )
      )
   )
)</f>
        <v>3</v>
      </c>
      <c r="K374" s="203" cm="1">
        <f t="array" ref="K374">IF('Data Table'!K375="", "-",
   IF('Data Table'!K375="-", "-",
      IF(ISNUMBER('Data Table'!K375*1), 'Data Table'!K375,
         IF(ISNUMBER(SEARCH("hrs", 'Data Table'!K375)),
            IFERROR(
               ROUND(SUMPRODUCT(
                  VALUE(LEFT(_xlfn.TEXTSPLIT('Data Table'!K375, CHAR(10)), FIND("-", _xlfn.TEXTSPLIT('Data Table'!K375, CHAR(10)))-1)) *
                  (VALUE(MID(_xlfn.TEXTSPLIT('Data Table'!K375, CHAR(10)), FIND("-", _xlfn.TEXTSPLIT('Data Table'!K375, CHAR(10)))+2,
                  SEARCH("hrs", _xlfn.TEXTSPLIT('Data Table'!K375, CHAR(10)))-SEARCH("-", _xlfn.TEXTSPLIT('Data Table'!K375, CHAR(10)))-2))/12)
               ), 2),
               "-"
            )
         )
      )
   )
)</f>
        <v>3</v>
      </c>
      <c r="L374" s="203" cm="1">
        <f t="array" ref="L374">IF('Data Table'!N375="", "-",
   IF('Data Table'!N375="-", "-",
      IF(ISNUMBER('Data Table'!N375*1), 'Data Table'!N375,
         IF(ISNUMBER(SEARCH("hrs", 'Data Table'!N375)),
            IFERROR(
               ROUND(SUMPRODUCT(
                  VALUE(LEFT(_xlfn.TEXTSPLIT('Data Table'!N375, CHAR(10)), FIND("-", _xlfn.TEXTSPLIT('Data Table'!N375, CHAR(10)))-1)) *
                  (VALUE(MID(_xlfn.TEXTSPLIT('Data Table'!N375, CHAR(10)), FIND("-", _xlfn.TEXTSPLIT('Data Table'!N375, CHAR(10)))+2,
                  SEARCH("hrs", _xlfn.TEXTSPLIT('Data Table'!N375, CHAR(10)))-SEARCH("-", _xlfn.TEXTSPLIT('Data Table'!N375, CHAR(10)))-2))/12)
               ), 2),
               "-"
            )
         )
      )
   )
)</f>
        <v>2</v>
      </c>
      <c r="M374" s="203" cm="1">
        <f t="array" ref="M374">IF('Data Table'!O375="", "-",
   IF('Data Table'!O375="-", "-",
      IF(ISNUMBER('Data Table'!O375*1), 'Data Table'!O375,
         IF(ISNUMBER(SEARCH("hrs", 'Data Table'!O375)),
            IFERROR(
               ROUND(SUMPRODUCT(
                  VALUE(LEFT(_xlfn.TEXTSPLIT('Data Table'!O375, CHAR(10)), FIND("-", _xlfn.TEXTSPLIT('Data Table'!O375, CHAR(10)))-1)) *
                  (VALUE(MID(_xlfn.TEXTSPLIT('Data Table'!O375, CHAR(10)), FIND("-", _xlfn.TEXTSPLIT('Data Table'!O375, CHAR(10)))+2,
                  SEARCH("hrs", _xlfn.TEXTSPLIT('Data Table'!O375, CHAR(10)))-SEARCH("-", _xlfn.TEXTSPLIT('Data Table'!O375, CHAR(10)))-2))/12)
               ), 2),
               "-"
            )
         )
      )
   )
)</f>
        <v>2.67</v>
      </c>
      <c r="N374" s="203" cm="1">
        <f t="array" ref="N374">IF('Data Table'!P375="", "-",
   IF('Data Table'!P375="-", "-",
      IF(ISNUMBER('Data Table'!P375*1), 'Data Table'!P375,
         IF(ISNUMBER(SEARCH("hrs", 'Data Table'!P375)),
            IFERROR(
               ROUND(SUMPRODUCT(
                  VALUE(LEFT(_xlfn.TEXTSPLIT('Data Table'!P375, CHAR(10)), FIND("-", _xlfn.TEXTSPLIT('Data Table'!P375, CHAR(10)))-1)) *
                  (VALUE(MID(_xlfn.TEXTSPLIT('Data Table'!P375, CHAR(10)), FIND("-", _xlfn.TEXTSPLIT('Data Table'!P375, CHAR(10)))+2,
                  SEARCH("hrs", _xlfn.TEXTSPLIT('Data Table'!P375, CHAR(10)))-SEARCH("-", _xlfn.TEXTSPLIT('Data Table'!P375, CHAR(10)))-2))/12)
               ), 2),
               "-"
            )
         )
      )
   )
)</f>
        <v>7</v>
      </c>
      <c r="O374" s="203" cm="1">
        <f t="array" ref="O374">IF('Data Table'!Q375="", "-",
   IF('Data Table'!Q375="-", "-",
      IF(ISNUMBER('Data Table'!Q375*1), 'Data Table'!Q375,
         IF(ISNUMBER(SEARCH("hrs", 'Data Table'!Q375)),
            IFERROR(
               ROUND(SUMPRODUCT(
                  VALUE(LEFT(_xlfn.TEXTSPLIT('Data Table'!Q375, CHAR(10)), FIND("-", _xlfn.TEXTSPLIT('Data Table'!Q375, CHAR(10)))-1)) *
                  (VALUE(MID(_xlfn.TEXTSPLIT('Data Table'!Q375, CHAR(10)), FIND("-", _xlfn.TEXTSPLIT('Data Table'!Q375, CHAR(10)))+2,
                  SEARCH("hrs", _xlfn.TEXTSPLIT('Data Table'!Q375, CHAR(10)))-SEARCH("-", _xlfn.TEXTSPLIT('Data Table'!Q375, CHAR(10)))-2))/12)
               ), 2),
               "-"
            )
         )
      )
   )
)</f>
        <v>6</v>
      </c>
      <c r="P374" s="203" cm="1">
        <f t="array" ref="P374">IF('Data Table'!R375="", "-",
   IF('Data Table'!R375="-", "-",
      IF(ISNUMBER('Data Table'!R375*1), 'Data Table'!R375,
         IF(ISNUMBER(SEARCH("hrs", 'Data Table'!R375)),
            IFERROR(
               ROUND(SUMPRODUCT(
                  VALUE(LEFT(_xlfn.TEXTSPLIT('Data Table'!R375, CHAR(10)), FIND("-", _xlfn.TEXTSPLIT('Data Table'!R375, CHAR(10)))-1)) *
                  (VALUE(MID(_xlfn.TEXTSPLIT('Data Table'!R375, CHAR(10)), FIND("-", _xlfn.TEXTSPLIT('Data Table'!R375, CHAR(10)))+2,
                  SEARCH("hrs", _xlfn.TEXTSPLIT('Data Table'!R375, CHAR(10)))-SEARCH("-", _xlfn.TEXTSPLIT('Data Table'!R375, CHAR(10)))-2))/12)
               ), 2),
               "-"
            )
         )
      )
   )
)</f>
        <v>3</v>
      </c>
      <c r="Q374" s="203" cm="1">
        <f t="array" ref="Q374">IF('Data Table'!S375="", "-",
   IF('Data Table'!S375="-", "-",
      IF(ISNUMBER('Data Table'!S375*1), 'Data Table'!S375,
         IF(ISNUMBER(SEARCH("hrs", 'Data Table'!S375)),
            IFERROR(
               ROUND(SUMPRODUCT(
                  VALUE(LEFT(_xlfn.TEXTSPLIT('Data Table'!S375, CHAR(10)), FIND("-", _xlfn.TEXTSPLIT('Data Table'!S375, CHAR(10)))-1)) *
                  (VALUE(MID(_xlfn.TEXTSPLIT('Data Table'!S375, CHAR(10)), FIND("-", _xlfn.TEXTSPLIT('Data Table'!S375, CHAR(10)))+2,
                  SEARCH("hrs", _xlfn.TEXTSPLIT('Data Table'!S375, CHAR(10)))-SEARCH("-", _xlfn.TEXTSPLIT('Data Table'!S375, CHAR(10)))-2))/12)
               ), 2),
               "-"
            )
         )
      )
   )
)</f>
        <v>3</v>
      </c>
      <c r="R374" s="203" cm="1">
        <f t="array" ref="R374">IF('Data Table'!T375="", "-",
   IF('Data Table'!T375="-", "-",
      IF(ISNUMBER('Data Table'!T375*1), 'Data Table'!T375,
         IF(ISNUMBER(SEARCH("hrs", 'Data Table'!T375)),
            IFERROR(
               ROUND(SUMPRODUCT(
                  VALUE(LEFT(_xlfn.TEXTSPLIT('Data Table'!T375, CHAR(10)), FIND("-", _xlfn.TEXTSPLIT('Data Table'!T375, CHAR(10)))-1)) *
                  (VALUE(MID(_xlfn.TEXTSPLIT('Data Table'!T375, CHAR(10)), FIND("-", _xlfn.TEXTSPLIT('Data Table'!T375, CHAR(10)))+2,
                  SEARCH("hrs", _xlfn.TEXTSPLIT('Data Table'!T375, CHAR(10)))-SEARCH("-", _xlfn.TEXTSPLIT('Data Table'!T375, CHAR(10)))-2))/12)
               ), 2),
               "-"
            )
         )
      )
   )
)</f>
        <v>7</v>
      </c>
      <c r="S374" s="203" cm="1">
        <f t="array" ref="S374">IF('Data Table'!U375="", "-",
   IF('Data Table'!U375="-", "-",
      IF(ISNUMBER('Data Table'!U375*1), 'Data Table'!U375,
         IF(ISNUMBER(SEARCH("hrs", 'Data Table'!U375)),
            IFERROR(
               ROUND(SUMPRODUCT(
                  VALUE(LEFT(_xlfn.TEXTSPLIT('Data Table'!U375, CHAR(10)), FIND("-", _xlfn.TEXTSPLIT('Data Table'!U375, CHAR(10)))-1)) *
                  (VALUE(MID(_xlfn.TEXTSPLIT('Data Table'!U375, CHAR(10)), FIND("-", _xlfn.TEXTSPLIT('Data Table'!U375, CHAR(10)))+2,
                  SEARCH("hrs", _xlfn.TEXTSPLIT('Data Table'!U375, CHAR(10)))-SEARCH("-", _xlfn.TEXTSPLIT('Data Table'!U375, CHAR(10)))-2))/12)
               ), 2),
               "-"
            )
         )
      )
   )
)</f>
        <v>7</v>
      </c>
      <c r="T374" s="414">
        <f>'Data Table'!X375</f>
        <v>27371.534323110023</v>
      </c>
      <c r="U374" s="414">
        <f>'Data Table'!Y375</f>
        <v>75750</v>
      </c>
      <c r="V374" s="414">
        <f>'Data Table'!Z375</f>
        <v>1030.4547697065645</v>
      </c>
    </row>
    <row r="375" spans="1:22" ht="15.75" customHeight="1">
      <c r="A375" s="405">
        <v>45685</v>
      </c>
      <c r="B375" s="203" cm="1">
        <f t="array" ref="B375">IF('Data Table'!B376="", "-",
   IF('Data Table'!B376="-", "-",
      IF(ISNUMBER('Data Table'!B376*1), 'Data Table'!B376,
         IF(ISNUMBER(SEARCH("hrs", 'Data Table'!B376)),
            IFERROR(
               ROUND(SUMPRODUCT(
                  VALUE(LEFT(_xlfn.TEXTSPLIT('Data Table'!B376, CHAR(10)), FIND("-", _xlfn.TEXTSPLIT('Data Table'!B376, CHAR(10)))-1)) *
                  (VALUE(MID(_xlfn.TEXTSPLIT('Data Table'!B376, CHAR(10)), FIND("-", _xlfn.TEXTSPLIT('Data Table'!B376, CHAR(10)))+2,
                  SEARCH("hrs", _xlfn.TEXTSPLIT('Data Table'!B376, CHAR(10)))-SEARCH("-", _xlfn.TEXTSPLIT('Data Table'!B376, CHAR(10)))-2))/12)
               ), 2),
               "-"
            )
         )
      )
   )
)</f>
        <v>176</v>
      </c>
      <c r="C375" s="203" cm="1">
        <f t="array" ref="C375">IF('Data Table'!C376="", "-",
   IF('Data Table'!C376="-", "-",
      IF(ISNUMBER('Data Table'!C376*1), 'Data Table'!C376,
         IF(ISNUMBER(SEARCH("hrs", 'Data Table'!C376)),
            IFERROR(
               ROUND(SUMPRODUCT(
                  VALUE(LEFT(_xlfn.TEXTSPLIT('Data Table'!C376, CHAR(10)), FIND("-", _xlfn.TEXTSPLIT('Data Table'!C376, CHAR(10)))-1)) *
                  (VALUE(MID(_xlfn.TEXTSPLIT('Data Table'!C376, CHAR(10)), FIND("-", _xlfn.TEXTSPLIT('Data Table'!C376, CHAR(10)))+2,
                  SEARCH("hrs", _xlfn.TEXTSPLIT('Data Table'!C376, CHAR(10)))-SEARCH("-", _xlfn.TEXTSPLIT('Data Table'!C376, CHAR(10)))-2))/12)
               ), 2),
               "-"
            )
         )
      )
   )
)</f>
        <v>183</v>
      </c>
      <c r="D375" s="203" cm="1">
        <f t="array" ref="D375">IF('Data Table'!D376="", "-",
   IF('Data Table'!D376="-", "-",
      IF(ISNUMBER('Data Table'!D376*1), 'Data Table'!D376,
         IF(ISNUMBER(SEARCH("hrs", 'Data Table'!D376)),
            IFERROR(
               ROUND(SUMPRODUCT(
                  VALUE(LEFT(_xlfn.TEXTSPLIT('Data Table'!D376, CHAR(10)), FIND("-", _xlfn.TEXTSPLIT('Data Table'!D376, CHAR(10)))-1)) *
                  (VALUE(MID(_xlfn.TEXTSPLIT('Data Table'!D376, CHAR(10)), FIND("-", _xlfn.TEXTSPLIT('Data Table'!D376, CHAR(10)))+2,
                  SEARCH("hrs", _xlfn.TEXTSPLIT('Data Table'!D376, CHAR(10)))-SEARCH("-", _xlfn.TEXTSPLIT('Data Table'!D376, CHAR(10)))-2))/12)
               ), 2),
               "-"
            )
         )
      )
   )
)</f>
        <v>30</v>
      </c>
      <c r="E375" s="203" cm="1">
        <f t="array" ref="E375">IF('Data Table'!E376="", "-",
   IF('Data Table'!E376="-", "-",
      IF(ISNUMBER('Data Table'!E376*1), 'Data Table'!E376,
         IF(ISNUMBER(SEARCH("hrs", 'Data Table'!E376)),
            IFERROR(
               ROUND(SUMPRODUCT(
                  VALUE(LEFT(_xlfn.TEXTSPLIT('Data Table'!E376, CHAR(10)), FIND("-", _xlfn.TEXTSPLIT('Data Table'!E376, CHAR(10)))-1)) *
                  (VALUE(MID(_xlfn.TEXTSPLIT('Data Table'!E376, CHAR(10)), FIND("-", _xlfn.TEXTSPLIT('Data Table'!E376, CHAR(10)))+2,
                  SEARCH("hrs", _xlfn.TEXTSPLIT('Data Table'!E376, CHAR(10)))-SEARCH("-", _xlfn.TEXTSPLIT('Data Table'!E376, CHAR(10)))-2))/12)
               ), 2),
               "-"
            )
         )
      )
   )
)</f>
        <v>30</v>
      </c>
      <c r="F375" s="203" cm="1">
        <f t="array" ref="F375">IF('Data Table'!F376="", "-",
   IF('Data Table'!F376="-", "-",
      IF(ISNUMBER('Data Table'!F376*1), 'Data Table'!F376,
         IF(ISNUMBER(SEARCH("hrs", 'Data Table'!F376)),
            IFERROR(
               ROUND(SUMPRODUCT(
                  VALUE(LEFT(_xlfn.TEXTSPLIT('Data Table'!F376, CHAR(10)), FIND("-", _xlfn.TEXTSPLIT('Data Table'!F376, CHAR(10)))-1)) *
                  (VALUE(MID(_xlfn.TEXTSPLIT('Data Table'!F376, CHAR(10)), FIND("-", _xlfn.TEXTSPLIT('Data Table'!F376, CHAR(10)))+2,
                  SEARCH("hrs", _xlfn.TEXTSPLIT('Data Table'!F376, CHAR(10)))-SEARCH("-", _xlfn.TEXTSPLIT('Data Table'!F376, CHAR(10)))-2))/12)
               ), 2),
               "-"
            )
         )
      )
   )
)</f>
        <v>9</v>
      </c>
      <c r="G375" s="203" cm="1">
        <f t="array" ref="G375">IF('Data Table'!G376="", "-",
   IF('Data Table'!G376="-", "-",
      IF(ISNUMBER('Data Table'!G376*1), 'Data Table'!G376,
         IF(ISNUMBER(SEARCH("hrs", 'Data Table'!G376)),
            IFERROR(
               ROUND(SUMPRODUCT(
                  VALUE(LEFT(_xlfn.TEXTSPLIT('Data Table'!G376, CHAR(10)), FIND("-", _xlfn.TEXTSPLIT('Data Table'!G376, CHAR(10)))-1)) *
                  (VALUE(MID(_xlfn.TEXTSPLIT('Data Table'!G376, CHAR(10)), FIND("-", _xlfn.TEXTSPLIT('Data Table'!G376, CHAR(10)))+2,
                  SEARCH("hrs", _xlfn.TEXTSPLIT('Data Table'!G376, CHAR(10)))-SEARCH("-", _xlfn.TEXTSPLIT('Data Table'!G376, CHAR(10)))-2))/12)
               ), 2),
               "-"
            )
         )
      )
   )
)</f>
        <v>9</v>
      </c>
      <c r="H375" s="203" cm="1">
        <f t="array" ref="H375">IF('Data Table'!H376="", "-",
   IF('Data Table'!H376="-", "-",
      IF(ISNUMBER('Data Table'!H376*1), 'Data Table'!H376,
         IF(ISNUMBER(SEARCH("hrs", 'Data Table'!H376)),
            IFERROR(
               ROUND(SUMPRODUCT(
                  VALUE(LEFT(_xlfn.TEXTSPLIT('Data Table'!H376, CHAR(10)), FIND("-", _xlfn.TEXTSPLIT('Data Table'!H376, CHAR(10)))-1)) *
                  (VALUE(MID(_xlfn.TEXTSPLIT('Data Table'!H376, CHAR(10)), FIND("-", _xlfn.TEXTSPLIT('Data Table'!H376, CHAR(10)))+2,
                  SEARCH("hrs", _xlfn.TEXTSPLIT('Data Table'!H376, CHAR(10)))-SEARCH("-", _xlfn.TEXTSPLIT('Data Table'!H376, CHAR(10)))-2))/12)
               ), 2),
               "-"
            )
         )
      )
   )
)</f>
        <v>9</v>
      </c>
      <c r="I375" s="203" cm="1">
        <f t="array" ref="I375">IF('Data Table'!I376="", "-",
   IF('Data Table'!I376="-", "-",
      IF(ISNUMBER('Data Table'!I376*1), 'Data Table'!I376,
         IF(ISNUMBER(SEARCH("hrs", 'Data Table'!I376)),
            IFERROR(
               ROUND(SUMPRODUCT(
                  VALUE(LEFT(_xlfn.TEXTSPLIT('Data Table'!I376, CHAR(10)), FIND("-", _xlfn.TEXTSPLIT('Data Table'!I376, CHAR(10)))-1)) *
                  (VALUE(MID(_xlfn.TEXTSPLIT('Data Table'!I376, CHAR(10)), FIND("-", _xlfn.TEXTSPLIT('Data Table'!I376, CHAR(10)))+2,
                  SEARCH("hrs", _xlfn.TEXTSPLIT('Data Table'!I376, CHAR(10)))-SEARCH("-", _xlfn.TEXTSPLIT('Data Table'!I376, CHAR(10)))-2))/12)
               ), 2),
               "-"
            )
         )
      )
   )
)</f>
        <v>9</v>
      </c>
      <c r="J375" s="203" cm="1">
        <f t="array" ref="J375">IF('Data Table'!J376="", "-",
   IF('Data Table'!J376="-", "-",
      IF(ISNUMBER('Data Table'!J376*1), 'Data Table'!J376,
         IF(ISNUMBER(SEARCH("hrs", 'Data Table'!J376)),
            IFERROR(
               ROUND(SUMPRODUCT(
                  VALUE(LEFT(_xlfn.TEXTSPLIT('Data Table'!J376, CHAR(10)), FIND("-", _xlfn.TEXTSPLIT('Data Table'!J376, CHAR(10)))-1)) *
                  (VALUE(MID(_xlfn.TEXTSPLIT('Data Table'!J376, CHAR(10)), FIND("-", _xlfn.TEXTSPLIT('Data Table'!J376, CHAR(10)))+2,
                  SEARCH("hrs", _xlfn.TEXTSPLIT('Data Table'!J376, CHAR(10)))-SEARCH("-", _xlfn.TEXTSPLIT('Data Table'!J376, CHAR(10)))-2))/12)
               ), 2),
               "-"
            )
         )
      )
   )
)</f>
        <v>3</v>
      </c>
      <c r="K375" s="203" cm="1">
        <f t="array" ref="K375">IF('Data Table'!K376="", "-",
   IF('Data Table'!K376="-", "-",
      IF(ISNUMBER('Data Table'!K376*1), 'Data Table'!K376,
         IF(ISNUMBER(SEARCH("hrs", 'Data Table'!K376)),
            IFERROR(
               ROUND(SUMPRODUCT(
                  VALUE(LEFT(_xlfn.TEXTSPLIT('Data Table'!K376, CHAR(10)), FIND("-", _xlfn.TEXTSPLIT('Data Table'!K376, CHAR(10)))-1)) *
                  (VALUE(MID(_xlfn.TEXTSPLIT('Data Table'!K376, CHAR(10)), FIND("-", _xlfn.TEXTSPLIT('Data Table'!K376, CHAR(10)))+2,
                  SEARCH("hrs", _xlfn.TEXTSPLIT('Data Table'!K376, CHAR(10)))-SEARCH("-", _xlfn.TEXTSPLIT('Data Table'!K376, CHAR(10)))-2))/12)
               ), 2),
               "-"
            )
         )
      )
   )
)</f>
        <v>3</v>
      </c>
      <c r="L375" s="203" cm="1">
        <f t="array" ref="L375">IF('Data Table'!N376="", "-",
   IF('Data Table'!N376="-", "-",
      IF(ISNUMBER('Data Table'!N376*1), 'Data Table'!N376,
         IF(ISNUMBER(SEARCH("hrs", 'Data Table'!N376)),
            IFERROR(
               ROUND(SUMPRODUCT(
                  VALUE(LEFT(_xlfn.TEXTSPLIT('Data Table'!N376, CHAR(10)), FIND("-", _xlfn.TEXTSPLIT('Data Table'!N376, CHAR(10)))-1)) *
                  (VALUE(MID(_xlfn.TEXTSPLIT('Data Table'!N376, CHAR(10)), FIND("-", _xlfn.TEXTSPLIT('Data Table'!N376, CHAR(10)))+2,
                  SEARCH("hrs", _xlfn.TEXTSPLIT('Data Table'!N376, CHAR(10)))-SEARCH("-", _xlfn.TEXTSPLIT('Data Table'!N376, CHAR(10)))-2))/12)
               ), 2),
               "-"
            )
         )
      )
   )
)</f>
        <v>2</v>
      </c>
      <c r="M375" s="203" cm="1">
        <f t="array" ref="M375">IF('Data Table'!O376="", "-",
   IF('Data Table'!O376="-", "-",
      IF(ISNUMBER('Data Table'!O376*1), 'Data Table'!O376,
         IF(ISNUMBER(SEARCH("hrs", 'Data Table'!O376)),
            IFERROR(
               ROUND(SUMPRODUCT(
                  VALUE(LEFT(_xlfn.TEXTSPLIT('Data Table'!O376, CHAR(10)), FIND("-", _xlfn.TEXTSPLIT('Data Table'!O376, CHAR(10)))-1)) *
                  (VALUE(MID(_xlfn.TEXTSPLIT('Data Table'!O376, CHAR(10)), FIND("-", _xlfn.TEXTSPLIT('Data Table'!O376, CHAR(10)))+2,
                  SEARCH("hrs", _xlfn.TEXTSPLIT('Data Table'!O376, CHAR(10)))-SEARCH("-", _xlfn.TEXTSPLIT('Data Table'!O376, CHAR(10)))-2))/12)
               ), 2),
               "-"
            )
         )
      )
   )
)</f>
        <v>2.33</v>
      </c>
      <c r="N375" s="203" cm="1">
        <f t="array" ref="N375">IF('Data Table'!P376="", "-",
   IF('Data Table'!P376="-", "-",
      IF(ISNUMBER('Data Table'!P376*1), 'Data Table'!P376,
         IF(ISNUMBER(SEARCH("hrs", 'Data Table'!P376)),
            IFERROR(
               ROUND(SUMPRODUCT(
                  VALUE(LEFT(_xlfn.TEXTSPLIT('Data Table'!P376, CHAR(10)), FIND("-", _xlfn.TEXTSPLIT('Data Table'!P376, CHAR(10)))-1)) *
                  (VALUE(MID(_xlfn.TEXTSPLIT('Data Table'!P376, CHAR(10)), FIND("-", _xlfn.TEXTSPLIT('Data Table'!P376, CHAR(10)))+2,
                  SEARCH("hrs", _xlfn.TEXTSPLIT('Data Table'!P376, CHAR(10)))-SEARCH("-", _xlfn.TEXTSPLIT('Data Table'!P376, CHAR(10)))-2))/12)
               ), 2),
               "-"
            )
         )
      )
   )
)</f>
        <v>7</v>
      </c>
      <c r="O375" s="203" cm="1">
        <f t="array" ref="O375">IF('Data Table'!Q376="", "-",
   IF('Data Table'!Q376="-", "-",
      IF(ISNUMBER('Data Table'!Q376*1), 'Data Table'!Q376,
         IF(ISNUMBER(SEARCH("hrs", 'Data Table'!Q376)),
            IFERROR(
               ROUND(SUMPRODUCT(
                  VALUE(LEFT(_xlfn.TEXTSPLIT('Data Table'!Q376, CHAR(10)), FIND("-", _xlfn.TEXTSPLIT('Data Table'!Q376, CHAR(10)))-1)) *
                  (VALUE(MID(_xlfn.TEXTSPLIT('Data Table'!Q376, CHAR(10)), FIND("-", _xlfn.TEXTSPLIT('Data Table'!Q376, CHAR(10)))+2,
                  SEARCH("hrs", _xlfn.TEXTSPLIT('Data Table'!Q376, CHAR(10)))-SEARCH("-", _xlfn.TEXTSPLIT('Data Table'!Q376, CHAR(10)))-2))/12)
               ), 2),
               "-"
            )
         )
      )
   )
)</f>
        <v>6</v>
      </c>
      <c r="P375" s="203" cm="1">
        <f t="array" ref="P375">IF('Data Table'!R376="", "-",
   IF('Data Table'!R376="-", "-",
      IF(ISNUMBER('Data Table'!R376*1), 'Data Table'!R376,
         IF(ISNUMBER(SEARCH("hrs", 'Data Table'!R376)),
            IFERROR(
               ROUND(SUMPRODUCT(
                  VALUE(LEFT(_xlfn.TEXTSPLIT('Data Table'!R376, CHAR(10)), FIND("-", _xlfn.TEXTSPLIT('Data Table'!R376, CHAR(10)))-1)) *
                  (VALUE(MID(_xlfn.TEXTSPLIT('Data Table'!R376, CHAR(10)), FIND("-", _xlfn.TEXTSPLIT('Data Table'!R376, CHAR(10)))+2,
                  SEARCH("hrs", _xlfn.TEXTSPLIT('Data Table'!R376, CHAR(10)))-SEARCH("-", _xlfn.TEXTSPLIT('Data Table'!R376, CHAR(10)))-2))/12)
               ), 2),
               "-"
            )
         )
      )
   )
)</f>
        <v>3</v>
      </c>
      <c r="Q375" s="203" cm="1">
        <f t="array" ref="Q375">IF('Data Table'!S376="", "-",
   IF('Data Table'!S376="-", "-",
      IF(ISNUMBER('Data Table'!S376*1), 'Data Table'!S376,
         IF(ISNUMBER(SEARCH("hrs", 'Data Table'!S376)),
            IFERROR(
               ROUND(SUMPRODUCT(
                  VALUE(LEFT(_xlfn.TEXTSPLIT('Data Table'!S376, CHAR(10)), FIND("-", _xlfn.TEXTSPLIT('Data Table'!S376, CHAR(10)))-1)) *
                  (VALUE(MID(_xlfn.TEXTSPLIT('Data Table'!S376, CHAR(10)), FIND("-", _xlfn.TEXTSPLIT('Data Table'!S376, CHAR(10)))+2,
                  SEARCH("hrs", _xlfn.TEXTSPLIT('Data Table'!S376, CHAR(10)))-SEARCH("-", _xlfn.TEXTSPLIT('Data Table'!S376, CHAR(10)))-2))/12)
               ), 2),
               "-"
            )
         )
      )
   )
)</f>
        <v>3</v>
      </c>
      <c r="R375" s="203" cm="1">
        <f t="array" ref="R375">IF('Data Table'!T376="", "-",
   IF('Data Table'!T376="-", "-",
      IF(ISNUMBER('Data Table'!T376*1), 'Data Table'!T376,
         IF(ISNUMBER(SEARCH("hrs", 'Data Table'!T376)),
            IFERROR(
               ROUND(SUMPRODUCT(
                  VALUE(LEFT(_xlfn.TEXTSPLIT('Data Table'!T376, CHAR(10)), FIND("-", _xlfn.TEXTSPLIT('Data Table'!T376, CHAR(10)))-1)) *
                  (VALUE(MID(_xlfn.TEXTSPLIT('Data Table'!T376, CHAR(10)), FIND("-", _xlfn.TEXTSPLIT('Data Table'!T376, CHAR(10)))+2,
                  SEARCH("hrs", _xlfn.TEXTSPLIT('Data Table'!T376, CHAR(10)))-SEARCH("-", _xlfn.TEXTSPLIT('Data Table'!T376, CHAR(10)))-2))/12)
               ), 2),
               "-"
            )
         )
      )
   )
)</f>
        <v>7</v>
      </c>
      <c r="S375" s="203" cm="1">
        <f t="array" ref="S375">IF('Data Table'!U376="", "-",
   IF('Data Table'!U376="-", "-",
      IF(ISNUMBER('Data Table'!U376*1), 'Data Table'!U376,
         IF(ISNUMBER(SEARCH("hrs", 'Data Table'!U376)),
            IFERROR(
               ROUND(SUMPRODUCT(
                  VALUE(LEFT(_xlfn.TEXTSPLIT('Data Table'!U376, CHAR(10)), FIND("-", _xlfn.TEXTSPLIT('Data Table'!U376, CHAR(10)))-1)) *
                  (VALUE(MID(_xlfn.TEXTSPLIT('Data Table'!U376, CHAR(10)), FIND("-", _xlfn.TEXTSPLIT('Data Table'!U376, CHAR(10)))+2,
                  SEARCH("hrs", _xlfn.TEXTSPLIT('Data Table'!U376, CHAR(10)))-SEARCH("-", _xlfn.TEXTSPLIT('Data Table'!U376, CHAR(10)))-2))/12)
               ), 2),
               "-"
            )
         )
      )
   )
)</f>
        <v>7</v>
      </c>
      <c r="T375" s="414">
        <f>'Data Table'!X376</f>
        <v>27369.210732280928</v>
      </c>
      <c r="U375" s="414">
        <f>'Data Table'!Y376</f>
        <v>77508</v>
      </c>
      <c r="V375" s="414">
        <f>'Data Table'!Z376</f>
        <v>1063.2616728249916</v>
      </c>
    </row>
    <row r="376" spans="1:22" ht="15.75" customHeight="1">
      <c r="A376" s="405">
        <v>45686</v>
      </c>
      <c r="B376" s="203" cm="1">
        <f t="array" ref="B376">IF('Data Table'!B377="", "-",
   IF('Data Table'!B377="-", "-",
      IF(ISNUMBER('Data Table'!B377*1), 'Data Table'!B377,
         IF(ISNUMBER(SEARCH("hrs", 'Data Table'!B377)),
            IFERROR(
               ROUND(SUMPRODUCT(
                  VALUE(LEFT(_xlfn.TEXTSPLIT('Data Table'!B377, CHAR(10)), FIND("-", _xlfn.TEXTSPLIT('Data Table'!B377, CHAR(10)))-1)) *
                  (VALUE(MID(_xlfn.TEXTSPLIT('Data Table'!B377, CHAR(10)), FIND("-", _xlfn.TEXTSPLIT('Data Table'!B377, CHAR(10)))+2,
                  SEARCH("hrs", _xlfn.TEXTSPLIT('Data Table'!B377, CHAR(10)))-SEARCH("-", _xlfn.TEXTSPLIT('Data Table'!B377, CHAR(10)))-2))/12)
               ), 2),
               "-"
            )
         )
      )
   )
)</f>
        <v>123</v>
      </c>
      <c r="C376" s="203" cm="1">
        <f t="array" ref="C376">IF('Data Table'!C377="", "-",
   IF('Data Table'!C377="-", "-",
      IF(ISNUMBER('Data Table'!C377*1), 'Data Table'!C377,
         IF(ISNUMBER(SEARCH("hrs", 'Data Table'!C377)),
            IFERROR(
               ROUND(SUMPRODUCT(
                  VALUE(LEFT(_xlfn.TEXTSPLIT('Data Table'!C377, CHAR(10)), FIND("-", _xlfn.TEXTSPLIT('Data Table'!C377, CHAR(10)))-1)) *
                  (VALUE(MID(_xlfn.TEXTSPLIT('Data Table'!C377, CHAR(10)), FIND("-", _xlfn.TEXTSPLIT('Data Table'!C377, CHAR(10)))+2,
                  SEARCH("hrs", _xlfn.TEXTSPLIT('Data Table'!C377, CHAR(10)))-SEARCH("-", _xlfn.TEXTSPLIT('Data Table'!C377, CHAR(10)))-2))/12)
               ), 2),
               "-"
            )
         )
      )
   )
)</f>
        <v>173</v>
      </c>
      <c r="D376" s="203" cm="1">
        <f t="array" ref="D376">IF('Data Table'!D377="", "-",
   IF('Data Table'!D377="-", "-",
      IF(ISNUMBER('Data Table'!D377*1), 'Data Table'!D377,
         IF(ISNUMBER(SEARCH("hrs", 'Data Table'!D377)),
            IFERROR(
               ROUND(SUMPRODUCT(
                  VALUE(LEFT(_xlfn.TEXTSPLIT('Data Table'!D377, CHAR(10)), FIND("-", _xlfn.TEXTSPLIT('Data Table'!D377, CHAR(10)))-1)) *
                  (VALUE(MID(_xlfn.TEXTSPLIT('Data Table'!D377, CHAR(10)), FIND("-", _xlfn.TEXTSPLIT('Data Table'!D377, CHAR(10)))+2,
                  SEARCH("hrs", _xlfn.TEXTSPLIT('Data Table'!D377, CHAR(10)))-SEARCH("-", _xlfn.TEXTSPLIT('Data Table'!D377, CHAR(10)))-2))/12)
               ), 2),
               "-"
            )
         )
      )
   )
)</f>
        <v>31</v>
      </c>
      <c r="E376" s="203" cm="1">
        <f t="array" ref="E376">IF('Data Table'!E377="", "-",
   IF('Data Table'!E377="-", "-",
      IF(ISNUMBER('Data Table'!E377*1), 'Data Table'!E377,
         IF(ISNUMBER(SEARCH("hrs", 'Data Table'!E377)),
            IFERROR(
               ROUND(SUMPRODUCT(
                  VALUE(LEFT(_xlfn.TEXTSPLIT('Data Table'!E377, CHAR(10)), FIND("-", _xlfn.TEXTSPLIT('Data Table'!E377, CHAR(10)))-1)) *
                  (VALUE(MID(_xlfn.TEXTSPLIT('Data Table'!E377, CHAR(10)), FIND("-", _xlfn.TEXTSPLIT('Data Table'!E377, CHAR(10)))+2,
                  SEARCH("hrs", _xlfn.TEXTSPLIT('Data Table'!E377, CHAR(10)))-SEARCH("-", _xlfn.TEXTSPLIT('Data Table'!E377, CHAR(10)))-2))/12)
               ), 2),
               "-"
            )
         )
      )
   )
)</f>
        <v>31</v>
      </c>
      <c r="F376" s="203" cm="1">
        <f t="array" ref="F376">IF('Data Table'!F377="", "-",
   IF('Data Table'!F377="-", "-",
      IF(ISNUMBER('Data Table'!F377*1), 'Data Table'!F377,
         IF(ISNUMBER(SEARCH("hrs", 'Data Table'!F377)),
            IFERROR(
               ROUND(SUMPRODUCT(
                  VALUE(LEFT(_xlfn.TEXTSPLIT('Data Table'!F377, CHAR(10)), FIND("-", _xlfn.TEXTSPLIT('Data Table'!F377, CHAR(10)))-1)) *
                  (VALUE(MID(_xlfn.TEXTSPLIT('Data Table'!F377, CHAR(10)), FIND("-", _xlfn.TEXTSPLIT('Data Table'!F377, CHAR(10)))+2,
                  SEARCH("hrs", _xlfn.TEXTSPLIT('Data Table'!F377, CHAR(10)))-SEARCH("-", _xlfn.TEXTSPLIT('Data Table'!F377, CHAR(10)))-2))/12)
               ), 2),
               "-"
            )
         )
      )
   )
)</f>
        <v>10</v>
      </c>
      <c r="G376" s="203" cm="1">
        <f t="array" ref="G376">IF('Data Table'!G377="", "-",
   IF('Data Table'!G377="-", "-",
      IF(ISNUMBER('Data Table'!G377*1), 'Data Table'!G377,
         IF(ISNUMBER(SEARCH("hrs", 'Data Table'!G377)),
            IFERROR(
               ROUND(SUMPRODUCT(
                  VALUE(LEFT(_xlfn.TEXTSPLIT('Data Table'!G377, CHAR(10)), FIND("-", _xlfn.TEXTSPLIT('Data Table'!G377, CHAR(10)))-1)) *
                  (VALUE(MID(_xlfn.TEXTSPLIT('Data Table'!G377, CHAR(10)), FIND("-", _xlfn.TEXTSPLIT('Data Table'!G377, CHAR(10)))+2,
                  SEARCH("hrs", _xlfn.TEXTSPLIT('Data Table'!G377, CHAR(10)))-SEARCH("-", _xlfn.TEXTSPLIT('Data Table'!G377, CHAR(10)))-2))/12)
               ), 2),
               "-"
            )
         )
      )
   )
)</f>
        <v>10</v>
      </c>
      <c r="H376" s="203" cm="1">
        <f t="array" ref="H376">IF('Data Table'!H377="", "-",
   IF('Data Table'!H377="-", "-",
      IF(ISNUMBER('Data Table'!H377*1), 'Data Table'!H377,
         IF(ISNUMBER(SEARCH("hrs", 'Data Table'!H377)),
            IFERROR(
               ROUND(SUMPRODUCT(
                  VALUE(LEFT(_xlfn.TEXTSPLIT('Data Table'!H377, CHAR(10)), FIND("-", _xlfn.TEXTSPLIT('Data Table'!H377, CHAR(10)))-1)) *
                  (VALUE(MID(_xlfn.TEXTSPLIT('Data Table'!H377, CHAR(10)), FIND("-", _xlfn.TEXTSPLIT('Data Table'!H377, CHAR(10)))+2,
                  SEARCH("hrs", _xlfn.TEXTSPLIT('Data Table'!H377, CHAR(10)))-SEARCH("-", _xlfn.TEXTSPLIT('Data Table'!H377, CHAR(10)))-2))/12)
               ), 2),
               "-"
            )
         )
      )
   )
)</f>
        <v>11</v>
      </c>
      <c r="I376" s="203" cm="1">
        <f t="array" ref="I376">IF('Data Table'!I377="", "-",
   IF('Data Table'!I377="-", "-",
      IF(ISNUMBER('Data Table'!I377*1), 'Data Table'!I377,
         IF(ISNUMBER(SEARCH("hrs", 'Data Table'!I377)),
            IFERROR(
               ROUND(SUMPRODUCT(
                  VALUE(LEFT(_xlfn.TEXTSPLIT('Data Table'!I377, CHAR(10)), FIND("-", _xlfn.TEXTSPLIT('Data Table'!I377, CHAR(10)))-1)) *
                  (VALUE(MID(_xlfn.TEXTSPLIT('Data Table'!I377, CHAR(10)), FIND("-", _xlfn.TEXTSPLIT('Data Table'!I377, CHAR(10)))+2,
                  SEARCH("hrs", _xlfn.TEXTSPLIT('Data Table'!I377, CHAR(10)))-SEARCH("-", _xlfn.TEXTSPLIT('Data Table'!I377, CHAR(10)))-2))/12)
               ), 2),
               "-"
            )
         )
      )
   )
)</f>
        <v>11</v>
      </c>
      <c r="J376" s="203" cm="1">
        <f t="array" ref="J376">IF('Data Table'!J377="", "-",
   IF('Data Table'!J377="-", "-",
      IF(ISNUMBER('Data Table'!J377*1), 'Data Table'!J377,
         IF(ISNUMBER(SEARCH("hrs", 'Data Table'!J377)),
            IFERROR(
               ROUND(SUMPRODUCT(
                  VALUE(LEFT(_xlfn.TEXTSPLIT('Data Table'!J377, CHAR(10)), FIND("-", _xlfn.TEXTSPLIT('Data Table'!J377, CHAR(10)))-1)) *
                  (VALUE(MID(_xlfn.TEXTSPLIT('Data Table'!J377, CHAR(10)), FIND("-", _xlfn.TEXTSPLIT('Data Table'!J377, CHAR(10)))+2,
                  SEARCH("hrs", _xlfn.TEXTSPLIT('Data Table'!J377, CHAR(10)))-SEARCH("-", _xlfn.TEXTSPLIT('Data Table'!J377, CHAR(10)))-2))/12)
               ), 2),
               "-"
            )
         )
      )
   )
)</f>
        <v>4</v>
      </c>
      <c r="K376" s="203" cm="1">
        <f t="array" ref="K376">IF('Data Table'!K377="", "-",
   IF('Data Table'!K377="-", "-",
      IF(ISNUMBER('Data Table'!K377*1), 'Data Table'!K377,
         IF(ISNUMBER(SEARCH("hrs", 'Data Table'!K377)),
            IFERROR(
               ROUND(SUMPRODUCT(
                  VALUE(LEFT(_xlfn.TEXTSPLIT('Data Table'!K377, CHAR(10)), FIND("-", _xlfn.TEXTSPLIT('Data Table'!K377, CHAR(10)))-1)) *
                  (VALUE(MID(_xlfn.TEXTSPLIT('Data Table'!K377, CHAR(10)), FIND("-", _xlfn.TEXTSPLIT('Data Table'!K377, CHAR(10)))+2,
                  SEARCH("hrs", _xlfn.TEXTSPLIT('Data Table'!K377, CHAR(10)))-SEARCH("-", _xlfn.TEXTSPLIT('Data Table'!K377, CHAR(10)))-2))/12)
               ), 2),
               "-"
            )
         )
      )
   )
)</f>
        <v>3</v>
      </c>
      <c r="L376" s="203" cm="1">
        <f t="array" ref="L376">IF('Data Table'!N377="", "-",
   IF('Data Table'!N377="-", "-",
      IF(ISNUMBER('Data Table'!N377*1), 'Data Table'!N377,
         IF(ISNUMBER(SEARCH("hrs", 'Data Table'!N377)),
            IFERROR(
               ROUND(SUMPRODUCT(
                  VALUE(LEFT(_xlfn.TEXTSPLIT('Data Table'!N377, CHAR(10)), FIND("-", _xlfn.TEXTSPLIT('Data Table'!N377, CHAR(10)))-1)) *
                  (VALUE(MID(_xlfn.TEXTSPLIT('Data Table'!N377, CHAR(10)), FIND("-", _xlfn.TEXTSPLIT('Data Table'!N377, CHAR(10)))+2,
                  SEARCH("hrs", _xlfn.TEXTSPLIT('Data Table'!N377, CHAR(10)))-SEARCH("-", _xlfn.TEXTSPLIT('Data Table'!N377, CHAR(10)))-2))/12)
               ), 2),
               "-"
            )
         )
      )
   )
)</f>
        <v>2</v>
      </c>
      <c r="M376" s="203" cm="1">
        <f t="array" ref="M376">IF('Data Table'!O377="", "-",
   IF('Data Table'!O377="-", "-",
      IF(ISNUMBER('Data Table'!O377*1), 'Data Table'!O377,
         IF(ISNUMBER(SEARCH("hrs", 'Data Table'!O377)),
            IFERROR(
               ROUND(SUMPRODUCT(
                  VALUE(LEFT(_xlfn.TEXTSPLIT('Data Table'!O377, CHAR(10)), FIND("-", _xlfn.TEXTSPLIT('Data Table'!O377, CHAR(10)))-1)) *
                  (VALUE(MID(_xlfn.TEXTSPLIT('Data Table'!O377, CHAR(10)), FIND("-", _xlfn.TEXTSPLIT('Data Table'!O377, CHAR(10)))+2,
                  SEARCH("hrs", _xlfn.TEXTSPLIT('Data Table'!O377, CHAR(10)))-SEARCH("-", _xlfn.TEXTSPLIT('Data Table'!O377, CHAR(10)))-2))/12)
               ), 2),
               "-"
            )
         )
      )
   )
)</f>
        <v>2</v>
      </c>
      <c r="N376" s="203" cm="1">
        <f t="array" ref="N376">IF('Data Table'!P377="", "-",
   IF('Data Table'!P377="-", "-",
      IF(ISNUMBER('Data Table'!P377*1), 'Data Table'!P377,
         IF(ISNUMBER(SEARCH("hrs", 'Data Table'!P377)),
            IFERROR(
               ROUND(SUMPRODUCT(
                  VALUE(LEFT(_xlfn.TEXTSPLIT('Data Table'!P377, CHAR(10)), FIND("-", _xlfn.TEXTSPLIT('Data Table'!P377, CHAR(10)))-1)) *
                  (VALUE(MID(_xlfn.TEXTSPLIT('Data Table'!P377, CHAR(10)), FIND("-", _xlfn.TEXTSPLIT('Data Table'!P377, CHAR(10)))+2,
                  SEARCH("hrs", _xlfn.TEXTSPLIT('Data Table'!P377, CHAR(10)))-SEARCH("-", _xlfn.TEXTSPLIT('Data Table'!P377, CHAR(10)))-2))/12)
               ), 2),
               "-"
            )
         )
      )
   )
)</f>
        <v>7</v>
      </c>
      <c r="O376" s="203" cm="1">
        <f t="array" ref="O376">IF('Data Table'!Q377="", "-",
   IF('Data Table'!Q377="-", "-",
      IF(ISNUMBER('Data Table'!Q377*1), 'Data Table'!Q377,
         IF(ISNUMBER(SEARCH("hrs", 'Data Table'!Q377)),
            IFERROR(
               ROUND(SUMPRODUCT(
                  VALUE(LEFT(_xlfn.TEXTSPLIT('Data Table'!Q377, CHAR(10)), FIND("-", _xlfn.TEXTSPLIT('Data Table'!Q377, CHAR(10)))-1)) *
                  (VALUE(MID(_xlfn.TEXTSPLIT('Data Table'!Q377, CHAR(10)), FIND("-", _xlfn.TEXTSPLIT('Data Table'!Q377, CHAR(10)))+2,
                  SEARCH("hrs", _xlfn.TEXTSPLIT('Data Table'!Q377, CHAR(10)))-SEARCH("-", _xlfn.TEXTSPLIT('Data Table'!Q377, CHAR(10)))-2))/12)
               ), 2),
               "-"
            )
         )
      )
   )
)</f>
        <v>6</v>
      </c>
      <c r="P376" s="203" cm="1">
        <f t="array" ref="P376">IF('Data Table'!R377="", "-",
   IF('Data Table'!R377="-", "-",
      IF(ISNUMBER('Data Table'!R377*1), 'Data Table'!R377,
         IF(ISNUMBER(SEARCH("hrs", 'Data Table'!R377)),
            IFERROR(
               ROUND(SUMPRODUCT(
                  VALUE(LEFT(_xlfn.TEXTSPLIT('Data Table'!R377, CHAR(10)), FIND("-", _xlfn.TEXTSPLIT('Data Table'!R377, CHAR(10)))-1)) *
                  (VALUE(MID(_xlfn.TEXTSPLIT('Data Table'!R377, CHAR(10)), FIND("-", _xlfn.TEXTSPLIT('Data Table'!R377, CHAR(10)))+2,
                  SEARCH("hrs", _xlfn.TEXTSPLIT('Data Table'!R377, CHAR(10)))-SEARCH("-", _xlfn.TEXTSPLIT('Data Table'!R377, CHAR(10)))-2))/12)
               ), 2),
               "-"
            )
         )
      )
   )
)</f>
        <v>3</v>
      </c>
      <c r="Q376" s="203" cm="1">
        <f t="array" ref="Q376">IF('Data Table'!S377="", "-",
   IF('Data Table'!S377="-", "-",
      IF(ISNUMBER('Data Table'!S377*1), 'Data Table'!S377,
         IF(ISNUMBER(SEARCH("hrs", 'Data Table'!S377)),
            IFERROR(
               ROUND(SUMPRODUCT(
                  VALUE(LEFT(_xlfn.TEXTSPLIT('Data Table'!S377, CHAR(10)), FIND("-", _xlfn.TEXTSPLIT('Data Table'!S377, CHAR(10)))-1)) *
                  (VALUE(MID(_xlfn.TEXTSPLIT('Data Table'!S377, CHAR(10)), FIND("-", _xlfn.TEXTSPLIT('Data Table'!S377, CHAR(10)))+2,
                  SEARCH("hrs", _xlfn.TEXTSPLIT('Data Table'!S377, CHAR(10)))-SEARCH("-", _xlfn.TEXTSPLIT('Data Table'!S377, CHAR(10)))-2))/12)
               ), 2),
               "-"
            )
         )
      )
   )
)</f>
        <v>3</v>
      </c>
      <c r="R376" s="203" cm="1">
        <f t="array" ref="R376">IF('Data Table'!T377="", "-",
   IF('Data Table'!T377="-", "-",
      IF(ISNUMBER('Data Table'!T377*1), 'Data Table'!T377,
         IF(ISNUMBER(SEARCH("hrs", 'Data Table'!T377)),
            IFERROR(
               ROUND(SUMPRODUCT(
                  VALUE(LEFT(_xlfn.TEXTSPLIT('Data Table'!T377, CHAR(10)), FIND("-", _xlfn.TEXTSPLIT('Data Table'!T377, CHAR(10)))-1)) *
                  (VALUE(MID(_xlfn.TEXTSPLIT('Data Table'!T377, CHAR(10)), FIND("-", _xlfn.TEXTSPLIT('Data Table'!T377, CHAR(10)))+2,
                  SEARCH("hrs", _xlfn.TEXTSPLIT('Data Table'!T377, CHAR(10)))-SEARCH("-", _xlfn.TEXTSPLIT('Data Table'!T377, CHAR(10)))-2))/12)
               ), 2),
               "-"
            )
         )
      )
   )
)</f>
        <v>7</v>
      </c>
      <c r="S376" s="203" cm="1">
        <f t="array" ref="S376">IF('Data Table'!U377="", "-",
   IF('Data Table'!U377="-", "-",
      IF(ISNUMBER('Data Table'!U377*1), 'Data Table'!U377,
         IF(ISNUMBER(SEARCH("hrs", 'Data Table'!U377)),
            IFERROR(
               ROUND(SUMPRODUCT(
                  VALUE(LEFT(_xlfn.TEXTSPLIT('Data Table'!U377, CHAR(10)), FIND("-", _xlfn.TEXTSPLIT('Data Table'!U377, CHAR(10)))-1)) *
                  (VALUE(MID(_xlfn.TEXTSPLIT('Data Table'!U377, CHAR(10)), FIND("-", _xlfn.TEXTSPLIT('Data Table'!U377, CHAR(10)))+2,
                  SEARCH("hrs", _xlfn.TEXTSPLIT('Data Table'!U377, CHAR(10)))-SEARCH("-", _xlfn.TEXTSPLIT('Data Table'!U377, CHAR(10)))-2))/12)
               ), 2),
               "-"
            )
         )
      )
   )
)</f>
        <v>7</v>
      </c>
      <c r="T376" s="414">
        <f>'Data Table'!X377</f>
        <v>28009.352883468026</v>
      </c>
      <c r="U376" s="414">
        <f>'Data Table'!Y377</f>
        <v>80281</v>
      </c>
      <c r="V376" s="414">
        <f>'Data Table'!Z377</f>
        <v>1033.3474081930267</v>
      </c>
    </row>
    <row r="377" spans="1:22" ht="15.75" customHeight="1">
      <c r="A377" s="405">
        <v>45687</v>
      </c>
      <c r="B377" s="203" cm="1">
        <f t="array" ref="B377">IF('Data Table'!B378="", "-",
   IF('Data Table'!B378="-", "-",
      IF(ISNUMBER('Data Table'!B378*1), 'Data Table'!B378,
         IF(ISNUMBER(SEARCH("hrs", 'Data Table'!B378)),
            IFERROR(
               ROUND(SUMPRODUCT(
                  VALUE(LEFT(_xlfn.TEXTSPLIT('Data Table'!B378, CHAR(10)), FIND("-", _xlfn.TEXTSPLIT('Data Table'!B378, CHAR(10)))-1)) *
                  (VALUE(MID(_xlfn.TEXTSPLIT('Data Table'!B378, CHAR(10)), FIND("-", _xlfn.TEXTSPLIT('Data Table'!B378, CHAR(10)))+2,
                  SEARCH("hrs", _xlfn.TEXTSPLIT('Data Table'!B378, CHAR(10)))-SEARCH("-", _xlfn.TEXTSPLIT('Data Table'!B378, CHAR(10)))-2))/12)
               ), 2),
               "-"
            )
         )
      )
   )
)</f>
        <v>170</v>
      </c>
      <c r="C377" s="203" cm="1">
        <f t="array" ref="C377">IF('Data Table'!C378="", "-",
   IF('Data Table'!C378="-", "-",
      IF(ISNUMBER('Data Table'!C378*1), 'Data Table'!C378,
         IF(ISNUMBER(SEARCH("hrs", 'Data Table'!C378)),
            IFERROR(
               ROUND(SUMPRODUCT(
                  VALUE(LEFT(_xlfn.TEXTSPLIT('Data Table'!C378, CHAR(10)), FIND("-", _xlfn.TEXTSPLIT('Data Table'!C378, CHAR(10)))-1)) *
                  (VALUE(MID(_xlfn.TEXTSPLIT('Data Table'!C378, CHAR(10)), FIND("-", _xlfn.TEXTSPLIT('Data Table'!C378, CHAR(10)))+2,
                  SEARCH("hrs", _xlfn.TEXTSPLIT('Data Table'!C378, CHAR(10)))-SEARCH("-", _xlfn.TEXTSPLIT('Data Table'!C378, CHAR(10)))-2))/12)
               ), 2),
               "-"
            )
         )
      )
   )
)</f>
        <v>171</v>
      </c>
      <c r="D377" s="203" cm="1">
        <f t="array" ref="D377">IF('Data Table'!D378="", "-",
   IF('Data Table'!D378="-", "-",
      IF(ISNUMBER('Data Table'!D378*1), 'Data Table'!D378,
         IF(ISNUMBER(SEARCH("hrs", 'Data Table'!D378)),
            IFERROR(
               ROUND(SUMPRODUCT(
                  VALUE(LEFT(_xlfn.TEXTSPLIT('Data Table'!D378, CHAR(10)), FIND("-", _xlfn.TEXTSPLIT('Data Table'!D378, CHAR(10)))-1)) *
                  (VALUE(MID(_xlfn.TEXTSPLIT('Data Table'!D378, CHAR(10)), FIND("-", _xlfn.TEXTSPLIT('Data Table'!D378, CHAR(10)))+2,
                  SEARCH("hrs", _xlfn.TEXTSPLIT('Data Table'!D378, CHAR(10)))-SEARCH("-", _xlfn.TEXTSPLIT('Data Table'!D378, CHAR(10)))-2))/12)
               ), 2),
               "-"
            )
         )
      )
   )
)</f>
        <v>30</v>
      </c>
      <c r="E377" s="203" cm="1">
        <f t="array" ref="E377">IF('Data Table'!E378="", "-",
   IF('Data Table'!E378="-", "-",
      IF(ISNUMBER('Data Table'!E378*1), 'Data Table'!E378,
         IF(ISNUMBER(SEARCH("hrs", 'Data Table'!E378)),
            IFERROR(
               ROUND(SUMPRODUCT(
                  VALUE(LEFT(_xlfn.TEXTSPLIT('Data Table'!E378, CHAR(10)), FIND("-", _xlfn.TEXTSPLIT('Data Table'!E378, CHAR(10)))-1)) *
                  (VALUE(MID(_xlfn.TEXTSPLIT('Data Table'!E378, CHAR(10)), FIND("-", _xlfn.TEXTSPLIT('Data Table'!E378, CHAR(10)))+2,
                  SEARCH("hrs", _xlfn.TEXTSPLIT('Data Table'!E378, CHAR(10)))-SEARCH("-", _xlfn.TEXTSPLIT('Data Table'!E378, CHAR(10)))-2))/12)
               ), 2),
               "-"
            )
         )
      )
   )
)</f>
        <v>30</v>
      </c>
      <c r="F377" s="203" cm="1">
        <f t="array" ref="F377">IF('Data Table'!F378="", "-",
   IF('Data Table'!F378="-", "-",
      IF(ISNUMBER('Data Table'!F378*1), 'Data Table'!F378,
         IF(ISNUMBER(SEARCH("hrs", 'Data Table'!F378)),
            IFERROR(
               ROUND(SUMPRODUCT(
                  VALUE(LEFT(_xlfn.TEXTSPLIT('Data Table'!F378, CHAR(10)), FIND("-", _xlfn.TEXTSPLIT('Data Table'!F378, CHAR(10)))-1)) *
                  (VALUE(MID(_xlfn.TEXTSPLIT('Data Table'!F378, CHAR(10)), FIND("-", _xlfn.TEXTSPLIT('Data Table'!F378, CHAR(10)))+2,
                  SEARCH("hrs", _xlfn.TEXTSPLIT('Data Table'!F378, CHAR(10)))-SEARCH("-", _xlfn.TEXTSPLIT('Data Table'!F378, CHAR(10)))-2))/12)
               ), 2),
               "-"
            )
         )
      )
   )
)</f>
        <v>10</v>
      </c>
      <c r="G377" s="203" cm="1">
        <f t="array" ref="G377">IF('Data Table'!G378="", "-",
   IF('Data Table'!G378="-", "-",
      IF(ISNUMBER('Data Table'!G378*1), 'Data Table'!G378,
         IF(ISNUMBER(SEARCH("hrs", 'Data Table'!G378)),
            IFERROR(
               ROUND(SUMPRODUCT(
                  VALUE(LEFT(_xlfn.TEXTSPLIT('Data Table'!G378, CHAR(10)), FIND("-", _xlfn.TEXTSPLIT('Data Table'!G378, CHAR(10)))-1)) *
                  (VALUE(MID(_xlfn.TEXTSPLIT('Data Table'!G378, CHAR(10)), FIND("-", _xlfn.TEXTSPLIT('Data Table'!G378, CHAR(10)))+2,
                  SEARCH("hrs", _xlfn.TEXTSPLIT('Data Table'!G378, CHAR(10)))-SEARCH("-", _xlfn.TEXTSPLIT('Data Table'!G378, CHAR(10)))-2))/12)
               ), 2),
               "-"
            )
         )
      )
   )
)</f>
        <v>10</v>
      </c>
      <c r="H377" s="203" cm="1">
        <f t="array" ref="H377">IF('Data Table'!H378="", "-",
   IF('Data Table'!H378="-", "-",
      IF(ISNUMBER('Data Table'!H378*1), 'Data Table'!H378,
         IF(ISNUMBER(SEARCH("hrs", 'Data Table'!H378)),
            IFERROR(
               ROUND(SUMPRODUCT(
                  VALUE(LEFT(_xlfn.TEXTSPLIT('Data Table'!H378, CHAR(10)), FIND("-", _xlfn.TEXTSPLIT('Data Table'!H378, CHAR(10)))-1)) *
                  (VALUE(MID(_xlfn.TEXTSPLIT('Data Table'!H378, CHAR(10)), FIND("-", _xlfn.TEXTSPLIT('Data Table'!H378, CHAR(10)))+2,
                  SEARCH("hrs", _xlfn.TEXTSPLIT('Data Table'!H378, CHAR(10)))-SEARCH("-", _xlfn.TEXTSPLIT('Data Table'!H378, CHAR(10)))-2))/12)
               ), 2),
               "-"
            )
         )
      )
   )
)</f>
        <v>11</v>
      </c>
      <c r="I377" s="203" cm="1">
        <f t="array" ref="I377">IF('Data Table'!I378="", "-",
   IF('Data Table'!I378="-", "-",
      IF(ISNUMBER('Data Table'!I378*1), 'Data Table'!I378,
         IF(ISNUMBER(SEARCH("hrs", 'Data Table'!I378)),
            IFERROR(
               ROUND(SUMPRODUCT(
                  VALUE(LEFT(_xlfn.TEXTSPLIT('Data Table'!I378, CHAR(10)), FIND("-", _xlfn.TEXTSPLIT('Data Table'!I378, CHAR(10)))-1)) *
                  (VALUE(MID(_xlfn.TEXTSPLIT('Data Table'!I378, CHAR(10)), FIND("-", _xlfn.TEXTSPLIT('Data Table'!I378, CHAR(10)))+2,
                  SEARCH("hrs", _xlfn.TEXTSPLIT('Data Table'!I378, CHAR(10)))-SEARCH("-", _xlfn.TEXTSPLIT('Data Table'!I378, CHAR(10)))-2))/12)
               ), 2),
               "-"
            )
         )
      )
   )
)</f>
        <v>10</v>
      </c>
      <c r="J377" s="203" cm="1">
        <f t="array" ref="J377">IF('Data Table'!J378="", "-",
   IF('Data Table'!J378="-", "-",
      IF(ISNUMBER('Data Table'!J378*1), 'Data Table'!J378,
         IF(ISNUMBER(SEARCH("hrs", 'Data Table'!J378)),
            IFERROR(
               ROUND(SUMPRODUCT(
                  VALUE(LEFT(_xlfn.TEXTSPLIT('Data Table'!J378, CHAR(10)), FIND("-", _xlfn.TEXTSPLIT('Data Table'!J378, CHAR(10)))-1)) *
                  (VALUE(MID(_xlfn.TEXTSPLIT('Data Table'!J378, CHAR(10)), FIND("-", _xlfn.TEXTSPLIT('Data Table'!J378, CHAR(10)))+2,
                  SEARCH("hrs", _xlfn.TEXTSPLIT('Data Table'!J378, CHAR(10)))-SEARCH("-", _xlfn.TEXTSPLIT('Data Table'!J378, CHAR(10)))-2))/12)
               ), 2),
               "-"
            )
         )
      )
   )
)</f>
        <v>4</v>
      </c>
      <c r="K377" s="203" cm="1">
        <f t="array" ref="K377">IF('Data Table'!K378="", "-",
   IF('Data Table'!K378="-", "-",
      IF(ISNUMBER('Data Table'!K378*1), 'Data Table'!K378,
         IF(ISNUMBER(SEARCH("hrs", 'Data Table'!K378)),
            IFERROR(
               ROUND(SUMPRODUCT(
                  VALUE(LEFT(_xlfn.TEXTSPLIT('Data Table'!K378, CHAR(10)), FIND("-", _xlfn.TEXTSPLIT('Data Table'!K378, CHAR(10)))-1)) *
                  (VALUE(MID(_xlfn.TEXTSPLIT('Data Table'!K378, CHAR(10)), FIND("-", _xlfn.TEXTSPLIT('Data Table'!K378, CHAR(10)))+2,
                  SEARCH("hrs", _xlfn.TEXTSPLIT('Data Table'!K378, CHAR(10)))-SEARCH("-", _xlfn.TEXTSPLIT('Data Table'!K378, CHAR(10)))-2))/12)
               ), 2),
               "-"
            )
         )
      )
   )
)</f>
        <v>4</v>
      </c>
      <c r="L377" s="203" cm="1">
        <f t="array" ref="L377">IF('Data Table'!N378="", "-",
   IF('Data Table'!N378="-", "-",
      IF(ISNUMBER('Data Table'!N378*1), 'Data Table'!N378,
         IF(ISNUMBER(SEARCH("hrs", 'Data Table'!N378)),
            IFERROR(
               ROUND(SUMPRODUCT(
                  VALUE(LEFT(_xlfn.TEXTSPLIT('Data Table'!N378, CHAR(10)), FIND("-", _xlfn.TEXTSPLIT('Data Table'!N378, CHAR(10)))-1)) *
                  (VALUE(MID(_xlfn.TEXTSPLIT('Data Table'!N378, CHAR(10)), FIND("-", _xlfn.TEXTSPLIT('Data Table'!N378, CHAR(10)))+2,
                  SEARCH("hrs", _xlfn.TEXTSPLIT('Data Table'!N378, CHAR(10)))-SEARCH("-", _xlfn.TEXTSPLIT('Data Table'!N378, CHAR(10)))-2))/12)
               ), 2),
               "-"
            )
         )
      )
   )
)</f>
        <v>2</v>
      </c>
      <c r="M377" s="203" cm="1">
        <f t="array" ref="M377">IF('Data Table'!O378="", "-",
   IF('Data Table'!O378="-", "-",
      IF(ISNUMBER('Data Table'!O378*1), 'Data Table'!O378,
         IF(ISNUMBER(SEARCH("hrs", 'Data Table'!O378)),
            IFERROR(
               ROUND(SUMPRODUCT(
                  VALUE(LEFT(_xlfn.TEXTSPLIT('Data Table'!O378, CHAR(10)), FIND("-", _xlfn.TEXTSPLIT('Data Table'!O378, CHAR(10)))-1)) *
                  (VALUE(MID(_xlfn.TEXTSPLIT('Data Table'!O378, CHAR(10)), FIND("-", _xlfn.TEXTSPLIT('Data Table'!O378, CHAR(10)))+2,
                  SEARCH("hrs", _xlfn.TEXTSPLIT('Data Table'!O378, CHAR(10)))-SEARCH("-", _xlfn.TEXTSPLIT('Data Table'!O378, CHAR(10)))-2))/12)
               ), 2),
               "-"
            )
         )
      )
   )
)</f>
        <v>2</v>
      </c>
      <c r="N377" s="203" cm="1">
        <f t="array" ref="N377">IF('Data Table'!P378="", "-",
   IF('Data Table'!P378="-", "-",
      IF(ISNUMBER('Data Table'!P378*1), 'Data Table'!P378,
         IF(ISNUMBER(SEARCH("hrs", 'Data Table'!P378)),
            IFERROR(
               ROUND(SUMPRODUCT(
                  VALUE(LEFT(_xlfn.TEXTSPLIT('Data Table'!P378, CHAR(10)), FIND("-", _xlfn.TEXTSPLIT('Data Table'!P378, CHAR(10)))-1)) *
                  (VALUE(MID(_xlfn.TEXTSPLIT('Data Table'!P378, CHAR(10)), FIND("-", _xlfn.TEXTSPLIT('Data Table'!P378, CHAR(10)))+2,
                  SEARCH("hrs", _xlfn.TEXTSPLIT('Data Table'!P378, CHAR(10)))-SEARCH("-", _xlfn.TEXTSPLIT('Data Table'!P378, CHAR(10)))-2))/12)
               ), 2),
               "-"
            )
         )
      )
   )
)</f>
        <v>7</v>
      </c>
      <c r="O377" s="203" cm="1">
        <f t="array" ref="O377">IF('Data Table'!Q378="", "-",
   IF('Data Table'!Q378="-", "-",
      IF(ISNUMBER('Data Table'!Q378*1), 'Data Table'!Q378,
         IF(ISNUMBER(SEARCH("hrs", 'Data Table'!Q378)),
            IFERROR(
               ROUND(SUMPRODUCT(
                  VALUE(LEFT(_xlfn.TEXTSPLIT('Data Table'!Q378, CHAR(10)), FIND("-", _xlfn.TEXTSPLIT('Data Table'!Q378, CHAR(10)))-1)) *
                  (VALUE(MID(_xlfn.TEXTSPLIT('Data Table'!Q378, CHAR(10)), FIND("-", _xlfn.TEXTSPLIT('Data Table'!Q378, CHAR(10)))+2,
                  SEARCH("hrs", _xlfn.TEXTSPLIT('Data Table'!Q378, CHAR(10)))-SEARCH("-", _xlfn.TEXTSPLIT('Data Table'!Q378, CHAR(10)))-2))/12)
               ), 2),
               "-"
            )
         )
      )
   )
)</f>
        <v>6</v>
      </c>
      <c r="P377" s="203" cm="1">
        <f t="array" ref="P377">IF('Data Table'!R378="", "-",
   IF('Data Table'!R378="-", "-",
      IF(ISNUMBER('Data Table'!R378*1), 'Data Table'!R378,
         IF(ISNUMBER(SEARCH("hrs", 'Data Table'!R378)),
            IFERROR(
               ROUND(SUMPRODUCT(
                  VALUE(LEFT(_xlfn.TEXTSPLIT('Data Table'!R378, CHAR(10)), FIND("-", _xlfn.TEXTSPLIT('Data Table'!R378, CHAR(10)))-1)) *
                  (VALUE(MID(_xlfn.TEXTSPLIT('Data Table'!R378, CHAR(10)), FIND("-", _xlfn.TEXTSPLIT('Data Table'!R378, CHAR(10)))+2,
                  SEARCH("hrs", _xlfn.TEXTSPLIT('Data Table'!R378, CHAR(10)))-SEARCH("-", _xlfn.TEXTSPLIT('Data Table'!R378, CHAR(10)))-2))/12)
               ), 2),
               "-"
            )
         )
      )
   )
)</f>
        <v>3</v>
      </c>
      <c r="Q377" s="203" cm="1">
        <f t="array" ref="Q377">IF('Data Table'!S378="", "-",
   IF('Data Table'!S378="-", "-",
      IF(ISNUMBER('Data Table'!S378*1), 'Data Table'!S378,
         IF(ISNUMBER(SEARCH("hrs", 'Data Table'!S378)),
            IFERROR(
               ROUND(SUMPRODUCT(
                  VALUE(LEFT(_xlfn.TEXTSPLIT('Data Table'!S378, CHAR(10)), FIND("-", _xlfn.TEXTSPLIT('Data Table'!S378, CHAR(10)))-1)) *
                  (VALUE(MID(_xlfn.TEXTSPLIT('Data Table'!S378, CHAR(10)), FIND("-", _xlfn.TEXTSPLIT('Data Table'!S378, CHAR(10)))+2,
                  SEARCH("hrs", _xlfn.TEXTSPLIT('Data Table'!S378, CHAR(10)))-SEARCH("-", _xlfn.TEXTSPLIT('Data Table'!S378, CHAR(10)))-2))/12)
               ), 2),
               "-"
            )
         )
      )
   )
)</f>
        <v>3</v>
      </c>
      <c r="R377" s="203" cm="1">
        <f t="array" ref="R377">IF('Data Table'!T378="", "-",
   IF('Data Table'!T378="-", "-",
      IF(ISNUMBER('Data Table'!T378*1), 'Data Table'!T378,
         IF(ISNUMBER(SEARCH("hrs", 'Data Table'!T378)),
            IFERROR(
               ROUND(SUMPRODUCT(
                  VALUE(LEFT(_xlfn.TEXTSPLIT('Data Table'!T378, CHAR(10)), FIND("-", _xlfn.TEXTSPLIT('Data Table'!T378, CHAR(10)))-1)) *
                  (VALUE(MID(_xlfn.TEXTSPLIT('Data Table'!T378, CHAR(10)), FIND("-", _xlfn.TEXTSPLIT('Data Table'!T378, CHAR(10)))+2,
                  SEARCH("hrs", _xlfn.TEXTSPLIT('Data Table'!T378, CHAR(10)))-SEARCH("-", _xlfn.TEXTSPLIT('Data Table'!T378, CHAR(10)))-2))/12)
               ), 2),
               "-"
            )
         )
      )
   )
)</f>
        <v>7</v>
      </c>
      <c r="S377" s="203" cm="1">
        <f t="array" ref="S377">IF('Data Table'!U378="", "-",
   IF('Data Table'!U378="-", "-",
      IF(ISNUMBER('Data Table'!U378*1), 'Data Table'!U378,
         IF(ISNUMBER(SEARCH("hrs", 'Data Table'!U378)),
            IFERROR(
               ROUND(SUMPRODUCT(
                  VALUE(LEFT(_xlfn.TEXTSPLIT('Data Table'!U378, CHAR(10)), FIND("-", _xlfn.TEXTSPLIT('Data Table'!U378, CHAR(10)))-1)) *
                  (VALUE(MID(_xlfn.TEXTSPLIT('Data Table'!U378, CHAR(10)), FIND("-", _xlfn.TEXTSPLIT('Data Table'!U378, CHAR(10)))+2,
                  SEARCH("hrs", _xlfn.TEXTSPLIT('Data Table'!U378, CHAR(10)))-SEARCH("-", _xlfn.TEXTSPLIT('Data Table'!U378, CHAR(10)))-2))/12)
               ), 2),
               "-"
            )
         )
      )
   )
)</f>
        <v>7</v>
      </c>
      <c r="T377" s="414">
        <f>'Data Table'!X378</f>
        <v>28926.402814462628</v>
      </c>
      <c r="U377" s="414">
        <f>'Data Table'!Y378</f>
        <v>74597</v>
      </c>
      <c r="V377" s="414">
        <f>'Data Table'!Z378</f>
        <v>1042.5545572634769</v>
      </c>
    </row>
    <row r="378" spans="1:22" ht="15.75" customHeight="1">
      <c r="A378" s="405">
        <v>45688</v>
      </c>
      <c r="B378" s="203" cm="1">
        <f t="array" ref="B378">IF('Data Table'!B379="", "-",
   IF('Data Table'!B379="-", "-",
      IF(ISNUMBER('Data Table'!B379*1), 'Data Table'!B379,
         IF(ISNUMBER(SEARCH("hrs", 'Data Table'!B379)),
            IFERROR(
               ROUND(SUMPRODUCT(
                  VALUE(LEFT(_xlfn.TEXTSPLIT('Data Table'!B379, CHAR(10)), FIND("-", _xlfn.TEXTSPLIT('Data Table'!B379, CHAR(10)))-1)) *
                  (VALUE(MID(_xlfn.TEXTSPLIT('Data Table'!B379, CHAR(10)), FIND("-", _xlfn.TEXTSPLIT('Data Table'!B379, CHAR(10)))+2,
                  SEARCH("hrs", _xlfn.TEXTSPLIT('Data Table'!B379, CHAR(10)))-SEARCH("-", _xlfn.TEXTSPLIT('Data Table'!B379, CHAR(10)))-2))/12)
               ), 2),
               "-"
            )
         )
      )
   )
)</f>
        <v>160</v>
      </c>
      <c r="C378" s="203" cm="1">
        <f t="array" ref="C378">IF('Data Table'!C379="", "-",
   IF('Data Table'!C379="-", "-",
      IF(ISNUMBER('Data Table'!C379*1), 'Data Table'!C379,
         IF(ISNUMBER(SEARCH("hrs", 'Data Table'!C379)),
            IFERROR(
               ROUND(SUMPRODUCT(
                  VALUE(LEFT(_xlfn.TEXTSPLIT('Data Table'!C379, CHAR(10)), FIND("-", _xlfn.TEXTSPLIT('Data Table'!C379, CHAR(10)))-1)) *
                  (VALUE(MID(_xlfn.TEXTSPLIT('Data Table'!C379, CHAR(10)), FIND("-", _xlfn.TEXTSPLIT('Data Table'!C379, CHAR(10)))+2,
                  SEARCH("hrs", _xlfn.TEXTSPLIT('Data Table'!C379, CHAR(10)))-SEARCH("-", _xlfn.TEXTSPLIT('Data Table'!C379, CHAR(10)))-2))/12)
               ), 2),
               "-"
            )
         )
      )
   )
)</f>
        <v>174</v>
      </c>
      <c r="D378" s="203" cm="1">
        <f t="array" ref="D378">IF('Data Table'!D379="", "-",
   IF('Data Table'!D379="-", "-",
      IF(ISNUMBER('Data Table'!D379*1), 'Data Table'!D379,
         IF(ISNUMBER(SEARCH("hrs", 'Data Table'!D379)),
            IFERROR(
               ROUND(SUMPRODUCT(
                  VALUE(LEFT(_xlfn.TEXTSPLIT('Data Table'!D379, CHAR(10)), FIND("-", _xlfn.TEXTSPLIT('Data Table'!D379, CHAR(10)))-1)) *
                  (VALUE(MID(_xlfn.TEXTSPLIT('Data Table'!D379, CHAR(10)), FIND("-", _xlfn.TEXTSPLIT('Data Table'!D379, CHAR(10)))+2,
                  SEARCH("hrs", _xlfn.TEXTSPLIT('Data Table'!D379, CHAR(10)))-SEARCH("-", _xlfn.TEXTSPLIT('Data Table'!D379, CHAR(10)))-2))/12)
               ), 2),
               "-"
            )
         )
      )
   )
)</f>
        <v>30</v>
      </c>
      <c r="E378" s="203" cm="1">
        <f t="array" ref="E378">IF('Data Table'!E379="", "-",
   IF('Data Table'!E379="-", "-",
      IF(ISNUMBER('Data Table'!E379*1), 'Data Table'!E379,
         IF(ISNUMBER(SEARCH("hrs", 'Data Table'!E379)),
            IFERROR(
               ROUND(SUMPRODUCT(
                  VALUE(LEFT(_xlfn.TEXTSPLIT('Data Table'!E379, CHAR(10)), FIND("-", _xlfn.TEXTSPLIT('Data Table'!E379, CHAR(10)))-1)) *
                  (VALUE(MID(_xlfn.TEXTSPLIT('Data Table'!E379, CHAR(10)), FIND("-", _xlfn.TEXTSPLIT('Data Table'!E379, CHAR(10)))+2,
                  SEARCH("hrs", _xlfn.TEXTSPLIT('Data Table'!E379, CHAR(10)))-SEARCH("-", _xlfn.TEXTSPLIT('Data Table'!E379, CHAR(10)))-2))/12)
               ), 2),
               "-"
            )
         )
      )
   )
)</f>
        <v>30</v>
      </c>
      <c r="F378" s="203" cm="1">
        <f t="array" ref="F378">IF('Data Table'!F379="", "-",
   IF('Data Table'!F379="-", "-",
      IF(ISNUMBER('Data Table'!F379*1), 'Data Table'!F379,
         IF(ISNUMBER(SEARCH("hrs", 'Data Table'!F379)),
            IFERROR(
               ROUND(SUMPRODUCT(
                  VALUE(LEFT(_xlfn.TEXTSPLIT('Data Table'!F379, CHAR(10)), FIND("-", _xlfn.TEXTSPLIT('Data Table'!F379, CHAR(10)))-1)) *
                  (VALUE(MID(_xlfn.TEXTSPLIT('Data Table'!F379, CHAR(10)), FIND("-", _xlfn.TEXTSPLIT('Data Table'!F379, CHAR(10)))+2,
                  SEARCH("hrs", _xlfn.TEXTSPLIT('Data Table'!F379, CHAR(10)))-SEARCH("-", _xlfn.TEXTSPLIT('Data Table'!F379, CHAR(10)))-2))/12)
               ), 2),
               "-"
            )
         )
      )
   )
)</f>
        <v>10</v>
      </c>
      <c r="G378" s="203" cm="1">
        <f t="array" ref="G378">IF('Data Table'!G379="", "-",
   IF('Data Table'!G379="-", "-",
      IF(ISNUMBER('Data Table'!G379*1), 'Data Table'!G379,
         IF(ISNUMBER(SEARCH("hrs", 'Data Table'!G379)),
            IFERROR(
               ROUND(SUMPRODUCT(
                  VALUE(LEFT(_xlfn.TEXTSPLIT('Data Table'!G379, CHAR(10)), FIND("-", _xlfn.TEXTSPLIT('Data Table'!G379, CHAR(10)))-1)) *
                  (VALUE(MID(_xlfn.TEXTSPLIT('Data Table'!G379, CHAR(10)), FIND("-", _xlfn.TEXTSPLIT('Data Table'!G379, CHAR(10)))+2,
                  SEARCH("hrs", _xlfn.TEXTSPLIT('Data Table'!G379, CHAR(10)))-SEARCH("-", _xlfn.TEXTSPLIT('Data Table'!G379, CHAR(10)))-2))/12)
               ), 2),
               "-"
            )
         )
      )
   )
)</f>
        <v>10</v>
      </c>
      <c r="H378" s="203" cm="1">
        <f t="array" ref="H378">IF('Data Table'!H379="", "-",
   IF('Data Table'!H379="-", "-",
      IF(ISNUMBER('Data Table'!H379*1), 'Data Table'!H379,
         IF(ISNUMBER(SEARCH("hrs", 'Data Table'!H379)),
            IFERROR(
               ROUND(SUMPRODUCT(
                  VALUE(LEFT(_xlfn.TEXTSPLIT('Data Table'!H379, CHAR(10)), FIND("-", _xlfn.TEXTSPLIT('Data Table'!H379, CHAR(10)))-1)) *
                  (VALUE(MID(_xlfn.TEXTSPLIT('Data Table'!H379, CHAR(10)), FIND("-", _xlfn.TEXTSPLIT('Data Table'!H379, CHAR(10)))+2,
                  SEARCH("hrs", _xlfn.TEXTSPLIT('Data Table'!H379, CHAR(10)))-SEARCH("-", _xlfn.TEXTSPLIT('Data Table'!H379, CHAR(10)))-2))/12)
               ), 2),
               "-"
            )
         )
      )
   )
)</f>
        <v>11</v>
      </c>
      <c r="I378" s="203" cm="1">
        <f t="array" ref="I378">IF('Data Table'!I379="", "-",
   IF('Data Table'!I379="-", "-",
      IF(ISNUMBER('Data Table'!I379*1), 'Data Table'!I379,
         IF(ISNUMBER(SEARCH("hrs", 'Data Table'!I379)),
            IFERROR(
               ROUND(SUMPRODUCT(
                  VALUE(LEFT(_xlfn.TEXTSPLIT('Data Table'!I379, CHAR(10)), FIND("-", _xlfn.TEXTSPLIT('Data Table'!I379, CHAR(10)))-1)) *
                  (VALUE(MID(_xlfn.TEXTSPLIT('Data Table'!I379, CHAR(10)), FIND("-", _xlfn.TEXTSPLIT('Data Table'!I379, CHAR(10)))+2,
                  SEARCH("hrs", _xlfn.TEXTSPLIT('Data Table'!I379, CHAR(10)))-SEARCH("-", _xlfn.TEXTSPLIT('Data Table'!I379, CHAR(10)))-2))/12)
               ), 2),
               "-"
            )
         )
      )
   )
)</f>
        <v>11</v>
      </c>
      <c r="J378" s="203" cm="1">
        <f t="array" ref="J378">IF('Data Table'!J379="", "-",
   IF('Data Table'!J379="-", "-",
      IF(ISNUMBER('Data Table'!J379*1), 'Data Table'!J379,
         IF(ISNUMBER(SEARCH("hrs", 'Data Table'!J379)),
            IFERROR(
               ROUND(SUMPRODUCT(
                  VALUE(LEFT(_xlfn.TEXTSPLIT('Data Table'!J379, CHAR(10)), FIND("-", _xlfn.TEXTSPLIT('Data Table'!J379, CHAR(10)))-1)) *
                  (VALUE(MID(_xlfn.TEXTSPLIT('Data Table'!J379, CHAR(10)), FIND("-", _xlfn.TEXTSPLIT('Data Table'!J379, CHAR(10)))+2,
                  SEARCH("hrs", _xlfn.TEXTSPLIT('Data Table'!J379, CHAR(10)))-SEARCH("-", _xlfn.TEXTSPLIT('Data Table'!J379, CHAR(10)))-2))/12)
               ), 2),
               "-"
            )
         )
      )
   )
)</f>
        <v>4</v>
      </c>
      <c r="K378" s="203" cm="1">
        <f t="array" ref="K378">IF('Data Table'!K379="", "-",
   IF('Data Table'!K379="-", "-",
      IF(ISNUMBER('Data Table'!K379*1), 'Data Table'!K379,
         IF(ISNUMBER(SEARCH("hrs", 'Data Table'!K379)),
            IFERROR(
               ROUND(SUMPRODUCT(
                  VALUE(LEFT(_xlfn.TEXTSPLIT('Data Table'!K379, CHAR(10)), FIND("-", _xlfn.TEXTSPLIT('Data Table'!K379, CHAR(10)))-1)) *
                  (VALUE(MID(_xlfn.TEXTSPLIT('Data Table'!K379, CHAR(10)), FIND("-", _xlfn.TEXTSPLIT('Data Table'!K379, CHAR(10)))+2,
                  SEARCH("hrs", _xlfn.TEXTSPLIT('Data Table'!K379, CHAR(10)))-SEARCH("-", _xlfn.TEXTSPLIT('Data Table'!K379, CHAR(10)))-2))/12)
               ), 2),
               "-"
            )
         )
      )
   )
)</f>
        <v>4</v>
      </c>
      <c r="L378" s="203" cm="1">
        <f t="array" ref="L378">IF('Data Table'!N379="", "-",
   IF('Data Table'!N379="-", "-",
      IF(ISNUMBER('Data Table'!N379*1), 'Data Table'!N379,
         IF(ISNUMBER(SEARCH("hrs", 'Data Table'!N379)),
            IFERROR(
               ROUND(SUMPRODUCT(
                  VALUE(LEFT(_xlfn.TEXTSPLIT('Data Table'!N379, CHAR(10)), FIND("-", _xlfn.TEXTSPLIT('Data Table'!N379, CHAR(10)))-1)) *
                  (VALUE(MID(_xlfn.TEXTSPLIT('Data Table'!N379, CHAR(10)), FIND("-", _xlfn.TEXTSPLIT('Data Table'!N379, CHAR(10)))+2,
                  SEARCH("hrs", _xlfn.TEXTSPLIT('Data Table'!N379, CHAR(10)))-SEARCH("-", _xlfn.TEXTSPLIT('Data Table'!N379, CHAR(10)))-2))/12)
               ), 2),
               "-"
            )
         )
      )
   )
)</f>
        <v>2.25</v>
      </c>
      <c r="M378" s="203" cm="1">
        <f t="array" ref="M378">IF('Data Table'!O379="", "-",
   IF('Data Table'!O379="-", "-",
      IF(ISNUMBER('Data Table'!O379*1), 'Data Table'!O379,
         IF(ISNUMBER(SEARCH("hrs", 'Data Table'!O379)),
            IFERROR(
               ROUND(SUMPRODUCT(
                  VALUE(LEFT(_xlfn.TEXTSPLIT('Data Table'!O379, CHAR(10)), FIND("-", _xlfn.TEXTSPLIT('Data Table'!O379, CHAR(10)))-1)) *
                  (VALUE(MID(_xlfn.TEXTSPLIT('Data Table'!O379, CHAR(10)), FIND("-", _xlfn.TEXTSPLIT('Data Table'!O379, CHAR(10)))+2,
                  SEARCH("hrs", _xlfn.TEXTSPLIT('Data Table'!O379, CHAR(10)))-SEARCH("-", _xlfn.TEXTSPLIT('Data Table'!O379, CHAR(10)))-2))/12)
               ), 2),
               "-"
            )
         )
      )
   )
)</f>
        <v>2</v>
      </c>
      <c r="N378" s="203" cm="1">
        <f t="array" ref="N378">IF('Data Table'!P379="", "-",
   IF('Data Table'!P379="-", "-",
      IF(ISNUMBER('Data Table'!P379*1), 'Data Table'!P379,
         IF(ISNUMBER(SEARCH("hrs", 'Data Table'!P379)),
            IFERROR(
               ROUND(SUMPRODUCT(
                  VALUE(LEFT(_xlfn.TEXTSPLIT('Data Table'!P379, CHAR(10)), FIND("-", _xlfn.TEXTSPLIT('Data Table'!P379, CHAR(10)))-1)) *
                  (VALUE(MID(_xlfn.TEXTSPLIT('Data Table'!P379, CHAR(10)), FIND("-", _xlfn.TEXTSPLIT('Data Table'!P379, CHAR(10)))+2,
                  SEARCH("hrs", _xlfn.TEXTSPLIT('Data Table'!P379, CHAR(10)))-SEARCH("-", _xlfn.TEXTSPLIT('Data Table'!P379, CHAR(10)))-2))/12)
               ), 2),
               "-"
            )
         )
      )
   )
)</f>
        <v>7</v>
      </c>
      <c r="O378" s="203" cm="1">
        <f t="array" ref="O378">IF('Data Table'!Q379="", "-",
   IF('Data Table'!Q379="-", "-",
      IF(ISNUMBER('Data Table'!Q379*1), 'Data Table'!Q379,
         IF(ISNUMBER(SEARCH("hrs", 'Data Table'!Q379)),
            IFERROR(
               ROUND(SUMPRODUCT(
                  VALUE(LEFT(_xlfn.TEXTSPLIT('Data Table'!Q379, CHAR(10)), FIND("-", _xlfn.TEXTSPLIT('Data Table'!Q379, CHAR(10)))-1)) *
                  (VALUE(MID(_xlfn.TEXTSPLIT('Data Table'!Q379, CHAR(10)), FIND("-", _xlfn.TEXTSPLIT('Data Table'!Q379, CHAR(10)))+2,
                  SEARCH("hrs", _xlfn.TEXTSPLIT('Data Table'!Q379, CHAR(10)))-SEARCH("-", _xlfn.TEXTSPLIT('Data Table'!Q379, CHAR(10)))-2))/12)
               ), 2),
               "-"
            )
         )
      )
   )
)</f>
        <v>6</v>
      </c>
      <c r="P378" s="203" cm="1">
        <f t="array" ref="P378">IF('Data Table'!R379="", "-",
   IF('Data Table'!R379="-", "-",
      IF(ISNUMBER('Data Table'!R379*1), 'Data Table'!R379,
         IF(ISNUMBER(SEARCH("hrs", 'Data Table'!R379)),
            IFERROR(
               ROUND(SUMPRODUCT(
                  VALUE(LEFT(_xlfn.TEXTSPLIT('Data Table'!R379, CHAR(10)), FIND("-", _xlfn.TEXTSPLIT('Data Table'!R379, CHAR(10)))-1)) *
                  (VALUE(MID(_xlfn.TEXTSPLIT('Data Table'!R379, CHAR(10)), FIND("-", _xlfn.TEXTSPLIT('Data Table'!R379, CHAR(10)))+2,
                  SEARCH("hrs", _xlfn.TEXTSPLIT('Data Table'!R379, CHAR(10)))-SEARCH("-", _xlfn.TEXTSPLIT('Data Table'!R379, CHAR(10)))-2))/12)
               ), 2),
               "-"
            )
         )
      )
   )
)</f>
        <v>3</v>
      </c>
      <c r="Q378" s="203" cm="1">
        <f t="array" ref="Q378">IF('Data Table'!S379="", "-",
   IF('Data Table'!S379="-", "-",
      IF(ISNUMBER('Data Table'!S379*1), 'Data Table'!S379,
         IF(ISNUMBER(SEARCH("hrs", 'Data Table'!S379)),
            IFERROR(
               ROUND(SUMPRODUCT(
                  VALUE(LEFT(_xlfn.TEXTSPLIT('Data Table'!S379, CHAR(10)), FIND("-", _xlfn.TEXTSPLIT('Data Table'!S379, CHAR(10)))-1)) *
                  (VALUE(MID(_xlfn.TEXTSPLIT('Data Table'!S379, CHAR(10)), FIND("-", _xlfn.TEXTSPLIT('Data Table'!S379, CHAR(10)))+2,
                  SEARCH("hrs", _xlfn.TEXTSPLIT('Data Table'!S379, CHAR(10)))-SEARCH("-", _xlfn.TEXTSPLIT('Data Table'!S379, CHAR(10)))-2))/12)
               ), 2),
               "-"
            )
         )
      )
   )
)</f>
        <v>3</v>
      </c>
      <c r="R378" s="203" cm="1">
        <f t="array" ref="R378">IF('Data Table'!T379="", "-",
   IF('Data Table'!T379="-", "-",
      IF(ISNUMBER('Data Table'!T379*1), 'Data Table'!T379,
         IF(ISNUMBER(SEARCH("hrs", 'Data Table'!T379)),
            IFERROR(
               ROUND(SUMPRODUCT(
                  VALUE(LEFT(_xlfn.TEXTSPLIT('Data Table'!T379, CHAR(10)), FIND("-", _xlfn.TEXTSPLIT('Data Table'!T379, CHAR(10)))-1)) *
                  (VALUE(MID(_xlfn.TEXTSPLIT('Data Table'!T379, CHAR(10)), FIND("-", _xlfn.TEXTSPLIT('Data Table'!T379, CHAR(10)))+2,
                  SEARCH("hrs", _xlfn.TEXTSPLIT('Data Table'!T379, CHAR(10)))-SEARCH("-", _xlfn.TEXTSPLIT('Data Table'!T379, CHAR(10)))-2))/12)
               ), 2),
               "-"
            )
         )
      )
   )
)</f>
        <v>7</v>
      </c>
      <c r="S378" s="203" cm="1">
        <f t="array" ref="S378">IF('Data Table'!U379="", "-",
   IF('Data Table'!U379="-", "-",
      IF(ISNUMBER('Data Table'!U379*1), 'Data Table'!U379,
         IF(ISNUMBER(SEARCH("hrs", 'Data Table'!U379)),
            IFERROR(
               ROUND(SUMPRODUCT(
                  VALUE(LEFT(_xlfn.TEXTSPLIT('Data Table'!U379, CHAR(10)), FIND("-", _xlfn.TEXTSPLIT('Data Table'!U379, CHAR(10)))-1)) *
                  (VALUE(MID(_xlfn.TEXTSPLIT('Data Table'!U379, CHAR(10)), FIND("-", _xlfn.TEXTSPLIT('Data Table'!U379, CHAR(10)))+2,
                  SEARCH("hrs", _xlfn.TEXTSPLIT('Data Table'!U379, CHAR(10)))-SEARCH("-", _xlfn.TEXTSPLIT('Data Table'!U379, CHAR(10)))-2))/12)
               ), 2),
               "-"
            )
         )
      )
   )
)</f>
        <v>7</v>
      </c>
      <c r="T378" s="414">
        <f>'Data Table'!X379</f>
        <v>29511.67713229029</v>
      </c>
      <c r="U378" s="414">
        <f>'Data Table'!Y379</f>
        <v>73394</v>
      </c>
      <c r="V378" s="414">
        <f>'Data Table'!Z379</f>
        <v>1011.4626235517444</v>
      </c>
    </row>
    <row r="379" spans="1:22" ht="15.75" customHeight="1">
      <c r="A379" s="405">
        <v>45689</v>
      </c>
      <c r="B379" s="203" cm="1">
        <f t="array" ref="B379">IF('Data Table'!B380="", "-",
   IF('Data Table'!B380="-", "-",
      IF(ISNUMBER('Data Table'!B380*1), 'Data Table'!B380,
         IF(ISNUMBER(SEARCH("hrs", 'Data Table'!B380)),
            IFERROR(
               ROUND(SUMPRODUCT(
                  VALUE(LEFT(_xlfn.TEXTSPLIT('Data Table'!B380, CHAR(10)), FIND("-", _xlfn.TEXTSPLIT('Data Table'!B380, CHAR(10)))-1)) *
                  (VALUE(MID(_xlfn.TEXTSPLIT('Data Table'!B380, CHAR(10)), FIND("-", _xlfn.TEXTSPLIT('Data Table'!B380, CHAR(10)))+2,
                  SEARCH("hrs", _xlfn.TEXTSPLIT('Data Table'!B380, CHAR(10)))-SEARCH("-", _xlfn.TEXTSPLIT('Data Table'!B380, CHAR(10)))-2))/12)
               ), 2),
               "-"
            )
         )
      )
   )
)</f>
        <v>191</v>
      </c>
      <c r="C379" s="203" cm="1">
        <f t="array" ref="C379">IF('Data Table'!C380="", "-",
   IF('Data Table'!C380="-", "-",
      IF(ISNUMBER('Data Table'!C380*1), 'Data Table'!C380,
         IF(ISNUMBER(SEARCH("hrs", 'Data Table'!C380)),
            IFERROR(
               ROUND(SUMPRODUCT(
                  VALUE(LEFT(_xlfn.TEXTSPLIT('Data Table'!C380, CHAR(10)), FIND("-", _xlfn.TEXTSPLIT('Data Table'!C380, CHAR(10)))-1)) *
                  (VALUE(MID(_xlfn.TEXTSPLIT('Data Table'!C380, CHAR(10)), FIND("-", _xlfn.TEXTSPLIT('Data Table'!C380, CHAR(10)))+2,
                  SEARCH("hrs", _xlfn.TEXTSPLIT('Data Table'!C380, CHAR(10)))-SEARCH("-", _xlfn.TEXTSPLIT('Data Table'!C380, CHAR(10)))-2))/12)
               ), 2),
               "-"
            )
         )
      )
   )
)</f>
        <v>151</v>
      </c>
      <c r="D379" s="203" cm="1">
        <f t="array" ref="D379">IF('Data Table'!D380="", "-",
   IF('Data Table'!D380="-", "-",
      IF(ISNUMBER('Data Table'!D380*1), 'Data Table'!D380,
         IF(ISNUMBER(SEARCH("hrs", 'Data Table'!D380)),
            IFERROR(
               ROUND(SUMPRODUCT(
                  VALUE(LEFT(_xlfn.TEXTSPLIT('Data Table'!D380, CHAR(10)), FIND("-", _xlfn.TEXTSPLIT('Data Table'!D380, CHAR(10)))-1)) *
                  (VALUE(MID(_xlfn.TEXTSPLIT('Data Table'!D380, CHAR(10)), FIND("-", _xlfn.TEXTSPLIT('Data Table'!D380, CHAR(10)))+2,
                  SEARCH("hrs", _xlfn.TEXTSPLIT('Data Table'!D380, CHAR(10)))-SEARCH("-", _xlfn.TEXTSPLIT('Data Table'!D380, CHAR(10)))-2))/12)
               ), 2),
               "-"
            )
         )
      )
   )
)</f>
        <v>30</v>
      </c>
      <c r="E379" s="203" cm="1">
        <f t="array" ref="E379">IF('Data Table'!E380="", "-",
   IF('Data Table'!E380="-", "-",
      IF(ISNUMBER('Data Table'!E380*1), 'Data Table'!E380,
         IF(ISNUMBER(SEARCH("hrs", 'Data Table'!E380)),
            IFERROR(
               ROUND(SUMPRODUCT(
                  VALUE(LEFT(_xlfn.TEXTSPLIT('Data Table'!E380, CHAR(10)), FIND("-", _xlfn.TEXTSPLIT('Data Table'!E380, CHAR(10)))-1)) *
                  (VALUE(MID(_xlfn.TEXTSPLIT('Data Table'!E380, CHAR(10)), FIND("-", _xlfn.TEXTSPLIT('Data Table'!E380, CHAR(10)))+2,
                  SEARCH("hrs", _xlfn.TEXTSPLIT('Data Table'!E380, CHAR(10)))-SEARCH("-", _xlfn.TEXTSPLIT('Data Table'!E380, CHAR(10)))-2))/12)
               ), 2),
               "-"
            )
         )
      )
   )
)</f>
        <v>30</v>
      </c>
      <c r="F379" s="203" cm="1">
        <f t="array" ref="F379">IF('Data Table'!F380="", "-",
   IF('Data Table'!F380="-", "-",
      IF(ISNUMBER('Data Table'!F380*1), 'Data Table'!F380,
         IF(ISNUMBER(SEARCH("hrs", 'Data Table'!F380)),
            IFERROR(
               ROUND(SUMPRODUCT(
                  VALUE(LEFT(_xlfn.TEXTSPLIT('Data Table'!F380, CHAR(10)), FIND("-", _xlfn.TEXTSPLIT('Data Table'!F380, CHAR(10)))-1)) *
                  (VALUE(MID(_xlfn.TEXTSPLIT('Data Table'!F380, CHAR(10)), FIND("-", _xlfn.TEXTSPLIT('Data Table'!F380, CHAR(10)))+2,
                  SEARCH("hrs", _xlfn.TEXTSPLIT('Data Table'!F380, CHAR(10)))-SEARCH("-", _xlfn.TEXTSPLIT('Data Table'!F380, CHAR(10)))-2))/12)
               ), 2),
               "-"
            )
         )
      )
   )
)</f>
        <v>9</v>
      </c>
      <c r="G379" s="203" cm="1">
        <f t="array" ref="G379">IF('Data Table'!G380="", "-",
   IF('Data Table'!G380="-", "-",
      IF(ISNUMBER('Data Table'!G380*1), 'Data Table'!G380,
         IF(ISNUMBER(SEARCH("hrs", 'Data Table'!G380)),
            IFERROR(
               ROUND(SUMPRODUCT(
                  VALUE(LEFT(_xlfn.TEXTSPLIT('Data Table'!G380, CHAR(10)), FIND("-", _xlfn.TEXTSPLIT('Data Table'!G380, CHAR(10)))-1)) *
                  (VALUE(MID(_xlfn.TEXTSPLIT('Data Table'!G380, CHAR(10)), FIND("-", _xlfn.TEXTSPLIT('Data Table'!G380, CHAR(10)))+2,
                  SEARCH("hrs", _xlfn.TEXTSPLIT('Data Table'!G380, CHAR(10)))-SEARCH("-", _xlfn.TEXTSPLIT('Data Table'!G380, CHAR(10)))-2))/12)
               ), 2),
               "-"
            )
         )
      )
   )
)</f>
        <v>9</v>
      </c>
      <c r="H379" s="203" cm="1">
        <f t="array" ref="H379">IF('Data Table'!H380="", "-",
   IF('Data Table'!H380="-", "-",
      IF(ISNUMBER('Data Table'!H380*1), 'Data Table'!H380,
         IF(ISNUMBER(SEARCH("hrs", 'Data Table'!H380)),
            IFERROR(
               ROUND(SUMPRODUCT(
                  VALUE(LEFT(_xlfn.TEXTSPLIT('Data Table'!H380, CHAR(10)), FIND("-", _xlfn.TEXTSPLIT('Data Table'!H380, CHAR(10)))-1)) *
                  (VALUE(MID(_xlfn.TEXTSPLIT('Data Table'!H380, CHAR(10)), FIND("-", _xlfn.TEXTSPLIT('Data Table'!H380, CHAR(10)))+2,
                  SEARCH("hrs", _xlfn.TEXTSPLIT('Data Table'!H380, CHAR(10)))-SEARCH("-", _xlfn.TEXTSPLIT('Data Table'!H380, CHAR(10)))-2))/12)
               ), 2),
               "-"
            )
         )
      )
   )
)</f>
        <v>10</v>
      </c>
      <c r="I379" s="203" cm="1">
        <f t="array" ref="I379">IF('Data Table'!I380="", "-",
   IF('Data Table'!I380="-", "-",
      IF(ISNUMBER('Data Table'!I380*1), 'Data Table'!I380,
         IF(ISNUMBER(SEARCH("hrs", 'Data Table'!I380)),
            IFERROR(
               ROUND(SUMPRODUCT(
                  VALUE(LEFT(_xlfn.TEXTSPLIT('Data Table'!I380, CHAR(10)), FIND("-", _xlfn.TEXTSPLIT('Data Table'!I380, CHAR(10)))-1)) *
                  (VALUE(MID(_xlfn.TEXTSPLIT('Data Table'!I380, CHAR(10)), FIND("-", _xlfn.TEXTSPLIT('Data Table'!I380, CHAR(10)))+2,
                  SEARCH("hrs", _xlfn.TEXTSPLIT('Data Table'!I380, CHAR(10)))-SEARCH("-", _xlfn.TEXTSPLIT('Data Table'!I380, CHAR(10)))-2))/12)
               ), 2),
               "-"
            )
         )
      )
   )
)</f>
        <v>11</v>
      </c>
      <c r="J379" s="203" cm="1">
        <f t="array" ref="J379">IF('Data Table'!J380="", "-",
   IF('Data Table'!J380="-", "-",
      IF(ISNUMBER('Data Table'!J380*1), 'Data Table'!J380,
         IF(ISNUMBER(SEARCH("hrs", 'Data Table'!J380)),
            IFERROR(
               ROUND(SUMPRODUCT(
                  VALUE(LEFT(_xlfn.TEXTSPLIT('Data Table'!J380, CHAR(10)), FIND("-", _xlfn.TEXTSPLIT('Data Table'!J380, CHAR(10)))-1)) *
                  (VALUE(MID(_xlfn.TEXTSPLIT('Data Table'!J380, CHAR(10)), FIND("-", _xlfn.TEXTSPLIT('Data Table'!J380, CHAR(10)))+2,
                  SEARCH("hrs", _xlfn.TEXTSPLIT('Data Table'!J380, CHAR(10)))-SEARCH("-", _xlfn.TEXTSPLIT('Data Table'!J380, CHAR(10)))-2))/12)
               ), 2),
               "-"
            )
         )
      )
   )
)</f>
        <v>3</v>
      </c>
      <c r="K379" s="203" cm="1">
        <f t="array" ref="K379">IF('Data Table'!K380="", "-",
   IF('Data Table'!K380="-", "-",
      IF(ISNUMBER('Data Table'!K380*1), 'Data Table'!K380,
         IF(ISNUMBER(SEARCH("hrs", 'Data Table'!K380)),
            IFERROR(
               ROUND(SUMPRODUCT(
                  VALUE(LEFT(_xlfn.TEXTSPLIT('Data Table'!K380, CHAR(10)), FIND("-", _xlfn.TEXTSPLIT('Data Table'!K380, CHAR(10)))-1)) *
                  (VALUE(MID(_xlfn.TEXTSPLIT('Data Table'!K380, CHAR(10)), FIND("-", _xlfn.TEXTSPLIT('Data Table'!K380, CHAR(10)))+2,
                  SEARCH("hrs", _xlfn.TEXTSPLIT('Data Table'!K380, CHAR(10)))-SEARCH("-", _xlfn.TEXTSPLIT('Data Table'!K380, CHAR(10)))-2))/12)
               ), 2),
               "-"
            )
         )
      )
   )
)</f>
        <v>3</v>
      </c>
      <c r="L379" s="203" cm="1">
        <f t="array" ref="L379">IF('Data Table'!N380="", "-",
   IF('Data Table'!N380="-", "-",
      IF(ISNUMBER('Data Table'!N380*1), 'Data Table'!N380,
         IF(ISNUMBER(SEARCH("hrs", 'Data Table'!N380)),
            IFERROR(
               ROUND(SUMPRODUCT(
                  VALUE(LEFT(_xlfn.TEXTSPLIT('Data Table'!N380, CHAR(10)), FIND("-", _xlfn.TEXTSPLIT('Data Table'!N380, CHAR(10)))-1)) *
                  (VALUE(MID(_xlfn.TEXTSPLIT('Data Table'!N380, CHAR(10)), FIND("-", _xlfn.TEXTSPLIT('Data Table'!N380, CHAR(10)))+2,
                  SEARCH("hrs", _xlfn.TEXTSPLIT('Data Table'!N380, CHAR(10)))-SEARCH("-", _xlfn.TEXTSPLIT('Data Table'!N380, CHAR(10)))-2))/12)
               ), 2),
               "-"
            )
         )
      )
   )
)</f>
        <v>1</v>
      </c>
      <c r="M379" s="203" cm="1">
        <f t="array" ref="M379">IF('Data Table'!O380="", "-",
   IF('Data Table'!O380="-", "-",
      IF(ISNUMBER('Data Table'!O380*1), 'Data Table'!O380,
         IF(ISNUMBER(SEARCH("hrs", 'Data Table'!O380)),
            IFERROR(
               ROUND(SUMPRODUCT(
                  VALUE(LEFT(_xlfn.TEXTSPLIT('Data Table'!O380, CHAR(10)), FIND("-", _xlfn.TEXTSPLIT('Data Table'!O380, CHAR(10)))-1)) *
                  (VALUE(MID(_xlfn.TEXTSPLIT('Data Table'!O380, CHAR(10)), FIND("-", _xlfn.TEXTSPLIT('Data Table'!O380, CHAR(10)))+2,
                  SEARCH("hrs", _xlfn.TEXTSPLIT('Data Table'!O380, CHAR(10)))-SEARCH("-", _xlfn.TEXTSPLIT('Data Table'!O380, CHAR(10)))-2))/12)
               ), 2),
               "-"
            )
         )
      )
   )
)</f>
        <v>1</v>
      </c>
      <c r="N379" s="203" cm="1">
        <f t="array" ref="N379">IF('Data Table'!P380="", "-",
   IF('Data Table'!P380="-", "-",
      IF(ISNUMBER('Data Table'!P380*1), 'Data Table'!P380,
         IF(ISNUMBER(SEARCH("hrs", 'Data Table'!P380)),
            IFERROR(
               ROUND(SUMPRODUCT(
                  VALUE(LEFT(_xlfn.TEXTSPLIT('Data Table'!P380, CHAR(10)), FIND("-", _xlfn.TEXTSPLIT('Data Table'!P380, CHAR(10)))-1)) *
                  (VALUE(MID(_xlfn.TEXTSPLIT('Data Table'!P380, CHAR(10)), FIND("-", _xlfn.TEXTSPLIT('Data Table'!P380, CHAR(10)))+2,
                  SEARCH("hrs", _xlfn.TEXTSPLIT('Data Table'!P380, CHAR(10)))-SEARCH("-", _xlfn.TEXTSPLIT('Data Table'!P380, CHAR(10)))-2))/12)
               ), 2),
               "-"
            )
         )
      )
   )
)</f>
        <v>6</v>
      </c>
      <c r="O379" s="203" cm="1">
        <f t="array" ref="O379">IF('Data Table'!Q380="", "-",
   IF('Data Table'!Q380="-", "-",
      IF(ISNUMBER('Data Table'!Q380*1), 'Data Table'!Q380,
         IF(ISNUMBER(SEARCH("hrs", 'Data Table'!Q380)),
            IFERROR(
               ROUND(SUMPRODUCT(
                  VALUE(LEFT(_xlfn.TEXTSPLIT('Data Table'!Q380, CHAR(10)), FIND("-", _xlfn.TEXTSPLIT('Data Table'!Q380, CHAR(10)))-1)) *
                  (VALUE(MID(_xlfn.TEXTSPLIT('Data Table'!Q380, CHAR(10)), FIND("-", _xlfn.TEXTSPLIT('Data Table'!Q380, CHAR(10)))+2,
                  SEARCH("hrs", _xlfn.TEXTSPLIT('Data Table'!Q380, CHAR(10)))-SEARCH("-", _xlfn.TEXTSPLIT('Data Table'!Q380, CHAR(10)))-2))/12)
               ), 2),
               "-"
            )
         )
      )
   )
)</f>
        <v>6</v>
      </c>
      <c r="P379" s="203" cm="1">
        <f t="array" ref="P379">IF('Data Table'!R380="", "-",
   IF('Data Table'!R380="-", "-",
      IF(ISNUMBER('Data Table'!R380*1), 'Data Table'!R380,
         IF(ISNUMBER(SEARCH("hrs", 'Data Table'!R380)),
            IFERROR(
               ROUND(SUMPRODUCT(
                  VALUE(LEFT(_xlfn.TEXTSPLIT('Data Table'!R380, CHAR(10)), FIND("-", _xlfn.TEXTSPLIT('Data Table'!R380, CHAR(10)))-1)) *
                  (VALUE(MID(_xlfn.TEXTSPLIT('Data Table'!R380, CHAR(10)), FIND("-", _xlfn.TEXTSPLIT('Data Table'!R380, CHAR(10)))+2,
                  SEARCH("hrs", _xlfn.TEXTSPLIT('Data Table'!R380, CHAR(10)))-SEARCH("-", _xlfn.TEXTSPLIT('Data Table'!R380, CHAR(10)))-2))/12)
               ), 2),
               "-"
            )
         )
      )
   )
)</f>
        <v>3</v>
      </c>
      <c r="Q379" s="203" cm="1">
        <f t="array" ref="Q379">IF('Data Table'!S380="", "-",
   IF('Data Table'!S380="-", "-",
      IF(ISNUMBER('Data Table'!S380*1), 'Data Table'!S380,
         IF(ISNUMBER(SEARCH("hrs", 'Data Table'!S380)),
            IFERROR(
               ROUND(SUMPRODUCT(
                  VALUE(LEFT(_xlfn.TEXTSPLIT('Data Table'!S380, CHAR(10)), FIND("-", _xlfn.TEXTSPLIT('Data Table'!S380, CHAR(10)))-1)) *
                  (VALUE(MID(_xlfn.TEXTSPLIT('Data Table'!S380, CHAR(10)), FIND("-", _xlfn.TEXTSPLIT('Data Table'!S380, CHAR(10)))+2,
                  SEARCH("hrs", _xlfn.TEXTSPLIT('Data Table'!S380, CHAR(10)))-SEARCH("-", _xlfn.TEXTSPLIT('Data Table'!S380, CHAR(10)))-2))/12)
               ), 2),
               "-"
            )
         )
      )
   )
)</f>
        <v>3</v>
      </c>
      <c r="R379" s="203" cm="1">
        <f t="array" ref="R379">IF('Data Table'!T380="", "-",
   IF('Data Table'!T380="-", "-",
      IF(ISNUMBER('Data Table'!T380*1), 'Data Table'!T380,
         IF(ISNUMBER(SEARCH("hrs", 'Data Table'!T380)),
            IFERROR(
               ROUND(SUMPRODUCT(
                  VALUE(LEFT(_xlfn.TEXTSPLIT('Data Table'!T380, CHAR(10)), FIND("-", _xlfn.TEXTSPLIT('Data Table'!T380, CHAR(10)))-1)) *
                  (VALUE(MID(_xlfn.TEXTSPLIT('Data Table'!T380, CHAR(10)), FIND("-", _xlfn.TEXTSPLIT('Data Table'!T380, CHAR(10)))+2,
                  SEARCH("hrs", _xlfn.TEXTSPLIT('Data Table'!T380, CHAR(10)))-SEARCH("-", _xlfn.TEXTSPLIT('Data Table'!T380, CHAR(10)))-2))/12)
               ), 2),
               "-"
            )
         )
      )
   )
)</f>
        <v>8.08</v>
      </c>
      <c r="S379" s="203" cm="1">
        <f t="array" ref="S379">IF('Data Table'!U380="", "-",
   IF('Data Table'!U380="-", "-",
      IF(ISNUMBER('Data Table'!U380*1), 'Data Table'!U380,
         IF(ISNUMBER(SEARCH("hrs", 'Data Table'!U380)),
            IFERROR(
               ROUND(SUMPRODUCT(
                  VALUE(LEFT(_xlfn.TEXTSPLIT('Data Table'!U380, CHAR(10)), FIND("-", _xlfn.TEXTSPLIT('Data Table'!U380, CHAR(10)))-1)) *
                  (VALUE(MID(_xlfn.TEXTSPLIT('Data Table'!U380, CHAR(10)), FIND("-", _xlfn.TEXTSPLIT('Data Table'!U380, CHAR(10)))+2,
                  SEARCH("hrs", _xlfn.TEXTSPLIT('Data Table'!U380, CHAR(10)))-SEARCH("-", _xlfn.TEXTSPLIT('Data Table'!U380, CHAR(10)))-2))/12)
               ), 2),
               "-"
            )
         )
      )
   )
)</f>
        <v>8</v>
      </c>
      <c r="T379" s="414">
        <f>'Data Table'!X380</f>
        <v>28613.925356225896</v>
      </c>
      <c r="U379" s="414">
        <f>'Data Table'!Y380</f>
        <v>72607</v>
      </c>
      <c r="V379" s="414">
        <f>'Data Table'!Z380</f>
        <v>986.03442782547131</v>
      </c>
    </row>
    <row r="380" spans="1:22" ht="15.75" customHeight="1">
      <c r="A380" s="405">
        <v>45690</v>
      </c>
      <c r="B380" s="203" cm="1">
        <f t="array" ref="B380">IF('Data Table'!B381="", "-",
   IF('Data Table'!B381="-", "-",
      IF(ISNUMBER('Data Table'!B381*1), 'Data Table'!B381,
         IF(ISNUMBER(SEARCH("hrs", 'Data Table'!B381)),
            IFERROR(
               ROUND(SUMPRODUCT(
                  VALUE(LEFT(_xlfn.TEXTSPLIT('Data Table'!B381, CHAR(10)), FIND("-", _xlfn.TEXTSPLIT('Data Table'!B381, CHAR(10)))-1)) *
                  (VALUE(MID(_xlfn.TEXTSPLIT('Data Table'!B381, CHAR(10)), FIND("-", _xlfn.TEXTSPLIT('Data Table'!B381, CHAR(10)))+2,
                  SEARCH("hrs", _xlfn.TEXTSPLIT('Data Table'!B381, CHAR(10)))-SEARCH("-", _xlfn.TEXTSPLIT('Data Table'!B381, CHAR(10)))-2))/12)
               ), 2),
               "-"
            )
         )
      )
   )
)</f>
        <v>194</v>
      </c>
      <c r="C380" s="203" cm="1">
        <f t="array" ref="C380">IF('Data Table'!C381="", "-",
   IF('Data Table'!C381="-", "-",
      IF(ISNUMBER('Data Table'!C381*1), 'Data Table'!C381,
         IF(ISNUMBER(SEARCH("hrs", 'Data Table'!C381)),
            IFERROR(
               ROUND(SUMPRODUCT(
                  VALUE(LEFT(_xlfn.TEXTSPLIT('Data Table'!C381, CHAR(10)), FIND("-", _xlfn.TEXTSPLIT('Data Table'!C381, CHAR(10)))-1)) *
                  (VALUE(MID(_xlfn.TEXTSPLIT('Data Table'!C381, CHAR(10)), FIND("-", _xlfn.TEXTSPLIT('Data Table'!C381, CHAR(10)))+2,
                  SEARCH("hrs", _xlfn.TEXTSPLIT('Data Table'!C381, CHAR(10)))-SEARCH("-", _xlfn.TEXTSPLIT('Data Table'!C381, CHAR(10)))-2))/12)
               ), 2),
               "-"
            )
         )
      )
   )
)</f>
        <v>145</v>
      </c>
      <c r="D380" s="203" cm="1">
        <f t="array" ref="D380">IF('Data Table'!D381="", "-",
   IF('Data Table'!D381="-", "-",
      IF(ISNUMBER('Data Table'!D381*1), 'Data Table'!D381,
         IF(ISNUMBER(SEARCH("hrs", 'Data Table'!D381)),
            IFERROR(
               ROUND(SUMPRODUCT(
                  VALUE(LEFT(_xlfn.TEXTSPLIT('Data Table'!D381, CHAR(10)), FIND("-", _xlfn.TEXTSPLIT('Data Table'!D381, CHAR(10)))-1)) *
                  (VALUE(MID(_xlfn.TEXTSPLIT('Data Table'!D381, CHAR(10)), FIND("-", _xlfn.TEXTSPLIT('Data Table'!D381, CHAR(10)))+2,
                  SEARCH("hrs", _xlfn.TEXTSPLIT('Data Table'!D381, CHAR(10)))-SEARCH("-", _xlfn.TEXTSPLIT('Data Table'!D381, CHAR(10)))-2))/12)
               ), 2),
               "-"
            )
         )
      )
   )
)</f>
        <v>30</v>
      </c>
      <c r="E380" s="203" cm="1">
        <f t="array" ref="E380">IF('Data Table'!E381="", "-",
   IF('Data Table'!E381="-", "-",
      IF(ISNUMBER('Data Table'!E381*1), 'Data Table'!E381,
         IF(ISNUMBER(SEARCH("hrs", 'Data Table'!E381)),
            IFERROR(
               ROUND(SUMPRODUCT(
                  VALUE(LEFT(_xlfn.TEXTSPLIT('Data Table'!E381, CHAR(10)), FIND("-", _xlfn.TEXTSPLIT('Data Table'!E381, CHAR(10)))-1)) *
                  (VALUE(MID(_xlfn.TEXTSPLIT('Data Table'!E381, CHAR(10)), FIND("-", _xlfn.TEXTSPLIT('Data Table'!E381, CHAR(10)))+2,
                  SEARCH("hrs", _xlfn.TEXTSPLIT('Data Table'!E381, CHAR(10)))-SEARCH("-", _xlfn.TEXTSPLIT('Data Table'!E381, CHAR(10)))-2))/12)
               ), 2),
               "-"
            )
         )
      )
   )
)</f>
        <v>29</v>
      </c>
      <c r="F380" s="203" cm="1">
        <f t="array" ref="F380">IF('Data Table'!F381="", "-",
   IF('Data Table'!F381="-", "-",
      IF(ISNUMBER('Data Table'!F381*1), 'Data Table'!F381,
         IF(ISNUMBER(SEARCH("hrs", 'Data Table'!F381)),
            IFERROR(
               ROUND(SUMPRODUCT(
                  VALUE(LEFT(_xlfn.TEXTSPLIT('Data Table'!F381, CHAR(10)), FIND("-", _xlfn.TEXTSPLIT('Data Table'!F381, CHAR(10)))-1)) *
                  (VALUE(MID(_xlfn.TEXTSPLIT('Data Table'!F381, CHAR(10)), FIND("-", _xlfn.TEXTSPLIT('Data Table'!F381, CHAR(10)))+2,
                  SEARCH("hrs", _xlfn.TEXTSPLIT('Data Table'!F381, CHAR(10)))-SEARCH("-", _xlfn.TEXTSPLIT('Data Table'!F381, CHAR(10)))-2))/12)
               ), 2),
               "-"
            )
         )
      )
   )
)</f>
        <v>10</v>
      </c>
      <c r="G380" s="203" cm="1">
        <f t="array" ref="G380">IF('Data Table'!G381="", "-",
   IF('Data Table'!G381="-", "-",
      IF(ISNUMBER('Data Table'!G381*1), 'Data Table'!G381,
         IF(ISNUMBER(SEARCH("hrs", 'Data Table'!G381)),
            IFERROR(
               ROUND(SUMPRODUCT(
                  VALUE(LEFT(_xlfn.TEXTSPLIT('Data Table'!G381, CHAR(10)), FIND("-", _xlfn.TEXTSPLIT('Data Table'!G381, CHAR(10)))-1)) *
                  (VALUE(MID(_xlfn.TEXTSPLIT('Data Table'!G381, CHAR(10)), FIND("-", _xlfn.TEXTSPLIT('Data Table'!G381, CHAR(10)))+2,
                  SEARCH("hrs", _xlfn.TEXTSPLIT('Data Table'!G381, CHAR(10)))-SEARCH("-", _xlfn.TEXTSPLIT('Data Table'!G381, CHAR(10)))-2))/12)
               ), 2),
               "-"
            )
         )
      )
   )
)</f>
        <v>10</v>
      </c>
      <c r="H380" s="203" cm="1">
        <f t="array" ref="H380">IF('Data Table'!H381="", "-",
   IF('Data Table'!H381="-", "-",
      IF(ISNUMBER('Data Table'!H381*1), 'Data Table'!H381,
         IF(ISNUMBER(SEARCH("hrs", 'Data Table'!H381)),
            IFERROR(
               ROUND(SUMPRODUCT(
                  VALUE(LEFT(_xlfn.TEXTSPLIT('Data Table'!H381, CHAR(10)), FIND("-", _xlfn.TEXTSPLIT('Data Table'!H381, CHAR(10)))-1)) *
                  (VALUE(MID(_xlfn.TEXTSPLIT('Data Table'!H381, CHAR(10)), FIND("-", _xlfn.TEXTSPLIT('Data Table'!H381, CHAR(10)))+2,
                  SEARCH("hrs", _xlfn.TEXTSPLIT('Data Table'!H381, CHAR(10)))-SEARCH("-", _xlfn.TEXTSPLIT('Data Table'!H381, CHAR(10)))-2))/12)
               ), 2),
               "-"
            )
         )
      )
   )
)</f>
        <v>11</v>
      </c>
      <c r="I380" s="203" cm="1">
        <f t="array" ref="I380">IF('Data Table'!I381="", "-",
   IF('Data Table'!I381="-", "-",
      IF(ISNUMBER('Data Table'!I381*1), 'Data Table'!I381,
         IF(ISNUMBER(SEARCH("hrs", 'Data Table'!I381)),
            IFERROR(
               ROUND(SUMPRODUCT(
                  VALUE(LEFT(_xlfn.TEXTSPLIT('Data Table'!I381, CHAR(10)), FIND("-", _xlfn.TEXTSPLIT('Data Table'!I381, CHAR(10)))-1)) *
                  (VALUE(MID(_xlfn.TEXTSPLIT('Data Table'!I381, CHAR(10)), FIND("-", _xlfn.TEXTSPLIT('Data Table'!I381, CHAR(10)))+2,
                  SEARCH("hrs", _xlfn.TEXTSPLIT('Data Table'!I381, CHAR(10)))-SEARCH("-", _xlfn.TEXTSPLIT('Data Table'!I381, CHAR(10)))-2))/12)
               ), 2),
               "-"
            )
         )
      )
   )
)</f>
        <v>11</v>
      </c>
      <c r="J380" s="203" cm="1">
        <f t="array" ref="J380">IF('Data Table'!J381="", "-",
   IF('Data Table'!J381="-", "-",
      IF(ISNUMBER('Data Table'!J381*1), 'Data Table'!J381,
         IF(ISNUMBER(SEARCH("hrs", 'Data Table'!J381)),
            IFERROR(
               ROUND(SUMPRODUCT(
                  VALUE(LEFT(_xlfn.TEXTSPLIT('Data Table'!J381, CHAR(10)), FIND("-", _xlfn.TEXTSPLIT('Data Table'!J381, CHAR(10)))-1)) *
                  (VALUE(MID(_xlfn.TEXTSPLIT('Data Table'!J381, CHAR(10)), FIND("-", _xlfn.TEXTSPLIT('Data Table'!J381, CHAR(10)))+2,
                  SEARCH("hrs", _xlfn.TEXTSPLIT('Data Table'!J381, CHAR(10)))-SEARCH("-", _xlfn.TEXTSPLIT('Data Table'!J381, CHAR(10)))-2))/12)
               ), 2),
               "-"
            )
         )
      )
   )
)</f>
        <v>4</v>
      </c>
      <c r="K380" s="203" cm="1">
        <f t="array" ref="K380">IF('Data Table'!K381="", "-",
   IF('Data Table'!K381="-", "-",
      IF(ISNUMBER('Data Table'!K381*1), 'Data Table'!K381,
         IF(ISNUMBER(SEARCH("hrs", 'Data Table'!K381)),
            IFERROR(
               ROUND(SUMPRODUCT(
                  VALUE(LEFT(_xlfn.TEXTSPLIT('Data Table'!K381, CHAR(10)), FIND("-", _xlfn.TEXTSPLIT('Data Table'!K381, CHAR(10)))-1)) *
                  (VALUE(MID(_xlfn.TEXTSPLIT('Data Table'!K381, CHAR(10)), FIND("-", _xlfn.TEXTSPLIT('Data Table'!K381, CHAR(10)))+2,
                  SEARCH("hrs", _xlfn.TEXTSPLIT('Data Table'!K381, CHAR(10)))-SEARCH("-", _xlfn.TEXTSPLIT('Data Table'!K381, CHAR(10)))-2))/12)
               ), 2),
               "-"
            )
         )
      )
   )
)</f>
        <v>4</v>
      </c>
      <c r="L380" s="203" cm="1">
        <f t="array" ref="L380">IF('Data Table'!N381="", "-",
   IF('Data Table'!N381="-", "-",
      IF(ISNUMBER('Data Table'!N381*1), 'Data Table'!N381,
         IF(ISNUMBER(SEARCH("hrs", 'Data Table'!N381)),
            IFERROR(
               ROUND(SUMPRODUCT(
                  VALUE(LEFT(_xlfn.TEXTSPLIT('Data Table'!N381, CHAR(10)), FIND("-", _xlfn.TEXTSPLIT('Data Table'!N381, CHAR(10)))-1)) *
                  (VALUE(MID(_xlfn.TEXTSPLIT('Data Table'!N381, CHAR(10)), FIND("-", _xlfn.TEXTSPLIT('Data Table'!N381, CHAR(10)))+2,
                  SEARCH("hrs", _xlfn.TEXTSPLIT('Data Table'!N381, CHAR(10)))-SEARCH("-", _xlfn.TEXTSPLIT('Data Table'!N381, CHAR(10)))-2))/12)
               ), 2),
               "-"
            )
         )
      )
   )
)</f>
        <v>1</v>
      </c>
      <c r="M380" s="203" cm="1">
        <f t="array" ref="M380">IF('Data Table'!O381="", "-",
   IF('Data Table'!O381="-", "-",
      IF(ISNUMBER('Data Table'!O381*1), 'Data Table'!O381,
         IF(ISNUMBER(SEARCH("hrs", 'Data Table'!O381)),
            IFERROR(
               ROUND(SUMPRODUCT(
                  VALUE(LEFT(_xlfn.TEXTSPLIT('Data Table'!O381, CHAR(10)), FIND("-", _xlfn.TEXTSPLIT('Data Table'!O381, CHAR(10)))-1)) *
                  (VALUE(MID(_xlfn.TEXTSPLIT('Data Table'!O381, CHAR(10)), FIND("-", _xlfn.TEXTSPLIT('Data Table'!O381, CHAR(10)))+2,
                  SEARCH("hrs", _xlfn.TEXTSPLIT('Data Table'!O381, CHAR(10)))-SEARCH("-", _xlfn.TEXTSPLIT('Data Table'!O381, CHAR(10)))-2))/12)
               ), 2),
               "-"
            )
         )
      )
   )
)</f>
        <v>1</v>
      </c>
      <c r="N380" s="203" cm="1">
        <f t="array" ref="N380">IF('Data Table'!P381="", "-",
   IF('Data Table'!P381="-", "-",
      IF(ISNUMBER('Data Table'!P381*1), 'Data Table'!P381,
         IF(ISNUMBER(SEARCH("hrs", 'Data Table'!P381)),
            IFERROR(
               ROUND(SUMPRODUCT(
                  VALUE(LEFT(_xlfn.TEXTSPLIT('Data Table'!P381, CHAR(10)), FIND("-", _xlfn.TEXTSPLIT('Data Table'!P381, CHAR(10)))-1)) *
                  (VALUE(MID(_xlfn.TEXTSPLIT('Data Table'!P381, CHAR(10)), FIND("-", _xlfn.TEXTSPLIT('Data Table'!P381, CHAR(10)))+2,
                  SEARCH("hrs", _xlfn.TEXTSPLIT('Data Table'!P381, CHAR(10)))-SEARCH("-", _xlfn.TEXTSPLIT('Data Table'!P381, CHAR(10)))-2))/12)
               ), 2),
               "-"
            )
         )
      )
   )
)</f>
        <v>6</v>
      </c>
      <c r="O380" s="203" cm="1">
        <f t="array" ref="O380">IF('Data Table'!Q381="", "-",
   IF('Data Table'!Q381="-", "-",
      IF(ISNUMBER('Data Table'!Q381*1), 'Data Table'!Q381,
         IF(ISNUMBER(SEARCH("hrs", 'Data Table'!Q381)),
            IFERROR(
               ROUND(SUMPRODUCT(
                  VALUE(LEFT(_xlfn.TEXTSPLIT('Data Table'!Q381, CHAR(10)), FIND("-", _xlfn.TEXTSPLIT('Data Table'!Q381, CHAR(10)))-1)) *
                  (VALUE(MID(_xlfn.TEXTSPLIT('Data Table'!Q381, CHAR(10)), FIND("-", _xlfn.TEXTSPLIT('Data Table'!Q381, CHAR(10)))+2,
                  SEARCH("hrs", _xlfn.TEXTSPLIT('Data Table'!Q381, CHAR(10)))-SEARCH("-", _xlfn.TEXTSPLIT('Data Table'!Q381, CHAR(10)))-2))/12)
               ), 2),
               "-"
            )
         )
      )
   )
)</f>
        <v>6</v>
      </c>
      <c r="P380" s="203" cm="1">
        <f t="array" ref="P380">IF('Data Table'!R381="", "-",
   IF('Data Table'!R381="-", "-",
      IF(ISNUMBER('Data Table'!R381*1), 'Data Table'!R381,
         IF(ISNUMBER(SEARCH("hrs", 'Data Table'!R381)),
            IFERROR(
               ROUND(SUMPRODUCT(
                  VALUE(LEFT(_xlfn.TEXTSPLIT('Data Table'!R381, CHAR(10)), FIND("-", _xlfn.TEXTSPLIT('Data Table'!R381, CHAR(10)))-1)) *
                  (VALUE(MID(_xlfn.TEXTSPLIT('Data Table'!R381, CHAR(10)), FIND("-", _xlfn.TEXTSPLIT('Data Table'!R381, CHAR(10)))+2,
                  SEARCH("hrs", _xlfn.TEXTSPLIT('Data Table'!R381, CHAR(10)))-SEARCH("-", _xlfn.TEXTSPLIT('Data Table'!R381, CHAR(10)))-2))/12)
               ), 2),
               "-"
            )
         )
      )
   )
)</f>
        <v>3</v>
      </c>
      <c r="Q380" s="203" cm="1">
        <f t="array" ref="Q380">IF('Data Table'!S381="", "-",
   IF('Data Table'!S381="-", "-",
      IF(ISNUMBER('Data Table'!S381*1), 'Data Table'!S381,
         IF(ISNUMBER(SEARCH("hrs", 'Data Table'!S381)),
            IFERROR(
               ROUND(SUMPRODUCT(
                  VALUE(LEFT(_xlfn.TEXTSPLIT('Data Table'!S381, CHAR(10)), FIND("-", _xlfn.TEXTSPLIT('Data Table'!S381, CHAR(10)))-1)) *
                  (VALUE(MID(_xlfn.TEXTSPLIT('Data Table'!S381, CHAR(10)), FIND("-", _xlfn.TEXTSPLIT('Data Table'!S381, CHAR(10)))+2,
                  SEARCH("hrs", _xlfn.TEXTSPLIT('Data Table'!S381, CHAR(10)))-SEARCH("-", _xlfn.TEXTSPLIT('Data Table'!S381, CHAR(10)))-2))/12)
               ), 2),
               "-"
            )
         )
      )
   )
)</f>
        <v>3</v>
      </c>
      <c r="R380" s="203" cm="1">
        <f t="array" ref="R380">IF('Data Table'!T381="", "-",
   IF('Data Table'!T381="-", "-",
      IF(ISNUMBER('Data Table'!T381*1), 'Data Table'!T381,
         IF(ISNUMBER(SEARCH("hrs", 'Data Table'!T381)),
            IFERROR(
               ROUND(SUMPRODUCT(
                  VALUE(LEFT(_xlfn.TEXTSPLIT('Data Table'!T381, CHAR(10)), FIND("-", _xlfn.TEXTSPLIT('Data Table'!T381, CHAR(10)))-1)) *
                  (VALUE(MID(_xlfn.TEXTSPLIT('Data Table'!T381, CHAR(10)), FIND("-", _xlfn.TEXTSPLIT('Data Table'!T381, CHAR(10)))+2,
                  SEARCH("hrs", _xlfn.TEXTSPLIT('Data Table'!T381, CHAR(10)))-SEARCH("-", _xlfn.TEXTSPLIT('Data Table'!T381, CHAR(10)))-2))/12)
               ), 2),
               "-"
            )
         )
      )
   )
)</f>
        <v>8</v>
      </c>
      <c r="S380" s="203" cm="1">
        <f t="array" ref="S380">IF('Data Table'!U381="", "-",
   IF('Data Table'!U381="-", "-",
      IF(ISNUMBER('Data Table'!U381*1), 'Data Table'!U381,
         IF(ISNUMBER(SEARCH("hrs", 'Data Table'!U381)),
            IFERROR(
               ROUND(SUMPRODUCT(
                  VALUE(LEFT(_xlfn.TEXTSPLIT('Data Table'!U381, CHAR(10)), FIND("-", _xlfn.TEXTSPLIT('Data Table'!U381, CHAR(10)))-1)) *
                  (VALUE(MID(_xlfn.TEXTSPLIT('Data Table'!U381, CHAR(10)), FIND("-", _xlfn.TEXTSPLIT('Data Table'!U381, CHAR(10)))+2,
                  SEARCH("hrs", _xlfn.TEXTSPLIT('Data Table'!U381, CHAR(10)))-SEARCH("-", _xlfn.TEXTSPLIT('Data Table'!U381, CHAR(10)))-2))/12)
               ), 2),
               "-"
            )
         )
      )
   )
)</f>
        <v>8</v>
      </c>
      <c r="T380" s="414">
        <f>'Data Table'!X381</f>
        <v>27862.393532338563</v>
      </c>
      <c r="U380" s="414">
        <f>'Data Table'!Y381</f>
        <v>70435</v>
      </c>
      <c r="V380" s="414">
        <f>'Data Table'!Z381</f>
        <v>930.14427860696514</v>
      </c>
    </row>
    <row r="381" spans="1:22" ht="15.75" customHeight="1">
      <c r="A381" s="405">
        <v>45691</v>
      </c>
      <c r="B381" s="203" cm="1">
        <f t="array" ref="B381">IF('Data Table'!B382="", "-",
   IF('Data Table'!B382="-", "-",
      IF(ISNUMBER('Data Table'!B382*1), 'Data Table'!B382,
         IF(ISNUMBER(SEARCH("hrs", 'Data Table'!B382)),
            IFERROR(
               ROUND(SUMPRODUCT(
                  VALUE(LEFT(_xlfn.TEXTSPLIT('Data Table'!B382, CHAR(10)), FIND("-", _xlfn.TEXTSPLIT('Data Table'!B382, CHAR(10)))-1)) *
                  (VALUE(MID(_xlfn.TEXTSPLIT('Data Table'!B382, CHAR(10)), FIND("-", _xlfn.TEXTSPLIT('Data Table'!B382, CHAR(10)))+2,
                  SEARCH("hrs", _xlfn.TEXTSPLIT('Data Table'!B382, CHAR(10)))-SEARCH("-", _xlfn.TEXTSPLIT('Data Table'!B382, CHAR(10)))-2))/12)
               ), 2),
               "-"
            )
         )
      )
   )
)</f>
        <v>169</v>
      </c>
      <c r="C381" s="203" cm="1">
        <f t="array" ref="C381">IF('Data Table'!C382="", "-",
   IF('Data Table'!C382="-", "-",
      IF(ISNUMBER('Data Table'!C382*1), 'Data Table'!C382,
         IF(ISNUMBER(SEARCH("hrs", 'Data Table'!C382)),
            IFERROR(
               ROUND(SUMPRODUCT(
                  VALUE(LEFT(_xlfn.TEXTSPLIT('Data Table'!C382, CHAR(10)), FIND("-", _xlfn.TEXTSPLIT('Data Table'!C382, CHAR(10)))-1)) *
                  (VALUE(MID(_xlfn.TEXTSPLIT('Data Table'!C382, CHAR(10)), FIND("-", _xlfn.TEXTSPLIT('Data Table'!C382, CHAR(10)))+2,
                  SEARCH("hrs", _xlfn.TEXTSPLIT('Data Table'!C382, CHAR(10)))-SEARCH("-", _xlfn.TEXTSPLIT('Data Table'!C382, CHAR(10)))-2))/12)
               ), 2),
               "-"
            )
         )
      )
   )
)</f>
        <v>193</v>
      </c>
      <c r="D381" s="203" cm="1">
        <f t="array" ref="D381">IF('Data Table'!D382="", "-",
   IF('Data Table'!D382="-", "-",
      IF(ISNUMBER('Data Table'!D382*1), 'Data Table'!D382,
         IF(ISNUMBER(SEARCH("hrs", 'Data Table'!D382)),
            IFERROR(
               ROUND(SUMPRODUCT(
                  VALUE(LEFT(_xlfn.TEXTSPLIT('Data Table'!D382, CHAR(10)), FIND("-", _xlfn.TEXTSPLIT('Data Table'!D382, CHAR(10)))-1)) *
                  (VALUE(MID(_xlfn.TEXTSPLIT('Data Table'!D382, CHAR(10)), FIND("-", _xlfn.TEXTSPLIT('Data Table'!D382, CHAR(10)))+2,
                  SEARCH("hrs", _xlfn.TEXTSPLIT('Data Table'!D382, CHAR(10)))-SEARCH("-", _xlfn.TEXTSPLIT('Data Table'!D382, CHAR(10)))-2))/12)
               ), 2),
               "-"
            )
         )
      )
   )
)</f>
        <v>30</v>
      </c>
      <c r="E381" s="203" cm="1">
        <f t="array" ref="E381">IF('Data Table'!E382="", "-",
   IF('Data Table'!E382="-", "-",
      IF(ISNUMBER('Data Table'!E382*1), 'Data Table'!E382,
         IF(ISNUMBER(SEARCH("hrs", 'Data Table'!E382)),
            IFERROR(
               ROUND(SUMPRODUCT(
                  VALUE(LEFT(_xlfn.TEXTSPLIT('Data Table'!E382, CHAR(10)), FIND("-", _xlfn.TEXTSPLIT('Data Table'!E382, CHAR(10)))-1)) *
                  (VALUE(MID(_xlfn.TEXTSPLIT('Data Table'!E382, CHAR(10)), FIND("-", _xlfn.TEXTSPLIT('Data Table'!E382, CHAR(10)))+2,
                  SEARCH("hrs", _xlfn.TEXTSPLIT('Data Table'!E382, CHAR(10)))-SEARCH("-", _xlfn.TEXTSPLIT('Data Table'!E382, CHAR(10)))-2))/12)
               ), 2),
               "-"
            )
         )
      )
   )
)</f>
        <v>30</v>
      </c>
      <c r="F381" s="203" cm="1">
        <f t="array" ref="F381">IF('Data Table'!F382="", "-",
   IF('Data Table'!F382="-", "-",
      IF(ISNUMBER('Data Table'!F382*1), 'Data Table'!F382,
         IF(ISNUMBER(SEARCH("hrs", 'Data Table'!F382)),
            IFERROR(
               ROUND(SUMPRODUCT(
                  VALUE(LEFT(_xlfn.TEXTSPLIT('Data Table'!F382, CHAR(10)), FIND("-", _xlfn.TEXTSPLIT('Data Table'!F382, CHAR(10)))-1)) *
                  (VALUE(MID(_xlfn.TEXTSPLIT('Data Table'!F382, CHAR(10)), FIND("-", _xlfn.TEXTSPLIT('Data Table'!F382, CHAR(10)))+2,
                  SEARCH("hrs", _xlfn.TEXTSPLIT('Data Table'!F382, CHAR(10)))-SEARCH("-", _xlfn.TEXTSPLIT('Data Table'!F382, CHAR(10)))-2))/12)
               ), 2),
               "-"
            )
         )
      )
   )
)</f>
        <v>10</v>
      </c>
      <c r="G381" s="203" cm="1">
        <f t="array" ref="G381">IF('Data Table'!G382="", "-",
   IF('Data Table'!G382="-", "-",
      IF(ISNUMBER('Data Table'!G382*1), 'Data Table'!G382,
         IF(ISNUMBER(SEARCH("hrs", 'Data Table'!G382)),
            IFERROR(
               ROUND(SUMPRODUCT(
                  VALUE(LEFT(_xlfn.TEXTSPLIT('Data Table'!G382, CHAR(10)), FIND("-", _xlfn.TEXTSPLIT('Data Table'!G382, CHAR(10)))-1)) *
                  (VALUE(MID(_xlfn.TEXTSPLIT('Data Table'!G382, CHAR(10)), FIND("-", _xlfn.TEXTSPLIT('Data Table'!G382, CHAR(10)))+2,
                  SEARCH("hrs", _xlfn.TEXTSPLIT('Data Table'!G382, CHAR(10)))-SEARCH("-", _xlfn.TEXTSPLIT('Data Table'!G382, CHAR(10)))-2))/12)
               ), 2),
               "-"
            )
         )
      )
   )
)</f>
        <v>8</v>
      </c>
      <c r="H381" s="203" cm="1">
        <f t="array" ref="H381">IF('Data Table'!H382="", "-",
   IF('Data Table'!H382="-", "-",
      IF(ISNUMBER('Data Table'!H382*1), 'Data Table'!H382,
         IF(ISNUMBER(SEARCH("hrs", 'Data Table'!H382)),
            IFERROR(
               ROUND(SUMPRODUCT(
                  VALUE(LEFT(_xlfn.TEXTSPLIT('Data Table'!H382, CHAR(10)), FIND("-", _xlfn.TEXTSPLIT('Data Table'!H382, CHAR(10)))-1)) *
                  (VALUE(MID(_xlfn.TEXTSPLIT('Data Table'!H382, CHAR(10)), FIND("-", _xlfn.TEXTSPLIT('Data Table'!H382, CHAR(10)))+2,
                  SEARCH("hrs", _xlfn.TEXTSPLIT('Data Table'!H382, CHAR(10)))-SEARCH("-", _xlfn.TEXTSPLIT('Data Table'!H382, CHAR(10)))-2))/12)
               ), 2),
               "-"
            )
         )
      )
   )
)</f>
        <v>11</v>
      </c>
      <c r="I381" s="203" cm="1">
        <f t="array" ref="I381">IF('Data Table'!I382="", "-",
   IF('Data Table'!I382="-", "-",
      IF(ISNUMBER('Data Table'!I382*1), 'Data Table'!I382,
         IF(ISNUMBER(SEARCH("hrs", 'Data Table'!I382)),
            IFERROR(
               ROUND(SUMPRODUCT(
                  VALUE(LEFT(_xlfn.TEXTSPLIT('Data Table'!I382, CHAR(10)), FIND("-", _xlfn.TEXTSPLIT('Data Table'!I382, CHAR(10)))-1)) *
                  (VALUE(MID(_xlfn.TEXTSPLIT('Data Table'!I382, CHAR(10)), FIND("-", _xlfn.TEXTSPLIT('Data Table'!I382, CHAR(10)))+2,
                  SEARCH("hrs", _xlfn.TEXTSPLIT('Data Table'!I382, CHAR(10)))-SEARCH("-", _xlfn.TEXTSPLIT('Data Table'!I382, CHAR(10)))-2))/12)
               ), 2),
               "-"
            )
         )
      )
   )
)</f>
        <v>9</v>
      </c>
      <c r="J381" s="203" cm="1">
        <f t="array" ref="J381">IF('Data Table'!J382="", "-",
   IF('Data Table'!J382="-", "-",
      IF(ISNUMBER('Data Table'!J382*1), 'Data Table'!J382,
         IF(ISNUMBER(SEARCH("hrs", 'Data Table'!J382)),
            IFERROR(
               ROUND(SUMPRODUCT(
                  VALUE(LEFT(_xlfn.TEXTSPLIT('Data Table'!J382, CHAR(10)), FIND("-", _xlfn.TEXTSPLIT('Data Table'!J382, CHAR(10)))-1)) *
                  (VALUE(MID(_xlfn.TEXTSPLIT('Data Table'!J382, CHAR(10)), FIND("-", _xlfn.TEXTSPLIT('Data Table'!J382, CHAR(10)))+2,
                  SEARCH("hrs", _xlfn.TEXTSPLIT('Data Table'!J382, CHAR(10)))-SEARCH("-", _xlfn.TEXTSPLIT('Data Table'!J382, CHAR(10)))-2))/12)
               ), 2),
               "-"
            )
         )
      )
   )
)</f>
        <v>3</v>
      </c>
      <c r="K381" s="203" cm="1">
        <f t="array" ref="K381">IF('Data Table'!K382="", "-",
   IF('Data Table'!K382="-", "-",
      IF(ISNUMBER('Data Table'!K382*1), 'Data Table'!K382,
         IF(ISNUMBER(SEARCH("hrs", 'Data Table'!K382)),
            IFERROR(
               ROUND(SUMPRODUCT(
                  VALUE(LEFT(_xlfn.TEXTSPLIT('Data Table'!K382, CHAR(10)), FIND("-", _xlfn.TEXTSPLIT('Data Table'!K382, CHAR(10)))-1)) *
                  (VALUE(MID(_xlfn.TEXTSPLIT('Data Table'!K382, CHAR(10)), FIND("-", _xlfn.TEXTSPLIT('Data Table'!K382, CHAR(10)))+2,
                  SEARCH("hrs", _xlfn.TEXTSPLIT('Data Table'!K382, CHAR(10)))-SEARCH("-", _xlfn.TEXTSPLIT('Data Table'!K382, CHAR(10)))-2))/12)
               ), 2),
               "-"
            )
         )
      )
   )
)</f>
        <v>3</v>
      </c>
      <c r="L381" s="203" cm="1">
        <f t="array" ref="L381">IF('Data Table'!N382="", "-",
   IF('Data Table'!N382="-", "-",
      IF(ISNUMBER('Data Table'!N382*1), 'Data Table'!N382,
         IF(ISNUMBER(SEARCH("hrs", 'Data Table'!N382)),
            IFERROR(
               ROUND(SUMPRODUCT(
                  VALUE(LEFT(_xlfn.TEXTSPLIT('Data Table'!N382, CHAR(10)), FIND("-", _xlfn.TEXTSPLIT('Data Table'!N382, CHAR(10)))-1)) *
                  (VALUE(MID(_xlfn.TEXTSPLIT('Data Table'!N382, CHAR(10)), FIND("-", _xlfn.TEXTSPLIT('Data Table'!N382, CHAR(10)))+2,
                  SEARCH("hrs", _xlfn.TEXTSPLIT('Data Table'!N382, CHAR(10)))-SEARCH("-", _xlfn.TEXTSPLIT('Data Table'!N382, CHAR(10)))-2))/12)
               ), 2),
               "-"
            )
         )
      )
   )
)</f>
        <v>3</v>
      </c>
      <c r="M381" s="203" t="str" cm="1">
        <f t="array" ref="M381">IF('Data Table'!O382="", "-",
   IF('Data Table'!O382="-", "-",
      IF(ISNUMBER('Data Table'!O382*1), 'Data Table'!O382,
         IF(ISNUMBER(SEARCH("hrs", 'Data Table'!O382)),
            IFERROR(
               ROUND(SUMPRODUCT(
                  VALUE(LEFT(_xlfn.TEXTSPLIT('Data Table'!O382, CHAR(10)), FIND("-", _xlfn.TEXTSPLIT('Data Table'!O382, CHAR(10)))-1)) *
                  (VALUE(MID(_xlfn.TEXTSPLIT('Data Table'!O382, CHAR(10)), FIND("-", _xlfn.TEXTSPLIT('Data Table'!O382, CHAR(10)))+2,
                  SEARCH("hrs", _xlfn.TEXTSPLIT('Data Table'!O382, CHAR(10)))-SEARCH("-", _xlfn.TEXTSPLIT('Data Table'!O382, CHAR(10)))-2))/12)
               ), 2),
               "-"
            )
         )
      )
   )
)</f>
        <v>-</v>
      </c>
      <c r="N381" s="203" cm="1">
        <f t="array" ref="N381">IF('Data Table'!P382="", "-",
   IF('Data Table'!P382="-", "-",
      IF(ISNUMBER('Data Table'!P382*1), 'Data Table'!P382,
         IF(ISNUMBER(SEARCH("hrs", 'Data Table'!P382)),
            IFERROR(
               ROUND(SUMPRODUCT(
                  VALUE(LEFT(_xlfn.TEXTSPLIT('Data Table'!P382, CHAR(10)), FIND("-", _xlfn.TEXTSPLIT('Data Table'!P382, CHAR(10)))-1)) *
                  (VALUE(MID(_xlfn.TEXTSPLIT('Data Table'!P382, CHAR(10)), FIND("-", _xlfn.TEXTSPLIT('Data Table'!P382, CHAR(10)))+2,
                  SEARCH("hrs", _xlfn.TEXTSPLIT('Data Table'!P382, CHAR(10)))-SEARCH("-", _xlfn.TEXTSPLIT('Data Table'!P382, CHAR(10)))-2))/12)
               ), 2),
               "-"
            )
         )
      )
   )
)</f>
        <v>7</v>
      </c>
      <c r="O381" s="203" cm="1">
        <f t="array" ref="O381">IF('Data Table'!Q382="", "-",
   IF('Data Table'!Q382="-", "-",
      IF(ISNUMBER('Data Table'!Q382*1), 'Data Table'!Q382,
         IF(ISNUMBER(SEARCH("hrs", 'Data Table'!Q382)),
            IFERROR(
               ROUND(SUMPRODUCT(
                  VALUE(LEFT(_xlfn.TEXTSPLIT('Data Table'!Q382, CHAR(10)), FIND("-", _xlfn.TEXTSPLIT('Data Table'!Q382, CHAR(10)))-1)) *
                  (VALUE(MID(_xlfn.TEXTSPLIT('Data Table'!Q382, CHAR(10)), FIND("-", _xlfn.TEXTSPLIT('Data Table'!Q382, CHAR(10)))+2,
                  SEARCH("hrs", _xlfn.TEXTSPLIT('Data Table'!Q382, CHAR(10)))-SEARCH("-", _xlfn.TEXTSPLIT('Data Table'!Q382, CHAR(10)))-2))/12)
               ), 2),
               "-"
            )
         )
      )
   )
)</f>
        <v>6</v>
      </c>
      <c r="P381" s="203" cm="1">
        <f t="array" ref="P381">IF('Data Table'!R382="", "-",
   IF('Data Table'!R382="-", "-",
      IF(ISNUMBER('Data Table'!R382*1), 'Data Table'!R382,
         IF(ISNUMBER(SEARCH("hrs", 'Data Table'!R382)),
            IFERROR(
               ROUND(SUMPRODUCT(
                  VALUE(LEFT(_xlfn.TEXTSPLIT('Data Table'!R382, CHAR(10)), FIND("-", _xlfn.TEXTSPLIT('Data Table'!R382, CHAR(10)))-1)) *
                  (VALUE(MID(_xlfn.TEXTSPLIT('Data Table'!R382, CHAR(10)), FIND("-", _xlfn.TEXTSPLIT('Data Table'!R382, CHAR(10)))+2,
                  SEARCH("hrs", _xlfn.TEXTSPLIT('Data Table'!R382, CHAR(10)))-SEARCH("-", _xlfn.TEXTSPLIT('Data Table'!R382, CHAR(10)))-2))/12)
               ), 2),
               "-"
            )
         )
      )
   )
)</f>
        <v>3</v>
      </c>
      <c r="Q381" s="203" cm="1">
        <f t="array" ref="Q381">IF('Data Table'!S382="", "-",
   IF('Data Table'!S382="-", "-",
      IF(ISNUMBER('Data Table'!S382*1), 'Data Table'!S382,
         IF(ISNUMBER(SEARCH("hrs", 'Data Table'!S382)),
            IFERROR(
               ROUND(SUMPRODUCT(
                  VALUE(LEFT(_xlfn.TEXTSPLIT('Data Table'!S382, CHAR(10)), FIND("-", _xlfn.TEXTSPLIT('Data Table'!S382, CHAR(10)))-1)) *
                  (VALUE(MID(_xlfn.TEXTSPLIT('Data Table'!S382, CHAR(10)), FIND("-", _xlfn.TEXTSPLIT('Data Table'!S382, CHAR(10)))+2,
                  SEARCH("hrs", _xlfn.TEXTSPLIT('Data Table'!S382, CHAR(10)))-SEARCH("-", _xlfn.TEXTSPLIT('Data Table'!S382, CHAR(10)))-2))/12)
               ), 2),
               "-"
            )
         )
      )
   )
)</f>
        <v>3</v>
      </c>
      <c r="R381" s="203" cm="1">
        <f t="array" ref="R381">IF('Data Table'!T382="", "-",
   IF('Data Table'!T382="-", "-",
      IF(ISNUMBER('Data Table'!T382*1), 'Data Table'!T382,
         IF(ISNUMBER(SEARCH("hrs", 'Data Table'!T382)),
            IFERROR(
               ROUND(SUMPRODUCT(
                  VALUE(LEFT(_xlfn.TEXTSPLIT('Data Table'!T382, CHAR(10)), FIND("-", _xlfn.TEXTSPLIT('Data Table'!T382, CHAR(10)))-1)) *
                  (VALUE(MID(_xlfn.TEXTSPLIT('Data Table'!T382, CHAR(10)), FIND("-", _xlfn.TEXTSPLIT('Data Table'!T382, CHAR(10)))+2,
                  SEARCH("hrs", _xlfn.TEXTSPLIT('Data Table'!T382, CHAR(10)))-SEARCH("-", _xlfn.TEXTSPLIT('Data Table'!T382, CHAR(10)))-2))/12)
               ), 2),
               "-"
            )
         )
      )
   )
)</f>
        <v>7</v>
      </c>
      <c r="S381" s="203" cm="1">
        <f t="array" ref="S381">IF('Data Table'!U382="", "-",
   IF('Data Table'!U382="-", "-",
      IF(ISNUMBER('Data Table'!U382*1), 'Data Table'!U382,
         IF(ISNUMBER(SEARCH("hrs", 'Data Table'!U382)),
            IFERROR(
               ROUND(SUMPRODUCT(
                  VALUE(LEFT(_xlfn.TEXTSPLIT('Data Table'!U382, CHAR(10)), FIND("-", _xlfn.TEXTSPLIT('Data Table'!U382, CHAR(10)))-1)) *
                  (VALUE(MID(_xlfn.TEXTSPLIT('Data Table'!U382, CHAR(10)), FIND("-", _xlfn.TEXTSPLIT('Data Table'!U382, CHAR(10)))+2,
                  SEARCH("hrs", _xlfn.TEXTSPLIT('Data Table'!U382, CHAR(10)))-SEARCH("-", _xlfn.TEXTSPLIT('Data Table'!U382, CHAR(10)))-2))/12)
               ), 2),
               "-"
            )
         )
      )
   )
)</f>
        <v>7</v>
      </c>
      <c r="T381" s="414">
        <f>'Data Table'!X382</f>
        <v>28007.802482269803</v>
      </c>
      <c r="U381" s="414">
        <f>'Data Table'!Y382</f>
        <v>69148</v>
      </c>
      <c r="V381" s="414">
        <f>'Data Table'!Z382</f>
        <v>1005.5943410165485</v>
      </c>
    </row>
    <row r="382" spans="1:22" ht="15.75" customHeight="1">
      <c r="A382" s="405">
        <v>45692</v>
      </c>
      <c r="B382" s="203" cm="1">
        <f t="array" ref="B382">IF('Data Table'!B383="", "-",
   IF('Data Table'!B383="-", "-",
      IF(ISNUMBER('Data Table'!B383*1), 'Data Table'!B383,
         IF(ISNUMBER(SEARCH("hrs", 'Data Table'!B383)),
            IFERROR(
               ROUND(SUMPRODUCT(
                  VALUE(LEFT(_xlfn.TEXTSPLIT('Data Table'!B383, CHAR(10)), FIND("-", _xlfn.TEXTSPLIT('Data Table'!B383, CHAR(10)))-1)) *
                  (VALUE(MID(_xlfn.TEXTSPLIT('Data Table'!B383, CHAR(10)), FIND("-", _xlfn.TEXTSPLIT('Data Table'!B383, CHAR(10)))+2,
                  SEARCH("hrs", _xlfn.TEXTSPLIT('Data Table'!B383, CHAR(10)))-SEARCH("-", _xlfn.TEXTSPLIT('Data Table'!B383, CHAR(10)))-2))/12)
               ), 2),
               "-"
            )
         )
      )
   )
)</f>
        <v>162</v>
      </c>
      <c r="C382" s="203" cm="1">
        <f t="array" ref="C382">IF('Data Table'!C383="", "-",
   IF('Data Table'!C383="-", "-",
      IF(ISNUMBER('Data Table'!C383*1), 'Data Table'!C383,
         IF(ISNUMBER(SEARCH("hrs", 'Data Table'!C383)),
            IFERROR(
               ROUND(SUMPRODUCT(
                  VALUE(LEFT(_xlfn.TEXTSPLIT('Data Table'!C383, CHAR(10)), FIND("-", _xlfn.TEXTSPLIT('Data Table'!C383, CHAR(10)))-1)) *
                  (VALUE(MID(_xlfn.TEXTSPLIT('Data Table'!C383, CHAR(10)), FIND("-", _xlfn.TEXTSPLIT('Data Table'!C383, CHAR(10)))+2,
                  SEARCH("hrs", _xlfn.TEXTSPLIT('Data Table'!C383, CHAR(10)))-SEARCH("-", _xlfn.TEXTSPLIT('Data Table'!C383, CHAR(10)))-2))/12)
               ), 2),
               "-"
            )
         )
      )
   )
)</f>
        <v>176</v>
      </c>
      <c r="D382" s="203" cm="1">
        <f t="array" ref="D382">IF('Data Table'!D383="", "-",
   IF('Data Table'!D383="-", "-",
      IF(ISNUMBER('Data Table'!D383*1), 'Data Table'!D383,
         IF(ISNUMBER(SEARCH("hrs", 'Data Table'!D383)),
            IFERROR(
               ROUND(SUMPRODUCT(
                  VALUE(LEFT(_xlfn.TEXTSPLIT('Data Table'!D383, CHAR(10)), FIND("-", _xlfn.TEXTSPLIT('Data Table'!D383, CHAR(10)))-1)) *
                  (VALUE(MID(_xlfn.TEXTSPLIT('Data Table'!D383, CHAR(10)), FIND("-", _xlfn.TEXTSPLIT('Data Table'!D383, CHAR(10)))+2,
                  SEARCH("hrs", _xlfn.TEXTSPLIT('Data Table'!D383, CHAR(10)))-SEARCH("-", _xlfn.TEXTSPLIT('Data Table'!D383, CHAR(10)))-2))/12)
               ), 2),
               "-"
            )
         )
      )
   )
)</f>
        <v>30</v>
      </c>
      <c r="E382" s="203" cm="1">
        <f t="array" ref="E382">IF('Data Table'!E383="", "-",
   IF('Data Table'!E383="-", "-",
      IF(ISNUMBER('Data Table'!E383*1), 'Data Table'!E383,
         IF(ISNUMBER(SEARCH("hrs", 'Data Table'!E383)),
            IFERROR(
               ROUND(SUMPRODUCT(
                  VALUE(LEFT(_xlfn.TEXTSPLIT('Data Table'!E383, CHAR(10)), FIND("-", _xlfn.TEXTSPLIT('Data Table'!E383, CHAR(10)))-1)) *
                  (VALUE(MID(_xlfn.TEXTSPLIT('Data Table'!E383, CHAR(10)), FIND("-", _xlfn.TEXTSPLIT('Data Table'!E383, CHAR(10)))+2,
                  SEARCH("hrs", _xlfn.TEXTSPLIT('Data Table'!E383, CHAR(10)))-SEARCH("-", _xlfn.TEXTSPLIT('Data Table'!E383, CHAR(10)))-2))/12)
               ), 2),
               "-"
            )
         )
      )
   )
)</f>
        <v>29</v>
      </c>
      <c r="F382" s="203" cm="1">
        <f t="array" ref="F382">IF('Data Table'!F383="", "-",
   IF('Data Table'!F383="-", "-",
      IF(ISNUMBER('Data Table'!F383*1), 'Data Table'!F383,
         IF(ISNUMBER(SEARCH("hrs", 'Data Table'!F383)),
            IFERROR(
               ROUND(SUMPRODUCT(
                  VALUE(LEFT(_xlfn.TEXTSPLIT('Data Table'!F383, CHAR(10)), FIND("-", _xlfn.TEXTSPLIT('Data Table'!F383, CHAR(10)))-1)) *
                  (VALUE(MID(_xlfn.TEXTSPLIT('Data Table'!F383, CHAR(10)), FIND("-", _xlfn.TEXTSPLIT('Data Table'!F383, CHAR(10)))+2,
                  SEARCH("hrs", _xlfn.TEXTSPLIT('Data Table'!F383, CHAR(10)))-SEARCH("-", _xlfn.TEXTSPLIT('Data Table'!F383, CHAR(10)))-2))/12)
               ), 2),
               "-"
            )
         )
      )
   )
)</f>
        <v>10</v>
      </c>
      <c r="G382" s="203" cm="1">
        <f t="array" ref="G382">IF('Data Table'!G383="", "-",
   IF('Data Table'!G383="-", "-",
      IF(ISNUMBER('Data Table'!G383*1), 'Data Table'!G383,
         IF(ISNUMBER(SEARCH("hrs", 'Data Table'!G383)),
            IFERROR(
               ROUND(SUMPRODUCT(
                  VALUE(LEFT(_xlfn.TEXTSPLIT('Data Table'!G383, CHAR(10)), FIND("-", _xlfn.TEXTSPLIT('Data Table'!G383, CHAR(10)))-1)) *
                  (VALUE(MID(_xlfn.TEXTSPLIT('Data Table'!G383, CHAR(10)), FIND("-", _xlfn.TEXTSPLIT('Data Table'!G383, CHAR(10)))+2,
                  SEARCH("hrs", _xlfn.TEXTSPLIT('Data Table'!G383, CHAR(10)))-SEARCH("-", _xlfn.TEXTSPLIT('Data Table'!G383, CHAR(10)))-2))/12)
               ), 2),
               "-"
            )
         )
      )
   )
)</f>
        <v>9</v>
      </c>
      <c r="H382" s="203" cm="1">
        <f t="array" ref="H382">IF('Data Table'!H383="", "-",
   IF('Data Table'!H383="-", "-",
      IF(ISNUMBER('Data Table'!H383*1), 'Data Table'!H383,
         IF(ISNUMBER(SEARCH("hrs", 'Data Table'!H383)),
            IFERROR(
               ROUND(SUMPRODUCT(
                  VALUE(LEFT(_xlfn.TEXTSPLIT('Data Table'!H383, CHAR(10)), FIND("-", _xlfn.TEXTSPLIT('Data Table'!H383, CHAR(10)))-1)) *
                  (VALUE(MID(_xlfn.TEXTSPLIT('Data Table'!H383, CHAR(10)), FIND("-", _xlfn.TEXTSPLIT('Data Table'!H383, CHAR(10)))+2,
                  SEARCH("hrs", _xlfn.TEXTSPLIT('Data Table'!H383, CHAR(10)))-SEARCH("-", _xlfn.TEXTSPLIT('Data Table'!H383, CHAR(10)))-2))/12)
               ), 2),
               "-"
            )
         )
      )
   )
)</f>
        <v>10</v>
      </c>
      <c r="I382" s="203" cm="1">
        <f t="array" ref="I382">IF('Data Table'!I383="", "-",
   IF('Data Table'!I383="-", "-",
      IF(ISNUMBER('Data Table'!I383*1), 'Data Table'!I383,
         IF(ISNUMBER(SEARCH("hrs", 'Data Table'!I383)),
            IFERROR(
               ROUND(SUMPRODUCT(
                  VALUE(LEFT(_xlfn.TEXTSPLIT('Data Table'!I383, CHAR(10)), FIND("-", _xlfn.TEXTSPLIT('Data Table'!I383, CHAR(10)))-1)) *
                  (VALUE(MID(_xlfn.TEXTSPLIT('Data Table'!I383, CHAR(10)), FIND("-", _xlfn.TEXTSPLIT('Data Table'!I383, CHAR(10)))+2,
                  SEARCH("hrs", _xlfn.TEXTSPLIT('Data Table'!I383, CHAR(10)))-SEARCH("-", _xlfn.TEXTSPLIT('Data Table'!I383, CHAR(10)))-2))/12)
               ), 2),
               "-"
            )
         )
      )
   )
)</f>
        <v>9</v>
      </c>
      <c r="J382" s="203" cm="1">
        <f t="array" ref="J382">IF('Data Table'!J383="", "-",
   IF('Data Table'!J383="-", "-",
      IF(ISNUMBER('Data Table'!J383*1), 'Data Table'!J383,
         IF(ISNUMBER(SEARCH("hrs", 'Data Table'!J383)),
            IFERROR(
               ROUND(SUMPRODUCT(
                  VALUE(LEFT(_xlfn.TEXTSPLIT('Data Table'!J383, CHAR(10)), FIND("-", _xlfn.TEXTSPLIT('Data Table'!J383, CHAR(10)))-1)) *
                  (VALUE(MID(_xlfn.TEXTSPLIT('Data Table'!J383, CHAR(10)), FIND("-", _xlfn.TEXTSPLIT('Data Table'!J383, CHAR(10)))+2,
                  SEARCH("hrs", _xlfn.TEXTSPLIT('Data Table'!J383, CHAR(10)))-SEARCH("-", _xlfn.TEXTSPLIT('Data Table'!J383, CHAR(10)))-2))/12)
               ), 2),
               "-"
            )
         )
      )
   )
)</f>
        <v>3</v>
      </c>
      <c r="K382" s="203" cm="1">
        <f t="array" ref="K382">IF('Data Table'!K383="", "-",
   IF('Data Table'!K383="-", "-",
      IF(ISNUMBER('Data Table'!K383*1), 'Data Table'!K383,
         IF(ISNUMBER(SEARCH("hrs", 'Data Table'!K383)),
            IFERROR(
               ROUND(SUMPRODUCT(
                  VALUE(LEFT(_xlfn.TEXTSPLIT('Data Table'!K383, CHAR(10)), FIND("-", _xlfn.TEXTSPLIT('Data Table'!K383, CHAR(10)))-1)) *
                  (VALUE(MID(_xlfn.TEXTSPLIT('Data Table'!K383, CHAR(10)), FIND("-", _xlfn.TEXTSPLIT('Data Table'!K383, CHAR(10)))+2,
                  SEARCH("hrs", _xlfn.TEXTSPLIT('Data Table'!K383, CHAR(10)))-SEARCH("-", _xlfn.TEXTSPLIT('Data Table'!K383, CHAR(10)))-2))/12)
               ), 2),
               "-"
            )
         )
      )
   )
)</f>
        <v>3</v>
      </c>
      <c r="L382" s="203" cm="1">
        <f t="array" ref="L382">IF('Data Table'!N383="", "-",
   IF('Data Table'!N383="-", "-",
      IF(ISNUMBER('Data Table'!N383*1), 'Data Table'!N383,
         IF(ISNUMBER(SEARCH("hrs", 'Data Table'!N383)),
            IFERROR(
               ROUND(SUMPRODUCT(
                  VALUE(LEFT(_xlfn.TEXTSPLIT('Data Table'!N383, CHAR(10)), FIND("-", _xlfn.TEXTSPLIT('Data Table'!N383, CHAR(10)))-1)) *
                  (VALUE(MID(_xlfn.TEXTSPLIT('Data Table'!N383, CHAR(10)), FIND("-", _xlfn.TEXTSPLIT('Data Table'!N383, CHAR(10)))+2,
                  SEARCH("hrs", _xlfn.TEXTSPLIT('Data Table'!N383, CHAR(10)))-SEARCH("-", _xlfn.TEXTSPLIT('Data Table'!N383, CHAR(10)))-2))/12)
               ), 2),
               "-"
            )
         )
      )
   )
)</f>
        <v>1</v>
      </c>
      <c r="M382" s="203" cm="1">
        <f t="array" ref="M382">IF('Data Table'!O383="", "-",
   IF('Data Table'!O383="-", "-",
      IF(ISNUMBER('Data Table'!O383*1), 'Data Table'!O383,
         IF(ISNUMBER(SEARCH("hrs", 'Data Table'!O383)),
            IFERROR(
               ROUND(SUMPRODUCT(
                  VALUE(LEFT(_xlfn.TEXTSPLIT('Data Table'!O383, CHAR(10)), FIND("-", _xlfn.TEXTSPLIT('Data Table'!O383, CHAR(10)))-1)) *
                  (VALUE(MID(_xlfn.TEXTSPLIT('Data Table'!O383, CHAR(10)), FIND("-", _xlfn.TEXTSPLIT('Data Table'!O383, CHAR(10)))+2,
                  SEARCH("hrs", _xlfn.TEXTSPLIT('Data Table'!O383, CHAR(10)))-SEARCH("-", _xlfn.TEXTSPLIT('Data Table'!O383, CHAR(10)))-2))/12)
               ), 2),
               "-"
            )
         )
      )
   )
)</f>
        <v>1</v>
      </c>
      <c r="N382" s="203" cm="1">
        <f t="array" ref="N382">IF('Data Table'!P383="", "-",
   IF('Data Table'!P383="-", "-",
      IF(ISNUMBER('Data Table'!P383*1), 'Data Table'!P383,
         IF(ISNUMBER(SEARCH("hrs", 'Data Table'!P383)),
            IFERROR(
               ROUND(SUMPRODUCT(
                  VALUE(LEFT(_xlfn.TEXTSPLIT('Data Table'!P383, CHAR(10)), FIND("-", _xlfn.TEXTSPLIT('Data Table'!P383, CHAR(10)))-1)) *
                  (VALUE(MID(_xlfn.TEXTSPLIT('Data Table'!P383, CHAR(10)), FIND("-", _xlfn.TEXTSPLIT('Data Table'!P383, CHAR(10)))+2,
                  SEARCH("hrs", _xlfn.TEXTSPLIT('Data Table'!P383, CHAR(10)))-SEARCH("-", _xlfn.TEXTSPLIT('Data Table'!P383, CHAR(10)))-2))/12)
               ), 2),
               "-"
            )
         )
      )
   )
)</f>
        <v>7</v>
      </c>
      <c r="O382" s="203" cm="1">
        <f t="array" ref="O382">IF('Data Table'!Q383="", "-",
   IF('Data Table'!Q383="-", "-",
      IF(ISNUMBER('Data Table'!Q383*1), 'Data Table'!Q383,
         IF(ISNUMBER(SEARCH("hrs", 'Data Table'!Q383)),
            IFERROR(
               ROUND(SUMPRODUCT(
                  VALUE(LEFT(_xlfn.TEXTSPLIT('Data Table'!Q383, CHAR(10)), FIND("-", _xlfn.TEXTSPLIT('Data Table'!Q383, CHAR(10)))-1)) *
                  (VALUE(MID(_xlfn.TEXTSPLIT('Data Table'!Q383, CHAR(10)), FIND("-", _xlfn.TEXTSPLIT('Data Table'!Q383, CHAR(10)))+2,
                  SEARCH("hrs", _xlfn.TEXTSPLIT('Data Table'!Q383, CHAR(10)))-SEARCH("-", _xlfn.TEXTSPLIT('Data Table'!Q383, CHAR(10)))-2))/12)
               ), 2),
               "-"
            )
         )
      )
   )
)</f>
        <v>6</v>
      </c>
      <c r="P382" s="203" cm="1">
        <f t="array" ref="P382">IF('Data Table'!R383="", "-",
   IF('Data Table'!R383="-", "-",
      IF(ISNUMBER('Data Table'!R383*1), 'Data Table'!R383,
         IF(ISNUMBER(SEARCH("hrs", 'Data Table'!R383)),
            IFERROR(
               ROUND(SUMPRODUCT(
                  VALUE(LEFT(_xlfn.TEXTSPLIT('Data Table'!R383, CHAR(10)), FIND("-", _xlfn.TEXTSPLIT('Data Table'!R383, CHAR(10)))-1)) *
                  (VALUE(MID(_xlfn.TEXTSPLIT('Data Table'!R383, CHAR(10)), FIND("-", _xlfn.TEXTSPLIT('Data Table'!R383, CHAR(10)))+2,
                  SEARCH("hrs", _xlfn.TEXTSPLIT('Data Table'!R383, CHAR(10)))-SEARCH("-", _xlfn.TEXTSPLIT('Data Table'!R383, CHAR(10)))-2))/12)
               ), 2),
               "-"
            )
         )
      )
   )
)</f>
        <v>3</v>
      </c>
      <c r="Q382" s="203" cm="1">
        <f t="array" ref="Q382">IF('Data Table'!S383="", "-",
   IF('Data Table'!S383="-", "-",
      IF(ISNUMBER('Data Table'!S383*1), 'Data Table'!S383,
         IF(ISNUMBER(SEARCH("hrs", 'Data Table'!S383)),
            IFERROR(
               ROUND(SUMPRODUCT(
                  VALUE(LEFT(_xlfn.TEXTSPLIT('Data Table'!S383, CHAR(10)), FIND("-", _xlfn.TEXTSPLIT('Data Table'!S383, CHAR(10)))-1)) *
                  (VALUE(MID(_xlfn.TEXTSPLIT('Data Table'!S383, CHAR(10)), FIND("-", _xlfn.TEXTSPLIT('Data Table'!S383, CHAR(10)))+2,
                  SEARCH("hrs", _xlfn.TEXTSPLIT('Data Table'!S383, CHAR(10)))-SEARCH("-", _xlfn.TEXTSPLIT('Data Table'!S383, CHAR(10)))-2))/12)
               ), 2),
               "-"
            )
         )
      )
   )
)</f>
        <v>3</v>
      </c>
      <c r="R382" s="203" cm="1">
        <f t="array" ref="R382">IF('Data Table'!T383="", "-",
   IF('Data Table'!T383="-", "-",
      IF(ISNUMBER('Data Table'!T383*1), 'Data Table'!T383,
         IF(ISNUMBER(SEARCH("hrs", 'Data Table'!T383)),
            IFERROR(
               ROUND(SUMPRODUCT(
                  VALUE(LEFT(_xlfn.TEXTSPLIT('Data Table'!T383, CHAR(10)), FIND("-", _xlfn.TEXTSPLIT('Data Table'!T383, CHAR(10)))-1)) *
                  (VALUE(MID(_xlfn.TEXTSPLIT('Data Table'!T383, CHAR(10)), FIND("-", _xlfn.TEXTSPLIT('Data Table'!T383, CHAR(10)))+2,
                  SEARCH("hrs", _xlfn.TEXTSPLIT('Data Table'!T383, CHAR(10)))-SEARCH("-", _xlfn.TEXTSPLIT('Data Table'!T383, CHAR(10)))-2))/12)
               ), 2),
               "-"
            )
         )
      )
   )
)</f>
        <v>7</v>
      </c>
      <c r="S382" s="203" t="str" cm="1">
        <f t="array" ref="S382">IF('Data Table'!U383="", "-",
   IF('Data Table'!U383="-", "-",
      IF(ISNUMBER('Data Table'!U383*1), 'Data Table'!U383,
         IF(ISNUMBER(SEARCH("hrs", 'Data Table'!U383)),
            IFERROR(
               ROUND(SUMPRODUCT(
                  VALUE(LEFT(_xlfn.TEXTSPLIT('Data Table'!U383, CHAR(10)), FIND("-", _xlfn.TEXTSPLIT('Data Table'!U383, CHAR(10)))-1)) *
                  (VALUE(MID(_xlfn.TEXTSPLIT('Data Table'!U383, CHAR(10)), FIND("-", _xlfn.TEXTSPLIT('Data Table'!U383, CHAR(10)))+2,
                  SEARCH("hrs", _xlfn.TEXTSPLIT('Data Table'!U383, CHAR(10)))-SEARCH("-", _xlfn.TEXTSPLIT('Data Table'!U383, CHAR(10)))-2))/12)
               ), 2),
               "-"
            )
         )
      )
   )
)</f>
        <v>-</v>
      </c>
      <c r="T382" s="414">
        <f>'Data Table'!X383</f>
        <v>26979.873362053539</v>
      </c>
      <c r="U382" s="414">
        <f>'Data Table'!Y383</f>
        <v>74383</v>
      </c>
      <c r="V382" s="414">
        <f>'Data Table'!Z383</f>
        <v>1053.9162627894452</v>
      </c>
    </row>
    <row r="383" spans="1:22" ht="15.75" customHeight="1">
      <c r="A383" s="405">
        <v>45693</v>
      </c>
      <c r="B383" s="203" cm="1">
        <f t="array" ref="B383">IF('Data Table'!B384="", "-",
   IF('Data Table'!B384="-", "-",
      IF(ISNUMBER('Data Table'!B384*1), 'Data Table'!B384,
         IF(ISNUMBER(SEARCH("hrs", 'Data Table'!B384)),
            IFERROR(
               ROUND(SUMPRODUCT(
                  VALUE(LEFT(_xlfn.TEXTSPLIT('Data Table'!B384, CHAR(10)), FIND("-", _xlfn.TEXTSPLIT('Data Table'!B384, CHAR(10)))-1)) *
                  (VALUE(MID(_xlfn.TEXTSPLIT('Data Table'!B384, CHAR(10)), FIND("-", _xlfn.TEXTSPLIT('Data Table'!B384, CHAR(10)))+2,
                  SEARCH("hrs", _xlfn.TEXTSPLIT('Data Table'!B384, CHAR(10)))-SEARCH("-", _xlfn.TEXTSPLIT('Data Table'!B384, CHAR(10)))-2))/12)
               ), 2),
               "-"
            )
         )
      )
   )
)</f>
        <v>172</v>
      </c>
      <c r="C383" s="203" cm="1">
        <f t="array" ref="C383">IF('Data Table'!C384="", "-",
   IF('Data Table'!C384="-", "-",
      IF(ISNUMBER('Data Table'!C384*1), 'Data Table'!C384,
         IF(ISNUMBER(SEARCH("hrs", 'Data Table'!C384)),
            IFERROR(
               ROUND(SUMPRODUCT(
                  VALUE(LEFT(_xlfn.TEXTSPLIT('Data Table'!C384, CHAR(10)), FIND("-", _xlfn.TEXTSPLIT('Data Table'!C384, CHAR(10)))-1)) *
                  (VALUE(MID(_xlfn.TEXTSPLIT('Data Table'!C384, CHAR(10)), FIND("-", _xlfn.TEXTSPLIT('Data Table'!C384, CHAR(10)))+2,
                  SEARCH("hrs", _xlfn.TEXTSPLIT('Data Table'!C384, CHAR(10)))-SEARCH("-", _xlfn.TEXTSPLIT('Data Table'!C384, CHAR(10)))-2))/12)
               ), 2),
               "-"
            )
         )
      )
   )
)</f>
        <v>189</v>
      </c>
      <c r="D383" s="203" cm="1">
        <f t="array" ref="D383">IF('Data Table'!D384="", "-",
   IF('Data Table'!D384="-", "-",
      IF(ISNUMBER('Data Table'!D384*1), 'Data Table'!D384,
         IF(ISNUMBER(SEARCH("hrs", 'Data Table'!D384)),
            IFERROR(
               ROUND(SUMPRODUCT(
                  VALUE(LEFT(_xlfn.TEXTSPLIT('Data Table'!D384, CHAR(10)), FIND("-", _xlfn.TEXTSPLIT('Data Table'!D384, CHAR(10)))-1)) *
                  (VALUE(MID(_xlfn.TEXTSPLIT('Data Table'!D384, CHAR(10)), FIND("-", _xlfn.TEXTSPLIT('Data Table'!D384, CHAR(10)))+2,
                  SEARCH("hrs", _xlfn.TEXTSPLIT('Data Table'!D384, CHAR(10)))-SEARCH("-", _xlfn.TEXTSPLIT('Data Table'!D384, CHAR(10)))-2))/12)
               ), 2),
               "-"
            )
         )
      )
   )
)</f>
        <v>30</v>
      </c>
      <c r="E383" s="203" cm="1">
        <f t="array" ref="E383">IF('Data Table'!E384="", "-",
   IF('Data Table'!E384="-", "-",
      IF(ISNUMBER('Data Table'!E384*1), 'Data Table'!E384,
         IF(ISNUMBER(SEARCH("hrs", 'Data Table'!E384)),
            IFERROR(
               ROUND(SUMPRODUCT(
                  VALUE(LEFT(_xlfn.TEXTSPLIT('Data Table'!E384, CHAR(10)), FIND("-", _xlfn.TEXTSPLIT('Data Table'!E384, CHAR(10)))-1)) *
                  (VALUE(MID(_xlfn.TEXTSPLIT('Data Table'!E384, CHAR(10)), FIND("-", _xlfn.TEXTSPLIT('Data Table'!E384, CHAR(10)))+2,
                  SEARCH("hrs", _xlfn.TEXTSPLIT('Data Table'!E384, CHAR(10)))-SEARCH("-", _xlfn.TEXTSPLIT('Data Table'!E384, CHAR(10)))-2))/12)
               ), 2),
               "-"
            )
         )
      )
   )
)</f>
        <v>30</v>
      </c>
      <c r="F383" s="203" cm="1">
        <f t="array" ref="F383">IF('Data Table'!F384="", "-",
   IF('Data Table'!F384="-", "-",
      IF(ISNUMBER('Data Table'!F384*1), 'Data Table'!F384,
         IF(ISNUMBER(SEARCH("hrs", 'Data Table'!F384)),
            IFERROR(
               ROUND(SUMPRODUCT(
                  VALUE(LEFT(_xlfn.TEXTSPLIT('Data Table'!F384, CHAR(10)), FIND("-", _xlfn.TEXTSPLIT('Data Table'!F384, CHAR(10)))-1)) *
                  (VALUE(MID(_xlfn.TEXTSPLIT('Data Table'!F384, CHAR(10)), FIND("-", _xlfn.TEXTSPLIT('Data Table'!F384, CHAR(10)))+2,
                  SEARCH("hrs", _xlfn.TEXTSPLIT('Data Table'!F384, CHAR(10)))-SEARCH("-", _xlfn.TEXTSPLIT('Data Table'!F384, CHAR(10)))-2))/12)
               ), 2),
               "-"
            )
         )
      )
   )
)</f>
        <v>9</v>
      </c>
      <c r="G383" s="203" cm="1">
        <f t="array" ref="G383">IF('Data Table'!G384="", "-",
   IF('Data Table'!G384="-", "-",
      IF(ISNUMBER('Data Table'!G384*1), 'Data Table'!G384,
         IF(ISNUMBER(SEARCH("hrs", 'Data Table'!G384)),
            IFERROR(
               ROUND(SUMPRODUCT(
                  VALUE(LEFT(_xlfn.TEXTSPLIT('Data Table'!G384, CHAR(10)), FIND("-", _xlfn.TEXTSPLIT('Data Table'!G384, CHAR(10)))-1)) *
                  (VALUE(MID(_xlfn.TEXTSPLIT('Data Table'!G384, CHAR(10)), FIND("-", _xlfn.TEXTSPLIT('Data Table'!G384, CHAR(10)))+2,
                  SEARCH("hrs", _xlfn.TEXTSPLIT('Data Table'!G384, CHAR(10)))-SEARCH("-", _xlfn.TEXTSPLIT('Data Table'!G384, CHAR(10)))-2))/12)
               ), 2),
               "-"
            )
         )
      )
   )
)</f>
        <v>9</v>
      </c>
      <c r="H383" s="203" cm="1">
        <f t="array" ref="H383">IF('Data Table'!H384="", "-",
   IF('Data Table'!H384="-", "-",
      IF(ISNUMBER('Data Table'!H384*1), 'Data Table'!H384,
         IF(ISNUMBER(SEARCH("hrs", 'Data Table'!H384)),
            IFERROR(
               ROUND(SUMPRODUCT(
                  VALUE(LEFT(_xlfn.TEXTSPLIT('Data Table'!H384, CHAR(10)), FIND("-", _xlfn.TEXTSPLIT('Data Table'!H384, CHAR(10)))-1)) *
                  (VALUE(MID(_xlfn.TEXTSPLIT('Data Table'!H384, CHAR(10)), FIND("-", _xlfn.TEXTSPLIT('Data Table'!H384, CHAR(10)))+2,
                  SEARCH("hrs", _xlfn.TEXTSPLIT('Data Table'!H384, CHAR(10)))-SEARCH("-", _xlfn.TEXTSPLIT('Data Table'!H384, CHAR(10)))-2))/12)
               ), 2),
               "-"
            )
         )
      )
   )
)</f>
        <v>9</v>
      </c>
      <c r="I383" s="203" cm="1">
        <f t="array" ref="I383">IF('Data Table'!I384="", "-",
   IF('Data Table'!I384="-", "-",
      IF(ISNUMBER('Data Table'!I384*1), 'Data Table'!I384,
         IF(ISNUMBER(SEARCH("hrs", 'Data Table'!I384)),
            IFERROR(
               ROUND(SUMPRODUCT(
                  VALUE(LEFT(_xlfn.TEXTSPLIT('Data Table'!I384, CHAR(10)), FIND("-", _xlfn.TEXTSPLIT('Data Table'!I384, CHAR(10)))-1)) *
                  (VALUE(MID(_xlfn.TEXTSPLIT('Data Table'!I384, CHAR(10)), FIND("-", _xlfn.TEXTSPLIT('Data Table'!I384, CHAR(10)))+2,
                  SEARCH("hrs", _xlfn.TEXTSPLIT('Data Table'!I384, CHAR(10)))-SEARCH("-", _xlfn.TEXTSPLIT('Data Table'!I384, CHAR(10)))-2))/12)
               ), 2),
               "-"
            )
         )
      )
   )
)</f>
        <v>9</v>
      </c>
      <c r="J383" s="203" cm="1">
        <f t="array" ref="J383">IF('Data Table'!J384="", "-",
   IF('Data Table'!J384="-", "-",
      IF(ISNUMBER('Data Table'!J384*1), 'Data Table'!J384,
         IF(ISNUMBER(SEARCH("hrs", 'Data Table'!J384)),
            IFERROR(
               ROUND(SUMPRODUCT(
                  VALUE(LEFT(_xlfn.TEXTSPLIT('Data Table'!J384, CHAR(10)), FIND("-", _xlfn.TEXTSPLIT('Data Table'!J384, CHAR(10)))-1)) *
                  (VALUE(MID(_xlfn.TEXTSPLIT('Data Table'!J384, CHAR(10)), FIND("-", _xlfn.TEXTSPLIT('Data Table'!J384, CHAR(10)))+2,
                  SEARCH("hrs", _xlfn.TEXTSPLIT('Data Table'!J384, CHAR(10)))-SEARCH("-", _xlfn.TEXTSPLIT('Data Table'!J384, CHAR(10)))-2))/12)
               ), 2),
               "-"
            )
         )
      )
   )
)</f>
        <v>3</v>
      </c>
      <c r="K383" s="203" cm="1">
        <f t="array" ref="K383">IF('Data Table'!K384="", "-",
   IF('Data Table'!K384="-", "-",
      IF(ISNUMBER('Data Table'!K384*1), 'Data Table'!K384,
         IF(ISNUMBER(SEARCH("hrs", 'Data Table'!K384)),
            IFERROR(
               ROUND(SUMPRODUCT(
                  VALUE(LEFT(_xlfn.TEXTSPLIT('Data Table'!K384, CHAR(10)), FIND("-", _xlfn.TEXTSPLIT('Data Table'!K384, CHAR(10)))-1)) *
                  (VALUE(MID(_xlfn.TEXTSPLIT('Data Table'!K384, CHAR(10)), FIND("-", _xlfn.TEXTSPLIT('Data Table'!K384, CHAR(10)))+2,
                  SEARCH("hrs", _xlfn.TEXTSPLIT('Data Table'!K384, CHAR(10)))-SEARCH("-", _xlfn.TEXTSPLIT('Data Table'!K384, CHAR(10)))-2))/12)
               ), 2),
               "-"
            )
         )
      )
   )
)</f>
        <v>4</v>
      </c>
      <c r="L383" s="203" cm="1">
        <f t="array" ref="L383">IF('Data Table'!N384="", "-",
   IF('Data Table'!N384="-", "-",
      IF(ISNUMBER('Data Table'!N384*1), 'Data Table'!N384,
         IF(ISNUMBER(SEARCH("hrs", 'Data Table'!N384)),
            IFERROR(
               ROUND(SUMPRODUCT(
                  VALUE(LEFT(_xlfn.TEXTSPLIT('Data Table'!N384, CHAR(10)), FIND("-", _xlfn.TEXTSPLIT('Data Table'!N384, CHAR(10)))-1)) *
                  (VALUE(MID(_xlfn.TEXTSPLIT('Data Table'!N384, CHAR(10)), FIND("-", _xlfn.TEXTSPLIT('Data Table'!N384, CHAR(10)))+2,
                  SEARCH("hrs", _xlfn.TEXTSPLIT('Data Table'!N384, CHAR(10)))-SEARCH("-", _xlfn.TEXTSPLIT('Data Table'!N384, CHAR(10)))-2))/12)
               ), 2),
               "-"
            )
         )
      )
   )
)</f>
        <v>1</v>
      </c>
      <c r="M383" s="203" cm="1">
        <f t="array" ref="M383">IF('Data Table'!O384="", "-",
   IF('Data Table'!O384="-", "-",
      IF(ISNUMBER('Data Table'!O384*1), 'Data Table'!O384,
         IF(ISNUMBER(SEARCH("hrs", 'Data Table'!O384)),
            IFERROR(
               ROUND(SUMPRODUCT(
                  VALUE(LEFT(_xlfn.TEXTSPLIT('Data Table'!O384, CHAR(10)), FIND("-", _xlfn.TEXTSPLIT('Data Table'!O384, CHAR(10)))-1)) *
                  (VALUE(MID(_xlfn.TEXTSPLIT('Data Table'!O384, CHAR(10)), FIND("-", _xlfn.TEXTSPLIT('Data Table'!O384, CHAR(10)))+2,
                  SEARCH("hrs", _xlfn.TEXTSPLIT('Data Table'!O384, CHAR(10)))-SEARCH("-", _xlfn.TEXTSPLIT('Data Table'!O384, CHAR(10)))-2))/12)
               ), 2),
               "-"
            )
         )
      )
   )
)</f>
        <v>0.57999999999999996</v>
      </c>
      <c r="N383" s="203" cm="1">
        <f t="array" ref="N383">IF('Data Table'!P384="", "-",
   IF('Data Table'!P384="-", "-",
      IF(ISNUMBER('Data Table'!P384*1), 'Data Table'!P384,
         IF(ISNUMBER(SEARCH("hrs", 'Data Table'!P384)),
            IFERROR(
               ROUND(SUMPRODUCT(
                  VALUE(LEFT(_xlfn.TEXTSPLIT('Data Table'!P384, CHAR(10)), FIND("-", _xlfn.TEXTSPLIT('Data Table'!P384, CHAR(10)))-1)) *
                  (VALUE(MID(_xlfn.TEXTSPLIT('Data Table'!P384, CHAR(10)), FIND("-", _xlfn.TEXTSPLIT('Data Table'!P384, CHAR(10)))+2,
                  SEARCH("hrs", _xlfn.TEXTSPLIT('Data Table'!P384, CHAR(10)))-SEARCH("-", _xlfn.TEXTSPLIT('Data Table'!P384, CHAR(10)))-2))/12)
               ), 2),
               "-"
            )
         )
      )
   )
)</f>
        <v>7</v>
      </c>
      <c r="O383" s="203" cm="1">
        <f t="array" ref="O383">IF('Data Table'!Q384="", "-",
   IF('Data Table'!Q384="-", "-",
      IF(ISNUMBER('Data Table'!Q384*1), 'Data Table'!Q384,
         IF(ISNUMBER(SEARCH("hrs", 'Data Table'!Q384)),
            IFERROR(
               ROUND(SUMPRODUCT(
                  VALUE(LEFT(_xlfn.TEXTSPLIT('Data Table'!Q384, CHAR(10)), FIND("-", _xlfn.TEXTSPLIT('Data Table'!Q384, CHAR(10)))-1)) *
                  (VALUE(MID(_xlfn.TEXTSPLIT('Data Table'!Q384, CHAR(10)), FIND("-", _xlfn.TEXTSPLIT('Data Table'!Q384, CHAR(10)))+2,
                  SEARCH("hrs", _xlfn.TEXTSPLIT('Data Table'!Q384, CHAR(10)))-SEARCH("-", _xlfn.TEXTSPLIT('Data Table'!Q384, CHAR(10)))-2))/12)
               ), 2),
               "-"
            )
         )
      )
   )
)</f>
        <v>6</v>
      </c>
      <c r="P383" s="203" cm="1">
        <f t="array" ref="P383">IF('Data Table'!R384="", "-",
   IF('Data Table'!R384="-", "-",
      IF(ISNUMBER('Data Table'!R384*1), 'Data Table'!R384,
         IF(ISNUMBER(SEARCH("hrs", 'Data Table'!R384)),
            IFERROR(
               ROUND(SUMPRODUCT(
                  VALUE(LEFT(_xlfn.TEXTSPLIT('Data Table'!R384, CHAR(10)), FIND("-", _xlfn.TEXTSPLIT('Data Table'!R384, CHAR(10)))-1)) *
                  (VALUE(MID(_xlfn.TEXTSPLIT('Data Table'!R384, CHAR(10)), FIND("-", _xlfn.TEXTSPLIT('Data Table'!R384, CHAR(10)))+2,
                  SEARCH("hrs", _xlfn.TEXTSPLIT('Data Table'!R384, CHAR(10)))-SEARCH("-", _xlfn.TEXTSPLIT('Data Table'!R384, CHAR(10)))-2))/12)
               ), 2),
               "-"
            )
         )
      )
   )
)</f>
        <v>3</v>
      </c>
      <c r="Q383" s="203" cm="1">
        <f t="array" ref="Q383">IF('Data Table'!S384="", "-",
   IF('Data Table'!S384="-", "-",
      IF(ISNUMBER('Data Table'!S384*1), 'Data Table'!S384,
         IF(ISNUMBER(SEARCH("hrs", 'Data Table'!S384)),
            IFERROR(
               ROUND(SUMPRODUCT(
                  VALUE(LEFT(_xlfn.TEXTSPLIT('Data Table'!S384, CHAR(10)), FIND("-", _xlfn.TEXTSPLIT('Data Table'!S384, CHAR(10)))-1)) *
                  (VALUE(MID(_xlfn.TEXTSPLIT('Data Table'!S384, CHAR(10)), FIND("-", _xlfn.TEXTSPLIT('Data Table'!S384, CHAR(10)))+2,
                  SEARCH("hrs", _xlfn.TEXTSPLIT('Data Table'!S384, CHAR(10)))-SEARCH("-", _xlfn.TEXTSPLIT('Data Table'!S384, CHAR(10)))-2))/12)
               ), 2),
               "-"
            )
         )
      )
   )
)</f>
        <v>3</v>
      </c>
      <c r="R383" s="203" cm="1">
        <f t="array" ref="R383">IF('Data Table'!T384="", "-",
   IF('Data Table'!T384="-", "-",
      IF(ISNUMBER('Data Table'!T384*1), 'Data Table'!T384,
         IF(ISNUMBER(SEARCH("hrs", 'Data Table'!T384)),
            IFERROR(
               ROUND(SUMPRODUCT(
                  VALUE(LEFT(_xlfn.TEXTSPLIT('Data Table'!T384, CHAR(10)), FIND("-", _xlfn.TEXTSPLIT('Data Table'!T384, CHAR(10)))-1)) *
                  (VALUE(MID(_xlfn.TEXTSPLIT('Data Table'!T384, CHAR(10)), FIND("-", _xlfn.TEXTSPLIT('Data Table'!T384, CHAR(10)))+2,
                  SEARCH("hrs", _xlfn.TEXTSPLIT('Data Table'!T384, CHAR(10)))-SEARCH("-", _xlfn.TEXTSPLIT('Data Table'!T384, CHAR(10)))-2))/12)
               ), 2),
               "-"
            )
         )
      )
   )
)</f>
        <v>8</v>
      </c>
      <c r="S383" s="203" cm="1">
        <f t="array" ref="S383">IF('Data Table'!U384="", "-",
   IF('Data Table'!U384="-", "-",
      IF(ISNUMBER('Data Table'!U384*1), 'Data Table'!U384,
         IF(ISNUMBER(SEARCH("hrs", 'Data Table'!U384)),
            IFERROR(
               ROUND(SUMPRODUCT(
                  VALUE(LEFT(_xlfn.TEXTSPLIT('Data Table'!U384, CHAR(10)), FIND("-", _xlfn.TEXTSPLIT('Data Table'!U384, CHAR(10)))-1)) *
                  (VALUE(MID(_xlfn.TEXTSPLIT('Data Table'!U384, CHAR(10)), FIND("-", _xlfn.TEXTSPLIT('Data Table'!U384, CHAR(10)))+2,
                  SEARCH("hrs", _xlfn.TEXTSPLIT('Data Table'!U384, CHAR(10)))-SEARCH("-", _xlfn.TEXTSPLIT('Data Table'!U384, CHAR(10)))-2))/12)
               ), 2),
               "-"
            )
         )
      )
   )
)</f>
        <v>8</v>
      </c>
      <c r="T383" s="414">
        <f>'Data Table'!X384</f>
        <v>28813.453087451217</v>
      </c>
      <c r="U383" s="414">
        <f>'Data Table'!Y384</f>
        <v>74348</v>
      </c>
      <c r="V383" s="414">
        <f>'Data Table'!Z384</f>
        <v>1057.7462125169784</v>
      </c>
    </row>
    <row r="384" spans="1:22" ht="15.75" customHeight="1">
      <c r="A384" s="405">
        <v>45694</v>
      </c>
      <c r="B384" s="203" cm="1">
        <f t="array" ref="B384">IF('Data Table'!B385="", "-",
   IF('Data Table'!B385="-", "-",
      IF(ISNUMBER('Data Table'!B385*1), 'Data Table'!B385,
         IF(ISNUMBER(SEARCH("hrs", 'Data Table'!B385)),
            IFERROR(
               ROUND(SUMPRODUCT(
                  VALUE(LEFT(_xlfn.TEXTSPLIT('Data Table'!B385, CHAR(10)), FIND("-", _xlfn.TEXTSPLIT('Data Table'!B385, CHAR(10)))-1)) *
                  (VALUE(MID(_xlfn.TEXTSPLIT('Data Table'!B385, CHAR(10)), FIND("-", _xlfn.TEXTSPLIT('Data Table'!B385, CHAR(10)))+2,
                  SEARCH("hrs", _xlfn.TEXTSPLIT('Data Table'!B385, CHAR(10)))-SEARCH("-", _xlfn.TEXTSPLIT('Data Table'!B385, CHAR(10)))-2))/12)
               ), 2),
               "-"
            )
         )
      )
   )
)</f>
        <v>168</v>
      </c>
      <c r="C384" s="203" cm="1">
        <f t="array" ref="C384">IF('Data Table'!C385="", "-",
   IF('Data Table'!C385="-", "-",
      IF(ISNUMBER('Data Table'!C385*1), 'Data Table'!C385,
         IF(ISNUMBER(SEARCH("hrs", 'Data Table'!C385)),
            IFERROR(
               ROUND(SUMPRODUCT(
                  VALUE(LEFT(_xlfn.TEXTSPLIT('Data Table'!C385, CHAR(10)), FIND("-", _xlfn.TEXTSPLIT('Data Table'!C385, CHAR(10)))-1)) *
                  (VALUE(MID(_xlfn.TEXTSPLIT('Data Table'!C385, CHAR(10)), FIND("-", _xlfn.TEXTSPLIT('Data Table'!C385, CHAR(10)))+2,
                  SEARCH("hrs", _xlfn.TEXTSPLIT('Data Table'!C385, CHAR(10)))-SEARCH("-", _xlfn.TEXTSPLIT('Data Table'!C385, CHAR(10)))-2))/12)
               ), 2),
               "-"
            )
         )
      )
   )
)</f>
        <v>174</v>
      </c>
      <c r="D384" s="203" cm="1">
        <f t="array" ref="D384">IF('Data Table'!D385="", "-",
   IF('Data Table'!D385="-", "-",
      IF(ISNUMBER('Data Table'!D385*1), 'Data Table'!D385,
         IF(ISNUMBER(SEARCH("hrs", 'Data Table'!D385)),
            IFERROR(
               ROUND(SUMPRODUCT(
                  VALUE(LEFT(_xlfn.TEXTSPLIT('Data Table'!D385, CHAR(10)), FIND("-", _xlfn.TEXTSPLIT('Data Table'!D385, CHAR(10)))-1)) *
                  (VALUE(MID(_xlfn.TEXTSPLIT('Data Table'!D385, CHAR(10)), FIND("-", _xlfn.TEXTSPLIT('Data Table'!D385, CHAR(10)))+2,
                  SEARCH("hrs", _xlfn.TEXTSPLIT('Data Table'!D385, CHAR(10)))-SEARCH("-", _xlfn.TEXTSPLIT('Data Table'!D385, CHAR(10)))-2))/12)
               ), 2),
               "-"
            )
         )
      )
   )
)</f>
        <v>30</v>
      </c>
      <c r="E384" s="203" cm="1">
        <f t="array" ref="E384">IF('Data Table'!E385="", "-",
   IF('Data Table'!E385="-", "-",
      IF(ISNUMBER('Data Table'!E385*1), 'Data Table'!E385,
         IF(ISNUMBER(SEARCH("hrs", 'Data Table'!E385)),
            IFERROR(
               ROUND(SUMPRODUCT(
                  VALUE(LEFT(_xlfn.TEXTSPLIT('Data Table'!E385, CHAR(10)), FIND("-", _xlfn.TEXTSPLIT('Data Table'!E385, CHAR(10)))-1)) *
                  (VALUE(MID(_xlfn.TEXTSPLIT('Data Table'!E385, CHAR(10)), FIND("-", _xlfn.TEXTSPLIT('Data Table'!E385, CHAR(10)))+2,
                  SEARCH("hrs", _xlfn.TEXTSPLIT('Data Table'!E385, CHAR(10)))-SEARCH("-", _xlfn.TEXTSPLIT('Data Table'!E385, CHAR(10)))-2))/12)
               ), 2),
               "-"
            )
         )
      )
   )
)</f>
        <v>30</v>
      </c>
      <c r="F384" s="203" cm="1">
        <f t="array" ref="F384">IF('Data Table'!F385="", "-",
   IF('Data Table'!F385="-", "-",
      IF(ISNUMBER('Data Table'!F385*1), 'Data Table'!F385,
         IF(ISNUMBER(SEARCH("hrs", 'Data Table'!F385)),
            IFERROR(
               ROUND(SUMPRODUCT(
                  VALUE(LEFT(_xlfn.TEXTSPLIT('Data Table'!F385, CHAR(10)), FIND("-", _xlfn.TEXTSPLIT('Data Table'!F385, CHAR(10)))-1)) *
                  (VALUE(MID(_xlfn.TEXTSPLIT('Data Table'!F385, CHAR(10)), FIND("-", _xlfn.TEXTSPLIT('Data Table'!F385, CHAR(10)))+2,
                  SEARCH("hrs", _xlfn.TEXTSPLIT('Data Table'!F385, CHAR(10)))-SEARCH("-", _xlfn.TEXTSPLIT('Data Table'!F385, CHAR(10)))-2))/12)
               ), 2),
               "-"
            )
         )
      )
   )
)</f>
        <v>9</v>
      </c>
      <c r="G384" s="203" cm="1">
        <f t="array" ref="G384">IF('Data Table'!G385="", "-",
   IF('Data Table'!G385="-", "-",
      IF(ISNUMBER('Data Table'!G385*1), 'Data Table'!G385,
         IF(ISNUMBER(SEARCH("hrs", 'Data Table'!G385)),
            IFERROR(
               ROUND(SUMPRODUCT(
                  VALUE(LEFT(_xlfn.TEXTSPLIT('Data Table'!G385, CHAR(10)), FIND("-", _xlfn.TEXTSPLIT('Data Table'!G385, CHAR(10)))-1)) *
                  (VALUE(MID(_xlfn.TEXTSPLIT('Data Table'!G385, CHAR(10)), FIND("-", _xlfn.TEXTSPLIT('Data Table'!G385, CHAR(10)))+2,
                  SEARCH("hrs", _xlfn.TEXTSPLIT('Data Table'!G385, CHAR(10)))-SEARCH("-", _xlfn.TEXTSPLIT('Data Table'!G385, CHAR(10)))-2))/12)
               ), 2),
               "-"
            )
         )
      )
   )
)</f>
        <v>9</v>
      </c>
      <c r="H384" s="203" cm="1">
        <f t="array" ref="H384">IF('Data Table'!H385="", "-",
   IF('Data Table'!H385="-", "-",
      IF(ISNUMBER('Data Table'!H385*1), 'Data Table'!H385,
         IF(ISNUMBER(SEARCH("hrs", 'Data Table'!H385)),
            IFERROR(
               ROUND(SUMPRODUCT(
                  VALUE(LEFT(_xlfn.TEXTSPLIT('Data Table'!H385, CHAR(10)), FIND("-", _xlfn.TEXTSPLIT('Data Table'!H385, CHAR(10)))-1)) *
                  (VALUE(MID(_xlfn.TEXTSPLIT('Data Table'!H385, CHAR(10)), FIND("-", _xlfn.TEXTSPLIT('Data Table'!H385, CHAR(10)))+2,
                  SEARCH("hrs", _xlfn.TEXTSPLIT('Data Table'!H385, CHAR(10)))-SEARCH("-", _xlfn.TEXTSPLIT('Data Table'!H385, CHAR(10)))-2))/12)
               ), 2),
               "-"
            )
         )
      )
   )
)</f>
        <v>10</v>
      </c>
      <c r="I384" s="203" cm="1">
        <f t="array" ref="I384">IF('Data Table'!I385="", "-",
   IF('Data Table'!I385="-", "-",
      IF(ISNUMBER('Data Table'!I385*1), 'Data Table'!I385,
         IF(ISNUMBER(SEARCH("hrs", 'Data Table'!I385)),
            IFERROR(
               ROUND(SUMPRODUCT(
                  VALUE(LEFT(_xlfn.TEXTSPLIT('Data Table'!I385, CHAR(10)), FIND("-", _xlfn.TEXTSPLIT('Data Table'!I385, CHAR(10)))-1)) *
                  (VALUE(MID(_xlfn.TEXTSPLIT('Data Table'!I385, CHAR(10)), FIND("-", _xlfn.TEXTSPLIT('Data Table'!I385, CHAR(10)))+2,
                  SEARCH("hrs", _xlfn.TEXTSPLIT('Data Table'!I385, CHAR(10)))-SEARCH("-", _xlfn.TEXTSPLIT('Data Table'!I385, CHAR(10)))-2))/12)
               ), 2),
               "-"
            )
         )
      )
   )
)</f>
        <v>10</v>
      </c>
      <c r="J384" s="203" cm="1">
        <f t="array" ref="J384">IF('Data Table'!J385="", "-",
   IF('Data Table'!J385="-", "-",
      IF(ISNUMBER('Data Table'!J385*1), 'Data Table'!J385,
         IF(ISNUMBER(SEARCH("hrs", 'Data Table'!J385)),
            IFERROR(
               ROUND(SUMPRODUCT(
                  VALUE(LEFT(_xlfn.TEXTSPLIT('Data Table'!J385, CHAR(10)), FIND("-", _xlfn.TEXTSPLIT('Data Table'!J385, CHAR(10)))-1)) *
                  (VALUE(MID(_xlfn.TEXTSPLIT('Data Table'!J385, CHAR(10)), FIND("-", _xlfn.TEXTSPLIT('Data Table'!J385, CHAR(10)))+2,
                  SEARCH("hrs", _xlfn.TEXTSPLIT('Data Table'!J385, CHAR(10)))-SEARCH("-", _xlfn.TEXTSPLIT('Data Table'!J385, CHAR(10)))-2))/12)
               ), 2),
               "-"
            )
         )
      )
   )
)</f>
        <v>4</v>
      </c>
      <c r="K384" s="203" cm="1">
        <f t="array" ref="K384">IF('Data Table'!K385="", "-",
   IF('Data Table'!K385="-", "-",
      IF(ISNUMBER('Data Table'!K385*1), 'Data Table'!K385,
         IF(ISNUMBER(SEARCH("hrs", 'Data Table'!K385)),
            IFERROR(
               ROUND(SUMPRODUCT(
                  VALUE(LEFT(_xlfn.TEXTSPLIT('Data Table'!K385, CHAR(10)), FIND("-", _xlfn.TEXTSPLIT('Data Table'!K385, CHAR(10)))-1)) *
                  (VALUE(MID(_xlfn.TEXTSPLIT('Data Table'!K385, CHAR(10)), FIND("-", _xlfn.TEXTSPLIT('Data Table'!K385, CHAR(10)))+2,
                  SEARCH("hrs", _xlfn.TEXTSPLIT('Data Table'!K385, CHAR(10)))-SEARCH("-", _xlfn.TEXTSPLIT('Data Table'!K385, CHAR(10)))-2))/12)
               ), 2),
               "-"
            )
         )
      )
   )
)</f>
        <v>4</v>
      </c>
      <c r="L384" s="203" cm="1">
        <f t="array" ref="L384">IF('Data Table'!N385="", "-",
   IF('Data Table'!N385="-", "-",
      IF(ISNUMBER('Data Table'!N385*1), 'Data Table'!N385,
         IF(ISNUMBER(SEARCH("hrs", 'Data Table'!N385)),
            IFERROR(
               ROUND(SUMPRODUCT(
                  VALUE(LEFT(_xlfn.TEXTSPLIT('Data Table'!N385, CHAR(10)), FIND("-", _xlfn.TEXTSPLIT('Data Table'!N385, CHAR(10)))-1)) *
                  (VALUE(MID(_xlfn.TEXTSPLIT('Data Table'!N385, CHAR(10)), FIND("-", _xlfn.TEXTSPLIT('Data Table'!N385, CHAR(10)))+2,
                  SEARCH("hrs", _xlfn.TEXTSPLIT('Data Table'!N385, CHAR(10)))-SEARCH("-", _xlfn.TEXTSPLIT('Data Table'!N385, CHAR(10)))-2))/12)
               ), 2),
               "-"
            )
         )
      )
   )
)</f>
        <v>2</v>
      </c>
      <c r="M384" s="203" cm="1">
        <f t="array" ref="M384">IF('Data Table'!O385="", "-",
   IF('Data Table'!O385="-", "-",
      IF(ISNUMBER('Data Table'!O385*1), 'Data Table'!O385,
         IF(ISNUMBER(SEARCH("hrs", 'Data Table'!O385)),
            IFERROR(
               ROUND(SUMPRODUCT(
                  VALUE(LEFT(_xlfn.TEXTSPLIT('Data Table'!O385, CHAR(10)), FIND("-", _xlfn.TEXTSPLIT('Data Table'!O385, CHAR(10)))-1)) *
                  (VALUE(MID(_xlfn.TEXTSPLIT('Data Table'!O385, CHAR(10)), FIND("-", _xlfn.TEXTSPLIT('Data Table'!O385, CHAR(10)))+2,
                  SEARCH("hrs", _xlfn.TEXTSPLIT('Data Table'!O385, CHAR(10)))-SEARCH("-", _xlfn.TEXTSPLIT('Data Table'!O385, CHAR(10)))-2))/12)
               ), 2),
               "-"
            )
         )
      )
   )
)</f>
        <v>2</v>
      </c>
      <c r="N384" s="203" cm="1">
        <f t="array" ref="N384">IF('Data Table'!P385="", "-",
   IF('Data Table'!P385="-", "-",
      IF(ISNUMBER('Data Table'!P385*1), 'Data Table'!P385,
         IF(ISNUMBER(SEARCH("hrs", 'Data Table'!P385)),
            IFERROR(
               ROUND(SUMPRODUCT(
                  VALUE(LEFT(_xlfn.TEXTSPLIT('Data Table'!P385, CHAR(10)), FIND("-", _xlfn.TEXTSPLIT('Data Table'!P385, CHAR(10)))-1)) *
                  (VALUE(MID(_xlfn.TEXTSPLIT('Data Table'!P385, CHAR(10)), FIND("-", _xlfn.TEXTSPLIT('Data Table'!P385, CHAR(10)))+2,
                  SEARCH("hrs", _xlfn.TEXTSPLIT('Data Table'!P385, CHAR(10)))-SEARCH("-", _xlfn.TEXTSPLIT('Data Table'!P385, CHAR(10)))-2))/12)
               ), 2),
               "-"
            )
         )
      )
   )
)</f>
        <v>7</v>
      </c>
      <c r="O384" s="203" cm="1">
        <f t="array" ref="O384">IF('Data Table'!Q385="", "-",
   IF('Data Table'!Q385="-", "-",
      IF(ISNUMBER('Data Table'!Q385*1), 'Data Table'!Q385,
         IF(ISNUMBER(SEARCH("hrs", 'Data Table'!Q385)),
            IFERROR(
               ROUND(SUMPRODUCT(
                  VALUE(LEFT(_xlfn.TEXTSPLIT('Data Table'!Q385, CHAR(10)), FIND("-", _xlfn.TEXTSPLIT('Data Table'!Q385, CHAR(10)))-1)) *
                  (VALUE(MID(_xlfn.TEXTSPLIT('Data Table'!Q385, CHAR(10)), FIND("-", _xlfn.TEXTSPLIT('Data Table'!Q385, CHAR(10)))+2,
                  SEARCH("hrs", _xlfn.TEXTSPLIT('Data Table'!Q385, CHAR(10)))-SEARCH("-", _xlfn.TEXTSPLIT('Data Table'!Q385, CHAR(10)))-2))/12)
               ), 2),
               "-"
            )
         )
      )
   )
)</f>
        <v>6</v>
      </c>
      <c r="P384" s="203" cm="1">
        <f t="array" ref="P384">IF('Data Table'!R385="", "-",
   IF('Data Table'!R385="-", "-",
      IF(ISNUMBER('Data Table'!R385*1), 'Data Table'!R385,
         IF(ISNUMBER(SEARCH("hrs", 'Data Table'!R385)),
            IFERROR(
               ROUND(SUMPRODUCT(
                  VALUE(LEFT(_xlfn.TEXTSPLIT('Data Table'!R385, CHAR(10)), FIND("-", _xlfn.TEXTSPLIT('Data Table'!R385, CHAR(10)))-1)) *
                  (VALUE(MID(_xlfn.TEXTSPLIT('Data Table'!R385, CHAR(10)), FIND("-", _xlfn.TEXTSPLIT('Data Table'!R385, CHAR(10)))+2,
                  SEARCH("hrs", _xlfn.TEXTSPLIT('Data Table'!R385, CHAR(10)))-SEARCH("-", _xlfn.TEXTSPLIT('Data Table'!R385, CHAR(10)))-2))/12)
               ), 2),
               "-"
            )
         )
      )
   )
)</f>
        <v>3</v>
      </c>
      <c r="Q384" s="203" cm="1">
        <f t="array" ref="Q384">IF('Data Table'!S385="", "-",
   IF('Data Table'!S385="-", "-",
      IF(ISNUMBER('Data Table'!S385*1), 'Data Table'!S385,
         IF(ISNUMBER(SEARCH("hrs", 'Data Table'!S385)),
            IFERROR(
               ROUND(SUMPRODUCT(
                  VALUE(LEFT(_xlfn.TEXTSPLIT('Data Table'!S385, CHAR(10)), FIND("-", _xlfn.TEXTSPLIT('Data Table'!S385, CHAR(10)))-1)) *
                  (VALUE(MID(_xlfn.TEXTSPLIT('Data Table'!S385, CHAR(10)), FIND("-", _xlfn.TEXTSPLIT('Data Table'!S385, CHAR(10)))+2,
                  SEARCH("hrs", _xlfn.TEXTSPLIT('Data Table'!S385, CHAR(10)))-SEARCH("-", _xlfn.TEXTSPLIT('Data Table'!S385, CHAR(10)))-2))/12)
               ), 2),
               "-"
            )
         )
      )
   )
)</f>
        <v>3</v>
      </c>
      <c r="R384" s="203" cm="1">
        <f t="array" ref="R384">IF('Data Table'!T385="", "-",
   IF('Data Table'!T385="-", "-",
      IF(ISNUMBER('Data Table'!T385*1), 'Data Table'!T385,
         IF(ISNUMBER(SEARCH("hrs", 'Data Table'!T385)),
            IFERROR(
               ROUND(SUMPRODUCT(
                  VALUE(LEFT(_xlfn.TEXTSPLIT('Data Table'!T385, CHAR(10)), FIND("-", _xlfn.TEXTSPLIT('Data Table'!T385, CHAR(10)))-1)) *
                  (VALUE(MID(_xlfn.TEXTSPLIT('Data Table'!T385, CHAR(10)), FIND("-", _xlfn.TEXTSPLIT('Data Table'!T385, CHAR(10)))+2,
                  SEARCH("hrs", _xlfn.TEXTSPLIT('Data Table'!T385, CHAR(10)))-SEARCH("-", _xlfn.TEXTSPLIT('Data Table'!T385, CHAR(10)))-2))/12)
               ), 2),
               "-"
            )
         )
      )
   )
)</f>
        <v>8</v>
      </c>
      <c r="S384" s="203" cm="1">
        <f t="array" ref="S384">IF('Data Table'!U385="", "-",
   IF('Data Table'!U385="-", "-",
      IF(ISNUMBER('Data Table'!U385*1), 'Data Table'!U385,
         IF(ISNUMBER(SEARCH("hrs", 'Data Table'!U385)),
            IFERROR(
               ROUND(SUMPRODUCT(
                  VALUE(LEFT(_xlfn.TEXTSPLIT('Data Table'!U385, CHAR(10)), FIND("-", _xlfn.TEXTSPLIT('Data Table'!U385, CHAR(10)))-1)) *
                  (VALUE(MID(_xlfn.TEXTSPLIT('Data Table'!U385, CHAR(10)), FIND("-", _xlfn.TEXTSPLIT('Data Table'!U385, CHAR(10)))+2,
                  SEARCH("hrs", _xlfn.TEXTSPLIT('Data Table'!U385, CHAR(10)))-SEARCH("-", _xlfn.TEXTSPLIT('Data Table'!U385, CHAR(10)))-2))/12)
               ), 2),
               "-"
            )
         )
      )
   )
)</f>
        <v>8</v>
      </c>
      <c r="T384" s="414">
        <f>'Data Table'!X385</f>
        <v>28985.393291890759</v>
      </c>
      <c r="U384" s="414">
        <f>'Data Table'!Y385</f>
        <v>71876</v>
      </c>
      <c r="V384" s="414">
        <f>'Data Table'!Z385</f>
        <v>1008.2369754341522</v>
      </c>
    </row>
    <row r="385" spans="1:22" ht="15.75" customHeight="1">
      <c r="A385" s="405">
        <v>45695</v>
      </c>
      <c r="B385" s="203" cm="1">
        <f t="array" ref="B385">IF('Data Table'!B386="", "-",
   IF('Data Table'!B386="-", "-",
      IF(ISNUMBER('Data Table'!B386*1), 'Data Table'!B386,
         IF(ISNUMBER(SEARCH("hrs", 'Data Table'!B386)),
            IFERROR(
               ROUND(SUMPRODUCT(
                  VALUE(LEFT(_xlfn.TEXTSPLIT('Data Table'!B386, CHAR(10)), FIND("-", _xlfn.TEXTSPLIT('Data Table'!B386, CHAR(10)))-1)) *
                  (VALUE(MID(_xlfn.TEXTSPLIT('Data Table'!B386, CHAR(10)), FIND("-", _xlfn.TEXTSPLIT('Data Table'!B386, CHAR(10)))+2,
                  SEARCH("hrs", _xlfn.TEXTSPLIT('Data Table'!B386, CHAR(10)))-SEARCH("-", _xlfn.TEXTSPLIT('Data Table'!B386, CHAR(10)))-2))/12)
               ), 2),
               "-"
            )
         )
      )
   )
)</f>
        <v>145</v>
      </c>
      <c r="C385" s="203" cm="1">
        <f t="array" ref="C385">IF('Data Table'!C386="", "-",
   IF('Data Table'!C386="-", "-",
      IF(ISNUMBER('Data Table'!C386*1), 'Data Table'!C386,
         IF(ISNUMBER(SEARCH("hrs", 'Data Table'!C386)),
            IFERROR(
               ROUND(SUMPRODUCT(
                  VALUE(LEFT(_xlfn.TEXTSPLIT('Data Table'!C386, CHAR(10)), FIND("-", _xlfn.TEXTSPLIT('Data Table'!C386, CHAR(10)))-1)) *
                  (VALUE(MID(_xlfn.TEXTSPLIT('Data Table'!C386, CHAR(10)), FIND("-", _xlfn.TEXTSPLIT('Data Table'!C386, CHAR(10)))+2,
                  SEARCH("hrs", _xlfn.TEXTSPLIT('Data Table'!C386, CHAR(10)))-SEARCH("-", _xlfn.TEXTSPLIT('Data Table'!C386, CHAR(10)))-2))/12)
               ), 2),
               "-"
            )
         )
      )
   )
)</f>
        <v>177</v>
      </c>
      <c r="D385" s="203" cm="1">
        <f t="array" ref="D385">IF('Data Table'!D386="", "-",
   IF('Data Table'!D386="-", "-",
      IF(ISNUMBER('Data Table'!D386*1), 'Data Table'!D386,
         IF(ISNUMBER(SEARCH("hrs", 'Data Table'!D386)),
            IFERROR(
               ROUND(SUMPRODUCT(
                  VALUE(LEFT(_xlfn.TEXTSPLIT('Data Table'!D386, CHAR(10)), FIND("-", _xlfn.TEXTSPLIT('Data Table'!D386, CHAR(10)))-1)) *
                  (VALUE(MID(_xlfn.TEXTSPLIT('Data Table'!D386, CHAR(10)), FIND("-", _xlfn.TEXTSPLIT('Data Table'!D386, CHAR(10)))+2,
                  SEARCH("hrs", _xlfn.TEXTSPLIT('Data Table'!D386, CHAR(10)))-SEARCH("-", _xlfn.TEXTSPLIT('Data Table'!D386, CHAR(10)))-2))/12)
               ), 2),
               "-"
            )
         )
      )
   )
)</f>
        <v>30</v>
      </c>
      <c r="E385" s="203" cm="1">
        <f t="array" ref="E385">IF('Data Table'!E386="", "-",
   IF('Data Table'!E386="-", "-",
      IF(ISNUMBER('Data Table'!E386*1), 'Data Table'!E386,
         IF(ISNUMBER(SEARCH("hrs", 'Data Table'!E386)),
            IFERROR(
               ROUND(SUMPRODUCT(
                  VALUE(LEFT(_xlfn.TEXTSPLIT('Data Table'!E386, CHAR(10)), FIND("-", _xlfn.TEXTSPLIT('Data Table'!E386, CHAR(10)))-1)) *
                  (VALUE(MID(_xlfn.TEXTSPLIT('Data Table'!E386, CHAR(10)), FIND("-", _xlfn.TEXTSPLIT('Data Table'!E386, CHAR(10)))+2,
                  SEARCH("hrs", _xlfn.TEXTSPLIT('Data Table'!E386, CHAR(10)))-SEARCH("-", _xlfn.TEXTSPLIT('Data Table'!E386, CHAR(10)))-2))/12)
               ), 2),
               "-"
            )
         )
      )
   )
)</f>
        <v>30</v>
      </c>
      <c r="F385" s="203" cm="1">
        <f t="array" ref="F385">IF('Data Table'!F386="", "-",
   IF('Data Table'!F386="-", "-",
      IF(ISNUMBER('Data Table'!F386*1), 'Data Table'!F386,
         IF(ISNUMBER(SEARCH("hrs", 'Data Table'!F386)),
            IFERROR(
               ROUND(SUMPRODUCT(
                  VALUE(LEFT(_xlfn.TEXTSPLIT('Data Table'!F386, CHAR(10)), FIND("-", _xlfn.TEXTSPLIT('Data Table'!F386, CHAR(10)))-1)) *
                  (VALUE(MID(_xlfn.TEXTSPLIT('Data Table'!F386, CHAR(10)), FIND("-", _xlfn.TEXTSPLIT('Data Table'!F386, CHAR(10)))+2,
                  SEARCH("hrs", _xlfn.TEXTSPLIT('Data Table'!F386, CHAR(10)))-SEARCH("-", _xlfn.TEXTSPLIT('Data Table'!F386, CHAR(10)))-2))/12)
               ), 2),
               "-"
            )
         )
      )
   )
)</f>
        <v>9</v>
      </c>
      <c r="G385" s="203" cm="1">
        <f t="array" ref="G385">IF('Data Table'!G386="", "-",
   IF('Data Table'!G386="-", "-",
      IF(ISNUMBER('Data Table'!G386*1), 'Data Table'!G386,
         IF(ISNUMBER(SEARCH("hrs", 'Data Table'!G386)),
            IFERROR(
               ROUND(SUMPRODUCT(
                  VALUE(LEFT(_xlfn.TEXTSPLIT('Data Table'!G386, CHAR(10)), FIND("-", _xlfn.TEXTSPLIT('Data Table'!G386, CHAR(10)))-1)) *
                  (VALUE(MID(_xlfn.TEXTSPLIT('Data Table'!G386, CHAR(10)), FIND("-", _xlfn.TEXTSPLIT('Data Table'!G386, CHAR(10)))+2,
                  SEARCH("hrs", _xlfn.TEXTSPLIT('Data Table'!G386, CHAR(10)))-SEARCH("-", _xlfn.TEXTSPLIT('Data Table'!G386, CHAR(10)))-2))/12)
               ), 2),
               "-"
            )
         )
      )
   )
)</f>
        <v>9</v>
      </c>
      <c r="H385" s="203" cm="1">
        <f t="array" ref="H385">IF('Data Table'!H386="", "-",
   IF('Data Table'!H386="-", "-",
      IF(ISNUMBER('Data Table'!H386*1), 'Data Table'!H386,
         IF(ISNUMBER(SEARCH("hrs", 'Data Table'!H386)),
            IFERROR(
               ROUND(SUMPRODUCT(
                  VALUE(LEFT(_xlfn.TEXTSPLIT('Data Table'!H386, CHAR(10)), FIND("-", _xlfn.TEXTSPLIT('Data Table'!H386, CHAR(10)))-1)) *
                  (VALUE(MID(_xlfn.TEXTSPLIT('Data Table'!H386, CHAR(10)), FIND("-", _xlfn.TEXTSPLIT('Data Table'!H386, CHAR(10)))+2,
                  SEARCH("hrs", _xlfn.TEXTSPLIT('Data Table'!H386, CHAR(10)))-SEARCH("-", _xlfn.TEXTSPLIT('Data Table'!H386, CHAR(10)))-2))/12)
               ), 2),
               "-"
            )
         )
      )
   )
)</f>
        <v>10</v>
      </c>
      <c r="I385" s="203" cm="1">
        <f t="array" ref="I385">IF('Data Table'!I386="", "-",
   IF('Data Table'!I386="-", "-",
      IF(ISNUMBER('Data Table'!I386*1), 'Data Table'!I386,
         IF(ISNUMBER(SEARCH("hrs", 'Data Table'!I386)),
            IFERROR(
               ROUND(SUMPRODUCT(
                  VALUE(LEFT(_xlfn.TEXTSPLIT('Data Table'!I386, CHAR(10)), FIND("-", _xlfn.TEXTSPLIT('Data Table'!I386, CHAR(10)))-1)) *
                  (VALUE(MID(_xlfn.TEXTSPLIT('Data Table'!I386, CHAR(10)), FIND("-", _xlfn.TEXTSPLIT('Data Table'!I386, CHAR(10)))+2,
                  SEARCH("hrs", _xlfn.TEXTSPLIT('Data Table'!I386, CHAR(10)))-SEARCH("-", _xlfn.TEXTSPLIT('Data Table'!I386, CHAR(10)))-2))/12)
               ), 2),
               "-"
            )
         )
      )
   )
)</f>
        <v>10</v>
      </c>
      <c r="J385" s="203" cm="1">
        <f t="array" ref="J385">IF('Data Table'!J386="", "-",
   IF('Data Table'!J386="-", "-",
      IF(ISNUMBER('Data Table'!J386*1), 'Data Table'!J386,
         IF(ISNUMBER(SEARCH("hrs", 'Data Table'!J386)),
            IFERROR(
               ROUND(SUMPRODUCT(
                  VALUE(LEFT(_xlfn.TEXTSPLIT('Data Table'!J386, CHAR(10)), FIND("-", _xlfn.TEXTSPLIT('Data Table'!J386, CHAR(10)))-1)) *
                  (VALUE(MID(_xlfn.TEXTSPLIT('Data Table'!J386, CHAR(10)), FIND("-", _xlfn.TEXTSPLIT('Data Table'!J386, CHAR(10)))+2,
                  SEARCH("hrs", _xlfn.TEXTSPLIT('Data Table'!J386, CHAR(10)))-SEARCH("-", _xlfn.TEXTSPLIT('Data Table'!J386, CHAR(10)))-2))/12)
               ), 2),
               "-"
            )
         )
      )
   )
)</f>
        <v>4</v>
      </c>
      <c r="K385" s="203" cm="1">
        <f t="array" ref="K385">IF('Data Table'!K386="", "-",
   IF('Data Table'!K386="-", "-",
      IF(ISNUMBER('Data Table'!K386*1), 'Data Table'!K386,
         IF(ISNUMBER(SEARCH("hrs", 'Data Table'!K386)),
            IFERROR(
               ROUND(SUMPRODUCT(
                  VALUE(LEFT(_xlfn.TEXTSPLIT('Data Table'!K386, CHAR(10)), FIND("-", _xlfn.TEXTSPLIT('Data Table'!K386, CHAR(10)))-1)) *
                  (VALUE(MID(_xlfn.TEXTSPLIT('Data Table'!K386, CHAR(10)), FIND("-", _xlfn.TEXTSPLIT('Data Table'!K386, CHAR(10)))+2,
                  SEARCH("hrs", _xlfn.TEXTSPLIT('Data Table'!K386, CHAR(10)))-SEARCH("-", _xlfn.TEXTSPLIT('Data Table'!K386, CHAR(10)))-2))/12)
               ), 2),
               "-"
            )
         )
      )
   )
)</f>
        <v>4</v>
      </c>
      <c r="L385" s="203" cm="1">
        <f t="array" ref="L385">IF('Data Table'!N386="", "-",
   IF('Data Table'!N386="-", "-",
      IF(ISNUMBER('Data Table'!N386*1), 'Data Table'!N386,
         IF(ISNUMBER(SEARCH("hrs", 'Data Table'!N386)),
            IFERROR(
               ROUND(SUMPRODUCT(
                  VALUE(LEFT(_xlfn.TEXTSPLIT('Data Table'!N386, CHAR(10)), FIND("-", _xlfn.TEXTSPLIT('Data Table'!N386, CHAR(10)))-1)) *
                  (VALUE(MID(_xlfn.TEXTSPLIT('Data Table'!N386, CHAR(10)), FIND("-", _xlfn.TEXTSPLIT('Data Table'!N386, CHAR(10)))+2,
                  SEARCH("hrs", _xlfn.TEXTSPLIT('Data Table'!N386, CHAR(10)))-SEARCH("-", _xlfn.TEXTSPLIT('Data Table'!N386, CHAR(10)))-2))/12)
               ), 2),
               "-"
            )
         )
      )
   )
)</f>
        <v>2</v>
      </c>
      <c r="M385" s="203" cm="1">
        <f t="array" ref="M385">IF('Data Table'!O386="", "-",
   IF('Data Table'!O386="-", "-",
      IF(ISNUMBER('Data Table'!O386*1), 'Data Table'!O386,
         IF(ISNUMBER(SEARCH("hrs", 'Data Table'!O386)),
            IFERROR(
               ROUND(SUMPRODUCT(
                  VALUE(LEFT(_xlfn.TEXTSPLIT('Data Table'!O386, CHAR(10)), FIND("-", _xlfn.TEXTSPLIT('Data Table'!O386, CHAR(10)))-1)) *
                  (VALUE(MID(_xlfn.TEXTSPLIT('Data Table'!O386, CHAR(10)), FIND("-", _xlfn.TEXTSPLIT('Data Table'!O386, CHAR(10)))+2,
                  SEARCH("hrs", _xlfn.TEXTSPLIT('Data Table'!O386, CHAR(10)))-SEARCH("-", _xlfn.TEXTSPLIT('Data Table'!O386, CHAR(10)))-2))/12)
               ), 2),
               "-"
            )
         )
      )
   )
)</f>
        <v>1.42</v>
      </c>
      <c r="N385" s="203" cm="1">
        <f t="array" ref="N385">IF('Data Table'!P386="", "-",
   IF('Data Table'!P386="-", "-",
      IF(ISNUMBER('Data Table'!P386*1), 'Data Table'!P386,
         IF(ISNUMBER(SEARCH("hrs", 'Data Table'!P386)),
            IFERROR(
               ROUND(SUMPRODUCT(
                  VALUE(LEFT(_xlfn.TEXTSPLIT('Data Table'!P386, CHAR(10)), FIND("-", _xlfn.TEXTSPLIT('Data Table'!P386, CHAR(10)))-1)) *
                  (VALUE(MID(_xlfn.TEXTSPLIT('Data Table'!P386, CHAR(10)), FIND("-", _xlfn.TEXTSPLIT('Data Table'!P386, CHAR(10)))+2,
                  SEARCH("hrs", _xlfn.TEXTSPLIT('Data Table'!P386, CHAR(10)))-SEARCH("-", _xlfn.TEXTSPLIT('Data Table'!P386, CHAR(10)))-2))/12)
               ), 2),
               "-"
            )
         )
      )
   )
)</f>
        <v>7</v>
      </c>
      <c r="O385" s="203" cm="1">
        <f t="array" ref="O385">IF('Data Table'!Q386="", "-",
   IF('Data Table'!Q386="-", "-",
      IF(ISNUMBER('Data Table'!Q386*1), 'Data Table'!Q386,
         IF(ISNUMBER(SEARCH("hrs", 'Data Table'!Q386)),
            IFERROR(
               ROUND(SUMPRODUCT(
                  VALUE(LEFT(_xlfn.TEXTSPLIT('Data Table'!Q386, CHAR(10)), FIND("-", _xlfn.TEXTSPLIT('Data Table'!Q386, CHAR(10)))-1)) *
                  (VALUE(MID(_xlfn.TEXTSPLIT('Data Table'!Q386, CHAR(10)), FIND("-", _xlfn.TEXTSPLIT('Data Table'!Q386, CHAR(10)))+2,
                  SEARCH("hrs", _xlfn.TEXTSPLIT('Data Table'!Q386, CHAR(10)))-SEARCH("-", _xlfn.TEXTSPLIT('Data Table'!Q386, CHAR(10)))-2))/12)
               ), 2),
               "-"
            )
         )
      )
   )
)</f>
        <v>6</v>
      </c>
      <c r="P385" s="203" cm="1">
        <f t="array" ref="P385">IF('Data Table'!R386="", "-",
   IF('Data Table'!R386="-", "-",
      IF(ISNUMBER('Data Table'!R386*1), 'Data Table'!R386,
         IF(ISNUMBER(SEARCH("hrs", 'Data Table'!R386)),
            IFERROR(
               ROUND(SUMPRODUCT(
                  VALUE(LEFT(_xlfn.TEXTSPLIT('Data Table'!R386, CHAR(10)), FIND("-", _xlfn.TEXTSPLIT('Data Table'!R386, CHAR(10)))-1)) *
                  (VALUE(MID(_xlfn.TEXTSPLIT('Data Table'!R386, CHAR(10)), FIND("-", _xlfn.TEXTSPLIT('Data Table'!R386, CHAR(10)))+2,
                  SEARCH("hrs", _xlfn.TEXTSPLIT('Data Table'!R386, CHAR(10)))-SEARCH("-", _xlfn.TEXTSPLIT('Data Table'!R386, CHAR(10)))-2))/12)
               ), 2),
               "-"
            )
         )
      )
   )
)</f>
        <v>3</v>
      </c>
      <c r="Q385" s="203" cm="1">
        <f t="array" ref="Q385">IF('Data Table'!S386="", "-",
   IF('Data Table'!S386="-", "-",
      IF(ISNUMBER('Data Table'!S386*1), 'Data Table'!S386,
         IF(ISNUMBER(SEARCH("hrs", 'Data Table'!S386)),
            IFERROR(
               ROUND(SUMPRODUCT(
                  VALUE(LEFT(_xlfn.TEXTSPLIT('Data Table'!S386, CHAR(10)), FIND("-", _xlfn.TEXTSPLIT('Data Table'!S386, CHAR(10)))-1)) *
                  (VALUE(MID(_xlfn.TEXTSPLIT('Data Table'!S386, CHAR(10)), FIND("-", _xlfn.TEXTSPLIT('Data Table'!S386, CHAR(10)))+2,
                  SEARCH("hrs", _xlfn.TEXTSPLIT('Data Table'!S386, CHAR(10)))-SEARCH("-", _xlfn.TEXTSPLIT('Data Table'!S386, CHAR(10)))-2))/12)
               ), 2),
               "-"
            )
         )
      )
   )
)</f>
        <v>3</v>
      </c>
      <c r="R385" s="203" cm="1">
        <f t="array" ref="R385">IF('Data Table'!T386="", "-",
   IF('Data Table'!T386="-", "-",
      IF(ISNUMBER('Data Table'!T386*1), 'Data Table'!T386,
         IF(ISNUMBER(SEARCH("hrs", 'Data Table'!T386)),
            IFERROR(
               ROUND(SUMPRODUCT(
                  VALUE(LEFT(_xlfn.TEXTSPLIT('Data Table'!T386, CHAR(10)), FIND("-", _xlfn.TEXTSPLIT('Data Table'!T386, CHAR(10)))-1)) *
                  (VALUE(MID(_xlfn.TEXTSPLIT('Data Table'!T386, CHAR(10)), FIND("-", _xlfn.TEXTSPLIT('Data Table'!T386, CHAR(10)))+2,
                  SEARCH("hrs", _xlfn.TEXTSPLIT('Data Table'!T386, CHAR(10)))-SEARCH("-", _xlfn.TEXTSPLIT('Data Table'!T386, CHAR(10)))-2))/12)
               ), 2),
               "-"
            )
         )
      )
   )
)</f>
        <v>8</v>
      </c>
      <c r="S385" s="203" cm="1">
        <f t="array" ref="S385">IF('Data Table'!U386="", "-",
   IF('Data Table'!U386="-", "-",
      IF(ISNUMBER('Data Table'!U386*1), 'Data Table'!U386,
         IF(ISNUMBER(SEARCH("hrs", 'Data Table'!U386)),
            IFERROR(
               ROUND(SUMPRODUCT(
                  VALUE(LEFT(_xlfn.TEXTSPLIT('Data Table'!U386, CHAR(10)), FIND("-", _xlfn.TEXTSPLIT('Data Table'!U386, CHAR(10)))-1)) *
                  (VALUE(MID(_xlfn.TEXTSPLIT('Data Table'!U386, CHAR(10)), FIND("-", _xlfn.TEXTSPLIT('Data Table'!U386, CHAR(10)))+2,
                  SEARCH("hrs", _xlfn.TEXTSPLIT('Data Table'!U386, CHAR(10)))-SEARCH("-", _xlfn.TEXTSPLIT('Data Table'!U386, CHAR(10)))-2))/12)
               ), 2),
               "-"
            )
         )
      )
   )
)</f>
        <v>8</v>
      </c>
      <c r="T385" s="414">
        <f>'Data Table'!X386</f>
        <v>29097.983767605008</v>
      </c>
      <c r="U385" s="414">
        <f>'Data Table'!Y386</f>
        <v>79263</v>
      </c>
      <c r="V385" s="414">
        <f>'Data Table'!Z386</f>
        <v>1080.3909154929577</v>
      </c>
    </row>
    <row r="386" spans="1:22" ht="15.75" customHeight="1">
      <c r="A386" s="405">
        <v>45696</v>
      </c>
      <c r="B386" s="203" cm="1">
        <f t="array" ref="B386">IF('Data Table'!B387="", "-",
   IF('Data Table'!B387="-", "-",
      IF(ISNUMBER('Data Table'!B387*1), 'Data Table'!B387,
         IF(ISNUMBER(SEARCH("hrs", 'Data Table'!B387)),
            IFERROR(
               ROUND(SUMPRODUCT(
                  VALUE(LEFT(_xlfn.TEXTSPLIT('Data Table'!B387, CHAR(10)), FIND("-", _xlfn.TEXTSPLIT('Data Table'!B387, CHAR(10)))-1)) *
                  (VALUE(MID(_xlfn.TEXTSPLIT('Data Table'!B387, CHAR(10)), FIND("-", _xlfn.TEXTSPLIT('Data Table'!B387, CHAR(10)))+2,
                  SEARCH("hrs", _xlfn.TEXTSPLIT('Data Table'!B387, CHAR(10)))-SEARCH("-", _xlfn.TEXTSPLIT('Data Table'!B387, CHAR(10)))-2))/12)
               ), 2),
               "-"
            )
         )
      )
   )
)</f>
        <v>206</v>
      </c>
      <c r="C386" s="203" cm="1">
        <f t="array" ref="C386">IF('Data Table'!C387="", "-",
   IF('Data Table'!C387="-", "-",
      IF(ISNUMBER('Data Table'!C387*1), 'Data Table'!C387,
         IF(ISNUMBER(SEARCH("hrs", 'Data Table'!C387)),
            IFERROR(
               ROUND(SUMPRODUCT(
                  VALUE(LEFT(_xlfn.TEXTSPLIT('Data Table'!C387, CHAR(10)), FIND("-", _xlfn.TEXTSPLIT('Data Table'!C387, CHAR(10)))-1)) *
                  (VALUE(MID(_xlfn.TEXTSPLIT('Data Table'!C387, CHAR(10)), FIND("-", _xlfn.TEXTSPLIT('Data Table'!C387, CHAR(10)))+2,
                  SEARCH("hrs", _xlfn.TEXTSPLIT('Data Table'!C387, CHAR(10)))-SEARCH("-", _xlfn.TEXTSPLIT('Data Table'!C387, CHAR(10)))-2))/12)
               ), 2),
               "-"
            )
         )
      )
   )
)</f>
        <v>134</v>
      </c>
      <c r="D386" s="203" cm="1">
        <f t="array" ref="D386">IF('Data Table'!D387="", "-",
   IF('Data Table'!D387="-", "-",
      IF(ISNUMBER('Data Table'!D387*1), 'Data Table'!D387,
         IF(ISNUMBER(SEARCH("hrs", 'Data Table'!D387)),
            IFERROR(
               ROUND(SUMPRODUCT(
                  VALUE(LEFT(_xlfn.TEXTSPLIT('Data Table'!D387, CHAR(10)), FIND("-", _xlfn.TEXTSPLIT('Data Table'!D387, CHAR(10)))-1)) *
                  (VALUE(MID(_xlfn.TEXTSPLIT('Data Table'!D387, CHAR(10)), FIND("-", _xlfn.TEXTSPLIT('Data Table'!D387, CHAR(10)))+2,
                  SEARCH("hrs", _xlfn.TEXTSPLIT('Data Table'!D387, CHAR(10)))-SEARCH("-", _xlfn.TEXTSPLIT('Data Table'!D387, CHAR(10)))-2))/12)
               ), 2),
               "-"
            )
         )
      )
   )
)</f>
        <v>29</v>
      </c>
      <c r="E386" s="203" cm="1">
        <f t="array" ref="E386">IF('Data Table'!E387="", "-",
   IF('Data Table'!E387="-", "-",
      IF(ISNUMBER('Data Table'!E387*1), 'Data Table'!E387,
         IF(ISNUMBER(SEARCH("hrs", 'Data Table'!E387)),
            IFERROR(
               ROUND(SUMPRODUCT(
                  VALUE(LEFT(_xlfn.TEXTSPLIT('Data Table'!E387, CHAR(10)), FIND("-", _xlfn.TEXTSPLIT('Data Table'!E387, CHAR(10)))-1)) *
                  (VALUE(MID(_xlfn.TEXTSPLIT('Data Table'!E387, CHAR(10)), FIND("-", _xlfn.TEXTSPLIT('Data Table'!E387, CHAR(10)))+2,
                  SEARCH("hrs", _xlfn.TEXTSPLIT('Data Table'!E387, CHAR(10)))-SEARCH("-", _xlfn.TEXTSPLIT('Data Table'!E387, CHAR(10)))-2))/12)
               ), 2),
               "-"
            )
         )
      )
   )
)</f>
        <v>30</v>
      </c>
      <c r="F386" s="203" cm="1">
        <f t="array" ref="F386">IF('Data Table'!F387="", "-",
   IF('Data Table'!F387="-", "-",
      IF(ISNUMBER('Data Table'!F387*1), 'Data Table'!F387,
         IF(ISNUMBER(SEARCH("hrs", 'Data Table'!F387)),
            IFERROR(
               ROUND(SUMPRODUCT(
                  VALUE(LEFT(_xlfn.TEXTSPLIT('Data Table'!F387, CHAR(10)), FIND("-", _xlfn.TEXTSPLIT('Data Table'!F387, CHAR(10)))-1)) *
                  (VALUE(MID(_xlfn.TEXTSPLIT('Data Table'!F387, CHAR(10)), FIND("-", _xlfn.TEXTSPLIT('Data Table'!F387, CHAR(10)))+2,
                  SEARCH("hrs", _xlfn.TEXTSPLIT('Data Table'!F387, CHAR(10)))-SEARCH("-", _xlfn.TEXTSPLIT('Data Table'!F387, CHAR(10)))-2))/12)
               ), 2),
               "-"
            )
         )
      )
   )
)</f>
        <v>9</v>
      </c>
      <c r="G386" s="203" cm="1">
        <f t="array" ref="G386">IF('Data Table'!G387="", "-",
   IF('Data Table'!G387="-", "-",
      IF(ISNUMBER('Data Table'!G387*1), 'Data Table'!G387,
         IF(ISNUMBER(SEARCH("hrs", 'Data Table'!G387)),
            IFERROR(
               ROUND(SUMPRODUCT(
                  VALUE(LEFT(_xlfn.TEXTSPLIT('Data Table'!G387, CHAR(10)), FIND("-", _xlfn.TEXTSPLIT('Data Table'!G387, CHAR(10)))-1)) *
                  (VALUE(MID(_xlfn.TEXTSPLIT('Data Table'!G387, CHAR(10)), FIND("-", _xlfn.TEXTSPLIT('Data Table'!G387, CHAR(10)))+2,
                  SEARCH("hrs", _xlfn.TEXTSPLIT('Data Table'!G387, CHAR(10)))-SEARCH("-", _xlfn.TEXTSPLIT('Data Table'!G387, CHAR(10)))-2))/12)
               ), 2),
               "-"
            )
         )
      )
   )
)</f>
        <v>9</v>
      </c>
      <c r="H386" s="203" cm="1">
        <f t="array" ref="H386">IF('Data Table'!H387="", "-",
   IF('Data Table'!H387="-", "-",
      IF(ISNUMBER('Data Table'!H387*1), 'Data Table'!H387,
         IF(ISNUMBER(SEARCH("hrs", 'Data Table'!H387)),
            IFERROR(
               ROUND(SUMPRODUCT(
                  VALUE(LEFT(_xlfn.TEXTSPLIT('Data Table'!H387, CHAR(10)), FIND("-", _xlfn.TEXTSPLIT('Data Table'!H387, CHAR(10)))-1)) *
                  (VALUE(MID(_xlfn.TEXTSPLIT('Data Table'!H387, CHAR(10)), FIND("-", _xlfn.TEXTSPLIT('Data Table'!H387, CHAR(10)))+2,
                  SEARCH("hrs", _xlfn.TEXTSPLIT('Data Table'!H387, CHAR(10)))-SEARCH("-", _xlfn.TEXTSPLIT('Data Table'!H387, CHAR(10)))-2))/12)
               ), 2),
               "-"
            )
         )
      )
   )
)</f>
        <v>10</v>
      </c>
      <c r="I386" s="203" cm="1">
        <f t="array" ref="I386">IF('Data Table'!I387="", "-",
   IF('Data Table'!I387="-", "-",
      IF(ISNUMBER('Data Table'!I387*1), 'Data Table'!I387,
         IF(ISNUMBER(SEARCH("hrs", 'Data Table'!I387)),
            IFERROR(
               ROUND(SUMPRODUCT(
                  VALUE(LEFT(_xlfn.TEXTSPLIT('Data Table'!I387, CHAR(10)), FIND("-", _xlfn.TEXTSPLIT('Data Table'!I387, CHAR(10)))-1)) *
                  (VALUE(MID(_xlfn.TEXTSPLIT('Data Table'!I387, CHAR(10)), FIND("-", _xlfn.TEXTSPLIT('Data Table'!I387, CHAR(10)))+2,
                  SEARCH("hrs", _xlfn.TEXTSPLIT('Data Table'!I387, CHAR(10)))-SEARCH("-", _xlfn.TEXTSPLIT('Data Table'!I387, CHAR(10)))-2))/12)
               ), 2),
               "-"
            )
         )
      )
   )
)</f>
        <v>11</v>
      </c>
      <c r="J386" s="203" cm="1">
        <f t="array" ref="J386">IF('Data Table'!J387="", "-",
   IF('Data Table'!J387="-", "-",
      IF(ISNUMBER('Data Table'!J387*1), 'Data Table'!J387,
         IF(ISNUMBER(SEARCH("hrs", 'Data Table'!J387)),
            IFERROR(
               ROUND(SUMPRODUCT(
                  VALUE(LEFT(_xlfn.TEXTSPLIT('Data Table'!J387, CHAR(10)), FIND("-", _xlfn.TEXTSPLIT('Data Table'!J387, CHAR(10)))-1)) *
                  (VALUE(MID(_xlfn.TEXTSPLIT('Data Table'!J387, CHAR(10)), FIND("-", _xlfn.TEXTSPLIT('Data Table'!J387, CHAR(10)))+2,
                  SEARCH("hrs", _xlfn.TEXTSPLIT('Data Table'!J387, CHAR(10)))-SEARCH("-", _xlfn.TEXTSPLIT('Data Table'!J387, CHAR(10)))-2))/12)
               ), 2),
               "-"
            )
         )
      )
   )
)</f>
        <v>4</v>
      </c>
      <c r="K386" s="203" cm="1">
        <f t="array" ref="K386">IF('Data Table'!K387="", "-",
   IF('Data Table'!K387="-", "-",
      IF(ISNUMBER('Data Table'!K387*1), 'Data Table'!K387,
         IF(ISNUMBER(SEARCH("hrs", 'Data Table'!K387)),
            IFERROR(
               ROUND(SUMPRODUCT(
                  VALUE(LEFT(_xlfn.TEXTSPLIT('Data Table'!K387, CHAR(10)), FIND("-", _xlfn.TEXTSPLIT('Data Table'!K387, CHAR(10)))-1)) *
                  (VALUE(MID(_xlfn.TEXTSPLIT('Data Table'!K387, CHAR(10)), FIND("-", _xlfn.TEXTSPLIT('Data Table'!K387, CHAR(10)))+2,
                  SEARCH("hrs", _xlfn.TEXTSPLIT('Data Table'!K387, CHAR(10)))-SEARCH("-", _xlfn.TEXTSPLIT('Data Table'!K387, CHAR(10)))-2))/12)
               ), 2),
               "-"
            )
         )
      )
   )
)</f>
        <v>4</v>
      </c>
      <c r="L386" s="203" cm="1">
        <f t="array" ref="L386">IF('Data Table'!N387="", "-",
   IF('Data Table'!N387="-", "-",
      IF(ISNUMBER('Data Table'!N387*1), 'Data Table'!N387,
         IF(ISNUMBER(SEARCH("hrs", 'Data Table'!N387)),
            IFERROR(
               ROUND(SUMPRODUCT(
                  VALUE(LEFT(_xlfn.TEXTSPLIT('Data Table'!N387, CHAR(10)), FIND("-", _xlfn.TEXTSPLIT('Data Table'!N387, CHAR(10)))-1)) *
                  (VALUE(MID(_xlfn.TEXTSPLIT('Data Table'!N387, CHAR(10)), FIND("-", _xlfn.TEXTSPLIT('Data Table'!N387, CHAR(10)))+2,
                  SEARCH("hrs", _xlfn.TEXTSPLIT('Data Table'!N387, CHAR(10)))-SEARCH("-", _xlfn.TEXTSPLIT('Data Table'!N387, CHAR(10)))-2))/12)
               ), 2),
               "-"
            )
         )
      )
   )
)</f>
        <v>1</v>
      </c>
      <c r="M386" s="203" cm="1">
        <f t="array" ref="M386">IF('Data Table'!O387="", "-",
   IF('Data Table'!O387="-", "-",
      IF(ISNUMBER('Data Table'!O387*1), 'Data Table'!O387,
         IF(ISNUMBER(SEARCH("hrs", 'Data Table'!O387)),
            IFERROR(
               ROUND(SUMPRODUCT(
                  VALUE(LEFT(_xlfn.TEXTSPLIT('Data Table'!O387, CHAR(10)), FIND("-", _xlfn.TEXTSPLIT('Data Table'!O387, CHAR(10)))-1)) *
                  (VALUE(MID(_xlfn.TEXTSPLIT('Data Table'!O387, CHAR(10)), FIND("-", _xlfn.TEXTSPLIT('Data Table'!O387, CHAR(10)))+2,
                  SEARCH("hrs", _xlfn.TEXTSPLIT('Data Table'!O387, CHAR(10)))-SEARCH("-", _xlfn.TEXTSPLIT('Data Table'!O387, CHAR(10)))-2))/12)
               ), 2),
               "-"
            )
         )
      )
   )
)</f>
        <v>1</v>
      </c>
      <c r="N386" s="203" cm="1">
        <f t="array" ref="N386">IF('Data Table'!P387="", "-",
   IF('Data Table'!P387="-", "-",
      IF(ISNUMBER('Data Table'!P387*1), 'Data Table'!P387,
         IF(ISNUMBER(SEARCH("hrs", 'Data Table'!P387)),
            IFERROR(
               ROUND(SUMPRODUCT(
                  VALUE(LEFT(_xlfn.TEXTSPLIT('Data Table'!P387, CHAR(10)), FIND("-", _xlfn.TEXTSPLIT('Data Table'!P387, CHAR(10)))-1)) *
                  (VALUE(MID(_xlfn.TEXTSPLIT('Data Table'!P387, CHAR(10)), FIND("-", _xlfn.TEXTSPLIT('Data Table'!P387, CHAR(10)))+2,
                  SEARCH("hrs", _xlfn.TEXTSPLIT('Data Table'!P387, CHAR(10)))-SEARCH("-", _xlfn.TEXTSPLIT('Data Table'!P387, CHAR(10)))-2))/12)
               ), 2),
               "-"
            )
         )
      )
   )
)</f>
        <v>6</v>
      </c>
      <c r="O386" s="203" cm="1">
        <f t="array" ref="O386">IF('Data Table'!Q387="", "-",
   IF('Data Table'!Q387="-", "-",
      IF(ISNUMBER('Data Table'!Q387*1), 'Data Table'!Q387,
         IF(ISNUMBER(SEARCH("hrs", 'Data Table'!Q387)),
            IFERROR(
               ROUND(SUMPRODUCT(
                  VALUE(LEFT(_xlfn.TEXTSPLIT('Data Table'!Q387, CHAR(10)), FIND("-", _xlfn.TEXTSPLIT('Data Table'!Q387, CHAR(10)))-1)) *
                  (VALUE(MID(_xlfn.TEXTSPLIT('Data Table'!Q387, CHAR(10)), FIND("-", _xlfn.TEXTSPLIT('Data Table'!Q387, CHAR(10)))+2,
                  SEARCH("hrs", _xlfn.TEXTSPLIT('Data Table'!Q387, CHAR(10)))-SEARCH("-", _xlfn.TEXTSPLIT('Data Table'!Q387, CHAR(10)))-2))/12)
               ), 2),
               "-"
            )
         )
      )
   )
)</f>
        <v>6</v>
      </c>
      <c r="P386" s="203" cm="1">
        <f t="array" ref="P386">IF('Data Table'!R387="", "-",
   IF('Data Table'!R387="-", "-",
      IF(ISNUMBER('Data Table'!R387*1), 'Data Table'!R387,
         IF(ISNUMBER(SEARCH("hrs", 'Data Table'!R387)),
            IFERROR(
               ROUND(SUMPRODUCT(
                  VALUE(LEFT(_xlfn.TEXTSPLIT('Data Table'!R387, CHAR(10)), FIND("-", _xlfn.TEXTSPLIT('Data Table'!R387, CHAR(10)))-1)) *
                  (VALUE(MID(_xlfn.TEXTSPLIT('Data Table'!R387, CHAR(10)), FIND("-", _xlfn.TEXTSPLIT('Data Table'!R387, CHAR(10)))+2,
                  SEARCH("hrs", _xlfn.TEXTSPLIT('Data Table'!R387, CHAR(10)))-SEARCH("-", _xlfn.TEXTSPLIT('Data Table'!R387, CHAR(10)))-2))/12)
               ), 2),
               "-"
            )
         )
      )
   )
)</f>
        <v>3</v>
      </c>
      <c r="Q386" s="203" cm="1">
        <f t="array" ref="Q386">IF('Data Table'!S387="", "-",
   IF('Data Table'!S387="-", "-",
      IF(ISNUMBER('Data Table'!S387*1), 'Data Table'!S387,
         IF(ISNUMBER(SEARCH("hrs", 'Data Table'!S387)),
            IFERROR(
               ROUND(SUMPRODUCT(
                  VALUE(LEFT(_xlfn.TEXTSPLIT('Data Table'!S387, CHAR(10)), FIND("-", _xlfn.TEXTSPLIT('Data Table'!S387, CHAR(10)))-1)) *
                  (VALUE(MID(_xlfn.TEXTSPLIT('Data Table'!S387, CHAR(10)), FIND("-", _xlfn.TEXTSPLIT('Data Table'!S387, CHAR(10)))+2,
                  SEARCH("hrs", _xlfn.TEXTSPLIT('Data Table'!S387, CHAR(10)))-SEARCH("-", _xlfn.TEXTSPLIT('Data Table'!S387, CHAR(10)))-2))/12)
               ), 2),
               "-"
            )
         )
      )
   )
)</f>
        <v>3</v>
      </c>
      <c r="R386" s="203" cm="1">
        <f t="array" ref="R386">IF('Data Table'!T387="", "-",
   IF('Data Table'!T387="-", "-",
      IF(ISNUMBER('Data Table'!T387*1), 'Data Table'!T387,
         IF(ISNUMBER(SEARCH("hrs", 'Data Table'!T387)),
            IFERROR(
               ROUND(SUMPRODUCT(
                  VALUE(LEFT(_xlfn.TEXTSPLIT('Data Table'!T387, CHAR(10)), FIND("-", _xlfn.TEXTSPLIT('Data Table'!T387, CHAR(10)))-1)) *
                  (VALUE(MID(_xlfn.TEXTSPLIT('Data Table'!T387, CHAR(10)), FIND("-", _xlfn.TEXTSPLIT('Data Table'!T387, CHAR(10)))+2,
                  SEARCH("hrs", _xlfn.TEXTSPLIT('Data Table'!T387, CHAR(10)))-SEARCH("-", _xlfn.TEXTSPLIT('Data Table'!T387, CHAR(10)))-2))/12)
               ), 2),
               "-"
            )
         )
      )
   )
)</f>
        <v>8</v>
      </c>
      <c r="S386" s="203" cm="1">
        <f t="array" ref="S386">IF('Data Table'!U387="", "-",
   IF('Data Table'!U387="-", "-",
      IF(ISNUMBER('Data Table'!U387*1), 'Data Table'!U387,
         IF(ISNUMBER(SEARCH("hrs", 'Data Table'!U387)),
            IFERROR(
               ROUND(SUMPRODUCT(
                  VALUE(LEFT(_xlfn.TEXTSPLIT('Data Table'!U387, CHAR(10)), FIND("-", _xlfn.TEXTSPLIT('Data Table'!U387, CHAR(10)))-1)) *
                  (VALUE(MID(_xlfn.TEXTSPLIT('Data Table'!U387, CHAR(10)), FIND("-", _xlfn.TEXTSPLIT('Data Table'!U387, CHAR(10)))+2,
                  SEARCH("hrs", _xlfn.TEXTSPLIT('Data Table'!U387, CHAR(10)))-SEARCH("-", _xlfn.TEXTSPLIT('Data Table'!U387, CHAR(10)))-2))/12)
               ), 2),
               "-"
            )
         )
      )
   )
)</f>
        <v>8</v>
      </c>
      <c r="T386" s="414">
        <f>'Data Table'!X387</f>
        <v>28347.509387217513</v>
      </c>
      <c r="U386" s="414">
        <f>'Data Table'!Y387</f>
        <v>71985</v>
      </c>
      <c r="V386" s="414">
        <f>'Data Table'!Z387</f>
        <v>1061.8834894081281</v>
      </c>
    </row>
    <row r="387" spans="1:22" ht="15.75" customHeight="1">
      <c r="A387" s="405">
        <v>45697</v>
      </c>
      <c r="B387" s="203" cm="1">
        <f t="array" ref="B387">IF('Data Table'!B388="", "-",
   IF('Data Table'!B388="-", "-",
      IF(ISNUMBER('Data Table'!B388*1), 'Data Table'!B388,
         IF(ISNUMBER(SEARCH("hrs", 'Data Table'!B388)),
            IFERROR(
               ROUND(SUMPRODUCT(
                  VALUE(LEFT(_xlfn.TEXTSPLIT('Data Table'!B388, CHAR(10)), FIND("-", _xlfn.TEXTSPLIT('Data Table'!B388, CHAR(10)))-1)) *
                  (VALUE(MID(_xlfn.TEXTSPLIT('Data Table'!B388, CHAR(10)), FIND("-", _xlfn.TEXTSPLIT('Data Table'!B388, CHAR(10)))+2,
                  SEARCH("hrs", _xlfn.TEXTSPLIT('Data Table'!B388, CHAR(10)))-SEARCH("-", _xlfn.TEXTSPLIT('Data Table'!B388, CHAR(10)))-2))/12)
               ), 2),
               "-"
            )
         )
      )
   )
)</f>
        <v>197</v>
      </c>
      <c r="C387" s="203" cm="1">
        <f t="array" ref="C387">IF('Data Table'!C388="", "-",
   IF('Data Table'!C388="-", "-",
      IF(ISNUMBER('Data Table'!C388*1), 'Data Table'!C388,
         IF(ISNUMBER(SEARCH("hrs", 'Data Table'!C388)),
            IFERROR(
               ROUND(SUMPRODUCT(
                  VALUE(LEFT(_xlfn.TEXTSPLIT('Data Table'!C388, CHAR(10)), FIND("-", _xlfn.TEXTSPLIT('Data Table'!C388, CHAR(10)))-1)) *
                  (VALUE(MID(_xlfn.TEXTSPLIT('Data Table'!C388, CHAR(10)), FIND("-", _xlfn.TEXTSPLIT('Data Table'!C388, CHAR(10)))+2,
                  SEARCH("hrs", _xlfn.TEXTSPLIT('Data Table'!C388, CHAR(10)))-SEARCH("-", _xlfn.TEXTSPLIT('Data Table'!C388, CHAR(10)))-2))/12)
               ), 2),
               "-"
            )
         )
      )
   )
)</f>
        <v>135</v>
      </c>
      <c r="D387" s="203" cm="1">
        <f t="array" ref="D387">IF('Data Table'!D388="", "-",
   IF('Data Table'!D388="-", "-",
      IF(ISNUMBER('Data Table'!D388*1), 'Data Table'!D388,
         IF(ISNUMBER(SEARCH("hrs", 'Data Table'!D388)),
            IFERROR(
               ROUND(SUMPRODUCT(
                  VALUE(LEFT(_xlfn.TEXTSPLIT('Data Table'!D388, CHAR(10)), FIND("-", _xlfn.TEXTSPLIT('Data Table'!D388, CHAR(10)))-1)) *
                  (VALUE(MID(_xlfn.TEXTSPLIT('Data Table'!D388, CHAR(10)), FIND("-", _xlfn.TEXTSPLIT('Data Table'!D388, CHAR(10)))+2,
                  SEARCH("hrs", _xlfn.TEXTSPLIT('Data Table'!D388, CHAR(10)))-SEARCH("-", _xlfn.TEXTSPLIT('Data Table'!D388, CHAR(10)))-2))/12)
               ), 2),
               "-"
            )
         )
      )
   )
)</f>
        <v>30</v>
      </c>
      <c r="E387" s="203" cm="1">
        <f t="array" ref="E387">IF('Data Table'!E388="", "-",
   IF('Data Table'!E388="-", "-",
      IF(ISNUMBER('Data Table'!E388*1), 'Data Table'!E388,
         IF(ISNUMBER(SEARCH("hrs", 'Data Table'!E388)),
            IFERROR(
               ROUND(SUMPRODUCT(
                  VALUE(LEFT(_xlfn.TEXTSPLIT('Data Table'!E388, CHAR(10)), FIND("-", _xlfn.TEXTSPLIT('Data Table'!E388, CHAR(10)))-1)) *
                  (VALUE(MID(_xlfn.TEXTSPLIT('Data Table'!E388, CHAR(10)), FIND("-", _xlfn.TEXTSPLIT('Data Table'!E388, CHAR(10)))+2,
                  SEARCH("hrs", _xlfn.TEXTSPLIT('Data Table'!E388, CHAR(10)))-SEARCH("-", _xlfn.TEXTSPLIT('Data Table'!E388, CHAR(10)))-2))/12)
               ), 2),
               "-"
            )
         )
      )
   )
)</f>
        <v>30</v>
      </c>
      <c r="F387" s="203" cm="1">
        <f t="array" ref="F387">IF('Data Table'!F388="", "-",
   IF('Data Table'!F388="-", "-",
      IF(ISNUMBER('Data Table'!F388*1), 'Data Table'!F388,
         IF(ISNUMBER(SEARCH("hrs", 'Data Table'!F388)),
            IFERROR(
               ROUND(SUMPRODUCT(
                  VALUE(LEFT(_xlfn.TEXTSPLIT('Data Table'!F388, CHAR(10)), FIND("-", _xlfn.TEXTSPLIT('Data Table'!F388, CHAR(10)))-1)) *
                  (VALUE(MID(_xlfn.TEXTSPLIT('Data Table'!F388, CHAR(10)), FIND("-", _xlfn.TEXTSPLIT('Data Table'!F388, CHAR(10)))+2,
                  SEARCH("hrs", _xlfn.TEXTSPLIT('Data Table'!F388, CHAR(10)))-SEARCH("-", _xlfn.TEXTSPLIT('Data Table'!F388, CHAR(10)))-2))/12)
               ), 2),
               "-"
            )
         )
      )
   )
)</f>
        <v>9</v>
      </c>
      <c r="G387" s="203" cm="1">
        <f t="array" ref="G387">IF('Data Table'!G388="", "-",
   IF('Data Table'!G388="-", "-",
      IF(ISNUMBER('Data Table'!G388*1), 'Data Table'!G388,
         IF(ISNUMBER(SEARCH("hrs", 'Data Table'!G388)),
            IFERROR(
               ROUND(SUMPRODUCT(
                  VALUE(LEFT(_xlfn.TEXTSPLIT('Data Table'!G388, CHAR(10)), FIND("-", _xlfn.TEXTSPLIT('Data Table'!G388, CHAR(10)))-1)) *
                  (VALUE(MID(_xlfn.TEXTSPLIT('Data Table'!G388, CHAR(10)), FIND("-", _xlfn.TEXTSPLIT('Data Table'!G388, CHAR(10)))+2,
                  SEARCH("hrs", _xlfn.TEXTSPLIT('Data Table'!G388, CHAR(10)))-SEARCH("-", _xlfn.TEXTSPLIT('Data Table'!G388, CHAR(10)))-2))/12)
               ), 2),
               "-"
            )
         )
      )
   )
)</f>
        <v>9</v>
      </c>
      <c r="H387" s="203" cm="1">
        <f t="array" ref="H387">IF('Data Table'!H388="", "-",
   IF('Data Table'!H388="-", "-",
      IF(ISNUMBER('Data Table'!H388*1), 'Data Table'!H388,
         IF(ISNUMBER(SEARCH("hrs", 'Data Table'!H388)),
            IFERROR(
               ROUND(SUMPRODUCT(
                  VALUE(LEFT(_xlfn.TEXTSPLIT('Data Table'!H388, CHAR(10)), FIND("-", _xlfn.TEXTSPLIT('Data Table'!H388, CHAR(10)))-1)) *
                  (VALUE(MID(_xlfn.TEXTSPLIT('Data Table'!H388, CHAR(10)), FIND("-", _xlfn.TEXTSPLIT('Data Table'!H388, CHAR(10)))+2,
                  SEARCH("hrs", _xlfn.TEXTSPLIT('Data Table'!H388, CHAR(10)))-SEARCH("-", _xlfn.TEXTSPLIT('Data Table'!H388, CHAR(10)))-2))/12)
               ), 2),
               "-"
            )
         )
      )
   )
)</f>
        <v>10</v>
      </c>
      <c r="I387" s="203" cm="1">
        <f t="array" ref="I387">IF('Data Table'!I388="", "-",
   IF('Data Table'!I388="-", "-",
      IF(ISNUMBER('Data Table'!I388*1), 'Data Table'!I388,
         IF(ISNUMBER(SEARCH("hrs", 'Data Table'!I388)),
            IFERROR(
               ROUND(SUMPRODUCT(
                  VALUE(LEFT(_xlfn.TEXTSPLIT('Data Table'!I388, CHAR(10)), FIND("-", _xlfn.TEXTSPLIT('Data Table'!I388, CHAR(10)))-1)) *
                  (VALUE(MID(_xlfn.TEXTSPLIT('Data Table'!I388, CHAR(10)), FIND("-", _xlfn.TEXTSPLIT('Data Table'!I388, CHAR(10)))+2,
                  SEARCH("hrs", _xlfn.TEXTSPLIT('Data Table'!I388, CHAR(10)))-SEARCH("-", _xlfn.TEXTSPLIT('Data Table'!I388, CHAR(10)))-2))/12)
               ), 2),
               "-"
            )
         )
      )
   )
)</f>
        <v>10</v>
      </c>
      <c r="J387" s="203" cm="1">
        <f t="array" ref="J387">IF('Data Table'!J388="", "-",
   IF('Data Table'!J388="-", "-",
      IF(ISNUMBER('Data Table'!J388*1), 'Data Table'!J388,
         IF(ISNUMBER(SEARCH("hrs", 'Data Table'!J388)),
            IFERROR(
               ROUND(SUMPRODUCT(
                  VALUE(LEFT(_xlfn.TEXTSPLIT('Data Table'!J388, CHAR(10)), FIND("-", _xlfn.TEXTSPLIT('Data Table'!J388, CHAR(10)))-1)) *
                  (VALUE(MID(_xlfn.TEXTSPLIT('Data Table'!J388, CHAR(10)), FIND("-", _xlfn.TEXTSPLIT('Data Table'!J388, CHAR(10)))+2,
                  SEARCH("hrs", _xlfn.TEXTSPLIT('Data Table'!J388, CHAR(10)))-SEARCH("-", _xlfn.TEXTSPLIT('Data Table'!J388, CHAR(10)))-2))/12)
               ), 2),
               "-"
            )
         )
      )
   )
)</f>
        <v>4</v>
      </c>
      <c r="K387" s="203" cm="1">
        <f t="array" ref="K387">IF('Data Table'!K388="", "-",
   IF('Data Table'!K388="-", "-",
      IF(ISNUMBER('Data Table'!K388*1), 'Data Table'!K388,
         IF(ISNUMBER(SEARCH("hrs", 'Data Table'!K388)),
            IFERROR(
               ROUND(SUMPRODUCT(
                  VALUE(LEFT(_xlfn.TEXTSPLIT('Data Table'!K388, CHAR(10)), FIND("-", _xlfn.TEXTSPLIT('Data Table'!K388, CHAR(10)))-1)) *
                  (VALUE(MID(_xlfn.TEXTSPLIT('Data Table'!K388, CHAR(10)), FIND("-", _xlfn.TEXTSPLIT('Data Table'!K388, CHAR(10)))+2,
                  SEARCH("hrs", _xlfn.TEXTSPLIT('Data Table'!K388, CHAR(10)))-SEARCH("-", _xlfn.TEXTSPLIT('Data Table'!K388, CHAR(10)))-2))/12)
               ), 2),
               "-"
            )
         )
      )
   )
)</f>
        <v>4</v>
      </c>
      <c r="L387" s="203" cm="1">
        <f t="array" ref="L387">IF('Data Table'!N388="", "-",
   IF('Data Table'!N388="-", "-",
      IF(ISNUMBER('Data Table'!N388*1), 'Data Table'!N388,
         IF(ISNUMBER(SEARCH("hrs", 'Data Table'!N388)),
            IFERROR(
               ROUND(SUMPRODUCT(
                  VALUE(LEFT(_xlfn.TEXTSPLIT('Data Table'!N388, CHAR(10)), FIND("-", _xlfn.TEXTSPLIT('Data Table'!N388, CHAR(10)))-1)) *
                  (VALUE(MID(_xlfn.TEXTSPLIT('Data Table'!N388, CHAR(10)), FIND("-", _xlfn.TEXTSPLIT('Data Table'!N388, CHAR(10)))+2,
                  SEARCH("hrs", _xlfn.TEXTSPLIT('Data Table'!N388, CHAR(10)))-SEARCH("-", _xlfn.TEXTSPLIT('Data Table'!N388, CHAR(10)))-2))/12)
               ), 2),
               "-"
            )
         )
      )
   )
)</f>
        <v>1</v>
      </c>
      <c r="M387" s="203" cm="1">
        <f t="array" ref="M387">IF('Data Table'!O388="", "-",
   IF('Data Table'!O388="-", "-",
      IF(ISNUMBER('Data Table'!O388*1), 'Data Table'!O388,
         IF(ISNUMBER(SEARCH("hrs", 'Data Table'!O388)),
            IFERROR(
               ROUND(SUMPRODUCT(
                  VALUE(LEFT(_xlfn.TEXTSPLIT('Data Table'!O388, CHAR(10)), FIND("-", _xlfn.TEXTSPLIT('Data Table'!O388, CHAR(10)))-1)) *
                  (VALUE(MID(_xlfn.TEXTSPLIT('Data Table'!O388, CHAR(10)), FIND("-", _xlfn.TEXTSPLIT('Data Table'!O388, CHAR(10)))+2,
                  SEARCH("hrs", _xlfn.TEXTSPLIT('Data Table'!O388, CHAR(10)))-SEARCH("-", _xlfn.TEXTSPLIT('Data Table'!O388, CHAR(10)))-2))/12)
               ), 2),
               "-"
            )
         )
      )
   )
)</f>
        <v>1</v>
      </c>
      <c r="N387" s="203" cm="1">
        <f t="array" ref="N387">IF('Data Table'!P388="", "-",
   IF('Data Table'!P388="-", "-",
      IF(ISNUMBER('Data Table'!P388*1), 'Data Table'!P388,
         IF(ISNUMBER(SEARCH("hrs", 'Data Table'!P388)),
            IFERROR(
               ROUND(SUMPRODUCT(
                  VALUE(LEFT(_xlfn.TEXTSPLIT('Data Table'!P388, CHAR(10)), FIND("-", _xlfn.TEXTSPLIT('Data Table'!P388, CHAR(10)))-1)) *
                  (VALUE(MID(_xlfn.TEXTSPLIT('Data Table'!P388, CHAR(10)), FIND("-", _xlfn.TEXTSPLIT('Data Table'!P388, CHAR(10)))+2,
                  SEARCH("hrs", _xlfn.TEXTSPLIT('Data Table'!P388, CHAR(10)))-SEARCH("-", _xlfn.TEXTSPLIT('Data Table'!P388, CHAR(10)))-2))/12)
               ), 2),
               "-"
            )
         )
      )
   )
)</f>
        <v>6</v>
      </c>
      <c r="O387" s="203" cm="1">
        <f t="array" ref="O387">IF('Data Table'!Q388="", "-",
   IF('Data Table'!Q388="-", "-",
      IF(ISNUMBER('Data Table'!Q388*1), 'Data Table'!Q388,
         IF(ISNUMBER(SEARCH("hrs", 'Data Table'!Q388)),
            IFERROR(
               ROUND(SUMPRODUCT(
                  VALUE(LEFT(_xlfn.TEXTSPLIT('Data Table'!Q388, CHAR(10)), FIND("-", _xlfn.TEXTSPLIT('Data Table'!Q388, CHAR(10)))-1)) *
                  (VALUE(MID(_xlfn.TEXTSPLIT('Data Table'!Q388, CHAR(10)), FIND("-", _xlfn.TEXTSPLIT('Data Table'!Q388, CHAR(10)))+2,
                  SEARCH("hrs", _xlfn.TEXTSPLIT('Data Table'!Q388, CHAR(10)))-SEARCH("-", _xlfn.TEXTSPLIT('Data Table'!Q388, CHAR(10)))-2))/12)
               ), 2),
               "-"
            )
         )
      )
   )
)</f>
        <v>6</v>
      </c>
      <c r="P387" s="203" cm="1">
        <f t="array" ref="P387">IF('Data Table'!R388="", "-",
   IF('Data Table'!R388="-", "-",
      IF(ISNUMBER('Data Table'!R388*1), 'Data Table'!R388,
         IF(ISNUMBER(SEARCH("hrs", 'Data Table'!R388)),
            IFERROR(
               ROUND(SUMPRODUCT(
                  VALUE(LEFT(_xlfn.TEXTSPLIT('Data Table'!R388, CHAR(10)), FIND("-", _xlfn.TEXTSPLIT('Data Table'!R388, CHAR(10)))-1)) *
                  (VALUE(MID(_xlfn.TEXTSPLIT('Data Table'!R388, CHAR(10)), FIND("-", _xlfn.TEXTSPLIT('Data Table'!R388, CHAR(10)))+2,
                  SEARCH("hrs", _xlfn.TEXTSPLIT('Data Table'!R388, CHAR(10)))-SEARCH("-", _xlfn.TEXTSPLIT('Data Table'!R388, CHAR(10)))-2))/12)
               ), 2),
               "-"
            )
         )
      )
   )
)</f>
        <v>3</v>
      </c>
      <c r="Q387" s="203" cm="1">
        <f t="array" ref="Q387">IF('Data Table'!S388="", "-",
   IF('Data Table'!S388="-", "-",
      IF(ISNUMBER('Data Table'!S388*1), 'Data Table'!S388,
         IF(ISNUMBER(SEARCH("hrs", 'Data Table'!S388)),
            IFERROR(
               ROUND(SUMPRODUCT(
                  VALUE(LEFT(_xlfn.TEXTSPLIT('Data Table'!S388, CHAR(10)), FIND("-", _xlfn.TEXTSPLIT('Data Table'!S388, CHAR(10)))-1)) *
                  (VALUE(MID(_xlfn.TEXTSPLIT('Data Table'!S388, CHAR(10)), FIND("-", _xlfn.TEXTSPLIT('Data Table'!S388, CHAR(10)))+2,
                  SEARCH("hrs", _xlfn.TEXTSPLIT('Data Table'!S388, CHAR(10)))-SEARCH("-", _xlfn.TEXTSPLIT('Data Table'!S388, CHAR(10)))-2))/12)
               ), 2),
               "-"
            )
         )
      )
   )
)</f>
        <v>3</v>
      </c>
      <c r="R387" s="203" cm="1">
        <f t="array" ref="R387">IF('Data Table'!T388="", "-",
   IF('Data Table'!T388="-", "-",
      IF(ISNUMBER('Data Table'!T388*1), 'Data Table'!T388,
         IF(ISNUMBER(SEARCH("hrs", 'Data Table'!T388)),
            IFERROR(
               ROUND(SUMPRODUCT(
                  VALUE(LEFT(_xlfn.TEXTSPLIT('Data Table'!T388, CHAR(10)), FIND("-", _xlfn.TEXTSPLIT('Data Table'!T388, CHAR(10)))-1)) *
                  (VALUE(MID(_xlfn.TEXTSPLIT('Data Table'!T388, CHAR(10)), FIND("-", _xlfn.TEXTSPLIT('Data Table'!T388, CHAR(10)))+2,
                  SEARCH("hrs", _xlfn.TEXTSPLIT('Data Table'!T388, CHAR(10)))-SEARCH("-", _xlfn.TEXTSPLIT('Data Table'!T388, CHAR(10)))-2))/12)
               ), 2),
               "-"
            )
         )
      )
   )
)</f>
        <v>8</v>
      </c>
      <c r="S387" s="203" cm="1">
        <f t="array" ref="S387">IF('Data Table'!U388="", "-",
   IF('Data Table'!U388="-", "-",
      IF(ISNUMBER('Data Table'!U388*1), 'Data Table'!U388,
         IF(ISNUMBER(SEARCH("hrs", 'Data Table'!U388)),
            IFERROR(
               ROUND(SUMPRODUCT(
                  VALUE(LEFT(_xlfn.TEXTSPLIT('Data Table'!U388, CHAR(10)), FIND("-", _xlfn.TEXTSPLIT('Data Table'!U388, CHAR(10)))-1)) *
                  (VALUE(MID(_xlfn.TEXTSPLIT('Data Table'!U388, CHAR(10)), FIND("-", _xlfn.TEXTSPLIT('Data Table'!U388, CHAR(10)))+2,
                  SEARCH("hrs", _xlfn.TEXTSPLIT('Data Table'!U388, CHAR(10)))-SEARCH("-", _xlfn.TEXTSPLIT('Data Table'!U388, CHAR(10)))-2))/12)
               ), 2),
               "-"
            )
         )
      )
   )
)</f>
        <v>8</v>
      </c>
      <c r="T387" s="414">
        <f>'Data Table'!X388</f>
        <v>21298.02419079993</v>
      </c>
      <c r="U387" s="414">
        <f>'Data Table'!Y388</f>
        <v>67495</v>
      </c>
      <c r="V387" s="414">
        <f>'Data Table'!Z388</f>
        <v>925.81984667802385</v>
      </c>
    </row>
    <row r="388" spans="1:22" ht="15.75" customHeight="1">
      <c r="A388" s="405">
        <v>45698</v>
      </c>
      <c r="B388" s="203" cm="1">
        <f t="array" ref="B388">IF('Data Table'!B389="", "-",
   IF('Data Table'!B389="-", "-",
      IF(ISNUMBER('Data Table'!B389*1), 'Data Table'!B389,
         IF(ISNUMBER(SEARCH("hrs", 'Data Table'!B389)),
            IFERROR(
               ROUND(SUMPRODUCT(
                  VALUE(LEFT(_xlfn.TEXTSPLIT('Data Table'!B389, CHAR(10)), FIND("-", _xlfn.TEXTSPLIT('Data Table'!B389, CHAR(10)))-1)) *
                  (VALUE(MID(_xlfn.TEXTSPLIT('Data Table'!B389, CHAR(10)), FIND("-", _xlfn.TEXTSPLIT('Data Table'!B389, CHAR(10)))+2,
                  SEARCH("hrs", _xlfn.TEXTSPLIT('Data Table'!B389, CHAR(10)))-SEARCH("-", _xlfn.TEXTSPLIT('Data Table'!B389, CHAR(10)))-2))/12)
               ), 2),
               "-"
            )
         )
      )
   )
)</f>
        <v>195</v>
      </c>
      <c r="C388" s="203" cm="1">
        <f t="array" ref="C388">IF('Data Table'!C389="", "-",
   IF('Data Table'!C389="-", "-",
      IF(ISNUMBER('Data Table'!C389*1), 'Data Table'!C389,
         IF(ISNUMBER(SEARCH("hrs", 'Data Table'!C389)),
            IFERROR(
               ROUND(SUMPRODUCT(
                  VALUE(LEFT(_xlfn.TEXTSPLIT('Data Table'!C389, CHAR(10)), FIND("-", _xlfn.TEXTSPLIT('Data Table'!C389, CHAR(10)))-1)) *
                  (VALUE(MID(_xlfn.TEXTSPLIT('Data Table'!C389, CHAR(10)), FIND("-", _xlfn.TEXTSPLIT('Data Table'!C389, CHAR(10)))+2,
                  SEARCH("hrs", _xlfn.TEXTSPLIT('Data Table'!C389, CHAR(10)))-SEARCH("-", _xlfn.TEXTSPLIT('Data Table'!C389, CHAR(10)))-2))/12)
               ), 2),
               "-"
            )
         )
      )
   )
)</f>
        <v>130</v>
      </c>
      <c r="D388" s="203" cm="1">
        <f t="array" ref="D388">IF('Data Table'!D389="", "-",
   IF('Data Table'!D389="-", "-",
      IF(ISNUMBER('Data Table'!D389*1), 'Data Table'!D389,
         IF(ISNUMBER(SEARCH("hrs", 'Data Table'!D389)),
            IFERROR(
               ROUND(SUMPRODUCT(
                  VALUE(LEFT(_xlfn.TEXTSPLIT('Data Table'!D389, CHAR(10)), FIND("-", _xlfn.TEXTSPLIT('Data Table'!D389, CHAR(10)))-1)) *
                  (VALUE(MID(_xlfn.TEXTSPLIT('Data Table'!D389, CHAR(10)), FIND("-", _xlfn.TEXTSPLIT('Data Table'!D389, CHAR(10)))+2,
                  SEARCH("hrs", _xlfn.TEXTSPLIT('Data Table'!D389, CHAR(10)))-SEARCH("-", _xlfn.TEXTSPLIT('Data Table'!D389, CHAR(10)))-2))/12)
               ), 2),
               "-"
            )
         )
      )
   )
)</f>
        <v>29</v>
      </c>
      <c r="E388" s="203" cm="1">
        <f t="array" ref="E388">IF('Data Table'!E389="", "-",
   IF('Data Table'!E389="-", "-",
      IF(ISNUMBER('Data Table'!E389*1), 'Data Table'!E389,
         IF(ISNUMBER(SEARCH("hrs", 'Data Table'!E389)),
            IFERROR(
               ROUND(SUMPRODUCT(
                  VALUE(LEFT(_xlfn.TEXTSPLIT('Data Table'!E389, CHAR(10)), FIND("-", _xlfn.TEXTSPLIT('Data Table'!E389, CHAR(10)))-1)) *
                  (VALUE(MID(_xlfn.TEXTSPLIT('Data Table'!E389, CHAR(10)), FIND("-", _xlfn.TEXTSPLIT('Data Table'!E389, CHAR(10)))+2,
                  SEARCH("hrs", _xlfn.TEXTSPLIT('Data Table'!E389, CHAR(10)))-SEARCH("-", _xlfn.TEXTSPLIT('Data Table'!E389, CHAR(10)))-2))/12)
               ), 2),
               "-"
            )
         )
      )
   )
)</f>
        <v>30</v>
      </c>
      <c r="F388" s="203" cm="1">
        <f t="array" ref="F388">IF('Data Table'!F389="", "-",
   IF('Data Table'!F389="-", "-",
      IF(ISNUMBER('Data Table'!F389*1), 'Data Table'!F389,
         IF(ISNUMBER(SEARCH("hrs", 'Data Table'!F389)),
            IFERROR(
               ROUND(SUMPRODUCT(
                  VALUE(LEFT(_xlfn.TEXTSPLIT('Data Table'!F389, CHAR(10)), FIND("-", _xlfn.TEXTSPLIT('Data Table'!F389, CHAR(10)))-1)) *
                  (VALUE(MID(_xlfn.TEXTSPLIT('Data Table'!F389, CHAR(10)), FIND("-", _xlfn.TEXTSPLIT('Data Table'!F389, CHAR(10)))+2,
                  SEARCH("hrs", _xlfn.TEXTSPLIT('Data Table'!F389, CHAR(10)))-SEARCH("-", _xlfn.TEXTSPLIT('Data Table'!F389, CHAR(10)))-2))/12)
               ), 2),
               "-"
            )
         )
      )
   )
)</f>
        <v>9</v>
      </c>
      <c r="G388" s="203" cm="1">
        <f t="array" ref="G388">IF('Data Table'!G389="", "-",
   IF('Data Table'!G389="-", "-",
      IF(ISNUMBER('Data Table'!G389*1), 'Data Table'!G389,
         IF(ISNUMBER(SEARCH("hrs", 'Data Table'!G389)),
            IFERROR(
               ROUND(SUMPRODUCT(
                  VALUE(LEFT(_xlfn.TEXTSPLIT('Data Table'!G389, CHAR(10)), FIND("-", _xlfn.TEXTSPLIT('Data Table'!G389, CHAR(10)))-1)) *
                  (VALUE(MID(_xlfn.TEXTSPLIT('Data Table'!G389, CHAR(10)), FIND("-", _xlfn.TEXTSPLIT('Data Table'!G389, CHAR(10)))+2,
                  SEARCH("hrs", _xlfn.TEXTSPLIT('Data Table'!G389, CHAR(10)))-SEARCH("-", _xlfn.TEXTSPLIT('Data Table'!G389, CHAR(10)))-2))/12)
               ), 2),
               "-"
            )
         )
      )
   )
)</f>
        <v>9</v>
      </c>
      <c r="H388" s="203" cm="1">
        <f t="array" ref="H388">IF('Data Table'!H389="", "-",
   IF('Data Table'!H389="-", "-",
      IF(ISNUMBER('Data Table'!H389*1), 'Data Table'!H389,
         IF(ISNUMBER(SEARCH("hrs", 'Data Table'!H389)),
            IFERROR(
               ROUND(SUMPRODUCT(
                  VALUE(LEFT(_xlfn.TEXTSPLIT('Data Table'!H389, CHAR(10)), FIND("-", _xlfn.TEXTSPLIT('Data Table'!H389, CHAR(10)))-1)) *
                  (VALUE(MID(_xlfn.TEXTSPLIT('Data Table'!H389, CHAR(10)), FIND("-", _xlfn.TEXTSPLIT('Data Table'!H389, CHAR(10)))+2,
                  SEARCH("hrs", _xlfn.TEXTSPLIT('Data Table'!H389, CHAR(10)))-SEARCH("-", _xlfn.TEXTSPLIT('Data Table'!H389, CHAR(10)))-2))/12)
               ), 2),
               "-"
            )
         )
      )
   )
)</f>
        <v>9</v>
      </c>
      <c r="I388" s="203" cm="1">
        <f t="array" ref="I388">IF('Data Table'!I389="", "-",
   IF('Data Table'!I389="-", "-",
      IF(ISNUMBER('Data Table'!I389*1), 'Data Table'!I389,
         IF(ISNUMBER(SEARCH("hrs", 'Data Table'!I389)),
            IFERROR(
               ROUND(SUMPRODUCT(
                  VALUE(LEFT(_xlfn.TEXTSPLIT('Data Table'!I389, CHAR(10)), FIND("-", _xlfn.TEXTSPLIT('Data Table'!I389, CHAR(10)))-1)) *
                  (VALUE(MID(_xlfn.TEXTSPLIT('Data Table'!I389, CHAR(10)), FIND("-", _xlfn.TEXTSPLIT('Data Table'!I389, CHAR(10)))+2,
                  SEARCH("hrs", _xlfn.TEXTSPLIT('Data Table'!I389, CHAR(10)))-SEARCH("-", _xlfn.TEXTSPLIT('Data Table'!I389, CHAR(10)))-2))/12)
               ), 2),
               "-"
            )
         )
      )
   )
)</f>
        <v>10</v>
      </c>
      <c r="J388" s="203" cm="1">
        <f t="array" ref="J388">IF('Data Table'!J389="", "-",
   IF('Data Table'!J389="-", "-",
      IF(ISNUMBER('Data Table'!J389*1), 'Data Table'!J389,
         IF(ISNUMBER(SEARCH("hrs", 'Data Table'!J389)),
            IFERROR(
               ROUND(SUMPRODUCT(
                  VALUE(LEFT(_xlfn.TEXTSPLIT('Data Table'!J389, CHAR(10)), FIND("-", _xlfn.TEXTSPLIT('Data Table'!J389, CHAR(10)))-1)) *
                  (VALUE(MID(_xlfn.TEXTSPLIT('Data Table'!J389, CHAR(10)), FIND("-", _xlfn.TEXTSPLIT('Data Table'!J389, CHAR(10)))+2,
                  SEARCH("hrs", _xlfn.TEXTSPLIT('Data Table'!J389, CHAR(10)))-SEARCH("-", _xlfn.TEXTSPLIT('Data Table'!J389, CHAR(10)))-2))/12)
               ), 2),
               "-"
            )
         )
      )
   )
)</f>
        <v>3</v>
      </c>
      <c r="K388" s="203" cm="1">
        <f t="array" ref="K388">IF('Data Table'!K389="", "-",
   IF('Data Table'!K389="-", "-",
      IF(ISNUMBER('Data Table'!K389*1), 'Data Table'!K389,
         IF(ISNUMBER(SEARCH("hrs", 'Data Table'!K389)),
            IFERROR(
               ROUND(SUMPRODUCT(
                  VALUE(LEFT(_xlfn.TEXTSPLIT('Data Table'!K389, CHAR(10)), FIND("-", _xlfn.TEXTSPLIT('Data Table'!K389, CHAR(10)))-1)) *
                  (VALUE(MID(_xlfn.TEXTSPLIT('Data Table'!K389, CHAR(10)), FIND("-", _xlfn.TEXTSPLIT('Data Table'!K389, CHAR(10)))+2,
                  SEARCH("hrs", _xlfn.TEXTSPLIT('Data Table'!K389, CHAR(10)))-SEARCH("-", _xlfn.TEXTSPLIT('Data Table'!K389, CHAR(10)))-2))/12)
               ), 2),
               "-"
            )
         )
      )
   )
)</f>
        <v>3</v>
      </c>
      <c r="L388" s="203" cm="1">
        <f t="array" ref="L388">IF('Data Table'!N389="", "-",
   IF('Data Table'!N389="-", "-",
      IF(ISNUMBER('Data Table'!N389*1), 'Data Table'!N389,
         IF(ISNUMBER(SEARCH("hrs", 'Data Table'!N389)),
            IFERROR(
               ROUND(SUMPRODUCT(
                  VALUE(LEFT(_xlfn.TEXTSPLIT('Data Table'!N389, CHAR(10)), FIND("-", _xlfn.TEXTSPLIT('Data Table'!N389, CHAR(10)))-1)) *
                  (VALUE(MID(_xlfn.TEXTSPLIT('Data Table'!N389, CHAR(10)), FIND("-", _xlfn.TEXTSPLIT('Data Table'!N389, CHAR(10)))+2,
                  SEARCH("hrs", _xlfn.TEXTSPLIT('Data Table'!N389, CHAR(10)))-SEARCH("-", _xlfn.TEXTSPLIT('Data Table'!N389, CHAR(10)))-2))/12)
               ), 2),
               "-"
            )
         )
      )
   )
)</f>
        <v>2</v>
      </c>
      <c r="M388" s="203" cm="1">
        <f t="array" ref="M388">IF('Data Table'!O389="", "-",
   IF('Data Table'!O389="-", "-",
      IF(ISNUMBER('Data Table'!O389*1), 'Data Table'!O389,
         IF(ISNUMBER(SEARCH("hrs", 'Data Table'!O389)),
            IFERROR(
               ROUND(SUMPRODUCT(
                  VALUE(LEFT(_xlfn.TEXTSPLIT('Data Table'!O389, CHAR(10)), FIND("-", _xlfn.TEXTSPLIT('Data Table'!O389, CHAR(10)))-1)) *
                  (VALUE(MID(_xlfn.TEXTSPLIT('Data Table'!O389, CHAR(10)), FIND("-", _xlfn.TEXTSPLIT('Data Table'!O389, CHAR(10)))+2,
                  SEARCH("hrs", _xlfn.TEXTSPLIT('Data Table'!O389, CHAR(10)))-SEARCH("-", _xlfn.TEXTSPLIT('Data Table'!O389, CHAR(10)))-2))/12)
               ), 2),
               "-"
            )
         )
      )
   )
)</f>
        <v>1</v>
      </c>
      <c r="N388" s="203" cm="1">
        <f t="array" ref="N388">IF('Data Table'!P389="", "-",
   IF('Data Table'!P389="-", "-",
      IF(ISNUMBER('Data Table'!P389*1), 'Data Table'!P389,
         IF(ISNUMBER(SEARCH("hrs", 'Data Table'!P389)),
            IFERROR(
               ROUND(SUMPRODUCT(
                  VALUE(LEFT(_xlfn.TEXTSPLIT('Data Table'!P389, CHAR(10)), FIND("-", _xlfn.TEXTSPLIT('Data Table'!P389, CHAR(10)))-1)) *
                  (VALUE(MID(_xlfn.TEXTSPLIT('Data Table'!P389, CHAR(10)), FIND("-", _xlfn.TEXTSPLIT('Data Table'!P389, CHAR(10)))+2,
                  SEARCH("hrs", _xlfn.TEXTSPLIT('Data Table'!P389, CHAR(10)))-SEARCH("-", _xlfn.TEXTSPLIT('Data Table'!P389, CHAR(10)))-2))/12)
               ), 2),
               "-"
            )
         )
      )
   )
)</f>
        <v>7</v>
      </c>
      <c r="O388" s="203" cm="1">
        <f t="array" ref="O388">IF('Data Table'!Q389="", "-",
   IF('Data Table'!Q389="-", "-",
      IF(ISNUMBER('Data Table'!Q389*1), 'Data Table'!Q389,
         IF(ISNUMBER(SEARCH("hrs", 'Data Table'!Q389)),
            IFERROR(
               ROUND(SUMPRODUCT(
                  VALUE(LEFT(_xlfn.TEXTSPLIT('Data Table'!Q389, CHAR(10)), FIND("-", _xlfn.TEXTSPLIT('Data Table'!Q389, CHAR(10)))-1)) *
                  (VALUE(MID(_xlfn.TEXTSPLIT('Data Table'!Q389, CHAR(10)), FIND("-", _xlfn.TEXTSPLIT('Data Table'!Q389, CHAR(10)))+2,
                  SEARCH("hrs", _xlfn.TEXTSPLIT('Data Table'!Q389, CHAR(10)))-SEARCH("-", _xlfn.TEXTSPLIT('Data Table'!Q389, CHAR(10)))-2))/12)
               ), 2),
               "-"
            )
         )
      )
   )
)</f>
        <v>6</v>
      </c>
      <c r="P388" s="203" cm="1">
        <f t="array" ref="P388">IF('Data Table'!R389="", "-",
   IF('Data Table'!R389="-", "-",
      IF(ISNUMBER('Data Table'!R389*1), 'Data Table'!R389,
         IF(ISNUMBER(SEARCH("hrs", 'Data Table'!R389)),
            IFERROR(
               ROUND(SUMPRODUCT(
                  VALUE(LEFT(_xlfn.TEXTSPLIT('Data Table'!R389, CHAR(10)), FIND("-", _xlfn.TEXTSPLIT('Data Table'!R389, CHAR(10)))-1)) *
                  (VALUE(MID(_xlfn.TEXTSPLIT('Data Table'!R389, CHAR(10)), FIND("-", _xlfn.TEXTSPLIT('Data Table'!R389, CHAR(10)))+2,
                  SEARCH("hrs", _xlfn.TEXTSPLIT('Data Table'!R389, CHAR(10)))-SEARCH("-", _xlfn.TEXTSPLIT('Data Table'!R389, CHAR(10)))-2))/12)
               ), 2),
               "-"
            )
         )
      )
   )
)</f>
        <v>3</v>
      </c>
      <c r="Q388" s="203" cm="1">
        <f t="array" ref="Q388">IF('Data Table'!S389="", "-",
   IF('Data Table'!S389="-", "-",
      IF(ISNUMBER('Data Table'!S389*1), 'Data Table'!S389,
         IF(ISNUMBER(SEARCH("hrs", 'Data Table'!S389)),
            IFERROR(
               ROUND(SUMPRODUCT(
                  VALUE(LEFT(_xlfn.TEXTSPLIT('Data Table'!S389, CHAR(10)), FIND("-", _xlfn.TEXTSPLIT('Data Table'!S389, CHAR(10)))-1)) *
                  (VALUE(MID(_xlfn.TEXTSPLIT('Data Table'!S389, CHAR(10)), FIND("-", _xlfn.TEXTSPLIT('Data Table'!S389, CHAR(10)))+2,
                  SEARCH("hrs", _xlfn.TEXTSPLIT('Data Table'!S389, CHAR(10)))-SEARCH("-", _xlfn.TEXTSPLIT('Data Table'!S389, CHAR(10)))-2))/12)
               ), 2),
               "-"
            )
         )
      )
   )
)</f>
        <v>3</v>
      </c>
      <c r="R388" s="203" cm="1">
        <f t="array" ref="R388">IF('Data Table'!T389="", "-",
   IF('Data Table'!T389="-", "-",
      IF(ISNUMBER('Data Table'!T389*1), 'Data Table'!T389,
         IF(ISNUMBER(SEARCH("hrs", 'Data Table'!T389)),
            IFERROR(
               ROUND(SUMPRODUCT(
                  VALUE(LEFT(_xlfn.TEXTSPLIT('Data Table'!T389, CHAR(10)), FIND("-", _xlfn.TEXTSPLIT('Data Table'!T389, CHAR(10)))-1)) *
                  (VALUE(MID(_xlfn.TEXTSPLIT('Data Table'!T389, CHAR(10)), FIND("-", _xlfn.TEXTSPLIT('Data Table'!T389, CHAR(10)))+2,
                  SEARCH("hrs", _xlfn.TEXTSPLIT('Data Table'!T389, CHAR(10)))-SEARCH("-", _xlfn.TEXTSPLIT('Data Table'!T389, CHAR(10)))-2))/12)
               ), 2),
               "-"
            )
         )
      )
   )
)</f>
        <v>8</v>
      </c>
      <c r="S388" s="203" cm="1">
        <f t="array" ref="S388">IF('Data Table'!U389="", "-",
   IF('Data Table'!U389="-", "-",
      IF(ISNUMBER('Data Table'!U389*1), 'Data Table'!U389,
         IF(ISNUMBER(SEARCH("hrs", 'Data Table'!U389)),
            IFERROR(
               ROUND(SUMPRODUCT(
                  VALUE(LEFT(_xlfn.TEXTSPLIT('Data Table'!U389, CHAR(10)), FIND("-", _xlfn.TEXTSPLIT('Data Table'!U389, CHAR(10)))-1)) *
                  (VALUE(MID(_xlfn.TEXTSPLIT('Data Table'!U389, CHAR(10)), FIND("-", _xlfn.TEXTSPLIT('Data Table'!U389, CHAR(10)))+2,
                  SEARCH("hrs", _xlfn.TEXTSPLIT('Data Table'!U389, CHAR(10)))-SEARCH("-", _xlfn.TEXTSPLIT('Data Table'!U389, CHAR(10)))-2))/12)
               ), 2),
               "-"
            )
         )
      )
   )
)</f>
        <v>8</v>
      </c>
      <c r="T388" s="414">
        <f>'Data Table'!X389</f>
        <v>29143.325319396801</v>
      </c>
      <c r="U388" s="414">
        <f>'Data Table'!Y389</f>
        <v>71300</v>
      </c>
      <c r="V388" s="414">
        <f>'Data Table'!Z389</f>
        <v>992.20267131242736</v>
      </c>
    </row>
    <row r="389" spans="1:22" ht="15.75" customHeight="1">
      <c r="A389" s="405">
        <v>45699</v>
      </c>
      <c r="B389" s="203" cm="1">
        <f t="array" ref="B389">IF('Data Table'!B390="", "-",
   IF('Data Table'!B390="-", "-",
      IF(ISNUMBER('Data Table'!B390*1), 'Data Table'!B390,
         IF(ISNUMBER(SEARCH("hrs", 'Data Table'!B390)),
            IFERROR(
               ROUND(SUMPRODUCT(
                  VALUE(LEFT(_xlfn.TEXTSPLIT('Data Table'!B390, CHAR(10)), FIND("-", _xlfn.TEXTSPLIT('Data Table'!B390, CHAR(10)))-1)) *
                  (VALUE(MID(_xlfn.TEXTSPLIT('Data Table'!B390, CHAR(10)), FIND("-", _xlfn.TEXTSPLIT('Data Table'!B390, CHAR(10)))+2,
                  SEARCH("hrs", _xlfn.TEXTSPLIT('Data Table'!B390, CHAR(10)))-SEARCH("-", _xlfn.TEXTSPLIT('Data Table'!B390, CHAR(10)))-2))/12)
               ), 2),
               "-"
            )
         )
      )
   )
)</f>
        <v>180</v>
      </c>
      <c r="C389" s="203" cm="1">
        <f t="array" ref="C389">IF('Data Table'!C390="", "-",
   IF('Data Table'!C390="-", "-",
      IF(ISNUMBER('Data Table'!C390*1), 'Data Table'!C390,
         IF(ISNUMBER(SEARCH("hrs", 'Data Table'!C390)),
            IFERROR(
               ROUND(SUMPRODUCT(
                  VALUE(LEFT(_xlfn.TEXTSPLIT('Data Table'!C390, CHAR(10)), FIND("-", _xlfn.TEXTSPLIT('Data Table'!C390, CHAR(10)))-1)) *
                  (VALUE(MID(_xlfn.TEXTSPLIT('Data Table'!C390, CHAR(10)), FIND("-", _xlfn.TEXTSPLIT('Data Table'!C390, CHAR(10)))+2,
                  SEARCH("hrs", _xlfn.TEXTSPLIT('Data Table'!C390, CHAR(10)))-SEARCH("-", _xlfn.TEXTSPLIT('Data Table'!C390, CHAR(10)))-2))/12)
               ), 2),
               "-"
            )
         )
      )
   )
)</f>
        <v>189</v>
      </c>
      <c r="D389" s="203" cm="1">
        <f t="array" ref="D389">IF('Data Table'!D390="", "-",
   IF('Data Table'!D390="-", "-",
      IF(ISNUMBER('Data Table'!D390*1), 'Data Table'!D390,
         IF(ISNUMBER(SEARCH("hrs", 'Data Table'!D390)),
            IFERROR(
               ROUND(SUMPRODUCT(
                  VALUE(LEFT(_xlfn.TEXTSPLIT('Data Table'!D390, CHAR(10)), FIND("-", _xlfn.TEXTSPLIT('Data Table'!D390, CHAR(10)))-1)) *
                  (VALUE(MID(_xlfn.TEXTSPLIT('Data Table'!D390, CHAR(10)), FIND("-", _xlfn.TEXTSPLIT('Data Table'!D390, CHAR(10)))+2,
                  SEARCH("hrs", _xlfn.TEXTSPLIT('Data Table'!D390, CHAR(10)))-SEARCH("-", _xlfn.TEXTSPLIT('Data Table'!D390, CHAR(10)))-2))/12)
               ), 2),
               "-"
            )
         )
      )
   )
)</f>
        <v>30</v>
      </c>
      <c r="E389" s="203" cm="1">
        <f t="array" ref="E389">IF('Data Table'!E390="", "-",
   IF('Data Table'!E390="-", "-",
      IF(ISNUMBER('Data Table'!E390*1), 'Data Table'!E390,
         IF(ISNUMBER(SEARCH("hrs", 'Data Table'!E390)),
            IFERROR(
               ROUND(SUMPRODUCT(
                  VALUE(LEFT(_xlfn.TEXTSPLIT('Data Table'!E390, CHAR(10)), FIND("-", _xlfn.TEXTSPLIT('Data Table'!E390, CHAR(10)))-1)) *
                  (VALUE(MID(_xlfn.TEXTSPLIT('Data Table'!E390, CHAR(10)), FIND("-", _xlfn.TEXTSPLIT('Data Table'!E390, CHAR(10)))+2,
                  SEARCH("hrs", _xlfn.TEXTSPLIT('Data Table'!E390, CHAR(10)))-SEARCH("-", _xlfn.TEXTSPLIT('Data Table'!E390, CHAR(10)))-2))/12)
               ), 2),
               "-"
            )
         )
      )
   )
)</f>
        <v>30</v>
      </c>
      <c r="F389" s="203" cm="1">
        <f t="array" ref="F389">IF('Data Table'!F390="", "-",
   IF('Data Table'!F390="-", "-",
      IF(ISNUMBER('Data Table'!F390*1), 'Data Table'!F390,
         IF(ISNUMBER(SEARCH("hrs", 'Data Table'!F390)),
            IFERROR(
               ROUND(SUMPRODUCT(
                  VALUE(LEFT(_xlfn.TEXTSPLIT('Data Table'!F390, CHAR(10)), FIND("-", _xlfn.TEXTSPLIT('Data Table'!F390, CHAR(10)))-1)) *
                  (VALUE(MID(_xlfn.TEXTSPLIT('Data Table'!F390, CHAR(10)), FIND("-", _xlfn.TEXTSPLIT('Data Table'!F390, CHAR(10)))+2,
                  SEARCH("hrs", _xlfn.TEXTSPLIT('Data Table'!F390, CHAR(10)))-SEARCH("-", _xlfn.TEXTSPLIT('Data Table'!F390, CHAR(10)))-2))/12)
               ), 2),
               "-"
            )
         )
      )
   )
)</f>
        <v>9</v>
      </c>
      <c r="G389" s="203" cm="1">
        <f t="array" ref="G389">IF('Data Table'!G390="", "-",
   IF('Data Table'!G390="-", "-",
      IF(ISNUMBER('Data Table'!G390*1), 'Data Table'!G390,
         IF(ISNUMBER(SEARCH("hrs", 'Data Table'!G390)),
            IFERROR(
               ROUND(SUMPRODUCT(
                  VALUE(LEFT(_xlfn.TEXTSPLIT('Data Table'!G390, CHAR(10)), FIND("-", _xlfn.TEXTSPLIT('Data Table'!G390, CHAR(10)))-1)) *
                  (VALUE(MID(_xlfn.TEXTSPLIT('Data Table'!G390, CHAR(10)), FIND("-", _xlfn.TEXTSPLIT('Data Table'!G390, CHAR(10)))+2,
                  SEARCH("hrs", _xlfn.TEXTSPLIT('Data Table'!G390, CHAR(10)))-SEARCH("-", _xlfn.TEXTSPLIT('Data Table'!G390, CHAR(10)))-2))/12)
               ), 2),
               "-"
            )
         )
      )
   )
)</f>
        <v>9</v>
      </c>
      <c r="H389" s="203" cm="1">
        <f t="array" ref="H389">IF('Data Table'!H390="", "-",
   IF('Data Table'!H390="-", "-",
      IF(ISNUMBER('Data Table'!H390*1), 'Data Table'!H390,
         IF(ISNUMBER(SEARCH("hrs", 'Data Table'!H390)),
            IFERROR(
               ROUND(SUMPRODUCT(
                  VALUE(LEFT(_xlfn.TEXTSPLIT('Data Table'!H390, CHAR(10)), FIND("-", _xlfn.TEXTSPLIT('Data Table'!H390, CHAR(10)))-1)) *
                  (VALUE(MID(_xlfn.TEXTSPLIT('Data Table'!H390, CHAR(10)), FIND("-", _xlfn.TEXTSPLIT('Data Table'!H390, CHAR(10)))+2,
                  SEARCH("hrs", _xlfn.TEXTSPLIT('Data Table'!H390, CHAR(10)))-SEARCH("-", _xlfn.TEXTSPLIT('Data Table'!H390, CHAR(10)))-2))/12)
               ), 2),
               "-"
            )
         )
      )
   )
)</f>
        <v>10</v>
      </c>
      <c r="I389" s="203" cm="1">
        <f t="array" ref="I389">IF('Data Table'!I390="", "-",
   IF('Data Table'!I390="-", "-",
      IF(ISNUMBER('Data Table'!I390*1), 'Data Table'!I390,
         IF(ISNUMBER(SEARCH("hrs", 'Data Table'!I390)),
            IFERROR(
               ROUND(SUMPRODUCT(
                  VALUE(LEFT(_xlfn.TEXTSPLIT('Data Table'!I390, CHAR(10)), FIND("-", _xlfn.TEXTSPLIT('Data Table'!I390, CHAR(10)))-1)) *
                  (VALUE(MID(_xlfn.TEXTSPLIT('Data Table'!I390, CHAR(10)), FIND("-", _xlfn.TEXTSPLIT('Data Table'!I390, CHAR(10)))+2,
                  SEARCH("hrs", _xlfn.TEXTSPLIT('Data Table'!I390, CHAR(10)))-SEARCH("-", _xlfn.TEXTSPLIT('Data Table'!I390, CHAR(10)))-2))/12)
               ), 2),
               "-"
            )
         )
      )
   )
)</f>
        <v>10</v>
      </c>
      <c r="J389" s="203" cm="1">
        <f t="array" ref="J389">IF('Data Table'!J390="", "-",
   IF('Data Table'!J390="-", "-",
      IF(ISNUMBER('Data Table'!J390*1), 'Data Table'!J390,
         IF(ISNUMBER(SEARCH("hrs", 'Data Table'!J390)),
            IFERROR(
               ROUND(SUMPRODUCT(
                  VALUE(LEFT(_xlfn.TEXTSPLIT('Data Table'!J390, CHAR(10)), FIND("-", _xlfn.TEXTSPLIT('Data Table'!J390, CHAR(10)))-1)) *
                  (VALUE(MID(_xlfn.TEXTSPLIT('Data Table'!J390, CHAR(10)), FIND("-", _xlfn.TEXTSPLIT('Data Table'!J390, CHAR(10)))+2,
                  SEARCH("hrs", _xlfn.TEXTSPLIT('Data Table'!J390, CHAR(10)))-SEARCH("-", _xlfn.TEXTSPLIT('Data Table'!J390, CHAR(10)))-2))/12)
               ), 2),
               "-"
            )
         )
      )
   )
)</f>
        <v>3</v>
      </c>
      <c r="K389" s="203" cm="1">
        <f t="array" ref="K389">IF('Data Table'!K390="", "-",
   IF('Data Table'!K390="-", "-",
      IF(ISNUMBER('Data Table'!K390*1), 'Data Table'!K390,
         IF(ISNUMBER(SEARCH("hrs", 'Data Table'!K390)),
            IFERROR(
               ROUND(SUMPRODUCT(
                  VALUE(LEFT(_xlfn.TEXTSPLIT('Data Table'!K390, CHAR(10)), FIND("-", _xlfn.TEXTSPLIT('Data Table'!K390, CHAR(10)))-1)) *
                  (VALUE(MID(_xlfn.TEXTSPLIT('Data Table'!K390, CHAR(10)), FIND("-", _xlfn.TEXTSPLIT('Data Table'!K390, CHAR(10)))+2,
                  SEARCH("hrs", _xlfn.TEXTSPLIT('Data Table'!K390, CHAR(10)))-SEARCH("-", _xlfn.TEXTSPLIT('Data Table'!K390, CHAR(10)))-2))/12)
               ), 2),
               "-"
            )
         )
      )
   )
)</f>
        <v>3</v>
      </c>
      <c r="L389" s="203" cm="1">
        <f t="array" ref="L389">IF('Data Table'!N390="", "-",
   IF('Data Table'!N390="-", "-",
      IF(ISNUMBER('Data Table'!N390*1), 'Data Table'!N390,
         IF(ISNUMBER(SEARCH("hrs", 'Data Table'!N390)),
            IFERROR(
               ROUND(SUMPRODUCT(
                  VALUE(LEFT(_xlfn.TEXTSPLIT('Data Table'!N390, CHAR(10)), FIND("-", _xlfn.TEXTSPLIT('Data Table'!N390, CHAR(10)))-1)) *
                  (VALUE(MID(_xlfn.TEXTSPLIT('Data Table'!N390, CHAR(10)), FIND("-", _xlfn.TEXTSPLIT('Data Table'!N390, CHAR(10)))+2,
                  SEARCH("hrs", _xlfn.TEXTSPLIT('Data Table'!N390, CHAR(10)))-SEARCH("-", _xlfn.TEXTSPLIT('Data Table'!N390, CHAR(10)))-2))/12)
               ), 2),
               "-"
            )
         )
      )
   )
)</f>
        <v>2.75</v>
      </c>
      <c r="M389" s="203" cm="1">
        <f t="array" ref="M389">IF('Data Table'!O390="", "-",
   IF('Data Table'!O390="-", "-",
      IF(ISNUMBER('Data Table'!O390*1), 'Data Table'!O390,
         IF(ISNUMBER(SEARCH("hrs", 'Data Table'!O390)),
            IFERROR(
               ROUND(SUMPRODUCT(
                  VALUE(LEFT(_xlfn.TEXTSPLIT('Data Table'!O390, CHAR(10)), FIND("-", _xlfn.TEXTSPLIT('Data Table'!O390, CHAR(10)))-1)) *
                  (VALUE(MID(_xlfn.TEXTSPLIT('Data Table'!O390, CHAR(10)), FIND("-", _xlfn.TEXTSPLIT('Data Table'!O390, CHAR(10)))+2,
                  SEARCH("hrs", _xlfn.TEXTSPLIT('Data Table'!O390, CHAR(10)))-SEARCH("-", _xlfn.TEXTSPLIT('Data Table'!O390, CHAR(10)))-2))/12)
               ), 2),
               "-"
            )
         )
      )
   )
)</f>
        <v>1</v>
      </c>
      <c r="N389" s="203" cm="1">
        <f t="array" ref="N389">IF('Data Table'!P390="", "-",
   IF('Data Table'!P390="-", "-",
      IF(ISNUMBER('Data Table'!P390*1), 'Data Table'!P390,
         IF(ISNUMBER(SEARCH("hrs", 'Data Table'!P390)),
            IFERROR(
               ROUND(SUMPRODUCT(
                  VALUE(LEFT(_xlfn.TEXTSPLIT('Data Table'!P390, CHAR(10)), FIND("-", _xlfn.TEXTSPLIT('Data Table'!P390, CHAR(10)))-1)) *
                  (VALUE(MID(_xlfn.TEXTSPLIT('Data Table'!P390, CHAR(10)), FIND("-", _xlfn.TEXTSPLIT('Data Table'!P390, CHAR(10)))+2,
                  SEARCH("hrs", _xlfn.TEXTSPLIT('Data Table'!P390, CHAR(10)))-SEARCH("-", _xlfn.TEXTSPLIT('Data Table'!P390, CHAR(10)))-2))/12)
               ), 2),
               "-"
            )
         )
      )
   )
)</f>
        <v>7</v>
      </c>
      <c r="O389" s="203" cm="1">
        <f t="array" ref="O389">IF('Data Table'!Q390="", "-",
   IF('Data Table'!Q390="-", "-",
      IF(ISNUMBER('Data Table'!Q390*1), 'Data Table'!Q390,
         IF(ISNUMBER(SEARCH("hrs", 'Data Table'!Q390)),
            IFERROR(
               ROUND(SUMPRODUCT(
                  VALUE(LEFT(_xlfn.TEXTSPLIT('Data Table'!Q390, CHAR(10)), FIND("-", _xlfn.TEXTSPLIT('Data Table'!Q390, CHAR(10)))-1)) *
                  (VALUE(MID(_xlfn.TEXTSPLIT('Data Table'!Q390, CHAR(10)), FIND("-", _xlfn.TEXTSPLIT('Data Table'!Q390, CHAR(10)))+2,
                  SEARCH("hrs", _xlfn.TEXTSPLIT('Data Table'!Q390, CHAR(10)))-SEARCH("-", _xlfn.TEXTSPLIT('Data Table'!Q390, CHAR(10)))-2))/12)
               ), 2),
               "-"
            )
         )
      )
   )
)</f>
        <v>6</v>
      </c>
      <c r="P389" s="203" cm="1">
        <f t="array" ref="P389">IF('Data Table'!R390="", "-",
   IF('Data Table'!R390="-", "-",
      IF(ISNUMBER('Data Table'!R390*1), 'Data Table'!R390,
         IF(ISNUMBER(SEARCH("hrs", 'Data Table'!R390)),
            IFERROR(
               ROUND(SUMPRODUCT(
                  VALUE(LEFT(_xlfn.TEXTSPLIT('Data Table'!R390, CHAR(10)), FIND("-", _xlfn.TEXTSPLIT('Data Table'!R390, CHAR(10)))-1)) *
                  (VALUE(MID(_xlfn.TEXTSPLIT('Data Table'!R390, CHAR(10)), FIND("-", _xlfn.TEXTSPLIT('Data Table'!R390, CHAR(10)))+2,
                  SEARCH("hrs", _xlfn.TEXTSPLIT('Data Table'!R390, CHAR(10)))-SEARCH("-", _xlfn.TEXTSPLIT('Data Table'!R390, CHAR(10)))-2))/12)
               ), 2),
               "-"
            )
         )
      )
   )
)</f>
        <v>3</v>
      </c>
      <c r="Q389" s="203" cm="1">
        <f t="array" ref="Q389">IF('Data Table'!S390="", "-",
   IF('Data Table'!S390="-", "-",
      IF(ISNUMBER('Data Table'!S390*1), 'Data Table'!S390,
         IF(ISNUMBER(SEARCH("hrs", 'Data Table'!S390)),
            IFERROR(
               ROUND(SUMPRODUCT(
                  VALUE(LEFT(_xlfn.TEXTSPLIT('Data Table'!S390, CHAR(10)), FIND("-", _xlfn.TEXTSPLIT('Data Table'!S390, CHAR(10)))-1)) *
                  (VALUE(MID(_xlfn.TEXTSPLIT('Data Table'!S390, CHAR(10)), FIND("-", _xlfn.TEXTSPLIT('Data Table'!S390, CHAR(10)))+2,
                  SEARCH("hrs", _xlfn.TEXTSPLIT('Data Table'!S390, CHAR(10)))-SEARCH("-", _xlfn.TEXTSPLIT('Data Table'!S390, CHAR(10)))-2))/12)
               ), 2),
               "-"
            )
         )
      )
   )
)</f>
        <v>3</v>
      </c>
      <c r="R389" s="203" cm="1">
        <f t="array" ref="R389">IF('Data Table'!T390="", "-",
   IF('Data Table'!T390="-", "-",
      IF(ISNUMBER('Data Table'!T390*1), 'Data Table'!T390,
         IF(ISNUMBER(SEARCH("hrs", 'Data Table'!T390)),
            IFERROR(
               ROUND(SUMPRODUCT(
                  VALUE(LEFT(_xlfn.TEXTSPLIT('Data Table'!T390, CHAR(10)), FIND("-", _xlfn.TEXTSPLIT('Data Table'!T390, CHAR(10)))-1)) *
                  (VALUE(MID(_xlfn.TEXTSPLIT('Data Table'!T390, CHAR(10)), FIND("-", _xlfn.TEXTSPLIT('Data Table'!T390, CHAR(10)))+2,
                  SEARCH("hrs", _xlfn.TEXTSPLIT('Data Table'!T390, CHAR(10)))-SEARCH("-", _xlfn.TEXTSPLIT('Data Table'!T390, CHAR(10)))-2))/12)
               ), 2),
               "-"
            )
         )
      )
   )
)</f>
        <v>8</v>
      </c>
      <c r="S389" s="203" cm="1">
        <f t="array" ref="S389">IF('Data Table'!U390="", "-",
   IF('Data Table'!U390="-", "-",
      IF(ISNUMBER('Data Table'!U390*1), 'Data Table'!U390,
         IF(ISNUMBER(SEARCH("hrs", 'Data Table'!U390)),
            IFERROR(
               ROUND(SUMPRODUCT(
                  VALUE(LEFT(_xlfn.TEXTSPLIT('Data Table'!U390, CHAR(10)), FIND("-", _xlfn.TEXTSPLIT('Data Table'!U390, CHAR(10)))-1)) *
                  (VALUE(MID(_xlfn.TEXTSPLIT('Data Table'!U390, CHAR(10)), FIND("-", _xlfn.TEXTSPLIT('Data Table'!U390, CHAR(10)))+2,
                  SEARCH("hrs", _xlfn.TEXTSPLIT('Data Table'!U390, CHAR(10)))-SEARCH("-", _xlfn.TEXTSPLIT('Data Table'!U390, CHAR(10)))-2))/12)
               ), 2),
               "-"
            )
         )
      )
   )
)</f>
        <v>8</v>
      </c>
      <c r="T389" s="414">
        <f>'Data Table'!X390</f>
        <v>29966.08981729361</v>
      </c>
      <c r="U389" s="414">
        <f>'Data Table'!Y390</f>
        <v>65294</v>
      </c>
      <c r="V389" s="414">
        <f>'Data Table'!Z390</f>
        <v>977.39037643723418</v>
      </c>
    </row>
    <row r="390" spans="1:22" ht="15.75" customHeight="1">
      <c r="A390" s="405">
        <v>45700</v>
      </c>
      <c r="B390" s="203" cm="1">
        <f t="array" ref="B390">IF('Data Table'!B391="", "-",
   IF('Data Table'!B391="-", "-",
      IF(ISNUMBER('Data Table'!B391*1), 'Data Table'!B391,
         IF(ISNUMBER(SEARCH("hrs", 'Data Table'!B391)),
            IFERROR(
               ROUND(SUMPRODUCT(
                  VALUE(LEFT(_xlfn.TEXTSPLIT('Data Table'!B391, CHAR(10)), FIND("-", _xlfn.TEXTSPLIT('Data Table'!B391, CHAR(10)))-1)) *
                  (VALUE(MID(_xlfn.TEXTSPLIT('Data Table'!B391, CHAR(10)), FIND("-", _xlfn.TEXTSPLIT('Data Table'!B391, CHAR(10)))+2,
                  SEARCH("hrs", _xlfn.TEXTSPLIT('Data Table'!B391, CHAR(10)))-SEARCH("-", _xlfn.TEXTSPLIT('Data Table'!B391, CHAR(10)))-2))/12)
               ), 2),
               "-"
            )
         )
      )
   )
)</f>
        <v>184</v>
      </c>
      <c r="C390" s="203" cm="1">
        <f t="array" ref="C390">IF('Data Table'!C391="", "-",
   IF('Data Table'!C391="-", "-",
      IF(ISNUMBER('Data Table'!C391*1), 'Data Table'!C391,
         IF(ISNUMBER(SEARCH("hrs", 'Data Table'!C391)),
            IFERROR(
               ROUND(SUMPRODUCT(
                  VALUE(LEFT(_xlfn.TEXTSPLIT('Data Table'!C391, CHAR(10)), FIND("-", _xlfn.TEXTSPLIT('Data Table'!C391, CHAR(10)))-1)) *
                  (VALUE(MID(_xlfn.TEXTSPLIT('Data Table'!C391, CHAR(10)), FIND("-", _xlfn.TEXTSPLIT('Data Table'!C391, CHAR(10)))+2,
                  SEARCH("hrs", _xlfn.TEXTSPLIT('Data Table'!C391, CHAR(10)))-SEARCH("-", _xlfn.TEXTSPLIT('Data Table'!C391, CHAR(10)))-2))/12)
               ), 2),
               "-"
            )
         )
      )
   )
)</f>
        <v>197</v>
      </c>
      <c r="D390" s="203" cm="1">
        <f t="array" ref="D390">IF('Data Table'!D391="", "-",
   IF('Data Table'!D391="-", "-",
      IF(ISNUMBER('Data Table'!D391*1), 'Data Table'!D391,
         IF(ISNUMBER(SEARCH("hrs", 'Data Table'!D391)),
            IFERROR(
               ROUND(SUMPRODUCT(
                  VALUE(LEFT(_xlfn.TEXTSPLIT('Data Table'!D391, CHAR(10)), FIND("-", _xlfn.TEXTSPLIT('Data Table'!D391, CHAR(10)))-1)) *
                  (VALUE(MID(_xlfn.TEXTSPLIT('Data Table'!D391, CHAR(10)), FIND("-", _xlfn.TEXTSPLIT('Data Table'!D391, CHAR(10)))+2,
                  SEARCH("hrs", _xlfn.TEXTSPLIT('Data Table'!D391, CHAR(10)))-SEARCH("-", _xlfn.TEXTSPLIT('Data Table'!D391, CHAR(10)))-2))/12)
               ), 2),
               "-"
            )
         )
      )
   )
)</f>
        <v>30</v>
      </c>
      <c r="E390" s="203" cm="1">
        <f t="array" ref="E390">IF('Data Table'!E391="", "-",
   IF('Data Table'!E391="-", "-",
      IF(ISNUMBER('Data Table'!E391*1), 'Data Table'!E391,
         IF(ISNUMBER(SEARCH("hrs", 'Data Table'!E391)),
            IFERROR(
               ROUND(SUMPRODUCT(
                  VALUE(LEFT(_xlfn.TEXTSPLIT('Data Table'!E391, CHAR(10)), FIND("-", _xlfn.TEXTSPLIT('Data Table'!E391, CHAR(10)))-1)) *
                  (VALUE(MID(_xlfn.TEXTSPLIT('Data Table'!E391, CHAR(10)), FIND("-", _xlfn.TEXTSPLIT('Data Table'!E391, CHAR(10)))+2,
                  SEARCH("hrs", _xlfn.TEXTSPLIT('Data Table'!E391, CHAR(10)))-SEARCH("-", _xlfn.TEXTSPLIT('Data Table'!E391, CHAR(10)))-2))/12)
               ), 2),
               "-"
            )
         )
      )
   )
)</f>
        <v>30</v>
      </c>
      <c r="F390" s="203" cm="1">
        <f t="array" ref="F390">IF('Data Table'!F391="", "-",
   IF('Data Table'!F391="-", "-",
      IF(ISNUMBER('Data Table'!F391*1), 'Data Table'!F391,
         IF(ISNUMBER(SEARCH("hrs", 'Data Table'!F391)),
            IFERROR(
               ROUND(SUMPRODUCT(
                  VALUE(LEFT(_xlfn.TEXTSPLIT('Data Table'!F391, CHAR(10)), FIND("-", _xlfn.TEXTSPLIT('Data Table'!F391, CHAR(10)))-1)) *
                  (VALUE(MID(_xlfn.TEXTSPLIT('Data Table'!F391, CHAR(10)), FIND("-", _xlfn.TEXTSPLIT('Data Table'!F391, CHAR(10)))+2,
                  SEARCH("hrs", _xlfn.TEXTSPLIT('Data Table'!F391, CHAR(10)))-SEARCH("-", _xlfn.TEXTSPLIT('Data Table'!F391, CHAR(10)))-2))/12)
               ), 2),
               "-"
            )
         )
      )
   )
)</f>
        <v>9</v>
      </c>
      <c r="G390" s="203" cm="1">
        <f t="array" ref="G390">IF('Data Table'!G391="", "-",
   IF('Data Table'!G391="-", "-",
      IF(ISNUMBER('Data Table'!G391*1), 'Data Table'!G391,
         IF(ISNUMBER(SEARCH("hrs", 'Data Table'!G391)),
            IFERROR(
               ROUND(SUMPRODUCT(
                  VALUE(LEFT(_xlfn.TEXTSPLIT('Data Table'!G391, CHAR(10)), FIND("-", _xlfn.TEXTSPLIT('Data Table'!G391, CHAR(10)))-1)) *
                  (VALUE(MID(_xlfn.TEXTSPLIT('Data Table'!G391, CHAR(10)), FIND("-", _xlfn.TEXTSPLIT('Data Table'!G391, CHAR(10)))+2,
                  SEARCH("hrs", _xlfn.TEXTSPLIT('Data Table'!G391, CHAR(10)))-SEARCH("-", _xlfn.TEXTSPLIT('Data Table'!G391, CHAR(10)))-2))/12)
               ), 2),
               "-"
            )
         )
      )
   )
)</f>
        <v>9</v>
      </c>
      <c r="H390" s="203" cm="1">
        <f t="array" ref="H390">IF('Data Table'!H391="", "-",
   IF('Data Table'!H391="-", "-",
      IF(ISNUMBER('Data Table'!H391*1), 'Data Table'!H391,
         IF(ISNUMBER(SEARCH("hrs", 'Data Table'!H391)),
            IFERROR(
               ROUND(SUMPRODUCT(
                  VALUE(LEFT(_xlfn.TEXTSPLIT('Data Table'!H391, CHAR(10)), FIND("-", _xlfn.TEXTSPLIT('Data Table'!H391, CHAR(10)))-1)) *
                  (VALUE(MID(_xlfn.TEXTSPLIT('Data Table'!H391, CHAR(10)), FIND("-", _xlfn.TEXTSPLIT('Data Table'!H391, CHAR(10)))+2,
                  SEARCH("hrs", _xlfn.TEXTSPLIT('Data Table'!H391, CHAR(10)))-SEARCH("-", _xlfn.TEXTSPLIT('Data Table'!H391, CHAR(10)))-2))/12)
               ), 2),
               "-"
            )
         )
      )
   )
)</f>
        <v>10</v>
      </c>
      <c r="I390" s="203" cm="1">
        <f t="array" ref="I390">IF('Data Table'!I391="", "-",
   IF('Data Table'!I391="-", "-",
      IF(ISNUMBER('Data Table'!I391*1), 'Data Table'!I391,
         IF(ISNUMBER(SEARCH("hrs", 'Data Table'!I391)),
            IFERROR(
               ROUND(SUMPRODUCT(
                  VALUE(LEFT(_xlfn.TEXTSPLIT('Data Table'!I391, CHAR(10)), FIND("-", _xlfn.TEXTSPLIT('Data Table'!I391, CHAR(10)))-1)) *
                  (VALUE(MID(_xlfn.TEXTSPLIT('Data Table'!I391, CHAR(10)), FIND("-", _xlfn.TEXTSPLIT('Data Table'!I391, CHAR(10)))+2,
                  SEARCH("hrs", _xlfn.TEXTSPLIT('Data Table'!I391, CHAR(10)))-SEARCH("-", _xlfn.TEXTSPLIT('Data Table'!I391, CHAR(10)))-2))/12)
               ), 2),
               "-"
            )
         )
      )
   )
)</f>
        <v>10</v>
      </c>
      <c r="J390" s="203" cm="1">
        <f t="array" ref="J390">IF('Data Table'!J391="", "-",
   IF('Data Table'!J391="-", "-",
      IF(ISNUMBER('Data Table'!J391*1), 'Data Table'!J391,
         IF(ISNUMBER(SEARCH("hrs", 'Data Table'!J391)),
            IFERROR(
               ROUND(SUMPRODUCT(
                  VALUE(LEFT(_xlfn.TEXTSPLIT('Data Table'!J391, CHAR(10)), FIND("-", _xlfn.TEXTSPLIT('Data Table'!J391, CHAR(10)))-1)) *
                  (VALUE(MID(_xlfn.TEXTSPLIT('Data Table'!J391, CHAR(10)), FIND("-", _xlfn.TEXTSPLIT('Data Table'!J391, CHAR(10)))+2,
                  SEARCH("hrs", _xlfn.TEXTSPLIT('Data Table'!J391, CHAR(10)))-SEARCH("-", _xlfn.TEXTSPLIT('Data Table'!J391, CHAR(10)))-2))/12)
               ), 2),
               "-"
            )
         )
      )
   )
)</f>
        <v>3</v>
      </c>
      <c r="K390" s="203" cm="1">
        <f t="array" ref="K390">IF('Data Table'!K391="", "-",
   IF('Data Table'!K391="-", "-",
      IF(ISNUMBER('Data Table'!K391*1), 'Data Table'!K391,
         IF(ISNUMBER(SEARCH("hrs", 'Data Table'!K391)),
            IFERROR(
               ROUND(SUMPRODUCT(
                  VALUE(LEFT(_xlfn.TEXTSPLIT('Data Table'!K391, CHAR(10)), FIND("-", _xlfn.TEXTSPLIT('Data Table'!K391, CHAR(10)))-1)) *
                  (VALUE(MID(_xlfn.TEXTSPLIT('Data Table'!K391, CHAR(10)), FIND("-", _xlfn.TEXTSPLIT('Data Table'!K391, CHAR(10)))+2,
                  SEARCH("hrs", _xlfn.TEXTSPLIT('Data Table'!K391, CHAR(10)))-SEARCH("-", _xlfn.TEXTSPLIT('Data Table'!K391, CHAR(10)))-2))/12)
               ), 2),
               "-"
            )
         )
      )
   )
)</f>
        <v>3</v>
      </c>
      <c r="L390" s="203" cm="1">
        <f t="array" ref="L390">IF('Data Table'!N391="", "-",
   IF('Data Table'!N391="-", "-",
      IF(ISNUMBER('Data Table'!N391*1), 'Data Table'!N391,
         IF(ISNUMBER(SEARCH("hrs", 'Data Table'!N391)),
            IFERROR(
               ROUND(SUMPRODUCT(
                  VALUE(LEFT(_xlfn.TEXTSPLIT('Data Table'!N391, CHAR(10)), FIND("-", _xlfn.TEXTSPLIT('Data Table'!N391, CHAR(10)))-1)) *
                  (VALUE(MID(_xlfn.TEXTSPLIT('Data Table'!N391, CHAR(10)), FIND("-", _xlfn.TEXTSPLIT('Data Table'!N391, CHAR(10)))+2,
                  SEARCH("hrs", _xlfn.TEXTSPLIT('Data Table'!N391, CHAR(10)))-SEARCH("-", _xlfn.TEXTSPLIT('Data Table'!N391, CHAR(10)))-2))/12)
               ), 2),
               "-"
            )
         )
      )
   )
)</f>
        <v>1</v>
      </c>
      <c r="M390" s="203" cm="1">
        <f t="array" ref="M390">IF('Data Table'!O391="", "-",
   IF('Data Table'!O391="-", "-",
      IF(ISNUMBER('Data Table'!O391*1), 'Data Table'!O391,
         IF(ISNUMBER(SEARCH("hrs", 'Data Table'!O391)),
            IFERROR(
               ROUND(SUMPRODUCT(
                  VALUE(LEFT(_xlfn.TEXTSPLIT('Data Table'!O391, CHAR(10)), FIND("-", _xlfn.TEXTSPLIT('Data Table'!O391, CHAR(10)))-1)) *
                  (VALUE(MID(_xlfn.TEXTSPLIT('Data Table'!O391, CHAR(10)), FIND("-", _xlfn.TEXTSPLIT('Data Table'!O391, CHAR(10)))+2,
                  SEARCH("hrs", _xlfn.TEXTSPLIT('Data Table'!O391, CHAR(10)))-SEARCH("-", _xlfn.TEXTSPLIT('Data Table'!O391, CHAR(10)))-2))/12)
               ), 2),
               "-"
            )
         )
      )
   )
)</f>
        <v>1</v>
      </c>
      <c r="N390" s="203" cm="1">
        <f t="array" ref="N390">IF('Data Table'!P391="", "-",
   IF('Data Table'!P391="-", "-",
      IF(ISNUMBER('Data Table'!P391*1), 'Data Table'!P391,
         IF(ISNUMBER(SEARCH("hrs", 'Data Table'!P391)),
            IFERROR(
               ROUND(SUMPRODUCT(
                  VALUE(LEFT(_xlfn.TEXTSPLIT('Data Table'!P391, CHAR(10)), FIND("-", _xlfn.TEXTSPLIT('Data Table'!P391, CHAR(10)))-1)) *
                  (VALUE(MID(_xlfn.TEXTSPLIT('Data Table'!P391, CHAR(10)), FIND("-", _xlfn.TEXTSPLIT('Data Table'!P391, CHAR(10)))+2,
                  SEARCH("hrs", _xlfn.TEXTSPLIT('Data Table'!P391, CHAR(10)))-SEARCH("-", _xlfn.TEXTSPLIT('Data Table'!P391, CHAR(10)))-2))/12)
               ), 2),
               "-"
            )
         )
      )
   )
)</f>
        <v>6</v>
      </c>
      <c r="O390" s="203" cm="1">
        <f t="array" ref="O390">IF('Data Table'!Q391="", "-",
   IF('Data Table'!Q391="-", "-",
      IF(ISNUMBER('Data Table'!Q391*1), 'Data Table'!Q391,
         IF(ISNUMBER(SEARCH("hrs", 'Data Table'!Q391)),
            IFERROR(
               ROUND(SUMPRODUCT(
                  VALUE(LEFT(_xlfn.TEXTSPLIT('Data Table'!Q391, CHAR(10)), FIND("-", _xlfn.TEXTSPLIT('Data Table'!Q391, CHAR(10)))-1)) *
                  (VALUE(MID(_xlfn.TEXTSPLIT('Data Table'!Q391, CHAR(10)), FIND("-", _xlfn.TEXTSPLIT('Data Table'!Q391, CHAR(10)))+2,
                  SEARCH("hrs", _xlfn.TEXTSPLIT('Data Table'!Q391, CHAR(10)))-SEARCH("-", _xlfn.TEXTSPLIT('Data Table'!Q391, CHAR(10)))-2))/12)
               ), 2),
               "-"
            )
         )
      )
   )
)</f>
        <v>6</v>
      </c>
      <c r="P390" s="203" cm="1">
        <f t="array" ref="P390">IF('Data Table'!R391="", "-",
   IF('Data Table'!R391="-", "-",
      IF(ISNUMBER('Data Table'!R391*1), 'Data Table'!R391,
         IF(ISNUMBER(SEARCH("hrs", 'Data Table'!R391)),
            IFERROR(
               ROUND(SUMPRODUCT(
                  VALUE(LEFT(_xlfn.TEXTSPLIT('Data Table'!R391, CHAR(10)), FIND("-", _xlfn.TEXTSPLIT('Data Table'!R391, CHAR(10)))-1)) *
                  (VALUE(MID(_xlfn.TEXTSPLIT('Data Table'!R391, CHAR(10)), FIND("-", _xlfn.TEXTSPLIT('Data Table'!R391, CHAR(10)))+2,
                  SEARCH("hrs", _xlfn.TEXTSPLIT('Data Table'!R391, CHAR(10)))-SEARCH("-", _xlfn.TEXTSPLIT('Data Table'!R391, CHAR(10)))-2))/12)
               ), 2),
               "-"
            )
         )
      )
   )
)</f>
        <v>3</v>
      </c>
      <c r="Q390" s="203" cm="1">
        <f t="array" ref="Q390">IF('Data Table'!S391="", "-",
   IF('Data Table'!S391="-", "-",
      IF(ISNUMBER('Data Table'!S391*1), 'Data Table'!S391,
         IF(ISNUMBER(SEARCH("hrs", 'Data Table'!S391)),
            IFERROR(
               ROUND(SUMPRODUCT(
                  VALUE(LEFT(_xlfn.TEXTSPLIT('Data Table'!S391, CHAR(10)), FIND("-", _xlfn.TEXTSPLIT('Data Table'!S391, CHAR(10)))-1)) *
                  (VALUE(MID(_xlfn.TEXTSPLIT('Data Table'!S391, CHAR(10)), FIND("-", _xlfn.TEXTSPLIT('Data Table'!S391, CHAR(10)))+2,
                  SEARCH("hrs", _xlfn.TEXTSPLIT('Data Table'!S391, CHAR(10)))-SEARCH("-", _xlfn.TEXTSPLIT('Data Table'!S391, CHAR(10)))-2))/12)
               ), 2),
               "-"
            )
         )
      )
   )
)</f>
        <v>3</v>
      </c>
      <c r="R390" s="203" cm="1">
        <f t="array" ref="R390">IF('Data Table'!T391="", "-",
   IF('Data Table'!T391="-", "-",
      IF(ISNUMBER('Data Table'!T391*1), 'Data Table'!T391,
         IF(ISNUMBER(SEARCH("hrs", 'Data Table'!T391)),
            IFERROR(
               ROUND(SUMPRODUCT(
                  VALUE(LEFT(_xlfn.TEXTSPLIT('Data Table'!T391, CHAR(10)), FIND("-", _xlfn.TEXTSPLIT('Data Table'!T391, CHAR(10)))-1)) *
                  (VALUE(MID(_xlfn.TEXTSPLIT('Data Table'!T391, CHAR(10)), FIND("-", _xlfn.TEXTSPLIT('Data Table'!T391, CHAR(10)))+2,
                  SEARCH("hrs", _xlfn.TEXTSPLIT('Data Table'!T391, CHAR(10)))-SEARCH("-", _xlfn.TEXTSPLIT('Data Table'!T391, CHAR(10)))-2))/12)
               ), 2),
               "-"
            )
         )
      )
   )
)</f>
        <v>8</v>
      </c>
      <c r="S390" s="203" cm="1">
        <f t="array" ref="S390">IF('Data Table'!U391="", "-",
   IF('Data Table'!U391="-", "-",
      IF(ISNUMBER('Data Table'!U391*1), 'Data Table'!U391,
         IF(ISNUMBER(SEARCH("hrs", 'Data Table'!U391)),
            IFERROR(
               ROUND(SUMPRODUCT(
                  VALUE(LEFT(_xlfn.TEXTSPLIT('Data Table'!U391, CHAR(10)), FIND("-", _xlfn.TEXTSPLIT('Data Table'!U391, CHAR(10)))-1)) *
                  (VALUE(MID(_xlfn.TEXTSPLIT('Data Table'!U391, CHAR(10)), FIND("-", _xlfn.TEXTSPLIT('Data Table'!U391, CHAR(10)))+2,
                  SEARCH("hrs", _xlfn.TEXTSPLIT('Data Table'!U391, CHAR(10)))-SEARCH("-", _xlfn.TEXTSPLIT('Data Table'!U391, CHAR(10)))-2))/12)
               ), 2),
               "-"
            )
         )
      )
   )
)</f>
        <v>8</v>
      </c>
      <c r="T390" s="414">
        <f>'Data Table'!X391</f>
        <v>29901.518941684699</v>
      </c>
      <c r="U390" s="414">
        <f>'Data Table'!Y391</f>
        <v>68433</v>
      </c>
      <c r="V390" s="414">
        <f>'Data Table'!Z391</f>
        <v>1018.9075593952484</v>
      </c>
    </row>
    <row r="391" spans="1:22" ht="15.75" customHeight="1">
      <c r="A391" s="405">
        <v>45701</v>
      </c>
      <c r="B391" s="203" cm="1">
        <f t="array" ref="B391">IF('Data Table'!B392="", "-",
   IF('Data Table'!B392="-", "-",
      IF(ISNUMBER('Data Table'!B392*1), 'Data Table'!B392,
         IF(ISNUMBER(SEARCH("hrs", 'Data Table'!B392)),
            IFERROR(
               ROUND(SUMPRODUCT(
                  VALUE(LEFT(_xlfn.TEXTSPLIT('Data Table'!B392, CHAR(10)), FIND("-", _xlfn.TEXTSPLIT('Data Table'!B392, CHAR(10)))-1)) *
                  (VALUE(MID(_xlfn.TEXTSPLIT('Data Table'!B392, CHAR(10)), FIND("-", _xlfn.TEXTSPLIT('Data Table'!B392, CHAR(10)))+2,
                  SEARCH("hrs", _xlfn.TEXTSPLIT('Data Table'!B392, CHAR(10)))-SEARCH("-", _xlfn.TEXTSPLIT('Data Table'!B392, CHAR(10)))-2))/12)
               ), 2),
               "-"
            )
         )
      )
   )
)</f>
        <v>135</v>
      </c>
      <c r="C391" s="203" cm="1">
        <f t="array" ref="C391">IF('Data Table'!C392="", "-",
   IF('Data Table'!C392="-", "-",
      IF(ISNUMBER('Data Table'!C392*1), 'Data Table'!C392,
         IF(ISNUMBER(SEARCH("hrs", 'Data Table'!C392)),
            IFERROR(
               ROUND(SUMPRODUCT(
                  VALUE(LEFT(_xlfn.TEXTSPLIT('Data Table'!C392, CHAR(10)), FIND("-", _xlfn.TEXTSPLIT('Data Table'!C392, CHAR(10)))-1)) *
                  (VALUE(MID(_xlfn.TEXTSPLIT('Data Table'!C392, CHAR(10)), FIND("-", _xlfn.TEXTSPLIT('Data Table'!C392, CHAR(10)))+2,
                  SEARCH("hrs", _xlfn.TEXTSPLIT('Data Table'!C392, CHAR(10)))-SEARCH("-", _xlfn.TEXTSPLIT('Data Table'!C392, CHAR(10)))-2))/12)
               ), 2),
               "-"
            )
         )
      )
   )
)</f>
        <v>168</v>
      </c>
      <c r="D391" s="203" cm="1">
        <f t="array" ref="D391">IF('Data Table'!D392="", "-",
   IF('Data Table'!D392="-", "-",
      IF(ISNUMBER('Data Table'!D392*1), 'Data Table'!D392,
         IF(ISNUMBER(SEARCH("hrs", 'Data Table'!D392)),
            IFERROR(
               ROUND(SUMPRODUCT(
                  VALUE(LEFT(_xlfn.TEXTSPLIT('Data Table'!D392, CHAR(10)), FIND("-", _xlfn.TEXTSPLIT('Data Table'!D392, CHAR(10)))-1)) *
                  (VALUE(MID(_xlfn.TEXTSPLIT('Data Table'!D392, CHAR(10)), FIND("-", _xlfn.TEXTSPLIT('Data Table'!D392, CHAR(10)))+2,
                  SEARCH("hrs", _xlfn.TEXTSPLIT('Data Table'!D392, CHAR(10)))-SEARCH("-", _xlfn.TEXTSPLIT('Data Table'!D392, CHAR(10)))-2))/12)
               ), 2),
               "-"
            )
         )
      )
   )
)</f>
        <v>31</v>
      </c>
      <c r="E391" s="203" cm="1">
        <f t="array" ref="E391">IF('Data Table'!E392="", "-",
   IF('Data Table'!E392="-", "-",
      IF(ISNUMBER('Data Table'!E392*1), 'Data Table'!E392,
         IF(ISNUMBER(SEARCH("hrs", 'Data Table'!E392)),
            IFERROR(
               ROUND(SUMPRODUCT(
                  VALUE(LEFT(_xlfn.TEXTSPLIT('Data Table'!E392, CHAR(10)), FIND("-", _xlfn.TEXTSPLIT('Data Table'!E392, CHAR(10)))-1)) *
                  (VALUE(MID(_xlfn.TEXTSPLIT('Data Table'!E392, CHAR(10)), FIND("-", _xlfn.TEXTSPLIT('Data Table'!E392, CHAR(10)))+2,
                  SEARCH("hrs", _xlfn.TEXTSPLIT('Data Table'!E392, CHAR(10)))-SEARCH("-", _xlfn.TEXTSPLIT('Data Table'!E392, CHAR(10)))-2))/12)
               ), 2),
               "-"
            )
         )
      )
   )
)</f>
        <v>31</v>
      </c>
      <c r="F391" s="203" cm="1">
        <f t="array" ref="F391">IF('Data Table'!F392="", "-",
   IF('Data Table'!F392="-", "-",
      IF(ISNUMBER('Data Table'!F392*1), 'Data Table'!F392,
         IF(ISNUMBER(SEARCH("hrs", 'Data Table'!F392)),
            IFERROR(
               ROUND(SUMPRODUCT(
                  VALUE(LEFT(_xlfn.TEXTSPLIT('Data Table'!F392, CHAR(10)), FIND("-", _xlfn.TEXTSPLIT('Data Table'!F392, CHAR(10)))-1)) *
                  (VALUE(MID(_xlfn.TEXTSPLIT('Data Table'!F392, CHAR(10)), FIND("-", _xlfn.TEXTSPLIT('Data Table'!F392, CHAR(10)))+2,
                  SEARCH("hrs", _xlfn.TEXTSPLIT('Data Table'!F392, CHAR(10)))-SEARCH("-", _xlfn.TEXTSPLIT('Data Table'!F392, CHAR(10)))-2))/12)
               ), 2),
               "-"
            )
         )
      )
   )
)</f>
        <v>9</v>
      </c>
      <c r="G391" s="203" cm="1">
        <f t="array" ref="G391">IF('Data Table'!G392="", "-",
   IF('Data Table'!G392="-", "-",
      IF(ISNUMBER('Data Table'!G392*1), 'Data Table'!G392,
         IF(ISNUMBER(SEARCH("hrs", 'Data Table'!G392)),
            IFERROR(
               ROUND(SUMPRODUCT(
                  VALUE(LEFT(_xlfn.TEXTSPLIT('Data Table'!G392, CHAR(10)), FIND("-", _xlfn.TEXTSPLIT('Data Table'!G392, CHAR(10)))-1)) *
                  (VALUE(MID(_xlfn.TEXTSPLIT('Data Table'!G392, CHAR(10)), FIND("-", _xlfn.TEXTSPLIT('Data Table'!G392, CHAR(10)))+2,
                  SEARCH("hrs", _xlfn.TEXTSPLIT('Data Table'!G392, CHAR(10)))-SEARCH("-", _xlfn.TEXTSPLIT('Data Table'!G392, CHAR(10)))-2))/12)
               ), 2),
               "-"
            )
         )
      )
   )
)</f>
        <v>9</v>
      </c>
      <c r="H391" s="203" cm="1">
        <f t="array" ref="H391">IF('Data Table'!H392="", "-",
   IF('Data Table'!H392="-", "-",
      IF(ISNUMBER('Data Table'!H392*1), 'Data Table'!H392,
         IF(ISNUMBER(SEARCH("hrs", 'Data Table'!H392)),
            IFERROR(
               ROUND(SUMPRODUCT(
                  VALUE(LEFT(_xlfn.TEXTSPLIT('Data Table'!H392, CHAR(10)), FIND("-", _xlfn.TEXTSPLIT('Data Table'!H392, CHAR(10)))-1)) *
                  (VALUE(MID(_xlfn.TEXTSPLIT('Data Table'!H392, CHAR(10)), FIND("-", _xlfn.TEXTSPLIT('Data Table'!H392, CHAR(10)))+2,
                  SEARCH("hrs", _xlfn.TEXTSPLIT('Data Table'!H392, CHAR(10)))-SEARCH("-", _xlfn.TEXTSPLIT('Data Table'!H392, CHAR(10)))-2))/12)
               ), 2),
               "-"
            )
         )
      )
   )
)</f>
        <v>10</v>
      </c>
      <c r="I391" s="203" cm="1">
        <f t="array" ref="I391">IF('Data Table'!I392="", "-",
   IF('Data Table'!I392="-", "-",
      IF(ISNUMBER('Data Table'!I392*1), 'Data Table'!I392,
         IF(ISNUMBER(SEARCH("hrs", 'Data Table'!I392)),
            IFERROR(
               ROUND(SUMPRODUCT(
                  VALUE(LEFT(_xlfn.TEXTSPLIT('Data Table'!I392, CHAR(10)), FIND("-", _xlfn.TEXTSPLIT('Data Table'!I392, CHAR(10)))-1)) *
                  (VALUE(MID(_xlfn.TEXTSPLIT('Data Table'!I392, CHAR(10)), FIND("-", _xlfn.TEXTSPLIT('Data Table'!I392, CHAR(10)))+2,
                  SEARCH("hrs", _xlfn.TEXTSPLIT('Data Table'!I392, CHAR(10)))-SEARCH("-", _xlfn.TEXTSPLIT('Data Table'!I392, CHAR(10)))-2))/12)
               ), 2),
               "-"
            )
         )
      )
   )
)</f>
        <v>10</v>
      </c>
      <c r="J391" s="203" cm="1">
        <f t="array" ref="J391">IF('Data Table'!J392="", "-",
   IF('Data Table'!J392="-", "-",
      IF(ISNUMBER('Data Table'!J392*1), 'Data Table'!J392,
         IF(ISNUMBER(SEARCH("hrs", 'Data Table'!J392)),
            IFERROR(
               ROUND(SUMPRODUCT(
                  VALUE(LEFT(_xlfn.TEXTSPLIT('Data Table'!J392, CHAR(10)), FIND("-", _xlfn.TEXTSPLIT('Data Table'!J392, CHAR(10)))-1)) *
                  (VALUE(MID(_xlfn.TEXTSPLIT('Data Table'!J392, CHAR(10)), FIND("-", _xlfn.TEXTSPLIT('Data Table'!J392, CHAR(10)))+2,
                  SEARCH("hrs", _xlfn.TEXTSPLIT('Data Table'!J392, CHAR(10)))-SEARCH("-", _xlfn.TEXTSPLIT('Data Table'!J392, CHAR(10)))-2))/12)
               ), 2),
               "-"
            )
         )
      )
   )
)</f>
        <v>4</v>
      </c>
      <c r="K391" s="203" cm="1">
        <f t="array" ref="K391">IF('Data Table'!K392="", "-",
   IF('Data Table'!K392="-", "-",
      IF(ISNUMBER('Data Table'!K392*1), 'Data Table'!K392,
         IF(ISNUMBER(SEARCH("hrs", 'Data Table'!K392)),
            IFERROR(
               ROUND(SUMPRODUCT(
                  VALUE(LEFT(_xlfn.TEXTSPLIT('Data Table'!K392, CHAR(10)), FIND("-", _xlfn.TEXTSPLIT('Data Table'!K392, CHAR(10)))-1)) *
                  (VALUE(MID(_xlfn.TEXTSPLIT('Data Table'!K392, CHAR(10)), FIND("-", _xlfn.TEXTSPLIT('Data Table'!K392, CHAR(10)))+2,
                  SEARCH("hrs", _xlfn.TEXTSPLIT('Data Table'!K392, CHAR(10)))-SEARCH("-", _xlfn.TEXTSPLIT('Data Table'!K392, CHAR(10)))-2))/12)
               ), 2),
               "-"
            )
         )
      )
   )
)</f>
        <v>4</v>
      </c>
      <c r="L391" s="203" cm="1">
        <f t="array" ref="L391">IF('Data Table'!N392="", "-",
   IF('Data Table'!N392="-", "-",
      IF(ISNUMBER('Data Table'!N392*1), 'Data Table'!N392,
         IF(ISNUMBER(SEARCH("hrs", 'Data Table'!N392)),
            IFERROR(
               ROUND(SUMPRODUCT(
                  VALUE(LEFT(_xlfn.TEXTSPLIT('Data Table'!N392, CHAR(10)), FIND("-", _xlfn.TEXTSPLIT('Data Table'!N392, CHAR(10)))-1)) *
                  (VALUE(MID(_xlfn.TEXTSPLIT('Data Table'!N392, CHAR(10)), FIND("-", _xlfn.TEXTSPLIT('Data Table'!N392, CHAR(10)))+2,
                  SEARCH("hrs", _xlfn.TEXTSPLIT('Data Table'!N392, CHAR(10)))-SEARCH("-", _xlfn.TEXTSPLIT('Data Table'!N392, CHAR(10)))-2))/12)
               ), 2),
               "-"
            )
         )
      )
   )
)</f>
        <v>2</v>
      </c>
      <c r="M391" s="203" cm="1">
        <f t="array" ref="M391">IF('Data Table'!O392="", "-",
   IF('Data Table'!O392="-", "-",
      IF(ISNUMBER('Data Table'!O392*1), 'Data Table'!O392,
         IF(ISNUMBER(SEARCH("hrs", 'Data Table'!O392)),
            IFERROR(
               ROUND(SUMPRODUCT(
                  VALUE(LEFT(_xlfn.TEXTSPLIT('Data Table'!O392, CHAR(10)), FIND("-", _xlfn.TEXTSPLIT('Data Table'!O392, CHAR(10)))-1)) *
                  (VALUE(MID(_xlfn.TEXTSPLIT('Data Table'!O392, CHAR(10)), FIND("-", _xlfn.TEXTSPLIT('Data Table'!O392, CHAR(10)))+2,
                  SEARCH("hrs", _xlfn.TEXTSPLIT('Data Table'!O392, CHAR(10)))-SEARCH("-", _xlfn.TEXTSPLIT('Data Table'!O392, CHAR(10)))-2))/12)
               ), 2),
               "-"
            )
         )
      )
   )
)</f>
        <v>2</v>
      </c>
      <c r="N391" s="203" cm="1">
        <f t="array" ref="N391">IF('Data Table'!P392="", "-",
   IF('Data Table'!P392="-", "-",
      IF(ISNUMBER('Data Table'!P392*1), 'Data Table'!P392,
         IF(ISNUMBER(SEARCH("hrs", 'Data Table'!P392)),
            IFERROR(
               ROUND(SUMPRODUCT(
                  VALUE(LEFT(_xlfn.TEXTSPLIT('Data Table'!P392, CHAR(10)), FIND("-", _xlfn.TEXTSPLIT('Data Table'!P392, CHAR(10)))-1)) *
                  (VALUE(MID(_xlfn.TEXTSPLIT('Data Table'!P392, CHAR(10)), FIND("-", _xlfn.TEXTSPLIT('Data Table'!P392, CHAR(10)))+2,
                  SEARCH("hrs", _xlfn.TEXTSPLIT('Data Table'!P392, CHAR(10)))-SEARCH("-", _xlfn.TEXTSPLIT('Data Table'!P392, CHAR(10)))-2))/12)
               ), 2),
               "-"
            )
         )
      )
   )
)</f>
        <v>7</v>
      </c>
      <c r="O391" s="203" cm="1">
        <f t="array" ref="O391">IF('Data Table'!Q392="", "-",
   IF('Data Table'!Q392="-", "-",
      IF(ISNUMBER('Data Table'!Q392*1), 'Data Table'!Q392,
         IF(ISNUMBER(SEARCH("hrs", 'Data Table'!Q392)),
            IFERROR(
               ROUND(SUMPRODUCT(
                  VALUE(LEFT(_xlfn.TEXTSPLIT('Data Table'!Q392, CHAR(10)), FIND("-", _xlfn.TEXTSPLIT('Data Table'!Q392, CHAR(10)))-1)) *
                  (VALUE(MID(_xlfn.TEXTSPLIT('Data Table'!Q392, CHAR(10)), FIND("-", _xlfn.TEXTSPLIT('Data Table'!Q392, CHAR(10)))+2,
                  SEARCH("hrs", _xlfn.TEXTSPLIT('Data Table'!Q392, CHAR(10)))-SEARCH("-", _xlfn.TEXTSPLIT('Data Table'!Q392, CHAR(10)))-2))/12)
               ), 2),
               "-"
            )
         )
      )
   )
)</f>
        <v>6</v>
      </c>
      <c r="P391" s="203" cm="1">
        <f t="array" ref="P391">IF('Data Table'!R392="", "-",
   IF('Data Table'!R392="-", "-",
      IF(ISNUMBER('Data Table'!R392*1), 'Data Table'!R392,
         IF(ISNUMBER(SEARCH("hrs", 'Data Table'!R392)),
            IFERROR(
               ROUND(SUMPRODUCT(
                  VALUE(LEFT(_xlfn.TEXTSPLIT('Data Table'!R392, CHAR(10)), FIND("-", _xlfn.TEXTSPLIT('Data Table'!R392, CHAR(10)))-1)) *
                  (VALUE(MID(_xlfn.TEXTSPLIT('Data Table'!R392, CHAR(10)), FIND("-", _xlfn.TEXTSPLIT('Data Table'!R392, CHAR(10)))+2,
                  SEARCH("hrs", _xlfn.TEXTSPLIT('Data Table'!R392, CHAR(10)))-SEARCH("-", _xlfn.TEXTSPLIT('Data Table'!R392, CHAR(10)))-2))/12)
               ), 2),
               "-"
            )
         )
      )
   )
)</f>
        <v>3</v>
      </c>
      <c r="Q391" s="203" cm="1">
        <f t="array" ref="Q391">IF('Data Table'!S392="", "-",
   IF('Data Table'!S392="-", "-",
      IF(ISNUMBER('Data Table'!S392*1), 'Data Table'!S392,
         IF(ISNUMBER(SEARCH("hrs", 'Data Table'!S392)),
            IFERROR(
               ROUND(SUMPRODUCT(
                  VALUE(LEFT(_xlfn.TEXTSPLIT('Data Table'!S392, CHAR(10)), FIND("-", _xlfn.TEXTSPLIT('Data Table'!S392, CHAR(10)))-1)) *
                  (VALUE(MID(_xlfn.TEXTSPLIT('Data Table'!S392, CHAR(10)), FIND("-", _xlfn.TEXTSPLIT('Data Table'!S392, CHAR(10)))+2,
                  SEARCH("hrs", _xlfn.TEXTSPLIT('Data Table'!S392, CHAR(10)))-SEARCH("-", _xlfn.TEXTSPLIT('Data Table'!S392, CHAR(10)))-2))/12)
               ), 2),
               "-"
            )
         )
      )
   )
)</f>
        <v>3</v>
      </c>
      <c r="R391" s="203" cm="1">
        <f t="array" ref="R391">IF('Data Table'!T392="", "-",
   IF('Data Table'!T392="-", "-",
      IF(ISNUMBER('Data Table'!T392*1), 'Data Table'!T392,
         IF(ISNUMBER(SEARCH("hrs", 'Data Table'!T392)),
            IFERROR(
               ROUND(SUMPRODUCT(
                  VALUE(LEFT(_xlfn.TEXTSPLIT('Data Table'!T392, CHAR(10)), FIND("-", _xlfn.TEXTSPLIT('Data Table'!T392, CHAR(10)))-1)) *
                  (VALUE(MID(_xlfn.TEXTSPLIT('Data Table'!T392, CHAR(10)), FIND("-", _xlfn.TEXTSPLIT('Data Table'!T392, CHAR(10)))+2,
                  SEARCH("hrs", _xlfn.TEXTSPLIT('Data Table'!T392, CHAR(10)))-SEARCH("-", _xlfn.TEXTSPLIT('Data Table'!T392, CHAR(10)))-2))/12)
               ), 2),
               "-"
            )
         )
      )
   )
)</f>
        <v>8</v>
      </c>
      <c r="S391" s="203" cm="1">
        <f t="array" ref="S391">IF('Data Table'!U392="", "-",
   IF('Data Table'!U392="-", "-",
      IF(ISNUMBER('Data Table'!U392*1), 'Data Table'!U392,
         IF(ISNUMBER(SEARCH("hrs", 'Data Table'!U392)),
            IFERROR(
               ROUND(SUMPRODUCT(
                  VALUE(LEFT(_xlfn.TEXTSPLIT('Data Table'!U392, CHAR(10)), FIND("-", _xlfn.TEXTSPLIT('Data Table'!U392, CHAR(10)))-1)) *
                  (VALUE(MID(_xlfn.TEXTSPLIT('Data Table'!U392, CHAR(10)), FIND("-", _xlfn.TEXTSPLIT('Data Table'!U392, CHAR(10)))+2,
                  SEARCH("hrs", _xlfn.TEXTSPLIT('Data Table'!U392, CHAR(10)))-SEARCH("-", _xlfn.TEXTSPLIT('Data Table'!U392, CHAR(10)))-2))/12)
               ), 2),
               "-"
            )
         )
      )
   )
)</f>
        <v>8</v>
      </c>
      <c r="T391" s="414">
        <f>'Data Table'!X392</f>
        <v>28949.607740698895</v>
      </c>
      <c r="U391" s="414">
        <f>'Data Table'!Y392</f>
        <v>69864</v>
      </c>
      <c r="V391" s="414">
        <f>'Data Table'!Z392</f>
        <v>969.37574141753043</v>
      </c>
    </row>
    <row r="392" spans="1:22" ht="15.75" customHeight="1">
      <c r="A392" s="405">
        <v>45702</v>
      </c>
      <c r="B392" s="203" cm="1">
        <f t="array" ref="B392">IF('Data Table'!B393="", "-",
   IF('Data Table'!B393="-", "-",
      IF(ISNUMBER('Data Table'!B393*1), 'Data Table'!B393,
         IF(ISNUMBER(SEARCH("hrs", 'Data Table'!B393)),
            IFERROR(
               ROUND(SUMPRODUCT(
                  VALUE(LEFT(_xlfn.TEXTSPLIT('Data Table'!B393, CHAR(10)), FIND("-", _xlfn.TEXTSPLIT('Data Table'!B393, CHAR(10)))-1)) *
                  (VALUE(MID(_xlfn.TEXTSPLIT('Data Table'!B393, CHAR(10)), FIND("-", _xlfn.TEXTSPLIT('Data Table'!B393, CHAR(10)))+2,
                  SEARCH("hrs", _xlfn.TEXTSPLIT('Data Table'!B393, CHAR(10)))-SEARCH("-", _xlfn.TEXTSPLIT('Data Table'!B393, CHAR(10)))-2))/12)
               ), 2),
               "-"
            )
         )
      )
   )
)</f>
        <v>132</v>
      </c>
      <c r="C392" s="203" cm="1">
        <f t="array" ref="C392">IF('Data Table'!C393="", "-",
   IF('Data Table'!C393="-", "-",
      IF(ISNUMBER('Data Table'!C393*1), 'Data Table'!C393,
         IF(ISNUMBER(SEARCH("hrs", 'Data Table'!C393)),
            IFERROR(
               ROUND(SUMPRODUCT(
                  VALUE(LEFT(_xlfn.TEXTSPLIT('Data Table'!C393, CHAR(10)), FIND("-", _xlfn.TEXTSPLIT('Data Table'!C393, CHAR(10)))-1)) *
                  (VALUE(MID(_xlfn.TEXTSPLIT('Data Table'!C393, CHAR(10)), FIND("-", _xlfn.TEXTSPLIT('Data Table'!C393, CHAR(10)))+2,
                  SEARCH("hrs", _xlfn.TEXTSPLIT('Data Table'!C393, CHAR(10)))-SEARCH("-", _xlfn.TEXTSPLIT('Data Table'!C393, CHAR(10)))-2))/12)
               ), 2),
               "-"
            )
         )
      )
   )
)</f>
        <v>171</v>
      </c>
      <c r="D392" s="203" cm="1">
        <f t="array" ref="D392">IF('Data Table'!D393="", "-",
   IF('Data Table'!D393="-", "-",
      IF(ISNUMBER('Data Table'!D393*1), 'Data Table'!D393,
         IF(ISNUMBER(SEARCH("hrs", 'Data Table'!D393)),
            IFERROR(
               ROUND(SUMPRODUCT(
                  VALUE(LEFT(_xlfn.TEXTSPLIT('Data Table'!D393, CHAR(10)), FIND("-", _xlfn.TEXTSPLIT('Data Table'!D393, CHAR(10)))-1)) *
                  (VALUE(MID(_xlfn.TEXTSPLIT('Data Table'!D393, CHAR(10)), FIND("-", _xlfn.TEXTSPLIT('Data Table'!D393, CHAR(10)))+2,
                  SEARCH("hrs", _xlfn.TEXTSPLIT('Data Table'!D393, CHAR(10)))-SEARCH("-", _xlfn.TEXTSPLIT('Data Table'!D393, CHAR(10)))-2))/12)
               ), 2),
               "-"
            )
         )
      )
   )
)</f>
        <v>31</v>
      </c>
      <c r="E392" s="203" cm="1">
        <f t="array" ref="E392">IF('Data Table'!E393="", "-",
   IF('Data Table'!E393="-", "-",
      IF(ISNUMBER('Data Table'!E393*1), 'Data Table'!E393,
         IF(ISNUMBER(SEARCH("hrs", 'Data Table'!E393)),
            IFERROR(
               ROUND(SUMPRODUCT(
                  VALUE(LEFT(_xlfn.TEXTSPLIT('Data Table'!E393, CHAR(10)), FIND("-", _xlfn.TEXTSPLIT('Data Table'!E393, CHAR(10)))-1)) *
                  (VALUE(MID(_xlfn.TEXTSPLIT('Data Table'!E393, CHAR(10)), FIND("-", _xlfn.TEXTSPLIT('Data Table'!E393, CHAR(10)))+2,
                  SEARCH("hrs", _xlfn.TEXTSPLIT('Data Table'!E393, CHAR(10)))-SEARCH("-", _xlfn.TEXTSPLIT('Data Table'!E393, CHAR(10)))-2))/12)
               ), 2),
               "-"
            )
         )
      )
   )
)</f>
        <v>31</v>
      </c>
      <c r="F392" s="203" cm="1">
        <f t="array" ref="F392">IF('Data Table'!F393="", "-",
   IF('Data Table'!F393="-", "-",
      IF(ISNUMBER('Data Table'!F393*1), 'Data Table'!F393,
         IF(ISNUMBER(SEARCH("hrs", 'Data Table'!F393)),
            IFERROR(
               ROUND(SUMPRODUCT(
                  VALUE(LEFT(_xlfn.TEXTSPLIT('Data Table'!F393, CHAR(10)), FIND("-", _xlfn.TEXTSPLIT('Data Table'!F393, CHAR(10)))-1)) *
                  (VALUE(MID(_xlfn.TEXTSPLIT('Data Table'!F393, CHAR(10)), FIND("-", _xlfn.TEXTSPLIT('Data Table'!F393, CHAR(10)))+2,
                  SEARCH("hrs", _xlfn.TEXTSPLIT('Data Table'!F393, CHAR(10)))-SEARCH("-", _xlfn.TEXTSPLIT('Data Table'!F393, CHAR(10)))-2))/12)
               ), 2),
               "-"
            )
         )
      )
   )
)</f>
        <v>8</v>
      </c>
      <c r="G392" s="203" cm="1">
        <f t="array" ref="G392">IF('Data Table'!G393="", "-",
   IF('Data Table'!G393="-", "-",
      IF(ISNUMBER('Data Table'!G393*1), 'Data Table'!G393,
         IF(ISNUMBER(SEARCH("hrs", 'Data Table'!G393)),
            IFERROR(
               ROUND(SUMPRODUCT(
                  VALUE(LEFT(_xlfn.TEXTSPLIT('Data Table'!G393, CHAR(10)), FIND("-", _xlfn.TEXTSPLIT('Data Table'!G393, CHAR(10)))-1)) *
                  (VALUE(MID(_xlfn.TEXTSPLIT('Data Table'!G393, CHAR(10)), FIND("-", _xlfn.TEXTSPLIT('Data Table'!G393, CHAR(10)))+2,
                  SEARCH("hrs", _xlfn.TEXTSPLIT('Data Table'!G393, CHAR(10)))-SEARCH("-", _xlfn.TEXTSPLIT('Data Table'!G393, CHAR(10)))-2))/12)
               ), 2),
               "-"
            )
         )
      )
   )
)</f>
        <v>9</v>
      </c>
      <c r="H392" s="203" cm="1">
        <f t="array" ref="H392">IF('Data Table'!H393="", "-",
   IF('Data Table'!H393="-", "-",
      IF(ISNUMBER('Data Table'!H393*1), 'Data Table'!H393,
         IF(ISNUMBER(SEARCH("hrs", 'Data Table'!H393)),
            IFERROR(
               ROUND(SUMPRODUCT(
                  VALUE(LEFT(_xlfn.TEXTSPLIT('Data Table'!H393, CHAR(10)), FIND("-", _xlfn.TEXTSPLIT('Data Table'!H393, CHAR(10)))-1)) *
                  (VALUE(MID(_xlfn.TEXTSPLIT('Data Table'!H393, CHAR(10)), FIND("-", _xlfn.TEXTSPLIT('Data Table'!H393, CHAR(10)))+2,
                  SEARCH("hrs", _xlfn.TEXTSPLIT('Data Table'!H393, CHAR(10)))-SEARCH("-", _xlfn.TEXTSPLIT('Data Table'!H393, CHAR(10)))-2))/12)
               ), 2),
               "-"
            )
         )
      )
   )
)</f>
        <v>11</v>
      </c>
      <c r="I392" s="203" cm="1">
        <f t="array" ref="I392">IF('Data Table'!I393="", "-",
   IF('Data Table'!I393="-", "-",
      IF(ISNUMBER('Data Table'!I393*1), 'Data Table'!I393,
         IF(ISNUMBER(SEARCH("hrs", 'Data Table'!I393)),
            IFERROR(
               ROUND(SUMPRODUCT(
                  VALUE(LEFT(_xlfn.TEXTSPLIT('Data Table'!I393, CHAR(10)), FIND("-", _xlfn.TEXTSPLIT('Data Table'!I393, CHAR(10)))-1)) *
                  (VALUE(MID(_xlfn.TEXTSPLIT('Data Table'!I393, CHAR(10)), FIND("-", _xlfn.TEXTSPLIT('Data Table'!I393, CHAR(10)))+2,
                  SEARCH("hrs", _xlfn.TEXTSPLIT('Data Table'!I393, CHAR(10)))-SEARCH("-", _xlfn.TEXTSPLIT('Data Table'!I393, CHAR(10)))-2))/12)
               ), 2),
               "-"
            )
         )
      )
   )
)</f>
        <v>10</v>
      </c>
      <c r="J392" s="203" cm="1">
        <f t="array" ref="J392">IF('Data Table'!J393="", "-",
   IF('Data Table'!J393="-", "-",
      IF(ISNUMBER('Data Table'!J393*1), 'Data Table'!J393,
         IF(ISNUMBER(SEARCH("hrs", 'Data Table'!J393)),
            IFERROR(
               ROUND(SUMPRODUCT(
                  VALUE(LEFT(_xlfn.TEXTSPLIT('Data Table'!J393, CHAR(10)), FIND("-", _xlfn.TEXTSPLIT('Data Table'!J393, CHAR(10)))-1)) *
                  (VALUE(MID(_xlfn.TEXTSPLIT('Data Table'!J393, CHAR(10)), FIND("-", _xlfn.TEXTSPLIT('Data Table'!J393, CHAR(10)))+2,
                  SEARCH("hrs", _xlfn.TEXTSPLIT('Data Table'!J393, CHAR(10)))-SEARCH("-", _xlfn.TEXTSPLIT('Data Table'!J393, CHAR(10)))-2))/12)
               ), 2),
               "-"
            )
         )
      )
   )
)</f>
        <v>4</v>
      </c>
      <c r="K392" s="203" cm="1">
        <f t="array" ref="K392">IF('Data Table'!K393="", "-",
   IF('Data Table'!K393="-", "-",
      IF(ISNUMBER('Data Table'!K393*1), 'Data Table'!K393,
         IF(ISNUMBER(SEARCH("hrs", 'Data Table'!K393)),
            IFERROR(
               ROUND(SUMPRODUCT(
                  VALUE(LEFT(_xlfn.TEXTSPLIT('Data Table'!K393, CHAR(10)), FIND("-", _xlfn.TEXTSPLIT('Data Table'!K393, CHAR(10)))-1)) *
                  (VALUE(MID(_xlfn.TEXTSPLIT('Data Table'!K393, CHAR(10)), FIND("-", _xlfn.TEXTSPLIT('Data Table'!K393, CHAR(10)))+2,
                  SEARCH("hrs", _xlfn.TEXTSPLIT('Data Table'!K393, CHAR(10)))-SEARCH("-", _xlfn.TEXTSPLIT('Data Table'!K393, CHAR(10)))-2))/12)
               ), 2),
               "-"
            )
         )
      )
   )
)</f>
        <v>3</v>
      </c>
      <c r="L392" s="203" cm="1">
        <f t="array" ref="L392">IF('Data Table'!N393="", "-",
   IF('Data Table'!N393="-", "-",
      IF(ISNUMBER('Data Table'!N393*1), 'Data Table'!N393,
         IF(ISNUMBER(SEARCH("hrs", 'Data Table'!N393)),
            IFERROR(
               ROUND(SUMPRODUCT(
                  VALUE(LEFT(_xlfn.TEXTSPLIT('Data Table'!N393, CHAR(10)), FIND("-", _xlfn.TEXTSPLIT('Data Table'!N393, CHAR(10)))-1)) *
                  (VALUE(MID(_xlfn.TEXTSPLIT('Data Table'!N393, CHAR(10)), FIND("-", _xlfn.TEXTSPLIT('Data Table'!N393, CHAR(10)))+2,
                  SEARCH("hrs", _xlfn.TEXTSPLIT('Data Table'!N393, CHAR(10)))-SEARCH("-", _xlfn.TEXTSPLIT('Data Table'!N393, CHAR(10)))-2))/12)
               ), 2),
               "-"
            )
         )
      )
   )
)</f>
        <v>2</v>
      </c>
      <c r="M392" s="203" cm="1">
        <f t="array" ref="M392">IF('Data Table'!O393="", "-",
   IF('Data Table'!O393="-", "-",
      IF(ISNUMBER('Data Table'!O393*1), 'Data Table'!O393,
         IF(ISNUMBER(SEARCH("hrs", 'Data Table'!O393)),
            IFERROR(
               ROUND(SUMPRODUCT(
                  VALUE(LEFT(_xlfn.TEXTSPLIT('Data Table'!O393, CHAR(10)), FIND("-", _xlfn.TEXTSPLIT('Data Table'!O393, CHAR(10)))-1)) *
                  (VALUE(MID(_xlfn.TEXTSPLIT('Data Table'!O393, CHAR(10)), FIND("-", _xlfn.TEXTSPLIT('Data Table'!O393, CHAR(10)))+2,
                  SEARCH("hrs", _xlfn.TEXTSPLIT('Data Table'!O393, CHAR(10)))-SEARCH("-", _xlfn.TEXTSPLIT('Data Table'!O393, CHAR(10)))-2))/12)
               ), 2),
               "-"
            )
         )
      )
   )
)</f>
        <v>1.83</v>
      </c>
      <c r="N392" s="203" cm="1">
        <f t="array" ref="N392">IF('Data Table'!P393="", "-",
   IF('Data Table'!P393="-", "-",
      IF(ISNUMBER('Data Table'!P393*1), 'Data Table'!P393,
         IF(ISNUMBER(SEARCH("hrs", 'Data Table'!P393)),
            IFERROR(
               ROUND(SUMPRODUCT(
                  VALUE(LEFT(_xlfn.TEXTSPLIT('Data Table'!P393, CHAR(10)), FIND("-", _xlfn.TEXTSPLIT('Data Table'!P393, CHAR(10)))-1)) *
                  (VALUE(MID(_xlfn.TEXTSPLIT('Data Table'!P393, CHAR(10)), FIND("-", _xlfn.TEXTSPLIT('Data Table'!P393, CHAR(10)))+2,
                  SEARCH("hrs", _xlfn.TEXTSPLIT('Data Table'!P393, CHAR(10)))-SEARCH("-", _xlfn.TEXTSPLIT('Data Table'!P393, CHAR(10)))-2))/12)
               ), 2),
               "-"
            )
         )
      )
   )
)</f>
        <v>7</v>
      </c>
      <c r="O392" s="203" cm="1">
        <f t="array" ref="O392">IF('Data Table'!Q393="", "-",
   IF('Data Table'!Q393="-", "-",
      IF(ISNUMBER('Data Table'!Q393*1), 'Data Table'!Q393,
         IF(ISNUMBER(SEARCH("hrs", 'Data Table'!Q393)),
            IFERROR(
               ROUND(SUMPRODUCT(
                  VALUE(LEFT(_xlfn.TEXTSPLIT('Data Table'!Q393, CHAR(10)), FIND("-", _xlfn.TEXTSPLIT('Data Table'!Q393, CHAR(10)))-1)) *
                  (VALUE(MID(_xlfn.TEXTSPLIT('Data Table'!Q393, CHAR(10)), FIND("-", _xlfn.TEXTSPLIT('Data Table'!Q393, CHAR(10)))+2,
                  SEARCH("hrs", _xlfn.TEXTSPLIT('Data Table'!Q393, CHAR(10)))-SEARCH("-", _xlfn.TEXTSPLIT('Data Table'!Q393, CHAR(10)))-2))/12)
               ), 2),
               "-"
            )
         )
      )
   )
)</f>
        <v>6</v>
      </c>
      <c r="P392" s="203" cm="1">
        <f t="array" ref="P392">IF('Data Table'!R393="", "-",
   IF('Data Table'!R393="-", "-",
      IF(ISNUMBER('Data Table'!R393*1), 'Data Table'!R393,
         IF(ISNUMBER(SEARCH("hrs", 'Data Table'!R393)),
            IFERROR(
               ROUND(SUMPRODUCT(
                  VALUE(LEFT(_xlfn.TEXTSPLIT('Data Table'!R393, CHAR(10)), FIND("-", _xlfn.TEXTSPLIT('Data Table'!R393, CHAR(10)))-1)) *
                  (VALUE(MID(_xlfn.TEXTSPLIT('Data Table'!R393, CHAR(10)), FIND("-", _xlfn.TEXTSPLIT('Data Table'!R393, CHAR(10)))+2,
                  SEARCH("hrs", _xlfn.TEXTSPLIT('Data Table'!R393, CHAR(10)))-SEARCH("-", _xlfn.TEXTSPLIT('Data Table'!R393, CHAR(10)))-2))/12)
               ), 2),
               "-"
            )
         )
      )
   )
)</f>
        <v>3</v>
      </c>
      <c r="Q392" s="203" cm="1">
        <f t="array" ref="Q392">IF('Data Table'!S393="", "-",
   IF('Data Table'!S393="-", "-",
      IF(ISNUMBER('Data Table'!S393*1), 'Data Table'!S393,
         IF(ISNUMBER(SEARCH("hrs", 'Data Table'!S393)),
            IFERROR(
               ROUND(SUMPRODUCT(
                  VALUE(LEFT(_xlfn.TEXTSPLIT('Data Table'!S393, CHAR(10)), FIND("-", _xlfn.TEXTSPLIT('Data Table'!S393, CHAR(10)))-1)) *
                  (VALUE(MID(_xlfn.TEXTSPLIT('Data Table'!S393, CHAR(10)), FIND("-", _xlfn.TEXTSPLIT('Data Table'!S393, CHAR(10)))+2,
                  SEARCH("hrs", _xlfn.TEXTSPLIT('Data Table'!S393, CHAR(10)))-SEARCH("-", _xlfn.TEXTSPLIT('Data Table'!S393, CHAR(10)))-2))/12)
               ), 2),
               "-"
            )
         )
      )
   )
)</f>
        <v>3</v>
      </c>
      <c r="R392" s="203" cm="1">
        <f t="array" ref="R392">IF('Data Table'!T393="", "-",
   IF('Data Table'!T393="-", "-",
      IF(ISNUMBER('Data Table'!T393*1), 'Data Table'!T393,
         IF(ISNUMBER(SEARCH("hrs", 'Data Table'!T393)),
            IFERROR(
               ROUND(SUMPRODUCT(
                  VALUE(LEFT(_xlfn.TEXTSPLIT('Data Table'!T393, CHAR(10)), FIND("-", _xlfn.TEXTSPLIT('Data Table'!T393, CHAR(10)))-1)) *
                  (VALUE(MID(_xlfn.TEXTSPLIT('Data Table'!T393, CHAR(10)), FIND("-", _xlfn.TEXTSPLIT('Data Table'!T393, CHAR(10)))+2,
                  SEARCH("hrs", _xlfn.TEXTSPLIT('Data Table'!T393, CHAR(10)))-SEARCH("-", _xlfn.TEXTSPLIT('Data Table'!T393, CHAR(10)))-2))/12)
               ), 2),
               "-"
            )
         )
      )
   )
)</f>
        <v>8</v>
      </c>
      <c r="S392" s="203" cm="1">
        <f t="array" ref="S392">IF('Data Table'!U393="", "-",
   IF('Data Table'!U393="-", "-",
      IF(ISNUMBER('Data Table'!U393*1), 'Data Table'!U393,
         IF(ISNUMBER(SEARCH("hrs", 'Data Table'!U393)),
            IFERROR(
               ROUND(SUMPRODUCT(
                  VALUE(LEFT(_xlfn.TEXTSPLIT('Data Table'!U393, CHAR(10)), FIND("-", _xlfn.TEXTSPLIT('Data Table'!U393, CHAR(10)))-1)) *
                  (VALUE(MID(_xlfn.TEXTSPLIT('Data Table'!U393, CHAR(10)), FIND("-", _xlfn.TEXTSPLIT('Data Table'!U393, CHAR(10)))+2,
                  SEARCH("hrs", _xlfn.TEXTSPLIT('Data Table'!U393, CHAR(10)))-SEARCH("-", _xlfn.TEXTSPLIT('Data Table'!U393, CHAR(10)))-2))/12)
               ), 2),
               "-"
            )
         )
      )
   )
)</f>
        <v>8</v>
      </c>
      <c r="T392" s="414">
        <f>'Data Table'!X393</f>
        <v>29986.558441965586</v>
      </c>
      <c r="U392" s="414">
        <f>'Data Table'!Y393</f>
        <v>66714</v>
      </c>
      <c r="V392" s="414">
        <f>'Data Table'!Z393</f>
        <v>956.77920531461518</v>
      </c>
    </row>
    <row r="393" spans="1:22" ht="15.75" customHeight="1">
      <c r="A393" s="405">
        <v>45703</v>
      </c>
      <c r="B393" s="203" cm="1">
        <f t="array" ref="B393">IF('Data Table'!B394="", "-",
   IF('Data Table'!B394="-", "-",
      IF(ISNUMBER('Data Table'!B394*1), 'Data Table'!B394,
         IF(ISNUMBER(SEARCH("hrs", 'Data Table'!B394)),
            IFERROR(
               ROUND(SUMPRODUCT(
                  VALUE(LEFT(_xlfn.TEXTSPLIT('Data Table'!B394, CHAR(10)), FIND("-", _xlfn.TEXTSPLIT('Data Table'!B394, CHAR(10)))-1)) *
                  (VALUE(MID(_xlfn.TEXTSPLIT('Data Table'!B394, CHAR(10)), FIND("-", _xlfn.TEXTSPLIT('Data Table'!B394, CHAR(10)))+2,
                  SEARCH("hrs", _xlfn.TEXTSPLIT('Data Table'!B394, CHAR(10)))-SEARCH("-", _xlfn.TEXTSPLIT('Data Table'!B394, CHAR(10)))-2))/12)
               ), 2),
               "-"
            )
         )
      )
   )
)</f>
        <v>126</v>
      </c>
      <c r="C393" s="203" cm="1">
        <f t="array" ref="C393">IF('Data Table'!C394="", "-",
   IF('Data Table'!C394="-", "-",
      IF(ISNUMBER('Data Table'!C394*1), 'Data Table'!C394,
         IF(ISNUMBER(SEARCH("hrs", 'Data Table'!C394)),
            IFERROR(
               ROUND(SUMPRODUCT(
                  VALUE(LEFT(_xlfn.TEXTSPLIT('Data Table'!C394, CHAR(10)), FIND("-", _xlfn.TEXTSPLIT('Data Table'!C394, CHAR(10)))-1)) *
                  (VALUE(MID(_xlfn.TEXTSPLIT('Data Table'!C394, CHAR(10)), FIND("-", _xlfn.TEXTSPLIT('Data Table'!C394, CHAR(10)))+2,
                  SEARCH("hrs", _xlfn.TEXTSPLIT('Data Table'!C394, CHAR(10)))-SEARCH("-", _xlfn.TEXTSPLIT('Data Table'!C394, CHAR(10)))-2))/12)
               ), 2),
               "-"
            )
         )
      )
   )
)</f>
        <v>140</v>
      </c>
      <c r="D393" s="203" cm="1">
        <f t="array" ref="D393">IF('Data Table'!D394="", "-",
   IF('Data Table'!D394="-", "-",
      IF(ISNUMBER('Data Table'!D394*1), 'Data Table'!D394,
         IF(ISNUMBER(SEARCH("hrs", 'Data Table'!D394)),
            IFERROR(
               ROUND(SUMPRODUCT(
                  VALUE(LEFT(_xlfn.TEXTSPLIT('Data Table'!D394, CHAR(10)), FIND("-", _xlfn.TEXTSPLIT('Data Table'!D394, CHAR(10)))-1)) *
                  (VALUE(MID(_xlfn.TEXTSPLIT('Data Table'!D394, CHAR(10)), FIND("-", _xlfn.TEXTSPLIT('Data Table'!D394, CHAR(10)))+2,
                  SEARCH("hrs", _xlfn.TEXTSPLIT('Data Table'!D394, CHAR(10)))-SEARCH("-", _xlfn.TEXTSPLIT('Data Table'!D394, CHAR(10)))-2))/12)
               ), 2),
               "-"
            )
         )
      )
   )
)</f>
        <v>30</v>
      </c>
      <c r="E393" s="203" cm="1">
        <f t="array" ref="E393">IF('Data Table'!E394="", "-",
   IF('Data Table'!E394="-", "-",
      IF(ISNUMBER('Data Table'!E394*1), 'Data Table'!E394,
         IF(ISNUMBER(SEARCH("hrs", 'Data Table'!E394)),
            IFERROR(
               ROUND(SUMPRODUCT(
                  VALUE(LEFT(_xlfn.TEXTSPLIT('Data Table'!E394, CHAR(10)), FIND("-", _xlfn.TEXTSPLIT('Data Table'!E394, CHAR(10)))-1)) *
                  (VALUE(MID(_xlfn.TEXTSPLIT('Data Table'!E394, CHAR(10)), FIND("-", _xlfn.TEXTSPLIT('Data Table'!E394, CHAR(10)))+2,
                  SEARCH("hrs", _xlfn.TEXTSPLIT('Data Table'!E394, CHAR(10)))-SEARCH("-", _xlfn.TEXTSPLIT('Data Table'!E394, CHAR(10)))-2))/12)
               ), 2),
               "-"
            )
         )
      )
   )
)</f>
        <v>31</v>
      </c>
      <c r="F393" s="203" cm="1">
        <f t="array" ref="F393">IF('Data Table'!F394="", "-",
   IF('Data Table'!F394="-", "-",
      IF(ISNUMBER('Data Table'!F394*1), 'Data Table'!F394,
         IF(ISNUMBER(SEARCH("hrs", 'Data Table'!F394)),
            IFERROR(
               ROUND(SUMPRODUCT(
                  VALUE(LEFT(_xlfn.TEXTSPLIT('Data Table'!F394, CHAR(10)), FIND("-", _xlfn.TEXTSPLIT('Data Table'!F394, CHAR(10)))-1)) *
                  (VALUE(MID(_xlfn.TEXTSPLIT('Data Table'!F394, CHAR(10)), FIND("-", _xlfn.TEXTSPLIT('Data Table'!F394, CHAR(10)))+2,
                  SEARCH("hrs", _xlfn.TEXTSPLIT('Data Table'!F394, CHAR(10)))-SEARCH("-", _xlfn.TEXTSPLIT('Data Table'!F394, CHAR(10)))-2))/12)
               ), 2),
               "-"
            )
         )
      )
   )
)</f>
        <v>9</v>
      </c>
      <c r="G393" s="203" cm="1">
        <f t="array" ref="G393">IF('Data Table'!G394="", "-",
   IF('Data Table'!G394="-", "-",
      IF(ISNUMBER('Data Table'!G394*1), 'Data Table'!G394,
         IF(ISNUMBER(SEARCH("hrs", 'Data Table'!G394)),
            IFERROR(
               ROUND(SUMPRODUCT(
                  VALUE(LEFT(_xlfn.TEXTSPLIT('Data Table'!G394, CHAR(10)), FIND("-", _xlfn.TEXTSPLIT('Data Table'!G394, CHAR(10)))-1)) *
                  (VALUE(MID(_xlfn.TEXTSPLIT('Data Table'!G394, CHAR(10)), FIND("-", _xlfn.TEXTSPLIT('Data Table'!G394, CHAR(10)))+2,
                  SEARCH("hrs", _xlfn.TEXTSPLIT('Data Table'!G394, CHAR(10)))-SEARCH("-", _xlfn.TEXTSPLIT('Data Table'!G394, CHAR(10)))-2))/12)
               ), 2),
               "-"
            )
         )
      )
   )
)</f>
        <v>9</v>
      </c>
      <c r="H393" s="203" cm="1">
        <f t="array" ref="H393">IF('Data Table'!H394="", "-",
   IF('Data Table'!H394="-", "-",
      IF(ISNUMBER('Data Table'!H394*1), 'Data Table'!H394,
         IF(ISNUMBER(SEARCH("hrs", 'Data Table'!H394)),
            IFERROR(
               ROUND(SUMPRODUCT(
                  VALUE(LEFT(_xlfn.TEXTSPLIT('Data Table'!H394, CHAR(10)), FIND("-", _xlfn.TEXTSPLIT('Data Table'!H394, CHAR(10)))-1)) *
                  (VALUE(MID(_xlfn.TEXTSPLIT('Data Table'!H394, CHAR(10)), FIND("-", _xlfn.TEXTSPLIT('Data Table'!H394, CHAR(10)))+2,
                  SEARCH("hrs", _xlfn.TEXTSPLIT('Data Table'!H394, CHAR(10)))-SEARCH("-", _xlfn.TEXTSPLIT('Data Table'!H394, CHAR(10)))-2))/12)
               ), 2),
               "-"
            )
         )
      )
   )
)</f>
        <v>11</v>
      </c>
      <c r="I393" s="203" cm="1">
        <f t="array" ref="I393">IF('Data Table'!I394="", "-",
   IF('Data Table'!I394="-", "-",
      IF(ISNUMBER('Data Table'!I394*1), 'Data Table'!I394,
         IF(ISNUMBER(SEARCH("hrs", 'Data Table'!I394)),
            IFERROR(
               ROUND(SUMPRODUCT(
                  VALUE(LEFT(_xlfn.TEXTSPLIT('Data Table'!I394, CHAR(10)), FIND("-", _xlfn.TEXTSPLIT('Data Table'!I394, CHAR(10)))-1)) *
                  (VALUE(MID(_xlfn.TEXTSPLIT('Data Table'!I394, CHAR(10)), FIND("-", _xlfn.TEXTSPLIT('Data Table'!I394, CHAR(10)))+2,
                  SEARCH("hrs", _xlfn.TEXTSPLIT('Data Table'!I394, CHAR(10)))-SEARCH("-", _xlfn.TEXTSPLIT('Data Table'!I394, CHAR(10)))-2))/12)
               ), 2),
               "-"
            )
         )
      )
   )
)</f>
        <v>11</v>
      </c>
      <c r="J393" s="203" cm="1">
        <f t="array" ref="J393">IF('Data Table'!J394="", "-",
   IF('Data Table'!J394="-", "-",
      IF(ISNUMBER('Data Table'!J394*1), 'Data Table'!J394,
         IF(ISNUMBER(SEARCH("hrs", 'Data Table'!J394)),
            IFERROR(
               ROUND(SUMPRODUCT(
                  VALUE(LEFT(_xlfn.TEXTSPLIT('Data Table'!J394, CHAR(10)), FIND("-", _xlfn.TEXTSPLIT('Data Table'!J394, CHAR(10)))-1)) *
                  (VALUE(MID(_xlfn.TEXTSPLIT('Data Table'!J394, CHAR(10)), FIND("-", _xlfn.TEXTSPLIT('Data Table'!J394, CHAR(10)))+2,
                  SEARCH("hrs", _xlfn.TEXTSPLIT('Data Table'!J394, CHAR(10)))-SEARCH("-", _xlfn.TEXTSPLIT('Data Table'!J394, CHAR(10)))-2))/12)
               ), 2),
               "-"
            )
         )
      )
   )
)</f>
        <v>4</v>
      </c>
      <c r="K393" s="203" cm="1">
        <f t="array" ref="K393">IF('Data Table'!K394="", "-",
   IF('Data Table'!K394="-", "-",
      IF(ISNUMBER('Data Table'!K394*1), 'Data Table'!K394,
         IF(ISNUMBER(SEARCH("hrs", 'Data Table'!K394)),
            IFERROR(
               ROUND(SUMPRODUCT(
                  VALUE(LEFT(_xlfn.TEXTSPLIT('Data Table'!K394, CHAR(10)), FIND("-", _xlfn.TEXTSPLIT('Data Table'!K394, CHAR(10)))-1)) *
                  (VALUE(MID(_xlfn.TEXTSPLIT('Data Table'!K394, CHAR(10)), FIND("-", _xlfn.TEXTSPLIT('Data Table'!K394, CHAR(10)))+2,
                  SEARCH("hrs", _xlfn.TEXTSPLIT('Data Table'!K394, CHAR(10)))-SEARCH("-", _xlfn.TEXTSPLIT('Data Table'!K394, CHAR(10)))-2))/12)
               ), 2),
               "-"
            )
         )
      )
   )
)</f>
        <v>3</v>
      </c>
      <c r="L393" s="203" cm="1">
        <f t="array" ref="L393">IF('Data Table'!N394="", "-",
   IF('Data Table'!N394="-", "-",
      IF(ISNUMBER('Data Table'!N394*1), 'Data Table'!N394,
         IF(ISNUMBER(SEARCH("hrs", 'Data Table'!N394)),
            IFERROR(
               ROUND(SUMPRODUCT(
                  VALUE(LEFT(_xlfn.TEXTSPLIT('Data Table'!N394, CHAR(10)), FIND("-", _xlfn.TEXTSPLIT('Data Table'!N394, CHAR(10)))-1)) *
                  (VALUE(MID(_xlfn.TEXTSPLIT('Data Table'!N394, CHAR(10)), FIND("-", _xlfn.TEXTSPLIT('Data Table'!N394, CHAR(10)))+2,
                  SEARCH("hrs", _xlfn.TEXTSPLIT('Data Table'!N394, CHAR(10)))-SEARCH("-", _xlfn.TEXTSPLIT('Data Table'!N394, CHAR(10)))-2))/12)
               ), 2),
               "-"
            )
         )
      )
   )
)</f>
        <v>1</v>
      </c>
      <c r="M393" s="203" cm="1">
        <f t="array" ref="M393">IF('Data Table'!O394="", "-",
   IF('Data Table'!O394="-", "-",
      IF(ISNUMBER('Data Table'!O394*1), 'Data Table'!O394,
         IF(ISNUMBER(SEARCH("hrs", 'Data Table'!O394)),
            IFERROR(
               ROUND(SUMPRODUCT(
                  VALUE(LEFT(_xlfn.TEXTSPLIT('Data Table'!O394, CHAR(10)), FIND("-", _xlfn.TEXTSPLIT('Data Table'!O394, CHAR(10)))-1)) *
                  (VALUE(MID(_xlfn.TEXTSPLIT('Data Table'!O394, CHAR(10)), FIND("-", _xlfn.TEXTSPLIT('Data Table'!O394, CHAR(10)))+2,
                  SEARCH("hrs", _xlfn.TEXTSPLIT('Data Table'!O394, CHAR(10)))-SEARCH("-", _xlfn.TEXTSPLIT('Data Table'!O394, CHAR(10)))-2))/12)
               ), 2),
               "-"
            )
         )
      )
   )
)</f>
        <v>1</v>
      </c>
      <c r="N393" s="203" cm="1">
        <f t="array" ref="N393">IF('Data Table'!P394="", "-",
   IF('Data Table'!P394="-", "-",
      IF(ISNUMBER('Data Table'!P394*1), 'Data Table'!P394,
         IF(ISNUMBER(SEARCH("hrs", 'Data Table'!P394)),
            IFERROR(
               ROUND(SUMPRODUCT(
                  VALUE(LEFT(_xlfn.TEXTSPLIT('Data Table'!P394, CHAR(10)), FIND("-", _xlfn.TEXTSPLIT('Data Table'!P394, CHAR(10)))-1)) *
                  (VALUE(MID(_xlfn.TEXTSPLIT('Data Table'!P394, CHAR(10)), FIND("-", _xlfn.TEXTSPLIT('Data Table'!P394, CHAR(10)))+2,
                  SEARCH("hrs", _xlfn.TEXTSPLIT('Data Table'!P394, CHAR(10)))-SEARCH("-", _xlfn.TEXTSPLIT('Data Table'!P394, CHAR(10)))-2))/12)
               ), 2),
               "-"
            )
         )
      )
   )
)</f>
        <v>6</v>
      </c>
      <c r="O393" s="203" cm="1">
        <f t="array" ref="O393">IF('Data Table'!Q394="", "-",
   IF('Data Table'!Q394="-", "-",
      IF(ISNUMBER('Data Table'!Q394*1), 'Data Table'!Q394,
         IF(ISNUMBER(SEARCH("hrs", 'Data Table'!Q394)),
            IFERROR(
               ROUND(SUMPRODUCT(
                  VALUE(LEFT(_xlfn.TEXTSPLIT('Data Table'!Q394, CHAR(10)), FIND("-", _xlfn.TEXTSPLIT('Data Table'!Q394, CHAR(10)))-1)) *
                  (VALUE(MID(_xlfn.TEXTSPLIT('Data Table'!Q394, CHAR(10)), FIND("-", _xlfn.TEXTSPLIT('Data Table'!Q394, CHAR(10)))+2,
                  SEARCH("hrs", _xlfn.TEXTSPLIT('Data Table'!Q394, CHAR(10)))-SEARCH("-", _xlfn.TEXTSPLIT('Data Table'!Q394, CHAR(10)))-2))/12)
               ), 2),
               "-"
            )
         )
      )
   )
)</f>
        <v>6</v>
      </c>
      <c r="P393" s="203" cm="1">
        <f t="array" ref="P393">IF('Data Table'!R394="", "-",
   IF('Data Table'!R394="-", "-",
      IF(ISNUMBER('Data Table'!R394*1), 'Data Table'!R394,
         IF(ISNUMBER(SEARCH("hrs", 'Data Table'!R394)),
            IFERROR(
               ROUND(SUMPRODUCT(
                  VALUE(LEFT(_xlfn.TEXTSPLIT('Data Table'!R394, CHAR(10)), FIND("-", _xlfn.TEXTSPLIT('Data Table'!R394, CHAR(10)))-1)) *
                  (VALUE(MID(_xlfn.TEXTSPLIT('Data Table'!R394, CHAR(10)), FIND("-", _xlfn.TEXTSPLIT('Data Table'!R394, CHAR(10)))+2,
                  SEARCH("hrs", _xlfn.TEXTSPLIT('Data Table'!R394, CHAR(10)))-SEARCH("-", _xlfn.TEXTSPLIT('Data Table'!R394, CHAR(10)))-2))/12)
               ), 2),
               "-"
            )
         )
      )
   )
)</f>
        <v>3</v>
      </c>
      <c r="Q393" s="203" cm="1">
        <f t="array" ref="Q393">IF('Data Table'!S394="", "-",
   IF('Data Table'!S394="-", "-",
      IF(ISNUMBER('Data Table'!S394*1), 'Data Table'!S394,
         IF(ISNUMBER(SEARCH("hrs", 'Data Table'!S394)),
            IFERROR(
               ROUND(SUMPRODUCT(
                  VALUE(LEFT(_xlfn.TEXTSPLIT('Data Table'!S394, CHAR(10)), FIND("-", _xlfn.TEXTSPLIT('Data Table'!S394, CHAR(10)))-1)) *
                  (VALUE(MID(_xlfn.TEXTSPLIT('Data Table'!S394, CHAR(10)), FIND("-", _xlfn.TEXTSPLIT('Data Table'!S394, CHAR(10)))+2,
                  SEARCH("hrs", _xlfn.TEXTSPLIT('Data Table'!S394, CHAR(10)))-SEARCH("-", _xlfn.TEXTSPLIT('Data Table'!S394, CHAR(10)))-2))/12)
               ), 2),
               "-"
            )
         )
      )
   )
)</f>
        <v>3</v>
      </c>
      <c r="R393" s="203" cm="1">
        <f t="array" ref="R393">IF('Data Table'!T394="", "-",
   IF('Data Table'!T394="-", "-",
      IF(ISNUMBER('Data Table'!T394*1), 'Data Table'!T394,
         IF(ISNUMBER(SEARCH("hrs", 'Data Table'!T394)),
            IFERROR(
               ROUND(SUMPRODUCT(
                  VALUE(LEFT(_xlfn.TEXTSPLIT('Data Table'!T394, CHAR(10)), FIND("-", _xlfn.TEXTSPLIT('Data Table'!T394, CHAR(10)))-1)) *
                  (VALUE(MID(_xlfn.TEXTSPLIT('Data Table'!T394, CHAR(10)), FIND("-", _xlfn.TEXTSPLIT('Data Table'!T394, CHAR(10)))+2,
                  SEARCH("hrs", _xlfn.TEXTSPLIT('Data Table'!T394, CHAR(10)))-SEARCH("-", _xlfn.TEXTSPLIT('Data Table'!T394, CHAR(10)))-2))/12)
               ), 2),
               "-"
            )
         )
      )
   )
)</f>
        <v>8</v>
      </c>
      <c r="S393" s="203" cm="1">
        <f t="array" ref="S393">IF('Data Table'!U394="", "-",
   IF('Data Table'!U394="-", "-",
      IF(ISNUMBER('Data Table'!U394*1), 'Data Table'!U394,
         IF(ISNUMBER(SEARCH("hrs", 'Data Table'!U394)),
            IFERROR(
               ROUND(SUMPRODUCT(
                  VALUE(LEFT(_xlfn.TEXTSPLIT('Data Table'!U394, CHAR(10)), FIND("-", _xlfn.TEXTSPLIT('Data Table'!U394, CHAR(10)))-1)) *
                  (VALUE(MID(_xlfn.TEXTSPLIT('Data Table'!U394, CHAR(10)), FIND("-", _xlfn.TEXTSPLIT('Data Table'!U394, CHAR(10)))+2,
                  SEARCH("hrs", _xlfn.TEXTSPLIT('Data Table'!U394, CHAR(10)))-SEARCH("-", _xlfn.TEXTSPLIT('Data Table'!U394, CHAR(10)))-2))/12)
               ), 2),
               "-"
            )
         )
      )
   )
)</f>
        <v>8</v>
      </c>
      <c r="T393" s="414">
        <f>'Data Table'!X394</f>
        <v>28602.499509081368</v>
      </c>
      <c r="U393" s="414">
        <f>'Data Table'!Y394</f>
        <v>68755</v>
      </c>
      <c r="V393" s="414">
        <f>'Data Table'!Z394</f>
        <v>948.58026509572903</v>
      </c>
    </row>
    <row r="394" spans="1:22" ht="15.75" customHeight="1">
      <c r="A394" s="405">
        <v>45704</v>
      </c>
      <c r="B394" s="203" cm="1">
        <f t="array" ref="B394">IF('Data Table'!B395="", "-",
   IF('Data Table'!B395="-", "-",
      IF(ISNUMBER('Data Table'!B395*1), 'Data Table'!B395,
         IF(ISNUMBER(SEARCH("hrs", 'Data Table'!B395)),
            IFERROR(
               ROUND(SUMPRODUCT(
                  VALUE(LEFT(_xlfn.TEXTSPLIT('Data Table'!B395, CHAR(10)), FIND("-", _xlfn.TEXTSPLIT('Data Table'!B395, CHAR(10)))-1)) *
                  (VALUE(MID(_xlfn.TEXTSPLIT('Data Table'!B395, CHAR(10)), FIND("-", _xlfn.TEXTSPLIT('Data Table'!B395, CHAR(10)))+2,
                  SEARCH("hrs", _xlfn.TEXTSPLIT('Data Table'!B395, CHAR(10)))-SEARCH("-", _xlfn.TEXTSPLIT('Data Table'!B395, CHAR(10)))-2))/12)
               ), 2),
               "-"
            )
         )
      )
   )
)</f>
        <v>153</v>
      </c>
      <c r="C394" s="203" cm="1">
        <f t="array" ref="C394">IF('Data Table'!C395="", "-",
   IF('Data Table'!C395="-", "-",
      IF(ISNUMBER('Data Table'!C395*1), 'Data Table'!C395,
         IF(ISNUMBER(SEARCH("hrs", 'Data Table'!C395)),
            IFERROR(
               ROUND(SUMPRODUCT(
                  VALUE(LEFT(_xlfn.TEXTSPLIT('Data Table'!C395, CHAR(10)), FIND("-", _xlfn.TEXTSPLIT('Data Table'!C395, CHAR(10)))-1)) *
                  (VALUE(MID(_xlfn.TEXTSPLIT('Data Table'!C395, CHAR(10)), FIND("-", _xlfn.TEXTSPLIT('Data Table'!C395, CHAR(10)))+2,
                  SEARCH("hrs", _xlfn.TEXTSPLIT('Data Table'!C395, CHAR(10)))-SEARCH("-", _xlfn.TEXTSPLIT('Data Table'!C395, CHAR(10)))-2))/12)
               ), 2),
               "-"
            )
         )
      )
   )
)</f>
        <v>112</v>
      </c>
      <c r="D394" s="203" cm="1">
        <f t="array" ref="D394">IF('Data Table'!D395="", "-",
   IF('Data Table'!D395="-", "-",
      IF(ISNUMBER('Data Table'!D395*1), 'Data Table'!D395,
         IF(ISNUMBER(SEARCH("hrs", 'Data Table'!D395)),
            IFERROR(
               ROUND(SUMPRODUCT(
                  VALUE(LEFT(_xlfn.TEXTSPLIT('Data Table'!D395, CHAR(10)), FIND("-", _xlfn.TEXTSPLIT('Data Table'!D395, CHAR(10)))-1)) *
                  (VALUE(MID(_xlfn.TEXTSPLIT('Data Table'!D395, CHAR(10)), FIND("-", _xlfn.TEXTSPLIT('Data Table'!D395, CHAR(10)))+2,
                  SEARCH("hrs", _xlfn.TEXTSPLIT('Data Table'!D395, CHAR(10)))-SEARCH("-", _xlfn.TEXTSPLIT('Data Table'!D395, CHAR(10)))-2))/12)
               ), 2),
               "-"
            )
         )
      )
   )
)</f>
        <v>30</v>
      </c>
      <c r="E394" s="203" cm="1">
        <f t="array" ref="E394">IF('Data Table'!E395="", "-",
   IF('Data Table'!E395="-", "-",
      IF(ISNUMBER('Data Table'!E395*1), 'Data Table'!E395,
         IF(ISNUMBER(SEARCH("hrs", 'Data Table'!E395)),
            IFERROR(
               ROUND(SUMPRODUCT(
                  VALUE(LEFT(_xlfn.TEXTSPLIT('Data Table'!E395, CHAR(10)), FIND("-", _xlfn.TEXTSPLIT('Data Table'!E395, CHAR(10)))-1)) *
                  (VALUE(MID(_xlfn.TEXTSPLIT('Data Table'!E395, CHAR(10)), FIND("-", _xlfn.TEXTSPLIT('Data Table'!E395, CHAR(10)))+2,
                  SEARCH("hrs", _xlfn.TEXTSPLIT('Data Table'!E395, CHAR(10)))-SEARCH("-", _xlfn.TEXTSPLIT('Data Table'!E395, CHAR(10)))-2))/12)
               ), 2),
               "-"
            )
         )
      )
   )
)</f>
        <v>30</v>
      </c>
      <c r="F394" s="203" cm="1">
        <f t="array" ref="F394">IF('Data Table'!F395="", "-",
   IF('Data Table'!F395="-", "-",
      IF(ISNUMBER('Data Table'!F395*1), 'Data Table'!F395,
         IF(ISNUMBER(SEARCH("hrs", 'Data Table'!F395)),
            IFERROR(
               ROUND(SUMPRODUCT(
                  VALUE(LEFT(_xlfn.TEXTSPLIT('Data Table'!F395, CHAR(10)), FIND("-", _xlfn.TEXTSPLIT('Data Table'!F395, CHAR(10)))-1)) *
                  (VALUE(MID(_xlfn.TEXTSPLIT('Data Table'!F395, CHAR(10)), FIND("-", _xlfn.TEXTSPLIT('Data Table'!F395, CHAR(10)))+2,
                  SEARCH("hrs", _xlfn.TEXTSPLIT('Data Table'!F395, CHAR(10)))-SEARCH("-", _xlfn.TEXTSPLIT('Data Table'!F395, CHAR(10)))-2))/12)
               ), 2),
               "-"
            )
         )
      )
   )
)</f>
        <v>9</v>
      </c>
      <c r="G394" s="203" cm="1">
        <f t="array" ref="G394">IF('Data Table'!G395="", "-",
   IF('Data Table'!G395="-", "-",
      IF(ISNUMBER('Data Table'!G395*1), 'Data Table'!G395,
         IF(ISNUMBER(SEARCH("hrs", 'Data Table'!G395)),
            IFERROR(
               ROUND(SUMPRODUCT(
                  VALUE(LEFT(_xlfn.TEXTSPLIT('Data Table'!G395, CHAR(10)), FIND("-", _xlfn.TEXTSPLIT('Data Table'!G395, CHAR(10)))-1)) *
                  (VALUE(MID(_xlfn.TEXTSPLIT('Data Table'!G395, CHAR(10)), FIND("-", _xlfn.TEXTSPLIT('Data Table'!G395, CHAR(10)))+2,
                  SEARCH("hrs", _xlfn.TEXTSPLIT('Data Table'!G395, CHAR(10)))-SEARCH("-", _xlfn.TEXTSPLIT('Data Table'!G395, CHAR(10)))-2))/12)
               ), 2),
               "-"
            )
         )
      )
   )
)</f>
        <v>9</v>
      </c>
      <c r="H394" s="203" cm="1">
        <f t="array" ref="H394">IF('Data Table'!H395="", "-",
   IF('Data Table'!H395="-", "-",
      IF(ISNUMBER('Data Table'!H395*1), 'Data Table'!H395,
         IF(ISNUMBER(SEARCH("hrs", 'Data Table'!H395)),
            IFERROR(
               ROUND(SUMPRODUCT(
                  VALUE(LEFT(_xlfn.TEXTSPLIT('Data Table'!H395, CHAR(10)), FIND("-", _xlfn.TEXTSPLIT('Data Table'!H395, CHAR(10)))-1)) *
                  (VALUE(MID(_xlfn.TEXTSPLIT('Data Table'!H395, CHAR(10)), FIND("-", _xlfn.TEXTSPLIT('Data Table'!H395, CHAR(10)))+2,
                  SEARCH("hrs", _xlfn.TEXTSPLIT('Data Table'!H395, CHAR(10)))-SEARCH("-", _xlfn.TEXTSPLIT('Data Table'!H395, CHAR(10)))-2))/12)
               ), 2),
               "-"
            )
         )
      )
   )
)</f>
        <v>11</v>
      </c>
      <c r="I394" s="203" cm="1">
        <f t="array" ref="I394">IF('Data Table'!I395="", "-",
   IF('Data Table'!I395="-", "-",
      IF(ISNUMBER('Data Table'!I395*1), 'Data Table'!I395,
         IF(ISNUMBER(SEARCH("hrs", 'Data Table'!I395)),
            IFERROR(
               ROUND(SUMPRODUCT(
                  VALUE(LEFT(_xlfn.TEXTSPLIT('Data Table'!I395, CHAR(10)), FIND("-", _xlfn.TEXTSPLIT('Data Table'!I395, CHAR(10)))-1)) *
                  (VALUE(MID(_xlfn.TEXTSPLIT('Data Table'!I395, CHAR(10)), FIND("-", _xlfn.TEXTSPLIT('Data Table'!I395, CHAR(10)))+2,
                  SEARCH("hrs", _xlfn.TEXTSPLIT('Data Table'!I395, CHAR(10)))-SEARCH("-", _xlfn.TEXTSPLIT('Data Table'!I395, CHAR(10)))-2))/12)
               ), 2),
               "-"
            )
         )
      )
   )
)</f>
        <v>11</v>
      </c>
      <c r="J394" s="203" cm="1">
        <f t="array" ref="J394">IF('Data Table'!J395="", "-",
   IF('Data Table'!J395="-", "-",
      IF(ISNUMBER('Data Table'!J395*1), 'Data Table'!J395,
         IF(ISNUMBER(SEARCH("hrs", 'Data Table'!J395)),
            IFERROR(
               ROUND(SUMPRODUCT(
                  VALUE(LEFT(_xlfn.TEXTSPLIT('Data Table'!J395, CHAR(10)), FIND("-", _xlfn.TEXTSPLIT('Data Table'!J395, CHAR(10)))-1)) *
                  (VALUE(MID(_xlfn.TEXTSPLIT('Data Table'!J395, CHAR(10)), FIND("-", _xlfn.TEXTSPLIT('Data Table'!J395, CHAR(10)))+2,
                  SEARCH("hrs", _xlfn.TEXTSPLIT('Data Table'!J395, CHAR(10)))-SEARCH("-", _xlfn.TEXTSPLIT('Data Table'!J395, CHAR(10)))-2))/12)
               ), 2),
               "-"
            )
         )
      )
   )
)</f>
        <v>3</v>
      </c>
      <c r="K394" s="203" cm="1">
        <f t="array" ref="K394">IF('Data Table'!K395="", "-",
   IF('Data Table'!K395="-", "-",
      IF(ISNUMBER('Data Table'!K395*1), 'Data Table'!K395,
         IF(ISNUMBER(SEARCH("hrs", 'Data Table'!K395)),
            IFERROR(
               ROUND(SUMPRODUCT(
                  VALUE(LEFT(_xlfn.TEXTSPLIT('Data Table'!K395, CHAR(10)), FIND("-", _xlfn.TEXTSPLIT('Data Table'!K395, CHAR(10)))-1)) *
                  (VALUE(MID(_xlfn.TEXTSPLIT('Data Table'!K395, CHAR(10)), FIND("-", _xlfn.TEXTSPLIT('Data Table'!K395, CHAR(10)))+2,
                  SEARCH("hrs", _xlfn.TEXTSPLIT('Data Table'!K395, CHAR(10)))-SEARCH("-", _xlfn.TEXTSPLIT('Data Table'!K395, CHAR(10)))-2))/12)
               ), 2),
               "-"
            )
         )
      )
   )
)</f>
        <v>3</v>
      </c>
      <c r="L394" s="203" cm="1">
        <f t="array" ref="L394">IF('Data Table'!N395="", "-",
   IF('Data Table'!N395="-", "-",
      IF(ISNUMBER('Data Table'!N395*1), 'Data Table'!N395,
         IF(ISNUMBER(SEARCH("hrs", 'Data Table'!N395)),
            IFERROR(
               ROUND(SUMPRODUCT(
                  VALUE(LEFT(_xlfn.TEXTSPLIT('Data Table'!N395, CHAR(10)), FIND("-", _xlfn.TEXTSPLIT('Data Table'!N395, CHAR(10)))-1)) *
                  (VALUE(MID(_xlfn.TEXTSPLIT('Data Table'!N395, CHAR(10)), FIND("-", _xlfn.TEXTSPLIT('Data Table'!N395, CHAR(10)))+2,
                  SEARCH("hrs", _xlfn.TEXTSPLIT('Data Table'!N395, CHAR(10)))-SEARCH("-", _xlfn.TEXTSPLIT('Data Table'!N395, CHAR(10)))-2))/12)
               ), 2),
               "-"
            )
         )
      )
   )
)</f>
        <v>1</v>
      </c>
      <c r="M394" s="203" cm="1">
        <f t="array" ref="M394">IF('Data Table'!O395="", "-",
   IF('Data Table'!O395="-", "-",
      IF(ISNUMBER('Data Table'!O395*1), 'Data Table'!O395,
         IF(ISNUMBER(SEARCH("hrs", 'Data Table'!O395)),
            IFERROR(
               ROUND(SUMPRODUCT(
                  VALUE(LEFT(_xlfn.TEXTSPLIT('Data Table'!O395, CHAR(10)), FIND("-", _xlfn.TEXTSPLIT('Data Table'!O395, CHAR(10)))-1)) *
                  (VALUE(MID(_xlfn.TEXTSPLIT('Data Table'!O395, CHAR(10)), FIND("-", _xlfn.TEXTSPLIT('Data Table'!O395, CHAR(10)))+2,
                  SEARCH("hrs", _xlfn.TEXTSPLIT('Data Table'!O395, CHAR(10)))-SEARCH("-", _xlfn.TEXTSPLIT('Data Table'!O395, CHAR(10)))-2))/12)
               ), 2),
               "-"
            )
         )
      )
   )
)</f>
        <v>1.25</v>
      </c>
      <c r="N394" s="203" cm="1">
        <f t="array" ref="N394">IF('Data Table'!P395="", "-",
   IF('Data Table'!P395="-", "-",
      IF(ISNUMBER('Data Table'!P395*1), 'Data Table'!P395,
         IF(ISNUMBER(SEARCH("hrs", 'Data Table'!P395)),
            IFERROR(
               ROUND(SUMPRODUCT(
                  VALUE(LEFT(_xlfn.TEXTSPLIT('Data Table'!P395, CHAR(10)), FIND("-", _xlfn.TEXTSPLIT('Data Table'!P395, CHAR(10)))-1)) *
                  (VALUE(MID(_xlfn.TEXTSPLIT('Data Table'!P395, CHAR(10)), FIND("-", _xlfn.TEXTSPLIT('Data Table'!P395, CHAR(10)))+2,
                  SEARCH("hrs", _xlfn.TEXTSPLIT('Data Table'!P395, CHAR(10)))-SEARCH("-", _xlfn.TEXTSPLIT('Data Table'!P395, CHAR(10)))-2))/12)
               ), 2),
               "-"
            )
         )
      )
   )
)</f>
        <v>6</v>
      </c>
      <c r="O394" s="203" cm="1">
        <f t="array" ref="O394">IF('Data Table'!Q395="", "-",
   IF('Data Table'!Q395="-", "-",
      IF(ISNUMBER('Data Table'!Q395*1), 'Data Table'!Q395,
         IF(ISNUMBER(SEARCH("hrs", 'Data Table'!Q395)),
            IFERROR(
               ROUND(SUMPRODUCT(
                  VALUE(LEFT(_xlfn.TEXTSPLIT('Data Table'!Q395, CHAR(10)), FIND("-", _xlfn.TEXTSPLIT('Data Table'!Q395, CHAR(10)))-1)) *
                  (VALUE(MID(_xlfn.TEXTSPLIT('Data Table'!Q395, CHAR(10)), FIND("-", _xlfn.TEXTSPLIT('Data Table'!Q395, CHAR(10)))+2,
                  SEARCH("hrs", _xlfn.TEXTSPLIT('Data Table'!Q395, CHAR(10)))-SEARCH("-", _xlfn.TEXTSPLIT('Data Table'!Q395, CHAR(10)))-2))/12)
               ), 2),
               "-"
            )
         )
      )
   )
)</f>
        <v>6</v>
      </c>
      <c r="P394" s="203" cm="1">
        <f t="array" ref="P394">IF('Data Table'!R395="", "-",
   IF('Data Table'!R395="-", "-",
      IF(ISNUMBER('Data Table'!R395*1), 'Data Table'!R395,
         IF(ISNUMBER(SEARCH("hrs", 'Data Table'!R395)),
            IFERROR(
               ROUND(SUMPRODUCT(
                  VALUE(LEFT(_xlfn.TEXTSPLIT('Data Table'!R395, CHAR(10)), FIND("-", _xlfn.TEXTSPLIT('Data Table'!R395, CHAR(10)))-1)) *
                  (VALUE(MID(_xlfn.TEXTSPLIT('Data Table'!R395, CHAR(10)), FIND("-", _xlfn.TEXTSPLIT('Data Table'!R395, CHAR(10)))+2,
                  SEARCH("hrs", _xlfn.TEXTSPLIT('Data Table'!R395, CHAR(10)))-SEARCH("-", _xlfn.TEXTSPLIT('Data Table'!R395, CHAR(10)))-2))/12)
               ), 2),
               "-"
            )
         )
      )
   )
)</f>
        <v>3</v>
      </c>
      <c r="Q394" s="203" cm="1">
        <f t="array" ref="Q394">IF('Data Table'!S395="", "-",
   IF('Data Table'!S395="-", "-",
      IF(ISNUMBER('Data Table'!S395*1), 'Data Table'!S395,
         IF(ISNUMBER(SEARCH("hrs", 'Data Table'!S395)),
            IFERROR(
               ROUND(SUMPRODUCT(
                  VALUE(LEFT(_xlfn.TEXTSPLIT('Data Table'!S395, CHAR(10)), FIND("-", _xlfn.TEXTSPLIT('Data Table'!S395, CHAR(10)))-1)) *
                  (VALUE(MID(_xlfn.TEXTSPLIT('Data Table'!S395, CHAR(10)), FIND("-", _xlfn.TEXTSPLIT('Data Table'!S395, CHAR(10)))+2,
                  SEARCH("hrs", _xlfn.TEXTSPLIT('Data Table'!S395, CHAR(10)))-SEARCH("-", _xlfn.TEXTSPLIT('Data Table'!S395, CHAR(10)))-2))/12)
               ), 2),
               "-"
            )
         )
      )
   )
)</f>
        <v>3</v>
      </c>
      <c r="R394" s="203" cm="1">
        <f t="array" ref="R394">IF('Data Table'!T395="", "-",
   IF('Data Table'!T395="-", "-",
      IF(ISNUMBER('Data Table'!T395*1), 'Data Table'!T395,
         IF(ISNUMBER(SEARCH("hrs", 'Data Table'!T395)),
            IFERROR(
               ROUND(SUMPRODUCT(
                  VALUE(LEFT(_xlfn.TEXTSPLIT('Data Table'!T395, CHAR(10)), FIND("-", _xlfn.TEXTSPLIT('Data Table'!T395, CHAR(10)))-1)) *
                  (VALUE(MID(_xlfn.TEXTSPLIT('Data Table'!T395, CHAR(10)), FIND("-", _xlfn.TEXTSPLIT('Data Table'!T395, CHAR(10)))+2,
                  SEARCH("hrs", _xlfn.TEXTSPLIT('Data Table'!T395, CHAR(10)))-SEARCH("-", _xlfn.TEXTSPLIT('Data Table'!T395, CHAR(10)))-2))/12)
               ), 2),
               "-"
            )
         )
      )
   )
)</f>
        <v>8</v>
      </c>
      <c r="S394" s="203" cm="1">
        <f t="array" ref="S394">IF('Data Table'!U395="", "-",
   IF('Data Table'!U395="-", "-",
      IF(ISNUMBER('Data Table'!U395*1), 'Data Table'!U395,
         IF(ISNUMBER(SEARCH("hrs", 'Data Table'!U395)),
            IFERROR(
               ROUND(SUMPRODUCT(
                  VALUE(LEFT(_xlfn.TEXTSPLIT('Data Table'!U395, CHAR(10)), FIND("-", _xlfn.TEXTSPLIT('Data Table'!U395, CHAR(10)))-1)) *
                  (VALUE(MID(_xlfn.TEXTSPLIT('Data Table'!U395, CHAR(10)), FIND("-", _xlfn.TEXTSPLIT('Data Table'!U395, CHAR(10)))+2,
                  SEARCH("hrs", _xlfn.TEXTSPLIT('Data Table'!U395, CHAR(10)))-SEARCH("-", _xlfn.TEXTSPLIT('Data Table'!U395, CHAR(10)))-2))/12)
               ), 2),
               "-"
            )
         )
      )
   )
)</f>
        <v>8</v>
      </c>
      <c r="T394" s="414">
        <f>'Data Table'!X395</f>
        <v>27661.833297573139</v>
      </c>
      <c r="U394" s="414">
        <f>'Data Table'!Y395</f>
        <v>68496</v>
      </c>
      <c r="V394" s="414">
        <f>'Data Table'!Z395</f>
        <v>968.31198873541643</v>
      </c>
    </row>
    <row r="395" spans="1:22" ht="15.75" customHeight="1">
      <c r="A395" s="405">
        <v>45705</v>
      </c>
      <c r="B395" s="203" cm="1">
        <f t="array" ref="B395">IF('Data Table'!B396="", "-",
   IF('Data Table'!B396="-", "-",
      IF(ISNUMBER('Data Table'!B396*1), 'Data Table'!B396,
         IF(ISNUMBER(SEARCH("hrs", 'Data Table'!B396)),
            IFERROR(
               ROUND(SUMPRODUCT(
                  VALUE(LEFT(_xlfn.TEXTSPLIT('Data Table'!B396, CHAR(10)), FIND("-", _xlfn.TEXTSPLIT('Data Table'!B396, CHAR(10)))-1)) *
                  (VALUE(MID(_xlfn.TEXTSPLIT('Data Table'!B396, CHAR(10)), FIND("-", _xlfn.TEXTSPLIT('Data Table'!B396, CHAR(10)))+2,
                  SEARCH("hrs", _xlfn.TEXTSPLIT('Data Table'!B396, CHAR(10)))-SEARCH("-", _xlfn.TEXTSPLIT('Data Table'!B396, CHAR(10)))-2))/12)
               ), 2),
               "-"
            )
         )
      )
   )
)</f>
        <v>133</v>
      </c>
      <c r="C395" s="203" cm="1">
        <f t="array" ref="C395">IF('Data Table'!C396="", "-",
   IF('Data Table'!C396="-", "-",
      IF(ISNUMBER('Data Table'!C396*1), 'Data Table'!C396,
         IF(ISNUMBER(SEARCH("hrs", 'Data Table'!C396)),
            IFERROR(
               ROUND(SUMPRODUCT(
                  VALUE(LEFT(_xlfn.TEXTSPLIT('Data Table'!C396, CHAR(10)), FIND("-", _xlfn.TEXTSPLIT('Data Table'!C396, CHAR(10)))-1)) *
                  (VALUE(MID(_xlfn.TEXTSPLIT('Data Table'!C396, CHAR(10)), FIND("-", _xlfn.TEXTSPLIT('Data Table'!C396, CHAR(10)))+2,
                  SEARCH("hrs", _xlfn.TEXTSPLIT('Data Table'!C396, CHAR(10)))-SEARCH("-", _xlfn.TEXTSPLIT('Data Table'!C396, CHAR(10)))-2))/12)
               ), 2),
               "-"
            )
         )
      )
   )
)</f>
        <v>160</v>
      </c>
      <c r="D395" s="203" cm="1">
        <f t="array" ref="D395">IF('Data Table'!D396="", "-",
   IF('Data Table'!D396="-", "-",
      IF(ISNUMBER('Data Table'!D396*1), 'Data Table'!D396,
         IF(ISNUMBER(SEARCH("hrs", 'Data Table'!D396)),
            IFERROR(
               ROUND(SUMPRODUCT(
                  VALUE(LEFT(_xlfn.TEXTSPLIT('Data Table'!D396, CHAR(10)), FIND("-", _xlfn.TEXTSPLIT('Data Table'!D396, CHAR(10)))-1)) *
                  (VALUE(MID(_xlfn.TEXTSPLIT('Data Table'!D396, CHAR(10)), FIND("-", _xlfn.TEXTSPLIT('Data Table'!D396, CHAR(10)))+2,
                  SEARCH("hrs", _xlfn.TEXTSPLIT('Data Table'!D396, CHAR(10)))-SEARCH("-", _xlfn.TEXTSPLIT('Data Table'!D396, CHAR(10)))-2))/12)
               ), 2),
               "-"
            )
         )
      )
   )
)</f>
        <v>30</v>
      </c>
      <c r="E395" s="203" cm="1">
        <f t="array" ref="E395">IF('Data Table'!E396="", "-",
   IF('Data Table'!E396="-", "-",
      IF(ISNUMBER('Data Table'!E396*1), 'Data Table'!E396,
         IF(ISNUMBER(SEARCH("hrs", 'Data Table'!E396)),
            IFERROR(
               ROUND(SUMPRODUCT(
                  VALUE(LEFT(_xlfn.TEXTSPLIT('Data Table'!E396, CHAR(10)), FIND("-", _xlfn.TEXTSPLIT('Data Table'!E396, CHAR(10)))-1)) *
                  (VALUE(MID(_xlfn.TEXTSPLIT('Data Table'!E396, CHAR(10)), FIND("-", _xlfn.TEXTSPLIT('Data Table'!E396, CHAR(10)))+2,
                  SEARCH("hrs", _xlfn.TEXTSPLIT('Data Table'!E396, CHAR(10)))-SEARCH("-", _xlfn.TEXTSPLIT('Data Table'!E396, CHAR(10)))-2))/12)
               ), 2),
               "-"
            )
         )
      )
   )
)</f>
        <v>31</v>
      </c>
      <c r="F395" s="203" cm="1">
        <f t="array" ref="F395">IF('Data Table'!F396="", "-",
   IF('Data Table'!F396="-", "-",
      IF(ISNUMBER('Data Table'!F396*1), 'Data Table'!F396,
         IF(ISNUMBER(SEARCH("hrs", 'Data Table'!F396)),
            IFERROR(
               ROUND(SUMPRODUCT(
                  VALUE(LEFT(_xlfn.TEXTSPLIT('Data Table'!F396, CHAR(10)), FIND("-", _xlfn.TEXTSPLIT('Data Table'!F396, CHAR(10)))-1)) *
                  (VALUE(MID(_xlfn.TEXTSPLIT('Data Table'!F396, CHAR(10)), FIND("-", _xlfn.TEXTSPLIT('Data Table'!F396, CHAR(10)))+2,
                  SEARCH("hrs", _xlfn.TEXTSPLIT('Data Table'!F396, CHAR(10)))-SEARCH("-", _xlfn.TEXTSPLIT('Data Table'!F396, CHAR(10)))-2))/12)
               ), 2),
               "-"
            )
         )
      )
   )
)</f>
        <v>10</v>
      </c>
      <c r="G395" s="203" cm="1">
        <f t="array" ref="G395">IF('Data Table'!G396="", "-",
   IF('Data Table'!G396="-", "-",
      IF(ISNUMBER('Data Table'!G396*1), 'Data Table'!G396,
         IF(ISNUMBER(SEARCH("hrs", 'Data Table'!G396)),
            IFERROR(
               ROUND(SUMPRODUCT(
                  VALUE(LEFT(_xlfn.TEXTSPLIT('Data Table'!G396, CHAR(10)), FIND("-", _xlfn.TEXTSPLIT('Data Table'!G396, CHAR(10)))-1)) *
                  (VALUE(MID(_xlfn.TEXTSPLIT('Data Table'!G396, CHAR(10)), FIND("-", _xlfn.TEXTSPLIT('Data Table'!G396, CHAR(10)))+2,
                  SEARCH("hrs", _xlfn.TEXTSPLIT('Data Table'!G396, CHAR(10)))-SEARCH("-", _xlfn.TEXTSPLIT('Data Table'!G396, CHAR(10)))-2))/12)
               ), 2),
               "-"
            )
         )
      )
   )
)</f>
        <v>8</v>
      </c>
      <c r="H395" s="203" cm="1">
        <f t="array" ref="H395">IF('Data Table'!H396="", "-",
   IF('Data Table'!H396="-", "-",
      IF(ISNUMBER('Data Table'!H396*1), 'Data Table'!H396,
         IF(ISNUMBER(SEARCH("hrs", 'Data Table'!H396)),
            IFERROR(
               ROUND(SUMPRODUCT(
                  VALUE(LEFT(_xlfn.TEXTSPLIT('Data Table'!H396, CHAR(10)), FIND("-", _xlfn.TEXTSPLIT('Data Table'!H396, CHAR(10)))-1)) *
                  (VALUE(MID(_xlfn.TEXTSPLIT('Data Table'!H396, CHAR(10)), FIND("-", _xlfn.TEXTSPLIT('Data Table'!H396, CHAR(10)))+2,
                  SEARCH("hrs", _xlfn.TEXTSPLIT('Data Table'!H396, CHAR(10)))-SEARCH("-", _xlfn.TEXTSPLIT('Data Table'!H396, CHAR(10)))-2))/12)
               ), 2),
               "-"
            )
         )
      )
   )
)</f>
        <v>11</v>
      </c>
      <c r="I395" s="203" cm="1">
        <f t="array" ref="I395">IF('Data Table'!I396="", "-",
   IF('Data Table'!I396="-", "-",
      IF(ISNUMBER('Data Table'!I396*1), 'Data Table'!I396,
         IF(ISNUMBER(SEARCH("hrs", 'Data Table'!I396)),
            IFERROR(
               ROUND(SUMPRODUCT(
                  VALUE(LEFT(_xlfn.TEXTSPLIT('Data Table'!I396, CHAR(10)), FIND("-", _xlfn.TEXTSPLIT('Data Table'!I396, CHAR(10)))-1)) *
                  (VALUE(MID(_xlfn.TEXTSPLIT('Data Table'!I396, CHAR(10)), FIND("-", _xlfn.TEXTSPLIT('Data Table'!I396, CHAR(10)))+2,
                  SEARCH("hrs", _xlfn.TEXTSPLIT('Data Table'!I396, CHAR(10)))-SEARCH("-", _xlfn.TEXTSPLIT('Data Table'!I396, CHAR(10)))-2))/12)
               ), 2),
               "-"
            )
         )
      )
   )
)</f>
        <v>11</v>
      </c>
      <c r="J395" s="203" cm="1">
        <f t="array" ref="J395">IF('Data Table'!J396="", "-",
   IF('Data Table'!J396="-", "-",
      IF(ISNUMBER('Data Table'!J396*1), 'Data Table'!J396,
         IF(ISNUMBER(SEARCH("hrs", 'Data Table'!J396)),
            IFERROR(
               ROUND(SUMPRODUCT(
                  VALUE(LEFT(_xlfn.TEXTSPLIT('Data Table'!J396, CHAR(10)), FIND("-", _xlfn.TEXTSPLIT('Data Table'!J396, CHAR(10)))-1)) *
                  (VALUE(MID(_xlfn.TEXTSPLIT('Data Table'!J396, CHAR(10)), FIND("-", _xlfn.TEXTSPLIT('Data Table'!J396, CHAR(10)))+2,
                  SEARCH("hrs", _xlfn.TEXTSPLIT('Data Table'!J396, CHAR(10)))-SEARCH("-", _xlfn.TEXTSPLIT('Data Table'!J396, CHAR(10)))-2))/12)
               ), 2),
               "-"
            )
         )
      )
   )
)</f>
        <v>3</v>
      </c>
      <c r="K395" s="203" cm="1">
        <f t="array" ref="K395">IF('Data Table'!K396="", "-",
   IF('Data Table'!K396="-", "-",
      IF(ISNUMBER('Data Table'!K396*1), 'Data Table'!K396,
         IF(ISNUMBER(SEARCH("hrs", 'Data Table'!K396)),
            IFERROR(
               ROUND(SUMPRODUCT(
                  VALUE(LEFT(_xlfn.TEXTSPLIT('Data Table'!K396, CHAR(10)), FIND("-", _xlfn.TEXTSPLIT('Data Table'!K396, CHAR(10)))-1)) *
                  (VALUE(MID(_xlfn.TEXTSPLIT('Data Table'!K396, CHAR(10)), FIND("-", _xlfn.TEXTSPLIT('Data Table'!K396, CHAR(10)))+2,
                  SEARCH("hrs", _xlfn.TEXTSPLIT('Data Table'!K396, CHAR(10)))-SEARCH("-", _xlfn.TEXTSPLIT('Data Table'!K396, CHAR(10)))-2))/12)
               ), 2),
               "-"
            )
         )
      )
   )
)</f>
        <v>4</v>
      </c>
      <c r="L395" s="203" cm="1">
        <f t="array" ref="L395">IF('Data Table'!N396="", "-",
   IF('Data Table'!N396="-", "-",
      IF(ISNUMBER('Data Table'!N396*1), 'Data Table'!N396,
         IF(ISNUMBER(SEARCH("hrs", 'Data Table'!N396)),
            IFERROR(
               ROUND(SUMPRODUCT(
                  VALUE(LEFT(_xlfn.TEXTSPLIT('Data Table'!N396, CHAR(10)), FIND("-", _xlfn.TEXTSPLIT('Data Table'!N396, CHAR(10)))-1)) *
                  (VALUE(MID(_xlfn.TEXTSPLIT('Data Table'!N396, CHAR(10)), FIND("-", _xlfn.TEXTSPLIT('Data Table'!N396, CHAR(10)))+2,
                  SEARCH("hrs", _xlfn.TEXTSPLIT('Data Table'!N396, CHAR(10)))-SEARCH("-", _xlfn.TEXTSPLIT('Data Table'!N396, CHAR(10)))-2))/12)
               ), 2),
               "-"
            )
         )
      )
   )
)</f>
        <v>2</v>
      </c>
      <c r="M395" s="203" cm="1">
        <f t="array" ref="M395">IF('Data Table'!O396="", "-",
   IF('Data Table'!O396="-", "-",
      IF(ISNUMBER('Data Table'!O396*1), 'Data Table'!O396,
         IF(ISNUMBER(SEARCH("hrs", 'Data Table'!O396)),
            IFERROR(
               ROUND(SUMPRODUCT(
                  VALUE(LEFT(_xlfn.TEXTSPLIT('Data Table'!O396, CHAR(10)), FIND("-", _xlfn.TEXTSPLIT('Data Table'!O396, CHAR(10)))-1)) *
                  (VALUE(MID(_xlfn.TEXTSPLIT('Data Table'!O396, CHAR(10)), FIND("-", _xlfn.TEXTSPLIT('Data Table'!O396, CHAR(10)))+2,
                  SEARCH("hrs", _xlfn.TEXTSPLIT('Data Table'!O396, CHAR(10)))-SEARCH("-", _xlfn.TEXTSPLIT('Data Table'!O396, CHAR(10)))-2))/12)
               ), 2),
               "-"
            )
         )
      )
   )
)</f>
        <v>1</v>
      </c>
      <c r="N395" s="203" cm="1">
        <f t="array" ref="N395">IF('Data Table'!P396="", "-",
   IF('Data Table'!P396="-", "-",
      IF(ISNUMBER('Data Table'!P396*1), 'Data Table'!P396,
         IF(ISNUMBER(SEARCH("hrs", 'Data Table'!P396)),
            IFERROR(
               ROUND(SUMPRODUCT(
                  VALUE(LEFT(_xlfn.TEXTSPLIT('Data Table'!P396, CHAR(10)), FIND("-", _xlfn.TEXTSPLIT('Data Table'!P396, CHAR(10)))-1)) *
                  (VALUE(MID(_xlfn.TEXTSPLIT('Data Table'!P396, CHAR(10)), FIND("-", _xlfn.TEXTSPLIT('Data Table'!P396, CHAR(10)))+2,
                  SEARCH("hrs", _xlfn.TEXTSPLIT('Data Table'!P396, CHAR(10)))-SEARCH("-", _xlfn.TEXTSPLIT('Data Table'!P396, CHAR(10)))-2))/12)
               ), 2),
               "-"
            )
         )
      )
   )
)</f>
        <v>6</v>
      </c>
      <c r="O395" s="203" cm="1">
        <f t="array" ref="O395">IF('Data Table'!Q396="", "-",
   IF('Data Table'!Q396="-", "-",
      IF(ISNUMBER('Data Table'!Q396*1), 'Data Table'!Q396,
         IF(ISNUMBER(SEARCH("hrs", 'Data Table'!Q396)),
            IFERROR(
               ROUND(SUMPRODUCT(
                  VALUE(LEFT(_xlfn.TEXTSPLIT('Data Table'!Q396, CHAR(10)), FIND("-", _xlfn.TEXTSPLIT('Data Table'!Q396, CHAR(10)))-1)) *
                  (VALUE(MID(_xlfn.TEXTSPLIT('Data Table'!Q396, CHAR(10)), FIND("-", _xlfn.TEXTSPLIT('Data Table'!Q396, CHAR(10)))+2,
                  SEARCH("hrs", _xlfn.TEXTSPLIT('Data Table'!Q396, CHAR(10)))-SEARCH("-", _xlfn.TEXTSPLIT('Data Table'!Q396, CHAR(10)))-2))/12)
               ), 2),
               "-"
            )
         )
      )
   )
)</f>
        <v>6</v>
      </c>
      <c r="P395" s="203" cm="1">
        <f t="array" ref="P395">IF('Data Table'!R396="", "-",
   IF('Data Table'!R396="-", "-",
      IF(ISNUMBER('Data Table'!R396*1), 'Data Table'!R396,
         IF(ISNUMBER(SEARCH("hrs", 'Data Table'!R396)),
            IFERROR(
               ROUND(SUMPRODUCT(
                  VALUE(LEFT(_xlfn.TEXTSPLIT('Data Table'!R396, CHAR(10)), FIND("-", _xlfn.TEXTSPLIT('Data Table'!R396, CHAR(10)))-1)) *
                  (VALUE(MID(_xlfn.TEXTSPLIT('Data Table'!R396, CHAR(10)), FIND("-", _xlfn.TEXTSPLIT('Data Table'!R396, CHAR(10)))+2,
                  SEARCH("hrs", _xlfn.TEXTSPLIT('Data Table'!R396, CHAR(10)))-SEARCH("-", _xlfn.TEXTSPLIT('Data Table'!R396, CHAR(10)))-2))/12)
               ), 2),
               "-"
            )
         )
      )
   )
)</f>
        <v>3</v>
      </c>
      <c r="Q395" s="203" cm="1">
        <f t="array" ref="Q395">IF('Data Table'!S396="", "-",
   IF('Data Table'!S396="-", "-",
      IF(ISNUMBER('Data Table'!S396*1), 'Data Table'!S396,
         IF(ISNUMBER(SEARCH("hrs", 'Data Table'!S396)),
            IFERROR(
               ROUND(SUMPRODUCT(
                  VALUE(LEFT(_xlfn.TEXTSPLIT('Data Table'!S396, CHAR(10)), FIND("-", _xlfn.TEXTSPLIT('Data Table'!S396, CHAR(10)))-1)) *
                  (VALUE(MID(_xlfn.TEXTSPLIT('Data Table'!S396, CHAR(10)), FIND("-", _xlfn.TEXTSPLIT('Data Table'!S396, CHAR(10)))+2,
                  SEARCH("hrs", _xlfn.TEXTSPLIT('Data Table'!S396, CHAR(10)))-SEARCH("-", _xlfn.TEXTSPLIT('Data Table'!S396, CHAR(10)))-2))/12)
               ), 2),
               "-"
            )
         )
      )
   )
)</f>
        <v>3</v>
      </c>
      <c r="R395" s="203" cm="1">
        <f t="array" ref="R395">IF('Data Table'!T396="", "-",
   IF('Data Table'!T396="-", "-",
      IF(ISNUMBER('Data Table'!T396*1), 'Data Table'!T396,
         IF(ISNUMBER(SEARCH("hrs", 'Data Table'!T396)),
            IFERROR(
               ROUND(SUMPRODUCT(
                  VALUE(LEFT(_xlfn.TEXTSPLIT('Data Table'!T396, CHAR(10)), FIND("-", _xlfn.TEXTSPLIT('Data Table'!T396, CHAR(10)))-1)) *
                  (VALUE(MID(_xlfn.TEXTSPLIT('Data Table'!T396, CHAR(10)), FIND("-", _xlfn.TEXTSPLIT('Data Table'!T396, CHAR(10)))+2,
                  SEARCH("hrs", _xlfn.TEXTSPLIT('Data Table'!T396, CHAR(10)))-SEARCH("-", _xlfn.TEXTSPLIT('Data Table'!T396, CHAR(10)))-2))/12)
               ), 2),
               "-"
            )
         )
      )
   )
)</f>
        <v>8</v>
      </c>
      <c r="S395" s="203" cm="1">
        <f t="array" ref="S395">IF('Data Table'!U396="", "-",
   IF('Data Table'!U396="-", "-",
      IF(ISNUMBER('Data Table'!U396*1), 'Data Table'!U396,
         IF(ISNUMBER(SEARCH("hrs", 'Data Table'!U396)),
            IFERROR(
               ROUND(SUMPRODUCT(
                  VALUE(LEFT(_xlfn.TEXTSPLIT('Data Table'!U396, CHAR(10)), FIND("-", _xlfn.TEXTSPLIT('Data Table'!U396, CHAR(10)))-1)) *
                  (VALUE(MID(_xlfn.TEXTSPLIT('Data Table'!U396, CHAR(10)), FIND("-", _xlfn.TEXTSPLIT('Data Table'!U396, CHAR(10)))+2,
                  SEARCH("hrs", _xlfn.TEXTSPLIT('Data Table'!U396, CHAR(10)))-SEARCH("-", _xlfn.TEXTSPLIT('Data Table'!U396, CHAR(10)))-2))/12)
               ), 2),
               "-"
            )
         )
      )
   )
)</f>
        <v>8</v>
      </c>
      <c r="T395" s="414">
        <f>'Data Table'!X396</f>
        <v>29663.983736133709</v>
      </c>
      <c r="U395" s="414">
        <f>'Data Table'!Y396</f>
        <v>65635</v>
      </c>
      <c r="V395" s="414">
        <f>'Data Table'!Z396</f>
        <v>940.14000887442683</v>
      </c>
    </row>
    <row r="396" spans="1:22" ht="15.75" customHeight="1">
      <c r="A396" s="405">
        <v>45706</v>
      </c>
      <c r="B396" s="203" cm="1">
        <f t="array" ref="B396">IF('Data Table'!B397="", "-",
   IF('Data Table'!B397="-", "-",
      IF(ISNUMBER('Data Table'!B397*1), 'Data Table'!B397,
         IF(ISNUMBER(SEARCH("hrs", 'Data Table'!B397)),
            IFERROR(
               ROUND(SUMPRODUCT(
                  VALUE(LEFT(_xlfn.TEXTSPLIT('Data Table'!B397, CHAR(10)), FIND("-", _xlfn.TEXTSPLIT('Data Table'!B397, CHAR(10)))-1)) *
                  (VALUE(MID(_xlfn.TEXTSPLIT('Data Table'!B397, CHAR(10)), FIND("-", _xlfn.TEXTSPLIT('Data Table'!B397, CHAR(10)))+2,
                  SEARCH("hrs", _xlfn.TEXTSPLIT('Data Table'!B397, CHAR(10)))-SEARCH("-", _xlfn.TEXTSPLIT('Data Table'!B397, CHAR(10)))-2))/12)
               ), 2),
               "-"
            )
         )
      )
   )
)</f>
        <v>179</v>
      </c>
      <c r="C396" s="203" cm="1">
        <f t="array" ref="C396">IF('Data Table'!C397="", "-",
   IF('Data Table'!C397="-", "-",
      IF(ISNUMBER('Data Table'!C397*1), 'Data Table'!C397,
         IF(ISNUMBER(SEARCH("hrs", 'Data Table'!C397)),
            IFERROR(
               ROUND(SUMPRODUCT(
                  VALUE(LEFT(_xlfn.TEXTSPLIT('Data Table'!C397, CHAR(10)), FIND("-", _xlfn.TEXTSPLIT('Data Table'!C397, CHAR(10)))-1)) *
                  (VALUE(MID(_xlfn.TEXTSPLIT('Data Table'!C397, CHAR(10)), FIND("-", _xlfn.TEXTSPLIT('Data Table'!C397, CHAR(10)))+2,
                  SEARCH("hrs", _xlfn.TEXTSPLIT('Data Table'!C397, CHAR(10)))-SEARCH("-", _xlfn.TEXTSPLIT('Data Table'!C397, CHAR(10)))-2))/12)
               ), 2),
               "-"
            )
         )
      )
   )
)</f>
        <v>139</v>
      </c>
      <c r="D396" s="203" cm="1">
        <f t="array" ref="D396">IF('Data Table'!D397="", "-",
   IF('Data Table'!D397="-", "-",
      IF(ISNUMBER('Data Table'!D397*1), 'Data Table'!D397,
         IF(ISNUMBER(SEARCH("hrs", 'Data Table'!D397)),
            IFERROR(
               ROUND(SUMPRODUCT(
                  VALUE(LEFT(_xlfn.TEXTSPLIT('Data Table'!D397, CHAR(10)), FIND("-", _xlfn.TEXTSPLIT('Data Table'!D397, CHAR(10)))-1)) *
                  (VALUE(MID(_xlfn.TEXTSPLIT('Data Table'!D397, CHAR(10)), FIND("-", _xlfn.TEXTSPLIT('Data Table'!D397, CHAR(10)))+2,
                  SEARCH("hrs", _xlfn.TEXTSPLIT('Data Table'!D397, CHAR(10)))-SEARCH("-", _xlfn.TEXTSPLIT('Data Table'!D397, CHAR(10)))-2))/12)
               ), 2),
               "-"
            )
         )
      )
   )
)</f>
        <v>31</v>
      </c>
      <c r="E396" s="203" cm="1">
        <f t="array" ref="E396">IF('Data Table'!E397="", "-",
   IF('Data Table'!E397="-", "-",
      IF(ISNUMBER('Data Table'!E397*1), 'Data Table'!E397,
         IF(ISNUMBER(SEARCH("hrs", 'Data Table'!E397)),
            IFERROR(
               ROUND(SUMPRODUCT(
                  VALUE(LEFT(_xlfn.TEXTSPLIT('Data Table'!E397, CHAR(10)), FIND("-", _xlfn.TEXTSPLIT('Data Table'!E397, CHAR(10)))-1)) *
                  (VALUE(MID(_xlfn.TEXTSPLIT('Data Table'!E397, CHAR(10)), FIND("-", _xlfn.TEXTSPLIT('Data Table'!E397, CHAR(10)))+2,
                  SEARCH("hrs", _xlfn.TEXTSPLIT('Data Table'!E397, CHAR(10)))-SEARCH("-", _xlfn.TEXTSPLIT('Data Table'!E397, CHAR(10)))-2))/12)
               ), 2),
               "-"
            )
         )
      )
   )
)</f>
        <v>30</v>
      </c>
      <c r="F396" s="203" cm="1">
        <f t="array" ref="F396">IF('Data Table'!F397="", "-",
   IF('Data Table'!F397="-", "-",
      IF(ISNUMBER('Data Table'!F397*1), 'Data Table'!F397,
         IF(ISNUMBER(SEARCH("hrs", 'Data Table'!F397)),
            IFERROR(
               ROUND(SUMPRODUCT(
                  VALUE(LEFT(_xlfn.TEXTSPLIT('Data Table'!F397, CHAR(10)), FIND("-", _xlfn.TEXTSPLIT('Data Table'!F397, CHAR(10)))-1)) *
                  (VALUE(MID(_xlfn.TEXTSPLIT('Data Table'!F397, CHAR(10)), FIND("-", _xlfn.TEXTSPLIT('Data Table'!F397, CHAR(10)))+2,
                  SEARCH("hrs", _xlfn.TEXTSPLIT('Data Table'!F397, CHAR(10)))-SEARCH("-", _xlfn.TEXTSPLIT('Data Table'!F397, CHAR(10)))-2))/12)
               ), 2),
               "-"
            )
         )
      )
   )
)</f>
        <v>9</v>
      </c>
      <c r="G396" s="203" cm="1">
        <f t="array" ref="G396">IF('Data Table'!G397="", "-",
   IF('Data Table'!G397="-", "-",
      IF(ISNUMBER('Data Table'!G397*1), 'Data Table'!G397,
         IF(ISNUMBER(SEARCH("hrs", 'Data Table'!G397)),
            IFERROR(
               ROUND(SUMPRODUCT(
                  VALUE(LEFT(_xlfn.TEXTSPLIT('Data Table'!G397, CHAR(10)), FIND("-", _xlfn.TEXTSPLIT('Data Table'!G397, CHAR(10)))-1)) *
                  (VALUE(MID(_xlfn.TEXTSPLIT('Data Table'!G397, CHAR(10)), FIND("-", _xlfn.TEXTSPLIT('Data Table'!G397, CHAR(10)))+2,
                  SEARCH("hrs", _xlfn.TEXTSPLIT('Data Table'!G397, CHAR(10)))-SEARCH("-", _xlfn.TEXTSPLIT('Data Table'!G397, CHAR(10)))-2))/12)
               ), 2),
               "-"
            )
         )
      )
   )
)</f>
        <v>8</v>
      </c>
      <c r="H396" s="203" cm="1">
        <f t="array" ref="H396">IF('Data Table'!H397="", "-",
   IF('Data Table'!H397="-", "-",
      IF(ISNUMBER('Data Table'!H397*1), 'Data Table'!H397,
         IF(ISNUMBER(SEARCH("hrs", 'Data Table'!H397)),
            IFERROR(
               ROUND(SUMPRODUCT(
                  VALUE(LEFT(_xlfn.TEXTSPLIT('Data Table'!H397, CHAR(10)), FIND("-", _xlfn.TEXTSPLIT('Data Table'!H397, CHAR(10)))-1)) *
                  (VALUE(MID(_xlfn.TEXTSPLIT('Data Table'!H397, CHAR(10)), FIND("-", _xlfn.TEXTSPLIT('Data Table'!H397, CHAR(10)))+2,
                  SEARCH("hrs", _xlfn.TEXTSPLIT('Data Table'!H397, CHAR(10)))-SEARCH("-", _xlfn.TEXTSPLIT('Data Table'!H397, CHAR(10)))-2))/12)
               ), 2),
               "-"
            )
         )
      )
   )
)</f>
        <v>11</v>
      </c>
      <c r="I396" s="203" cm="1">
        <f t="array" ref="I396">IF('Data Table'!I397="", "-",
   IF('Data Table'!I397="-", "-",
      IF(ISNUMBER('Data Table'!I397*1), 'Data Table'!I397,
         IF(ISNUMBER(SEARCH("hrs", 'Data Table'!I397)),
            IFERROR(
               ROUND(SUMPRODUCT(
                  VALUE(LEFT(_xlfn.TEXTSPLIT('Data Table'!I397, CHAR(10)), FIND("-", _xlfn.TEXTSPLIT('Data Table'!I397, CHAR(10)))-1)) *
                  (VALUE(MID(_xlfn.TEXTSPLIT('Data Table'!I397, CHAR(10)), FIND("-", _xlfn.TEXTSPLIT('Data Table'!I397, CHAR(10)))+2,
                  SEARCH("hrs", _xlfn.TEXTSPLIT('Data Table'!I397, CHAR(10)))-SEARCH("-", _xlfn.TEXTSPLIT('Data Table'!I397, CHAR(10)))-2))/12)
               ), 2),
               "-"
            )
         )
      )
   )
)</f>
        <v>11</v>
      </c>
      <c r="J396" s="203" cm="1">
        <f t="array" ref="J396">IF('Data Table'!J397="", "-",
   IF('Data Table'!J397="-", "-",
      IF(ISNUMBER('Data Table'!J397*1), 'Data Table'!J397,
         IF(ISNUMBER(SEARCH("hrs", 'Data Table'!J397)),
            IFERROR(
               ROUND(SUMPRODUCT(
                  VALUE(LEFT(_xlfn.TEXTSPLIT('Data Table'!J397, CHAR(10)), FIND("-", _xlfn.TEXTSPLIT('Data Table'!J397, CHAR(10)))-1)) *
                  (VALUE(MID(_xlfn.TEXTSPLIT('Data Table'!J397, CHAR(10)), FIND("-", _xlfn.TEXTSPLIT('Data Table'!J397, CHAR(10)))+2,
                  SEARCH("hrs", _xlfn.TEXTSPLIT('Data Table'!J397, CHAR(10)))-SEARCH("-", _xlfn.TEXTSPLIT('Data Table'!J397, CHAR(10)))-2))/12)
               ), 2),
               "-"
            )
         )
      )
   )
)</f>
        <v>4</v>
      </c>
      <c r="K396" s="203" cm="1">
        <f t="array" ref="K396">IF('Data Table'!K397="", "-",
   IF('Data Table'!K397="-", "-",
      IF(ISNUMBER('Data Table'!K397*1), 'Data Table'!K397,
         IF(ISNUMBER(SEARCH("hrs", 'Data Table'!K397)),
            IFERROR(
               ROUND(SUMPRODUCT(
                  VALUE(LEFT(_xlfn.TEXTSPLIT('Data Table'!K397, CHAR(10)), FIND("-", _xlfn.TEXTSPLIT('Data Table'!K397, CHAR(10)))-1)) *
                  (VALUE(MID(_xlfn.TEXTSPLIT('Data Table'!K397, CHAR(10)), FIND("-", _xlfn.TEXTSPLIT('Data Table'!K397, CHAR(10)))+2,
                  SEARCH("hrs", _xlfn.TEXTSPLIT('Data Table'!K397, CHAR(10)))-SEARCH("-", _xlfn.TEXTSPLIT('Data Table'!K397, CHAR(10)))-2))/12)
               ), 2),
               "-"
            )
         )
      )
   )
)</f>
        <v>4</v>
      </c>
      <c r="L396" s="203" cm="1">
        <f t="array" ref="L396">IF('Data Table'!N397="", "-",
   IF('Data Table'!N397="-", "-",
      IF(ISNUMBER('Data Table'!N397*1), 'Data Table'!N397,
         IF(ISNUMBER(SEARCH("hrs", 'Data Table'!N397)),
            IFERROR(
               ROUND(SUMPRODUCT(
                  VALUE(LEFT(_xlfn.TEXTSPLIT('Data Table'!N397, CHAR(10)), FIND("-", _xlfn.TEXTSPLIT('Data Table'!N397, CHAR(10)))-1)) *
                  (VALUE(MID(_xlfn.TEXTSPLIT('Data Table'!N397, CHAR(10)), FIND("-", _xlfn.TEXTSPLIT('Data Table'!N397, CHAR(10)))+2,
                  SEARCH("hrs", _xlfn.TEXTSPLIT('Data Table'!N397, CHAR(10)))-SEARCH("-", _xlfn.TEXTSPLIT('Data Table'!N397, CHAR(10)))-2))/12)
               ), 2),
               "-"
            )
         )
      )
   )
)</f>
        <v>1.08</v>
      </c>
      <c r="M396" s="203" t="str" cm="1">
        <f t="array" ref="M396">IF('Data Table'!O397="", "-",
   IF('Data Table'!O397="-", "-",
      IF(ISNUMBER('Data Table'!O397*1), 'Data Table'!O397,
         IF(ISNUMBER(SEARCH("hrs", 'Data Table'!O397)),
            IFERROR(
               ROUND(SUMPRODUCT(
                  VALUE(LEFT(_xlfn.TEXTSPLIT('Data Table'!O397, CHAR(10)), FIND("-", _xlfn.TEXTSPLIT('Data Table'!O397, CHAR(10)))-1)) *
                  (VALUE(MID(_xlfn.TEXTSPLIT('Data Table'!O397, CHAR(10)), FIND("-", _xlfn.TEXTSPLIT('Data Table'!O397, CHAR(10)))+2,
                  SEARCH("hrs", _xlfn.TEXTSPLIT('Data Table'!O397, CHAR(10)))-SEARCH("-", _xlfn.TEXTSPLIT('Data Table'!O397, CHAR(10)))-2))/12)
               ), 2),
               "-"
            )
         )
      )
   )
)</f>
        <v>-</v>
      </c>
      <c r="N396" s="203" cm="1">
        <f t="array" ref="N396">IF('Data Table'!P397="", "-",
   IF('Data Table'!P397="-", "-",
      IF(ISNUMBER('Data Table'!P397*1), 'Data Table'!P397,
         IF(ISNUMBER(SEARCH("hrs", 'Data Table'!P397)),
            IFERROR(
               ROUND(SUMPRODUCT(
                  VALUE(LEFT(_xlfn.TEXTSPLIT('Data Table'!P397, CHAR(10)), FIND("-", _xlfn.TEXTSPLIT('Data Table'!P397, CHAR(10)))-1)) *
                  (VALUE(MID(_xlfn.TEXTSPLIT('Data Table'!P397, CHAR(10)), FIND("-", _xlfn.TEXTSPLIT('Data Table'!P397, CHAR(10)))+2,
                  SEARCH("hrs", _xlfn.TEXTSPLIT('Data Table'!P397, CHAR(10)))-SEARCH("-", _xlfn.TEXTSPLIT('Data Table'!P397, CHAR(10)))-2))/12)
               ), 2),
               "-"
            )
         )
      )
   )
)</f>
        <v>7</v>
      </c>
      <c r="O396" s="203" cm="1">
        <f t="array" ref="O396">IF('Data Table'!Q397="", "-",
   IF('Data Table'!Q397="-", "-",
      IF(ISNUMBER('Data Table'!Q397*1), 'Data Table'!Q397,
         IF(ISNUMBER(SEARCH("hrs", 'Data Table'!Q397)),
            IFERROR(
               ROUND(SUMPRODUCT(
                  VALUE(LEFT(_xlfn.TEXTSPLIT('Data Table'!Q397, CHAR(10)), FIND("-", _xlfn.TEXTSPLIT('Data Table'!Q397, CHAR(10)))-1)) *
                  (VALUE(MID(_xlfn.TEXTSPLIT('Data Table'!Q397, CHAR(10)), FIND("-", _xlfn.TEXTSPLIT('Data Table'!Q397, CHAR(10)))+2,
                  SEARCH("hrs", _xlfn.TEXTSPLIT('Data Table'!Q397, CHAR(10)))-SEARCH("-", _xlfn.TEXTSPLIT('Data Table'!Q397, CHAR(10)))-2))/12)
               ), 2),
               "-"
            )
         )
      )
   )
)</f>
        <v>6</v>
      </c>
      <c r="P396" s="203" cm="1">
        <f t="array" ref="P396">IF('Data Table'!R397="", "-",
   IF('Data Table'!R397="-", "-",
      IF(ISNUMBER('Data Table'!R397*1), 'Data Table'!R397,
         IF(ISNUMBER(SEARCH("hrs", 'Data Table'!R397)),
            IFERROR(
               ROUND(SUMPRODUCT(
                  VALUE(LEFT(_xlfn.TEXTSPLIT('Data Table'!R397, CHAR(10)), FIND("-", _xlfn.TEXTSPLIT('Data Table'!R397, CHAR(10)))-1)) *
                  (VALUE(MID(_xlfn.TEXTSPLIT('Data Table'!R397, CHAR(10)), FIND("-", _xlfn.TEXTSPLIT('Data Table'!R397, CHAR(10)))+2,
                  SEARCH("hrs", _xlfn.TEXTSPLIT('Data Table'!R397, CHAR(10)))-SEARCH("-", _xlfn.TEXTSPLIT('Data Table'!R397, CHAR(10)))-2))/12)
               ), 2),
               "-"
            )
         )
      )
   )
)</f>
        <v>3</v>
      </c>
      <c r="Q396" s="203" cm="1">
        <f t="array" ref="Q396">IF('Data Table'!S397="", "-",
   IF('Data Table'!S397="-", "-",
      IF(ISNUMBER('Data Table'!S397*1), 'Data Table'!S397,
         IF(ISNUMBER(SEARCH("hrs", 'Data Table'!S397)),
            IFERROR(
               ROUND(SUMPRODUCT(
                  VALUE(LEFT(_xlfn.TEXTSPLIT('Data Table'!S397, CHAR(10)), FIND("-", _xlfn.TEXTSPLIT('Data Table'!S397, CHAR(10)))-1)) *
                  (VALUE(MID(_xlfn.TEXTSPLIT('Data Table'!S397, CHAR(10)), FIND("-", _xlfn.TEXTSPLIT('Data Table'!S397, CHAR(10)))+2,
                  SEARCH("hrs", _xlfn.TEXTSPLIT('Data Table'!S397, CHAR(10)))-SEARCH("-", _xlfn.TEXTSPLIT('Data Table'!S397, CHAR(10)))-2))/12)
               ), 2),
               "-"
            )
         )
      )
   )
)</f>
        <v>3</v>
      </c>
      <c r="R396" s="203" cm="1">
        <f t="array" ref="R396">IF('Data Table'!T397="", "-",
   IF('Data Table'!T397="-", "-",
      IF(ISNUMBER('Data Table'!T397*1), 'Data Table'!T397,
         IF(ISNUMBER(SEARCH("hrs", 'Data Table'!T397)),
            IFERROR(
               ROUND(SUMPRODUCT(
                  VALUE(LEFT(_xlfn.TEXTSPLIT('Data Table'!T397, CHAR(10)), FIND("-", _xlfn.TEXTSPLIT('Data Table'!T397, CHAR(10)))-1)) *
                  (VALUE(MID(_xlfn.TEXTSPLIT('Data Table'!T397, CHAR(10)), FIND("-", _xlfn.TEXTSPLIT('Data Table'!T397, CHAR(10)))+2,
                  SEARCH("hrs", _xlfn.TEXTSPLIT('Data Table'!T397, CHAR(10)))-SEARCH("-", _xlfn.TEXTSPLIT('Data Table'!T397, CHAR(10)))-2))/12)
               ), 2),
               "-"
            )
         )
      )
   )
)</f>
        <v>8</v>
      </c>
      <c r="S396" s="203" cm="1">
        <f t="array" ref="S396">IF('Data Table'!U397="", "-",
   IF('Data Table'!U397="-", "-",
      IF(ISNUMBER('Data Table'!U397*1), 'Data Table'!U397,
         IF(ISNUMBER(SEARCH("hrs", 'Data Table'!U397)),
            IFERROR(
               ROUND(SUMPRODUCT(
                  VALUE(LEFT(_xlfn.TEXTSPLIT('Data Table'!U397, CHAR(10)), FIND("-", _xlfn.TEXTSPLIT('Data Table'!U397, CHAR(10)))-1)) *
                  (VALUE(MID(_xlfn.TEXTSPLIT('Data Table'!U397, CHAR(10)), FIND("-", _xlfn.TEXTSPLIT('Data Table'!U397, CHAR(10)))+2,
                  SEARCH("hrs", _xlfn.TEXTSPLIT('Data Table'!U397, CHAR(10)))-SEARCH("-", _xlfn.TEXTSPLIT('Data Table'!U397, CHAR(10)))-2))/12)
               ), 2),
               "-"
            )
         )
      )
   )
)</f>
        <v>8</v>
      </c>
      <c r="T396" s="414">
        <f>'Data Table'!X397</f>
        <v>30389.420981322128</v>
      </c>
      <c r="U396" s="414">
        <f>'Data Table'!Y397</f>
        <v>67529</v>
      </c>
      <c r="V396" s="414">
        <f>'Data Table'!Z397</f>
        <v>993.63622887637121</v>
      </c>
    </row>
    <row r="397" spans="1:22" ht="15.75" customHeight="1">
      <c r="A397" s="405">
        <v>45707</v>
      </c>
      <c r="B397" s="203" cm="1">
        <f t="array" ref="B397">IF('Data Table'!B398="", "-",
   IF('Data Table'!B398="-", "-",
      IF(ISNUMBER('Data Table'!B398*1), 'Data Table'!B398,
         IF(ISNUMBER(SEARCH("hrs", 'Data Table'!B398)),
            IFERROR(
               ROUND(SUMPRODUCT(
                  VALUE(LEFT(_xlfn.TEXTSPLIT('Data Table'!B398, CHAR(10)), FIND("-", _xlfn.TEXTSPLIT('Data Table'!B398, CHAR(10)))-1)) *
                  (VALUE(MID(_xlfn.TEXTSPLIT('Data Table'!B398, CHAR(10)), FIND("-", _xlfn.TEXTSPLIT('Data Table'!B398, CHAR(10)))+2,
                  SEARCH("hrs", _xlfn.TEXTSPLIT('Data Table'!B398, CHAR(10)))-SEARCH("-", _xlfn.TEXTSPLIT('Data Table'!B398, CHAR(10)))-2))/12)
               ), 2),
               "-"
            )
         )
      )
   )
)</f>
        <v>175</v>
      </c>
      <c r="C397" s="203" cm="1">
        <f t="array" ref="C397">IF('Data Table'!C398="", "-",
   IF('Data Table'!C398="-", "-",
      IF(ISNUMBER('Data Table'!C398*1), 'Data Table'!C398,
         IF(ISNUMBER(SEARCH("hrs", 'Data Table'!C398)),
            IFERROR(
               ROUND(SUMPRODUCT(
                  VALUE(LEFT(_xlfn.TEXTSPLIT('Data Table'!C398, CHAR(10)), FIND("-", _xlfn.TEXTSPLIT('Data Table'!C398, CHAR(10)))-1)) *
                  (VALUE(MID(_xlfn.TEXTSPLIT('Data Table'!C398, CHAR(10)), FIND("-", _xlfn.TEXTSPLIT('Data Table'!C398, CHAR(10)))+2,
                  SEARCH("hrs", _xlfn.TEXTSPLIT('Data Table'!C398, CHAR(10)))-SEARCH("-", _xlfn.TEXTSPLIT('Data Table'!C398, CHAR(10)))-2))/12)
               ), 2),
               "-"
            )
         )
      )
   )
)</f>
        <v>195</v>
      </c>
      <c r="D397" s="203" cm="1">
        <f t="array" ref="D397">IF('Data Table'!D398="", "-",
   IF('Data Table'!D398="-", "-",
      IF(ISNUMBER('Data Table'!D398*1), 'Data Table'!D398,
         IF(ISNUMBER(SEARCH("hrs", 'Data Table'!D398)),
            IFERROR(
               ROUND(SUMPRODUCT(
                  VALUE(LEFT(_xlfn.TEXTSPLIT('Data Table'!D398, CHAR(10)), FIND("-", _xlfn.TEXTSPLIT('Data Table'!D398, CHAR(10)))-1)) *
                  (VALUE(MID(_xlfn.TEXTSPLIT('Data Table'!D398, CHAR(10)), FIND("-", _xlfn.TEXTSPLIT('Data Table'!D398, CHAR(10)))+2,
                  SEARCH("hrs", _xlfn.TEXTSPLIT('Data Table'!D398, CHAR(10)))-SEARCH("-", _xlfn.TEXTSPLIT('Data Table'!D398, CHAR(10)))-2))/12)
               ), 2),
               "-"
            )
         )
      )
   )
)</f>
        <v>31</v>
      </c>
      <c r="E397" s="203" cm="1">
        <f t="array" ref="E397">IF('Data Table'!E398="", "-",
   IF('Data Table'!E398="-", "-",
      IF(ISNUMBER('Data Table'!E398*1), 'Data Table'!E398,
         IF(ISNUMBER(SEARCH("hrs", 'Data Table'!E398)),
            IFERROR(
               ROUND(SUMPRODUCT(
                  VALUE(LEFT(_xlfn.TEXTSPLIT('Data Table'!E398, CHAR(10)), FIND("-", _xlfn.TEXTSPLIT('Data Table'!E398, CHAR(10)))-1)) *
                  (VALUE(MID(_xlfn.TEXTSPLIT('Data Table'!E398, CHAR(10)), FIND("-", _xlfn.TEXTSPLIT('Data Table'!E398, CHAR(10)))+2,
                  SEARCH("hrs", _xlfn.TEXTSPLIT('Data Table'!E398, CHAR(10)))-SEARCH("-", _xlfn.TEXTSPLIT('Data Table'!E398, CHAR(10)))-2))/12)
               ), 2),
               "-"
            )
         )
      )
   )
)</f>
        <v>30</v>
      </c>
      <c r="F397" s="203" cm="1">
        <f t="array" ref="F397">IF('Data Table'!F398="", "-",
   IF('Data Table'!F398="-", "-",
      IF(ISNUMBER('Data Table'!F398*1), 'Data Table'!F398,
         IF(ISNUMBER(SEARCH("hrs", 'Data Table'!F398)),
            IFERROR(
               ROUND(SUMPRODUCT(
                  VALUE(LEFT(_xlfn.TEXTSPLIT('Data Table'!F398, CHAR(10)), FIND("-", _xlfn.TEXTSPLIT('Data Table'!F398, CHAR(10)))-1)) *
                  (VALUE(MID(_xlfn.TEXTSPLIT('Data Table'!F398, CHAR(10)), FIND("-", _xlfn.TEXTSPLIT('Data Table'!F398, CHAR(10)))+2,
                  SEARCH("hrs", _xlfn.TEXTSPLIT('Data Table'!F398, CHAR(10)))-SEARCH("-", _xlfn.TEXTSPLIT('Data Table'!F398, CHAR(10)))-2))/12)
               ), 2),
               "-"
            )
         )
      )
   )
)</f>
        <v>9</v>
      </c>
      <c r="G397" s="203" cm="1">
        <f t="array" ref="G397">IF('Data Table'!G398="", "-",
   IF('Data Table'!G398="-", "-",
      IF(ISNUMBER('Data Table'!G398*1), 'Data Table'!G398,
         IF(ISNUMBER(SEARCH("hrs", 'Data Table'!G398)),
            IFERROR(
               ROUND(SUMPRODUCT(
                  VALUE(LEFT(_xlfn.TEXTSPLIT('Data Table'!G398, CHAR(10)), FIND("-", _xlfn.TEXTSPLIT('Data Table'!G398, CHAR(10)))-1)) *
                  (VALUE(MID(_xlfn.TEXTSPLIT('Data Table'!G398, CHAR(10)), FIND("-", _xlfn.TEXTSPLIT('Data Table'!G398, CHAR(10)))+2,
                  SEARCH("hrs", _xlfn.TEXTSPLIT('Data Table'!G398, CHAR(10)))-SEARCH("-", _xlfn.TEXTSPLIT('Data Table'!G398, CHAR(10)))-2))/12)
               ), 2),
               "-"
            )
         )
      )
   )
)</f>
        <v>8</v>
      </c>
      <c r="H397" s="203" cm="1">
        <f t="array" ref="H397">IF('Data Table'!H398="", "-",
   IF('Data Table'!H398="-", "-",
      IF(ISNUMBER('Data Table'!H398*1), 'Data Table'!H398,
         IF(ISNUMBER(SEARCH("hrs", 'Data Table'!H398)),
            IFERROR(
               ROUND(SUMPRODUCT(
                  VALUE(LEFT(_xlfn.TEXTSPLIT('Data Table'!H398, CHAR(10)), FIND("-", _xlfn.TEXTSPLIT('Data Table'!H398, CHAR(10)))-1)) *
                  (VALUE(MID(_xlfn.TEXTSPLIT('Data Table'!H398, CHAR(10)), FIND("-", _xlfn.TEXTSPLIT('Data Table'!H398, CHAR(10)))+2,
                  SEARCH("hrs", _xlfn.TEXTSPLIT('Data Table'!H398, CHAR(10)))-SEARCH("-", _xlfn.TEXTSPLIT('Data Table'!H398, CHAR(10)))-2))/12)
               ), 2),
               "-"
            )
         )
      )
   )
)</f>
        <v>11</v>
      </c>
      <c r="I397" s="203" cm="1">
        <f t="array" ref="I397">IF('Data Table'!I398="", "-",
   IF('Data Table'!I398="-", "-",
      IF(ISNUMBER('Data Table'!I398*1), 'Data Table'!I398,
         IF(ISNUMBER(SEARCH("hrs", 'Data Table'!I398)),
            IFERROR(
               ROUND(SUMPRODUCT(
                  VALUE(LEFT(_xlfn.TEXTSPLIT('Data Table'!I398, CHAR(10)), FIND("-", _xlfn.TEXTSPLIT('Data Table'!I398, CHAR(10)))-1)) *
                  (VALUE(MID(_xlfn.TEXTSPLIT('Data Table'!I398, CHAR(10)), FIND("-", _xlfn.TEXTSPLIT('Data Table'!I398, CHAR(10)))+2,
                  SEARCH("hrs", _xlfn.TEXTSPLIT('Data Table'!I398, CHAR(10)))-SEARCH("-", _xlfn.TEXTSPLIT('Data Table'!I398, CHAR(10)))-2))/12)
               ), 2),
               "-"
            )
         )
      )
   )
)</f>
        <v>11</v>
      </c>
      <c r="J397" s="203" cm="1">
        <f t="array" ref="J397">IF('Data Table'!J398="", "-",
   IF('Data Table'!J398="-", "-",
      IF(ISNUMBER('Data Table'!J398*1), 'Data Table'!J398,
         IF(ISNUMBER(SEARCH("hrs", 'Data Table'!J398)),
            IFERROR(
               ROUND(SUMPRODUCT(
                  VALUE(LEFT(_xlfn.TEXTSPLIT('Data Table'!J398, CHAR(10)), FIND("-", _xlfn.TEXTSPLIT('Data Table'!J398, CHAR(10)))-1)) *
                  (VALUE(MID(_xlfn.TEXTSPLIT('Data Table'!J398, CHAR(10)), FIND("-", _xlfn.TEXTSPLIT('Data Table'!J398, CHAR(10)))+2,
                  SEARCH("hrs", _xlfn.TEXTSPLIT('Data Table'!J398, CHAR(10)))-SEARCH("-", _xlfn.TEXTSPLIT('Data Table'!J398, CHAR(10)))-2))/12)
               ), 2),
               "-"
            )
         )
      )
   )
)</f>
        <v>4</v>
      </c>
      <c r="K397" s="203" cm="1">
        <f t="array" ref="K397">IF('Data Table'!K398="", "-",
   IF('Data Table'!K398="-", "-",
      IF(ISNUMBER('Data Table'!K398*1), 'Data Table'!K398,
         IF(ISNUMBER(SEARCH("hrs", 'Data Table'!K398)),
            IFERROR(
               ROUND(SUMPRODUCT(
                  VALUE(LEFT(_xlfn.TEXTSPLIT('Data Table'!K398, CHAR(10)), FIND("-", _xlfn.TEXTSPLIT('Data Table'!K398, CHAR(10)))-1)) *
                  (VALUE(MID(_xlfn.TEXTSPLIT('Data Table'!K398, CHAR(10)), FIND("-", _xlfn.TEXTSPLIT('Data Table'!K398, CHAR(10)))+2,
                  SEARCH("hrs", _xlfn.TEXTSPLIT('Data Table'!K398, CHAR(10)))-SEARCH("-", _xlfn.TEXTSPLIT('Data Table'!K398, CHAR(10)))-2))/12)
               ), 2),
               "-"
            )
         )
      )
   )
)</f>
        <v>4</v>
      </c>
      <c r="L397" s="203" cm="1">
        <f t="array" ref="L397">IF('Data Table'!N398="", "-",
   IF('Data Table'!N398="-", "-",
      IF(ISNUMBER('Data Table'!N398*1), 'Data Table'!N398,
         IF(ISNUMBER(SEARCH("hrs", 'Data Table'!N398)),
            IFERROR(
               ROUND(SUMPRODUCT(
                  VALUE(LEFT(_xlfn.TEXTSPLIT('Data Table'!N398, CHAR(10)), FIND("-", _xlfn.TEXTSPLIT('Data Table'!N398, CHAR(10)))-1)) *
                  (VALUE(MID(_xlfn.TEXTSPLIT('Data Table'!N398, CHAR(10)), FIND("-", _xlfn.TEXTSPLIT('Data Table'!N398, CHAR(10)))+2,
                  SEARCH("hrs", _xlfn.TEXTSPLIT('Data Table'!N398, CHAR(10)))-SEARCH("-", _xlfn.TEXTSPLIT('Data Table'!N398, CHAR(10)))-2))/12)
               ), 2),
               "-"
            )
         )
      )
   )
)</f>
        <v>2</v>
      </c>
      <c r="M397" s="203" cm="1">
        <f t="array" ref="M397">IF('Data Table'!O398="", "-",
   IF('Data Table'!O398="-", "-",
      IF(ISNUMBER('Data Table'!O398*1), 'Data Table'!O398,
         IF(ISNUMBER(SEARCH("hrs", 'Data Table'!O398)),
            IFERROR(
               ROUND(SUMPRODUCT(
                  VALUE(LEFT(_xlfn.TEXTSPLIT('Data Table'!O398, CHAR(10)), FIND("-", _xlfn.TEXTSPLIT('Data Table'!O398, CHAR(10)))-1)) *
                  (VALUE(MID(_xlfn.TEXTSPLIT('Data Table'!O398, CHAR(10)), FIND("-", _xlfn.TEXTSPLIT('Data Table'!O398, CHAR(10)))+2,
                  SEARCH("hrs", _xlfn.TEXTSPLIT('Data Table'!O398, CHAR(10)))-SEARCH("-", _xlfn.TEXTSPLIT('Data Table'!O398, CHAR(10)))-2))/12)
               ), 2),
               "-"
            )
         )
      )
   )
)</f>
        <v>0.33</v>
      </c>
      <c r="N397" s="203" cm="1">
        <f t="array" ref="N397">IF('Data Table'!P398="", "-",
   IF('Data Table'!P398="-", "-",
      IF(ISNUMBER('Data Table'!P398*1), 'Data Table'!P398,
         IF(ISNUMBER(SEARCH("hrs", 'Data Table'!P398)),
            IFERROR(
               ROUND(SUMPRODUCT(
                  VALUE(LEFT(_xlfn.TEXTSPLIT('Data Table'!P398, CHAR(10)), FIND("-", _xlfn.TEXTSPLIT('Data Table'!P398, CHAR(10)))-1)) *
                  (VALUE(MID(_xlfn.TEXTSPLIT('Data Table'!P398, CHAR(10)), FIND("-", _xlfn.TEXTSPLIT('Data Table'!P398, CHAR(10)))+2,
                  SEARCH("hrs", _xlfn.TEXTSPLIT('Data Table'!P398, CHAR(10)))-SEARCH("-", _xlfn.TEXTSPLIT('Data Table'!P398, CHAR(10)))-2))/12)
               ), 2),
               "-"
            )
         )
      )
   )
)</f>
        <v>7</v>
      </c>
      <c r="O397" s="203" cm="1">
        <f t="array" ref="O397">IF('Data Table'!Q398="", "-",
   IF('Data Table'!Q398="-", "-",
      IF(ISNUMBER('Data Table'!Q398*1), 'Data Table'!Q398,
         IF(ISNUMBER(SEARCH("hrs", 'Data Table'!Q398)),
            IFERROR(
               ROUND(SUMPRODUCT(
                  VALUE(LEFT(_xlfn.TEXTSPLIT('Data Table'!Q398, CHAR(10)), FIND("-", _xlfn.TEXTSPLIT('Data Table'!Q398, CHAR(10)))-1)) *
                  (VALUE(MID(_xlfn.TEXTSPLIT('Data Table'!Q398, CHAR(10)), FIND("-", _xlfn.TEXTSPLIT('Data Table'!Q398, CHAR(10)))+2,
                  SEARCH("hrs", _xlfn.TEXTSPLIT('Data Table'!Q398, CHAR(10)))-SEARCH("-", _xlfn.TEXTSPLIT('Data Table'!Q398, CHAR(10)))-2))/12)
               ), 2),
               "-"
            )
         )
      )
   )
)</f>
        <v>6</v>
      </c>
      <c r="P397" s="203" cm="1">
        <f t="array" ref="P397">IF('Data Table'!R398="", "-",
   IF('Data Table'!R398="-", "-",
      IF(ISNUMBER('Data Table'!R398*1), 'Data Table'!R398,
         IF(ISNUMBER(SEARCH("hrs", 'Data Table'!R398)),
            IFERROR(
               ROUND(SUMPRODUCT(
                  VALUE(LEFT(_xlfn.TEXTSPLIT('Data Table'!R398, CHAR(10)), FIND("-", _xlfn.TEXTSPLIT('Data Table'!R398, CHAR(10)))-1)) *
                  (VALUE(MID(_xlfn.TEXTSPLIT('Data Table'!R398, CHAR(10)), FIND("-", _xlfn.TEXTSPLIT('Data Table'!R398, CHAR(10)))+2,
                  SEARCH("hrs", _xlfn.TEXTSPLIT('Data Table'!R398, CHAR(10)))-SEARCH("-", _xlfn.TEXTSPLIT('Data Table'!R398, CHAR(10)))-2))/12)
               ), 2),
               "-"
            )
         )
      )
   )
)</f>
        <v>3</v>
      </c>
      <c r="Q397" s="203" cm="1">
        <f t="array" ref="Q397">IF('Data Table'!S398="", "-",
   IF('Data Table'!S398="-", "-",
      IF(ISNUMBER('Data Table'!S398*1), 'Data Table'!S398,
         IF(ISNUMBER(SEARCH("hrs", 'Data Table'!S398)),
            IFERROR(
               ROUND(SUMPRODUCT(
                  VALUE(LEFT(_xlfn.TEXTSPLIT('Data Table'!S398, CHAR(10)), FIND("-", _xlfn.TEXTSPLIT('Data Table'!S398, CHAR(10)))-1)) *
                  (VALUE(MID(_xlfn.TEXTSPLIT('Data Table'!S398, CHAR(10)), FIND("-", _xlfn.TEXTSPLIT('Data Table'!S398, CHAR(10)))+2,
                  SEARCH("hrs", _xlfn.TEXTSPLIT('Data Table'!S398, CHAR(10)))-SEARCH("-", _xlfn.TEXTSPLIT('Data Table'!S398, CHAR(10)))-2))/12)
               ), 2),
               "-"
            )
         )
      )
   )
)</f>
        <v>3</v>
      </c>
      <c r="R397" s="203" cm="1">
        <f t="array" ref="R397">IF('Data Table'!T398="", "-",
   IF('Data Table'!T398="-", "-",
      IF(ISNUMBER('Data Table'!T398*1), 'Data Table'!T398,
         IF(ISNUMBER(SEARCH("hrs", 'Data Table'!T398)),
            IFERROR(
               ROUND(SUMPRODUCT(
                  VALUE(LEFT(_xlfn.TEXTSPLIT('Data Table'!T398, CHAR(10)), FIND("-", _xlfn.TEXTSPLIT('Data Table'!T398, CHAR(10)))-1)) *
                  (VALUE(MID(_xlfn.TEXTSPLIT('Data Table'!T398, CHAR(10)), FIND("-", _xlfn.TEXTSPLIT('Data Table'!T398, CHAR(10)))+2,
                  SEARCH("hrs", _xlfn.TEXTSPLIT('Data Table'!T398, CHAR(10)))-SEARCH("-", _xlfn.TEXTSPLIT('Data Table'!T398, CHAR(10)))-2))/12)
               ), 2),
               "-"
            )
         )
      )
   )
)</f>
        <v>8</v>
      </c>
      <c r="S397" s="203" cm="1">
        <f t="array" ref="S397">IF('Data Table'!U398="", "-",
   IF('Data Table'!U398="-", "-",
      IF(ISNUMBER('Data Table'!U398*1), 'Data Table'!U398,
         IF(ISNUMBER(SEARCH("hrs", 'Data Table'!U398)),
            IFERROR(
               ROUND(SUMPRODUCT(
                  VALUE(LEFT(_xlfn.TEXTSPLIT('Data Table'!U398, CHAR(10)), FIND("-", _xlfn.TEXTSPLIT('Data Table'!U398, CHAR(10)))-1)) *
                  (VALUE(MID(_xlfn.TEXTSPLIT('Data Table'!U398, CHAR(10)), FIND("-", _xlfn.TEXTSPLIT('Data Table'!U398, CHAR(10)))+2,
                  SEARCH("hrs", _xlfn.TEXTSPLIT('Data Table'!U398, CHAR(10)))-SEARCH("-", _xlfn.TEXTSPLIT('Data Table'!U398, CHAR(10)))-2))/12)
               ), 2),
               "-"
            )
         )
      )
   )
)</f>
        <v>8</v>
      </c>
      <c r="T397" s="414">
        <f>'Data Table'!X398</f>
        <v>29382.918551816314</v>
      </c>
      <c r="U397" s="414">
        <f>'Data Table'!Y398</f>
        <v>75103</v>
      </c>
      <c r="V397" s="414">
        <f>'Data Table'!Z398</f>
        <v>1098.395213218321</v>
      </c>
    </row>
    <row r="398" spans="1:22" ht="15.75" customHeight="1">
      <c r="A398" s="405">
        <v>45708</v>
      </c>
      <c r="B398" s="203" cm="1">
        <f t="array" ref="B398">IF('Data Table'!B399="", "-",
   IF('Data Table'!B399="-", "-",
      IF(ISNUMBER('Data Table'!B399*1), 'Data Table'!B399,
         IF(ISNUMBER(SEARCH("hrs", 'Data Table'!B399)),
            IFERROR(
               ROUND(SUMPRODUCT(
                  VALUE(LEFT(_xlfn.TEXTSPLIT('Data Table'!B399, CHAR(10)), FIND("-", _xlfn.TEXTSPLIT('Data Table'!B399, CHAR(10)))-1)) *
                  (VALUE(MID(_xlfn.TEXTSPLIT('Data Table'!B399, CHAR(10)), FIND("-", _xlfn.TEXTSPLIT('Data Table'!B399, CHAR(10)))+2,
                  SEARCH("hrs", _xlfn.TEXTSPLIT('Data Table'!B399, CHAR(10)))-SEARCH("-", _xlfn.TEXTSPLIT('Data Table'!B399, CHAR(10)))-2))/12)
               ), 2),
               "-"
            )
         )
      )
   )
)</f>
        <v>171</v>
      </c>
      <c r="C398" s="203" cm="1">
        <f t="array" ref="C398">IF('Data Table'!C399="", "-",
   IF('Data Table'!C399="-", "-",
      IF(ISNUMBER('Data Table'!C399*1), 'Data Table'!C399,
         IF(ISNUMBER(SEARCH("hrs", 'Data Table'!C399)),
            IFERROR(
               ROUND(SUMPRODUCT(
                  VALUE(LEFT(_xlfn.TEXTSPLIT('Data Table'!C399, CHAR(10)), FIND("-", _xlfn.TEXTSPLIT('Data Table'!C399, CHAR(10)))-1)) *
                  (VALUE(MID(_xlfn.TEXTSPLIT('Data Table'!C399, CHAR(10)), FIND("-", _xlfn.TEXTSPLIT('Data Table'!C399, CHAR(10)))+2,
                  SEARCH("hrs", _xlfn.TEXTSPLIT('Data Table'!C399, CHAR(10)))-SEARCH("-", _xlfn.TEXTSPLIT('Data Table'!C399, CHAR(10)))-2))/12)
               ), 2),
               "-"
            )
         )
      )
   )
)</f>
        <v>189</v>
      </c>
      <c r="D398" s="203" cm="1">
        <f t="array" ref="D398">IF('Data Table'!D399="", "-",
   IF('Data Table'!D399="-", "-",
      IF(ISNUMBER('Data Table'!D399*1), 'Data Table'!D399,
         IF(ISNUMBER(SEARCH("hrs", 'Data Table'!D399)),
            IFERROR(
               ROUND(SUMPRODUCT(
                  VALUE(LEFT(_xlfn.TEXTSPLIT('Data Table'!D399, CHAR(10)), FIND("-", _xlfn.TEXTSPLIT('Data Table'!D399, CHAR(10)))-1)) *
                  (VALUE(MID(_xlfn.TEXTSPLIT('Data Table'!D399, CHAR(10)), FIND("-", _xlfn.TEXTSPLIT('Data Table'!D399, CHAR(10)))+2,
                  SEARCH("hrs", _xlfn.TEXTSPLIT('Data Table'!D399, CHAR(10)))-SEARCH("-", _xlfn.TEXTSPLIT('Data Table'!D399, CHAR(10)))-2))/12)
               ), 2),
               "-"
            )
         )
      )
   )
)</f>
        <v>31</v>
      </c>
      <c r="E398" s="203" cm="1">
        <f t="array" ref="E398">IF('Data Table'!E399="", "-",
   IF('Data Table'!E399="-", "-",
      IF(ISNUMBER('Data Table'!E399*1), 'Data Table'!E399,
         IF(ISNUMBER(SEARCH("hrs", 'Data Table'!E399)),
            IFERROR(
               ROUND(SUMPRODUCT(
                  VALUE(LEFT(_xlfn.TEXTSPLIT('Data Table'!E399, CHAR(10)), FIND("-", _xlfn.TEXTSPLIT('Data Table'!E399, CHAR(10)))-1)) *
                  (VALUE(MID(_xlfn.TEXTSPLIT('Data Table'!E399, CHAR(10)), FIND("-", _xlfn.TEXTSPLIT('Data Table'!E399, CHAR(10)))+2,
                  SEARCH("hrs", _xlfn.TEXTSPLIT('Data Table'!E399, CHAR(10)))-SEARCH("-", _xlfn.TEXTSPLIT('Data Table'!E399, CHAR(10)))-2))/12)
               ), 2),
               "-"
            )
         )
      )
   )
)</f>
        <v>30</v>
      </c>
      <c r="F398" s="203" cm="1">
        <f t="array" ref="F398">IF('Data Table'!F399="", "-",
   IF('Data Table'!F399="-", "-",
      IF(ISNUMBER('Data Table'!F399*1), 'Data Table'!F399,
         IF(ISNUMBER(SEARCH("hrs", 'Data Table'!F399)),
            IFERROR(
               ROUND(SUMPRODUCT(
                  VALUE(LEFT(_xlfn.TEXTSPLIT('Data Table'!F399, CHAR(10)), FIND("-", _xlfn.TEXTSPLIT('Data Table'!F399, CHAR(10)))-1)) *
                  (VALUE(MID(_xlfn.TEXTSPLIT('Data Table'!F399, CHAR(10)), FIND("-", _xlfn.TEXTSPLIT('Data Table'!F399, CHAR(10)))+2,
                  SEARCH("hrs", _xlfn.TEXTSPLIT('Data Table'!F399, CHAR(10)))-SEARCH("-", _xlfn.TEXTSPLIT('Data Table'!F399, CHAR(10)))-2))/12)
               ), 2),
               "-"
            )
         )
      )
   )
)</f>
        <v>9</v>
      </c>
      <c r="G398" s="203" cm="1">
        <f t="array" ref="G398">IF('Data Table'!G399="", "-",
   IF('Data Table'!G399="-", "-",
      IF(ISNUMBER('Data Table'!G399*1), 'Data Table'!G399,
         IF(ISNUMBER(SEARCH("hrs", 'Data Table'!G399)),
            IFERROR(
               ROUND(SUMPRODUCT(
                  VALUE(LEFT(_xlfn.TEXTSPLIT('Data Table'!G399, CHAR(10)), FIND("-", _xlfn.TEXTSPLIT('Data Table'!G399, CHAR(10)))-1)) *
                  (VALUE(MID(_xlfn.TEXTSPLIT('Data Table'!G399, CHAR(10)), FIND("-", _xlfn.TEXTSPLIT('Data Table'!G399, CHAR(10)))+2,
                  SEARCH("hrs", _xlfn.TEXTSPLIT('Data Table'!G399, CHAR(10)))-SEARCH("-", _xlfn.TEXTSPLIT('Data Table'!G399, CHAR(10)))-2))/12)
               ), 2),
               "-"
            )
         )
      )
   )
)</f>
        <v>8</v>
      </c>
      <c r="H398" s="203" cm="1">
        <f t="array" ref="H398">IF('Data Table'!H399="", "-",
   IF('Data Table'!H399="-", "-",
      IF(ISNUMBER('Data Table'!H399*1), 'Data Table'!H399,
         IF(ISNUMBER(SEARCH("hrs", 'Data Table'!H399)),
            IFERROR(
               ROUND(SUMPRODUCT(
                  VALUE(LEFT(_xlfn.TEXTSPLIT('Data Table'!H399, CHAR(10)), FIND("-", _xlfn.TEXTSPLIT('Data Table'!H399, CHAR(10)))-1)) *
                  (VALUE(MID(_xlfn.TEXTSPLIT('Data Table'!H399, CHAR(10)), FIND("-", _xlfn.TEXTSPLIT('Data Table'!H399, CHAR(10)))+2,
                  SEARCH("hrs", _xlfn.TEXTSPLIT('Data Table'!H399, CHAR(10)))-SEARCH("-", _xlfn.TEXTSPLIT('Data Table'!H399, CHAR(10)))-2))/12)
               ), 2),
               "-"
            )
         )
      )
   )
)</f>
        <v>11</v>
      </c>
      <c r="I398" s="203" cm="1">
        <f t="array" ref="I398">IF('Data Table'!I399="", "-",
   IF('Data Table'!I399="-", "-",
      IF(ISNUMBER('Data Table'!I399*1), 'Data Table'!I399,
         IF(ISNUMBER(SEARCH("hrs", 'Data Table'!I399)),
            IFERROR(
               ROUND(SUMPRODUCT(
                  VALUE(LEFT(_xlfn.TEXTSPLIT('Data Table'!I399, CHAR(10)), FIND("-", _xlfn.TEXTSPLIT('Data Table'!I399, CHAR(10)))-1)) *
                  (VALUE(MID(_xlfn.TEXTSPLIT('Data Table'!I399, CHAR(10)), FIND("-", _xlfn.TEXTSPLIT('Data Table'!I399, CHAR(10)))+2,
                  SEARCH("hrs", _xlfn.TEXTSPLIT('Data Table'!I399, CHAR(10)))-SEARCH("-", _xlfn.TEXTSPLIT('Data Table'!I399, CHAR(10)))-2))/12)
               ), 2),
               "-"
            )
         )
      )
   )
)</f>
        <v>11</v>
      </c>
      <c r="J398" s="203" cm="1">
        <f t="array" ref="J398">IF('Data Table'!J399="", "-",
   IF('Data Table'!J399="-", "-",
      IF(ISNUMBER('Data Table'!J399*1), 'Data Table'!J399,
         IF(ISNUMBER(SEARCH("hrs", 'Data Table'!J399)),
            IFERROR(
               ROUND(SUMPRODUCT(
                  VALUE(LEFT(_xlfn.TEXTSPLIT('Data Table'!J399, CHAR(10)), FIND("-", _xlfn.TEXTSPLIT('Data Table'!J399, CHAR(10)))-1)) *
                  (VALUE(MID(_xlfn.TEXTSPLIT('Data Table'!J399, CHAR(10)), FIND("-", _xlfn.TEXTSPLIT('Data Table'!J399, CHAR(10)))+2,
                  SEARCH("hrs", _xlfn.TEXTSPLIT('Data Table'!J399, CHAR(10)))-SEARCH("-", _xlfn.TEXTSPLIT('Data Table'!J399, CHAR(10)))-2))/12)
               ), 2),
               "-"
            )
         )
      )
   )
)</f>
        <v>4</v>
      </c>
      <c r="K398" s="203" cm="1">
        <f t="array" ref="K398">IF('Data Table'!K399="", "-",
   IF('Data Table'!K399="-", "-",
      IF(ISNUMBER('Data Table'!K399*1), 'Data Table'!K399,
         IF(ISNUMBER(SEARCH("hrs", 'Data Table'!K399)),
            IFERROR(
               ROUND(SUMPRODUCT(
                  VALUE(LEFT(_xlfn.TEXTSPLIT('Data Table'!K399, CHAR(10)), FIND("-", _xlfn.TEXTSPLIT('Data Table'!K399, CHAR(10)))-1)) *
                  (VALUE(MID(_xlfn.TEXTSPLIT('Data Table'!K399, CHAR(10)), FIND("-", _xlfn.TEXTSPLIT('Data Table'!K399, CHAR(10)))+2,
                  SEARCH("hrs", _xlfn.TEXTSPLIT('Data Table'!K399, CHAR(10)))-SEARCH("-", _xlfn.TEXTSPLIT('Data Table'!K399, CHAR(10)))-2))/12)
               ), 2),
               "-"
            )
         )
      )
   )
)</f>
        <v>4</v>
      </c>
      <c r="L398" s="203" cm="1">
        <f t="array" ref="L398">IF('Data Table'!N399="", "-",
   IF('Data Table'!N399="-", "-",
      IF(ISNUMBER('Data Table'!N399*1), 'Data Table'!N399,
         IF(ISNUMBER(SEARCH("hrs", 'Data Table'!N399)),
            IFERROR(
               ROUND(SUMPRODUCT(
                  VALUE(LEFT(_xlfn.TEXTSPLIT('Data Table'!N399, CHAR(10)), FIND("-", _xlfn.TEXTSPLIT('Data Table'!N399, CHAR(10)))-1)) *
                  (VALUE(MID(_xlfn.TEXTSPLIT('Data Table'!N399, CHAR(10)), FIND("-", _xlfn.TEXTSPLIT('Data Table'!N399, CHAR(10)))+2,
                  SEARCH("hrs", _xlfn.TEXTSPLIT('Data Table'!N399, CHAR(10)))-SEARCH("-", _xlfn.TEXTSPLIT('Data Table'!N399, CHAR(10)))-2))/12)
               ), 2),
               "-"
            )
         )
      )
   )
)</f>
        <v>2</v>
      </c>
      <c r="M398" s="203" cm="1">
        <f t="array" ref="M398">IF('Data Table'!O399="", "-",
   IF('Data Table'!O399="-", "-",
      IF(ISNUMBER('Data Table'!O399*1), 'Data Table'!O399,
         IF(ISNUMBER(SEARCH("hrs", 'Data Table'!O399)),
            IFERROR(
               ROUND(SUMPRODUCT(
                  VALUE(LEFT(_xlfn.TEXTSPLIT('Data Table'!O399, CHAR(10)), FIND("-", _xlfn.TEXTSPLIT('Data Table'!O399, CHAR(10)))-1)) *
                  (VALUE(MID(_xlfn.TEXTSPLIT('Data Table'!O399, CHAR(10)), FIND("-", _xlfn.TEXTSPLIT('Data Table'!O399, CHAR(10)))+2,
                  SEARCH("hrs", _xlfn.TEXTSPLIT('Data Table'!O399, CHAR(10)))-SEARCH("-", _xlfn.TEXTSPLIT('Data Table'!O399, CHAR(10)))-2))/12)
               ), 2),
               "-"
            )
         )
      )
   )
)</f>
        <v>2</v>
      </c>
      <c r="N398" s="203" cm="1">
        <f t="array" ref="N398">IF('Data Table'!P399="", "-",
   IF('Data Table'!P399="-", "-",
      IF(ISNUMBER('Data Table'!P399*1), 'Data Table'!P399,
         IF(ISNUMBER(SEARCH("hrs", 'Data Table'!P399)),
            IFERROR(
               ROUND(SUMPRODUCT(
                  VALUE(LEFT(_xlfn.TEXTSPLIT('Data Table'!P399, CHAR(10)), FIND("-", _xlfn.TEXTSPLIT('Data Table'!P399, CHAR(10)))-1)) *
                  (VALUE(MID(_xlfn.TEXTSPLIT('Data Table'!P399, CHAR(10)), FIND("-", _xlfn.TEXTSPLIT('Data Table'!P399, CHAR(10)))+2,
                  SEARCH("hrs", _xlfn.TEXTSPLIT('Data Table'!P399, CHAR(10)))-SEARCH("-", _xlfn.TEXTSPLIT('Data Table'!P399, CHAR(10)))-2))/12)
               ), 2),
               "-"
            )
         )
      )
   )
)</f>
        <v>7</v>
      </c>
      <c r="O398" s="203" cm="1">
        <f t="array" ref="O398">IF('Data Table'!Q399="", "-",
   IF('Data Table'!Q399="-", "-",
      IF(ISNUMBER('Data Table'!Q399*1), 'Data Table'!Q399,
         IF(ISNUMBER(SEARCH("hrs", 'Data Table'!Q399)),
            IFERROR(
               ROUND(SUMPRODUCT(
                  VALUE(LEFT(_xlfn.TEXTSPLIT('Data Table'!Q399, CHAR(10)), FIND("-", _xlfn.TEXTSPLIT('Data Table'!Q399, CHAR(10)))-1)) *
                  (VALUE(MID(_xlfn.TEXTSPLIT('Data Table'!Q399, CHAR(10)), FIND("-", _xlfn.TEXTSPLIT('Data Table'!Q399, CHAR(10)))+2,
                  SEARCH("hrs", _xlfn.TEXTSPLIT('Data Table'!Q399, CHAR(10)))-SEARCH("-", _xlfn.TEXTSPLIT('Data Table'!Q399, CHAR(10)))-2))/12)
               ), 2),
               "-"
            )
         )
      )
   )
)</f>
        <v>6</v>
      </c>
      <c r="P398" s="203" cm="1">
        <f t="array" ref="P398">IF('Data Table'!R399="", "-",
   IF('Data Table'!R399="-", "-",
      IF(ISNUMBER('Data Table'!R399*1), 'Data Table'!R399,
         IF(ISNUMBER(SEARCH("hrs", 'Data Table'!R399)),
            IFERROR(
               ROUND(SUMPRODUCT(
                  VALUE(LEFT(_xlfn.TEXTSPLIT('Data Table'!R399, CHAR(10)), FIND("-", _xlfn.TEXTSPLIT('Data Table'!R399, CHAR(10)))-1)) *
                  (VALUE(MID(_xlfn.TEXTSPLIT('Data Table'!R399, CHAR(10)), FIND("-", _xlfn.TEXTSPLIT('Data Table'!R399, CHAR(10)))+2,
                  SEARCH("hrs", _xlfn.TEXTSPLIT('Data Table'!R399, CHAR(10)))-SEARCH("-", _xlfn.TEXTSPLIT('Data Table'!R399, CHAR(10)))-2))/12)
               ), 2),
               "-"
            )
         )
      )
   )
)</f>
        <v>3</v>
      </c>
      <c r="Q398" s="203" cm="1">
        <f t="array" ref="Q398">IF('Data Table'!S399="", "-",
   IF('Data Table'!S399="-", "-",
      IF(ISNUMBER('Data Table'!S399*1), 'Data Table'!S399,
         IF(ISNUMBER(SEARCH("hrs", 'Data Table'!S399)),
            IFERROR(
               ROUND(SUMPRODUCT(
                  VALUE(LEFT(_xlfn.TEXTSPLIT('Data Table'!S399, CHAR(10)), FIND("-", _xlfn.TEXTSPLIT('Data Table'!S399, CHAR(10)))-1)) *
                  (VALUE(MID(_xlfn.TEXTSPLIT('Data Table'!S399, CHAR(10)), FIND("-", _xlfn.TEXTSPLIT('Data Table'!S399, CHAR(10)))+2,
                  SEARCH("hrs", _xlfn.TEXTSPLIT('Data Table'!S399, CHAR(10)))-SEARCH("-", _xlfn.TEXTSPLIT('Data Table'!S399, CHAR(10)))-2))/12)
               ), 2),
               "-"
            )
         )
      )
   )
)</f>
        <v>3</v>
      </c>
      <c r="R398" s="203" cm="1">
        <f t="array" ref="R398">IF('Data Table'!T399="", "-",
   IF('Data Table'!T399="-", "-",
      IF(ISNUMBER('Data Table'!T399*1), 'Data Table'!T399,
         IF(ISNUMBER(SEARCH("hrs", 'Data Table'!T399)),
            IFERROR(
               ROUND(SUMPRODUCT(
                  VALUE(LEFT(_xlfn.TEXTSPLIT('Data Table'!T399, CHAR(10)), FIND("-", _xlfn.TEXTSPLIT('Data Table'!T399, CHAR(10)))-1)) *
                  (VALUE(MID(_xlfn.TEXTSPLIT('Data Table'!T399, CHAR(10)), FIND("-", _xlfn.TEXTSPLIT('Data Table'!T399, CHAR(10)))+2,
                  SEARCH("hrs", _xlfn.TEXTSPLIT('Data Table'!T399, CHAR(10)))-SEARCH("-", _xlfn.TEXTSPLIT('Data Table'!T399, CHAR(10)))-2))/12)
               ), 2),
               "-"
            )
         )
      )
   )
)</f>
        <v>8</v>
      </c>
      <c r="S398" s="203" cm="1">
        <f t="array" ref="S398">IF('Data Table'!U399="", "-",
   IF('Data Table'!U399="-", "-",
      IF(ISNUMBER('Data Table'!U399*1), 'Data Table'!U399,
         IF(ISNUMBER(SEARCH("hrs", 'Data Table'!U399)),
            IFERROR(
               ROUND(SUMPRODUCT(
                  VALUE(LEFT(_xlfn.TEXTSPLIT('Data Table'!U399, CHAR(10)), FIND("-", _xlfn.TEXTSPLIT('Data Table'!U399, CHAR(10)))-1)) *
                  (VALUE(MID(_xlfn.TEXTSPLIT('Data Table'!U399, CHAR(10)), FIND("-", _xlfn.TEXTSPLIT('Data Table'!U399, CHAR(10)))+2,
                  SEARCH("hrs", _xlfn.TEXTSPLIT('Data Table'!U399, CHAR(10)))-SEARCH("-", _xlfn.TEXTSPLIT('Data Table'!U399, CHAR(10)))-2))/12)
               ), 2),
               "-"
            )
         )
      )
   )
)</f>
        <v>8</v>
      </c>
      <c r="T398" s="414">
        <f>'Data Table'!X399</f>
        <v>30521.870014903405</v>
      </c>
      <c r="U398" s="414">
        <f>'Data Table'!Y399</f>
        <v>73884</v>
      </c>
      <c r="V398" s="414">
        <f>'Data Table'!Z399</f>
        <v>1083.1070938897169</v>
      </c>
    </row>
    <row r="399" spans="1:22" ht="15.75" customHeight="1">
      <c r="A399" s="405">
        <v>45709</v>
      </c>
      <c r="B399" s="203" cm="1">
        <f t="array" ref="B399">IF('Data Table'!B400="", "-",
   IF('Data Table'!B400="-", "-",
      IF(ISNUMBER('Data Table'!B400*1), 'Data Table'!B400,
         IF(ISNUMBER(SEARCH("hrs", 'Data Table'!B400)),
            IFERROR(
               ROUND(SUMPRODUCT(
                  VALUE(LEFT(_xlfn.TEXTSPLIT('Data Table'!B400, CHAR(10)), FIND("-", _xlfn.TEXTSPLIT('Data Table'!B400, CHAR(10)))-1)) *
                  (VALUE(MID(_xlfn.TEXTSPLIT('Data Table'!B400, CHAR(10)), FIND("-", _xlfn.TEXTSPLIT('Data Table'!B400, CHAR(10)))+2,
                  SEARCH("hrs", _xlfn.TEXTSPLIT('Data Table'!B400, CHAR(10)))-SEARCH("-", _xlfn.TEXTSPLIT('Data Table'!B400, CHAR(10)))-2))/12)
               ), 2),
               "-"
            )
         )
      )
   )
)</f>
        <v>126</v>
      </c>
      <c r="C399" s="203" cm="1">
        <f t="array" ref="C399">IF('Data Table'!C400="", "-",
   IF('Data Table'!C400="-", "-",
      IF(ISNUMBER('Data Table'!C400*1), 'Data Table'!C400,
         IF(ISNUMBER(SEARCH("hrs", 'Data Table'!C400)),
            IFERROR(
               ROUND(SUMPRODUCT(
                  VALUE(LEFT(_xlfn.TEXTSPLIT('Data Table'!C400, CHAR(10)), FIND("-", _xlfn.TEXTSPLIT('Data Table'!C400, CHAR(10)))-1)) *
                  (VALUE(MID(_xlfn.TEXTSPLIT('Data Table'!C400, CHAR(10)), FIND("-", _xlfn.TEXTSPLIT('Data Table'!C400, CHAR(10)))+2,
                  SEARCH("hrs", _xlfn.TEXTSPLIT('Data Table'!C400, CHAR(10)))-SEARCH("-", _xlfn.TEXTSPLIT('Data Table'!C400, CHAR(10)))-2))/12)
               ), 2),
               "-"
            )
         )
      )
   )
)</f>
        <v>155</v>
      </c>
      <c r="D399" s="203" cm="1">
        <f t="array" ref="D399">IF('Data Table'!D400="", "-",
   IF('Data Table'!D400="-", "-",
      IF(ISNUMBER('Data Table'!D400*1), 'Data Table'!D400,
         IF(ISNUMBER(SEARCH("hrs", 'Data Table'!D400)),
            IFERROR(
               ROUND(SUMPRODUCT(
                  VALUE(LEFT(_xlfn.TEXTSPLIT('Data Table'!D400, CHAR(10)), FIND("-", _xlfn.TEXTSPLIT('Data Table'!D400, CHAR(10)))-1)) *
                  (VALUE(MID(_xlfn.TEXTSPLIT('Data Table'!D400, CHAR(10)), FIND("-", _xlfn.TEXTSPLIT('Data Table'!D400, CHAR(10)))+2,
                  SEARCH("hrs", _xlfn.TEXTSPLIT('Data Table'!D400, CHAR(10)))-SEARCH("-", _xlfn.TEXTSPLIT('Data Table'!D400, CHAR(10)))-2))/12)
               ), 2),
               "-"
            )
         )
      )
   )
)</f>
        <v>30</v>
      </c>
      <c r="E399" s="203" cm="1">
        <f t="array" ref="E399">IF('Data Table'!E400="", "-",
   IF('Data Table'!E400="-", "-",
      IF(ISNUMBER('Data Table'!E400*1), 'Data Table'!E400,
         IF(ISNUMBER(SEARCH("hrs", 'Data Table'!E400)),
            IFERROR(
               ROUND(SUMPRODUCT(
                  VALUE(LEFT(_xlfn.TEXTSPLIT('Data Table'!E400, CHAR(10)), FIND("-", _xlfn.TEXTSPLIT('Data Table'!E400, CHAR(10)))-1)) *
                  (VALUE(MID(_xlfn.TEXTSPLIT('Data Table'!E400, CHAR(10)), FIND("-", _xlfn.TEXTSPLIT('Data Table'!E400, CHAR(10)))+2,
                  SEARCH("hrs", _xlfn.TEXTSPLIT('Data Table'!E400, CHAR(10)))-SEARCH("-", _xlfn.TEXTSPLIT('Data Table'!E400, CHAR(10)))-2))/12)
               ), 2),
               "-"
            )
         )
      )
   )
)</f>
        <v>31</v>
      </c>
      <c r="F399" s="203" cm="1">
        <f t="array" ref="F399">IF('Data Table'!F400="", "-",
   IF('Data Table'!F400="-", "-",
      IF(ISNUMBER('Data Table'!F400*1), 'Data Table'!F400,
         IF(ISNUMBER(SEARCH("hrs", 'Data Table'!F400)),
            IFERROR(
               ROUND(SUMPRODUCT(
                  VALUE(LEFT(_xlfn.TEXTSPLIT('Data Table'!F400, CHAR(10)), FIND("-", _xlfn.TEXTSPLIT('Data Table'!F400, CHAR(10)))-1)) *
                  (VALUE(MID(_xlfn.TEXTSPLIT('Data Table'!F400, CHAR(10)), FIND("-", _xlfn.TEXTSPLIT('Data Table'!F400, CHAR(10)))+2,
                  SEARCH("hrs", _xlfn.TEXTSPLIT('Data Table'!F400, CHAR(10)))-SEARCH("-", _xlfn.TEXTSPLIT('Data Table'!F400, CHAR(10)))-2))/12)
               ), 2),
               "-"
            )
         )
      )
   )
)</f>
        <v>8</v>
      </c>
      <c r="G399" s="203" cm="1">
        <f t="array" ref="G399">IF('Data Table'!G400="", "-",
   IF('Data Table'!G400="-", "-",
      IF(ISNUMBER('Data Table'!G400*1), 'Data Table'!G400,
         IF(ISNUMBER(SEARCH("hrs", 'Data Table'!G400)),
            IFERROR(
               ROUND(SUMPRODUCT(
                  VALUE(LEFT(_xlfn.TEXTSPLIT('Data Table'!G400, CHAR(10)), FIND("-", _xlfn.TEXTSPLIT('Data Table'!G400, CHAR(10)))-1)) *
                  (VALUE(MID(_xlfn.TEXTSPLIT('Data Table'!G400, CHAR(10)), FIND("-", _xlfn.TEXTSPLIT('Data Table'!G400, CHAR(10)))+2,
                  SEARCH("hrs", _xlfn.TEXTSPLIT('Data Table'!G400, CHAR(10)))-SEARCH("-", _xlfn.TEXTSPLIT('Data Table'!G400, CHAR(10)))-2))/12)
               ), 2),
               "-"
            )
         )
      )
   )
)</f>
        <v>9</v>
      </c>
      <c r="H399" s="203" cm="1">
        <f t="array" ref="H399">IF('Data Table'!H400="", "-",
   IF('Data Table'!H400="-", "-",
      IF(ISNUMBER('Data Table'!H400*1), 'Data Table'!H400,
         IF(ISNUMBER(SEARCH("hrs", 'Data Table'!H400)),
            IFERROR(
               ROUND(SUMPRODUCT(
                  VALUE(LEFT(_xlfn.TEXTSPLIT('Data Table'!H400, CHAR(10)), FIND("-", _xlfn.TEXTSPLIT('Data Table'!H400, CHAR(10)))-1)) *
                  (VALUE(MID(_xlfn.TEXTSPLIT('Data Table'!H400, CHAR(10)), FIND("-", _xlfn.TEXTSPLIT('Data Table'!H400, CHAR(10)))+2,
                  SEARCH("hrs", _xlfn.TEXTSPLIT('Data Table'!H400, CHAR(10)))-SEARCH("-", _xlfn.TEXTSPLIT('Data Table'!H400, CHAR(10)))-2))/12)
               ), 2),
               "-"
            )
         )
      )
   )
)</f>
        <v>11</v>
      </c>
      <c r="I399" s="203" cm="1">
        <f t="array" ref="I399">IF('Data Table'!I400="", "-",
   IF('Data Table'!I400="-", "-",
      IF(ISNUMBER('Data Table'!I400*1), 'Data Table'!I400,
         IF(ISNUMBER(SEARCH("hrs", 'Data Table'!I400)),
            IFERROR(
               ROUND(SUMPRODUCT(
                  VALUE(LEFT(_xlfn.TEXTSPLIT('Data Table'!I400, CHAR(10)), FIND("-", _xlfn.TEXTSPLIT('Data Table'!I400, CHAR(10)))-1)) *
                  (VALUE(MID(_xlfn.TEXTSPLIT('Data Table'!I400, CHAR(10)), FIND("-", _xlfn.TEXTSPLIT('Data Table'!I400, CHAR(10)))+2,
                  SEARCH("hrs", _xlfn.TEXTSPLIT('Data Table'!I400, CHAR(10)))-SEARCH("-", _xlfn.TEXTSPLIT('Data Table'!I400, CHAR(10)))-2))/12)
               ), 2),
               "-"
            )
         )
      )
   )
)</f>
        <v>11</v>
      </c>
      <c r="J399" s="203" cm="1">
        <f t="array" ref="J399">IF('Data Table'!J400="", "-",
   IF('Data Table'!J400="-", "-",
      IF(ISNUMBER('Data Table'!J400*1), 'Data Table'!J400,
         IF(ISNUMBER(SEARCH("hrs", 'Data Table'!J400)),
            IFERROR(
               ROUND(SUMPRODUCT(
                  VALUE(LEFT(_xlfn.TEXTSPLIT('Data Table'!J400, CHAR(10)), FIND("-", _xlfn.TEXTSPLIT('Data Table'!J400, CHAR(10)))-1)) *
                  (VALUE(MID(_xlfn.TEXTSPLIT('Data Table'!J400, CHAR(10)), FIND("-", _xlfn.TEXTSPLIT('Data Table'!J400, CHAR(10)))+2,
                  SEARCH("hrs", _xlfn.TEXTSPLIT('Data Table'!J400, CHAR(10)))-SEARCH("-", _xlfn.TEXTSPLIT('Data Table'!J400, CHAR(10)))-2))/12)
               ), 2),
               "-"
            )
         )
      )
   )
)</f>
        <v>4</v>
      </c>
      <c r="K399" s="203" cm="1">
        <f t="array" ref="K399">IF('Data Table'!K400="", "-",
   IF('Data Table'!K400="-", "-",
      IF(ISNUMBER('Data Table'!K400*1), 'Data Table'!K400,
         IF(ISNUMBER(SEARCH("hrs", 'Data Table'!K400)),
            IFERROR(
               ROUND(SUMPRODUCT(
                  VALUE(LEFT(_xlfn.TEXTSPLIT('Data Table'!K400, CHAR(10)), FIND("-", _xlfn.TEXTSPLIT('Data Table'!K400, CHAR(10)))-1)) *
                  (VALUE(MID(_xlfn.TEXTSPLIT('Data Table'!K400, CHAR(10)), FIND("-", _xlfn.TEXTSPLIT('Data Table'!K400, CHAR(10)))+2,
                  SEARCH("hrs", _xlfn.TEXTSPLIT('Data Table'!K400, CHAR(10)))-SEARCH("-", _xlfn.TEXTSPLIT('Data Table'!K400, CHAR(10)))-2))/12)
               ), 2),
               "-"
            )
         )
      )
   )
)</f>
        <v>4</v>
      </c>
      <c r="L399" s="203" cm="1">
        <f t="array" ref="L399">IF('Data Table'!N400="", "-",
   IF('Data Table'!N400="-", "-",
      IF(ISNUMBER('Data Table'!N400*1), 'Data Table'!N400,
         IF(ISNUMBER(SEARCH("hrs", 'Data Table'!N400)),
            IFERROR(
               ROUND(SUMPRODUCT(
                  VALUE(LEFT(_xlfn.TEXTSPLIT('Data Table'!N400, CHAR(10)), FIND("-", _xlfn.TEXTSPLIT('Data Table'!N400, CHAR(10)))-1)) *
                  (VALUE(MID(_xlfn.TEXTSPLIT('Data Table'!N400, CHAR(10)), FIND("-", _xlfn.TEXTSPLIT('Data Table'!N400, CHAR(10)))+2,
                  SEARCH("hrs", _xlfn.TEXTSPLIT('Data Table'!N400, CHAR(10)))-SEARCH("-", _xlfn.TEXTSPLIT('Data Table'!N400, CHAR(10)))-2))/12)
               ), 2),
               "-"
            )
         )
      )
   )
)</f>
        <v>2</v>
      </c>
      <c r="M399" s="203" cm="1">
        <f t="array" ref="M399">IF('Data Table'!O400="", "-",
   IF('Data Table'!O400="-", "-",
      IF(ISNUMBER('Data Table'!O400*1), 'Data Table'!O400,
         IF(ISNUMBER(SEARCH("hrs", 'Data Table'!O400)),
            IFERROR(
               ROUND(SUMPRODUCT(
                  VALUE(LEFT(_xlfn.TEXTSPLIT('Data Table'!O400, CHAR(10)), FIND("-", _xlfn.TEXTSPLIT('Data Table'!O400, CHAR(10)))-1)) *
                  (VALUE(MID(_xlfn.TEXTSPLIT('Data Table'!O400, CHAR(10)), FIND("-", _xlfn.TEXTSPLIT('Data Table'!O400, CHAR(10)))+2,
                  SEARCH("hrs", _xlfn.TEXTSPLIT('Data Table'!O400, CHAR(10)))-SEARCH("-", _xlfn.TEXTSPLIT('Data Table'!O400, CHAR(10)))-2))/12)
               ), 2),
               "-"
            )
         )
      )
   )
)</f>
        <v>2</v>
      </c>
      <c r="N399" s="203" cm="1">
        <f t="array" ref="N399">IF('Data Table'!P400="", "-",
   IF('Data Table'!P400="-", "-",
      IF(ISNUMBER('Data Table'!P400*1), 'Data Table'!P400,
         IF(ISNUMBER(SEARCH("hrs", 'Data Table'!P400)),
            IFERROR(
               ROUND(SUMPRODUCT(
                  VALUE(LEFT(_xlfn.TEXTSPLIT('Data Table'!P400, CHAR(10)), FIND("-", _xlfn.TEXTSPLIT('Data Table'!P400, CHAR(10)))-1)) *
                  (VALUE(MID(_xlfn.TEXTSPLIT('Data Table'!P400, CHAR(10)), FIND("-", _xlfn.TEXTSPLIT('Data Table'!P400, CHAR(10)))+2,
                  SEARCH("hrs", _xlfn.TEXTSPLIT('Data Table'!P400, CHAR(10)))-SEARCH("-", _xlfn.TEXTSPLIT('Data Table'!P400, CHAR(10)))-2))/12)
               ), 2),
               "-"
            )
         )
      )
   )
)</f>
        <v>7</v>
      </c>
      <c r="O399" s="203" cm="1">
        <f t="array" ref="O399">IF('Data Table'!Q400="", "-",
   IF('Data Table'!Q400="-", "-",
      IF(ISNUMBER('Data Table'!Q400*1), 'Data Table'!Q400,
         IF(ISNUMBER(SEARCH("hrs", 'Data Table'!Q400)),
            IFERROR(
               ROUND(SUMPRODUCT(
                  VALUE(LEFT(_xlfn.TEXTSPLIT('Data Table'!Q400, CHAR(10)), FIND("-", _xlfn.TEXTSPLIT('Data Table'!Q400, CHAR(10)))-1)) *
                  (VALUE(MID(_xlfn.TEXTSPLIT('Data Table'!Q400, CHAR(10)), FIND("-", _xlfn.TEXTSPLIT('Data Table'!Q400, CHAR(10)))+2,
                  SEARCH("hrs", _xlfn.TEXTSPLIT('Data Table'!Q400, CHAR(10)))-SEARCH("-", _xlfn.TEXTSPLIT('Data Table'!Q400, CHAR(10)))-2))/12)
               ), 2),
               "-"
            )
         )
      )
   )
)</f>
        <v>6</v>
      </c>
      <c r="P399" s="203" cm="1">
        <f t="array" ref="P399">IF('Data Table'!R400="", "-",
   IF('Data Table'!R400="-", "-",
      IF(ISNUMBER('Data Table'!R400*1), 'Data Table'!R400,
         IF(ISNUMBER(SEARCH("hrs", 'Data Table'!R400)),
            IFERROR(
               ROUND(SUMPRODUCT(
                  VALUE(LEFT(_xlfn.TEXTSPLIT('Data Table'!R400, CHAR(10)), FIND("-", _xlfn.TEXTSPLIT('Data Table'!R400, CHAR(10)))-1)) *
                  (VALUE(MID(_xlfn.TEXTSPLIT('Data Table'!R400, CHAR(10)), FIND("-", _xlfn.TEXTSPLIT('Data Table'!R400, CHAR(10)))+2,
                  SEARCH("hrs", _xlfn.TEXTSPLIT('Data Table'!R400, CHAR(10)))-SEARCH("-", _xlfn.TEXTSPLIT('Data Table'!R400, CHAR(10)))-2))/12)
               ), 2),
               "-"
            )
         )
      )
   )
)</f>
        <v>3</v>
      </c>
      <c r="Q399" s="203" cm="1">
        <f t="array" ref="Q399">IF('Data Table'!S400="", "-",
   IF('Data Table'!S400="-", "-",
      IF(ISNUMBER('Data Table'!S400*1), 'Data Table'!S400,
         IF(ISNUMBER(SEARCH("hrs", 'Data Table'!S400)),
            IFERROR(
               ROUND(SUMPRODUCT(
                  VALUE(LEFT(_xlfn.TEXTSPLIT('Data Table'!S400, CHAR(10)), FIND("-", _xlfn.TEXTSPLIT('Data Table'!S400, CHAR(10)))-1)) *
                  (VALUE(MID(_xlfn.TEXTSPLIT('Data Table'!S400, CHAR(10)), FIND("-", _xlfn.TEXTSPLIT('Data Table'!S400, CHAR(10)))+2,
                  SEARCH("hrs", _xlfn.TEXTSPLIT('Data Table'!S400, CHAR(10)))-SEARCH("-", _xlfn.TEXTSPLIT('Data Table'!S400, CHAR(10)))-2))/12)
               ), 2),
               "-"
            )
         )
      )
   )
)</f>
        <v>3</v>
      </c>
      <c r="R399" s="203" cm="1">
        <f t="array" ref="R399">IF('Data Table'!T400="", "-",
   IF('Data Table'!T400="-", "-",
      IF(ISNUMBER('Data Table'!T400*1), 'Data Table'!T400,
         IF(ISNUMBER(SEARCH("hrs", 'Data Table'!T400)),
            IFERROR(
               ROUND(SUMPRODUCT(
                  VALUE(LEFT(_xlfn.TEXTSPLIT('Data Table'!T400, CHAR(10)), FIND("-", _xlfn.TEXTSPLIT('Data Table'!T400, CHAR(10)))-1)) *
                  (VALUE(MID(_xlfn.TEXTSPLIT('Data Table'!T400, CHAR(10)), FIND("-", _xlfn.TEXTSPLIT('Data Table'!T400, CHAR(10)))+2,
                  SEARCH("hrs", _xlfn.TEXTSPLIT('Data Table'!T400, CHAR(10)))-SEARCH("-", _xlfn.TEXTSPLIT('Data Table'!T400, CHAR(10)))-2))/12)
               ), 2),
               "-"
            )
         )
      )
   )
)</f>
        <v>8</v>
      </c>
      <c r="S399" s="203" cm="1">
        <f t="array" ref="S399">IF('Data Table'!U400="", "-",
   IF('Data Table'!U400="-", "-",
      IF(ISNUMBER('Data Table'!U400*1), 'Data Table'!U400,
         IF(ISNUMBER(SEARCH("hrs", 'Data Table'!U400)),
            IFERROR(
               ROUND(SUMPRODUCT(
                  VALUE(LEFT(_xlfn.TEXTSPLIT('Data Table'!U400, CHAR(10)), FIND("-", _xlfn.TEXTSPLIT('Data Table'!U400, CHAR(10)))-1)) *
                  (VALUE(MID(_xlfn.TEXTSPLIT('Data Table'!U400, CHAR(10)), FIND("-", _xlfn.TEXTSPLIT('Data Table'!U400, CHAR(10)))+2,
                  SEARCH("hrs", _xlfn.TEXTSPLIT('Data Table'!U400, CHAR(10)))-SEARCH("-", _xlfn.TEXTSPLIT('Data Table'!U400, CHAR(10)))-2))/12)
               ), 2),
               "-"
            )
         )
      )
   )
)</f>
        <v>8</v>
      </c>
      <c r="T399" s="414">
        <f>'Data Table'!X400</f>
        <v>30394.601623089431</v>
      </c>
      <c r="U399" s="414">
        <f>'Data Table'!Y400</f>
        <v>71074</v>
      </c>
      <c r="V399" s="414">
        <f>'Data Table'!Z400</f>
        <v>1025.9432234432234</v>
      </c>
    </row>
    <row r="400" spans="1:22" ht="15.75" customHeight="1">
      <c r="A400" s="405">
        <v>45710</v>
      </c>
      <c r="B400" s="203" cm="1">
        <f t="array" ref="B400">IF('Data Table'!B401="", "-",
   IF('Data Table'!B401="-", "-",
      IF(ISNUMBER('Data Table'!B401*1), 'Data Table'!B401,
         IF(ISNUMBER(SEARCH("hrs", 'Data Table'!B401)),
            IFERROR(
               ROUND(SUMPRODUCT(
                  VALUE(LEFT(_xlfn.TEXTSPLIT('Data Table'!B401, CHAR(10)), FIND("-", _xlfn.TEXTSPLIT('Data Table'!B401, CHAR(10)))-1)) *
                  (VALUE(MID(_xlfn.TEXTSPLIT('Data Table'!B401, CHAR(10)), FIND("-", _xlfn.TEXTSPLIT('Data Table'!B401, CHAR(10)))+2,
                  SEARCH("hrs", _xlfn.TEXTSPLIT('Data Table'!B401, CHAR(10)))-SEARCH("-", _xlfn.TEXTSPLIT('Data Table'!B401, CHAR(10)))-2))/12)
               ), 2),
               "-"
            )
         )
      )
   )
)</f>
        <v>134</v>
      </c>
      <c r="C400" s="203" cm="1">
        <f t="array" ref="C400">IF('Data Table'!C401="", "-",
   IF('Data Table'!C401="-", "-",
      IF(ISNUMBER('Data Table'!C401*1), 'Data Table'!C401,
         IF(ISNUMBER(SEARCH("hrs", 'Data Table'!C401)),
            IFERROR(
               ROUND(SUMPRODUCT(
                  VALUE(LEFT(_xlfn.TEXTSPLIT('Data Table'!C401, CHAR(10)), FIND("-", _xlfn.TEXTSPLIT('Data Table'!C401, CHAR(10)))-1)) *
                  (VALUE(MID(_xlfn.TEXTSPLIT('Data Table'!C401, CHAR(10)), FIND("-", _xlfn.TEXTSPLIT('Data Table'!C401, CHAR(10)))+2,
                  SEARCH("hrs", _xlfn.TEXTSPLIT('Data Table'!C401, CHAR(10)))-SEARCH("-", _xlfn.TEXTSPLIT('Data Table'!C401, CHAR(10)))-2))/12)
               ), 2),
               "-"
            )
         )
      )
   )
)</f>
        <v>162</v>
      </c>
      <c r="D400" s="203" cm="1">
        <f t="array" ref="D400">IF('Data Table'!D401="", "-",
   IF('Data Table'!D401="-", "-",
      IF(ISNUMBER('Data Table'!D401*1), 'Data Table'!D401,
         IF(ISNUMBER(SEARCH("hrs", 'Data Table'!D401)),
            IFERROR(
               ROUND(SUMPRODUCT(
                  VALUE(LEFT(_xlfn.TEXTSPLIT('Data Table'!D401, CHAR(10)), FIND("-", _xlfn.TEXTSPLIT('Data Table'!D401, CHAR(10)))-1)) *
                  (VALUE(MID(_xlfn.TEXTSPLIT('Data Table'!D401, CHAR(10)), FIND("-", _xlfn.TEXTSPLIT('Data Table'!D401, CHAR(10)))+2,
                  SEARCH("hrs", _xlfn.TEXTSPLIT('Data Table'!D401, CHAR(10)))-SEARCH("-", _xlfn.TEXTSPLIT('Data Table'!D401, CHAR(10)))-2))/12)
               ), 2),
               "-"
            )
         )
      )
   )
)</f>
        <v>31</v>
      </c>
      <c r="E400" s="203" cm="1">
        <f t="array" ref="E400">IF('Data Table'!E401="", "-",
   IF('Data Table'!E401="-", "-",
      IF(ISNUMBER('Data Table'!E401*1), 'Data Table'!E401,
         IF(ISNUMBER(SEARCH("hrs", 'Data Table'!E401)),
            IFERROR(
               ROUND(SUMPRODUCT(
                  VALUE(LEFT(_xlfn.TEXTSPLIT('Data Table'!E401, CHAR(10)), FIND("-", _xlfn.TEXTSPLIT('Data Table'!E401, CHAR(10)))-1)) *
                  (VALUE(MID(_xlfn.TEXTSPLIT('Data Table'!E401, CHAR(10)), FIND("-", _xlfn.TEXTSPLIT('Data Table'!E401, CHAR(10)))+2,
                  SEARCH("hrs", _xlfn.TEXTSPLIT('Data Table'!E401, CHAR(10)))-SEARCH("-", _xlfn.TEXTSPLIT('Data Table'!E401, CHAR(10)))-2))/12)
               ), 2),
               "-"
            )
         )
      )
   )
)</f>
        <v>31</v>
      </c>
      <c r="F400" s="203" cm="1">
        <f t="array" ref="F400">IF('Data Table'!F401="", "-",
   IF('Data Table'!F401="-", "-",
      IF(ISNUMBER('Data Table'!F401*1), 'Data Table'!F401,
         IF(ISNUMBER(SEARCH("hrs", 'Data Table'!F401)),
            IFERROR(
               ROUND(SUMPRODUCT(
                  VALUE(LEFT(_xlfn.TEXTSPLIT('Data Table'!F401, CHAR(10)), FIND("-", _xlfn.TEXTSPLIT('Data Table'!F401, CHAR(10)))-1)) *
                  (VALUE(MID(_xlfn.TEXTSPLIT('Data Table'!F401, CHAR(10)), FIND("-", _xlfn.TEXTSPLIT('Data Table'!F401, CHAR(10)))+2,
                  SEARCH("hrs", _xlfn.TEXTSPLIT('Data Table'!F401, CHAR(10)))-SEARCH("-", _xlfn.TEXTSPLIT('Data Table'!F401, CHAR(10)))-2))/12)
               ), 2),
               "-"
            )
         )
      )
   )
)</f>
        <v>9</v>
      </c>
      <c r="G400" s="203" cm="1">
        <f t="array" ref="G400">IF('Data Table'!G401="", "-",
   IF('Data Table'!G401="-", "-",
      IF(ISNUMBER('Data Table'!G401*1), 'Data Table'!G401,
         IF(ISNUMBER(SEARCH("hrs", 'Data Table'!G401)),
            IFERROR(
               ROUND(SUMPRODUCT(
                  VALUE(LEFT(_xlfn.TEXTSPLIT('Data Table'!G401, CHAR(10)), FIND("-", _xlfn.TEXTSPLIT('Data Table'!G401, CHAR(10)))-1)) *
                  (VALUE(MID(_xlfn.TEXTSPLIT('Data Table'!G401, CHAR(10)), FIND("-", _xlfn.TEXTSPLIT('Data Table'!G401, CHAR(10)))+2,
                  SEARCH("hrs", _xlfn.TEXTSPLIT('Data Table'!G401, CHAR(10)))-SEARCH("-", _xlfn.TEXTSPLIT('Data Table'!G401, CHAR(10)))-2))/12)
               ), 2),
               "-"
            )
         )
      )
   )
)</f>
        <v>9</v>
      </c>
      <c r="H400" s="203" cm="1">
        <f t="array" ref="H400">IF('Data Table'!H401="", "-",
   IF('Data Table'!H401="-", "-",
      IF(ISNUMBER('Data Table'!H401*1), 'Data Table'!H401,
         IF(ISNUMBER(SEARCH("hrs", 'Data Table'!H401)),
            IFERROR(
               ROUND(SUMPRODUCT(
                  VALUE(LEFT(_xlfn.TEXTSPLIT('Data Table'!H401, CHAR(10)), FIND("-", _xlfn.TEXTSPLIT('Data Table'!H401, CHAR(10)))-1)) *
                  (VALUE(MID(_xlfn.TEXTSPLIT('Data Table'!H401, CHAR(10)), FIND("-", _xlfn.TEXTSPLIT('Data Table'!H401, CHAR(10)))+2,
                  SEARCH("hrs", _xlfn.TEXTSPLIT('Data Table'!H401, CHAR(10)))-SEARCH("-", _xlfn.TEXTSPLIT('Data Table'!H401, CHAR(10)))-2))/12)
               ), 2),
               "-"
            )
         )
      )
   )
)</f>
        <v>11</v>
      </c>
      <c r="I400" s="203" cm="1">
        <f t="array" ref="I400">IF('Data Table'!I401="", "-",
   IF('Data Table'!I401="-", "-",
      IF(ISNUMBER('Data Table'!I401*1), 'Data Table'!I401,
         IF(ISNUMBER(SEARCH("hrs", 'Data Table'!I401)),
            IFERROR(
               ROUND(SUMPRODUCT(
                  VALUE(LEFT(_xlfn.TEXTSPLIT('Data Table'!I401, CHAR(10)), FIND("-", _xlfn.TEXTSPLIT('Data Table'!I401, CHAR(10)))-1)) *
                  (VALUE(MID(_xlfn.TEXTSPLIT('Data Table'!I401, CHAR(10)), FIND("-", _xlfn.TEXTSPLIT('Data Table'!I401, CHAR(10)))+2,
                  SEARCH("hrs", _xlfn.TEXTSPLIT('Data Table'!I401, CHAR(10)))-SEARCH("-", _xlfn.TEXTSPLIT('Data Table'!I401, CHAR(10)))-2))/12)
               ), 2),
               "-"
            )
         )
      )
   )
)</f>
        <v>11</v>
      </c>
      <c r="J400" s="203" cm="1">
        <f t="array" ref="J400">IF('Data Table'!J401="", "-",
   IF('Data Table'!J401="-", "-",
      IF(ISNUMBER('Data Table'!J401*1), 'Data Table'!J401,
         IF(ISNUMBER(SEARCH("hrs", 'Data Table'!J401)),
            IFERROR(
               ROUND(SUMPRODUCT(
                  VALUE(LEFT(_xlfn.TEXTSPLIT('Data Table'!J401, CHAR(10)), FIND("-", _xlfn.TEXTSPLIT('Data Table'!J401, CHAR(10)))-1)) *
                  (VALUE(MID(_xlfn.TEXTSPLIT('Data Table'!J401, CHAR(10)), FIND("-", _xlfn.TEXTSPLIT('Data Table'!J401, CHAR(10)))+2,
                  SEARCH("hrs", _xlfn.TEXTSPLIT('Data Table'!J401, CHAR(10)))-SEARCH("-", _xlfn.TEXTSPLIT('Data Table'!J401, CHAR(10)))-2))/12)
               ), 2),
               "-"
            )
         )
      )
   )
)</f>
        <v>4</v>
      </c>
      <c r="K400" s="203" cm="1">
        <f t="array" ref="K400">IF('Data Table'!K401="", "-",
   IF('Data Table'!K401="-", "-",
      IF(ISNUMBER('Data Table'!K401*1), 'Data Table'!K401,
         IF(ISNUMBER(SEARCH("hrs", 'Data Table'!K401)),
            IFERROR(
               ROUND(SUMPRODUCT(
                  VALUE(LEFT(_xlfn.TEXTSPLIT('Data Table'!K401, CHAR(10)), FIND("-", _xlfn.TEXTSPLIT('Data Table'!K401, CHAR(10)))-1)) *
                  (VALUE(MID(_xlfn.TEXTSPLIT('Data Table'!K401, CHAR(10)), FIND("-", _xlfn.TEXTSPLIT('Data Table'!K401, CHAR(10)))+2,
                  SEARCH("hrs", _xlfn.TEXTSPLIT('Data Table'!K401, CHAR(10)))-SEARCH("-", _xlfn.TEXTSPLIT('Data Table'!K401, CHAR(10)))-2))/12)
               ), 2),
               "-"
            )
         )
      )
   )
)</f>
        <v>4</v>
      </c>
      <c r="L400" s="203" cm="1">
        <f t="array" ref="L400">IF('Data Table'!N401="", "-",
   IF('Data Table'!N401="-", "-",
      IF(ISNUMBER('Data Table'!N401*1), 'Data Table'!N401,
         IF(ISNUMBER(SEARCH("hrs", 'Data Table'!N401)),
            IFERROR(
               ROUND(SUMPRODUCT(
                  VALUE(LEFT(_xlfn.TEXTSPLIT('Data Table'!N401, CHAR(10)), FIND("-", _xlfn.TEXTSPLIT('Data Table'!N401, CHAR(10)))-1)) *
                  (VALUE(MID(_xlfn.TEXTSPLIT('Data Table'!N401, CHAR(10)), FIND("-", _xlfn.TEXTSPLIT('Data Table'!N401, CHAR(10)))+2,
                  SEARCH("hrs", _xlfn.TEXTSPLIT('Data Table'!N401, CHAR(10)))-SEARCH("-", _xlfn.TEXTSPLIT('Data Table'!N401, CHAR(10)))-2))/12)
               ), 2),
               "-"
            )
         )
      )
   )
)</f>
        <v>1</v>
      </c>
      <c r="M400" s="203" cm="1">
        <f t="array" ref="M400">IF('Data Table'!O401="", "-",
   IF('Data Table'!O401="-", "-",
      IF(ISNUMBER('Data Table'!O401*1), 'Data Table'!O401,
         IF(ISNUMBER(SEARCH("hrs", 'Data Table'!O401)),
            IFERROR(
               ROUND(SUMPRODUCT(
                  VALUE(LEFT(_xlfn.TEXTSPLIT('Data Table'!O401, CHAR(10)), FIND("-", _xlfn.TEXTSPLIT('Data Table'!O401, CHAR(10)))-1)) *
                  (VALUE(MID(_xlfn.TEXTSPLIT('Data Table'!O401, CHAR(10)), FIND("-", _xlfn.TEXTSPLIT('Data Table'!O401, CHAR(10)))+2,
                  SEARCH("hrs", _xlfn.TEXTSPLIT('Data Table'!O401, CHAR(10)))-SEARCH("-", _xlfn.TEXTSPLIT('Data Table'!O401, CHAR(10)))-2))/12)
               ), 2),
               "-"
            )
         )
      )
   )
)</f>
        <v>1</v>
      </c>
      <c r="N400" s="203" cm="1">
        <f t="array" ref="N400">IF('Data Table'!P401="", "-",
   IF('Data Table'!P401="-", "-",
      IF(ISNUMBER('Data Table'!P401*1), 'Data Table'!P401,
         IF(ISNUMBER(SEARCH("hrs", 'Data Table'!P401)),
            IFERROR(
               ROUND(SUMPRODUCT(
                  VALUE(LEFT(_xlfn.TEXTSPLIT('Data Table'!P401, CHAR(10)), FIND("-", _xlfn.TEXTSPLIT('Data Table'!P401, CHAR(10)))-1)) *
                  (VALUE(MID(_xlfn.TEXTSPLIT('Data Table'!P401, CHAR(10)), FIND("-", _xlfn.TEXTSPLIT('Data Table'!P401, CHAR(10)))+2,
                  SEARCH("hrs", _xlfn.TEXTSPLIT('Data Table'!P401, CHAR(10)))-SEARCH("-", _xlfn.TEXTSPLIT('Data Table'!P401, CHAR(10)))-2))/12)
               ), 2),
               "-"
            )
         )
      )
   )
)</f>
        <v>6</v>
      </c>
      <c r="O400" s="203" cm="1">
        <f t="array" ref="O400">IF('Data Table'!Q401="", "-",
   IF('Data Table'!Q401="-", "-",
      IF(ISNUMBER('Data Table'!Q401*1), 'Data Table'!Q401,
         IF(ISNUMBER(SEARCH("hrs", 'Data Table'!Q401)),
            IFERROR(
               ROUND(SUMPRODUCT(
                  VALUE(LEFT(_xlfn.TEXTSPLIT('Data Table'!Q401, CHAR(10)), FIND("-", _xlfn.TEXTSPLIT('Data Table'!Q401, CHAR(10)))-1)) *
                  (VALUE(MID(_xlfn.TEXTSPLIT('Data Table'!Q401, CHAR(10)), FIND("-", _xlfn.TEXTSPLIT('Data Table'!Q401, CHAR(10)))+2,
                  SEARCH("hrs", _xlfn.TEXTSPLIT('Data Table'!Q401, CHAR(10)))-SEARCH("-", _xlfn.TEXTSPLIT('Data Table'!Q401, CHAR(10)))-2))/12)
               ), 2),
               "-"
            )
         )
      )
   )
)</f>
        <v>6</v>
      </c>
      <c r="P400" s="203" cm="1">
        <f t="array" ref="P400">IF('Data Table'!R401="", "-",
   IF('Data Table'!R401="-", "-",
      IF(ISNUMBER('Data Table'!R401*1), 'Data Table'!R401,
         IF(ISNUMBER(SEARCH("hrs", 'Data Table'!R401)),
            IFERROR(
               ROUND(SUMPRODUCT(
                  VALUE(LEFT(_xlfn.TEXTSPLIT('Data Table'!R401, CHAR(10)), FIND("-", _xlfn.TEXTSPLIT('Data Table'!R401, CHAR(10)))-1)) *
                  (VALUE(MID(_xlfn.TEXTSPLIT('Data Table'!R401, CHAR(10)), FIND("-", _xlfn.TEXTSPLIT('Data Table'!R401, CHAR(10)))+2,
                  SEARCH("hrs", _xlfn.TEXTSPLIT('Data Table'!R401, CHAR(10)))-SEARCH("-", _xlfn.TEXTSPLIT('Data Table'!R401, CHAR(10)))-2))/12)
               ), 2),
               "-"
            )
         )
      )
   )
)</f>
        <v>3</v>
      </c>
      <c r="Q400" s="203" cm="1">
        <f t="array" ref="Q400">IF('Data Table'!S401="", "-",
   IF('Data Table'!S401="-", "-",
      IF(ISNUMBER('Data Table'!S401*1), 'Data Table'!S401,
         IF(ISNUMBER(SEARCH("hrs", 'Data Table'!S401)),
            IFERROR(
               ROUND(SUMPRODUCT(
                  VALUE(LEFT(_xlfn.TEXTSPLIT('Data Table'!S401, CHAR(10)), FIND("-", _xlfn.TEXTSPLIT('Data Table'!S401, CHAR(10)))-1)) *
                  (VALUE(MID(_xlfn.TEXTSPLIT('Data Table'!S401, CHAR(10)), FIND("-", _xlfn.TEXTSPLIT('Data Table'!S401, CHAR(10)))+2,
                  SEARCH("hrs", _xlfn.TEXTSPLIT('Data Table'!S401, CHAR(10)))-SEARCH("-", _xlfn.TEXTSPLIT('Data Table'!S401, CHAR(10)))-2))/12)
               ), 2),
               "-"
            )
         )
      )
   )
)</f>
        <v>3</v>
      </c>
      <c r="R400" s="203" cm="1">
        <f t="array" ref="R400">IF('Data Table'!T401="", "-",
   IF('Data Table'!T401="-", "-",
      IF(ISNUMBER('Data Table'!T401*1), 'Data Table'!T401,
         IF(ISNUMBER(SEARCH("hrs", 'Data Table'!T401)),
            IFERROR(
               ROUND(SUMPRODUCT(
                  VALUE(LEFT(_xlfn.TEXTSPLIT('Data Table'!T401, CHAR(10)), FIND("-", _xlfn.TEXTSPLIT('Data Table'!T401, CHAR(10)))-1)) *
                  (VALUE(MID(_xlfn.TEXTSPLIT('Data Table'!T401, CHAR(10)), FIND("-", _xlfn.TEXTSPLIT('Data Table'!T401, CHAR(10)))+2,
                  SEARCH("hrs", _xlfn.TEXTSPLIT('Data Table'!T401, CHAR(10)))-SEARCH("-", _xlfn.TEXTSPLIT('Data Table'!T401, CHAR(10)))-2))/12)
               ), 2),
               "-"
            )
         )
      )
   )
)</f>
        <v>8</v>
      </c>
      <c r="S400" s="203" cm="1">
        <f t="array" ref="S400">IF('Data Table'!U401="", "-",
   IF('Data Table'!U401="-", "-",
      IF(ISNUMBER('Data Table'!U401*1), 'Data Table'!U401,
         IF(ISNUMBER(SEARCH("hrs", 'Data Table'!U401)),
            IFERROR(
               ROUND(SUMPRODUCT(
                  VALUE(LEFT(_xlfn.TEXTSPLIT('Data Table'!U401, CHAR(10)), FIND("-", _xlfn.TEXTSPLIT('Data Table'!U401, CHAR(10)))-1)) *
                  (VALUE(MID(_xlfn.TEXTSPLIT('Data Table'!U401, CHAR(10)), FIND("-", _xlfn.TEXTSPLIT('Data Table'!U401, CHAR(10)))+2,
                  SEARCH("hrs", _xlfn.TEXTSPLIT('Data Table'!U401, CHAR(10)))-SEARCH("-", _xlfn.TEXTSPLIT('Data Table'!U401, CHAR(10)))-2))/12)
               ), 2),
               "-"
            )
         )
      )
   )
)</f>
        <v>8</v>
      </c>
      <c r="T400" s="414">
        <f>'Data Table'!X401</f>
        <v>30350.547473219183</v>
      </c>
      <c r="U400" s="414">
        <f>'Data Table'!Y401</f>
        <v>71721</v>
      </c>
      <c r="V400" s="414">
        <f>'Data Table'!Z401</f>
        <v>1018.5847606366882</v>
      </c>
    </row>
    <row r="401" spans="1:22" ht="15.75" customHeight="1">
      <c r="A401" s="405">
        <v>45711</v>
      </c>
      <c r="B401" s="203" cm="1">
        <f t="array" ref="B401">IF('Data Table'!B402="", "-",
   IF('Data Table'!B402="-", "-",
      IF(ISNUMBER('Data Table'!B402*1), 'Data Table'!B402,
         IF(ISNUMBER(SEARCH("hrs", 'Data Table'!B402)),
            IFERROR(
               ROUND(SUMPRODUCT(
                  VALUE(LEFT(_xlfn.TEXTSPLIT('Data Table'!B402, CHAR(10)), FIND("-", _xlfn.TEXTSPLIT('Data Table'!B402, CHAR(10)))-1)) *
                  (VALUE(MID(_xlfn.TEXTSPLIT('Data Table'!B402, CHAR(10)), FIND("-", _xlfn.TEXTSPLIT('Data Table'!B402, CHAR(10)))+2,
                  SEARCH("hrs", _xlfn.TEXTSPLIT('Data Table'!B402, CHAR(10)))-SEARCH("-", _xlfn.TEXTSPLIT('Data Table'!B402, CHAR(10)))-2))/12)
               ), 2),
               "-"
            )
         )
      )
   )
)</f>
        <v>184</v>
      </c>
      <c r="C401" s="203" cm="1">
        <f t="array" ref="C401">IF('Data Table'!C402="", "-",
   IF('Data Table'!C402="-", "-",
      IF(ISNUMBER('Data Table'!C402*1), 'Data Table'!C402,
         IF(ISNUMBER(SEARCH("hrs", 'Data Table'!C402)),
            IFERROR(
               ROUND(SUMPRODUCT(
                  VALUE(LEFT(_xlfn.TEXTSPLIT('Data Table'!C402, CHAR(10)), FIND("-", _xlfn.TEXTSPLIT('Data Table'!C402, CHAR(10)))-1)) *
                  (VALUE(MID(_xlfn.TEXTSPLIT('Data Table'!C402, CHAR(10)), FIND("-", _xlfn.TEXTSPLIT('Data Table'!C402, CHAR(10)))+2,
                  SEARCH("hrs", _xlfn.TEXTSPLIT('Data Table'!C402, CHAR(10)))-SEARCH("-", _xlfn.TEXTSPLIT('Data Table'!C402, CHAR(10)))-2))/12)
               ), 2),
               "-"
            )
         )
      )
   )
)</f>
        <v>126</v>
      </c>
      <c r="D401" s="203" cm="1">
        <f t="array" ref="D401">IF('Data Table'!D402="", "-",
   IF('Data Table'!D402="-", "-",
      IF(ISNUMBER('Data Table'!D402*1), 'Data Table'!D402,
         IF(ISNUMBER(SEARCH("hrs", 'Data Table'!D402)),
            IFERROR(
               ROUND(SUMPRODUCT(
                  VALUE(LEFT(_xlfn.TEXTSPLIT('Data Table'!D402, CHAR(10)), FIND("-", _xlfn.TEXTSPLIT('Data Table'!D402, CHAR(10)))-1)) *
                  (VALUE(MID(_xlfn.TEXTSPLIT('Data Table'!D402, CHAR(10)), FIND("-", _xlfn.TEXTSPLIT('Data Table'!D402, CHAR(10)))+2,
                  SEARCH("hrs", _xlfn.TEXTSPLIT('Data Table'!D402, CHAR(10)))-SEARCH("-", _xlfn.TEXTSPLIT('Data Table'!D402, CHAR(10)))-2))/12)
               ), 2),
               "-"
            )
         )
      )
   )
)</f>
        <v>31</v>
      </c>
      <c r="E401" s="203" cm="1">
        <f t="array" ref="E401">IF('Data Table'!E402="", "-",
   IF('Data Table'!E402="-", "-",
      IF(ISNUMBER('Data Table'!E402*1), 'Data Table'!E402,
         IF(ISNUMBER(SEARCH("hrs", 'Data Table'!E402)),
            IFERROR(
               ROUND(SUMPRODUCT(
                  VALUE(LEFT(_xlfn.TEXTSPLIT('Data Table'!E402, CHAR(10)), FIND("-", _xlfn.TEXTSPLIT('Data Table'!E402, CHAR(10)))-1)) *
                  (VALUE(MID(_xlfn.TEXTSPLIT('Data Table'!E402, CHAR(10)), FIND("-", _xlfn.TEXTSPLIT('Data Table'!E402, CHAR(10)))+2,
                  SEARCH("hrs", _xlfn.TEXTSPLIT('Data Table'!E402, CHAR(10)))-SEARCH("-", _xlfn.TEXTSPLIT('Data Table'!E402, CHAR(10)))-2))/12)
               ), 2),
               "-"
            )
         )
      )
   )
)</f>
        <v>31</v>
      </c>
      <c r="F401" s="203" cm="1">
        <f t="array" ref="F401">IF('Data Table'!F402="", "-",
   IF('Data Table'!F402="-", "-",
      IF(ISNUMBER('Data Table'!F402*1), 'Data Table'!F402,
         IF(ISNUMBER(SEARCH("hrs", 'Data Table'!F402)),
            IFERROR(
               ROUND(SUMPRODUCT(
                  VALUE(LEFT(_xlfn.TEXTSPLIT('Data Table'!F402, CHAR(10)), FIND("-", _xlfn.TEXTSPLIT('Data Table'!F402, CHAR(10)))-1)) *
                  (VALUE(MID(_xlfn.TEXTSPLIT('Data Table'!F402, CHAR(10)), FIND("-", _xlfn.TEXTSPLIT('Data Table'!F402, CHAR(10)))+2,
                  SEARCH("hrs", _xlfn.TEXTSPLIT('Data Table'!F402, CHAR(10)))-SEARCH("-", _xlfn.TEXTSPLIT('Data Table'!F402, CHAR(10)))-2))/12)
               ), 2),
               "-"
            )
         )
      )
   )
)</f>
        <v>9</v>
      </c>
      <c r="G401" s="203" cm="1">
        <f t="array" ref="G401">IF('Data Table'!G402="", "-",
   IF('Data Table'!G402="-", "-",
      IF(ISNUMBER('Data Table'!G402*1), 'Data Table'!G402,
         IF(ISNUMBER(SEARCH("hrs", 'Data Table'!G402)),
            IFERROR(
               ROUND(SUMPRODUCT(
                  VALUE(LEFT(_xlfn.TEXTSPLIT('Data Table'!G402, CHAR(10)), FIND("-", _xlfn.TEXTSPLIT('Data Table'!G402, CHAR(10)))-1)) *
                  (VALUE(MID(_xlfn.TEXTSPLIT('Data Table'!G402, CHAR(10)), FIND("-", _xlfn.TEXTSPLIT('Data Table'!G402, CHAR(10)))+2,
                  SEARCH("hrs", _xlfn.TEXTSPLIT('Data Table'!G402, CHAR(10)))-SEARCH("-", _xlfn.TEXTSPLIT('Data Table'!G402, CHAR(10)))-2))/12)
               ), 2),
               "-"
            )
         )
      )
   )
)</f>
        <v>10</v>
      </c>
      <c r="H401" s="203" cm="1">
        <f t="array" ref="H401">IF('Data Table'!H402="", "-",
   IF('Data Table'!H402="-", "-",
      IF(ISNUMBER('Data Table'!H402*1), 'Data Table'!H402,
         IF(ISNUMBER(SEARCH("hrs", 'Data Table'!H402)),
            IFERROR(
               ROUND(SUMPRODUCT(
                  VALUE(LEFT(_xlfn.TEXTSPLIT('Data Table'!H402, CHAR(10)), FIND("-", _xlfn.TEXTSPLIT('Data Table'!H402, CHAR(10)))-1)) *
                  (VALUE(MID(_xlfn.TEXTSPLIT('Data Table'!H402, CHAR(10)), FIND("-", _xlfn.TEXTSPLIT('Data Table'!H402, CHAR(10)))+2,
                  SEARCH("hrs", _xlfn.TEXTSPLIT('Data Table'!H402, CHAR(10)))-SEARCH("-", _xlfn.TEXTSPLIT('Data Table'!H402, CHAR(10)))-2))/12)
               ), 2),
               "-"
            )
         )
      )
   )
)</f>
        <v>11</v>
      </c>
      <c r="I401" s="203" cm="1">
        <f t="array" ref="I401">IF('Data Table'!I402="", "-",
   IF('Data Table'!I402="-", "-",
      IF(ISNUMBER('Data Table'!I402*1), 'Data Table'!I402,
         IF(ISNUMBER(SEARCH("hrs", 'Data Table'!I402)),
            IFERROR(
               ROUND(SUMPRODUCT(
                  VALUE(LEFT(_xlfn.TEXTSPLIT('Data Table'!I402, CHAR(10)), FIND("-", _xlfn.TEXTSPLIT('Data Table'!I402, CHAR(10)))-1)) *
                  (VALUE(MID(_xlfn.TEXTSPLIT('Data Table'!I402, CHAR(10)), FIND("-", _xlfn.TEXTSPLIT('Data Table'!I402, CHAR(10)))+2,
                  SEARCH("hrs", _xlfn.TEXTSPLIT('Data Table'!I402, CHAR(10)))-SEARCH("-", _xlfn.TEXTSPLIT('Data Table'!I402, CHAR(10)))-2))/12)
               ), 2),
               "-"
            )
         )
      )
   )
)</f>
        <v>11</v>
      </c>
      <c r="J401" s="203" cm="1">
        <f t="array" ref="J401">IF('Data Table'!J402="", "-",
   IF('Data Table'!J402="-", "-",
      IF(ISNUMBER('Data Table'!J402*1), 'Data Table'!J402,
         IF(ISNUMBER(SEARCH("hrs", 'Data Table'!J402)),
            IFERROR(
               ROUND(SUMPRODUCT(
                  VALUE(LEFT(_xlfn.TEXTSPLIT('Data Table'!J402, CHAR(10)), FIND("-", _xlfn.TEXTSPLIT('Data Table'!J402, CHAR(10)))-1)) *
                  (VALUE(MID(_xlfn.TEXTSPLIT('Data Table'!J402, CHAR(10)), FIND("-", _xlfn.TEXTSPLIT('Data Table'!J402, CHAR(10)))+2,
                  SEARCH("hrs", _xlfn.TEXTSPLIT('Data Table'!J402, CHAR(10)))-SEARCH("-", _xlfn.TEXTSPLIT('Data Table'!J402, CHAR(10)))-2))/12)
               ), 2),
               "-"
            )
         )
      )
   )
)</f>
        <v>4</v>
      </c>
      <c r="K401" s="203" cm="1">
        <f t="array" ref="K401">IF('Data Table'!K402="", "-",
   IF('Data Table'!K402="-", "-",
      IF(ISNUMBER('Data Table'!K402*1), 'Data Table'!K402,
         IF(ISNUMBER(SEARCH("hrs", 'Data Table'!K402)),
            IFERROR(
               ROUND(SUMPRODUCT(
                  VALUE(LEFT(_xlfn.TEXTSPLIT('Data Table'!K402, CHAR(10)), FIND("-", _xlfn.TEXTSPLIT('Data Table'!K402, CHAR(10)))-1)) *
                  (VALUE(MID(_xlfn.TEXTSPLIT('Data Table'!K402, CHAR(10)), FIND("-", _xlfn.TEXTSPLIT('Data Table'!K402, CHAR(10)))+2,
                  SEARCH("hrs", _xlfn.TEXTSPLIT('Data Table'!K402, CHAR(10)))-SEARCH("-", _xlfn.TEXTSPLIT('Data Table'!K402, CHAR(10)))-2))/12)
               ), 2),
               "-"
            )
         )
      )
   )
)</f>
        <v>3</v>
      </c>
      <c r="L401" s="203" cm="1">
        <f t="array" ref="L401">IF('Data Table'!N402="", "-",
   IF('Data Table'!N402="-", "-",
      IF(ISNUMBER('Data Table'!N402*1), 'Data Table'!N402,
         IF(ISNUMBER(SEARCH("hrs", 'Data Table'!N402)),
            IFERROR(
               ROUND(SUMPRODUCT(
                  VALUE(LEFT(_xlfn.TEXTSPLIT('Data Table'!N402, CHAR(10)), FIND("-", _xlfn.TEXTSPLIT('Data Table'!N402, CHAR(10)))-1)) *
                  (VALUE(MID(_xlfn.TEXTSPLIT('Data Table'!N402, CHAR(10)), FIND("-", _xlfn.TEXTSPLIT('Data Table'!N402, CHAR(10)))+2,
                  SEARCH("hrs", _xlfn.TEXTSPLIT('Data Table'!N402, CHAR(10)))-SEARCH("-", _xlfn.TEXTSPLIT('Data Table'!N402, CHAR(10)))-2))/12)
               ), 2),
               "-"
            )
         )
      )
   )
)</f>
        <v>1</v>
      </c>
      <c r="M401" s="203" cm="1">
        <f t="array" ref="M401">IF('Data Table'!O402="", "-",
   IF('Data Table'!O402="-", "-",
      IF(ISNUMBER('Data Table'!O402*1), 'Data Table'!O402,
         IF(ISNUMBER(SEARCH("hrs", 'Data Table'!O402)),
            IFERROR(
               ROUND(SUMPRODUCT(
                  VALUE(LEFT(_xlfn.TEXTSPLIT('Data Table'!O402, CHAR(10)), FIND("-", _xlfn.TEXTSPLIT('Data Table'!O402, CHAR(10)))-1)) *
                  (VALUE(MID(_xlfn.TEXTSPLIT('Data Table'!O402, CHAR(10)), FIND("-", _xlfn.TEXTSPLIT('Data Table'!O402, CHAR(10)))+2,
                  SEARCH("hrs", _xlfn.TEXTSPLIT('Data Table'!O402, CHAR(10)))-SEARCH("-", _xlfn.TEXTSPLIT('Data Table'!O402, CHAR(10)))-2))/12)
               ), 2),
               "-"
            )
         )
      )
   )
)</f>
        <v>1</v>
      </c>
      <c r="N401" s="203" cm="1">
        <f t="array" ref="N401">IF('Data Table'!P402="", "-",
   IF('Data Table'!P402="-", "-",
      IF(ISNUMBER('Data Table'!P402*1), 'Data Table'!P402,
         IF(ISNUMBER(SEARCH("hrs", 'Data Table'!P402)),
            IFERROR(
               ROUND(SUMPRODUCT(
                  VALUE(LEFT(_xlfn.TEXTSPLIT('Data Table'!P402, CHAR(10)), FIND("-", _xlfn.TEXTSPLIT('Data Table'!P402, CHAR(10)))-1)) *
                  (VALUE(MID(_xlfn.TEXTSPLIT('Data Table'!P402, CHAR(10)), FIND("-", _xlfn.TEXTSPLIT('Data Table'!P402, CHAR(10)))+2,
                  SEARCH("hrs", _xlfn.TEXTSPLIT('Data Table'!P402, CHAR(10)))-SEARCH("-", _xlfn.TEXTSPLIT('Data Table'!P402, CHAR(10)))-2))/12)
               ), 2),
               "-"
            )
         )
      )
   )
)</f>
        <v>6</v>
      </c>
      <c r="O401" s="203" cm="1">
        <f t="array" ref="O401">IF('Data Table'!Q402="", "-",
   IF('Data Table'!Q402="-", "-",
      IF(ISNUMBER('Data Table'!Q402*1), 'Data Table'!Q402,
         IF(ISNUMBER(SEARCH("hrs", 'Data Table'!Q402)),
            IFERROR(
               ROUND(SUMPRODUCT(
                  VALUE(LEFT(_xlfn.TEXTSPLIT('Data Table'!Q402, CHAR(10)), FIND("-", _xlfn.TEXTSPLIT('Data Table'!Q402, CHAR(10)))-1)) *
                  (VALUE(MID(_xlfn.TEXTSPLIT('Data Table'!Q402, CHAR(10)), FIND("-", _xlfn.TEXTSPLIT('Data Table'!Q402, CHAR(10)))+2,
                  SEARCH("hrs", _xlfn.TEXTSPLIT('Data Table'!Q402, CHAR(10)))-SEARCH("-", _xlfn.TEXTSPLIT('Data Table'!Q402, CHAR(10)))-2))/12)
               ), 2),
               "-"
            )
         )
      )
   )
)</f>
        <v>6</v>
      </c>
      <c r="P401" s="203" cm="1">
        <f t="array" ref="P401">IF('Data Table'!R402="", "-",
   IF('Data Table'!R402="-", "-",
      IF(ISNUMBER('Data Table'!R402*1), 'Data Table'!R402,
         IF(ISNUMBER(SEARCH("hrs", 'Data Table'!R402)),
            IFERROR(
               ROUND(SUMPRODUCT(
                  VALUE(LEFT(_xlfn.TEXTSPLIT('Data Table'!R402, CHAR(10)), FIND("-", _xlfn.TEXTSPLIT('Data Table'!R402, CHAR(10)))-1)) *
                  (VALUE(MID(_xlfn.TEXTSPLIT('Data Table'!R402, CHAR(10)), FIND("-", _xlfn.TEXTSPLIT('Data Table'!R402, CHAR(10)))+2,
                  SEARCH("hrs", _xlfn.TEXTSPLIT('Data Table'!R402, CHAR(10)))-SEARCH("-", _xlfn.TEXTSPLIT('Data Table'!R402, CHAR(10)))-2))/12)
               ), 2),
               "-"
            )
         )
      )
   )
)</f>
        <v>3</v>
      </c>
      <c r="Q401" s="203" cm="1">
        <f t="array" ref="Q401">IF('Data Table'!S402="", "-",
   IF('Data Table'!S402="-", "-",
      IF(ISNUMBER('Data Table'!S402*1), 'Data Table'!S402,
         IF(ISNUMBER(SEARCH("hrs", 'Data Table'!S402)),
            IFERROR(
               ROUND(SUMPRODUCT(
                  VALUE(LEFT(_xlfn.TEXTSPLIT('Data Table'!S402, CHAR(10)), FIND("-", _xlfn.TEXTSPLIT('Data Table'!S402, CHAR(10)))-1)) *
                  (VALUE(MID(_xlfn.TEXTSPLIT('Data Table'!S402, CHAR(10)), FIND("-", _xlfn.TEXTSPLIT('Data Table'!S402, CHAR(10)))+2,
                  SEARCH("hrs", _xlfn.TEXTSPLIT('Data Table'!S402, CHAR(10)))-SEARCH("-", _xlfn.TEXTSPLIT('Data Table'!S402, CHAR(10)))-2))/12)
               ), 2),
               "-"
            )
         )
      )
   )
)</f>
        <v>3</v>
      </c>
      <c r="R401" s="203" cm="1">
        <f t="array" ref="R401">IF('Data Table'!T402="", "-",
   IF('Data Table'!T402="-", "-",
      IF(ISNUMBER('Data Table'!T402*1), 'Data Table'!T402,
         IF(ISNUMBER(SEARCH("hrs", 'Data Table'!T402)),
            IFERROR(
               ROUND(SUMPRODUCT(
                  VALUE(LEFT(_xlfn.TEXTSPLIT('Data Table'!T402, CHAR(10)), FIND("-", _xlfn.TEXTSPLIT('Data Table'!T402, CHAR(10)))-1)) *
                  (VALUE(MID(_xlfn.TEXTSPLIT('Data Table'!T402, CHAR(10)), FIND("-", _xlfn.TEXTSPLIT('Data Table'!T402, CHAR(10)))+2,
                  SEARCH("hrs", _xlfn.TEXTSPLIT('Data Table'!T402, CHAR(10)))-SEARCH("-", _xlfn.TEXTSPLIT('Data Table'!T402, CHAR(10)))-2))/12)
               ), 2),
               "-"
            )
         )
      )
   )
)</f>
        <v>8</v>
      </c>
      <c r="S401" s="203" cm="1">
        <f t="array" ref="S401">IF('Data Table'!U402="", "-",
   IF('Data Table'!U402="-", "-",
      IF(ISNUMBER('Data Table'!U402*1), 'Data Table'!U402,
         IF(ISNUMBER(SEARCH("hrs", 'Data Table'!U402)),
            IFERROR(
               ROUND(SUMPRODUCT(
                  VALUE(LEFT(_xlfn.TEXTSPLIT('Data Table'!U402, CHAR(10)), FIND("-", _xlfn.TEXTSPLIT('Data Table'!U402, CHAR(10)))-1)) *
                  (VALUE(MID(_xlfn.TEXTSPLIT('Data Table'!U402, CHAR(10)), FIND("-", _xlfn.TEXTSPLIT('Data Table'!U402, CHAR(10)))+2,
                  SEARCH("hrs", _xlfn.TEXTSPLIT('Data Table'!U402, CHAR(10)))-SEARCH("-", _xlfn.TEXTSPLIT('Data Table'!U402, CHAR(10)))-2))/12)
               ), 2),
               "-"
            )
         )
      )
   )
)</f>
        <v>8</v>
      </c>
      <c r="T401" s="414">
        <f>'Data Table'!X402</f>
        <v>30030.326060494208</v>
      </c>
      <c r="U401" s="414">
        <f>'Data Table'!Y402</f>
        <v>76526</v>
      </c>
      <c r="V401" s="414">
        <f>'Data Table'!Z402</f>
        <v>1092.5124185417435</v>
      </c>
    </row>
    <row r="402" spans="1:22" ht="15.75" customHeight="1">
      <c r="A402" s="405">
        <v>45712</v>
      </c>
      <c r="B402" s="203" cm="1">
        <f t="array" ref="B402">IF('Data Table'!B403="", "-",
   IF('Data Table'!B403="-", "-",
      IF(ISNUMBER('Data Table'!B403*1), 'Data Table'!B403,
         IF(ISNUMBER(SEARCH("hrs", 'Data Table'!B403)),
            IFERROR(
               ROUND(SUMPRODUCT(
                  VALUE(LEFT(_xlfn.TEXTSPLIT('Data Table'!B403, CHAR(10)), FIND("-", _xlfn.TEXTSPLIT('Data Table'!B403, CHAR(10)))-1)) *
                  (VALUE(MID(_xlfn.TEXTSPLIT('Data Table'!B403, CHAR(10)), FIND("-", _xlfn.TEXTSPLIT('Data Table'!B403, CHAR(10)))+2,
                  SEARCH("hrs", _xlfn.TEXTSPLIT('Data Table'!B403, CHAR(10)))-SEARCH("-", _xlfn.TEXTSPLIT('Data Table'!B403, CHAR(10)))-2))/12)
               ), 2),
               "-"
            )
         )
      )
   )
)</f>
        <v>161</v>
      </c>
      <c r="C402" s="203" cm="1">
        <f t="array" ref="C402">IF('Data Table'!C403="", "-",
   IF('Data Table'!C403="-", "-",
      IF(ISNUMBER('Data Table'!C403*1), 'Data Table'!C403,
         IF(ISNUMBER(SEARCH("hrs", 'Data Table'!C403)),
            IFERROR(
               ROUND(SUMPRODUCT(
                  VALUE(LEFT(_xlfn.TEXTSPLIT('Data Table'!C403, CHAR(10)), FIND("-", _xlfn.TEXTSPLIT('Data Table'!C403, CHAR(10)))-1)) *
                  (VALUE(MID(_xlfn.TEXTSPLIT('Data Table'!C403, CHAR(10)), FIND("-", _xlfn.TEXTSPLIT('Data Table'!C403, CHAR(10)))+2,
                  SEARCH("hrs", _xlfn.TEXTSPLIT('Data Table'!C403, CHAR(10)))-SEARCH("-", _xlfn.TEXTSPLIT('Data Table'!C403, CHAR(10)))-2))/12)
               ), 2),
               "-"
            )
         )
      )
   )
)</f>
        <v>112</v>
      </c>
      <c r="D402" s="203" cm="1">
        <f t="array" ref="D402">IF('Data Table'!D403="", "-",
   IF('Data Table'!D403="-", "-",
      IF(ISNUMBER('Data Table'!D403*1), 'Data Table'!D403,
         IF(ISNUMBER(SEARCH("hrs", 'Data Table'!D403)),
            IFERROR(
               ROUND(SUMPRODUCT(
                  VALUE(LEFT(_xlfn.TEXTSPLIT('Data Table'!D403, CHAR(10)), FIND("-", _xlfn.TEXTSPLIT('Data Table'!D403, CHAR(10)))-1)) *
                  (VALUE(MID(_xlfn.TEXTSPLIT('Data Table'!D403, CHAR(10)), FIND("-", _xlfn.TEXTSPLIT('Data Table'!D403, CHAR(10)))+2,
                  SEARCH("hrs", _xlfn.TEXTSPLIT('Data Table'!D403, CHAR(10)))-SEARCH("-", _xlfn.TEXTSPLIT('Data Table'!D403, CHAR(10)))-2))/12)
               ), 2),
               "-"
            )
         )
      )
   )
)</f>
        <v>31</v>
      </c>
      <c r="E402" s="203" cm="1">
        <f t="array" ref="E402">IF('Data Table'!E403="", "-",
   IF('Data Table'!E403="-", "-",
      IF(ISNUMBER('Data Table'!E403*1), 'Data Table'!E403,
         IF(ISNUMBER(SEARCH("hrs", 'Data Table'!E403)),
            IFERROR(
               ROUND(SUMPRODUCT(
                  VALUE(LEFT(_xlfn.TEXTSPLIT('Data Table'!E403, CHAR(10)), FIND("-", _xlfn.TEXTSPLIT('Data Table'!E403, CHAR(10)))-1)) *
                  (VALUE(MID(_xlfn.TEXTSPLIT('Data Table'!E403, CHAR(10)), FIND("-", _xlfn.TEXTSPLIT('Data Table'!E403, CHAR(10)))+2,
                  SEARCH("hrs", _xlfn.TEXTSPLIT('Data Table'!E403, CHAR(10)))-SEARCH("-", _xlfn.TEXTSPLIT('Data Table'!E403, CHAR(10)))-2))/12)
               ), 2),
               "-"
            )
         )
      )
   )
)</f>
        <v>30</v>
      </c>
      <c r="F402" s="203" cm="1">
        <f t="array" ref="F402">IF('Data Table'!F403="", "-",
   IF('Data Table'!F403="-", "-",
      IF(ISNUMBER('Data Table'!F403*1), 'Data Table'!F403,
         IF(ISNUMBER(SEARCH("hrs", 'Data Table'!F403)),
            IFERROR(
               ROUND(SUMPRODUCT(
                  VALUE(LEFT(_xlfn.TEXTSPLIT('Data Table'!F403, CHAR(10)), FIND("-", _xlfn.TEXTSPLIT('Data Table'!F403, CHAR(10)))-1)) *
                  (VALUE(MID(_xlfn.TEXTSPLIT('Data Table'!F403, CHAR(10)), FIND("-", _xlfn.TEXTSPLIT('Data Table'!F403, CHAR(10)))+2,
                  SEARCH("hrs", _xlfn.TEXTSPLIT('Data Table'!F403, CHAR(10)))-SEARCH("-", _xlfn.TEXTSPLIT('Data Table'!F403, CHAR(10)))-2))/12)
               ), 2),
               "-"
            )
         )
      )
   )
)</f>
        <v>10</v>
      </c>
      <c r="G402" s="203" cm="1">
        <f t="array" ref="G402">IF('Data Table'!G403="", "-",
   IF('Data Table'!G403="-", "-",
      IF(ISNUMBER('Data Table'!G403*1), 'Data Table'!G403,
         IF(ISNUMBER(SEARCH("hrs", 'Data Table'!G403)),
            IFERROR(
               ROUND(SUMPRODUCT(
                  VALUE(LEFT(_xlfn.TEXTSPLIT('Data Table'!G403, CHAR(10)), FIND("-", _xlfn.TEXTSPLIT('Data Table'!G403, CHAR(10)))-1)) *
                  (VALUE(MID(_xlfn.TEXTSPLIT('Data Table'!G403, CHAR(10)), FIND("-", _xlfn.TEXTSPLIT('Data Table'!G403, CHAR(10)))+2,
                  SEARCH("hrs", _xlfn.TEXTSPLIT('Data Table'!G403, CHAR(10)))-SEARCH("-", _xlfn.TEXTSPLIT('Data Table'!G403, CHAR(10)))-2))/12)
               ), 2),
               "-"
            )
         )
      )
   )
)</f>
        <v>9</v>
      </c>
      <c r="H402" s="203" cm="1">
        <f t="array" ref="H402">IF('Data Table'!H403="", "-",
   IF('Data Table'!H403="-", "-",
      IF(ISNUMBER('Data Table'!H403*1), 'Data Table'!H403,
         IF(ISNUMBER(SEARCH("hrs", 'Data Table'!H403)),
            IFERROR(
               ROUND(SUMPRODUCT(
                  VALUE(LEFT(_xlfn.TEXTSPLIT('Data Table'!H403, CHAR(10)), FIND("-", _xlfn.TEXTSPLIT('Data Table'!H403, CHAR(10)))-1)) *
                  (VALUE(MID(_xlfn.TEXTSPLIT('Data Table'!H403, CHAR(10)), FIND("-", _xlfn.TEXTSPLIT('Data Table'!H403, CHAR(10)))+2,
                  SEARCH("hrs", _xlfn.TEXTSPLIT('Data Table'!H403, CHAR(10)))-SEARCH("-", _xlfn.TEXTSPLIT('Data Table'!H403, CHAR(10)))-2))/12)
               ), 2),
               "-"
            )
         )
      )
   )
)</f>
        <v>11</v>
      </c>
      <c r="I402" s="203" cm="1">
        <f t="array" ref="I402">IF('Data Table'!I403="", "-",
   IF('Data Table'!I403="-", "-",
      IF(ISNUMBER('Data Table'!I403*1), 'Data Table'!I403,
         IF(ISNUMBER(SEARCH("hrs", 'Data Table'!I403)),
            IFERROR(
               ROUND(SUMPRODUCT(
                  VALUE(LEFT(_xlfn.TEXTSPLIT('Data Table'!I403, CHAR(10)), FIND("-", _xlfn.TEXTSPLIT('Data Table'!I403, CHAR(10)))-1)) *
                  (VALUE(MID(_xlfn.TEXTSPLIT('Data Table'!I403, CHAR(10)), FIND("-", _xlfn.TEXTSPLIT('Data Table'!I403, CHAR(10)))+2,
                  SEARCH("hrs", _xlfn.TEXTSPLIT('Data Table'!I403, CHAR(10)))-SEARCH("-", _xlfn.TEXTSPLIT('Data Table'!I403, CHAR(10)))-2))/12)
               ), 2),
               "-"
            )
         )
      )
   )
)</f>
        <v>11</v>
      </c>
      <c r="J402" s="203" cm="1">
        <f t="array" ref="J402">IF('Data Table'!J403="", "-",
   IF('Data Table'!J403="-", "-",
      IF(ISNUMBER('Data Table'!J403*1), 'Data Table'!J403,
         IF(ISNUMBER(SEARCH("hrs", 'Data Table'!J403)),
            IFERROR(
               ROUND(SUMPRODUCT(
                  VALUE(LEFT(_xlfn.TEXTSPLIT('Data Table'!J403, CHAR(10)), FIND("-", _xlfn.TEXTSPLIT('Data Table'!J403, CHAR(10)))-1)) *
                  (VALUE(MID(_xlfn.TEXTSPLIT('Data Table'!J403, CHAR(10)), FIND("-", _xlfn.TEXTSPLIT('Data Table'!J403, CHAR(10)))+2,
                  SEARCH("hrs", _xlfn.TEXTSPLIT('Data Table'!J403, CHAR(10)))-SEARCH("-", _xlfn.TEXTSPLIT('Data Table'!J403, CHAR(10)))-2))/12)
               ), 2),
               "-"
            )
         )
      )
   )
)</f>
        <v>3</v>
      </c>
      <c r="K402" s="203" cm="1">
        <f t="array" ref="K402">IF('Data Table'!K403="", "-",
   IF('Data Table'!K403="-", "-",
      IF(ISNUMBER('Data Table'!K403*1), 'Data Table'!K403,
         IF(ISNUMBER(SEARCH("hrs", 'Data Table'!K403)),
            IFERROR(
               ROUND(SUMPRODUCT(
                  VALUE(LEFT(_xlfn.TEXTSPLIT('Data Table'!K403, CHAR(10)), FIND("-", _xlfn.TEXTSPLIT('Data Table'!K403, CHAR(10)))-1)) *
                  (VALUE(MID(_xlfn.TEXTSPLIT('Data Table'!K403, CHAR(10)), FIND("-", _xlfn.TEXTSPLIT('Data Table'!K403, CHAR(10)))+2,
                  SEARCH("hrs", _xlfn.TEXTSPLIT('Data Table'!K403, CHAR(10)))-SEARCH("-", _xlfn.TEXTSPLIT('Data Table'!K403, CHAR(10)))-2))/12)
               ), 2),
               "-"
            )
         )
      )
   )
)</f>
        <v>3</v>
      </c>
      <c r="L402" s="203" cm="1">
        <f t="array" ref="L402">IF('Data Table'!N403="", "-",
   IF('Data Table'!N403="-", "-",
      IF(ISNUMBER('Data Table'!N403*1), 'Data Table'!N403,
         IF(ISNUMBER(SEARCH("hrs", 'Data Table'!N403)),
            IFERROR(
               ROUND(SUMPRODUCT(
                  VALUE(LEFT(_xlfn.TEXTSPLIT('Data Table'!N403, CHAR(10)), FIND("-", _xlfn.TEXTSPLIT('Data Table'!N403, CHAR(10)))-1)) *
                  (VALUE(MID(_xlfn.TEXTSPLIT('Data Table'!N403, CHAR(10)), FIND("-", _xlfn.TEXTSPLIT('Data Table'!N403, CHAR(10)))+2,
                  SEARCH("hrs", _xlfn.TEXTSPLIT('Data Table'!N403, CHAR(10)))-SEARCH("-", _xlfn.TEXTSPLIT('Data Table'!N403, CHAR(10)))-2))/12)
               ), 2),
               "-"
            )
         )
      )
   )
)</f>
        <v>2</v>
      </c>
      <c r="M402" s="203" cm="1">
        <f t="array" ref="M402">IF('Data Table'!O403="", "-",
   IF('Data Table'!O403="-", "-",
      IF(ISNUMBER('Data Table'!O403*1), 'Data Table'!O403,
         IF(ISNUMBER(SEARCH("hrs", 'Data Table'!O403)),
            IFERROR(
               ROUND(SUMPRODUCT(
                  VALUE(LEFT(_xlfn.TEXTSPLIT('Data Table'!O403, CHAR(10)), FIND("-", _xlfn.TEXTSPLIT('Data Table'!O403, CHAR(10)))-1)) *
                  (VALUE(MID(_xlfn.TEXTSPLIT('Data Table'!O403, CHAR(10)), FIND("-", _xlfn.TEXTSPLIT('Data Table'!O403, CHAR(10)))+2,
                  SEARCH("hrs", _xlfn.TEXTSPLIT('Data Table'!O403, CHAR(10)))-SEARCH("-", _xlfn.TEXTSPLIT('Data Table'!O403, CHAR(10)))-2))/12)
               ), 2),
               "-"
            )
         )
      )
   )
)</f>
        <v>1</v>
      </c>
      <c r="N402" s="203" cm="1">
        <f t="array" ref="N402">IF('Data Table'!P403="", "-",
   IF('Data Table'!P403="-", "-",
      IF(ISNUMBER('Data Table'!P403*1), 'Data Table'!P403,
         IF(ISNUMBER(SEARCH("hrs", 'Data Table'!P403)),
            IFERROR(
               ROUND(SUMPRODUCT(
                  VALUE(LEFT(_xlfn.TEXTSPLIT('Data Table'!P403, CHAR(10)), FIND("-", _xlfn.TEXTSPLIT('Data Table'!P403, CHAR(10)))-1)) *
                  (VALUE(MID(_xlfn.TEXTSPLIT('Data Table'!P403, CHAR(10)), FIND("-", _xlfn.TEXTSPLIT('Data Table'!P403, CHAR(10)))+2,
                  SEARCH("hrs", _xlfn.TEXTSPLIT('Data Table'!P403, CHAR(10)))-SEARCH("-", _xlfn.TEXTSPLIT('Data Table'!P403, CHAR(10)))-2))/12)
               ), 2),
               "-"
            )
         )
      )
   )
)</f>
        <v>7</v>
      </c>
      <c r="O402" s="203" cm="1">
        <f t="array" ref="O402">IF('Data Table'!Q403="", "-",
   IF('Data Table'!Q403="-", "-",
      IF(ISNUMBER('Data Table'!Q403*1), 'Data Table'!Q403,
         IF(ISNUMBER(SEARCH("hrs", 'Data Table'!Q403)),
            IFERROR(
               ROUND(SUMPRODUCT(
                  VALUE(LEFT(_xlfn.TEXTSPLIT('Data Table'!Q403, CHAR(10)), FIND("-", _xlfn.TEXTSPLIT('Data Table'!Q403, CHAR(10)))-1)) *
                  (VALUE(MID(_xlfn.TEXTSPLIT('Data Table'!Q403, CHAR(10)), FIND("-", _xlfn.TEXTSPLIT('Data Table'!Q403, CHAR(10)))+2,
                  SEARCH("hrs", _xlfn.TEXTSPLIT('Data Table'!Q403, CHAR(10)))-SEARCH("-", _xlfn.TEXTSPLIT('Data Table'!Q403, CHAR(10)))-2))/12)
               ), 2),
               "-"
            )
         )
      )
   )
)</f>
        <v>6</v>
      </c>
      <c r="P402" s="203" cm="1">
        <f t="array" ref="P402">IF('Data Table'!R403="", "-",
   IF('Data Table'!R403="-", "-",
      IF(ISNUMBER('Data Table'!R403*1), 'Data Table'!R403,
         IF(ISNUMBER(SEARCH("hrs", 'Data Table'!R403)),
            IFERROR(
               ROUND(SUMPRODUCT(
                  VALUE(LEFT(_xlfn.TEXTSPLIT('Data Table'!R403, CHAR(10)), FIND("-", _xlfn.TEXTSPLIT('Data Table'!R403, CHAR(10)))-1)) *
                  (VALUE(MID(_xlfn.TEXTSPLIT('Data Table'!R403, CHAR(10)), FIND("-", _xlfn.TEXTSPLIT('Data Table'!R403, CHAR(10)))+2,
                  SEARCH("hrs", _xlfn.TEXTSPLIT('Data Table'!R403, CHAR(10)))-SEARCH("-", _xlfn.TEXTSPLIT('Data Table'!R403, CHAR(10)))-2))/12)
               ), 2),
               "-"
            )
         )
      )
   )
)</f>
        <v>3</v>
      </c>
      <c r="Q402" s="203" cm="1">
        <f t="array" ref="Q402">IF('Data Table'!S403="", "-",
   IF('Data Table'!S403="-", "-",
      IF(ISNUMBER('Data Table'!S403*1), 'Data Table'!S403,
         IF(ISNUMBER(SEARCH("hrs", 'Data Table'!S403)),
            IFERROR(
               ROUND(SUMPRODUCT(
                  VALUE(LEFT(_xlfn.TEXTSPLIT('Data Table'!S403, CHAR(10)), FIND("-", _xlfn.TEXTSPLIT('Data Table'!S403, CHAR(10)))-1)) *
                  (VALUE(MID(_xlfn.TEXTSPLIT('Data Table'!S403, CHAR(10)), FIND("-", _xlfn.TEXTSPLIT('Data Table'!S403, CHAR(10)))+2,
                  SEARCH("hrs", _xlfn.TEXTSPLIT('Data Table'!S403, CHAR(10)))-SEARCH("-", _xlfn.TEXTSPLIT('Data Table'!S403, CHAR(10)))-2))/12)
               ), 2),
               "-"
            )
         )
      )
   )
)</f>
        <v>3</v>
      </c>
      <c r="R402" s="203" cm="1">
        <f t="array" ref="R402">IF('Data Table'!T403="", "-",
   IF('Data Table'!T403="-", "-",
      IF(ISNUMBER('Data Table'!T403*1), 'Data Table'!T403,
         IF(ISNUMBER(SEARCH("hrs", 'Data Table'!T403)),
            IFERROR(
               ROUND(SUMPRODUCT(
                  VALUE(LEFT(_xlfn.TEXTSPLIT('Data Table'!T403, CHAR(10)), FIND("-", _xlfn.TEXTSPLIT('Data Table'!T403, CHAR(10)))-1)) *
                  (VALUE(MID(_xlfn.TEXTSPLIT('Data Table'!T403, CHAR(10)), FIND("-", _xlfn.TEXTSPLIT('Data Table'!T403, CHAR(10)))+2,
                  SEARCH("hrs", _xlfn.TEXTSPLIT('Data Table'!T403, CHAR(10)))-SEARCH("-", _xlfn.TEXTSPLIT('Data Table'!T403, CHAR(10)))-2))/12)
               ), 2),
               "-"
            )
         )
      )
   )
)</f>
        <v>8</v>
      </c>
      <c r="S402" s="203" cm="1">
        <f t="array" ref="S402">IF('Data Table'!U403="", "-",
   IF('Data Table'!U403="-", "-",
      IF(ISNUMBER('Data Table'!U403*1), 'Data Table'!U403,
         IF(ISNUMBER(SEARCH("hrs", 'Data Table'!U403)),
            IFERROR(
               ROUND(SUMPRODUCT(
                  VALUE(LEFT(_xlfn.TEXTSPLIT('Data Table'!U403, CHAR(10)), FIND("-", _xlfn.TEXTSPLIT('Data Table'!U403, CHAR(10)))-1)) *
                  (VALUE(MID(_xlfn.TEXTSPLIT('Data Table'!U403, CHAR(10)), FIND("-", _xlfn.TEXTSPLIT('Data Table'!U403, CHAR(10)))+2,
                  SEARCH("hrs", _xlfn.TEXTSPLIT('Data Table'!U403, CHAR(10)))-SEARCH("-", _xlfn.TEXTSPLIT('Data Table'!U403, CHAR(10)))-2))/12)
               ), 2),
               "-"
            )
         )
      )
   )
)</f>
        <v>8</v>
      </c>
      <c r="T402" s="414">
        <f>'Data Table'!X403</f>
        <v>30093.727693355886</v>
      </c>
      <c r="U402" s="414">
        <f>'Data Table'!Y403</f>
        <v>74191</v>
      </c>
      <c r="V402" s="414">
        <f>'Data Table'!Z403</f>
        <v>1097.6305570861005</v>
      </c>
    </row>
    <row r="403" spans="1:22" ht="15.75" customHeight="1">
      <c r="A403" s="405">
        <v>45713</v>
      </c>
      <c r="B403" s="203" cm="1">
        <f t="array" ref="B403">IF('Data Table'!B404="", "-",
   IF('Data Table'!B404="-", "-",
      IF(ISNUMBER('Data Table'!B404*1), 'Data Table'!B404,
         IF(ISNUMBER(SEARCH("hrs", 'Data Table'!B404)),
            IFERROR(
               ROUND(SUMPRODUCT(
                  VALUE(LEFT(_xlfn.TEXTSPLIT('Data Table'!B404, CHAR(10)), FIND("-", _xlfn.TEXTSPLIT('Data Table'!B404, CHAR(10)))-1)) *
                  (VALUE(MID(_xlfn.TEXTSPLIT('Data Table'!B404, CHAR(10)), FIND("-", _xlfn.TEXTSPLIT('Data Table'!B404, CHAR(10)))+2,
                  SEARCH("hrs", _xlfn.TEXTSPLIT('Data Table'!B404, CHAR(10)))-SEARCH("-", _xlfn.TEXTSPLIT('Data Table'!B404, CHAR(10)))-2))/12)
               ), 2),
               "-"
            )
         )
      )
   )
)</f>
        <v>184</v>
      </c>
      <c r="C403" s="203" cm="1">
        <f t="array" ref="C403">IF('Data Table'!C404="", "-",
   IF('Data Table'!C404="-", "-",
      IF(ISNUMBER('Data Table'!C404*1), 'Data Table'!C404,
         IF(ISNUMBER(SEARCH("hrs", 'Data Table'!C404)),
            IFERROR(
               ROUND(SUMPRODUCT(
                  VALUE(LEFT(_xlfn.TEXTSPLIT('Data Table'!C404, CHAR(10)), FIND("-", _xlfn.TEXTSPLIT('Data Table'!C404, CHAR(10)))-1)) *
                  (VALUE(MID(_xlfn.TEXTSPLIT('Data Table'!C404, CHAR(10)), FIND("-", _xlfn.TEXTSPLIT('Data Table'!C404, CHAR(10)))+2,
                  SEARCH("hrs", _xlfn.TEXTSPLIT('Data Table'!C404, CHAR(10)))-SEARCH("-", _xlfn.TEXTSPLIT('Data Table'!C404, CHAR(10)))-2))/12)
               ), 2),
               "-"
            )
         )
      )
   )
)</f>
        <v>106</v>
      </c>
      <c r="D403" s="203" cm="1">
        <f t="array" ref="D403">IF('Data Table'!D404="", "-",
   IF('Data Table'!D404="-", "-",
      IF(ISNUMBER('Data Table'!D404*1), 'Data Table'!D404,
         IF(ISNUMBER(SEARCH("hrs", 'Data Table'!D404)),
            IFERROR(
               ROUND(SUMPRODUCT(
                  VALUE(LEFT(_xlfn.TEXTSPLIT('Data Table'!D404, CHAR(10)), FIND("-", _xlfn.TEXTSPLIT('Data Table'!D404, CHAR(10)))-1)) *
                  (VALUE(MID(_xlfn.TEXTSPLIT('Data Table'!D404, CHAR(10)), FIND("-", _xlfn.TEXTSPLIT('Data Table'!D404, CHAR(10)))+2,
                  SEARCH("hrs", _xlfn.TEXTSPLIT('Data Table'!D404, CHAR(10)))-SEARCH("-", _xlfn.TEXTSPLIT('Data Table'!D404, CHAR(10)))-2))/12)
               ), 2),
               "-"
            )
         )
      )
   )
)</f>
        <v>30</v>
      </c>
      <c r="E403" s="203" cm="1">
        <f t="array" ref="E403">IF('Data Table'!E404="", "-",
   IF('Data Table'!E404="-", "-",
      IF(ISNUMBER('Data Table'!E404*1), 'Data Table'!E404,
         IF(ISNUMBER(SEARCH("hrs", 'Data Table'!E404)),
            IFERROR(
               ROUND(SUMPRODUCT(
                  VALUE(LEFT(_xlfn.TEXTSPLIT('Data Table'!E404, CHAR(10)), FIND("-", _xlfn.TEXTSPLIT('Data Table'!E404, CHAR(10)))-1)) *
                  (VALUE(MID(_xlfn.TEXTSPLIT('Data Table'!E404, CHAR(10)), FIND("-", _xlfn.TEXTSPLIT('Data Table'!E404, CHAR(10)))+2,
                  SEARCH("hrs", _xlfn.TEXTSPLIT('Data Table'!E404, CHAR(10)))-SEARCH("-", _xlfn.TEXTSPLIT('Data Table'!E404, CHAR(10)))-2))/12)
               ), 2),
               "-"
            )
         )
      )
   )
)</f>
        <v>30</v>
      </c>
      <c r="F403" s="203" cm="1">
        <f t="array" ref="F403">IF('Data Table'!F404="", "-",
   IF('Data Table'!F404="-", "-",
      IF(ISNUMBER('Data Table'!F404*1), 'Data Table'!F404,
         IF(ISNUMBER(SEARCH("hrs", 'Data Table'!F404)),
            IFERROR(
               ROUND(SUMPRODUCT(
                  VALUE(LEFT(_xlfn.TEXTSPLIT('Data Table'!F404, CHAR(10)), FIND("-", _xlfn.TEXTSPLIT('Data Table'!F404, CHAR(10)))-1)) *
                  (VALUE(MID(_xlfn.TEXTSPLIT('Data Table'!F404, CHAR(10)), FIND("-", _xlfn.TEXTSPLIT('Data Table'!F404, CHAR(10)))+2,
                  SEARCH("hrs", _xlfn.TEXTSPLIT('Data Table'!F404, CHAR(10)))-SEARCH("-", _xlfn.TEXTSPLIT('Data Table'!F404, CHAR(10)))-2))/12)
               ), 2),
               "-"
            )
         )
      )
   )
)</f>
        <v>10</v>
      </c>
      <c r="G403" s="203" cm="1">
        <f t="array" ref="G403">IF('Data Table'!G404="", "-",
   IF('Data Table'!G404="-", "-",
      IF(ISNUMBER('Data Table'!G404*1), 'Data Table'!G404,
         IF(ISNUMBER(SEARCH("hrs", 'Data Table'!G404)),
            IFERROR(
               ROUND(SUMPRODUCT(
                  VALUE(LEFT(_xlfn.TEXTSPLIT('Data Table'!G404, CHAR(10)), FIND("-", _xlfn.TEXTSPLIT('Data Table'!G404, CHAR(10)))-1)) *
                  (VALUE(MID(_xlfn.TEXTSPLIT('Data Table'!G404, CHAR(10)), FIND("-", _xlfn.TEXTSPLIT('Data Table'!G404, CHAR(10)))+2,
                  SEARCH("hrs", _xlfn.TEXTSPLIT('Data Table'!G404, CHAR(10)))-SEARCH("-", _xlfn.TEXTSPLIT('Data Table'!G404, CHAR(10)))-2))/12)
               ), 2),
               "-"
            )
         )
      )
   )
)</f>
        <v>8</v>
      </c>
      <c r="H403" s="203" cm="1">
        <f t="array" ref="H403">IF('Data Table'!H404="", "-",
   IF('Data Table'!H404="-", "-",
      IF(ISNUMBER('Data Table'!H404*1), 'Data Table'!H404,
         IF(ISNUMBER(SEARCH("hrs", 'Data Table'!H404)),
            IFERROR(
               ROUND(SUMPRODUCT(
                  VALUE(LEFT(_xlfn.TEXTSPLIT('Data Table'!H404, CHAR(10)), FIND("-", _xlfn.TEXTSPLIT('Data Table'!H404, CHAR(10)))-1)) *
                  (VALUE(MID(_xlfn.TEXTSPLIT('Data Table'!H404, CHAR(10)), FIND("-", _xlfn.TEXTSPLIT('Data Table'!H404, CHAR(10)))+2,
                  SEARCH("hrs", _xlfn.TEXTSPLIT('Data Table'!H404, CHAR(10)))-SEARCH("-", _xlfn.TEXTSPLIT('Data Table'!H404, CHAR(10)))-2))/12)
               ), 2),
               "-"
            )
         )
      )
   )
)</f>
        <v>11</v>
      </c>
      <c r="I403" s="203" cm="1">
        <f t="array" ref="I403">IF('Data Table'!I404="", "-",
   IF('Data Table'!I404="-", "-",
      IF(ISNUMBER('Data Table'!I404*1), 'Data Table'!I404,
         IF(ISNUMBER(SEARCH("hrs", 'Data Table'!I404)),
            IFERROR(
               ROUND(SUMPRODUCT(
                  VALUE(LEFT(_xlfn.TEXTSPLIT('Data Table'!I404, CHAR(10)), FIND("-", _xlfn.TEXTSPLIT('Data Table'!I404, CHAR(10)))-1)) *
                  (VALUE(MID(_xlfn.TEXTSPLIT('Data Table'!I404, CHAR(10)), FIND("-", _xlfn.TEXTSPLIT('Data Table'!I404, CHAR(10)))+2,
                  SEARCH("hrs", _xlfn.TEXTSPLIT('Data Table'!I404, CHAR(10)))-SEARCH("-", _xlfn.TEXTSPLIT('Data Table'!I404, CHAR(10)))-2))/12)
               ), 2),
               "-"
            )
         )
      )
   )
)</f>
        <v>11</v>
      </c>
      <c r="J403" s="203" cm="1">
        <f t="array" ref="J403">IF('Data Table'!J404="", "-",
   IF('Data Table'!J404="-", "-",
      IF(ISNUMBER('Data Table'!J404*1), 'Data Table'!J404,
         IF(ISNUMBER(SEARCH("hrs", 'Data Table'!J404)),
            IFERROR(
               ROUND(SUMPRODUCT(
                  VALUE(LEFT(_xlfn.TEXTSPLIT('Data Table'!J404, CHAR(10)), FIND("-", _xlfn.TEXTSPLIT('Data Table'!J404, CHAR(10)))-1)) *
                  (VALUE(MID(_xlfn.TEXTSPLIT('Data Table'!J404, CHAR(10)), FIND("-", _xlfn.TEXTSPLIT('Data Table'!J404, CHAR(10)))+2,
                  SEARCH("hrs", _xlfn.TEXTSPLIT('Data Table'!J404, CHAR(10)))-SEARCH("-", _xlfn.TEXTSPLIT('Data Table'!J404, CHAR(10)))-2))/12)
               ), 2),
               "-"
            )
         )
      )
   )
)</f>
        <v>3</v>
      </c>
      <c r="K403" s="203" cm="1">
        <f t="array" ref="K403">IF('Data Table'!K404="", "-",
   IF('Data Table'!K404="-", "-",
      IF(ISNUMBER('Data Table'!K404*1), 'Data Table'!K404,
         IF(ISNUMBER(SEARCH("hrs", 'Data Table'!K404)),
            IFERROR(
               ROUND(SUMPRODUCT(
                  VALUE(LEFT(_xlfn.TEXTSPLIT('Data Table'!K404, CHAR(10)), FIND("-", _xlfn.TEXTSPLIT('Data Table'!K404, CHAR(10)))-1)) *
                  (VALUE(MID(_xlfn.TEXTSPLIT('Data Table'!K404, CHAR(10)), FIND("-", _xlfn.TEXTSPLIT('Data Table'!K404, CHAR(10)))+2,
                  SEARCH("hrs", _xlfn.TEXTSPLIT('Data Table'!K404, CHAR(10)))-SEARCH("-", _xlfn.TEXTSPLIT('Data Table'!K404, CHAR(10)))-2))/12)
               ), 2),
               "-"
            )
         )
      )
   )
)</f>
        <v>3</v>
      </c>
      <c r="L403" s="203" cm="1">
        <f t="array" ref="L403">IF('Data Table'!N404="", "-",
   IF('Data Table'!N404="-", "-",
      IF(ISNUMBER('Data Table'!N404*1), 'Data Table'!N404,
         IF(ISNUMBER(SEARCH("hrs", 'Data Table'!N404)),
            IFERROR(
               ROUND(SUMPRODUCT(
                  VALUE(LEFT(_xlfn.TEXTSPLIT('Data Table'!N404, CHAR(10)), FIND("-", _xlfn.TEXTSPLIT('Data Table'!N404, CHAR(10)))-1)) *
                  (VALUE(MID(_xlfn.TEXTSPLIT('Data Table'!N404, CHAR(10)), FIND("-", _xlfn.TEXTSPLIT('Data Table'!N404, CHAR(10)))+2,
                  SEARCH("hrs", _xlfn.TEXTSPLIT('Data Table'!N404, CHAR(10)))-SEARCH("-", _xlfn.TEXTSPLIT('Data Table'!N404, CHAR(10)))-2))/12)
               ), 2),
               "-"
            )
         )
      )
   )
)</f>
        <v>2.42</v>
      </c>
      <c r="M403" s="203" cm="1">
        <f t="array" ref="M403">IF('Data Table'!O404="", "-",
   IF('Data Table'!O404="-", "-",
      IF(ISNUMBER('Data Table'!O404*1), 'Data Table'!O404,
         IF(ISNUMBER(SEARCH("hrs", 'Data Table'!O404)),
            IFERROR(
               ROUND(SUMPRODUCT(
                  VALUE(LEFT(_xlfn.TEXTSPLIT('Data Table'!O404, CHAR(10)), FIND("-", _xlfn.TEXTSPLIT('Data Table'!O404, CHAR(10)))-1)) *
                  (VALUE(MID(_xlfn.TEXTSPLIT('Data Table'!O404, CHAR(10)), FIND("-", _xlfn.TEXTSPLIT('Data Table'!O404, CHAR(10)))+2,
                  SEARCH("hrs", _xlfn.TEXTSPLIT('Data Table'!O404, CHAR(10)))-SEARCH("-", _xlfn.TEXTSPLIT('Data Table'!O404, CHAR(10)))-2))/12)
               ), 2),
               "-"
            )
         )
      )
   )
)</f>
        <v>1</v>
      </c>
      <c r="N403" s="203" cm="1">
        <f t="array" ref="N403">IF('Data Table'!P404="", "-",
   IF('Data Table'!P404="-", "-",
      IF(ISNUMBER('Data Table'!P404*1), 'Data Table'!P404,
         IF(ISNUMBER(SEARCH("hrs", 'Data Table'!P404)),
            IFERROR(
               ROUND(SUMPRODUCT(
                  VALUE(LEFT(_xlfn.TEXTSPLIT('Data Table'!P404, CHAR(10)), FIND("-", _xlfn.TEXTSPLIT('Data Table'!P404, CHAR(10)))-1)) *
                  (VALUE(MID(_xlfn.TEXTSPLIT('Data Table'!P404, CHAR(10)), FIND("-", _xlfn.TEXTSPLIT('Data Table'!P404, CHAR(10)))+2,
                  SEARCH("hrs", _xlfn.TEXTSPLIT('Data Table'!P404, CHAR(10)))-SEARCH("-", _xlfn.TEXTSPLIT('Data Table'!P404, CHAR(10)))-2))/12)
               ), 2),
               "-"
            )
         )
      )
   )
)</f>
        <v>7</v>
      </c>
      <c r="O403" s="203" cm="1">
        <f t="array" ref="O403">IF('Data Table'!Q404="", "-",
   IF('Data Table'!Q404="-", "-",
      IF(ISNUMBER('Data Table'!Q404*1), 'Data Table'!Q404,
         IF(ISNUMBER(SEARCH("hrs", 'Data Table'!Q404)),
            IFERROR(
               ROUND(SUMPRODUCT(
                  VALUE(LEFT(_xlfn.TEXTSPLIT('Data Table'!Q404, CHAR(10)), FIND("-", _xlfn.TEXTSPLIT('Data Table'!Q404, CHAR(10)))-1)) *
                  (VALUE(MID(_xlfn.TEXTSPLIT('Data Table'!Q404, CHAR(10)), FIND("-", _xlfn.TEXTSPLIT('Data Table'!Q404, CHAR(10)))+2,
                  SEARCH("hrs", _xlfn.TEXTSPLIT('Data Table'!Q404, CHAR(10)))-SEARCH("-", _xlfn.TEXTSPLIT('Data Table'!Q404, CHAR(10)))-2))/12)
               ), 2),
               "-"
            )
         )
      )
   )
)</f>
        <v>6</v>
      </c>
      <c r="P403" s="203" cm="1">
        <f t="array" ref="P403">IF('Data Table'!R404="", "-",
   IF('Data Table'!R404="-", "-",
      IF(ISNUMBER('Data Table'!R404*1), 'Data Table'!R404,
         IF(ISNUMBER(SEARCH("hrs", 'Data Table'!R404)),
            IFERROR(
               ROUND(SUMPRODUCT(
                  VALUE(LEFT(_xlfn.TEXTSPLIT('Data Table'!R404, CHAR(10)), FIND("-", _xlfn.TEXTSPLIT('Data Table'!R404, CHAR(10)))-1)) *
                  (VALUE(MID(_xlfn.TEXTSPLIT('Data Table'!R404, CHAR(10)), FIND("-", _xlfn.TEXTSPLIT('Data Table'!R404, CHAR(10)))+2,
                  SEARCH("hrs", _xlfn.TEXTSPLIT('Data Table'!R404, CHAR(10)))-SEARCH("-", _xlfn.TEXTSPLIT('Data Table'!R404, CHAR(10)))-2))/12)
               ), 2),
               "-"
            )
         )
      )
   )
)</f>
        <v>3</v>
      </c>
      <c r="Q403" s="203" cm="1">
        <f t="array" ref="Q403">IF('Data Table'!S404="", "-",
   IF('Data Table'!S404="-", "-",
      IF(ISNUMBER('Data Table'!S404*1), 'Data Table'!S404,
         IF(ISNUMBER(SEARCH("hrs", 'Data Table'!S404)),
            IFERROR(
               ROUND(SUMPRODUCT(
                  VALUE(LEFT(_xlfn.TEXTSPLIT('Data Table'!S404, CHAR(10)), FIND("-", _xlfn.TEXTSPLIT('Data Table'!S404, CHAR(10)))-1)) *
                  (VALUE(MID(_xlfn.TEXTSPLIT('Data Table'!S404, CHAR(10)), FIND("-", _xlfn.TEXTSPLIT('Data Table'!S404, CHAR(10)))+2,
                  SEARCH("hrs", _xlfn.TEXTSPLIT('Data Table'!S404, CHAR(10)))-SEARCH("-", _xlfn.TEXTSPLIT('Data Table'!S404, CHAR(10)))-2))/12)
               ), 2),
               "-"
            )
         )
      )
   )
)</f>
        <v>3</v>
      </c>
      <c r="R403" s="203" cm="1">
        <f t="array" ref="R403">IF('Data Table'!T404="", "-",
   IF('Data Table'!T404="-", "-",
      IF(ISNUMBER('Data Table'!T404*1), 'Data Table'!T404,
         IF(ISNUMBER(SEARCH("hrs", 'Data Table'!T404)),
            IFERROR(
               ROUND(SUMPRODUCT(
                  VALUE(LEFT(_xlfn.TEXTSPLIT('Data Table'!T404, CHAR(10)), FIND("-", _xlfn.TEXTSPLIT('Data Table'!T404, CHAR(10)))-1)) *
                  (VALUE(MID(_xlfn.TEXTSPLIT('Data Table'!T404, CHAR(10)), FIND("-", _xlfn.TEXTSPLIT('Data Table'!T404, CHAR(10)))+2,
                  SEARCH("hrs", _xlfn.TEXTSPLIT('Data Table'!T404, CHAR(10)))-SEARCH("-", _xlfn.TEXTSPLIT('Data Table'!T404, CHAR(10)))-2))/12)
               ), 2),
               "-"
            )
         )
      )
   )
)</f>
        <v>8</v>
      </c>
      <c r="S403" s="203" cm="1">
        <f t="array" ref="S403">IF('Data Table'!U404="", "-",
   IF('Data Table'!U404="-", "-",
      IF(ISNUMBER('Data Table'!U404*1), 'Data Table'!U404,
         IF(ISNUMBER(SEARCH("hrs", 'Data Table'!U404)),
            IFERROR(
               ROUND(SUMPRODUCT(
                  VALUE(LEFT(_xlfn.TEXTSPLIT('Data Table'!U404, CHAR(10)), FIND("-", _xlfn.TEXTSPLIT('Data Table'!U404, CHAR(10)))-1)) *
                  (VALUE(MID(_xlfn.TEXTSPLIT('Data Table'!U404, CHAR(10)), FIND("-", _xlfn.TEXTSPLIT('Data Table'!U404, CHAR(10)))+2,
                  SEARCH("hrs", _xlfn.TEXTSPLIT('Data Table'!U404, CHAR(10)))-SEARCH("-", _xlfn.TEXTSPLIT('Data Table'!U404, CHAR(10)))-2))/12)
               ), 2),
               "-"
            )
         )
      )
   )
)</f>
        <v>8</v>
      </c>
      <c r="T403" s="414">
        <f>'Data Table'!X404</f>
        <v>30927.988460696688</v>
      </c>
      <c r="U403" s="414">
        <f>'Data Table'!Y404</f>
        <v>73403</v>
      </c>
      <c r="V403" s="414">
        <f>'Data Table'!Z404</f>
        <v>1072.1197144576336</v>
      </c>
    </row>
    <row r="404" spans="1:22" ht="15.75" customHeight="1">
      <c r="A404" s="405">
        <v>45714</v>
      </c>
      <c r="B404" s="203" cm="1">
        <f t="array" ref="B404">IF('Data Table'!B405="", "-",
   IF('Data Table'!B405="-", "-",
      IF(ISNUMBER('Data Table'!B405*1), 'Data Table'!B405,
         IF(ISNUMBER(SEARCH("hrs", 'Data Table'!B405)),
            IFERROR(
               ROUND(SUMPRODUCT(
                  VALUE(LEFT(_xlfn.TEXTSPLIT('Data Table'!B405, CHAR(10)), FIND("-", _xlfn.TEXTSPLIT('Data Table'!B405, CHAR(10)))-1)) *
                  (VALUE(MID(_xlfn.TEXTSPLIT('Data Table'!B405, CHAR(10)), FIND("-", _xlfn.TEXTSPLIT('Data Table'!B405, CHAR(10)))+2,
                  SEARCH("hrs", _xlfn.TEXTSPLIT('Data Table'!B405, CHAR(10)))-SEARCH("-", _xlfn.TEXTSPLIT('Data Table'!B405, CHAR(10)))-2))/12)
               ), 2),
               "-"
            )
         )
      )
   )
)</f>
        <v>168</v>
      </c>
      <c r="C404" s="203" cm="1">
        <f t="array" ref="C404">IF('Data Table'!C405="", "-",
   IF('Data Table'!C405="-", "-",
      IF(ISNUMBER('Data Table'!C405*1), 'Data Table'!C405,
         IF(ISNUMBER(SEARCH("hrs", 'Data Table'!C405)),
            IFERROR(
               ROUND(SUMPRODUCT(
                  VALUE(LEFT(_xlfn.TEXTSPLIT('Data Table'!C405, CHAR(10)), FIND("-", _xlfn.TEXTSPLIT('Data Table'!C405, CHAR(10)))-1)) *
                  (VALUE(MID(_xlfn.TEXTSPLIT('Data Table'!C405, CHAR(10)), FIND("-", _xlfn.TEXTSPLIT('Data Table'!C405, CHAR(10)))+2,
                  SEARCH("hrs", _xlfn.TEXTSPLIT('Data Table'!C405, CHAR(10)))-SEARCH("-", _xlfn.TEXTSPLIT('Data Table'!C405, CHAR(10)))-2))/12)
               ), 2),
               "-"
            )
         )
      )
   )
)</f>
        <v>210</v>
      </c>
      <c r="D404" s="203" cm="1">
        <f t="array" ref="D404">IF('Data Table'!D405="", "-",
   IF('Data Table'!D405="-", "-",
      IF(ISNUMBER('Data Table'!D405*1), 'Data Table'!D405,
         IF(ISNUMBER(SEARCH("hrs", 'Data Table'!D405)),
            IFERROR(
               ROUND(SUMPRODUCT(
                  VALUE(LEFT(_xlfn.TEXTSPLIT('Data Table'!D405, CHAR(10)), FIND("-", _xlfn.TEXTSPLIT('Data Table'!D405, CHAR(10)))-1)) *
                  (VALUE(MID(_xlfn.TEXTSPLIT('Data Table'!D405, CHAR(10)), FIND("-", _xlfn.TEXTSPLIT('Data Table'!D405, CHAR(10)))+2,
                  SEARCH("hrs", _xlfn.TEXTSPLIT('Data Table'!D405, CHAR(10)))-SEARCH("-", _xlfn.TEXTSPLIT('Data Table'!D405, CHAR(10)))-2))/12)
               ), 2),
               "-"
            )
         )
      )
   )
)</f>
        <v>31</v>
      </c>
      <c r="E404" s="203" cm="1">
        <f t="array" ref="E404">IF('Data Table'!E405="", "-",
   IF('Data Table'!E405="-", "-",
      IF(ISNUMBER('Data Table'!E405*1), 'Data Table'!E405,
         IF(ISNUMBER(SEARCH("hrs", 'Data Table'!E405)),
            IFERROR(
               ROUND(SUMPRODUCT(
                  VALUE(LEFT(_xlfn.TEXTSPLIT('Data Table'!E405, CHAR(10)), FIND("-", _xlfn.TEXTSPLIT('Data Table'!E405, CHAR(10)))-1)) *
                  (VALUE(MID(_xlfn.TEXTSPLIT('Data Table'!E405, CHAR(10)), FIND("-", _xlfn.TEXTSPLIT('Data Table'!E405, CHAR(10)))+2,
                  SEARCH("hrs", _xlfn.TEXTSPLIT('Data Table'!E405, CHAR(10)))-SEARCH("-", _xlfn.TEXTSPLIT('Data Table'!E405, CHAR(10)))-2))/12)
               ), 2),
               "-"
            )
         )
      )
   )
)</f>
        <v>31</v>
      </c>
      <c r="F404" s="203" cm="1">
        <f t="array" ref="F404">IF('Data Table'!F405="", "-",
   IF('Data Table'!F405="-", "-",
      IF(ISNUMBER('Data Table'!F405*1), 'Data Table'!F405,
         IF(ISNUMBER(SEARCH("hrs", 'Data Table'!F405)),
            IFERROR(
               ROUND(SUMPRODUCT(
                  VALUE(LEFT(_xlfn.TEXTSPLIT('Data Table'!F405, CHAR(10)), FIND("-", _xlfn.TEXTSPLIT('Data Table'!F405, CHAR(10)))-1)) *
                  (VALUE(MID(_xlfn.TEXTSPLIT('Data Table'!F405, CHAR(10)), FIND("-", _xlfn.TEXTSPLIT('Data Table'!F405, CHAR(10)))+2,
                  SEARCH("hrs", _xlfn.TEXTSPLIT('Data Table'!F405, CHAR(10)))-SEARCH("-", _xlfn.TEXTSPLIT('Data Table'!F405, CHAR(10)))-2))/12)
               ), 2),
               "-"
            )
         )
      )
   )
)</f>
        <v>9</v>
      </c>
      <c r="G404" s="203" cm="1">
        <f t="array" ref="G404">IF('Data Table'!G405="", "-",
   IF('Data Table'!G405="-", "-",
      IF(ISNUMBER('Data Table'!G405*1), 'Data Table'!G405,
         IF(ISNUMBER(SEARCH("hrs", 'Data Table'!G405)),
            IFERROR(
               ROUND(SUMPRODUCT(
                  VALUE(LEFT(_xlfn.TEXTSPLIT('Data Table'!G405, CHAR(10)), FIND("-", _xlfn.TEXTSPLIT('Data Table'!G405, CHAR(10)))-1)) *
                  (VALUE(MID(_xlfn.TEXTSPLIT('Data Table'!G405, CHAR(10)), FIND("-", _xlfn.TEXTSPLIT('Data Table'!G405, CHAR(10)))+2,
                  SEARCH("hrs", _xlfn.TEXTSPLIT('Data Table'!G405, CHAR(10)))-SEARCH("-", _xlfn.TEXTSPLIT('Data Table'!G405, CHAR(10)))-2))/12)
               ), 2),
               "-"
            )
         )
      )
   )
)</f>
        <v>9</v>
      </c>
      <c r="H404" s="203" cm="1">
        <f t="array" ref="H404">IF('Data Table'!H405="", "-",
   IF('Data Table'!H405="-", "-",
      IF(ISNUMBER('Data Table'!H405*1), 'Data Table'!H405,
         IF(ISNUMBER(SEARCH("hrs", 'Data Table'!H405)),
            IFERROR(
               ROUND(SUMPRODUCT(
                  VALUE(LEFT(_xlfn.TEXTSPLIT('Data Table'!H405, CHAR(10)), FIND("-", _xlfn.TEXTSPLIT('Data Table'!H405, CHAR(10)))-1)) *
                  (VALUE(MID(_xlfn.TEXTSPLIT('Data Table'!H405, CHAR(10)), FIND("-", _xlfn.TEXTSPLIT('Data Table'!H405, CHAR(10)))+2,
                  SEARCH("hrs", _xlfn.TEXTSPLIT('Data Table'!H405, CHAR(10)))-SEARCH("-", _xlfn.TEXTSPLIT('Data Table'!H405, CHAR(10)))-2))/12)
               ), 2),
               "-"
            )
         )
      )
   )
)</f>
        <v>11</v>
      </c>
      <c r="I404" s="203" cm="1">
        <f t="array" ref="I404">IF('Data Table'!I405="", "-",
   IF('Data Table'!I405="-", "-",
      IF(ISNUMBER('Data Table'!I405*1), 'Data Table'!I405,
         IF(ISNUMBER(SEARCH("hrs", 'Data Table'!I405)),
            IFERROR(
               ROUND(SUMPRODUCT(
                  VALUE(LEFT(_xlfn.TEXTSPLIT('Data Table'!I405, CHAR(10)), FIND("-", _xlfn.TEXTSPLIT('Data Table'!I405, CHAR(10)))-1)) *
                  (VALUE(MID(_xlfn.TEXTSPLIT('Data Table'!I405, CHAR(10)), FIND("-", _xlfn.TEXTSPLIT('Data Table'!I405, CHAR(10)))+2,
                  SEARCH("hrs", _xlfn.TEXTSPLIT('Data Table'!I405, CHAR(10)))-SEARCH("-", _xlfn.TEXTSPLIT('Data Table'!I405, CHAR(10)))-2))/12)
               ), 2),
               "-"
            )
         )
      )
   )
)</f>
        <v>11</v>
      </c>
      <c r="J404" s="203" cm="1">
        <f t="array" ref="J404">IF('Data Table'!J405="", "-",
   IF('Data Table'!J405="-", "-",
      IF(ISNUMBER('Data Table'!J405*1), 'Data Table'!J405,
         IF(ISNUMBER(SEARCH("hrs", 'Data Table'!J405)),
            IFERROR(
               ROUND(SUMPRODUCT(
                  VALUE(LEFT(_xlfn.TEXTSPLIT('Data Table'!J405, CHAR(10)), FIND("-", _xlfn.TEXTSPLIT('Data Table'!J405, CHAR(10)))-1)) *
                  (VALUE(MID(_xlfn.TEXTSPLIT('Data Table'!J405, CHAR(10)), FIND("-", _xlfn.TEXTSPLIT('Data Table'!J405, CHAR(10)))+2,
                  SEARCH("hrs", _xlfn.TEXTSPLIT('Data Table'!J405, CHAR(10)))-SEARCH("-", _xlfn.TEXTSPLIT('Data Table'!J405, CHAR(10)))-2))/12)
               ), 2),
               "-"
            )
         )
      )
   )
)</f>
        <v>4</v>
      </c>
      <c r="K404" s="203" cm="1">
        <f t="array" ref="K404">IF('Data Table'!K405="", "-",
   IF('Data Table'!K405="-", "-",
      IF(ISNUMBER('Data Table'!K405*1), 'Data Table'!K405,
         IF(ISNUMBER(SEARCH("hrs", 'Data Table'!K405)),
            IFERROR(
               ROUND(SUMPRODUCT(
                  VALUE(LEFT(_xlfn.TEXTSPLIT('Data Table'!K405, CHAR(10)), FIND("-", _xlfn.TEXTSPLIT('Data Table'!K405, CHAR(10)))-1)) *
                  (VALUE(MID(_xlfn.TEXTSPLIT('Data Table'!K405, CHAR(10)), FIND("-", _xlfn.TEXTSPLIT('Data Table'!K405, CHAR(10)))+2,
                  SEARCH("hrs", _xlfn.TEXTSPLIT('Data Table'!K405, CHAR(10)))-SEARCH("-", _xlfn.TEXTSPLIT('Data Table'!K405, CHAR(10)))-2))/12)
               ), 2),
               "-"
            )
         )
      )
   )
)</f>
        <v>4</v>
      </c>
      <c r="L404" s="203" cm="1">
        <f t="array" ref="L404">IF('Data Table'!N405="", "-",
   IF('Data Table'!N405="-", "-",
      IF(ISNUMBER('Data Table'!N405*1), 'Data Table'!N405,
         IF(ISNUMBER(SEARCH("hrs", 'Data Table'!N405)),
            IFERROR(
               ROUND(SUMPRODUCT(
                  VALUE(LEFT(_xlfn.TEXTSPLIT('Data Table'!N405, CHAR(10)), FIND("-", _xlfn.TEXTSPLIT('Data Table'!N405, CHAR(10)))-1)) *
                  (VALUE(MID(_xlfn.TEXTSPLIT('Data Table'!N405, CHAR(10)), FIND("-", _xlfn.TEXTSPLIT('Data Table'!N405, CHAR(10)))+2,
                  SEARCH("hrs", _xlfn.TEXTSPLIT('Data Table'!N405, CHAR(10)))-SEARCH("-", _xlfn.TEXTSPLIT('Data Table'!N405, CHAR(10)))-2))/12)
               ), 2),
               "-"
            )
         )
      )
   )
)</f>
        <v>2.5</v>
      </c>
      <c r="M404" s="203" cm="1">
        <f t="array" ref="M404">IF('Data Table'!O405="", "-",
   IF('Data Table'!O405="-", "-",
      IF(ISNUMBER('Data Table'!O405*1), 'Data Table'!O405,
         IF(ISNUMBER(SEARCH("hrs", 'Data Table'!O405)),
            IFERROR(
               ROUND(SUMPRODUCT(
                  VALUE(LEFT(_xlfn.TEXTSPLIT('Data Table'!O405, CHAR(10)), FIND("-", _xlfn.TEXTSPLIT('Data Table'!O405, CHAR(10)))-1)) *
                  (VALUE(MID(_xlfn.TEXTSPLIT('Data Table'!O405, CHAR(10)), FIND("-", _xlfn.TEXTSPLIT('Data Table'!O405, CHAR(10)))+2,
                  SEARCH("hrs", _xlfn.TEXTSPLIT('Data Table'!O405, CHAR(10)))-SEARCH("-", _xlfn.TEXTSPLIT('Data Table'!O405, CHAR(10)))-2))/12)
               ), 2),
               "-"
            )
         )
      )
   )
)</f>
        <v>2</v>
      </c>
      <c r="N404" s="203" cm="1">
        <f t="array" ref="N404">IF('Data Table'!P405="", "-",
   IF('Data Table'!P405="-", "-",
      IF(ISNUMBER('Data Table'!P405*1), 'Data Table'!P405,
         IF(ISNUMBER(SEARCH("hrs", 'Data Table'!P405)),
            IFERROR(
               ROUND(SUMPRODUCT(
                  VALUE(LEFT(_xlfn.TEXTSPLIT('Data Table'!P405, CHAR(10)), FIND("-", _xlfn.TEXTSPLIT('Data Table'!P405, CHAR(10)))-1)) *
                  (VALUE(MID(_xlfn.TEXTSPLIT('Data Table'!P405, CHAR(10)), FIND("-", _xlfn.TEXTSPLIT('Data Table'!P405, CHAR(10)))+2,
                  SEARCH("hrs", _xlfn.TEXTSPLIT('Data Table'!P405, CHAR(10)))-SEARCH("-", _xlfn.TEXTSPLIT('Data Table'!P405, CHAR(10)))-2))/12)
               ), 2),
               "-"
            )
         )
      )
   )
)</f>
        <v>7</v>
      </c>
      <c r="O404" s="203" cm="1">
        <f t="array" ref="O404">IF('Data Table'!Q405="", "-",
   IF('Data Table'!Q405="-", "-",
      IF(ISNUMBER('Data Table'!Q405*1), 'Data Table'!Q405,
         IF(ISNUMBER(SEARCH("hrs", 'Data Table'!Q405)),
            IFERROR(
               ROUND(SUMPRODUCT(
                  VALUE(LEFT(_xlfn.TEXTSPLIT('Data Table'!Q405, CHAR(10)), FIND("-", _xlfn.TEXTSPLIT('Data Table'!Q405, CHAR(10)))-1)) *
                  (VALUE(MID(_xlfn.TEXTSPLIT('Data Table'!Q405, CHAR(10)), FIND("-", _xlfn.TEXTSPLIT('Data Table'!Q405, CHAR(10)))+2,
                  SEARCH("hrs", _xlfn.TEXTSPLIT('Data Table'!Q405, CHAR(10)))-SEARCH("-", _xlfn.TEXTSPLIT('Data Table'!Q405, CHAR(10)))-2))/12)
               ), 2),
               "-"
            )
         )
      )
   )
)</f>
        <v>7</v>
      </c>
      <c r="P404" s="203" cm="1">
        <f t="array" ref="P404">IF('Data Table'!R405="", "-",
   IF('Data Table'!R405="-", "-",
      IF(ISNUMBER('Data Table'!R405*1), 'Data Table'!R405,
         IF(ISNUMBER(SEARCH("hrs", 'Data Table'!R405)),
            IFERROR(
               ROUND(SUMPRODUCT(
                  VALUE(LEFT(_xlfn.TEXTSPLIT('Data Table'!R405, CHAR(10)), FIND("-", _xlfn.TEXTSPLIT('Data Table'!R405, CHAR(10)))-1)) *
                  (VALUE(MID(_xlfn.TEXTSPLIT('Data Table'!R405, CHAR(10)), FIND("-", _xlfn.TEXTSPLIT('Data Table'!R405, CHAR(10)))+2,
                  SEARCH("hrs", _xlfn.TEXTSPLIT('Data Table'!R405, CHAR(10)))-SEARCH("-", _xlfn.TEXTSPLIT('Data Table'!R405, CHAR(10)))-2))/12)
               ), 2),
               "-"
            )
         )
      )
   )
)</f>
        <v>3</v>
      </c>
      <c r="Q404" s="203" cm="1">
        <f t="array" ref="Q404">IF('Data Table'!S405="", "-",
   IF('Data Table'!S405="-", "-",
      IF(ISNUMBER('Data Table'!S405*1), 'Data Table'!S405,
         IF(ISNUMBER(SEARCH("hrs", 'Data Table'!S405)),
            IFERROR(
               ROUND(SUMPRODUCT(
                  VALUE(LEFT(_xlfn.TEXTSPLIT('Data Table'!S405, CHAR(10)), FIND("-", _xlfn.TEXTSPLIT('Data Table'!S405, CHAR(10)))-1)) *
                  (VALUE(MID(_xlfn.TEXTSPLIT('Data Table'!S405, CHAR(10)), FIND("-", _xlfn.TEXTSPLIT('Data Table'!S405, CHAR(10)))+2,
                  SEARCH("hrs", _xlfn.TEXTSPLIT('Data Table'!S405, CHAR(10)))-SEARCH("-", _xlfn.TEXTSPLIT('Data Table'!S405, CHAR(10)))-2))/12)
               ), 2),
               "-"
            )
         )
      )
   )
)</f>
        <v>3</v>
      </c>
      <c r="R404" s="203" cm="1">
        <f t="array" ref="R404">IF('Data Table'!T405="", "-",
   IF('Data Table'!T405="-", "-",
      IF(ISNUMBER('Data Table'!T405*1), 'Data Table'!T405,
         IF(ISNUMBER(SEARCH("hrs", 'Data Table'!T405)),
            IFERROR(
               ROUND(SUMPRODUCT(
                  VALUE(LEFT(_xlfn.TEXTSPLIT('Data Table'!T405, CHAR(10)), FIND("-", _xlfn.TEXTSPLIT('Data Table'!T405, CHAR(10)))-1)) *
                  (VALUE(MID(_xlfn.TEXTSPLIT('Data Table'!T405, CHAR(10)), FIND("-", _xlfn.TEXTSPLIT('Data Table'!T405, CHAR(10)))+2,
                  SEARCH("hrs", _xlfn.TEXTSPLIT('Data Table'!T405, CHAR(10)))-SEARCH("-", _xlfn.TEXTSPLIT('Data Table'!T405, CHAR(10)))-2))/12)
               ), 2),
               "-"
            )
         )
      )
   )
)</f>
        <v>8</v>
      </c>
      <c r="S404" s="203" cm="1">
        <f t="array" ref="S404">IF('Data Table'!U405="", "-",
   IF('Data Table'!U405="-", "-",
      IF(ISNUMBER('Data Table'!U405*1), 'Data Table'!U405,
         IF(ISNUMBER(SEARCH("hrs", 'Data Table'!U405)),
            IFERROR(
               ROUND(SUMPRODUCT(
                  VALUE(LEFT(_xlfn.TEXTSPLIT('Data Table'!U405, CHAR(10)), FIND("-", _xlfn.TEXTSPLIT('Data Table'!U405, CHAR(10)))-1)) *
                  (VALUE(MID(_xlfn.TEXTSPLIT('Data Table'!U405, CHAR(10)), FIND("-", _xlfn.TEXTSPLIT('Data Table'!U405, CHAR(10)))+2,
                  SEARCH("hrs", _xlfn.TEXTSPLIT('Data Table'!U405, CHAR(10)))-SEARCH("-", _xlfn.TEXTSPLIT('Data Table'!U405, CHAR(10)))-2))/12)
               ), 2),
               "-"
            )
         )
      )
   )
)</f>
        <v>8</v>
      </c>
      <c r="T404" s="414">
        <f>'Data Table'!X405</f>
        <v>30509.992304271953</v>
      </c>
      <c r="U404" s="414">
        <f>'Data Table'!Y405</f>
        <v>70315</v>
      </c>
      <c r="V404" s="414">
        <f>'Data Table'!Z405</f>
        <v>1033.314249187071</v>
      </c>
    </row>
    <row r="405" spans="1:22" ht="15.75" customHeight="1">
      <c r="A405" s="405">
        <v>45715</v>
      </c>
      <c r="B405" s="203" cm="1">
        <f t="array" ref="B405">IF('Data Table'!B406="", "-",
   IF('Data Table'!B406="-", "-",
      IF(ISNUMBER('Data Table'!B406*1), 'Data Table'!B406,
         IF(ISNUMBER(SEARCH("hrs", 'Data Table'!B406)),
            IFERROR(
               ROUND(SUMPRODUCT(
                  VALUE(LEFT(_xlfn.TEXTSPLIT('Data Table'!B406, CHAR(10)), FIND("-", _xlfn.TEXTSPLIT('Data Table'!B406, CHAR(10)))-1)) *
                  (VALUE(MID(_xlfn.TEXTSPLIT('Data Table'!B406, CHAR(10)), FIND("-", _xlfn.TEXTSPLIT('Data Table'!B406, CHAR(10)))+2,
                  SEARCH("hrs", _xlfn.TEXTSPLIT('Data Table'!B406, CHAR(10)))-SEARCH("-", _xlfn.TEXTSPLIT('Data Table'!B406, CHAR(10)))-2))/12)
               ), 2),
               "-"
            )
         )
      )
   )
)</f>
        <v>168</v>
      </c>
      <c r="C405" s="203" cm="1">
        <f t="array" ref="C405">IF('Data Table'!C406="", "-",
   IF('Data Table'!C406="-", "-",
      IF(ISNUMBER('Data Table'!C406*1), 'Data Table'!C406,
         IF(ISNUMBER(SEARCH("hrs", 'Data Table'!C406)),
            IFERROR(
               ROUND(SUMPRODUCT(
                  VALUE(LEFT(_xlfn.TEXTSPLIT('Data Table'!C406, CHAR(10)), FIND("-", _xlfn.TEXTSPLIT('Data Table'!C406, CHAR(10)))-1)) *
                  (VALUE(MID(_xlfn.TEXTSPLIT('Data Table'!C406, CHAR(10)), FIND("-", _xlfn.TEXTSPLIT('Data Table'!C406, CHAR(10)))+2,
                  SEARCH("hrs", _xlfn.TEXTSPLIT('Data Table'!C406, CHAR(10)))-SEARCH("-", _xlfn.TEXTSPLIT('Data Table'!C406, CHAR(10)))-2))/12)
               ), 2),
               "-"
            )
         )
      )
   )
)</f>
        <v>198</v>
      </c>
      <c r="D405" s="203" cm="1">
        <f t="array" ref="D405">IF('Data Table'!D406="", "-",
   IF('Data Table'!D406="-", "-",
      IF(ISNUMBER('Data Table'!D406*1), 'Data Table'!D406,
         IF(ISNUMBER(SEARCH("hrs", 'Data Table'!D406)),
            IFERROR(
               ROUND(SUMPRODUCT(
                  VALUE(LEFT(_xlfn.TEXTSPLIT('Data Table'!D406, CHAR(10)), FIND("-", _xlfn.TEXTSPLIT('Data Table'!D406, CHAR(10)))-1)) *
                  (VALUE(MID(_xlfn.TEXTSPLIT('Data Table'!D406, CHAR(10)), FIND("-", _xlfn.TEXTSPLIT('Data Table'!D406, CHAR(10)))+2,
                  SEARCH("hrs", _xlfn.TEXTSPLIT('Data Table'!D406, CHAR(10)))-SEARCH("-", _xlfn.TEXTSPLIT('Data Table'!D406, CHAR(10)))-2))/12)
               ), 2),
               "-"
            )
         )
      )
   )
)</f>
        <v>30</v>
      </c>
      <c r="E405" s="203" cm="1">
        <f t="array" ref="E405">IF('Data Table'!E406="", "-",
   IF('Data Table'!E406="-", "-",
      IF(ISNUMBER('Data Table'!E406*1), 'Data Table'!E406,
         IF(ISNUMBER(SEARCH("hrs", 'Data Table'!E406)),
            IFERROR(
               ROUND(SUMPRODUCT(
                  VALUE(LEFT(_xlfn.TEXTSPLIT('Data Table'!E406, CHAR(10)), FIND("-", _xlfn.TEXTSPLIT('Data Table'!E406, CHAR(10)))-1)) *
                  (VALUE(MID(_xlfn.TEXTSPLIT('Data Table'!E406, CHAR(10)), FIND("-", _xlfn.TEXTSPLIT('Data Table'!E406, CHAR(10)))+2,
                  SEARCH("hrs", _xlfn.TEXTSPLIT('Data Table'!E406, CHAR(10)))-SEARCH("-", _xlfn.TEXTSPLIT('Data Table'!E406, CHAR(10)))-2))/12)
               ), 2),
               "-"
            )
         )
      )
   )
)</f>
        <v>30</v>
      </c>
      <c r="F405" s="203" cm="1">
        <f t="array" ref="F405">IF('Data Table'!F406="", "-",
   IF('Data Table'!F406="-", "-",
      IF(ISNUMBER('Data Table'!F406*1), 'Data Table'!F406,
         IF(ISNUMBER(SEARCH("hrs", 'Data Table'!F406)),
            IFERROR(
               ROUND(SUMPRODUCT(
                  VALUE(LEFT(_xlfn.TEXTSPLIT('Data Table'!F406, CHAR(10)), FIND("-", _xlfn.TEXTSPLIT('Data Table'!F406, CHAR(10)))-1)) *
                  (VALUE(MID(_xlfn.TEXTSPLIT('Data Table'!F406, CHAR(10)), FIND("-", _xlfn.TEXTSPLIT('Data Table'!F406, CHAR(10)))+2,
                  SEARCH("hrs", _xlfn.TEXTSPLIT('Data Table'!F406, CHAR(10)))-SEARCH("-", _xlfn.TEXTSPLIT('Data Table'!F406, CHAR(10)))-2))/12)
               ), 2),
               "-"
            )
         )
      )
   )
)</f>
        <v>9</v>
      </c>
      <c r="G405" s="203" cm="1">
        <f t="array" ref="G405">IF('Data Table'!G406="", "-",
   IF('Data Table'!G406="-", "-",
      IF(ISNUMBER('Data Table'!G406*1), 'Data Table'!G406,
         IF(ISNUMBER(SEARCH("hrs", 'Data Table'!G406)),
            IFERROR(
               ROUND(SUMPRODUCT(
                  VALUE(LEFT(_xlfn.TEXTSPLIT('Data Table'!G406, CHAR(10)), FIND("-", _xlfn.TEXTSPLIT('Data Table'!G406, CHAR(10)))-1)) *
                  (VALUE(MID(_xlfn.TEXTSPLIT('Data Table'!G406, CHAR(10)), FIND("-", _xlfn.TEXTSPLIT('Data Table'!G406, CHAR(10)))+2,
                  SEARCH("hrs", _xlfn.TEXTSPLIT('Data Table'!G406, CHAR(10)))-SEARCH("-", _xlfn.TEXTSPLIT('Data Table'!G406, CHAR(10)))-2))/12)
               ), 2),
               "-"
            )
         )
      )
   )
)</f>
        <v>9</v>
      </c>
      <c r="H405" s="203" cm="1">
        <f t="array" ref="H405">IF('Data Table'!H406="", "-",
   IF('Data Table'!H406="-", "-",
      IF(ISNUMBER('Data Table'!H406*1), 'Data Table'!H406,
         IF(ISNUMBER(SEARCH("hrs", 'Data Table'!H406)),
            IFERROR(
               ROUND(SUMPRODUCT(
                  VALUE(LEFT(_xlfn.TEXTSPLIT('Data Table'!H406, CHAR(10)), FIND("-", _xlfn.TEXTSPLIT('Data Table'!H406, CHAR(10)))-1)) *
                  (VALUE(MID(_xlfn.TEXTSPLIT('Data Table'!H406, CHAR(10)), FIND("-", _xlfn.TEXTSPLIT('Data Table'!H406, CHAR(10)))+2,
                  SEARCH("hrs", _xlfn.TEXTSPLIT('Data Table'!H406, CHAR(10)))-SEARCH("-", _xlfn.TEXTSPLIT('Data Table'!H406, CHAR(10)))-2))/12)
               ), 2),
               "-"
            )
         )
      )
   )
)</f>
        <v>11</v>
      </c>
      <c r="I405" s="203" cm="1">
        <f t="array" ref="I405">IF('Data Table'!I406="", "-",
   IF('Data Table'!I406="-", "-",
      IF(ISNUMBER('Data Table'!I406*1), 'Data Table'!I406,
         IF(ISNUMBER(SEARCH("hrs", 'Data Table'!I406)),
            IFERROR(
               ROUND(SUMPRODUCT(
                  VALUE(LEFT(_xlfn.TEXTSPLIT('Data Table'!I406, CHAR(10)), FIND("-", _xlfn.TEXTSPLIT('Data Table'!I406, CHAR(10)))-1)) *
                  (VALUE(MID(_xlfn.TEXTSPLIT('Data Table'!I406, CHAR(10)), FIND("-", _xlfn.TEXTSPLIT('Data Table'!I406, CHAR(10)))+2,
                  SEARCH("hrs", _xlfn.TEXTSPLIT('Data Table'!I406, CHAR(10)))-SEARCH("-", _xlfn.TEXTSPLIT('Data Table'!I406, CHAR(10)))-2))/12)
               ), 2),
               "-"
            )
         )
      )
   )
)</f>
        <v>11</v>
      </c>
      <c r="J405" s="203" cm="1">
        <f t="array" ref="J405">IF('Data Table'!J406="", "-",
   IF('Data Table'!J406="-", "-",
      IF(ISNUMBER('Data Table'!J406*1), 'Data Table'!J406,
         IF(ISNUMBER(SEARCH("hrs", 'Data Table'!J406)),
            IFERROR(
               ROUND(SUMPRODUCT(
                  VALUE(LEFT(_xlfn.TEXTSPLIT('Data Table'!J406, CHAR(10)), FIND("-", _xlfn.TEXTSPLIT('Data Table'!J406, CHAR(10)))-1)) *
                  (VALUE(MID(_xlfn.TEXTSPLIT('Data Table'!J406, CHAR(10)), FIND("-", _xlfn.TEXTSPLIT('Data Table'!J406, CHAR(10)))+2,
                  SEARCH("hrs", _xlfn.TEXTSPLIT('Data Table'!J406, CHAR(10)))-SEARCH("-", _xlfn.TEXTSPLIT('Data Table'!J406, CHAR(10)))-2))/12)
               ), 2),
               "-"
            )
         )
      )
   )
)</f>
        <v>4</v>
      </c>
      <c r="K405" s="203" cm="1">
        <f t="array" ref="K405">IF('Data Table'!K406="", "-",
   IF('Data Table'!K406="-", "-",
      IF(ISNUMBER('Data Table'!K406*1), 'Data Table'!K406,
         IF(ISNUMBER(SEARCH("hrs", 'Data Table'!K406)),
            IFERROR(
               ROUND(SUMPRODUCT(
                  VALUE(LEFT(_xlfn.TEXTSPLIT('Data Table'!K406, CHAR(10)), FIND("-", _xlfn.TEXTSPLIT('Data Table'!K406, CHAR(10)))-1)) *
                  (VALUE(MID(_xlfn.TEXTSPLIT('Data Table'!K406, CHAR(10)), FIND("-", _xlfn.TEXTSPLIT('Data Table'!K406, CHAR(10)))+2,
                  SEARCH("hrs", _xlfn.TEXTSPLIT('Data Table'!K406, CHAR(10)))-SEARCH("-", _xlfn.TEXTSPLIT('Data Table'!K406, CHAR(10)))-2))/12)
               ), 2),
               "-"
            )
         )
      )
   )
)</f>
        <v>4</v>
      </c>
      <c r="L405" s="203" cm="1">
        <f t="array" ref="L405">IF('Data Table'!N406="", "-",
   IF('Data Table'!N406="-", "-",
      IF(ISNUMBER('Data Table'!N406*1), 'Data Table'!N406,
         IF(ISNUMBER(SEARCH("hrs", 'Data Table'!N406)),
            IFERROR(
               ROUND(SUMPRODUCT(
                  VALUE(LEFT(_xlfn.TEXTSPLIT('Data Table'!N406, CHAR(10)), FIND("-", _xlfn.TEXTSPLIT('Data Table'!N406, CHAR(10)))-1)) *
                  (VALUE(MID(_xlfn.TEXTSPLIT('Data Table'!N406, CHAR(10)), FIND("-", _xlfn.TEXTSPLIT('Data Table'!N406, CHAR(10)))+2,
                  SEARCH("hrs", _xlfn.TEXTSPLIT('Data Table'!N406, CHAR(10)))-SEARCH("-", _xlfn.TEXTSPLIT('Data Table'!N406, CHAR(10)))-2))/12)
               ), 2),
               "-"
            )
         )
      )
   )
)</f>
        <v>2.5</v>
      </c>
      <c r="M405" s="203" cm="1">
        <f t="array" ref="M405">IF('Data Table'!O406="", "-",
   IF('Data Table'!O406="-", "-",
      IF(ISNUMBER('Data Table'!O406*1), 'Data Table'!O406,
         IF(ISNUMBER(SEARCH("hrs", 'Data Table'!O406)),
            IFERROR(
               ROUND(SUMPRODUCT(
                  VALUE(LEFT(_xlfn.TEXTSPLIT('Data Table'!O406, CHAR(10)), FIND("-", _xlfn.TEXTSPLIT('Data Table'!O406, CHAR(10)))-1)) *
                  (VALUE(MID(_xlfn.TEXTSPLIT('Data Table'!O406, CHAR(10)), FIND("-", _xlfn.TEXTSPLIT('Data Table'!O406, CHAR(10)))+2,
                  SEARCH("hrs", _xlfn.TEXTSPLIT('Data Table'!O406, CHAR(10)))-SEARCH("-", _xlfn.TEXTSPLIT('Data Table'!O406, CHAR(10)))-2))/12)
               ), 2),
               "-"
            )
         )
      )
   )
)</f>
        <v>2.5</v>
      </c>
      <c r="N405" s="203" cm="1">
        <f t="array" ref="N405">IF('Data Table'!P406="", "-",
   IF('Data Table'!P406="-", "-",
      IF(ISNUMBER('Data Table'!P406*1), 'Data Table'!P406,
         IF(ISNUMBER(SEARCH("hrs", 'Data Table'!P406)),
            IFERROR(
               ROUND(SUMPRODUCT(
                  VALUE(LEFT(_xlfn.TEXTSPLIT('Data Table'!P406, CHAR(10)), FIND("-", _xlfn.TEXTSPLIT('Data Table'!P406, CHAR(10)))-1)) *
                  (VALUE(MID(_xlfn.TEXTSPLIT('Data Table'!P406, CHAR(10)), FIND("-", _xlfn.TEXTSPLIT('Data Table'!P406, CHAR(10)))+2,
                  SEARCH("hrs", _xlfn.TEXTSPLIT('Data Table'!P406, CHAR(10)))-SEARCH("-", _xlfn.TEXTSPLIT('Data Table'!P406, CHAR(10)))-2))/12)
               ), 2),
               "-"
            )
         )
      )
   )
)</f>
        <v>6.33</v>
      </c>
      <c r="O405" s="203" cm="1">
        <f t="array" ref="O405">IF('Data Table'!Q406="", "-",
   IF('Data Table'!Q406="-", "-",
      IF(ISNUMBER('Data Table'!Q406*1), 'Data Table'!Q406,
         IF(ISNUMBER(SEARCH("hrs", 'Data Table'!Q406)),
            IFERROR(
               ROUND(SUMPRODUCT(
                  VALUE(LEFT(_xlfn.TEXTSPLIT('Data Table'!Q406, CHAR(10)), FIND("-", _xlfn.TEXTSPLIT('Data Table'!Q406, CHAR(10)))-1)) *
                  (VALUE(MID(_xlfn.TEXTSPLIT('Data Table'!Q406, CHAR(10)), FIND("-", _xlfn.TEXTSPLIT('Data Table'!Q406, CHAR(10)))+2,
                  SEARCH("hrs", _xlfn.TEXTSPLIT('Data Table'!Q406, CHAR(10)))-SEARCH("-", _xlfn.TEXTSPLIT('Data Table'!Q406, CHAR(10)))-2))/12)
               ), 2),
               "-"
            )
         )
      )
   )
)</f>
        <v>6</v>
      </c>
      <c r="P405" s="203" cm="1">
        <f t="array" ref="P405">IF('Data Table'!R406="", "-",
   IF('Data Table'!R406="-", "-",
      IF(ISNUMBER('Data Table'!R406*1), 'Data Table'!R406,
         IF(ISNUMBER(SEARCH("hrs", 'Data Table'!R406)),
            IFERROR(
               ROUND(SUMPRODUCT(
                  VALUE(LEFT(_xlfn.TEXTSPLIT('Data Table'!R406, CHAR(10)), FIND("-", _xlfn.TEXTSPLIT('Data Table'!R406, CHAR(10)))-1)) *
                  (VALUE(MID(_xlfn.TEXTSPLIT('Data Table'!R406, CHAR(10)), FIND("-", _xlfn.TEXTSPLIT('Data Table'!R406, CHAR(10)))+2,
                  SEARCH("hrs", _xlfn.TEXTSPLIT('Data Table'!R406, CHAR(10)))-SEARCH("-", _xlfn.TEXTSPLIT('Data Table'!R406, CHAR(10)))-2))/12)
               ), 2),
               "-"
            )
         )
      )
   )
)</f>
        <v>3</v>
      </c>
      <c r="Q405" s="203" cm="1">
        <f t="array" ref="Q405">IF('Data Table'!S406="", "-",
   IF('Data Table'!S406="-", "-",
      IF(ISNUMBER('Data Table'!S406*1), 'Data Table'!S406,
         IF(ISNUMBER(SEARCH("hrs", 'Data Table'!S406)),
            IFERROR(
               ROUND(SUMPRODUCT(
                  VALUE(LEFT(_xlfn.TEXTSPLIT('Data Table'!S406, CHAR(10)), FIND("-", _xlfn.TEXTSPLIT('Data Table'!S406, CHAR(10)))-1)) *
                  (VALUE(MID(_xlfn.TEXTSPLIT('Data Table'!S406, CHAR(10)), FIND("-", _xlfn.TEXTSPLIT('Data Table'!S406, CHAR(10)))+2,
                  SEARCH("hrs", _xlfn.TEXTSPLIT('Data Table'!S406, CHAR(10)))-SEARCH("-", _xlfn.TEXTSPLIT('Data Table'!S406, CHAR(10)))-2))/12)
               ), 2),
               "-"
            )
         )
      )
   )
)</f>
        <v>3</v>
      </c>
      <c r="R405" s="203" cm="1">
        <f t="array" ref="R405">IF('Data Table'!T406="", "-",
   IF('Data Table'!T406="-", "-",
      IF(ISNUMBER('Data Table'!T406*1), 'Data Table'!T406,
         IF(ISNUMBER(SEARCH("hrs", 'Data Table'!T406)),
            IFERROR(
               ROUND(SUMPRODUCT(
                  VALUE(LEFT(_xlfn.TEXTSPLIT('Data Table'!T406, CHAR(10)), FIND("-", _xlfn.TEXTSPLIT('Data Table'!T406, CHAR(10)))-1)) *
                  (VALUE(MID(_xlfn.TEXTSPLIT('Data Table'!T406, CHAR(10)), FIND("-", _xlfn.TEXTSPLIT('Data Table'!T406, CHAR(10)))+2,
                  SEARCH("hrs", _xlfn.TEXTSPLIT('Data Table'!T406, CHAR(10)))-SEARCH("-", _xlfn.TEXTSPLIT('Data Table'!T406, CHAR(10)))-2))/12)
               ), 2),
               "-"
            )
         )
      )
   )
)</f>
        <v>8</v>
      </c>
      <c r="S405" s="203" cm="1">
        <f t="array" ref="S405">IF('Data Table'!U406="", "-",
   IF('Data Table'!U406="-", "-",
      IF(ISNUMBER('Data Table'!U406*1), 'Data Table'!U406,
         IF(ISNUMBER(SEARCH("hrs", 'Data Table'!U406)),
            IFERROR(
               ROUND(SUMPRODUCT(
                  VALUE(LEFT(_xlfn.TEXTSPLIT('Data Table'!U406, CHAR(10)), FIND("-", _xlfn.TEXTSPLIT('Data Table'!U406, CHAR(10)))-1)) *
                  (VALUE(MID(_xlfn.TEXTSPLIT('Data Table'!U406, CHAR(10)), FIND("-", _xlfn.TEXTSPLIT('Data Table'!U406, CHAR(10)))+2,
                  SEARCH("hrs", _xlfn.TEXTSPLIT('Data Table'!U406, CHAR(10)))-SEARCH("-", _xlfn.TEXTSPLIT('Data Table'!U406, CHAR(10)))-2))/12)
               ), 2),
               "-"
            )
         )
      )
   )
)</f>
        <v>8</v>
      </c>
      <c r="T405" s="414">
        <f>'Data Table'!X406</f>
        <v>30790.314772620899</v>
      </c>
      <c r="U405" s="414">
        <f>'Data Table'!Y406</f>
        <v>71404</v>
      </c>
      <c r="V405" s="414">
        <f>'Data Table'!Z406</f>
        <v>1045.8244256915143</v>
      </c>
    </row>
    <row r="406" spans="1:22" ht="15.75" customHeight="1">
      <c r="A406" s="405">
        <v>45716</v>
      </c>
      <c r="B406" s="203" cm="1">
        <f t="array" ref="B406">IF('Data Table'!B407="", "-",
   IF('Data Table'!B407="-", "-",
      IF(ISNUMBER('Data Table'!B407*1), 'Data Table'!B407,
         IF(ISNUMBER(SEARCH("hrs", 'Data Table'!B407)),
            IFERROR(
               ROUND(SUMPRODUCT(
                  VALUE(LEFT(_xlfn.TEXTSPLIT('Data Table'!B407, CHAR(10)), FIND("-", _xlfn.TEXTSPLIT('Data Table'!B407, CHAR(10)))-1)) *
                  (VALUE(MID(_xlfn.TEXTSPLIT('Data Table'!B407, CHAR(10)), FIND("-", _xlfn.TEXTSPLIT('Data Table'!B407, CHAR(10)))+2,
                  SEARCH("hrs", _xlfn.TEXTSPLIT('Data Table'!B407, CHAR(10)))-SEARCH("-", _xlfn.TEXTSPLIT('Data Table'!B407, CHAR(10)))-2))/12)
               ), 2),
               "-"
            )
         )
      )
   )
)</f>
        <v>170</v>
      </c>
      <c r="C406" s="203" cm="1">
        <f t="array" ref="C406">IF('Data Table'!C407="", "-",
   IF('Data Table'!C407="-", "-",
      IF(ISNUMBER('Data Table'!C407*1), 'Data Table'!C407,
         IF(ISNUMBER(SEARCH("hrs", 'Data Table'!C407)),
            IFERROR(
               ROUND(SUMPRODUCT(
                  VALUE(LEFT(_xlfn.TEXTSPLIT('Data Table'!C407, CHAR(10)), FIND("-", _xlfn.TEXTSPLIT('Data Table'!C407, CHAR(10)))-1)) *
                  (VALUE(MID(_xlfn.TEXTSPLIT('Data Table'!C407, CHAR(10)), FIND("-", _xlfn.TEXTSPLIT('Data Table'!C407, CHAR(10)))+2,
                  SEARCH("hrs", _xlfn.TEXTSPLIT('Data Table'!C407, CHAR(10)))-SEARCH("-", _xlfn.TEXTSPLIT('Data Table'!C407, CHAR(10)))-2))/12)
               ), 2),
               "-"
            )
         )
      )
   )
)</f>
        <v>175</v>
      </c>
      <c r="D406" s="203" cm="1">
        <f t="array" ref="D406">IF('Data Table'!D407="", "-",
   IF('Data Table'!D407="-", "-",
      IF(ISNUMBER('Data Table'!D407*1), 'Data Table'!D407,
         IF(ISNUMBER(SEARCH("hrs", 'Data Table'!D407)),
            IFERROR(
               ROUND(SUMPRODUCT(
                  VALUE(LEFT(_xlfn.TEXTSPLIT('Data Table'!D407, CHAR(10)), FIND("-", _xlfn.TEXTSPLIT('Data Table'!D407, CHAR(10)))-1)) *
                  (VALUE(MID(_xlfn.TEXTSPLIT('Data Table'!D407, CHAR(10)), FIND("-", _xlfn.TEXTSPLIT('Data Table'!D407, CHAR(10)))+2,
                  SEARCH("hrs", _xlfn.TEXTSPLIT('Data Table'!D407, CHAR(10)))-SEARCH("-", _xlfn.TEXTSPLIT('Data Table'!D407, CHAR(10)))-2))/12)
               ), 2),
               "-"
            )
         )
      )
   )
)</f>
        <v>30</v>
      </c>
      <c r="E406" s="203" cm="1">
        <f t="array" ref="E406">IF('Data Table'!E407="", "-",
   IF('Data Table'!E407="-", "-",
      IF(ISNUMBER('Data Table'!E407*1), 'Data Table'!E407,
         IF(ISNUMBER(SEARCH("hrs", 'Data Table'!E407)),
            IFERROR(
               ROUND(SUMPRODUCT(
                  VALUE(LEFT(_xlfn.TEXTSPLIT('Data Table'!E407, CHAR(10)), FIND("-", _xlfn.TEXTSPLIT('Data Table'!E407, CHAR(10)))-1)) *
                  (VALUE(MID(_xlfn.TEXTSPLIT('Data Table'!E407, CHAR(10)), FIND("-", _xlfn.TEXTSPLIT('Data Table'!E407, CHAR(10)))+2,
                  SEARCH("hrs", _xlfn.TEXTSPLIT('Data Table'!E407, CHAR(10)))-SEARCH("-", _xlfn.TEXTSPLIT('Data Table'!E407, CHAR(10)))-2))/12)
               ), 2),
               "-"
            )
         )
      )
   )
)</f>
        <v>31</v>
      </c>
      <c r="F406" s="203" cm="1">
        <f t="array" ref="F406">IF('Data Table'!F407="", "-",
   IF('Data Table'!F407="-", "-",
      IF(ISNUMBER('Data Table'!F407*1), 'Data Table'!F407,
         IF(ISNUMBER(SEARCH("hrs", 'Data Table'!F407)),
            IFERROR(
               ROUND(SUMPRODUCT(
                  VALUE(LEFT(_xlfn.TEXTSPLIT('Data Table'!F407, CHAR(10)), FIND("-", _xlfn.TEXTSPLIT('Data Table'!F407, CHAR(10)))-1)) *
                  (VALUE(MID(_xlfn.TEXTSPLIT('Data Table'!F407, CHAR(10)), FIND("-", _xlfn.TEXTSPLIT('Data Table'!F407, CHAR(10)))+2,
                  SEARCH("hrs", _xlfn.TEXTSPLIT('Data Table'!F407, CHAR(10)))-SEARCH("-", _xlfn.TEXTSPLIT('Data Table'!F407, CHAR(10)))-2))/12)
               ), 2),
               "-"
            )
         )
      )
   )
)</f>
        <v>9</v>
      </c>
      <c r="G406" s="203" cm="1">
        <f t="array" ref="G406">IF('Data Table'!G407="", "-",
   IF('Data Table'!G407="-", "-",
      IF(ISNUMBER('Data Table'!G407*1), 'Data Table'!G407,
         IF(ISNUMBER(SEARCH("hrs", 'Data Table'!G407)),
            IFERROR(
               ROUND(SUMPRODUCT(
                  VALUE(LEFT(_xlfn.TEXTSPLIT('Data Table'!G407, CHAR(10)), FIND("-", _xlfn.TEXTSPLIT('Data Table'!G407, CHAR(10)))-1)) *
                  (VALUE(MID(_xlfn.TEXTSPLIT('Data Table'!G407, CHAR(10)), FIND("-", _xlfn.TEXTSPLIT('Data Table'!G407, CHAR(10)))+2,
                  SEARCH("hrs", _xlfn.TEXTSPLIT('Data Table'!G407, CHAR(10)))-SEARCH("-", _xlfn.TEXTSPLIT('Data Table'!G407, CHAR(10)))-2))/12)
               ), 2),
               "-"
            )
         )
      )
   )
)</f>
        <v>9</v>
      </c>
      <c r="H406" s="203" cm="1">
        <f t="array" ref="H406">IF('Data Table'!H407="", "-",
   IF('Data Table'!H407="-", "-",
      IF(ISNUMBER('Data Table'!H407*1), 'Data Table'!H407,
         IF(ISNUMBER(SEARCH("hrs", 'Data Table'!H407)),
            IFERROR(
               ROUND(SUMPRODUCT(
                  VALUE(LEFT(_xlfn.TEXTSPLIT('Data Table'!H407, CHAR(10)), FIND("-", _xlfn.TEXTSPLIT('Data Table'!H407, CHAR(10)))-1)) *
                  (VALUE(MID(_xlfn.TEXTSPLIT('Data Table'!H407, CHAR(10)), FIND("-", _xlfn.TEXTSPLIT('Data Table'!H407, CHAR(10)))+2,
                  SEARCH("hrs", _xlfn.TEXTSPLIT('Data Table'!H407, CHAR(10)))-SEARCH("-", _xlfn.TEXTSPLIT('Data Table'!H407, CHAR(10)))-2))/12)
               ), 2),
               "-"
            )
         )
      )
   )
)</f>
        <v>11</v>
      </c>
      <c r="I406" s="203" cm="1">
        <f t="array" ref="I406">IF('Data Table'!I407="", "-",
   IF('Data Table'!I407="-", "-",
      IF(ISNUMBER('Data Table'!I407*1), 'Data Table'!I407,
         IF(ISNUMBER(SEARCH("hrs", 'Data Table'!I407)),
            IFERROR(
               ROUND(SUMPRODUCT(
                  VALUE(LEFT(_xlfn.TEXTSPLIT('Data Table'!I407, CHAR(10)), FIND("-", _xlfn.TEXTSPLIT('Data Table'!I407, CHAR(10)))-1)) *
                  (VALUE(MID(_xlfn.TEXTSPLIT('Data Table'!I407, CHAR(10)), FIND("-", _xlfn.TEXTSPLIT('Data Table'!I407, CHAR(10)))+2,
                  SEARCH("hrs", _xlfn.TEXTSPLIT('Data Table'!I407, CHAR(10)))-SEARCH("-", _xlfn.TEXTSPLIT('Data Table'!I407, CHAR(10)))-2))/12)
               ), 2),
               "-"
            )
         )
      )
   )
)</f>
        <v>11</v>
      </c>
      <c r="J406" s="203" cm="1">
        <f t="array" ref="J406">IF('Data Table'!J407="", "-",
   IF('Data Table'!J407="-", "-",
      IF(ISNUMBER('Data Table'!J407*1), 'Data Table'!J407,
         IF(ISNUMBER(SEARCH("hrs", 'Data Table'!J407)),
            IFERROR(
               ROUND(SUMPRODUCT(
                  VALUE(LEFT(_xlfn.TEXTSPLIT('Data Table'!J407, CHAR(10)), FIND("-", _xlfn.TEXTSPLIT('Data Table'!J407, CHAR(10)))-1)) *
                  (VALUE(MID(_xlfn.TEXTSPLIT('Data Table'!J407, CHAR(10)), FIND("-", _xlfn.TEXTSPLIT('Data Table'!J407, CHAR(10)))+2,
                  SEARCH("hrs", _xlfn.TEXTSPLIT('Data Table'!J407, CHAR(10)))-SEARCH("-", _xlfn.TEXTSPLIT('Data Table'!J407, CHAR(10)))-2))/12)
               ), 2),
               "-"
            )
         )
      )
   )
)</f>
        <v>4</v>
      </c>
      <c r="K406" s="203" cm="1">
        <f t="array" ref="K406">IF('Data Table'!K407="", "-",
   IF('Data Table'!K407="-", "-",
      IF(ISNUMBER('Data Table'!K407*1), 'Data Table'!K407,
         IF(ISNUMBER(SEARCH("hrs", 'Data Table'!K407)),
            IFERROR(
               ROUND(SUMPRODUCT(
                  VALUE(LEFT(_xlfn.TEXTSPLIT('Data Table'!K407, CHAR(10)), FIND("-", _xlfn.TEXTSPLIT('Data Table'!K407, CHAR(10)))-1)) *
                  (VALUE(MID(_xlfn.TEXTSPLIT('Data Table'!K407, CHAR(10)), FIND("-", _xlfn.TEXTSPLIT('Data Table'!K407, CHAR(10)))+2,
                  SEARCH("hrs", _xlfn.TEXTSPLIT('Data Table'!K407, CHAR(10)))-SEARCH("-", _xlfn.TEXTSPLIT('Data Table'!K407, CHAR(10)))-2))/12)
               ), 2),
               "-"
            )
         )
      )
   )
)</f>
        <v>4</v>
      </c>
      <c r="L406" s="203" cm="1">
        <f t="array" ref="L406">IF('Data Table'!N407="", "-",
   IF('Data Table'!N407="-", "-",
      IF(ISNUMBER('Data Table'!N407*1), 'Data Table'!N407,
         IF(ISNUMBER(SEARCH("hrs", 'Data Table'!N407)),
            IFERROR(
               ROUND(SUMPRODUCT(
                  VALUE(LEFT(_xlfn.TEXTSPLIT('Data Table'!N407, CHAR(10)), FIND("-", _xlfn.TEXTSPLIT('Data Table'!N407, CHAR(10)))-1)) *
                  (VALUE(MID(_xlfn.TEXTSPLIT('Data Table'!N407, CHAR(10)), FIND("-", _xlfn.TEXTSPLIT('Data Table'!N407, CHAR(10)))+2,
                  SEARCH("hrs", _xlfn.TEXTSPLIT('Data Table'!N407, CHAR(10)))-SEARCH("-", _xlfn.TEXTSPLIT('Data Table'!N407, CHAR(10)))-2))/12)
               ), 2),
               "-"
            )
         )
      )
   )
)</f>
        <v>2</v>
      </c>
      <c r="M406" s="203" cm="1">
        <f t="array" ref="M406">IF('Data Table'!O407="", "-",
   IF('Data Table'!O407="-", "-",
      IF(ISNUMBER('Data Table'!O407*1), 'Data Table'!O407,
         IF(ISNUMBER(SEARCH("hrs", 'Data Table'!O407)),
            IFERROR(
               ROUND(SUMPRODUCT(
                  VALUE(LEFT(_xlfn.TEXTSPLIT('Data Table'!O407, CHAR(10)), FIND("-", _xlfn.TEXTSPLIT('Data Table'!O407, CHAR(10)))-1)) *
                  (VALUE(MID(_xlfn.TEXTSPLIT('Data Table'!O407, CHAR(10)), FIND("-", _xlfn.TEXTSPLIT('Data Table'!O407, CHAR(10)))+2,
                  SEARCH("hrs", _xlfn.TEXTSPLIT('Data Table'!O407, CHAR(10)))-SEARCH("-", _xlfn.TEXTSPLIT('Data Table'!O407, CHAR(10)))-2))/12)
               ), 2),
               "-"
            )
         )
      )
   )
)</f>
        <v>2</v>
      </c>
      <c r="N406" s="203" cm="1">
        <f t="array" ref="N406">IF('Data Table'!P407="", "-",
   IF('Data Table'!P407="-", "-",
      IF(ISNUMBER('Data Table'!P407*1), 'Data Table'!P407,
         IF(ISNUMBER(SEARCH("hrs", 'Data Table'!P407)),
            IFERROR(
               ROUND(SUMPRODUCT(
                  VALUE(LEFT(_xlfn.TEXTSPLIT('Data Table'!P407, CHAR(10)), FIND("-", _xlfn.TEXTSPLIT('Data Table'!P407, CHAR(10)))-1)) *
                  (VALUE(MID(_xlfn.TEXTSPLIT('Data Table'!P407, CHAR(10)), FIND("-", _xlfn.TEXTSPLIT('Data Table'!P407, CHAR(10)))+2,
                  SEARCH("hrs", _xlfn.TEXTSPLIT('Data Table'!P407, CHAR(10)))-SEARCH("-", _xlfn.TEXTSPLIT('Data Table'!P407, CHAR(10)))-2))/12)
               ), 2),
               "-"
            )
         )
      )
   )
)</f>
        <v>6.17</v>
      </c>
      <c r="O406" s="203" cm="1">
        <f t="array" ref="O406">IF('Data Table'!Q407="", "-",
   IF('Data Table'!Q407="-", "-",
      IF(ISNUMBER('Data Table'!Q407*1), 'Data Table'!Q407,
         IF(ISNUMBER(SEARCH("hrs", 'Data Table'!Q407)),
            IFERROR(
               ROUND(SUMPRODUCT(
                  VALUE(LEFT(_xlfn.TEXTSPLIT('Data Table'!Q407, CHAR(10)), FIND("-", _xlfn.TEXTSPLIT('Data Table'!Q407, CHAR(10)))-1)) *
                  (VALUE(MID(_xlfn.TEXTSPLIT('Data Table'!Q407, CHAR(10)), FIND("-", _xlfn.TEXTSPLIT('Data Table'!Q407, CHAR(10)))+2,
                  SEARCH("hrs", _xlfn.TEXTSPLIT('Data Table'!Q407, CHAR(10)))-SEARCH("-", _xlfn.TEXTSPLIT('Data Table'!Q407, CHAR(10)))-2))/12)
               ), 2),
               "-"
            )
         )
      )
   )
)</f>
        <v>6</v>
      </c>
      <c r="P406" s="203" cm="1">
        <f t="array" ref="P406">IF('Data Table'!R407="", "-",
   IF('Data Table'!R407="-", "-",
      IF(ISNUMBER('Data Table'!R407*1), 'Data Table'!R407,
         IF(ISNUMBER(SEARCH("hrs", 'Data Table'!R407)),
            IFERROR(
               ROUND(SUMPRODUCT(
                  VALUE(LEFT(_xlfn.TEXTSPLIT('Data Table'!R407, CHAR(10)), FIND("-", _xlfn.TEXTSPLIT('Data Table'!R407, CHAR(10)))-1)) *
                  (VALUE(MID(_xlfn.TEXTSPLIT('Data Table'!R407, CHAR(10)), FIND("-", _xlfn.TEXTSPLIT('Data Table'!R407, CHAR(10)))+2,
                  SEARCH("hrs", _xlfn.TEXTSPLIT('Data Table'!R407, CHAR(10)))-SEARCH("-", _xlfn.TEXTSPLIT('Data Table'!R407, CHAR(10)))-2))/12)
               ), 2),
               "-"
            )
         )
      )
   )
)</f>
        <v>3</v>
      </c>
      <c r="Q406" s="203" cm="1">
        <f t="array" ref="Q406">IF('Data Table'!S407="", "-",
   IF('Data Table'!S407="-", "-",
      IF(ISNUMBER('Data Table'!S407*1), 'Data Table'!S407,
         IF(ISNUMBER(SEARCH("hrs", 'Data Table'!S407)),
            IFERROR(
               ROUND(SUMPRODUCT(
                  VALUE(LEFT(_xlfn.TEXTSPLIT('Data Table'!S407, CHAR(10)), FIND("-", _xlfn.TEXTSPLIT('Data Table'!S407, CHAR(10)))-1)) *
                  (VALUE(MID(_xlfn.TEXTSPLIT('Data Table'!S407, CHAR(10)), FIND("-", _xlfn.TEXTSPLIT('Data Table'!S407, CHAR(10)))+2,
                  SEARCH("hrs", _xlfn.TEXTSPLIT('Data Table'!S407, CHAR(10)))-SEARCH("-", _xlfn.TEXTSPLIT('Data Table'!S407, CHAR(10)))-2))/12)
               ), 2),
               "-"
            )
         )
      )
   )
)</f>
        <v>3</v>
      </c>
      <c r="R406" s="203" cm="1">
        <f t="array" ref="R406">IF('Data Table'!T407="", "-",
   IF('Data Table'!T407="-", "-",
      IF(ISNUMBER('Data Table'!T407*1), 'Data Table'!T407,
         IF(ISNUMBER(SEARCH("hrs", 'Data Table'!T407)),
            IFERROR(
               ROUND(SUMPRODUCT(
                  VALUE(LEFT(_xlfn.TEXTSPLIT('Data Table'!T407, CHAR(10)), FIND("-", _xlfn.TEXTSPLIT('Data Table'!T407, CHAR(10)))-1)) *
                  (VALUE(MID(_xlfn.TEXTSPLIT('Data Table'!T407, CHAR(10)), FIND("-", _xlfn.TEXTSPLIT('Data Table'!T407, CHAR(10)))+2,
                  SEARCH("hrs", _xlfn.TEXTSPLIT('Data Table'!T407, CHAR(10)))-SEARCH("-", _xlfn.TEXTSPLIT('Data Table'!T407, CHAR(10)))-2))/12)
               ), 2),
               "-"
            )
         )
      )
   )
)</f>
        <v>8</v>
      </c>
      <c r="S406" s="203" cm="1">
        <f t="array" ref="S406">IF('Data Table'!U407="", "-",
   IF('Data Table'!U407="-", "-",
      IF(ISNUMBER('Data Table'!U407*1), 'Data Table'!U407,
         IF(ISNUMBER(SEARCH("hrs", 'Data Table'!U407)),
            IFERROR(
               ROUND(SUMPRODUCT(
                  VALUE(LEFT(_xlfn.TEXTSPLIT('Data Table'!U407, CHAR(10)), FIND("-", _xlfn.TEXTSPLIT('Data Table'!U407, CHAR(10)))-1)) *
                  (VALUE(MID(_xlfn.TEXTSPLIT('Data Table'!U407, CHAR(10)), FIND("-", _xlfn.TEXTSPLIT('Data Table'!U407, CHAR(10)))+2,
                  SEARCH("hrs", _xlfn.TEXTSPLIT('Data Table'!U407, CHAR(10)))-SEARCH("-", _xlfn.TEXTSPLIT('Data Table'!U407, CHAR(10)))-2))/12)
               ), 2),
               "-"
            )
         )
      )
   )
)</f>
        <v>8</v>
      </c>
      <c r="T406" s="414">
        <f>'Data Table'!X407</f>
        <v>31642.145739356445</v>
      </c>
      <c r="U406" s="414">
        <f>'Data Table'!Y407</f>
        <v>72584</v>
      </c>
      <c r="V406" s="414">
        <f>'Data Table'!Z407</f>
        <v>1006.2843353916152</v>
      </c>
    </row>
    <row r="407" spans="1:22" ht="15.75" customHeight="1">
      <c r="A407" s="405">
        <v>45717</v>
      </c>
      <c r="B407" s="203" cm="1">
        <f t="array" ref="B407">IF('Data Table'!B408="", "-",
   IF('Data Table'!B408="-", "-",
      IF(ISNUMBER('Data Table'!B408*1), 'Data Table'!B408,
         IF(ISNUMBER(SEARCH("hrs", 'Data Table'!B408)),
            IFERROR(
               ROUND(SUMPRODUCT(
                  VALUE(LEFT(_xlfn.TEXTSPLIT('Data Table'!B408, CHAR(10)), FIND("-", _xlfn.TEXTSPLIT('Data Table'!B408, CHAR(10)))-1)) *
                  (VALUE(MID(_xlfn.TEXTSPLIT('Data Table'!B408, CHAR(10)), FIND("-", _xlfn.TEXTSPLIT('Data Table'!B408, CHAR(10)))+2,
                  SEARCH("hrs", _xlfn.TEXTSPLIT('Data Table'!B408, CHAR(10)))-SEARCH("-", _xlfn.TEXTSPLIT('Data Table'!B408, CHAR(10)))-2))/12)
               ), 2),
               "-"
            )
         )
      )
   )
)</f>
        <v>152</v>
      </c>
      <c r="C407" s="203" cm="1">
        <f t="array" ref="C407">IF('Data Table'!C408="", "-",
   IF('Data Table'!C408="-", "-",
      IF(ISNUMBER('Data Table'!C408*1), 'Data Table'!C408,
         IF(ISNUMBER(SEARCH("hrs", 'Data Table'!C408)),
            IFERROR(
               ROUND(SUMPRODUCT(
                  VALUE(LEFT(_xlfn.TEXTSPLIT('Data Table'!C408, CHAR(10)), FIND("-", _xlfn.TEXTSPLIT('Data Table'!C408, CHAR(10)))-1)) *
                  (VALUE(MID(_xlfn.TEXTSPLIT('Data Table'!C408, CHAR(10)), FIND("-", _xlfn.TEXTSPLIT('Data Table'!C408, CHAR(10)))+2,
                  SEARCH("hrs", _xlfn.TEXTSPLIT('Data Table'!C408, CHAR(10)))-SEARCH("-", _xlfn.TEXTSPLIT('Data Table'!C408, CHAR(10)))-2))/12)
               ), 2),
               "-"
            )
         )
      )
   )
)</f>
        <v>174</v>
      </c>
      <c r="D407" s="203" cm="1">
        <f t="array" ref="D407">IF('Data Table'!D408="", "-",
   IF('Data Table'!D408="-", "-",
      IF(ISNUMBER('Data Table'!D408*1), 'Data Table'!D408,
         IF(ISNUMBER(SEARCH("hrs", 'Data Table'!D408)),
            IFERROR(
               ROUND(SUMPRODUCT(
                  VALUE(LEFT(_xlfn.TEXTSPLIT('Data Table'!D408, CHAR(10)), FIND("-", _xlfn.TEXTSPLIT('Data Table'!D408, CHAR(10)))-1)) *
                  (VALUE(MID(_xlfn.TEXTSPLIT('Data Table'!D408, CHAR(10)), FIND("-", _xlfn.TEXTSPLIT('Data Table'!D408, CHAR(10)))+2,
                  SEARCH("hrs", _xlfn.TEXTSPLIT('Data Table'!D408, CHAR(10)))-SEARCH("-", _xlfn.TEXTSPLIT('Data Table'!D408, CHAR(10)))-2))/12)
               ), 2),
               "-"
            )
         )
      )
   )
)</f>
        <v>30</v>
      </c>
      <c r="E407" s="203" cm="1">
        <f t="array" ref="E407">IF('Data Table'!E408="", "-",
   IF('Data Table'!E408="-", "-",
      IF(ISNUMBER('Data Table'!E408*1), 'Data Table'!E408,
         IF(ISNUMBER(SEARCH("hrs", 'Data Table'!E408)),
            IFERROR(
               ROUND(SUMPRODUCT(
                  VALUE(LEFT(_xlfn.TEXTSPLIT('Data Table'!E408, CHAR(10)), FIND("-", _xlfn.TEXTSPLIT('Data Table'!E408, CHAR(10)))-1)) *
                  (VALUE(MID(_xlfn.TEXTSPLIT('Data Table'!E408, CHAR(10)), FIND("-", _xlfn.TEXTSPLIT('Data Table'!E408, CHAR(10)))+2,
                  SEARCH("hrs", _xlfn.TEXTSPLIT('Data Table'!E408, CHAR(10)))-SEARCH("-", _xlfn.TEXTSPLIT('Data Table'!E408, CHAR(10)))-2))/12)
               ), 2),
               "-"
            )
         )
      )
   )
)</f>
        <v>30</v>
      </c>
      <c r="F407" s="203" cm="1">
        <f t="array" ref="F407">IF('Data Table'!F408="", "-",
   IF('Data Table'!F408="-", "-",
      IF(ISNUMBER('Data Table'!F408*1), 'Data Table'!F408,
         IF(ISNUMBER(SEARCH("hrs", 'Data Table'!F408)),
            IFERROR(
               ROUND(SUMPRODUCT(
                  VALUE(LEFT(_xlfn.TEXTSPLIT('Data Table'!F408, CHAR(10)), FIND("-", _xlfn.TEXTSPLIT('Data Table'!F408, CHAR(10)))-1)) *
                  (VALUE(MID(_xlfn.TEXTSPLIT('Data Table'!F408, CHAR(10)), FIND("-", _xlfn.TEXTSPLIT('Data Table'!F408, CHAR(10)))+2,
                  SEARCH("hrs", _xlfn.TEXTSPLIT('Data Table'!F408, CHAR(10)))-SEARCH("-", _xlfn.TEXTSPLIT('Data Table'!F408, CHAR(10)))-2))/12)
               ), 2),
               "-"
            )
         )
      )
   )
)</f>
        <v>8</v>
      </c>
      <c r="G407" s="203" cm="1">
        <f t="array" ref="G407">IF('Data Table'!G408="", "-",
   IF('Data Table'!G408="-", "-",
      IF(ISNUMBER('Data Table'!G408*1), 'Data Table'!G408,
         IF(ISNUMBER(SEARCH("hrs", 'Data Table'!G408)),
            IFERROR(
               ROUND(SUMPRODUCT(
                  VALUE(LEFT(_xlfn.TEXTSPLIT('Data Table'!G408, CHAR(10)), FIND("-", _xlfn.TEXTSPLIT('Data Table'!G408, CHAR(10)))-1)) *
                  (VALUE(MID(_xlfn.TEXTSPLIT('Data Table'!G408, CHAR(10)), FIND("-", _xlfn.TEXTSPLIT('Data Table'!G408, CHAR(10)))+2,
                  SEARCH("hrs", _xlfn.TEXTSPLIT('Data Table'!G408, CHAR(10)))-SEARCH("-", _xlfn.TEXTSPLIT('Data Table'!G408, CHAR(10)))-2))/12)
               ), 2),
               "-"
            )
         )
      )
   )
)</f>
        <v>8</v>
      </c>
      <c r="H407" s="203" cm="1">
        <f t="array" ref="H407">IF('Data Table'!H408="", "-",
   IF('Data Table'!H408="-", "-",
      IF(ISNUMBER('Data Table'!H408*1), 'Data Table'!H408,
         IF(ISNUMBER(SEARCH("hrs", 'Data Table'!H408)),
            IFERROR(
               ROUND(SUMPRODUCT(
                  VALUE(LEFT(_xlfn.TEXTSPLIT('Data Table'!H408, CHAR(10)), FIND("-", _xlfn.TEXTSPLIT('Data Table'!H408, CHAR(10)))-1)) *
                  (VALUE(MID(_xlfn.TEXTSPLIT('Data Table'!H408, CHAR(10)), FIND("-", _xlfn.TEXTSPLIT('Data Table'!H408, CHAR(10)))+2,
                  SEARCH("hrs", _xlfn.TEXTSPLIT('Data Table'!H408, CHAR(10)))-SEARCH("-", _xlfn.TEXTSPLIT('Data Table'!H408, CHAR(10)))-2))/12)
               ), 2),
               "-"
            )
         )
      )
   )
)</f>
        <v>10</v>
      </c>
      <c r="I407" s="203" cm="1">
        <f t="array" ref="I407">IF('Data Table'!I408="", "-",
   IF('Data Table'!I408="-", "-",
      IF(ISNUMBER('Data Table'!I408*1), 'Data Table'!I408,
         IF(ISNUMBER(SEARCH("hrs", 'Data Table'!I408)),
            IFERROR(
               ROUND(SUMPRODUCT(
                  VALUE(LEFT(_xlfn.TEXTSPLIT('Data Table'!I408, CHAR(10)), FIND("-", _xlfn.TEXTSPLIT('Data Table'!I408, CHAR(10)))-1)) *
                  (VALUE(MID(_xlfn.TEXTSPLIT('Data Table'!I408, CHAR(10)), FIND("-", _xlfn.TEXTSPLIT('Data Table'!I408, CHAR(10)))+2,
                  SEARCH("hrs", _xlfn.TEXTSPLIT('Data Table'!I408, CHAR(10)))-SEARCH("-", _xlfn.TEXTSPLIT('Data Table'!I408, CHAR(10)))-2))/12)
               ), 2),
               "-"
            )
         )
      )
   )
)</f>
        <v>10</v>
      </c>
      <c r="J407" s="203" cm="1">
        <f t="array" ref="J407">IF('Data Table'!J408="", "-",
   IF('Data Table'!J408="-", "-",
      IF(ISNUMBER('Data Table'!J408*1), 'Data Table'!J408,
         IF(ISNUMBER(SEARCH("hrs", 'Data Table'!J408)),
            IFERROR(
               ROUND(SUMPRODUCT(
                  VALUE(LEFT(_xlfn.TEXTSPLIT('Data Table'!J408, CHAR(10)), FIND("-", _xlfn.TEXTSPLIT('Data Table'!J408, CHAR(10)))-1)) *
                  (VALUE(MID(_xlfn.TEXTSPLIT('Data Table'!J408, CHAR(10)), FIND("-", _xlfn.TEXTSPLIT('Data Table'!J408, CHAR(10)))+2,
                  SEARCH("hrs", _xlfn.TEXTSPLIT('Data Table'!J408, CHAR(10)))-SEARCH("-", _xlfn.TEXTSPLIT('Data Table'!J408, CHAR(10)))-2))/12)
               ), 2),
               "-"
            )
         )
      )
   )
)</f>
        <v>4</v>
      </c>
      <c r="K407" s="203" cm="1">
        <f t="array" ref="K407">IF('Data Table'!K408="", "-",
   IF('Data Table'!K408="-", "-",
      IF(ISNUMBER('Data Table'!K408*1), 'Data Table'!K408,
         IF(ISNUMBER(SEARCH("hrs", 'Data Table'!K408)),
            IFERROR(
               ROUND(SUMPRODUCT(
                  VALUE(LEFT(_xlfn.TEXTSPLIT('Data Table'!K408, CHAR(10)), FIND("-", _xlfn.TEXTSPLIT('Data Table'!K408, CHAR(10)))-1)) *
                  (VALUE(MID(_xlfn.TEXTSPLIT('Data Table'!K408, CHAR(10)), FIND("-", _xlfn.TEXTSPLIT('Data Table'!K408, CHAR(10)))+2,
                  SEARCH("hrs", _xlfn.TEXTSPLIT('Data Table'!K408, CHAR(10)))-SEARCH("-", _xlfn.TEXTSPLIT('Data Table'!K408, CHAR(10)))-2))/12)
               ), 2),
               "-"
            )
         )
      )
   )
)</f>
        <v>4</v>
      </c>
      <c r="L407" s="203" cm="1">
        <f t="array" ref="L407">IF('Data Table'!N408="", "-",
   IF('Data Table'!N408="-", "-",
      IF(ISNUMBER('Data Table'!N408*1), 'Data Table'!N408,
         IF(ISNUMBER(SEARCH("hrs", 'Data Table'!N408)),
            IFERROR(
               ROUND(SUMPRODUCT(
                  VALUE(LEFT(_xlfn.TEXTSPLIT('Data Table'!N408, CHAR(10)), FIND("-", _xlfn.TEXTSPLIT('Data Table'!N408, CHAR(10)))-1)) *
                  (VALUE(MID(_xlfn.TEXTSPLIT('Data Table'!N408, CHAR(10)), FIND("-", _xlfn.TEXTSPLIT('Data Table'!N408, CHAR(10)))+2,
                  SEARCH("hrs", _xlfn.TEXTSPLIT('Data Table'!N408, CHAR(10)))-SEARCH("-", _xlfn.TEXTSPLIT('Data Table'!N408, CHAR(10)))-2))/12)
               ), 2),
               "-"
            )
         )
      )
   )
)</f>
        <v>1</v>
      </c>
      <c r="M407" s="203" cm="1">
        <f t="array" ref="M407">IF('Data Table'!O408="", "-",
   IF('Data Table'!O408="-", "-",
      IF(ISNUMBER('Data Table'!O408*1), 'Data Table'!O408,
         IF(ISNUMBER(SEARCH("hrs", 'Data Table'!O408)),
            IFERROR(
               ROUND(SUMPRODUCT(
                  VALUE(LEFT(_xlfn.TEXTSPLIT('Data Table'!O408, CHAR(10)), FIND("-", _xlfn.TEXTSPLIT('Data Table'!O408, CHAR(10)))-1)) *
                  (VALUE(MID(_xlfn.TEXTSPLIT('Data Table'!O408, CHAR(10)), FIND("-", _xlfn.TEXTSPLIT('Data Table'!O408, CHAR(10)))+2,
                  SEARCH("hrs", _xlfn.TEXTSPLIT('Data Table'!O408, CHAR(10)))-SEARCH("-", _xlfn.TEXTSPLIT('Data Table'!O408, CHAR(10)))-2))/12)
               ), 2),
               "-"
            )
         )
      )
   )
)</f>
        <v>2</v>
      </c>
      <c r="N407" s="203" cm="1">
        <f t="array" ref="N407">IF('Data Table'!P408="", "-",
   IF('Data Table'!P408="-", "-",
      IF(ISNUMBER('Data Table'!P408*1), 'Data Table'!P408,
         IF(ISNUMBER(SEARCH("hrs", 'Data Table'!P408)),
            IFERROR(
               ROUND(SUMPRODUCT(
                  VALUE(LEFT(_xlfn.TEXTSPLIT('Data Table'!P408, CHAR(10)), FIND("-", _xlfn.TEXTSPLIT('Data Table'!P408, CHAR(10)))-1)) *
                  (VALUE(MID(_xlfn.TEXTSPLIT('Data Table'!P408, CHAR(10)), FIND("-", _xlfn.TEXTSPLIT('Data Table'!P408, CHAR(10)))+2,
                  SEARCH("hrs", _xlfn.TEXTSPLIT('Data Table'!P408, CHAR(10)))-SEARCH("-", _xlfn.TEXTSPLIT('Data Table'!P408, CHAR(10)))-2))/12)
               ), 2),
               "-"
            )
         )
      )
   )
)</f>
        <v>6</v>
      </c>
      <c r="O407" s="203" cm="1">
        <f t="array" ref="O407">IF('Data Table'!Q408="", "-",
   IF('Data Table'!Q408="-", "-",
      IF(ISNUMBER('Data Table'!Q408*1), 'Data Table'!Q408,
         IF(ISNUMBER(SEARCH("hrs", 'Data Table'!Q408)),
            IFERROR(
               ROUND(SUMPRODUCT(
                  VALUE(LEFT(_xlfn.TEXTSPLIT('Data Table'!Q408, CHAR(10)), FIND("-", _xlfn.TEXTSPLIT('Data Table'!Q408, CHAR(10)))-1)) *
                  (VALUE(MID(_xlfn.TEXTSPLIT('Data Table'!Q408, CHAR(10)), FIND("-", _xlfn.TEXTSPLIT('Data Table'!Q408, CHAR(10)))+2,
                  SEARCH("hrs", _xlfn.TEXTSPLIT('Data Table'!Q408, CHAR(10)))-SEARCH("-", _xlfn.TEXTSPLIT('Data Table'!Q408, CHAR(10)))-2))/12)
               ), 2),
               "-"
            )
         )
      )
   )
)</f>
        <v>6</v>
      </c>
      <c r="P407" s="203" cm="1">
        <f t="array" ref="P407">IF('Data Table'!R408="", "-",
   IF('Data Table'!R408="-", "-",
      IF(ISNUMBER('Data Table'!R408*1), 'Data Table'!R408,
         IF(ISNUMBER(SEARCH("hrs", 'Data Table'!R408)),
            IFERROR(
               ROUND(SUMPRODUCT(
                  VALUE(LEFT(_xlfn.TEXTSPLIT('Data Table'!R408, CHAR(10)), FIND("-", _xlfn.TEXTSPLIT('Data Table'!R408, CHAR(10)))-1)) *
                  (VALUE(MID(_xlfn.TEXTSPLIT('Data Table'!R408, CHAR(10)), FIND("-", _xlfn.TEXTSPLIT('Data Table'!R408, CHAR(10)))+2,
                  SEARCH("hrs", _xlfn.TEXTSPLIT('Data Table'!R408, CHAR(10)))-SEARCH("-", _xlfn.TEXTSPLIT('Data Table'!R408, CHAR(10)))-2))/12)
               ), 2),
               "-"
            )
         )
      )
   )
)</f>
        <v>3</v>
      </c>
      <c r="Q407" s="203" cm="1">
        <f t="array" ref="Q407">IF('Data Table'!S408="", "-",
   IF('Data Table'!S408="-", "-",
      IF(ISNUMBER('Data Table'!S408*1), 'Data Table'!S408,
         IF(ISNUMBER(SEARCH("hrs", 'Data Table'!S408)),
            IFERROR(
               ROUND(SUMPRODUCT(
                  VALUE(LEFT(_xlfn.TEXTSPLIT('Data Table'!S408, CHAR(10)), FIND("-", _xlfn.TEXTSPLIT('Data Table'!S408, CHAR(10)))-1)) *
                  (VALUE(MID(_xlfn.TEXTSPLIT('Data Table'!S408, CHAR(10)), FIND("-", _xlfn.TEXTSPLIT('Data Table'!S408, CHAR(10)))+2,
                  SEARCH("hrs", _xlfn.TEXTSPLIT('Data Table'!S408, CHAR(10)))-SEARCH("-", _xlfn.TEXTSPLIT('Data Table'!S408, CHAR(10)))-2))/12)
               ), 2),
               "-"
            )
         )
      )
   )
)</f>
        <v>3</v>
      </c>
      <c r="R407" s="203" cm="1">
        <f t="array" ref="R407">IF('Data Table'!T408="", "-",
   IF('Data Table'!T408="-", "-",
      IF(ISNUMBER('Data Table'!T408*1), 'Data Table'!T408,
         IF(ISNUMBER(SEARCH("hrs", 'Data Table'!T408)),
            IFERROR(
               ROUND(SUMPRODUCT(
                  VALUE(LEFT(_xlfn.TEXTSPLIT('Data Table'!T408, CHAR(10)), FIND("-", _xlfn.TEXTSPLIT('Data Table'!T408, CHAR(10)))-1)) *
                  (VALUE(MID(_xlfn.TEXTSPLIT('Data Table'!T408, CHAR(10)), FIND("-", _xlfn.TEXTSPLIT('Data Table'!T408, CHAR(10)))+2,
                  SEARCH("hrs", _xlfn.TEXTSPLIT('Data Table'!T408, CHAR(10)))-SEARCH("-", _xlfn.TEXTSPLIT('Data Table'!T408, CHAR(10)))-2))/12)
               ), 2),
               "-"
            )
         )
      )
   )
)</f>
        <v>8</v>
      </c>
      <c r="S407" s="203" cm="1">
        <f t="array" ref="S407">IF('Data Table'!U408="", "-",
   IF('Data Table'!U408="-", "-",
      IF(ISNUMBER('Data Table'!U408*1), 'Data Table'!U408,
         IF(ISNUMBER(SEARCH("hrs", 'Data Table'!U408)),
            IFERROR(
               ROUND(SUMPRODUCT(
                  VALUE(LEFT(_xlfn.TEXTSPLIT('Data Table'!U408, CHAR(10)), FIND("-", _xlfn.TEXTSPLIT('Data Table'!U408, CHAR(10)))-1)) *
                  (VALUE(MID(_xlfn.TEXTSPLIT('Data Table'!U408, CHAR(10)), FIND("-", _xlfn.TEXTSPLIT('Data Table'!U408, CHAR(10)))+2,
                  SEARCH("hrs", _xlfn.TEXTSPLIT('Data Table'!U408, CHAR(10)))-SEARCH("-", _xlfn.TEXTSPLIT('Data Table'!U408, CHAR(10)))-2))/12)
               ), 2),
               "-"
            )
         )
      )
   )
)</f>
        <v>8</v>
      </c>
      <c r="T407" s="414">
        <f>'Data Table'!X408</f>
        <v>30857.509425304088</v>
      </c>
      <c r="U407" s="414">
        <f>'Data Table'!Y408</f>
        <v>67892</v>
      </c>
      <c r="V407" s="414">
        <f>'Data Table'!Z408</f>
        <v>965.45540099666584</v>
      </c>
    </row>
    <row r="408" spans="1:22" ht="15.75" customHeight="1">
      <c r="A408" s="405">
        <v>45718</v>
      </c>
      <c r="B408" s="203" cm="1">
        <f t="array" ref="B408">IF('Data Table'!B409="", "-",
   IF('Data Table'!B409="-", "-",
      IF(ISNUMBER('Data Table'!B409*1), 'Data Table'!B409,
         IF(ISNUMBER(SEARCH("hrs", 'Data Table'!B409)),
            IFERROR(
               ROUND(SUMPRODUCT(
                  VALUE(LEFT(_xlfn.TEXTSPLIT('Data Table'!B409, CHAR(10)), FIND("-", _xlfn.TEXTSPLIT('Data Table'!B409, CHAR(10)))-1)) *
                  (VALUE(MID(_xlfn.TEXTSPLIT('Data Table'!B409, CHAR(10)), FIND("-", _xlfn.TEXTSPLIT('Data Table'!B409, CHAR(10)))+2,
                  SEARCH("hrs", _xlfn.TEXTSPLIT('Data Table'!B409, CHAR(10)))-SEARCH("-", _xlfn.TEXTSPLIT('Data Table'!B409, CHAR(10)))-2))/12)
               ), 2),
               "-"
            )
         )
      )
   )
)</f>
        <v>173</v>
      </c>
      <c r="C408" s="203" cm="1">
        <f t="array" ref="C408">IF('Data Table'!C409="", "-",
   IF('Data Table'!C409="-", "-",
      IF(ISNUMBER('Data Table'!C409*1), 'Data Table'!C409,
         IF(ISNUMBER(SEARCH("hrs", 'Data Table'!C409)),
            IFERROR(
               ROUND(SUMPRODUCT(
                  VALUE(LEFT(_xlfn.TEXTSPLIT('Data Table'!C409, CHAR(10)), FIND("-", _xlfn.TEXTSPLIT('Data Table'!C409, CHAR(10)))-1)) *
                  (VALUE(MID(_xlfn.TEXTSPLIT('Data Table'!C409, CHAR(10)), FIND("-", _xlfn.TEXTSPLIT('Data Table'!C409, CHAR(10)))+2,
                  SEARCH("hrs", _xlfn.TEXTSPLIT('Data Table'!C409, CHAR(10)))-SEARCH("-", _xlfn.TEXTSPLIT('Data Table'!C409, CHAR(10)))-2))/12)
               ), 2),
               "-"
            )
         )
      )
   )
)</f>
        <v>189</v>
      </c>
      <c r="D408" s="203" cm="1">
        <f t="array" ref="D408">IF('Data Table'!D409="", "-",
   IF('Data Table'!D409="-", "-",
      IF(ISNUMBER('Data Table'!D409*1), 'Data Table'!D409,
         IF(ISNUMBER(SEARCH("hrs", 'Data Table'!D409)),
            IFERROR(
               ROUND(SUMPRODUCT(
                  VALUE(LEFT(_xlfn.TEXTSPLIT('Data Table'!D409, CHAR(10)), FIND("-", _xlfn.TEXTSPLIT('Data Table'!D409, CHAR(10)))-1)) *
                  (VALUE(MID(_xlfn.TEXTSPLIT('Data Table'!D409, CHAR(10)), FIND("-", _xlfn.TEXTSPLIT('Data Table'!D409, CHAR(10)))+2,
                  SEARCH("hrs", _xlfn.TEXTSPLIT('Data Table'!D409, CHAR(10)))-SEARCH("-", _xlfn.TEXTSPLIT('Data Table'!D409, CHAR(10)))-2))/12)
               ), 2),
               "-"
            )
         )
      )
   )
)</f>
        <v>30</v>
      </c>
      <c r="E408" s="203" cm="1">
        <f t="array" ref="E408">IF('Data Table'!E409="", "-",
   IF('Data Table'!E409="-", "-",
      IF(ISNUMBER('Data Table'!E409*1), 'Data Table'!E409,
         IF(ISNUMBER(SEARCH("hrs", 'Data Table'!E409)),
            IFERROR(
               ROUND(SUMPRODUCT(
                  VALUE(LEFT(_xlfn.TEXTSPLIT('Data Table'!E409, CHAR(10)), FIND("-", _xlfn.TEXTSPLIT('Data Table'!E409, CHAR(10)))-1)) *
                  (VALUE(MID(_xlfn.TEXTSPLIT('Data Table'!E409, CHAR(10)), FIND("-", _xlfn.TEXTSPLIT('Data Table'!E409, CHAR(10)))+2,
                  SEARCH("hrs", _xlfn.TEXTSPLIT('Data Table'!E409, CHAR(10)))-SEARCH("-", _xlfn.TEXTSPLIT('Data Table'!E409, CHAR(10)))-2))/12)
               ), 2),
               "-"
            )
         )
      )
   )
)</f>
        <v>30</v>
      </c>
      <c r="F408" s="203" cm="1">
        <f t="array" ref="F408">IF('Data Table'!F409="", "-",
   IF('Data Table'!F409="-", "-",
      IF(ISNUMBER('Data Table'!F409*1), 'Data Table'!F409,
         IF(ISNUMBER(SEARCH("hrs", 'Data Table'!F409)),
            IFERROR(
               ROUND(SUMPRODUCT(
                  VALUE(LEFT(_xlfn.TEXTSPLIT('Data Table'!F409, CHAR(10)), FIND("-", _xlfn.TEXTSPLIT('Data Table'!F409, CHAR(10)))-1)) *
                  (VALUE(MID(_xlfn.TEXTSPLIT('Data Table'!F409, CHAR(10)), FIND("-", _xlfn.TEXTSPLIT('Data Table'!F409, CHAR(10)))+2,
                  SEARCH("hrs", _xlfn.TEXTSPLIT('Data Table'!F409, CHAR(10)))-SEARCH("-", _xlfn.TEXTSPLIT('Data Table'!F409, CHAR(10)))-2))/12)
               ), 2),
               "-"
            )
         )
      )
   )
)</f>
        <v>9</v>
      </c>
      <c r="G408" s="203" cm="1">
        <f t="array" ref="G408">IF('Data Table'!G409="", "-",
   IF('Data Table'!G409="-", "-",
      IF(ISNUMBER('Data Table'!G409*1), 'Data Table'!G409,
         IF(ISNUMBER(SEARCH("hrs", 'Data Table'!G409)),
            IFERROR(
               ROUND(SUMPRODUCT(
                  VALUE(LEFT(_xlfn.TEXTSPLIT('Data Table'!G409, CHAR(10)), FIND("-", _xlfn.TEXTSPLIT('Data Table'!G409, CHAR(10)))-1)) *
                  (VALUE(MID(_xlfn.TEXTSPLIT('Data Table'!G409, CHAR(10)), FIND("-", _xlfn.TEXTSPLIT('Data Table'!G409, CHAR(10)))+2,
                  SEARCH("hrs", _xlfn.TEXTSPLIT('Data Table'!G409, CHAR(10)))-SEARCH("-", _xlfn.TEXTSPLIT('Data Table'!G409, CHAR(10)))-2))/12)
               ), 2),
               "-"
            )
         )
      )
   )
)</f>
        <v>9</v>
      </c>
      <c r="H408" s="203" cm="1">
        <f t="array" ref="H408">IF('Data Table'!H409="", "-",
   IF('Data Table'!H409="-", "-",
      IF(ISNUMBER('Data Table'!H409*1), 'Data Table'!H409,
         IF(ISNUMBER(SEARCH("hrs", 'Data Table'!H409)),
            IFERROR(
               ROUND(SUMPRODUCT(
                  VALUE(LEFT(_xlfn.TEXTSPLIT('Data Table'!H409, CHAR(10)), FIND("-", _xlfn.TEXTSPLIT('Data Table'!H409, CHAR(10)))-1)) *
                  (VALUE(MID(_xlfn.TEXTSPLIT('Data Table'!H409, CHAR(10)), FIND("-", _xlfn.TEXTSPLIT('Data Table'!H409, CHAR(10)))+2,
                  SEARCH("hrs", _xlfn.TEXTSPLIT('Data Table'!H409, CHAR(10)))-SEARCH("-", _xlfn.TEXTSPLIT('Data Table'!H409, CHAR(10)))-2))/12)
               ), 2),
               "-"
            )
         )
      )
   )
)</f>
        <v>11</v>
      </c>
      <c r="I408" s="203" cm="1">
        <f t="array" ref="I408">IF('Data Table'!I409="", "-",
   IF('Data Table'!I409="-", "-",
      IF(ISNUMBER('Data Table'!I409*1), 'Data Table'!I409,
         IF(ISNUMBER(SEARCH("hrs", 'Data Table'!I409)),
            IFERROR(
               ROUND(SUMPRODUCT(
                  VALUE(LEFT(_xlfn.TEXTSPLIT('Data Table'!I409, CHAR(10)), FIND("-", _xlfn.TEXTSPLIT('Data Table'!I409, CHAR(10)))-1)) *
                  (VALUE(MID(_xlfn.TEXTSPLIT('Data Table'!I409, CHAR(10)), FIND("-", _xlfn.TEXTSPLIT('Data Table'!I409, CHAR(10)))+2,
                  SEARCH("hrs", _xlfn.TEXTSPLIT('Data Table'!I409, CHAR(10)))-SEARCH("-", _xlfn.TEXTSPLIT('Data Table'!I409, CHAR(10)))-2))/12)
               ), 2),
               "-"
            )
         )
      )
   )
)</f>
        <v>10</v>
      </c>
      <c r="J408" s="203" cm="1">
        <f t="array" ref="J408">IF('Data Table'!J409="", "-",
   IF('Data Table'!J409="-", "-",
      IF(ISNUMBER('Data Table'!J409*1), 'Data Table'!J409,
         IF(ISNUMBER(SEARCH("hrs", 'Data Table'!J409)),
            IFERROR(
               ROUND(SUMPRODUCT(
                  VALUE(LEFT(_xlfn.TEXTSPLIT('Data Table'!J409, CHAR(10)), FIND("-", _xlfn.TEXTSPLIT('Data Table'!J409, CHAR(10)))-1)) *
                  (VALUE(MID(_xlfn.TEXTSPLIT('Data Table'!J409, CHAR(10)), FIND("-", _xlfn.TEXTSPLIT('Data Table'!J409, CHAR(10)))+2,
                  SEARCH("hrs", _xlfn.TEXTSPLIT('Data Table'!J409, CHAR(10)))-SEARCH("-", _xlfn.TEXTSPLIT('Data Table'!J409, CHAR(10)))-2))/12)
               ), 2),
               "-"
            )
         )
      )
   )
)</f>
        <v>4</v>
      </c>
      <c r="K408" s="203" cm="1">
        <f t="array" ref="K408">IF('Data Table'!K409="", "-",
   IF('Data Table'!K409="-", "-",
      IF(ISNUMBER('Data Table'!K409*1), 'Data Table'!K409,
         IF(ISNUMBER(SEARCH("hrs", 'Data Table'!K409)),
            IFERROR(
               ROUND(SUMPRODUCT(
                  VALUE(LEFT(_xlfn.TEXTSPLIT('Data Table'!K409, CHAR(10)), FIND("-", _xlfn.TEXTSPLIT('Data Table'!K409, CHAR(10)))-1)) *
                  (VALUE(MID(_xlfn.TEXTSPLIT('Data Table'!K409, CHAR(10)), FIND("-", _xlfn.TEXTSPLIT('Data Table'!K409, CHAR(10)))+2,
                  SEARCH("hrs", _xlfn.TEXTSPLIT('Data Table'!K409, CHAR(10)))-SEARCH("-", _xlfn.TEXTSPLIT('Data Table'!K409, CHAR(10)))-2))/12)
               ), 2),
               "-"
            )
         )
      )
   )
)</f>
        <v>4</v>
      </c>
      <c r="L408" s="203" cm="1">
        <f t="array" ref="L408">IF('Data Table'!N409="", "-",
   IF('Data Table'!N409="-", "-",
      IF(ISNUMBER('Data Table'!N409*1), 'Data Table'!N409,
         IF(ISNUMBER(SEARCH("hrs", 'Data Table'!N409)),
            IFERROR(
               ROUND(SUMPRODUCT(
                  VALUE(LEFT(_xlfn.TEXTSPLIT('Data Table'!N409, CHAR(10)), FIND("-", _xlfn.TEXTSPLIT('Data Table'!N409, CHAR(10)))-1)) *
                  (VALUE(MID(_xlfn.TEXTSPLIT('Data Table'!N409, CHAR(10)), FIND("-", _xlfn.TEXTSPLIT('Data Table'!N409, CHAR(10)))+2,
                  SEARCH("hrs", _xlfn.TEXTSPLIT('Data Table'!N409, CHAR(10)))-SEARCH("-", _xlfn.TEXTSPLIT('Data Table'!N409, CHAR(10)))-2))/12)
               ), 2),
               "-"
            )
         )
      )
   )
)</f>
        <v>2</v>
      </c>
      <c r="M408" s="203" cm="1">
        <f t="array" ref="M408">IF('Data Table'!O409="", "-",
   IF('Data Table'!O409="-", "-",
      IF(ISNUMBER('Data Table'!O409*1), 'Data Table'!O409,
         IF(ISNUMBER(SEARCH("hrs", 'Data Table'!O409)),
            IFERROR(
               ROUND(SUMPRODUCT(
                  VALUE(LEFT(_xlfn.TEXTSPLIT('Data Table'!O409, CHAR(10)), FIND("-", _xlfn.TEXTSPLIT('Data Table'!O409, CHAR(10)))-1)) *
                  (VALUE(MID(_xlfn.TEXTSPLIT('Data Table'!O409, CHAR(10)), FIND("-", _xlfn.TEXTSPLIT('Data Table'!O409, CHAR(10)))+2,
                  SEARCH("hrs", _xlfn.TEXTSPLIT('Data Table'!O409, CHAR(10)))-SEARCH("-", _xlfn.TEXTSPLIT('Data Table'!O409, CHAR(10)))-2))/12)
               ), 2),
               "-"
            )
         )
      )
   )
)</f>
        <v>2</v>
      </c>
      <c r="N408" s="203" cm="1">
        <f t="array" ref="N408">IF('Data Table'!P409="", "-",
   IF('Data Table'!P409="-", "-",
      IF(ISNUMBER('Data Table'!P409*1), 'Data Table'!P409,
         IF(ISNUMBER(SEARCH("hrs", 'Data Table'!P409)),
            IFERROR(
               ROUND(SUMPRODUCT(
                  VALUE(LEFT(_xlfn.TEXTSPLIT('Data Table'!P409, CHAR(10)), FIND("-", _xlfn.TEXTSPLIT('Data Table'!P409, CHAR(10)))-1)) *
                  (VALUE(MID(_xlfn.TEXTSPLIT('Data Table'!P409, CHAR(10)), FIND("-", _xlfn.TEXTSPLIT('Data Table'!P409, CHAR(10)))+2,
                  SEARCH("hrs", _xlfn.TEXTSPLIT('Data Table'!P409, CHAR(10)))-SEARCH("-", _xlfn.TEXTSPLIT('Data Table'!P409, CHAR(10)))-2))/12)
               ), 2),
               "-"
            )
         )
      )
   )
)</f>
        <v>6</v>
      </c>
      <c r="O408" s="203" cm="1">
        <f t="array" ref="O408">IF('Data Table'!Q409="", "-",
   IF('Data Table'!Q409="-", "-",
      IF(ISNUMBER('Data Table'!Q409*1), 'Data Table'!Q409,
         IF(ISNUMBER(SEARCH("hrs", 'Data Table'!Q409)),
            IFERROR(
               ROUND(SUMPRODUCT(
                  VALUE(LEFT(_xlfn.TEXTSPLIT('Data Table'!Q409, CHAR(10)), FIND("-", _xlfn.TEXTSPLIT('Data Table'!Q409, CHAR(10)))-1)) *
                  (VALUE(MID(_xlfn.TEXTSPLIT('Data Table'!Q409, CHAR(10)), FIND("-", _xlfn.TEXTSPLIT('Data Table'!Q409, CHAR(10)))+2,
                  SEARCH("hrs", _xlfn.TEXTSPLIT('Data Table'!Q409, CHAR(10)))-SEARCH("-", _xlfn.TEXTSPLIT('Data Table'!Q409, CHAR(10)))-2))/12)
               ), 2),
               "-"
            )
         )
      )
   )
)</f>
        <v>6</v>
      </c>
      <c r="P408" s="203" cm="1">
        <f t="array" ref="P408">IF('Data Table'!R409="", "-",
   IF('Data Table'!R409="-", "-",
      IF(ISNUMBER('Data Table'!R409*1), 'Data Table'!R409,
         IF(ISNUMBER(SEARCH("hrs", 'Data Table'!R409)),
            IFERROR(
               ROUND(SUMPRODUCT(
                  VALUE(LEFT(_xlfn.TEXTSPLIT('Data Table'!R409, CHAR(10)), FIND("-", _xlfn.TEXTSPLIT('Data Table'!R409, CHAR(10)))-1)) *
                  (VALUE(MID(_xlfn.TEXTSPLIT('Data Table'!R409, CHAR(10)), FIND("-", _xlfn.TEXTSPLIT('Data Table'!R409, CHAR(10)))+2,
                  SEARCH("hrs", _xlfn.TEXTSPLIT('Data Table'!R409, CHAR(10)))-SEARCH("-", _xlfn.TEXTSPLIT('Data Table'!R409, CHAR(10)))-2))/12)
               ), 2),
               "-"
            )
         )
      )
   )
)</f>
        <v>3</v>
      </c>
      <c r="Q408" s="203" cm="1">
        <f t="array" ref="Q408">IF('Data Table'!S409="", "-",
   IF('Data Table'!S409="-", "-",
      IF(ISNUMBER('Data Table'!S409*1), 'Data Table'!S409,
         IF(ISNUMBER(SEARCH("hrs", 'Data Table'!S409)),
            IFERROR(
               ROUND(SUMPRODUCT(
                  VALUE(LEFT(_xlfn.TEXTSPLIT('Data Table'!S409, CHAR(10)), FIND("-", _xlfn.TEXTSPLIT('Data Table'!S409, CHAR(10)))-1)) *
                  (VALUE(MID(_xlfn.TEXTSPLIT('Data Table'!S409, CHAR(10)), FIND("-", _xlfn.TEXTSPLIT('Data Table'!S409, CHAR(10)))+2,
                  SEARCH("hrs", _xlfn.TEXTSPLIT('Data Table'!S409, CHAR(10)))-SEARCH("-", _xlfn.TEXTSPLIT('Data Table'!S409, CHAR(10)))-2))/12)
               ), 2),
               "-"
            )
         )
      )
   )
)</f>
        <v>3</v>
      </c>
      <c r="R408" s="203" cm="1">
        <f t="array" ref="R408">IF('Data Table'!T409="", "-",
   IF('Data Table'!T409="-", "-",
      IF(ISNUMBER('Data Table'!T409*1), 'Data Table'!T409,
         IF(ISNUMBER(SEARCH("hrs", 'Data Table'!T409)),
            IFERROR(
               ROUND(SUMPRODUCT(
                  VALUE(LEFT(_xlfn.TEXTSPLIT('Data Table'!T409, CHAR(10)), FIND("-", _xlfn.TEXTSPLIT('Data Table'!T409, CHAR(10)))-1)) *
                  (VALUE(MID(_xlfn.TEXTSPLIT('Data Table'!T409, CHAR(10)), FIND("-", _xlfn.TEXTSPLIT('Data Table'!T409, CHAR(10)))+2,
                  SEARCH("hrs", _xlfn.TEXTSPLIT('Data Table'!T409, CHAR(10)))-SEARCH("-", _xlfn.TEXTSPLIT('Data Table'!T409, CHAR(10)))-2))/12)
               ), 2),
               "-"
            )
         )
      )
   )
)</f>
        <v>8</v>
      </c>
      <c r="S408" s="203" cm="1">
        <f t="array" ref="S408">IF('Data Table'!U409="", "-",
   IF('Data Table'!U409="-", "-",
      IF(ISNUMBER('Data Table'!U409*1), 'Data Table'!U409,
         IF(ISNUMBER(SEARCH("hrs", 'Data Table'!U409)),
            IFERROR(
               ROUND(SUMPRODUCT(
                  VALUE(LEFT(_xlfn.TEXTSPLIT('Data Table'!U409, CHAR(10)), FIND("-", _xlfn.TEXTSPLIT('Data Table'!U409, CHAR(10)))-1)) *
                  (VALUE(MID(_xlfn.TEXTSPLIT('Data Table'!U409, CHAR(10)), FIND("-", _xlfn.TEXTSPLIT('Data Table'!U409, CHAR(10)))+2,
                  SEARCH("hrs", _xlfn.TEXTSPLIT('Data Table'!U409, CHAR(10)))-SEARCH("-", _xlfn.TEXTSPLIT('Data Table'!U409, CHAR(10)))-2))/12)
               ), 2),
               "-"
            )
         )
      )
   )
)</f>
        <v>8</v>
      </c>
      <c r="T408" s="414">
        <f>'Data Table'!X409</f>
        <v>32308.590788550599</v>
      </c>
      <c r="U408" s="414">
        <f>'Data Table'!Y409</f>
        <v>76803</v>
      </c>
      <c r="V408" s="414">
        <f>'Data Table'!Z409</f>
        <v>978.16104251438196</v>
      </c>
    </row>
    <row r="409" spans="1:22" ht="15.75" customHeight="1">
      <c r="A409" s="405">
        <v>45719</v>
      </c>
      <c r="B409" s="203" cm="1">
        <f t="array" ref="B409">IF('Data Table'!B410="", "-",
   IF('Data Table'!B410="-", "-",
      IF(ISNUMBER('Data Table'!B410*1), 'Data Table'!B410,
         IF(ISNUMBER(SEARCH("hrs", 'Data Table'!B410)),
            IFERROR(
               ROUND(SUMPRODUCT(
                  VALUE(LEFT(_xlfn.TEXTSPLIT('Data Table'!B410, CHAR(10)), FIND("-", _xlfn.TEXTSPLIT('Data Table'!B410, CHAR(10)))-1)) *
                  (VALUE(MID(_xlfn.TEXTSPLIT('Data Table'!B410, CHAR(10)), FIND("-", _xlfn.TEXTSPLIT('Data Table'!B410, CHAR(10)))+2,
                  SEARCH("hrs", _xlfn.TEXTSPLIT('Data Table'!B410, CHAR(10)))-SEARCH("-", _xlfn.TEXTSPLIT('Data Table'!B410, CHAR(10)))-2))/12)
               ), 2),
               "-"
            )
         )
      )
   )
)</f>
        <v>198</v>
      </c>
      <c r="C409" s="203" cm="1">
        <f t="array" ref="C409">IF('Data Table'!C410="", "-",
   IF('Data Table'!C410="-", "-",
      IF(ISNUMBER('Data Table'!C410*1), 'Data Table'!C410,
         IF(ISNUMBER(SEARCH("hrs", 'Data Table'!C410)),
            IFERROR(
               ROUND(SUMPRODUCT(
                  VALUE(LEFT(_xlfn.TEXTSPLIT('Data Table'!C410, CHAR(10)), FIND("-", _xlfn.TEXTSPLIT('Data Table'!C410, CHAR(10)))-1)) *
                  (VALUE(MID(_xlfn.TEXTSPLIT('Data Table'!C410, CHAR(10)), FIND("-", _xlfn.TEXTSPLIT('Data Table'!C410, CHAR(10)))+2,
                  SEARCH("hrs", _xlfn.TEXTSPLIT('Data Table'!C410, CHAR(10)))-SEARCH("-", _xlfn.TEXTSPLIT('Data Table'!C410, CHAR(10)))-2))/12)
               ), 2),
               "-"
            )
         )
      )
   )
)</f>
        <v>157</v>
      </c>
      <c r="D409" s="203" cm="1">
        <f t="array" ref="D409">IF('Data Table'!D410="", "-",
   IF('Data Table'!D410="-", "-",
      IF(ISNUMBER('Data Table'!D410*1), 'Data Table'!D410,
         IF(ISNUMBER(SEARCH("hrs", 'Data Table'!D410)),
            IFERROR(
               ROUND(SUMPRODUCT(
                  VALUE(LEFT(_xlfn.TEXTSPLIT('Data Table'!D410, CHAR(10)), FIND("-", _xlfn.TEXTSPLIT('Data Table'!D410, CHAR(10)))-1)) *
                  (VALUE(MID(_xlfn.TEXTSPLIT('Data Table'!D410, CHAR(10)), FIND("-", _xlfn.TEXTSPLIT('Data Table'!D410, CHAR(10)))+2,
                  SEARCH("hrs", _xlfn.TEXTSPLIT('Data Table'!D410, CHAR(10)))-SEARCH("-", _xlfn.TEXTSPLIT('Data Table'!D410, CHAR(10)))-2))/12)
               ), 2),
               "-"
            )
         )
      )
   )
)</f>
        <v>30</v>
      </c>
      <c r="E409" s="203" cm="1">
        <f t="array" ref="E409">IF('Data Table'!E410="", "-",
   IF('Data Table'!E410="-", "-",
      IF(ISNUMBER('Data Table'!E410*1), 'Data Table'!E410,
         IF(ISNUMBER(SEARCH("hrs", 'Data Table'!E410)),
            IFERROR(
               ROUND(SUMPRODUCT(
                  VALUE(LEFT(_xlfn.TEXTSPLIT('Data Table'!E410, CHAR(10)), FIND("-", _xlfn.TEXTSPLIT('Data Table'!E410, CHAR(10)))-1)) *
                  (VALUE(MID(_xlfn.TEXTSPLIT('Data Table'!E410, CHAR(10)), FIND("-", _xlfn.TEXTSPLIT('Data Table'!E410, CHAR(10)))+2,
                  SEARCH("hrs", _xlfn.TEXTSPLIT('Data Table'!E410, CHAR(10)))-SEARCH("-", _xlfn.TEXTSPLIT('Data Table'!E410, CHAR(10)))-2))/12)
               ), 2),
               "-"
            )
         )
      )
   )
)</f>
        <v>29</v>
      </c>
      <c r="F409" s="203" cm="1">
        <f t="array" ref="F409">IF('Data Table'!F410="", "-",
   IF('Data Table'!F410="-", "-",
      IF(ISNUMBER('Data Table'!F410*1), 'Data Table'!F410,
         IF(ISNUMBER(SEARCH("hrs", 'Data Table'!F410)),
            IFERROR(
               ROUND(SUMPRODUCT(
                  VALUE(LEFT(_xlfn.TEXTSPLIT('Data Table'!F410, CHAR(10)), FIND("-", _xlfn.TEXTSPLIT('Data Table'!F410, CHAR(10)))-1)) *
                  (VALUE(MID(_xlfn.TEXTSPLIT('Data Table'!F410, CHAR(10)), FIND("-", _xlfn.TEXTSPLIT('Data Table'!F410, CHAR(10)))+2,
                  SEARCH("hrs", _xlfn.TEXTSPLIT('Data Table'!F410, CHAR(10)))-SEARCH("-", _xlfn.TEXTSPLIT('Data Table'!F410, CHAR(10)))-2))/12)
               ), 2),
               "-"
            )
         )
      )
   )
)</f>
        <v>9</v>
      </c>
      <c r="G409" s="203" cm="1">
        <f t="array" ref="G409">IF('Data Table'!G410="", "-",
   IF('Data Table'!G410="-", "-",
      IF(ISNUMBER('Data Table'!G410*1), 'Data Table'!G410,
         IF(ISNUMBER(SEARCH("hrs", 'Data Table'!G410)),
            IFERROR(
               ROUND(SUMPRODUCT(
                  VALUE(LEFT(_xlfn.TEXTSPLIT('Data Table'!G410, CHAR(10)), FIND("-", _xlfn.TEXTSPLIT('Data Table'!G410, CHAR(10)))-1)) *
                  (VALUE(MID(_xlfn.TEXTSPLIT('Data Table'!G410, CHAR(10)), FIND("-", _xlfn.TEXTSPLIT('Data Table'!G410, CHAR(10)))+2,
                  SEARCH("hrs", _xlfn.TEXTSPLIT('Data Table'!G410, CHAR(10)))-SEARCH("-", _xlfn.TEXTSPLIT('Data Table'!G410, CHAR(10)))-2))/12)
               ), 2),
               "-"
            )
         )
      )
   )
)</f>
        <v>9</v>
      </c>
      <c r="H409" s="203" cm="1">
        <f t="array" ref="H409">IF('Data Table'!H410="", "-",
   IF('Data Table'!H410="-", "-",
      IF(ISNUMBER('Data Table'!H410*1), 'Data Table'!H410,
         IF(ISNUMBER(SEARCH("hrs", 'Data Table'!H410)),
            IFERROR(
               ROUND(SUMPRODUCT(
                  VALUE(LEFT(_xlfn.TEXTSPLIT('Data Table'!H410, CHAR(10)), FIND("-", _xlfn.TEXTSPLIT('Data Table'!H410, CHAR(10)))-1)) *
                  (VALUE(MID(_xlfn.TEXTSPLIT('Data Table'!H410, CHAR(10)), FIND("-", _xlfn.TEXTSPLIT('Data Table'!H410, CHAR(10)))+2,
                  SEARCH("hrs", _xlfn.TEXTSPLIT('Data Table'!H410, CHAR(10)))-SEARCH("-", _xlfn.TEXTSPLIT('Data Table'!H410, CHAR(10)))-2))/12)
               ), 2),
               "-"
            )
         )
      )
   )
)</f>
        <v>10</v>
      </c>
      <c r="I409" s="203" cm="1">
        <f t="array" ref="I409">IF('Data Table'!I410="", "-",
   IF('Data Table'!I410="-", "-",
      IF(ISNUMBER('Data Table'!I410*1), 'Data Table'!I410,
         IF(ISNUMBER(SEARCH("hrs", 'Data Table'!I410)),
            IFERROR(
               ROUND(SUMPRODUCT(
                  VALUE(LEFT(_xlfn.TEXTSPLIT('Data Table'!I410, CHAR(10)), FIND("-", _xlfn.TEXTSPLIT('Data Table'!I410, CHAR(10)))-1)) *
                  (VALUE(MID(_xlfn.TEXTSPLIT('Data Table'!I410, CHAR(10)), FIND("-", _xlfn.TEXTSPLIT('Data Table'!I410, CHAR(10)))+2,
                  SEARCH("hrs", _xlfn.TEXTSPLIT('Data Table'!I410, CHAR(10)))-SEARCH("-", _xlfn.TEXTSPLIT('Data Table'!I410, CHAR(10)))-2))/12)
               ), 2),
               "-"
            )
         )
      )
   )
)</f>
        <v>10</v>
      </c>
      <c r="J409" s="203" cm="1">
        <f t="array" ref="J409">IF('Data Table'!J410="", "-",
   IF('Data Table'!J410="-", "-",
      IF(ISNUMBER('Data Table'!J410*1), 'Data Table'!J410,
         IF(ISNUMBER(SEARCH("hrs", 'Data Table'!J410)),
            IFERROR(
               ROUND(SUMPRODUCT(
                  VALUE(LEFT(_xlfn.TEXTSPLIT('Data Table'!J410, CHAR(10)), FIND("-", _xlfn.TEXTSPLIT('Data Table'!J410, CHAR(10)))-1)) *
                  (VALUE(MID(_xlfn.TEXTSPLIT('Data Table'!J410, CHAR(10)), FIND("-", _xlfn.TEXTSPLIT('Data Table'!J410, CHAR(10)))+2,
                  SEARCH("hrs", _xlfn.TEXTSPLIT('Data Table'!J410, CHAR(10)))-SEARCH("-", _xlfn.TEXTSPLIT('Data Table'!J410, CHAR(10)))-2))/12)
               ), 2),
               "-"
            )
         )
      )
   )
)</f>
        <v>4</v>
      </c>
      <c r="K409" s="203" cm="1">
        <f t="array" ref="K409">IF('Data Table'!K410="", "-",
   IF('Data Table'!K410="-", "-",
      IF(ISNUMBER('Data Table'!K410*1), 'Data Table'!K410,
         IF(ISNUMBER(SEARCH("hrs", 'Data Table'!K410)),
            IFERROR(
               ROUND(SUMPRODUCT(
                  VALUE(LEFT(_xlfn.TEXTSPLIT('Data Table'!K410, CHAR(10)), FIND("-", _xlfn.TEXTSPLIT('Data Table'!K410, CHAR(10)))-1)) *
                  (VALUE(MID(_xlfn.TEXTSPLIT('Data Table'!K410, CHAR(10)), FIND("-", _xlfn.TEXTSPLIT('Data Table'!K410, CHAR(10)))+2,
                  SEARCH("hrs", _xlfn.TEXTSPLIT('Data Table'!K410, CHAR(10)))-SEARCH("-", _xlfn.TEXTSPLIT('Data Table'!K410, CHAR(10)))-2))/12)
               ), 2),
               "-"
            )
         )
      )
   )
)</f>
        <v>3</v>
      </c>
      <c r="L409" s="203" cm="1">
        <f t="array" ref="L409">IF('Data Table'!N410="", "-",
   IF('Data Table'!N410="-", "-",
      IF(ISNUMBER('Data Table'!N410*1), 'Data Table'!N410,
         IF(ISNUMBER(SEARCH("hrs", 'Data Table'!N410)),
            IFERROR(
               ROUND(SUMPRODUCT(
                  VALUE(LEFT(_xlfn.TEXTSPLIT('Data Table'!N410, CHAR(10)), FIND("-", _xlfn.TEXTSPLIT('Data Table'!N410, CHAR(10)))-1)) *
                  (VALUE(MID(_xlfn.TEXTSPLIT('Data Table'!N410, CHAR(10)), FIND("-", _xlfn.TEXTSPLIT('Data Table'!N410, CHAR(10)))+2,
                  SEARCH("hrs", _xlfn.TEXTSPLIT('Data Table'!N410, CHAR(10)))-SEARCH("-", _xlfn.TEXTSPLIT('Data Table'!N410, CHAR(10)))-2))/12)
               ), 2),
               "-"
            )
         )
      )
   )
)</f>
        <v>2</v>
      </c>
      <c r="M409" s="203" cm="1">
        <f t="array" ref="M409">IF('Data Table'!O410="", "-",
   IF('Data Table'!O410="-", "-",
      IF(ISNUMBER('Data Table'!O410*1), 'Data Table'!O410,
         IF(ISNUMBER(SEARCH("hrs", 'Data Table'!O410)),
            IFERROR(
               ROUND(SUMPRODUCT(
                  VALUE(LEFT(_xlfn.TEXTSPLIT('Data Table'!O410, CHAR(10)), FIND("-", _xlfn.TEXTSPLIT('Data Table'!O410, CHAR(10)))-1)) *
                  (VALUE(MID(_xlfn.TEXTSPLIT('Data Table'!O410, CHAR(10)), FIND("-", _xlfn.TEXTSPLIT('Data Table'!O410, CHAR(10)))+2,
                  SEARCH("hrs", _xlfn.TEXTSPLIT('Data Table'!O410, CHAR(10)))-SEARCH("-", _xlfn.TEXTSPLIT('Data Table'!O410, CHAR(10)))-2))/12)
               ), 2),
               "-"
            )
         )
      )
   )
)</f>
        <v>2</v>
      </c>
      <c r="N409" s="203" cm="1">
        <f t="array" ref="N409">IF('Data Table'!P410="", "-",
   IF('Data Table'!P410="-", "-",
      IF(ISNUMBER('Data Table'!P410*1), 'Data Table'!P410,
         IF(ISNUMBER(SEARCH("hrs", 'Data Table'!P410)),
            IFERROR(
               ROUND(SUMPRODUCT(
                  VALUE(LEFT(_xlfn.TEXTSPLIT('Data Table'!P410, CHAR(10)), FIND("-", _xlfn.TEXTSPLIT('Data Table'!P410, CHAR(10)))-1)) *
                  (VALUE(MID(_xlfn.TEXTSPLIT('Data Table'!P410, CHAR(10)), FIND("-", _xlfn.TEXTSPLIT('Data Table'!P410, CHAR(10)))+2,
                  SEARCH("hrs", _xlfn.TEXTSPLIT('Data Table'!P410, CHAR(10)))-SEARCH("-", _xlfn.TEXTSPLIT('Data Table'!P410, CHAR(10)))-2))/12)
               ), 2),
               "-"
            )
         )
      )
   )
)</f>
        <v>7</v>
      </c>
      <c r="O409" s="203" cm="1">
        <f t="array" ref="O409">IF('Data Table'!Q410="", "-",
   IF('Data Table'!Q410="-", "-",
      IF(ISNUMBER('Data Table'!Q410*1), 'Data Table'!Q410,
         IF(ISNUMBER(SEARCH("hrs", 'Data Table'!Q410)),
            IFERROR(
               ROUND(SUMPRODUCT(
                  VALUE(LEFT(_xlfn.TEXTSPLIT('Data Table'!Q410, CHAR(10)), FIND("-", _xlfn.TEXTSPLIT('Data Table'!Q410, CHAR(10)))-1)) *
                  (VALUE(MID(_xlfn.TEXTSPLIT('Data Table'!Q410, CHAR(10)), FIND("-", _xlfn.TEXTSPLIT('Data Table'!Q410, CHAR(10)))+2,
                  SEARCH("hrs", _xlfn.TEXTSPLIT('Data Table'!Q410, CHAR(10)))-SEARCH("-", _xlfn.TEXTSPLIT('Data Table'!Q410, CHAR(10)))-2))/12)
               ), 2),
               "-"
            )
         )
      )
   )
)</f>
        <v>6</v>
      </c>
      <c r="P409" s="203" cm="1">
        <f t="array" ref="P409">IF('Data Table'!R410="", "-",
   IF('Data Table'!R410="-", "-",
      IF(ISNUMBER('Data Table'!R410*1), 'Data Table'!R410,
         IF(ISNUMBER(SEARCH("hrs", 'Data Table'!R410)),
            IFERROR(
               ROUND(SUMPRODUCT(
                  VALUE(LEFT(_xlfn.TEXTSPLIT('Data Table'!R410, CHAR(10)), FIND("-", _xlfn.TEXTSPLIT('Data Table'!R410, CHAR(10)))-1)) *
                  (VALUE(MID(_xlfn.TEXTSPLIT('Data Table'!R410, CHAR(10)), FIND("-", _xlfn.TEXTSPLIT('Data Table'!R410, CHAR(10)))+2,
                  SEARCH("hrs", _xlfn.TEXTSPLIT('Data Table'!R410, CHAR(10)))-SEARCH("-", _xlfn.TEXTSPLIT('Data Table'!R410, CHAR(10)))-2))/12)
               ), 2),
               "-"
            )
         )
      )
   )
)</f>
        <v>3</v>
      </c>
      <c r="Q409" s="203" cm="1">
        <f t="array" ref="Q409">IF('Data Table'!S410="", "-",
   IF('Data Table'!S410="-", "-",
      IF(ISNUMBER('Data Table'!S410*1), 'Data Table'!S410,
         IF(ISNUMBER(SEARCH("hrs", 'Data Table'!S410)),
            IFERROR(
               ROUND(SUMPRODUCT(
                  VALUE(LEFT(_xlfn.TEXTSPLIT('Data Table'!S410, CHAR(10)), FIND("-", _xlfn.TEXTSPLIT('Data Table'!S410, CHAR(10)))-1)) *
                  (VALUE(MID(_xlfn.TEXTSPLIT('Data Table'!S410, CHAR(10)), FIND("-", _xlfn.TEXTSPLIT('Data Table'!S410, CHAR(10)))+2,
                  SEARCH("hrs", _xlfn.TEXTSPLIT('Data Table'!S410, CHAR(10)))-SEARCH("-", _xlfn.TEXTSPLIT('Data Table'!S410, CHAR(10)))-2))/12)
               ), 2),
               "-"
            )
         )
      )
   )
)</f>
        <v>3</v>
      </c>
      <c r="R409" s="203" cm="1">
        <f t="array" ref="R409">IF('Data Table'!T410="", "-",
   IF('Data Table'!T410="-", "-",
      IF(ISNUMBER('Data Table'!T410*1), 'Data Table'!T410,
         IF(ISNUMBER(SEARCH("hrs", 'Data Table'!T410)),
            IFERROR(
               ROUND(SUMPRODUCT(
                  VALUE(LEFT(_xlfn.TEXTSPLIT('Data Table'!T410, CHAR(10)), FIND("-", _xlfn.TEXTSPLIT('Data Table'!T410, CHAR(10)))-1)) *
                  (VALUE(MID(_xlfn.TEXTSPLIT('Data Table'!T410, CHAR(10)), FIND("-", _xlfn.TEXTSPLIT('Data Table'!T410, CHAR(10)))+2,
                  SEARCH("hrs", _xlfn.TEXTSPLIT('Data Table'!T410, CHAR(10)))-SEARCH("-", _xlfn.TEXTSPLIT('Data Table'!T410, CHAR(10)))-2))/12)
               ), 2),
               "-"
            )
         )
      )
   )
)</f>
        <v>8</v>
      </c>
      <c r="S409" s="203" cm="1">
        <f t="array" ref="S409">IF('Data Table'!U410="", "-",
   IF('Data Table'!U410="-", "-",
      IF(ISNUMBER('Data Table'!U410*1), 'Data Table'!U410,
         IF(ISNUMBER(SEARCH("hrs", 'Data Table'!U410)),
            IFERROR(
               ROUND(SUMPRODUCT(
                  VALUE(LEFT(_xlfn.TEXTSPLIT('Data Table'!U410, CHAR(10)), FIND("-", _xlfn.TEXTSPLIT('Data Table'!U410, CHAR(10)))-1)) *
                  (VALUE(MID(_xlfn.TEXTSPLIT('Data Table'!U410, CHAR(10)), FIND("-", _xlfn.TEXTSPLIT('Data Table'!U410, CHAR(10)))+2,
                  SEARCH("hrs", _xlfn.TEXTSPLIT('Data Table'!U410, CHAR(10)))-SEARCH("-", _xlfn.TEXTSPLIT('Data Table'!U410, CHAR(10)))-2))/12)
               ), 2),
               "-"
            )
         )
      )
   )
)</f>
        <v>8</v>
      </c>
      <c r="T409" s="414">
        <f>'Data Table'!X410</f>
        <v>32257.954350453114</v>
      </c>
      <c r="U409" s="414">
        <f>'Data Table'!Y410</f>
        <v>74567</v>
      </c>
      <c r="V409" s="414">
        <f>'Data Table'!Z410</f>
        <v>1006.8882175226586</v>
      </c>
    </row>
    <row r="410" spans="1:22" ht="15.75" customHeight="1">
      <c r="A410" s="405">
        <v>45720</v>
      </c>
      <c r="B410" s="203" cm="1">
        <f t="array" ref="B410">IF('Data Table'!B411="", "-",
   IF('Data Table'!B411="-", "-",
      IF(ISNUMBER('Data Table'!B411*1), 'Data Table'!B411,
         IF(ISNUMBER(SEARCH("hrs", 'Data Table'!B411)),
            IFERROR(
               ROUND(SUMPRODUCT(
                  VALUE(LEFT(_xlfn.TEXTSPLIT('Data Table'!B411, CHAR(10)), FIND("-", _xlfn.TEXTSPLIT('Data Table'!B411, CHAR(10)))-1)) *
                  (VALUE(MID(_xlfn.TEXTSPLIT('Data Table'!B411, CHAR(10)), FIND("-", _xlfn.TEXTSPLIT('Data Table'!B411, CHAR(10)))+2,
                  SEARCH("hrs", _xlfn.TEXTSPLIT('Data Table'!B411, CHAR(10)))-SEARCH("-", _xlfn.TEXTSPLIT('Data Table'!B411, CHAR(10)))-2))/12)
               ), 2),
               "-"
            )
         )
      )
   )
)</f>
        <v>194</v>
      </c>
      <c r="C410" s="203" cm="1">
        <f t="array" ref="C410">IF('Data Table'!C411="", "-",
   IF('Data Table'!C411="-", "-",
      IF(ISNUMBER('Data Table'!C411*1), 'Data Table'!C411,
         IF(ISNUMBER(SEARCH("hrs", 'Data Table'!C411)),
            IFERROR(
               ROUND(SUMPRODUCT(
                  VALUE(LEFT(_xlfn.TEXTSPLIT('Data Table'!C411, CHAR(10)), FIND("-", _xlfn.TEXTSPLIT('Data Table'!C411, CHAR(10)))-1)) *
                  (VALUE(MID(_xlfn.TEXTSPLIT('Data Table'!C411, CHAR(10)), FIND("-", _xlfn.TEXTSPLIT('Data Table'!C411, CHAR(10)))+2,
                  SEARCH("hrs", _xlfn.TEXTSPLIT('Data Table'!C411, CHAR(10)))-SEARCH("-", _xlfn.TEXTSPLIT('Data Table'!C411, CHAR(10)))-2))/12)
               ), 2),
               "-"
            )
         )
      )
   )
)</f>
        <v>172</v>
      </c>
      <c r="D410" s="203" cm="1">
        <f t="array" ref="D410">IF('Data Table'!D411="", "-",
   IF('Data Table'!D411="-", "-",
      IF(ISNUMBER('Data Table'!D411*1), 'Data Table'!D411,
         IF(ISNUMBER(SEARCH("hrs", 'Data Table'!D411)),
            IFERROR(
               ROUND(SUMPRODUCT(
                  VALUE(LEFT(_xlfn.TEXTSPLIT('Data Table'!D411, CHAR(10)), FIND("-", _xlfn.TEXTSPLIT('Data Table'!D411, CHAR(10)))-1)) *
                  (VALUE(MID(_xlfn.TEXTSPLIT('Data Table'!D411, CHAR(10)), FIND("-", _xlfn.TEXTSPLIT('Data Table'!D411, CHAR(10)))+2,
                  SEARCH("hrs", _xlfn.TEXTSPLIT('Data Table'!D411, CHAR(10)))-SEARCH("-", _xlfn.TEXTSPLIT('Data Table'!D411, CHAR(10)))-2))/12)
               ), 2),
               "-"
            )
         )
      )
   )
)</f>
        <v>29</v>
      </c>
      <c r="E410" s="203" cm="1">
        <f t="array" ref="E410">IF('Data Table'!E411="", "-",
   IF('Data Table'!E411="-", "-",
      IF(ISNUMBER('Data Table'!E411*1), 'Data Table'!E411,
         IF(ISNUMBER(SEARCH("hrs", 'Data Table'!E411)),
            IFERROR(
               ROUND(SUMPRODUCT(
                  VALUE(LEFT(_xlfn.TEXTSPLIT('Data Table'!E411, CHAR(10)), FIND("-", _xlfn.TEXTSPLIT('Data Table'!E411, CHAR(10)))-1)) *
                  (VALUE(MID(_xlfn.TEXTSPLIT('Data Table'!E411, CHAR(10)), FIND("-", _xlfn.TEXTSPLIT('Data Table'!E411, CHAR(10)))+2,
                  SEARCH("hrs", _xlfn.TEXTSPLIT('Data Table'!E411, CHAR(10)))-SEARCH("-", _xlfn.TEXTSPLIT('Data Table'!E411, CHAR(10)))-2))/12)
               ), 2),
               "-"
            )
         )
      )
   )
)</f>
        <v>29</v>
      </c>
      <c r="F410" s="203" cm="1">
        <f t="array" ref="F410">IF('Data Table'!F411="", "-",
   IF('Data Table'!F411="-", "-",
      IF(ISNUMBER('Data Table'!F411*1), 'Data Table'!F411,
         IF(ISNUMBER(SEARCH("hrs", 'Data Table'!F411)),
            IFERROR(
               ROUND(SUMPRODUCT(
                  VALUE(LEFT(_xlfn.TEXTSPLIT('Data Table'!F411, CHAR(10)), FIND("-", _xlfn.TEXTSPLIT('Data Table'!F411, CHAR(10)))-1)) *
                  (VALUE(MID(_xlfn.TEXTSPLIT('Data Table'!F411, CHAR(10)), FIND("-", _xlfn.TEXTSPLIT('Data Table'!F411, CHAR(10)))+2,
                  SEARCH("hrs", _xlfn.TEXTSPLIT('Data Table'!F411, CHAR(10)))-SEARCH("-", _xlfn.TEXTSPLIT('Data Table'!F411, CHAR(10)))-2))/12)
               ), 2),
               "-"
            )
         )
      )
   )
)</f>
        <v>9</v>
      </c>
      <c r="G410" s="203" cm="1">
        <f t="array" ref="G410">IF('Data Table'!G411="", "-",
   IF('Data Table'!G411="-", "-",
      IF(ISNUMBER('Data Table'!G411*1), 'Data Table'!G411,
         IF(ISNUMBER(SEARCH("hrs", 'Data Table'!G411)),
            IFERROR(
               ROUND(SUMPRODUCT(
                  VALUE(LEFT(_xlfn.TEXTSPLIT('Data Table'!G411, CHAR(10)), FIND("-", _xlfn.TEXTSPLIT('Data Table'!G411, CHAR(10)))-1)) *
                  (VALUE(MID(_xlfn.TEXTSPLIT('Data Table'!G411, CHAR(10)), FIND("-", _xlfn.TEXTSPLIT('Data Table'!G411, CHAR(10)))+2,
                  SEARCH("hrs", _xlfn.TEXTSPLIT('Data Table'!G411, CHAR(10)))-SEARCH("-", _xlfn.TEXTSPLIT('Data Table'!G411, CHAR(10)))-2))/12)
               ), 2),
               "-"
            )
         )
      )
   )
)</f>
        <v>8</v>
      </c>
      <c r="H410" s="203" cm="1">
        <f t="array" ref="H410">IF('Data Table'!H411="", "-",
   IF('Data Table'!H411="-", "-",
      IF(ISNUMBER('Data Table'!H411*1), 'Data Table'!H411,
         IF(ISNUMBER(SEARCH("hrs", 'Data Table'!H411)),
            IFERROR(
               ROUND(SUMPRODUCT(
                  VALUE(LEFT(_xlfn.TEXTSPLIT('Data Table'!H411, CHAR(10)), FIND("-", _xlfn.TEXTSPLIT('Data Table'!H411, CHAR(10)))-1)) *
                  (VALUE(MID(_xlfn.TEXTSPLIT('Data Table'!H411, CHAR(10)), FIND("-", _xlfn.TEXTSPLIT('Data Table'!H411, CHAR(10)))+2,
                  SEARCH("hrs", _xlfn.TEXTSPLIT('Data Table'!H411, CHAR(10)))-SEARCH("-", _xlfn.TEXTSPLIT('Data Table'!H411, CHAR(10)))-2))/12)
               ), 2),
               "-"
            )
         )
      )
   )
)</f>
        <v>10</v>
      </c>
      <c r="I410" s="203" cm="1">
        <f t="array" ref="I410">IF('Data Table'!I411="", "-",
   IF('Data Table'!I411="-", "-",
      IF(ISNUMBER('Data Table'!I411*1), 'Data Table'!I411,
         IF(ISNUMBER(SEARCH("hrs", 'Data Table'!I411)),
            IFERROR(
               ROUND(SUMPRODUCT(
                  VALUE(LEFT(_xlfn.TEXTSPLIT('Data Table'!I411, CHAR(10)), FIND("-", _xlfn.TEXTSPLIT('Data Table'!I411, CHAR(10)))-1)) *
                  (VALUE(MID(_xlfn.TEXTSPLIT('Data Table'!I411, CHAR(10)), FIND("-", _xlfn.TEXTSPLIT('Data Table'!I411, CHAR(10)))+2,
                  SEARCH("hrs", _xlfn.TEXTSPLIT('Data Table'!I411, CHAR(10)))-SEARCH("-", _xlfn.TEXTSPLIT('Data Table'!I411, CHAR(10)))-2))/12)
               ), 2),
               "-"
            )
         )
      )
   )
)</f>
        <v>10</v>
      </c>
      <c r="J410" s="203" cm="1">
        <f t="array" ref="J410">IF('Data Table'!J411="", "-",
   IF('Data Table'!J411="-", "-",
      IF(ISNUMBER('Data Table'!J411*1), 'Data Table'!J411,
         IF(ISNUMBER(SEARCH("hrs", 'Data Table'!J411)),
            IFERROR(
               ROUND(SUMPRODUCT(
                  VALUE(LEFT(_xlfn.TEXTSPLIT('Data Table'!J411, CHAR(10)), FIND("-", _xlfn.TEXTSPLIT('Data Table'!J411, CHAR(10)))-1)) *
                  (VALUE(MID(_xlfn.TEXTSPLIT('Data Table'!J411, CHAR(10)), FIND("-", _xlfn.TEXTSPLIT('Data Table'!J411, CHAR(10)))+2,
                  SEARCH("hrs", _xlfn.TEXTSPLIT('Data Table'!J411, CHAR(10)))-SEARCH("-", _xlfn.TEXTSPLIT('Data Table'!J411, CHAR(10)))-2))/12)
               ), 2),
               "-"
            )
         )
      )
   )
)</f>
        <v>3</v>
      </c>
      <c r="K410" s="203" cm="1">
        <f t="array" ref="K410">IF('Data Table'!K411="", "-",
   IF('Data Table'!K411="-", "-",
      IF(ISNUMBER('Data Table'!K411*1), 'Data Table'!K411,
         IF(ISNUMBER(SEARCH("hrs", 'Data Table'!K411)),
            IFERROR(
               ROUND(SUMPRODUCT(
                  VALUE(LEFT(_xlfn.TEXTSPLIT('Data Table'!K411, CHAR(10)), FIND("-", _xlfn.TEXTSPLIT('Data Table'!K411, CHAR(10)))-1)) *
                  (VALUE(MID(_xlfn.TEXTSPLIT('Data Table'!K411, CHAR(10)), FIND("-", _xlfn.TEXTSPLIT('Data Table'!K411, CHAR(10)))+2,
                  SEARCH("hrs", _xlfn.TEXTSPLIT('Data Table'!K411, CHAR(10)))-SEARCH("-", _xlfn.TEXTSPLIT('Data Table'!K411, CHAR(10)))-2))/12)
               ), 2),
               "-"
            )
         )
      )
   )
)</f>
        <v>3</v>
      </c>
      <c r="L410" s="203" cm="1">
        <f t="array" ref="L410">IF('Data Table'!N411="", "-",
   IF('Data Table'!N411="-", "-",
      IF(ISNUMBER('Data Table'!N411*1), 'Data Table'!N411,
         IF(ISNUMBER(SEARCH("hrs", 'Data Table'!N411)),
            IFERROR(
               ROUND(SUMPRODUCT(
                  VALUE(LEFT(_xlfn.TEXTSPLIT('Data Table'!N411, CHAR(10)), FIND("-", _xlfn.TEXTSPLIT('Data Table'!N411, CHAR(10)))-1)) *
                  (VALUE(MID(_xlfn.TEXTSPLIT('Data Table'!N411, CHAR(10)), FIND("-", _xlfn.TEXTSPLIT('Data Table'!N411, CHAR(10)))+2,
                  SEARCH("hrs", _xlfn.TEXTSPLIT('Data Table'!N411, CHAR(10)))-SEARCH("-", _xlfn.TEXTSPLIT('Data Table'!N411, CHAR(10)))-2))/12)
               ), 2),
               "-"
            )
         )
      )
   )
)</f>
        <v>2.67</v>
      </c>
      <c r="M410" s="203" cm="1">
        <f t="array" ref="M410">IF('Data Table'!O411="", "-",
   IF('Data Table'!O411="-", "-",
      IF(ISNUMBER('Data Table'!O411*1), 'Data Table'!O411,
         IF(ISNUMBER(SEARCH("hrs", 'Data Table'!O411)),
            IFERROR(
               ROUND(SUMPRODUCT(
                  VALUE(LEFT(_xlfn.TEXTSPLIT('Data Table'!O411, CHAR(10)), FIND("-", _xlfn.TEXTSPLIT('Data Table'!O411, CHAR(10)))-1)) *
                  (VALUE(MID(_xlfn.TEXTSPLIT('Data Table'!O411, CHAR(10)), FIND("-", _xlfn.TEXTSPLIT('Data Table'!O411, CHAR(10)))+2,
                  SEARCH("hrs", _xlfn.TEXTSPLIT('Data Table'!O411, CHAR(10)))-SEARCH("-", _xlfn.TEXTSPLIT('Data Table'!O411, CHAR(10)))-2))/12)
               ), 2),
               "-"
            )
         )
      )
   )
)</f>
        <v>2</v>
      </c>
      <c r="N410" s="203" cm="1">
        <f t="array" ref="N410">IF('Data Table'!P411="", "-",
   IF('Data Table'!P411="-", "-",
      IF(ISNUMBER('Data Table'!P411*1), 'Data Table'!P411,
         IF(ISNUMBER(SEARCH("hrs", 'Data Table'!P411)),
            IFERROR(
               ROUND(SUMPRODUCT(
                  VALUE(LEFT(_xlfn.TEXTSPLIT('Data Table'!P411, CHAR(10)), FIND("-", _xlfn.TEXTSPLIT('Data Table'!P411, CHAR(10)))-1)) *
                  (VALUE(MID(_xlfn.TEXTSPLIT('Data Table'!P411, CHAR(10)), FIND("-", _xlfn.TEXTSPLIT('Data Table'!P411, CHAR(10)))+2,
                  SEARCH("hrs", _xlfn.TEXTSPLIT('Data Table'!P411, CHAR(10)))-SEARCH("-", _xlfn.TEXTSPLIT('Data Table'!P411, CHAR(10)))-2))/12)
               ), 2),
               "-"
            )
         )
      )
   )
)</f>
        <v>7</v>
      </c>
      <c r="O410" s="203" cm="1">
        <f t="array" ref="O410">IF('Data Table'!Q411="", "-",
   IF('Data Table'!Q411="-", "-",
      IF(ISNUMBER('Data Table'!Q411*1), 'Data Table'!Q411,
         IF(ISNUMBER(SEARCH("hrs", 'Data Table'!Q411)),
            IFERROR(
               ROUND(SUMPRODUCT(
                  VALUE(LEFT(_xlfn.TEXTSPLIT('Data Table'!Q411, CHAR(10)), FIND("-", _xlfn.TEXTSPLIT('Data Table'!Q411, CHAR(10)))-1)) *
                  (VALUE(MID(_xlfn.TEXTSPLIT('Data Table'!Q411, CHAR(10)), FIND("-", _xlfn.TEXTSPLIT('Data Table'!Q411, CHAR(10)))+2,
                  SEARCH("hrs", _xlfn.TEXTSPLIT('Data Table'!Q411, CHAR(10)))-SEARCH("-", _xlfn.TEXTSPLIT('Data Table'!Q411, CHAR(10)))-2))/12)
               ), 2),
               "-"
            )
         )
      )
   )
)</f>
        <v>6</v>
      </c>
      <c r="P410" s="203" cm="1">
        <f t="array" ref="P410">IF('Data Table'!R411="", "-",
   IF('Data Table'!R411="-", "-",
      IF(ISNUMBER('Data Table'!R411*1), 'Data Table'!R411,
         IF(ISNUMBER(SEARCH("hrs", 'Data Table'!R411)),
            IFERROR(
               ROUND(SUMPRODUCT(
                  VALUE(LEFT(_xlfn.TEXTSPLIT('Data Table'!R411, CHAR(10)), FIND("-", _xlfn.TEXTSPLIT('Data Table'!R411, CHAR(10)))-1)) *
                  (VALUE(MID(_xlfn.TEXTSPLIT('Data Table'!R411, CHAR(10)), FIND("-", _xlfn.TEXTSPLIT('Data Table'!R411, CHAR(10)))+2,
                  SEARCH("hrs", _xlfn.TEXTSPLIT('Data Table'!R411, CHAR(10)))-SEARCH("-", _xlfn.TEXTSPLIT('Data Table'!R411, CHAR(10)))-2))/12)
               ), 2),
               "-"
            )
         )
      )
   )
)</f>
        <v>3</v>
      </c>
      <c r="Q410" s="203" cm="1">
        <f t="array" ref="Q410">IF('Data Table'!S411="", "-",
   IF('Data Table'!S411="-", "-",
      IF(ISNUMBER('Data Table'!S411*1), 'Data Table'!S411,
         IF(ISNUMBER(SEARCH("hrs", 'Data Table'!S411)),
            IFERROR(
               ROUND(SUMPRODUCT(
                  VALUE(LEFT(_xlfn.TEXTSPLIT('Data Table'!S411, CHAR(10)), FIND("-", _xlfn.TEXTSPLIT('Data Table'!S411, CHAR(10)))-1)) *
                  (VALUE(MID(_xlfn.TEXTSPLIT('Data Table'!S411, CHAR(10)), FIND("-", _xlfn.TEXTSPLIT('Data Table'!S411, CHAR(10)))+2,
                  SEARCH("hrs", _xlfn.TEXTSPLIT('Data Table'!S411, CHAR(10)))-SEARCH("-", _xlfn.TEXTSPLIT('Data Table'!S411, CHAR(10)))-2))/12)
               ), 2),
               "-"
            )
         )
      )
   )
)</f>
        <v>3</v>
      </c>
      <c r="R410" s="203" cm="1">
        <f t="array" ref="R410">IF('Data Table'!T411="", "-",
   IF('Data Table'!T411="-", "-",
      IF(ISNUMBER('Data Table'!T411*1), 'Data Table'!T411,
         IF(ISNUMBER(SEARCH("hrs", 'Data Table'!T411)),
            IFERROR(
               ROUND(SUMPRODUCT(
                  VALUE(LEFT(_xlfn.TEXTSPLIT('Data Table'!T411, CHAR(10)), FIND("-", _xlfn.TEXTSPLIT('Data Table'!T411, CHAR(10)))-1)) *
                  (VALUE(MID(_xlfn.TEXTSPLIT('Data Table'!T411, CHAR(10)), FIND("-", _xlfn.TEXTSPLIT('Data Table'!T411, CHAR(10)))+2,
                  SEARCH("hrs", _xlfn.TEXTSPLIT('Data Table'!T411, CHAR(10)))-SEARCH("-", _xlfn.TEXTSPLIT('Data Table'!T411, CHAR(10)))-2))/12)
               ), 2),
               "-"
            )
         )
      )
   )
)</f>
        <v>8</v>
      </c>
      <c r="S410" s="203" cm="1">
        <f t="array" ref="S410">IF('Data Table'!U411="", "-",
   IF('Data Table'!U411="-", "-",
      IF(ISNUMBER('Data Table'!U411*1), 'Data Table'!U411,
         IF(ISNUMBER(SEARCH("hrs", 'Data Table'!U411)),
            IFERROR(
               ROUND(SUMPRODUCT(
                  VALUE(LEFT(_xlfn.TEXTSPLIT('Data Table'!U411, CHAR(10)), FIND("-", _xlfn.TEXTSPLIT('Data Table'!U411, CHAR(10)))-1)) *
                  (VALUE(MID(_xlfn.TEXTSPLIT('Data Table'!U411, CHAR(10)), FIND("-", _xlfn.TEXTSPLIT('Data Table'!U411, CHAR(10)))+2,
                  SEARCH("hrs", _xlfn.TEXTSPLIT('Data Table'!U411, CHAR(10)))-SEARCH("-", _xlfn.TEXTSPLIT('Data Table'!U411, CHAR(10)))-2))/12)
               ), 2),
               "-"
            )
         )
      )
   )
)</f>
        <v>8</v>
      </c>
      <c r="T410" s="414">
        <f>'Data Table'!X411</f>
        <v>31231.218554952546</v>
      </c>
      <c r="U410" s="414">
        <f>'Data Table'!Y411</f>
        <v>72740</v>
      </c>
      <c r="V410" s="414">
        <f>'Data Table'!Z411</f>
        <v>1013.6892808683854</v>
      </c>
    </row>
    <row r="411" spans="1:22" ht="15.75" customHeight="1">
      <c r="A411" s="405">
        <v>45721</v>
      </c>
      <c r="B411" s="203" cm="1">
        <f t="array" ref="B411">IF('Data Table'!B412="", "-",
   IF('Data Table'!B412="-", "-",
      IF(ISNUMBER('Data Table'!B412*1), 'Data Table'!B412,
         IF(ISNUMBER(SEARCH("hrs", 'Data Table'!B412)),
            IFERROR(
               ROUND(SUMPRODUCT(
                  VALUE(LEFT(_xlfn.TEXTSPLIT('Data Table'!B412, CHAR(10)), FIND("-", _xlfn.TEXTSPLIT('Data Table'!B412, CHAR(10)))-1)) *
                  (VALUE(MID(_xlfn.TEXTSPLIT('Data Table'!B412, CHAR(10)), FIND("-", _xlfn.TEXTSPLIT('Data Table'!B412, CHAR(10)))+2,
                  SEARCH("hrs", _xlfn.TEXTSPLIT('Data Table'!B412, CHAR(10)))-SEARCH("-", _xlfn.TEXTSPLIT('Data Table'!B412, CHAR(10)))-2))/12)
               ), 2),
               "-"
            )
         )
      )
   )
)</f>
        <v>166</v>
      </c>
      <c r="C411" s="203" cm="1">
        <f t="array" ref="C411">IF('Data Table'!C412="", "-",
   IF('Data Table'!C412="-", "-",
      IF(ISNUMBER('Data Table'!C412*1), 'Data Table'!C412,
         IF(ISNUMBER(SEARCH("hrs", 'Data Table'!C412)),
            IFERROR(
               ROUND(SUMPRODUCT(
                  VALUE(LEFT(_xlfn.TEXTSPLIT('Data Table'!C412, CHAR(10)), FIND("-", _xlfn.TEXTSPLIT('Data Table'!C412, CHAR(10)))-1)) *
                  (VALUE(MID(_xlfn.TEXTSPLIT('Data Table'!C412, CHAR(10)), FIND("-", _xlfn.TEXTSPLIT('Data Table'!C412, CHAR(10)))+2,
                  SEARCH("hrs", _xlfn.TEXTSPLIT('Data Table'!C412, CHAR(10)))-SEARCH("-", _xlfn.TEXTSPLIT('Data Table'!C412, CHAR(10)))-2))/12)
               ), 2),
               "-"
            )
         )
      )
   )
)</f>
        <v>188</v>
      </c>
      <c r="D411" s="203" cm="1">
        <f t="array" ref="D411">IF('Data Table'!D412="", "-",
   IF('Data Table'!D412="-", "-",
      IF(ISNUMBER('Data Table'!D412*1), 'Data Table'!D412,
         IF(ISNUMBER(SEARCH("hrs", 'Data Table'!D412)),
            IFERROR(
               ROUND(SUMPRODUCT(
                  VALUE(LEFT(_xlfn.TEXTSPLIT('Data Table'!D412, CHAR(10)), FIND("-", _xlfn.TEXTSPLIT('Data Table'!D412, CHAR(10)))-1)) *
                  (VALUE(MID(_xlfn.TEXTSPLIT('Data Table'!D412, CHAR(10)), FIND("-", _xlfn.TEXTSPLIT('Data Table'!D412, CHAR(10)))+2,
                  SEARCH("hrs", _xlfn.TEXTSPLIT('Data Table'!D412, CHAR(10)))-SEARCH("-", _xlfn.TEXTSPLIT('Data Table'!D412, CHAR(10)))-2))/12)
               ), 2),
               "-"
            )
         )
      )
   )
)</f>
        <v>29</v>
      </c>
      <c r="E411" s="203" cm="1">
        <f t="array" ref="E411">IF('Data Table'!E412="", "-",
   IF('Data Table'!E412="-", "-",
      IF(ISNUMBER('Data Table'!E412*1), 'Data Table'!E412,
         IF(ISNUMBER(SEARCH("hrs", 'Data Table'!E412)),
            IFERROR(
               ROUND(SUMPRODUCT(
                  VALUE(LEFT(_xlfn.TEXTSPLIT('Data Table'!E412, CHAR(10)), FIND("-", _xlfn.TEXTSPLIT('Data Table'!E412, CHAR(10)))-1)) *
                  (VALUE(MID(_xlfn.TEXTSPLIT('Data Table'!E412, CHAR(10)), FIND("-", _xlfn.TEXTSPLIT('Data Table'!E412, CHAR(10)))+2,
                  SEARCH("hrs", _xlfn.TEXTSPLIT('Data Table'!E412, CHAR(10)))-SEARCH("-", _xlfn.TEXTSPLIT('Data Table'!E412, CHAR(10)))-2))/12)
               ), 2),
               "-"
            )
         )
      )
   )
)</f>
        <v>29</v>
      </c>
      <c r="F411" s="203" cm="1">
        <f t="array" ref="F411">IF('Data Table'!F412="", "-",
   IF('Data Table'!F412="-", "-",
      IF(ISNUMBER('Data Table'!F412*1), 'Data Table'!F412,
         IF(ISNUMBER(SEARCH("hrs", 'Data Table'!F412)),
            IFERROR(
               ROUND(SUMPRODUCT(
                  VALUE(LEFT(_xlfn.TEXTSPLIT('Data Table'!F412, CHAR(10)), FIND("-", _xlfn.TEXTSPLIT('Data Table'!F412, CHAR(10)))-1)) *
                  (VALUE(MID(_xlfn.TEXTSPLIT('Data Table'!F412, CHAR(10)), FIND("-", _xlfn.TEXTSPLIT('Data Table'!F412, CHAR(10)))+2,
                  SEARCH("hrs", _xlfn.TEXTSPLIT('Data Table'!F412, CHAR(10)))-SEARCH("-", _xlfn.TEXTSPLIT('Data Table'!F412, CHAR(10)))-2))/12)
               ), 2),
               "-"
            )
         )
      )
   )
)</f>
        <v>9</v>
      </c>
      <c r="G411" s="203" cm="1">
        <f t="array" ref="G411">IF('Data Table'!G412="", "-",
   IF('Data Table'!G412="-", "-",
      IF(ISNUMBER('Data Table'!G412*1), 'Data Table'!G412,
         IF(ISNUMBER(SEARCH("hrs", 'Data Table'!G412)),
            IFERROR(
               ROUND(SUMPRODUCT(
                  VALUE(LEFT(_xlfn.TEXTSPLIT('Data Table'!G412, CHAR(10)), FIND("-", _xlfn.TEXTSPLIT('Data Table'!G412, CHAR(10)))-1)) *
                  (VALUE(MID(_xlfn.TEXTSPLIT('Data Table'!G412, CHAR(10)), FIND("-", _xlfn.TEXTSPLIT('Data Table'!G412, CHAR(10)))+2,
                  SEARCH("hrs", _xlfn.TEXTSPLIT('Data Table'!G412, CHAR(10)))-SEARCH("-", _xlfn.TEXTSPLIT('Data Table'!G412, CHAR(10)))-2))/12)
               ), 2),
               "-"
            )
         )
      )
   )
)</f>
        <v>9</v>
      </c>
      <c r="H411" s="203" cm="1">
        <f t="array" ref="H411">IF('Data Table'!H412="", "-",
   IF('Data Table'!H412="-", "-",
      IF(ISNUMBER('Data Table'!H412*1), 'Data Table'!H412,
         IF(ISNUMBER(SEARCH("hrs", 'Data Table'!H412)),
            IFERROR(
               ROUND(SUMPRODUCT(
                  VALUE(LEFT(_xlfn.TEXTSPLIT('Data Table'!H412, CHAR(10)), FIND("-", _xlfn.TEXTSPLIT('Data Table'!H412, CHAR(10)))-1)) *
                  (VALUE(MID(_xlfn.TEXTSPLIT('Data Table'!H412, CHAR(10)), FIND("-", _xlfn.TEXTSPLIT('Data Table'!H412, CHAR(10)))+2,
                  SEARCH("hrs", _xlfn.TEXTSPLIT('Data Table'!H412, CHAR(10)))-SEARCH("-", _xlfn.TEXTSPLIT('Data Table'!H412, CHAR(10)))-2))/12)
               ), 2),
               "-"
            )
         )
      )
   )
)</f>
        <v>10</v>
      </c>
      <c r="I411" s="203" cm="1">
        <f t="array" ref="I411">IF('Data Table'!I412="", "-",
   IF('Data Table'!I412="-", "-",
      IF(ISNUMBER('Data Table'!I412*1), 'Data Table'!I412,
         IF(ISNUMBER(SEARCH("hrs", 'Data Table'!I412)),
            IFERROR(
               ROUND(SUMPRODUCT(
                  VALUE(LEFT(_xlfn.TEXTSPLIT('Data Table'!I412, CHAR(10)), FIND("-", _xlfn.TEXTSPLIT('Data Table'!I412, CHAR(10)))-1)) *
                  (VALUE(MID(_xlfn.TEXTSPLIT('Data Table'!I412, CHAR(10)), FIND("-", _xlfn.TEXTSPLIT('Data Table'!I412, CHAR(10)))+2,
                  SEARCH("hrs", _xlfn.TEXTSPLIT('Data Table'!I412, CHAR(10)))-SEARCH("-", _xlfn.TEXTSPLIT('Data Table'!I412, CHAR(10)))-2))/12)
               ), 2),
               "-"
            )
         )
      )
   )
)</f>
        <v>10</v>
      </c>
      <c r="J411" s="203" cm="1">
        <f t="array" ref="J411">IF('Data Table'!J412="", "-",
   IF('Data Table'!J412="-", "-",
      IF(ISNUMBER('Data Table'!J412*1), 'Data Table'!J412,
         IF(ISNUMBER(SEARCH("hrs", 'Data Table'!J412)),
            IFERROR(
               ROUND(SUMPRODUCT(
                  VALUE(LEFT(_xlfn.TEXTSPLIT('Data Table'!J412, CHAR(10)), FIND("-", _xlfn.TEXTSPLIT('Data Table'!J412, CHAR(10)))-1)) *
                  (VALUE(MID(_xlfn.TEXTSPLIT('Data Table'!J412, CHAR(10)), FIND("-", _xlfn.TEXTSPLIT('Data Table'!J412, CHAR(10)))+2,
                  SEARCH("hrs", _xlfn.TEXTSPLIT('Data Table'!J412, CHAR(10)))-SEARCH("-", _xlfn.TEXTSPLIT('Data Table'!J412, CHAR(10)))-2))/12)
               ), 2),
               "-"
            )
         )
      )
   )
)</f>
        <v>4</v>
      </c>
      <c r="K411" s="203" cm="1">
        <f t="array" ref="K411">IF('Data Table'!K412="", "-",
   IF('Data Table'!K412="-", "-",
      IF(ISNUMBER('Data Table'!K412*1), 'Data Table'!K412,
         IF(ISNUMBER(SEARCH("hrs", 'Data Table'!K412)),
            IFERROR(
               ROUND(SUMPRODUCT(
                  VALUE(LEFT(_xlfn.TEXTSPLIT('Data Table'!K412, CHAR(10)), FIND("-", _xlfn.TEXTSPLIT('Data Table'!K412, CHAR(10)))-1)) *
                  (VALUE(MID(_xlfn.TEXTSPLIT('Data Table'!K412, CHAR(10)), FIND("-", _xlfn.TEXTSPLIT('Data Table'!K412, CHAR(10)))+2,
                  SEARCH("hrs", _xlfn.TEXTSPLIT('Data Table'!K412, CHAR(10)))-SEARCH("-", _xlfn.TEXTSPLIT('Data Table'!K412, CHAR(10)))-2))/12)
               ), 2),
               "-"
            )
         )
      )
   )
)</f>
        <v>4</v>
      </c>
      <c r="L411" s="203" cm="1">
        <f t="array" ref="L411">IF('Data Table'!N412="", "-",
   IF('Data Table'!N412="-", "-",
      IF(ISNUMBER('Data Table'!N412*1), 'Data Table'!N412,
         IF(ISNUMBER(SEARCH("hrs", 'Data Table'!N412)),
            IFERROR(
               ROUND(SUMPRODUCT(
                  VALUE(LEFT(_xlfn.TEXTSPLIT('Data Table'!N412, CHAR(10)), FIND("-", _xlfn.TEXTSPLIT('Data Table'!N412, CHAR(10)))-1)) *
                  (VALUE(MID(_xlfn.TEXTSPLIT('Data Table'!N412, CHAR(10)), FIND("-", _xlfn.TEXTSPLIT('Data Table'!N412, CHAR(10)))+2,
                  SEARCH("hrs", _xlfn.TEXTSPLIT('Data Table'!N412, CHAR(10)))-SEARCH("-", _xlfn.TEXTSPLIT('Data Table'!N412, CHAR(10)))-2))/12)
               ), 2),
               "-"
            )
         )
      )
   )
)</f>
        <v>2</v>
      </c>
      <c r="M411" s="203" cm="1">
        <f t="array" ref="M411">IF('Data Table'!O412="", "-",
   IF('Data Table'!O412="-", "-",
      IF(ISNUMBER('Data Table'!O412*1), 'Data Table'!O412,
         IF(ISNUMBER(SEARCH("hrs", 'Data Table'!O412)),
            IFERROR(
               ROUND(SUMPRODUCT(
                  VALUE(LEFT(_xlfn.TEXTSPLIT('Data Table'!O412, CHAR(10)), FIND("-", _xlfn.TEXTSPLIT('Data Table'!O412, CHAR(10)))-1)) *
                  (VALUE(MID(_xlfn.TEXTSPLIT('Data Table'!O412, CHAR(10)), FIND("-", _xlfn.TEXTSPLIT('Data Table'!O412, CHAR(10)))+2,
                  SEARCH("hrs", _xlfn.TEXTSPLIT('Data Table'!O412, CHAR(10)))-SEARCH("-", _xlfn.TEXTSPLIT('Data Table'!O412, CHAR(10)))-2))/12)
               ), 2),
               "-"
            )
         )
      )
   )
)</f>
        <v>2</v>
      </c>
      <c r="N411" s="203" cm="1">
        <f t="array" ref="N411">IF('Data Table'!P412="", "-",
   IF('Data Table'!P412="-", "-",
      IF(ISNUMBER('Data Table'!P412*1), 'Data Table'!P412,
         IF(ISNUMBER(SEARCH("hrs", 'Data Table'!P412)),
            IFERROR(
               ROUND(SUMPRODUCT(
                  VALUE(LEFT(_xlfn.TEXTSPLIT('Data Table'!P412, CHAR(10)), FIND("-", _xlfn.TEXTSPLIT('Data Table'!P412, CHAR(10)))-1)) *
                  (VALUE(MID(_xlfn.TEXTSPLIT('Data Table'!P412, CHAR(10)), FIND("-", _xlfn.TEXTSPLIT('Data Table'!P412, CHAR(10)))+2,
                  SEARCH("hrs", _xlfn.TEXTSPLIT('Data Table'!P412, CHAR(10)))-SEARCH("-", _xlfn.TEXTSPLIT('Data Table'!P412, CHAR(10)))-2))/12)
               ), 2),
               "-"
            )
         )
      )
   )
)</f>
        <v>6</v>
      </c>
      <c r="O411" s="203" cm="1">
        <f t="array" ref="O411">IF('Data Table'!Q412="", "-",
   IF('Data Table'!Q412="-", "-",
      IF(ISNUMBER('Data Table'!Q412*1), 'Data Table'!Q412,
         IF(ISNUMBER(SEARCH("hrs", 'Data Table'!Q412)),
            IFERROR(
               ROUND(SUMPRODUCT(
                  VALUE(LEFT(_xlfn.TEXTSPLIT('Data Table'!Q412, CHAR(10)), FIND("-", _xlfn.TEXTSPLIT('Data Table'!Q412, CHAR(10)))-1)) *
                  (VALUE(MID(_xlfn.TEXTSPLIT('Data Table'!Q412, CHAR(10)), FIND("-", _xlfn.TEXTSPLIT('Data Table'!Q412, CHAR(10)))+2,
                  SEARCH("hrs", _xlfn.TEXTSPLIT('Data Table'!Q412, CHAR(10)))-SEARCH("-", _xlfn.TEXTSPLIT('Data Table'!Q412, CHAR(10)))-2))/12)
               ), 2),
               "-"
            )
         )
      )
   )
)</f>
        <v>6</v>
      </c>
      <c r="P411" s="203" cm="1">
        <f t="array" ref="P411">IF('Data Table'!R412="", "-",
   IF('Data Table'!R412="-", "-",
      IF(ISNUMBER('Data Table'!R412*1), 'Data Table'!R412,
         IF(ISNUMBER(SEARCH("hrs", 'Data Table'!R412)),
            IFERROR(
               ROUND(SUMPRODUCT(
                  VALUE(LEFT(_xlfn.TEXTSPLIT('Data Table'!R412, CHAR(10)), FIND("-", _xlfn.TEXTSPLIT('Data Table'!R412, CHAR(10)))-1)) *
                  (VALUE(MID(_xlfn.TEXTSPLIT('Data Table'!R412, CHAR(10)), FIND("-", _xlfn.TEXTSPLIT('Data Table'!R412, CHAR(10)))+2,
                  SEARCH("hrs", _xlfn.TEXTSPLIT('Data Table'!R412, CHAR(10)))-SEARCH("-", _xlfn.TEXTSPLIT('Data Table'!R412, CHAR(10)))-2))/12)
               ), 2),
               "-"
            )
         )
      )
   )
)</f>
        <v>3</v>
      </c>
      <c r="Q411" s="203" cm="1">
        <f t="array" ref="Q411">IF('Data Table'!S412="", "-",
   IF('Data Table'!S412="-", "-",
      IF(ISNUMBER('Data Table'!S412*1), 'Data Table'!S412,
         IF(ISNUMBER(SEARCH("hrs", 'Data Table'!S412)),
            IFERROR(
               ROUND(SUMPRODUCT(
                  VALUE(LEFT(_xlfn.TEXTSPLIT('Data Table'!S412, CHAR(10)), FIND("-", _xlfn.TEXTSPLIT('Data Table'!S412, CHAR(10)))-1)) *
                  (VALUE(MID(_xlfn.TEXTSPLIT('Data Table'!S412, CHAR(10)), FIND("-", _xlfn.TEXTSPLIT('Data Table'!S412, CHAR(10)))+2,
                  SEARCH("hrs", _xlfn.TEXTSPLIT('Data Table'!S412, CHAR(10)))-SEARCH("-", _xlfn.TEXTSPLIT('Data Table'!S412, CHAR(10)))-2))/12)
               ), 2),
               "-"
            )
         )
      )
   )
)</f>
        <v>3</v>
      </c>
      <c r="R411" s="203" cm="1">
        <f t="array" ref="R411">IF('Data Table'!T412="", "-",
   IF('Data Table'!T412="-", "-",
      IF(ISNUMBER('Data Table'!T412*1), 'Data Table'!T412,
         IF(ISNUMBER(SEARCH("hrs", 'Data Table'!T412)),
            IFERROR(
               ROUND(SUMPRODUCT(
                  VALUE(LEFT(_xlfn.TEXTSPLIT('Data Table'!T412, CHAR(10)), FIND("-", _xlfn.TEXTSPLIT('Data Table'!T412, CHAR(10)))-1)) *
                  (VALUE(MID(_xlfn.TEXTSPLIT('Data Table'!T412, CHAR(10)), FIND("-", _xlfn.TEXTSPLIT('Data Table'!T412, CHAR(10)))+2,
                  SEARCH("hrs", _xlfn.TEXTSPLIT('Data Table'!T412, CHAR(10)))-SEARCH("-", _xlfn.TEXTSPLIT('Data Table'!T412, CHAR(10)))-2))/12)
               ), 2),
               "-"
            )
         )
      )
   )
)</f>
        <v>8</v>
      </c>
      <c r="S411" s="203" cm="1">
        <f t="array" ref="S411">IF('Data Table'!U412="", "-",
   IF('Data Table'!U412="-", "-",
      IF(ISNUMBER('Data Table'!U412*1), 'Data Table'!U412,
         IF(ISNUMBER(SEARCH("hrs", 'Data Table'!U412)),
            IFERROR(
               ROUND(SUMPRODUCT(
                  VALUE(LEFT(_xlfn.TEXTSPLIT('Data Table'!U412, CHAR(10)), FIND("-", _xlfn.TEXTSPLIT('Data Table'!U412, CHAR(10)))-1)) *
                  (VALUE(MID(_xlfn.TEXTSPLIT('Data Table'!U412, CHAR(10)), FIND("-", _xlfn.TEXTSPLIT('Data Table'!U412, CHAR(10)))+2,
                  SEARCH("hrs", _xlfn.TEXTSPLIT('Data Table'!U412, CHAR(10)))-SEARCH("-", _xlfn.TEXTSPLIT('Data Table'!U412, CHAR(10)))-2))/12)
               ), 2),
               "-"
            )
         )
      )
   )
)</f>
        <v>8</v>
      </c>
      <c r="T411" s="414">
        <f>'Data Table'!X412</f>
        <v>28993.113439634875</v>
      </c>
      <c r="U411" s="414">
        <f>'Data Table'!Y412</f>
        <v>72542</v>
      </c>
      <c r="V411" s="414">
        <f>'Data Table'!Z412</f>
        <v>1058.5326499620348</v>
      </c>
    </row>
    <row r="412" spans="1:22" ht="15.75" customHeight="1">
      <c r="A412" s="405">
        <v>45722</v>
      </c>
      <c r="B412" s="203" cm="1">
        <f t="array" ref="B412">IF('Data Table'!B413="", "-",
   IF('Data Table'!B413="-", "-",
      IF(ISNUMBER('Data Table'!B413*1), 'Data Table'!B413,
         IF(ISNUMBER(SEARCH("hrs", 'Data Table'!B413)),
            IFERROR(
               ROUND(SUMPRODUCT(
                  VALUE(LEFT(_xlfn.TEXTSPLIT('Data Table'!B413, CHAR(10)), FIND("-", _xlfn.TEXTSPLIT('Data Table'!B413, CHAR(10)))-1)) *
                  (VALUE(MID(_xlfn.TEXTSPLIT('Data Table'!B413, CHAR(10)), FIND("-", _xlfn.TEXTSPLIT('Data Table'!B413, CHAR(10)))+2,
                  SEARCH("hrs", _xlfn.TEXTSPLIT('Data Table'!B413, CHAR(10)))-SEARCH("-", _xlfn.TEXTSPLIT('Data Table'!B413, CHAR(10)))-2))/12)
               ), 2),
               "-"
            )
         )
      )
   )
)</f>
        <v>177</v>
      </c>
      <c r="C412" s="203" cm="1">
        <f t="array" ref="C412">IF('Data Table'!C413="", "-",
   IF('Data Table'!C413="-", "-",
      IF(ISNUMBER('Data Table'!C413*1), 'Data Table'!C413,
         IF(ISNUMBER(SEARCH("hrs", 'Data Table'!C413)),
            IFERROR(
               ROUND(SUMPRODUCT(
                  VALUE(LEFT(_xlfn.TEXTSPLIT('Data Table'!C413, CHAR(10)), FIND("-", _xlfn.TEXTSPLIT('Data Table'!C413, CHAR(10)))-1)) *
                  (VALUE(MID(_xlfn.TEXTSPLIT('Data Table'!C413, CHAR(10)), FIND("-", _xlfn.TEXTSPLIT('Data Table'!C413, CHAR(10)))+2,
                  SEARCH("hrs", _xlfn.TEXTSPLIT('Data Table'!C413, CHAR(10)))-SEARCH("-", _xlfn.TEXTSPLIT('Data Table'!C413, CHAR(10)))-2))/12)
               ), 2),
               "-"
            )
         )
      )
   )
)</f>
        <v>218</v>
      </c>
      <c r="D412" s="203" cm="1">
        <f t="array" ref="D412">IF('Data Table'!D413="", "-",
   IF('Data Table'!D413="-", "-",
      IF(ISNUMBER('Data Table'!D413*1), 'Data Table'!D413,
         IF(ISNUMBER(SEARCH("hrs", 'Data Table'!D413)),
            IFERROR(
               ROUND(SUMPRODUCT(
                  VALUE(LEFT(_xlfn.TEXTSPLIT('Data Table'!D413, CHAR(10)), FIND("-", _xlfn.TEXTSPLIT('Data Table'!D413, CHAR(10)))-1)) *
                  (VALUE(MID(_xlfn.TEXTSPLIT('Data Table'!D413, CHAR(10)), FIND("-", _xlfn.TEXTSPLIT('Data Table'!D413, CHAR(10)))+2,
                  SEARCH("hrs", _xlfn.TEXTSPLIT('Data Table'!D413, CHAR(10)))-SEARCH("-", _xlfn.TEXTSPLIT('Data Table'!D413, CHAR(10)))-2))/12)
               ), 2),
               "-"
            )
         )
      )
   )
)</f>
        <v>30</v>
      </c>
      <c r="E412" s="203" cm="1">
        <f t="array" ref="E412">IF('Data Table'!E413="", "-",
   IF('Data Table'!E413="-", "-",
      IF(ISNUMBER('Data Table'!E413*1), 'Data Table'!E413,
         IF(ISNUMBER(SEARCH("hrs", 'Data Table'!E413)),
            IFERROR(
               ROUND(SUMPRODUCT(
                  VALUE(LEFT(_xlfn.TEXTSPLIT('Data Table'!E413, CHAR(10)), FIND("-", _xlfn.TEXTSPLIT('Data Table'!E413, CHAR(10)))-1)) *
                  (VALUE(MID(_xlfn.TEXTSPLIT('Data Table'!E413, CHAR(10)), FIND("-", _xlfn.TEXTSPLIT('Data Table'!E413, CHAR(10)))+2,
                  SEARCH("hrs", _xlfn.TEXTSPLIT('Data Table'!E413, CHAR(10)))-SEARCH("-", _xlfn.TEXTSPLIT('Data Table'!E413, CHAR(10)))-2))/12)
               ), 2),
               "-"
            )
         )
      )
   )
)</f>
        <v>30</v>
      </c>
      <c r="F412" s="203" cm="1">
        <f t="array" ref="F412">IF('Data Table'!F413="", "-",
   IF('Data Table'!F413="-", "-",
      IF(ISNUMBER('Data Table'!F413*1), 'Data Table'!F413,
         IF(ISNUMBER(SEARCH("hrs", 'Data Table'!F413)),
            IFERROR(
               ROUND(SUMPRODUCT(
                  VALUE(LEFT(_xlfn.TEXTSPLIT('Data Table'!F413, CHAR(10)), FIND("-", _xlfn.TEXTSPLIT('Data Table'!F413, CHAR(10)))-1)) *
                  (VALUE(MID(_xlfn.TEXTSPLIT('Data Table'!F413, CHAR(10)), FIND("-", _xlfn.TEXTSPLIT('Data Table'!F413, CHAR(10)))+2,
                  SEARCH("hrs", _xlfn.TEXTSPLIT('Data Table'!F413, CHAR(10)))-SEARCH("-", _xlfn.TEXTSPLIT('Data Table'!F413, CHAR(10)))-2))/12)
               ), 2),
               "-"
            )
         )
      )
   )
)</f>
        <v>9</v>
      </c>
      <c r="G412" s="203" cm="1">
        <f t="array" ref="G412">IF('Data Table'!G413="", "-",
   IF('Data Table'!G413="-", "-",
      IF(ISNUMBER('Data Table'!G413*1), 'Data Table'!G413,
         IF(ISNUMBER(SEARCH("hrs", 'Data Table'!G413)),
            IFERROR(
               ROUND(SUMPRODUCT(
                  VALUE(LEFT(_xlfn.TEXTSPLIT('Data Table'!G413, CHAR(10)), FIND("-", _xlfn.TEXTSPLIT('Data Table'!G413, CHAR(10)))-1)) *
                  (VALUE(MID(_xlfn.TEXTSPLIT('Data Table'!G413, CHAR(10)), FIND("-", _xlfn.TEXTSPLIT('Data Table'!G413, CHAR(10)))+2,
                  SEARCH("hrs", _xlfn.TEXTSPLIT('Data Table'!G413, CHAR(10)))-SEARCH("-", _xlfn.TEXTSPLIT('Data Table'!G413, CHAR(10)))-2))/12)
               ), 2),
               "-"
            )
         )
      )
   )
)</f>
        <v>9</v>
      </c>
      <c r="H412" s="203" cm="1">
        <f t="array" ref="H412">IF('Data Table'!H413="", "-",
   IF('Data Table'!H413="-", "-",
      IF(ISNUMBER('Data Table'!H413*1), 'Data Table'!H413,
         IF(ISNUMBER(SEARCH("hrs", 'Data Table'!H413)),
            IFERROR(
               ROUND(SUMPRODUCT(
                  VALUE(LEFT(_xlfn.TEXTSPLIT('Data Table'!H413, CHAR(10)), FIND("-", _xlfn.TEXTSPLIT('Data Table'!H413, CHAR(10)))-1)) *
                  (VALUE(MID(_xlfn.TEXTSPLIT('Data Table'!H413, CHAR(10)), FIND("-", _xlfn.TEXTSPLIT('Data Table'!H413, CHAR(10)))+2,
                  SEARCH("hrs", _xlfn.TEXTSPLIT('Data Table'!H413, CHAR(10)))-SEARCH("-", _xlfn.TEXTSPLIT('Data Table'!H413, CHAR(10)))-2))/12)
               ), 2),
               "-"
            )
         )
      )
   )
)</f>
        <v>10</v>
      </c>
      <c r="I412" s="203" cm="1">
        <f t="array" ref="I412">IF('Data Table'!I413="", "-",
   IF('Data Table'!I413="-", "-",
      IF(ISNUMBER('Data Table'!I413*1), 'Data Table'!I413,
         IF(ISNUMBER(SEARCH("hrs", 'Data Table'!I413)),
            IFERROR(
               ROUND(SUMPRODUCT(
                  VALUE(LEFT(_xlfn.TEXTSPLIT('Data Table'!I413, CHAR(10)), FIND("-", _xlfn.TEXTSPLIT('Data Table'!I413, CHAR(10)))-1)) *
                  (VALUE(MID(_xlfn.TEXTSPLIT('Data Table'!I413, CHAR(10)), FIND("-", _xlfn.TEXTSPLIT('Data Table'!I413, CHAR(10)))+2,
                  SEARCH("hrs", _xlfn.TEXTSPLIT('Data Table'!I413, CHAR(10)))-SEARCH("-", _xlfn.TEXTSPLIT('Data Table'!I413, CHAR(10)))-2))/12)
               ), 2),
               "-"
            )
         )
      )
   )
)</f>
        <v>10</v>
      </c>
      <c r="J412" s="203" cm="1">
        <f t="array" ref="J412">IF('Data Table'!J413="", "-",
   IF('Data Table'!J413="-", "-",
      IF(ISNUMBER('Data Table'!J413*1), 'Data Table'!J413,
         IF(ISNUMBER(SEARCH("hrs", 'Data Table'!J413)),
            IFERROR(
               ROUND(SUMPRODUCT(
                  VALUE(LEFT(_xlfn.TEXTSPLIT('Data Table'!J413, CHAR(10)), FIND("-", _xlfn.TEXTSPLIT('Data Table'!J413, CHAR(10)))-1)) *
                  (VALUE(MID(_xlfn.TEXTSPLIT('Data Table'!J413, CHAR(10)), FIND("-", _xlfn.TEXTSPLIT('Data Table'!J413, CHAR(10)))+2,
                  SEARCH("hrs", _xlfn.TEXTSPLIT('Data Table'!J413, CHAR(10)))-SEARCH("-", _xlfn.TEXTSPLIT('Data Table'!J413, CHAR(10)))-2))/12)
               ), 2),
               "-"
            )
         )
      )
   )
)</f>
        <v>4</v>
      </c>
      <c r="K412" s="203" cm="1">
        <f t="array" ref="K412">IF('Data Table'!K413="", "-",
   IF('Data Table'!K413="-", "-",
      IF(ISNUMBER('Data Table'!K413*1), 'Data Table'!K413,
         IF(ISNUMBER(SEARCH("hrs", 'Data Table'!K413)),
            IFERROR(
               ROUND(SUMPRODUCT(
                  VALUE(LEFT(_xlfn.TEXTSPLIT('Data Table'!K413, CHAR(10)), FIND("-", _xlfn.TEXTSPLIT('Data Table'!K413, CHAR(10)))-1)) *
                  (VALUE(MID(_xlfn.TEXTSPLIT('Data Table'!K413, CHAR(10)), FIND("-", _xlfn.TEXTSPLIT('Data Table'!K413, CHAR(10)))+2,
                  SEARCH("hrs", _xlfn.TEXTSPLIT('Data Table'!K413, CHAR(10)))-SEARCH("-", _xlfn.TEXTSPLIT('Data Table'!K413, CHAR(10)))-2))/12)
               ), 2),
               "-"
            )
         )
      )
   )
)</f>
        <v>4</v>
      </c>
      <c r="L412" s="203" cm="1">
        <f t="array" ref="L412">IF('Data Table'!N413="", "-",
   IF('Data Table'!N413="-", "-",
      IF(ISNUMBER('Data Table'!N413*1), 'Data Table'!N413,
         IF(ISNUMBER(SEARCH("hrs", 'Data Table'!N413)),
            IFERROR(
               ROUND(SUMPRODUCT(
                  VALUE(LEFT(_xlfn.TEXTSPLIT('Data Table'!N413, CHAR(10)), FIND("-", _xlfn.TEXTSPLIT('Data Table'!N413, CHAR(10)))-1)) *
                  (VALUE(MID(_xlfn.TEXTSPLIT('Data Table'!N413, CHAR(10)), FIND("-", _xlfn.TEXTSPLIT('Data Table'!N413, CHAR(10)))+2,
                  SEARCH("hrs", _xlfn.TEXTSPLIT('Data Table'!N413, CHAR(10)))-SEARCH("-", _xlfn.TEXTSPLIT('Data Table'!N413, CHAR(10)))-2))/12)
               ), 2),
               "-"
            )
         )
      )
   )
)</f>
        <v>2</v>
      </c>
      <c r="M412" s="203" cm="1">
        <f t="array" ref="M412">IF('Data Table'!O413="", "-",
   IF('Data Table'!O413="-", "-",
      IF(ISNUMBER('Data Table'!O413*1), 'Data Table'!O413,
         IF(ISNUMBER(SEARCH("hrs", 'Data Table'!O413)),
            IFERROR(
               ROUND(SUMPRODUCT(
                  VALUE(LEFT(_xlfn.TEXTSPLIT('Data Table'!O413, CHAR(10)), FIND("-", _xlfn.TEXTSPLIT('Data Table'!O413, CHAR(10)))-1)) *
                  (VALUE(MID(_xlfn.TEXTSPLIT('Data Table'!O413, CHAR(10)), FIND("-", _xlfn.TEXTSPLIT('Data Table'!O413, CHAR(10)))+2,
                  SEARCH("hrs", _xlfn.TEXTSPLIT('Data Table'!O413, CHAR(10)))-SEARCH("-", _xlfn.TEXTSPLIT('Data Table'!O413, CHAR(10)))-2))/12)
               ), 2),
               "-"
            )
         )
      )
   )
)</f>
        <v>2</v>
      </c>
      <c r="N412" s="203" cm="1">
        <f t="array" ref="N412">IF('Data Table'!P413="", "-",
   IF('Data Table'!P413="-", "-",
      IF(ISNUMBER('Data Table'!P413*1), 'Data Table'!P413,
         IF(ISNUMBER(SEARCH("hrs", 'Data Table'!P413)),
            IFERROR(
               ROUND(SUMPRODUCT(
                  VALUE(LEFT(_xlfn.TEXTSPLIT('Data Table'!P413, CHAR(10)), FIND("-", _xlfn.TEXTSPLIT('Data Table'!P413, CHAR(10)))-1)) *
                  (VALUE(MID(_xlfn.TEXTSPLIT('Data Table'!P413, CHAR(10)), FIND("-", _xlfn.TEXTSPLIT('Data Table'!P413, CHAR(10)))+2,
                  SEARCH("hrs", _xlfn.TEXTSPLIT('Data Table'!P413, CHAR(10)))-SEARCH("-", _xlfn.TEXTSPLIT('Data Table'!P413, CHAR(10)))-2))/12)
               ), 2),
               "-"
            )
         )
      )
   )
)</f>
        <v>7</v>
      </c>
      <c r="O412" s="203" cm="1">
        <f t="array" ref="O412">IF('Data Table'!Q413="", "-",
   IF('Data Table'!Q413="-", "-",
      IF(ISNUMBER('Data Table'!Q413*1), 'Data Table'!Q413,
         IF(ISNUMBER(SEARCH("hrs", 'Data Table'!Q413)),
            IFERROR(
               ROUND(SUMPRODUCT(
                  VALUE(LEFT(_xlfn.TEXTSPLIT('Data Table'!Q413, CHAR(10)), FIND("-", _xlfn.TEXTSPLIT('Data Table'!Q413, CHAR(10)))-1)) *
                  (VALUE(MID(_xlfn.TEXTSPLIT('Data Table'!Q413, CHAR(10)), FIND("-", _xlfn.TEXTSPLIT('Data Table'!Q413, CHAR(10)))+2,
                  SEARCH("hrs", _xlfn.TEXTSPLIT('Data Table'!Q413, CHAR(10)))-SEARCH("-", _xlfn.TEXTSPLIT('Data Table'!Q413, CHAR(10)))-2))/12)
               ), 2),
               "-"
            )
         )
      )
   )
)</f>
        <v>6</v>
      </c>
      <c r="P412" s="203" cm="1">
        <f t="array" ref="P412">IF('Data Table'!R413="", "-",
   IF('Data Table'!R413="-", "-",
      IF(ISNUMBER('Data Table'!R413*1), 'Data Table'!R413,
         IF(ISNUMBER(SEARCH("hrs", 'Data Table'!R413)),
            IFERROR(
               ROUND(SUMPRODUCT(
                  VALUE(LEFT(_xlfn.TEXTSPLIT('Data Table'!R413, CHAR(10)), FIND("-", _xlfn.TEXTSPLIT('Data Table'!R413, CHAR(10)))-1)) *
                  (VALUE(MID(_xlfn.TEXTSPLIT('Data Table'!R413, CHAR(10)), FIND("-", _xlfn.TEXTSPLIT('Data Table'!R413, CHAR(10)))+2,
                  SEARCH("hrs", _xlfn.TEXTSPLIT('Data Table'!R413, CHAR(10)))-SEARCH("-", _xlfn.TEXTSPLIT('Data Table'!R413, CHAR(10)))-2))/12)
               ), 2),
               "-"
            )
         )
      )
   )
)</f>
        <v>3</v>
      </c>
      <c r="Q412" s="203" cm="1">
        <f t="array" ref="Q412">IF('Data Table'!S413="", "-",
   IF('Data Table'!S413="-", "-",
      IF(ISNUMBER('Data Table'!S413*1), 'Data Table'!S413,
         IF(ISNUMBER(SEARCH("hrs", 'Data Table'!S413)),
            IFERROR(
               ROUND(SUMPRODUCT(
                  VALUE(LEFT(_xlfn.TEXTSPLIT('Data Table'!S413, CHAR(10)), FIND("-", _xlfn.TEXTSPLIT('Data Table'!S413, CHAR(10)))-1)) *
                  (VALUE(MID(_xlfn.TEXTSPLIT('Data Table'!S413, CHAR(10)), FIND("-", _xlfn.TEXTSPLIT('Data Table'!S413, CHAR(10)))+2,
                  SEARCH("hrs", _xlfn.TEXTSPLIT('Data Table'!S413, CHAR(10)))-SEARCH("-", _xlfn.TEXTSPLIT('Data Table'!S413, CHAR(10)))-2))/12)
               ), 2),
               "-"
            )
         )
      )
   )
)</f>
        <v>3</v>
      </c>
      <c r="R412" s="203" cm="1">
        <f t="array" ref="R412">IF('Data Table'!T413="", "-",
   IF('Data Table'!T413="-", "-",
      IF(ISNUMBER('Data Table'!T413*1), 'Data Table'!T413,
         IF(ISNUMBER(SEARCH("hrs", 'Data Table'!T413)),
            IFERROR(
               ROUND(SUMPRODUCT(
                  VALUE(LEFT(_xlfn.TEXTSPLIT('Data Table'!T413, CHAR(10)), FIND("-", _xlfn.TEXTSPLIT('Data Table'!T413, CHAR(10)))-1)) *
                  (VALUE(MID(_xlfn.TEXTSPLIT('Data Table'!T413, CHAR(10)), FIND("-", _xlfn.TEXTSPLIT('Data Table'!T413, CHAR(10)))+2,
                  SEARCH("hrs", _xlfn.TEXTSPLIT('Data Table'!T413, CHAR(10)))-SEARCH("-", _xlfn.TEXTSPLIT('Data Table'!T413, CHAR(10)))-2))/12)
               ), 2),
               "-"
            )
         )
      )
   )
)</f>
        <v>8</v>
      </c>
      <c r="S412" s="203" cm="1">
        <f t="array" ref="S412">IF('Data Table'!U413="", "-",
   IF('Data Table'!U413="-", "-",
      IF(ISNUMBER('Data Table'!U413*1), 'Data Table'!U413,
         IF(ISNUMBER(SEARCH("hrs", 'Data Table'!U413)),
            IFERROR(
               ROUND(SUMPRODUCT(
                  VALUE(LEFT(_xlfn.TEXTSPLIT('Data Table'!U413, CHAR(10)), FIND("-", _xlfn.TEXTSPLIT('Data Table'!U413, CHAR(10)))-1)) *
                  (VALUE(MID(_xlfn.TEXTSPLIT('Data Table'!U413, CHAR(10)), FIND("-", _xlfn.TEXTSPLIT('Data Table'!U413, CHAR(10)))+2,
                  SEARCH("hrs", _xlfn.TEXTSPLIT('Data Table'!U413, CHAR(10)))-SEARCH("-", _xlfn.TEXTSPLIT('Data Table'!U413, CHAR(10)))-2))/12)
               ), 2),
               "-"
            )
         )
      )
   )
)</f>
        <v>8</v>
      </c>
      <c r="T412" s="414">
        <f>'Data Table'!X413</f>
        <v>31061.106296002796</v>
      </c>
      <c r="U412" s="414">
        <f>'Data Table'!Y413</f>
        <v>78986</v>
      </c>
      <c r="V412" s="414">
        <f>'Data Table'!Z413</f>
        <v>1142.6400181179933</v>
      </c>
    </row>
    <row r="413" spans="1:22" ht="15.75" customHeight="1">
      <c r="A413" s="405">
        <v>45723</v>
      </c>
      <c r="B413" s="203" cm="1">
        <f t="array" ref="B413">IF('Data Table'!B414="", "-",
   IF('Data Table'!B414="-", "-",
      IF(ISNUMBER('Data Table'!B414*1), 'Data Table'!B414,
         IF(ISNUMBER(SEARCH("hrs", 'Data Table'!B414)),
            IFERROR(
               ROUND(SUMPRODUCT(
                  VALUE(LEFT(_xlfn.TEXTSPLIT('Data Table'!B414, CHAR(10)), FIND("-", _xlfn.TEXTSPLIT('Data Table'!B414, CHAR(10)))-1)) *
                  (VALUE(MID(_xlfn.TEXTSPLIT('Data Table'!B414, CHAR(10)), FIND("-", _xlfn.TEXTSPLIT('Data Table'!B414, CHAR(10)))+2,
                  SEARCH("hrs", _xlfn.TEXTSPLIT('Data Table'!B414, CHAR(10)))-SEARCH("-", _xlfn.TEXTSPLIT('Data Table'!B414, CHAR(10)))-2))/12)
               ), 2),
               "-"
            )
         )
      )
   )
)</f>
        <v>179</v>
      </c>
      <c r="C413" s="203" cm="1">
        <f t="array" ref="C413">IF('Data Table'!C414="", "-",
   IF('Data Table'!C414="-", "-",
      IF(ISNUMBER('Data Table'!C414*1), 'Data Table'!C414,
         IF(ISNUMBER(SEARCH("hrs", 'Data Table'!C414)),
            IFERROR(
               ROUND(SUMPRODUCT(
                  VALUE(LEFT(_xlfn.TEXTSPLIT('Data Table'!C414, CHAR(10)), FIND("-", _xlfn.TEXTSPLIT('Data Table'!C414, CHAR(10)))-1)) *
                  (VALUE(MID(_xlfn.TEXTSPLIT('Data Table'!C414, CHAR(10)), FIND("-", _xlfn.TEXTSPLIT('Data Table'!C414, CHAR(10)))+2,
                  SEARCH("hrs", _xlfn.TEXTSPLIT('Data Table'!C414, CHAR(10)))-SEARCH("-", _xlfn.TEXTSPLIT('Data Table'!C414, CHAR(10)))-2))/12)
               ), 2),
               "-"
            )
         )
      )
   )
)</f>
        <v>208</v>
      </c>
      <c r="D413" s="203" cm="1">
        <f t="array" ref="D413">IF('Data Table'!D414="", "-",
   IF('Data Table'!D414="-", "-",
      IF(ISNUMBER('Data Table'!D414*1), 'Data Table'!D414,
         IF(ISNUMBER(SEARCH("hrs", 'Data Table'!D414)),
            IFERROR(
               ROUND(SUMPRODUCT(
                  VALUE(LEFT(_xlfn.TEXTSPLIT('Data Table'!D414, CHAR(10)), FIND("-", _xlfn.TEXTSPLIT('Data Table'!D414, CHAR(10)))-1)) *
                  (VALUE(MID(_xlfn.TEXTSPLIT('Data Table'!D414, CHAR(10)), FIND("-", _xlfn.TEXTSPLIT('Data Table'!D414, CHAR(10)))+2,
                  SEARCH("hrs", _xlfn.TEXTSPLIT('Data Table'!D414, CHAR(10)))-SEARCH("-", _xlfn.TEXTSPLIT('Data Table'!D414, CHAR(10)))-2))/12)
               ), 2),
               "-"
            )
         )
      )
   )
)</f>
        <v>30</v>
      </c>
      <c r="E413" s="203" cm="1">
        <f t="array" ref="E413">IF('Data Table'!E414="", "-",
   IF('Data Table'!E414="-", "-",
      IF(ISNUMBER('Data Table'!E414*1), 'Data Table'!E414,
         IF(ISNUMBER(SEARCH("hrs", 'Data Table'!E414)),
            IFERROR(
               ROUND(SUMPRODUCT(
                  VALUE(LEFT(_xlfn.TEXTSPLIT('Data Table'!E414, CHAR(10)), FIND("-", _xlfn.TEXTSPLIT('Data Table'!E414, CHAR(10)))-1)) *
                  (VALUE(MID(_xlfn.TEXTSPLIT('Data Table'!E414, CHAR(10)), FIND("-", _xlfn.TEXTSPLIT('Data Table'!E414, CHAR(10)))+2,
                  SEARCH("hrs", _xlfn.TEXTSPLIT('Data Table'!E414, CHAR(10)))-SEARCH("-", _xlfn.TEXTSPLIT('Data Table'!E414, CHAR(10)))-2))/12)
               ), 2),
               "-"
            )
         )
      )
   )
)</f>
        <v>29</v>
      </c>
      <c r="F413" s="203" cm="1">
        <f t="array" ref="F413">IF('Data Table'!F414="", "-",
   IF('Data Table'!F414="-", "-",
      IF(ISNUMBER('Data Table'!F414*1), 'Data Table'!F414,
         IF(ISNUMBER(SEARCH("hrs", 'Data Table'!F414)),
            IFERROR(
               ROUND(SUMPRODUCT(
                  VALUE(LEFT(_xlfn.TEXTSPLIT('Data Table'!F414, CHAR(10)), FIND("-", _xlfn.TEXTSPLIT('Data Table'!F414, CHAR(10)))-1)) *
                  (VALUE(MID(_xlfn.TEXTSPLIT('Data Table'!F414, CHAR(10)), FIND("-", _xlfn.TEXTSPLIT('Data Table'!F414, CHAR(10)))+2,
                  SEARCH("hrs", _xlfn.TEXTSPLIT('Data Table'!F414, CHAR(10)))-SEARCH("-", _xlfn.TEXTSPLIT('Data Table'!F414, CHAR(10)))-2))/12)
               ), 2),
               "-"
            )
         )
      )
   )
)</f>
        <v>9</v>
      </c>
      <c r="G413" s="203" cm="1">
        <f t="array" ref="G413">IF('Data Table'!G414="", "-",
   IF('Data Table'!G414="-", "-",
      IF(ISNUMBER('Data Table'!G414*1), 'Data Table'!G414,
         IF(ISNUMBER(SEARCH("hrs", 'Data Table'!G414)),
            IFERROR(
               ROUND(SUMPRODUCT(
                  VALUE(LEFT(_xlfn.TEXTSPLIT('Data Table'!G414, CHAR(10)), FIND("-", _xlfn.TEXTSPLIT('Data Table'!G414, CHAR(10)))-1)) *
                  (VALUE(MID(_xlfn.TEXTSPLIT('Data Table'!G414, CHAR(10)), FIND("-", _xlfn.TEXTSPLIT('Data Table'!G414, CHAR(10)))+2,
                  SEARCH("hrs", _xlfn.TEXTSPLIT('Data Table'!G414, CHAR(10)))-SEARCH("-", _xlfn.TEXTSPLIT('Data Table'!G414, CHAR(10)))-2))/12)
               ), 2),
               "-"
            )
         )
      )
   )
)</f>
        <v>9</v>
      </c>
      <c r="H413" s="203" cm="1">
        <f t="array" ref="H413">IF('Data Table'!H414="", "-",
   IF('Data Table'!H414="-", "-",
      IF(ISNUMBER('Data Table'!H414*1), 'Data Table'!H414,
         IF(ISNUMBER(SEARCH("hrs", 'Data Table'!H414)),
            IFERROR(
               ROUND(SUMPRODUCT(
                  VALUE(LEFT(_xlfn.TEXTSPLIT('Data Table'!H414, CHAR(10)), FIND("-", _xlfn.TEXTSPLIT('Data Table'!H414, CHAR(10)))-1)) *
                  (VALUE(MID(_xlfn.TEXTSPLIT('Data Table'!H414, CHAR(10)), FIND("-", _xlfn.TEXTSPLIT('Data Table'!H414, CHAR(10)))+2,
                  SEARCH("hrs", _xlfn.TEXTSPLIT('Data Table'!H414, CHAR(10)))-SEARCH("-", _xlfn.TEXTSPLIT('Data Table'!H414, CHAR(10)))-2))/12)
               ), 2),
               "-"
            )
         )
      )
   )
)</f>
        <v>10</v>
      </c>
      <c r="I413" s="203" cm="1">
        <f t="array" ref="I413">IF('Data Table'!I414="", "-",
   IF('Data Table'!I414="-", "-",
      IF(ISNUMBER('Data Table'!I414*1), 'Data Table'!I414,
         IF(ISNUMBER(SEARCH("hrs", 'Data Table'!I414)),
            IFERROR(
               ROUND(SUMPRODUCT(
                  VALUE(LEFT(_xlfn.TEXTSPLIT('Data Table'!I414, CHAR(10)), FIND("-", _xlfn.TEXTSPLIT('Data Table'!I414, CHAR(10)))-1)) *
                  (VALUE(MID(_xlfn.TEXTSPLIT('Data Table'!I414, CHAR(10)), FIND("-", _xlfn.TEXTSPLIT('Data Table'!I414, CHAR(10)))+2,
                  SEARCH("hrs", _xlfn.TEXTSPLIT('Data Table'!I414, CHAR(10)))-SEARCH("-", _xlfn.TEXTSPLIT('Data Table'!I414, CHAR(10)))-2))/12)
               ), 2),
               "-"
            )
         )
      )
   )
)</f>
        <v>10</v>
      </c>
      <c r="J413" s="203" cm="1">
        <f t="array" ref="J413">IF('Data Table'!J414="", "-",
   IF('Data Table'!J414="-", "-",
      IF(ISNUMBER('Data Table'!J414*1), 'Data Table'!J414,
         IF(ISNUMBER(SEARCH("hrs", 'Data Table'!J414)),
            IFERROR(
               ROUND(SUMPRODUCT(
                  VALUE(LEFT(_xlfn.TEXTSPLIT('Data Table'!J414, CHAR(10)), FIND("-", _xlfn.TEXTSPLIT('Data Table'!J414, CHAR(10)))-1)) *
                  (VALUE(MID(_xlfn.TEXTSPLIT('Data Table'!J414, CHAR(10)), FIND("-", _xlfn.TEXTSPLIT('Data Table'!J414, CHAR(10)))+2,
                  SEARCH("hrs", _xlfn.TEXTSPLIT('Data Table'!J414, CHAR(10)))-SEARCH("-", _xlfn.TEXTSPLIT('Data Table'!J414, CHAR(10)))-2))/12)
               ), 2),
               "-"
            )
         )
      )
   )
)</f>
        <v>4</v>
      </c>
      <c r="K413" s="203" cm="1">
        <f t="array" ref="K413">IF('Data Table'!K414="", "-",
   IF('Data Table'!K414="-", "-",
      IF(ISNUMBER('Data Table'!K414*1), 'Data Table'!K414,
         IF(ISNUMBER(SEARCH("hrs", 'Data Table'!K414)),
            IFERROR(
               ROUND(SUMPRODUCT(
                  VALUE(LEFT(_xlfn.TEXTSPLIT('Data Table'!K414, CHAR(10)), FIND("-", _xlfn.TEXTSPLIT('Data Table'!K414, CHAR(10)))-1)) *
                  (VALUE(MID(_xlfn.TEXTSPLIT('Data Table'!K414, CHAR(10)), FIND("-", _xlfn.TEXTSPLIT('Data Table'!K414, CHAR(10)))+2,
                  SEARCH("hrs", _xlfn.TEXTSPLIT('Data Table'!K414, CHAR(10)))-SEARCH("-", _xlfn.TEXTSPLIT('Data Table'!K414, CHAR(10)))-2))/12)
               ), 2),
               "-"
            )
         )
      )
   )
)</f>
        <v>4</v>
      </c>
      <c r="L413" s="203" cm="1">
        <f t="array" ref="L413">IF('Data Table'!N414="", "-",
   IF('Data Table'!N414="-", "-",
      IF(ISNUMBER('Data Table'!N414*1), 'Data Table'!N414,
         IF(ISNUMBER(SEARCH("hrs", 'Data Table'!N414)),
            IFERROR(
               ROUND(SUMPRODUCT(
                  VALUE(LEFT(_xlfn.TEXTSPLIT('Data Table'!N414, CHAR(10)), FIND("-", _xlfn.TEXTSPLIT('Data Table'!N414, CHAR(10)))-1)) *
                  (VALUE(MID(_xlfn.TEXTSPLIT('Data Table'!N414, CHAR(10)), FIND("-", _xlfn.TEXTSPLIT('Data Table'!N414, CHAR(10)))+2,
                  SEARCH("hrs", _xlfn.TEXTSPLIT('Data Table'!N414, CHAR(10)))-SEARCH("-", _xlfn.TEXTSPLIT('Data Table'!N414, CHAR(10)))-2))/12)
               ), 2),
               "-"
            )
         )
      )
   )
)</f>
        <v>2</v>
      </c>
      <c r="M413" s="203" cm="1">
        <f t="array" ref="M413">IF('Data Table'!O414="", "-",
   IF('Data Table'!O414="-", "-",
      IF(ISNUMBER('Data Table'!O414*1), 'Data Table'!O414,
         IF(ISNUMBER(SEARCH("hrs", 'Data Table'!O414)),
            IFERROR(
               ROUND(SUMPRODUCT(
                  VALUE(LEFT(_xlfn.TEXTSPLIT('Data Table'!O414, CHAR(10)), FIND("-", _xlfn.TEXTSPLIT('Data Table'!O414, CHAR(10)))-1)) *
                  (VALUE(MID(_xlfn.TEXTSPLIT('Data Table'!O414, CHAR(10)), FIND("-", _xlfn.TEXTSPLIT('Data Table'!O414, CHAR(10)))+2,
                  SEARCH("hrs", _xlfn.TEXTSPLIT('Data Table'!O414, CHAR(10)))-SEARCH("-", _xlfn.TEXTSPLIT('Data Table'!O414, CHAR(10)))-2))/12)
               ), 2),
               "-"
            )
         )
      )
   )
)</f>
        <v>2</v>
      </c>
      <c r="N413" s="203" cm="1">
        <f t="array" ref="N413">IF('Data Table'!P414="", "-",
   IF('Data Table'!P414="-", "-",
      IF(ISNUMBER('Data Table'!P414*1), 'Data Table'!P414,
         IF(ISNUMBER(SEARCH("hrs", 'Data Table'!P414)),
            IFERROR(
               ROUND(SUMPRODUCT(
                  VALUE(LEFT(_xlfn.TEXTSPLIT('Data Table'!P414, CHAR(10)), FIND("-", _xlfn.TEXTSPLIT('Data Table'!P414, CHAR(10)))-1)) *
                  (VALUE(MID(_xlfn.TEXTSPLIT('Data Table'!P414, CHAR(10)), FIND("-", _xlfn.TEXTSPLIT('Data Table'!P414, CHAR(10)))+2,
                  SEARCH("hrs", _xlfn.TEXTSPLIT('Data Table'!P414, CHAR(10)))-SEARCH("-", _xlfn.TEXTSPLIT('Data Table'!P414, CHAR(10)))-2))/12)
               ), 2),
               "-"
            )
         )
      )
   )
)</f>
        <v>7</v>
      </c>
      <c r="O413" s="203" cm="1">
        <f t="array" ref="O413">IF('Data Table'!Q414="", "-",
   IF('Data Table'!Q414="-", "-",
      IF(ISNUMBER('Data Table'!Q414*1), 'Data Table'!Q414,
         IF(ISNUMBER(SEARCH("hrs", 'Data Table'!Q414)),
            IFERROR(
               ROUND(SUMPRODUCT(
                  VALUE(LEFT(_xlfn.TEXTSPLIT('Data Table'!Q414, CHAR(10)), FIND("-", _xlfn.TEXTSPLIT('Data Table'!Q414, CHAR(10)))-1)) *
                  (VALUE(MID(_xlfn.TEXTSPLIT('Data Table'!Q414, CHAR(10)), FIND("-", _xlfn.TEXTSPLIT('Data Table'!Q414, CHAR(10)))+2,
                  SEARCH("hrs", _xlfn.TEXTSPLIT('Data Table'!Q414, CHAR(10)))-SEARCH("-", _xlfn.TEXTSPLIT('Data Table'!Q414, CHAR(10)))-2))/12)
               ), 2),
               "-"
            )
         )
      )
   )
)</f>
        <v>6</v>
      </c>
      <c r="P413" s="203" cm="1">
        <f t="array" ref="P413">IF('Data Table'!R414="", "-",
   IF('Data Table'!R414="-", "-",
      IF(ISNUMBER('Data Table'!R414*1), 'Data Table'!R414,
         IF(ISNUMBER(SEARCH("hrs", 'Data Table'!R414)),
            IFERROR(
               ROUND(SUMPRODUCT(
                  VALUE(LEFT(_xlfn.TEXTSPLIT('Data Table'!R414, CHAR(10)), FIND("-", _xlfn.TEXTSPLIT('Data Table'!R414, CHAR(10)))-1)) *
                  (VALUE(MID(_xlfn.TEXTSPLIT('Data Table'!R414, CHAR(10)), FIND("-", _xlfn.TEXTSPLIT('Data Table'!R414, CHAR(10)))+2,
                  SEARCH("hrs", _xlfn.TEXTSPLIT('Data Table'!R414, CHAR(10)))-SEARCH("-", _xlfn.TEXTSPLIT('Data Table'!R414, CHAR(10)))-2))/12)
               ), 2),
               "-"
            )
         )
      )
   )
)</f>
        <v>3</v>
      </c>
      <c r="Q413" s="203" cm="1">
        <f t="array" ref="Q413">IF('Data Table'!S414="", "-",
   IF('Data Table'!S414="-", "-",
      IF(ISNUMBER('Data Table'!S414*1), 'Data Table'!S414,
         IF(ISNUMBER(SEARCH("hrs", 'Data Table'!S414)),
            IFERROR(
               ROUND(SUMPRODUCT(
                  VALUE(LEFT(_xlfn.TEXTSPLIT('Data Table'!S414, CHAR(10)), FIND("-", _xlfn.TEXTSPLIT('Data Table'!S414, CHAR(10)))-1)) *
                  (VALUE(MID(_xlfn.TEXTSPLIT('Data Table'!S414, CHAR(10)), FIND("-", _xlfn.TEXTSPLIT('Data Table'!S414, CHAR(10)))+2,
                  SEARCH("hrs", _xlfn.TEXTSPLIT('Data Table'!S414, CHAR(10)))-SEARCH("-", _xlfn.TEXTSPLIT('Data Table'!S414, CHAR(10)))-2))/12)
               ), 2),
               "-"
            )
         )
      )
   )
)</f>
        <v>3</v>
      </c>
      <c r="R413" s="203" cm="1">
        <f t="array" ref="R413">IF('Data Table'!T414="", "-",
   IF('Data Table'!T414="-", "-",
      IF(ISNUMBER('Data Table'!T414*1), 'Data Table'!T414,
         IF(ISNUMBER(SEARCH("hrs", 'Data Table'!T414)),
            IFERROR(
               ROUND(SUMPRODUCT(
                  VALUE(LEFT(_xlfn.TEXTSPLIT('Data Table'!T414, CHAR(10)), FIND("-", _xlfn.TEXTSPLIT('Data Table'!T414, CHAR(10)))-1)) *
                  (VALUE(MID(_xlfn.TEXTSPLIT('Data Table'!T414, CHAR(10)), FIND("-", _xlfn.TEXTSPLIT('Data Table'!T414, CHAR(10)))+2,
                  SEARCH("hrs", _xlfn.TEXTSPLIT('Data Table'!T414, CHAR(10)))-SEARCH("-", _xlfn.TEXTSPLIT('Data Table'!T414, CHAR(10)))-2))/12)
               ), 2),
               "-"
            )
         )
      )
   )
)</f>
        <v>8</v>
      </c>
      <c r="S413" s="203" cm="1">
        <f t="array" ref="S413">IF('Data Table'!U414="", "-",
   IF('Data Table'!U414="-", "-",
      IF(ISNUMBER('Data Table'!U414*1), 'Data Table'!U414,
         IF(ISNUMBER(SEARCH("hrs", 'Data Table'!U414)),
            IFERROR(
               ROUND(SUMPRODUCT(
                  VALUE(LEFT(_xlfn.TEXTSPLIT('Data Table'!U414, CHAR(10)), FIND("-", _xlfn.TEXTSPLIT('Data Table'!U414, CHAR(10)))-1)) *
                  (VALUE(MID(_xlfn.TEXTSPLIT('Data Table'!U414, CHAR(10)), FIND("-", _xlfn.TEXTSPLIT('Data Table'!U414, CHAR(10)))+2,
                  SEARCH("hrs", _xlfn.TEXTSPLIT('Data Table'!U414, CHAR(10)))-SEARCH("-", _xlfn.TEXTSPLIT('Data Table'!U414, CHAR(10)))-2))/12)
               ), 2),
               "-"
            )
         )
      )
   )
)</f>
        <v>8</v>
      </c>
      <c r="T413" s="414">
        <f>'Data Table'!X414</f>
        <v>30840.598419243957</v>
      </c>
      <c r="U413" s="414">
        <f>'Data Table'!Y414</f>
        <v>78398</v>
      </c>
      <c r="V413" s="414">
        <f>'Data Table'!Z414</f>
        <v>1181.4257731958762</v>
      </c>
    </row>
    <row r="414" spans="1:22" ht="15.75" customHeight="1">
      <c r="A414" s="405">
        <v>45724</v>
      </c>
      <c r="B414" s="203" cm="1">
        <f t="array" ref="B414">IF('Data Table'!B415="", "-",
   IF('Data Table'!B415="-", "-",
      IF(ISNUMBER('Data Table'!B415*1), 'Data Table'!B415,
         IF(ISNUMBER(SEARCH("hrs", 'Data Table'!B415)),
            IFERROR(
               ROUND(SUMPRODUCT(
                  VALUE(LEFT(_xlfn.TEXTSPLIT('Data Table'!B415, CHAR(10)), FIND("-", _xlfn.TEXTSPLIT('Data Table'!B415, CHAR(10)))-1)) *
                  (VALUE(MID(_xlfn.TEXTSPLIT('Data Table'!B415, CHAR(10)), FIND("-", _xlfn.TEXTSPLIT('Data Table'!B415, CHAR(10)))+2,
                  SEARCH("hrs", _xlfn.TEXTSPLIT('Data Table'!B415, CHAR(10)))-SEARCH("-", _xlfn.TEXTSPLIT('Data Table'!B415, CHAR(10)))-2))/12)
               ), 2),
               "-"
            )
         )
      )
   )
)</f>
        <v>153</v>
      </c>
      <c r="C414" s="203" cm="1">
        <f t="array" ref="C414">IF('Data Table'!C415="", "-",
   IF('Data Table'!C415="-", "-",
      IF(ISNUMBER('Data Table'!C415*1), 'Data Table'!C415,
         IF(ISNUMBER(SEARCH("hrs", 'Data Table'!C415)),
            IFERROR(
               ROUND(SUMPRODUCT(
                  VALUE(LEFT(_xlfn.TEXTSPLIT('Data Table'!C415, CHAR(10)), FIND("-", _xlfn.TEXTSPLIT('Data Table'!C415, CHAR(10)))-1)) *
                  (VALUE(MID(_xlfn.TEXTSPLIT('Data Table'!C415, CHAR(10)), FIND("-", _xlfn.TEXTSPLIT('Data Table'!C415, CHAR(10)))+2,
                  SEARCH("hrs", _xlfn.TEXTSPLIT('Data Table'!C415, CHAR(10)))-SEARCH("-", _xlfn.TEXTSPLIT('Data Table'!C415, CHAR(10)))-2))/12)
               ), 2),
               "-"
            )
         )
      )
   )
)</f>
        <v>176</v>
      </c>
      <c r="D414" s="203" cm="1">
        <f t="array" ref="D414">IF('Data Table'!D415="", "-",
   IF('Data Table'!D415="-", "-",
      IF(ISNUMBER('Data Table'!D415*1), 'Data Table'!D415,
         IF(ISNUMBER(SEARCH("hrs", 'Data Table'!D415)),
            IFERROR(
               ROUND(SUMPRODUCT(
                  VALUE(LEFT(_xlfn.TEXTSPLIT('Data Table'!D415, CHAR(10)), FIND("-", _xlfn.TEXTSPLIT('Data Table'!D415, CHAR(10)))-1)) *
                  (VALUE(MID(_xlfn.TEXTSPLIT('Data Table'!D415, CHAR(10)), FIND("-", _xlfn.TEXTSPLIT('Data Table'!D415, CHAR(10)))+2,
                  SEARCH("hrs", _xlfn.TEXTSPLIT('Data Table'!D415, CHAR(10)))-SEARCH("-", _xlfn.TEXTSPLIT('Data Table'!D415, CHAR(10)))-2))/12)
               ), 2),
               "-"
            )
         )
      )
   )
)</f>
        <v>29</v>
      </c>
      <c r="E414" s="203" cm="1">
        <f t="array" ref="E414">IF('Data Table'!E415="", "-",
   IF('Data Table'!E415="-", "-",
      IF(ISNUMBER('Data Table'!E415*1), 'Data Table'!E415,
         IF(ISNUMBER(SEARCH("hrs", 'Data Table'!E415)),
            IFERROR(
               ROUND(SUMPRODUCT(
                  VALUE(LEFT(_xlfn.TEXTSPLIT('Data Table'!E415, CHAR(10)), FIND("-", _xlfn.TEXTSPLIT('Data Table'!E415, CHAR(10)))-1)) *
                  (VALUE(MID(_xlfn.TEXTSPLIT('Data Table'!E415, CHAR(10)), FIND("-", _xlfn.TEXTSPLIT('Data Table'!E415, CHAR(10)))+2,
                  SEARCH("hrs", _xlfn.TEXTSPLIT('Data Table'!E415, CHAR(10)))-SEARCH("-", _xlfn.TEXTSPLIT('Data Table'!E415, CHAR(10)))-2))/12)
               ), 2),
               "-"
            )
         )
      )
   )
)</f>
        <v>30</v>
      </c>
      <c r="F414" s="203" cm="1">
        <f t="array" ref="F414">IF('Data Table'!F415="", "-",
   IF('Data Table'!F415="-", "-",
      IF(ISNUMBER('Data Table'!F415*1), 'Data Table'!F415,
         IF(ISNUMBER(SEARCH("hrs", 'Data Table'!F415)),
            IFERROR(
               ROUND(SUMPRODUCT(
                  VALUE(LEFT(_xlfn.TEXTSPLIT('Data Table'!F415, CHAR(10)), FIND("-", _xlfn.TEXTSPLIT('Data Table'!F415, CHAR(10)))-1)) *
                  (VALUE(MID(_xlfn.TEXTSPLIT('Data Table'!F415, CHAR(10)), FIND("-", _xlfn.TEXTSPLIT('Data Table'!F415, CHAR(10)))+2,
                  SEARCH("hrs", _xlfn.TEXTSPLIT('Data Table'!F415, CHAR(10)))-SEARCH("-", _xlfn.TEXTSPLIT('Data Table'!F415, CHAR(10)))-2))/12)
               ), 2),
               "-"
            )
         )
      )
   )
)</f>
        <v>9</v>
      </c>
      <c r="G414" s="203" cm="1">
        <f t="array" ref="G414">IF('Data Table'!G415="", "-",
   IF('Data Table'!G415="-", "-",
      IF(ISNUMBER('Data Table'!G415*1), 'Data Table'!G415,
         IF(ISNUMBER(SEARCH("hrs", 'Data Table'!G415)),
            IFERROR(
               ROUND(SUMPRODUCT(
                  VALUE(LEFT(_xlfn.TEXTSPLIT('Data Table'!G415, CHAR(10)), FIND("-", _xlfn.TEXTSPLIT('Data Table'!G415, CHAR(10)))-1)) *
                  (VALUE(MID(_xlfn.TEXTSPLIT('Data Table'!G415, CHAR(10)), FIND("-", _xlfn.TEXTSPLIT('Data Table'!G415, CHAR(10)))+2,
                  SEARCH("hrs", _xlfn.TEXTSPLIT('Data Table'!G415, CHAR(10)))-SEARCH("-", _xlfn.TEXTSPLIT('Data Table'!G415, CHAR(10)))-2))/12)
               ), 2),
               "-"
            )
         )
      )
   )
)</f>
        <v>9</v>
      </c>
      <c r="H414" s="203" cm="1">
        <f t="array" ref="H414">IF('Data Table'!H415="", "-",
   IF('Data Table'!H415="-", "-",
      IF(ISNUMBER('Data Table'!H415*1), 'Data Table'!H415,
         IF(ISNUMBER(SEARCH("hrs", 'Data Table'!H415)),
            IFERROR(
               ROUND(SUMPRODUCT(
                  VALUE(LEFT(_xlfn.TEXTSPLIT('Data Table'!H415, CHAR(10)), FIND("-", _xlfn.TEXTSPLIT('Data Table'!H415, CHAR(10)))-1)) *
                  (VALUE(MID(_xlfn.TEXTSPLIT('Data Table'!H415, CHAR(10)), FIND("-", _xlfn.TEXTSPLIT('Data Table'!H415, CHAR(10)))+2,
                  SEARCH("hrs", _xlfn.TEXTSPLIT('Data Table'!H415, CHAR(10)))-SEARCH("-", _xlfn.TEXTSPLIT('Data Table'!H415, CHAR(10)))-2))/12)
               ), 2),
               "-"
            )
         )
      )
   )
)</f>
        <v>10</v>
      </c>
      <c r="I414" s="203" cm="1">
        <f t="array" ref="I414">IF('Data Table'!I415="", "-",
   IF('Data Table'!I415="-", "-",
      IF(ISNUMBER('Data Table'!I415*1), 'Data Table'!I415,
         IF(ISNUMBER(SEARCH("hrs", 'Data Table'!I415)),
            IFERROR(
               ROUND(SUMPRODUCT(
                  VALUE(LEFT(_xlfn.TEXTSPLIT('Data Table'!I415, CHAR(10)), FIND("-", _xlfn.TEXTSPLIT('Data Table'!I415, CHAR(10)))-1)) *
                  (VALUE(MID(_xlfn.TEXTSPLIT('Data Table'!I415, CHAR(10)), FIND("-", _xlfn.TEXTSPLIT('Data Table'!I415, CHAR(10)))+2,
                  SEARCH("hrs", _xlfn.TEXTSPLIT('Data Table'!I415, CHAR(10)))-SEARCH("-", _xlfn.TEXTSPLIT('Data Table'!I415, CHAR(10)))-2))/12)
               ), 2),
               "-"
            )
         )
      )
   )
)</f>
        <v>10</v>
      </c>
      <c r="J414" s="203" cm="1">
        <f t="array" ref="J414">IF('Data Table'!J415="", "-",
   IF('Data Table'!J415="-", "-",
      IF(ISNUMBER('Data Table'!J415*1), 'Data Table'!J415,
         IF(ISNUMBER(SEARCH("hrs", 'Data Table'!J415)),
            IFERROR(
               ROUND(SUMPRODUCT(
                  VALUE(LEFT(_xlfn.TEXTSPLIT('Data Table'!J415, CHAR(10)), FIND("-", _xlfn.TEXTSPLIT('Data Table'!J415, CHAR(10)))-1)) *
                  (VALUE(MID(_xlfn.TEXTSPLIT('Data Table'!J415, CHAR(10)), FIND("-", _xlfn.TEXTSPLIT('Data Table'!J415, CHAR(10)))+2,
                  SEARCH("hrs", _xlfn.TEXTSPLIT('Data Table'!J415, CHAR(10)))-SEARCH("-", _xlfn.TEXTSPLIT('Data Table'!J415, CHAR(10)))-2))/12)
               ), 2),
               "-"
            )
         )
      )
   )
)</f>
        <v>4</v>
      </c>
      <c r="K414" s="203" cm="1">
        <f t="array" ref="K414">IF('Data Table'!K415="", "-",
   IF('Data Table'!K415="-", "-",
      IF(ISNUMBER('Data Table'!K415*1), 'Data Table'!K415,
         IF(ISNUMBER(SEARCH("hrs", 'Data Table'!K415)),
            IFERROR(
               ROUND(SUMPRODUCT(
                  VALUE(LEFT(_xlfn.TEXTSPLIT('Data Table'!K415, CHAR(10)), FIND("-", _xlfn.TEXTSPLIT('Data Table'!K415, CHAR(10)))-1)) *
                  (VALUE(MID(_xlfn.TEXTSPLIT('Data Table'!K415, CHAR(10)), FIND("-", _xlfn.TEXTSPLIT('Data Table'!K415, CHAR(10)))+2,
                  SEARCH("hrs", _xlfn.TEXTSPLIT('Data Table'!K415, CHAR(10)))-SEARCH("-", _xlfn.TEXTSPLIT('Data Table'!K415, CHAR(10)))-2))/12)
               ), 2),
               "-"
            )
         )
      )
   )
)</f>
        <v>4</v>
      </c>
      <c r="L414" s="203" cm="1">
        <f t="array" ref="L414">IF('Data Table'!N415="", "-",
   IF('Data Table'!N415="-", "-",
      IF(ISNUMBER('Data Table'!N415*1), 'Data Table'!N415,
         IF(ISNUMBER(SEARCH("hrs", 'Data Table'!N415)),
            IFERROR(
               ROUND(SUMPRODUCT(
                  VALUE(LEFT(_xlfn.TEXTSPLIT('Data Table'!N415, CHAR(10)), FIND("-", _xlfn.TEXTSPLIT('Data Table'!N415, CHAR(10)))-1)) *
                  (VALUE(MID(_xlfn.TEXTSPLIT('Data Table'!N415, CHAR(10)), FIND("-", _xlfn.TEXTSPLIT('Data Table'!N415, CHAR(10)))+2,
                  SEARCH("hrs", _xlfn.TEXTSPLIT('Data Table'!N415, CHAR(10)))-SEARCH("-", _xlfn.TEXTSPLIT('Data Table'!N415, CHAR(10)))-2))/12)
               ), 2),
               "-"
            )
         )
      )
   )
)</f>
        <v>1</v>
      </c>
      <c r="M414" s="203" cm="1">
        <f t="array" ref="M414">IF('Data Table'!O415="", "-",
   IF('Data Table'!O415="-", "-",
      IF(ISNUMBER('Data Table'!O415*1), 'Data Table'!O415,
         IF(ISNUMBER(SEARCH("hrs", 'Data Table'!O415)),
            IFERROR(
               ROUND(SUMPRODUCT(
                  VALUE(LEFT(_xlfn.TEXTSPLIT('Data Table'!O415, CHAR(10)), FIND("-", _xlfn.TEXTSPLIT('Data Table'!O415, CHAR(10)))-1)) *
                  (VALUE(MID(_xlfn.TEXTSPLIT('Data Table'!O415, CHAR(10)), FIND("-", _xlfn.TEXTSPLIT('Data Table'!O415, CHAR(10)))+2,
                  SEARCH("hrs", _xlfn.TEXTSPLIT('Data Table'!O415, CHAR(10)))-SEARCH("-", _xlfn.TEXTSPLIT('Data Table'!O415, CHAR(10)))-2))/12)
               ), 2),
               "-"
            )
         )
      )
   )
)</f>
        <v>1.25</v>
      </c>
      <c r="N414" s="203" cm="1">
        <f t="array" ref="N414">IF('Data Table'!P415="", "-",
   IF('Data Table'!P415="-", "-",
      IF(ISNUMBER('Data Table'!P415*1), 'Data Table'!P415,
         IF(ISNUMBER(SEARCH("hrs", 'Data Table'!P415)),
            IFERROR(
               ROUND(SUMPRODUCT(
                  VALUE(LEFT(_xlfn.TEXTSPLIT('Data Table'!P415, CHAR(10)), FIND("-", _xlfn.TEXTSPLIT('Data Table'!P415, CHAR(10)))-1)) *
                  (VALUE(MID(_xlfn.TEXTSPLIT('Data Table'!P415, CHAR(10)), FIND("-", _xlfn.TEXTSPLIT('Data Table'!P415, CHAR(10)))+2,
                  SEARCH("hrs", _xlfn.TEXTSPLIT('Data Table'!P415, CHAR(10)))-SEARCH("-", _xlfn.TEXTSPLIT('Data Table'!P415, CHAR(10)))-2))/12)
               ), 2),
               "-"
            )
         )
      )
   )
)</f>
        <v>6</v>
      </c>
      <c r="O414" s="203" cm="1">
        <f t="array" ref="O414">IF('Data Table'!Q415="", "-",
   IF('Data Table'!Q415="-", "-",
      IF(ISNUMBER('Data Table'!Q415*1), 'Data Table'!Q415,
         IF(ISNUMBER(SEARCH("hrs", 'Data Table'!Q415)),
            IFERROR(
               ROUND(SUMPRODUCT(
                  VALUE(LEFT(_xlfn.TEXTSPLIT('Data Table'!Q415, CHAR(10)), FIND("-", _xlfn.TEXTSPLIT('Data Table'!Q415, CHAR(10)))-1)) *
                  (VALUE(MID(_xlfn.TEXTSPLIT('Data Table'!Q415, CHAR(10)), FIND("-", _xlfn.TEXTSPLIT('Data Table'!Q415, CHAR(10)))+2,
                  SEARCH("hrs", _xlfn.TEXTSPLIT('Data Table'!Q415, CHAR(10)))-SEARCH("-", _xlfn.TEXTSPLIT('Data Table'!Q415, CHAR(10)))-2))/12)
               ), 2),
               "-"
            )
         )
      )
   )
)</f>
        <v>6</v>
      </c>
      <c r="P414" s="203" cm="1">
        <f t="array" ref="P414">IF('Data Table'!R415="", "-",
   IF('Data Table'!R415="-", "-",
      IF(ISNUMBER('Data Table'!R415*1), 'Data Table'!R415,
         IF(ISNUMBER(SEARCH("hrs", 'Data Table'!R415)),
            IFERROR(
               ROUND(SUMPRODUCT(
                  VALUE(LEFT(_xlfn.TEXTSPLIT('Data Table'!R415, CHAR(10)), FIND("-", _xlfn.TEXTSPLIT('Data Table'!R415, CHAR(10)))-1)) *
                  (VALUE(MID(_xlfn.TEXTSPLIT('Data Table'!R415, CHAR(10)), FIND("-", _xlfn.TEXTSPLIT('Data Table'!R415, CHAR(10)))+2,
                  SEARCH("hrs", _xlfn.TEXTSPLIT('Data Table'!R415, CHAR(10)))-SEARCH("-", _xlfn.TEXTSPLIT('Data Table'!R415, CHAR(10)))-2))/12)
               ), 2),
               "-"
            )
         )
      )
   )
)</f>
        <v>3</v>
      </c>
      <c r="Q414" s="203" cm="1">
        <f t="array" ref="Q414">IF('Data Table'!S415="", "-",
   IF('Data Table'!S415="-", "-",
      IF(ISNUMBER('Data Table'!S415*1), 'Data Table'!S415,
         IF(ISNUMBER(SEARCH("hrs", 'Data Table'!S415)),
            IFERROR(
               ROUND(SUMPRODUCT(
                  VALUE(LEFT(_xlfn.TEXTSPLIT('Data Table'!S415, CHAR(10)), FIND("-", _xlfn.TEXTSPLIT('Data Table'!S415, CHAR(10)))-1)) *
                  (VALUE(MID(_xlfn.TEXTSPLIT('Data Table'!S415, CHAR(10)), FIND("-", _xlfn.TEXTSPLIT('Data Table'!S415, CHAR(10)))+2,
                  SEARCH("hrs", _xlfn.TEXTSPLIT('Data Table'!S415, CHAR(10)))-SEARCH("-", _xlfn.TEXTSPLIT('Data Table'!S415, CHAR(10)))-2))/12)
               ), 2),
               "-"
            )
         )
      )
   )
)</f>
        <v>3</v>
      </c>
      <c r="R414" s="203" cm="1">
        <f t="array" ref="R414">IF('Data Table'!T415="", "-",
   IF('Data Table'!T415="-", "-",
      IF(ISNUMBER('Data Table'!T415*1), 'Data Table'!T415,
         IF(ISNUMBER(SEARCH("hrs", 'Data Table'!T415)),
            IFERROR(
               ROUND(SUMPRODUCT(
                  VALUE(LEFT(_xlfn.TEXTSPLIT('Data Table'!T415, CHAR(10)), FIND("-", _xlfn.TEXTSPLIT('Data Table'!T415, CHAR(10)))-1)) *
                  (VALUE(MID(_xlfn.TEXTSPLIT('Data Table'!T415, CHAR(10)), FIND("-", _xlfn.TEXTSPLIT('Data Table'!T415, CHAR(10)))+2,
                  SEARCH("hrs", _xlfn.TEXTSPLIT('Data Table'!T415, CHAR(10)))-SEARCH("-", _xlfn.TEXTSPLIT('Data Table'!T415, CHAR(10)))-2))/12)
               ), 2),
               "-"
            )
         )
      )
   )
)</f>
        <v>8</v>
      </c>
      <c r="S414" s="203" cm="1">
        <f t="array" ref="S414">IF('Data Table'!U415="", "-",
   IF('Data Table'!U415="-", "-",
      IF(ISNUMBER('Data Table'!U415*1), 'Data Table'!U415,
         IF(ISNUMBER(SEARCH("hrs", 'Data Table'!U415)),
            IFERROR(
               ROUND(SUMPRODUCT(
                  VALUE(LEFT(_xlfn.TEXTSPLIT('Data Table'!U415, CHAR(10)), FIND("-", _xlfn.TEXTSPLIT('Data Table'!U415, CHAR(10)))-1)) *
                  (VALUE(MID(_xlfn.TEXTSPLIT('Data Table'!U415, CHAR(10)), FIND("-", _xlfn.TEXTSPLIT('Data Table'!U415, CHAR(10)))+2,
                  SEARCH("hrs", _xlfn.TEXTSPLIT('Data Table'!U415, CHAR(10)))-SEARCH("-", _xlfn.TEXTSPLIT('Data Table'!U415, CHAR(10)))-2))/12)
               ), 2),
               "-"
            )
         )
      )
   )
)</f>
        <v>8</v>
      </c>
      <c r="T414" s="414">
        <f>'Data Table'!X415</f>
        <v>31180.858607560775</v>
      </c>
      <c r="U414" s="414">
        <f>'Data Table'!Y415</f>
        <v>76847</v>
      </c>
      <c r="V414" s="414">
        <f>'Data Table'!Z415</f>
        <v>1136.1234702202883</v>
      </c>
    </row>
    <row r="415" spans="1:22" ht="15.75" customHeight="1">
      <c r="A415" s="405">
        <v>45725</v>
      </c>
      <c r="B415" s="203" cm="1">
        <f t="array" ref="B415">IF('Data Table'!B416="", "-",
   IF('Data Table'!B416="-", "-",
      IF(ISNUMBER('Data Table'!B416*1), 'Data Table'!B416,
         IF(ISNUMBER(SEARCH("hrs", 'Data Table'!B416)),
            IFERROR(
               ROUND(SUMPRODUCT(
                  VALUE(LEFT(_xlfn.TEXTSPLIT('Data Table'!B416, CHAR(10)), FIND("-", _xlfn.TEXTSPLIT('Data Table'!B416, CHAR(10)))-1)) *
                  (VALUE(MID(_xlfn.TEXTSPLIT('Data Table'!B416, CHAR(10)), FIND("-", _xlfn.TEXTSPLIT('Data Table'!B416, CHAR(10)))+2,
                  SEARCH("hrs", _xlfn.TEXTSPLIT('Data Table'!B416, CHAR(10)))-SEARCH("-", _xlfn.TEXTSPLIT('Data Table'!B416, CHAR(10)))-2))/12)
               ), 2),
               "-"
            )
         )
      )
   )
)</f>
        <v>154</v>
      </c>
      <c r="C415" s="203" cm="1">
        <f t="array" ref="C415">IF('Data Table'!C416="", "-",
   IF('Data Table'!C416="-", "-",
      IF(ISNUMBER('Data Table'!C416*1), 'Data Table'!C416,
         IF(ISNUMBER(SEARCH("hrs", 'Data Table'!C416)),
            IFERROR(
               ROUND(SUMPRODUCT(
                  VALUE(LEFT(_xlfn.TEXTSPLIT('Data Table'!C416, CHAR(10)), FIND("-", _xlfn.TEXTSPLIT('Data Table'!C416, CHAR(10)))-1)) *
                  (VALUE(MID(_xlfn.TEXTSPLIT('Data Table'!C416, CHAR(10)), FIND("-", _xlfn.TEXTSPLIT('Data Table'!C416, CHAR(10)))+2,
                  SEARCH("hrs", _xlfn.TEXTSPLIT('Data Table'!C416, CHAR(10)))-SEARCH("-", _xlfn.TEXTSPLIT('Data Table'!C416, CHAR(10)))-2))/12)
               ), 2),
               "-"
            )
         )
      )
   )
)</f>
        <v>178</v>
      </c>
      <c r="D415" s="203" cm="1">
        <f t="array" ref="D415">IF('Data Table'!D416="", "-",
   IF('Data Table'!D416="-", "-",
      IF(ISNUMBER('Data Table'!D416*1), 'Data Table'!D416,
         IF(ISNUMBER(SEARCH("hrs", 'Data Table'!D416)),
            IFERROR(
               ROUND(SUMPRODUCT(
                  VALUE(LEFT(_xlfn.TEXTSPLIT('Data Table'!D416, CHAR(10)), FIND("-", _xlfn.TEXTSPLIT('Data Table'!D416, CHAR(10)))-1)) *
                  (VALUE(MID(_xlfn.TEXTSPLIT('Data Table'!D416, CHAR(10)), FIND("-", _xlfn.TEXTSPLIT('Data Table'!D416, CHAR(10)))+2,
                  SEARCH("hrs", _xlfn.TEXTSPLIT('Data Table'!D416, CHAR(10)))-SEARCH("-", _xlfn.TEXTSPLIT('Data Table'!D416, CHAR(10)))-2))/12)
               ), 2),
               "-"
            )
         )
      )
   )
)</f>
        <v>30</v>
      </c>
      <c r="E415" s="203" cm="1">
        <f t="array" ref="E415">IF('Data Table'!E416="", "-",
   IF('Data Table'!E416="-", "-",
      IF(ISNUMBER('Data Table'!E416*1), 'Data Table'!E416,
         IF(ISNUMBER(SEARCH("hrs", 'Data Table'!E416)),
            IFERROR(
               ROUND(SUMPRODUCT(
                  VALUE(LEFT(_xlfn.TEXTSPLIT('Data Table'!E416, CHAR(10)), FIND("-", _xlfn.TEXTSPLIT('Data Table'!E416, CHAR(10)))-1)) *
                  (VALUE(MID(_xlfn.TEXTSPLIT('Data Table'!E416, CHAR(10)), FIND("-", _xlfn.TEXTSPLIT('Data Table'!E416, CHAR(10)))+2,
                  SEARCH("hrs", _xlfn.TEXTSPLIT('Data Table'!E416, CHAR(10)))-SEARCH("-", _xlfn.TEXTSPLIT('Data Table'!E416, CHAR(10)))-2))/12)
               ), 2),
               "-"
            )
         )
      )
   )
)</f>
        <v>30</v>
      </c>
      <c r="F415" s="203" cm="1">
        <f t="array" ref="F415">IF('Data Table'!F416="", "-",
   IF('Data Table'!F416="-", "-",
      IF(ISNUMBER('Data Table'!F416*1), 'Data Table'!F416,
         IF(ISNUMBER(SEARCH("hrs", 'Data Table'!F416)),
            IFERROR(
               ROUND(SUMPRODUCT(
                  VALUE(LEFT(_xlfn.TEXTSPLIT('Data Table'!F416, CHAR(10)), FIND("-", _xlfn.TEXTSPLIT('Data Table'!F416, CHAR(10)))-1)) *
                  (VALUE(MID(_xlfn.TEXTSPLIT('Data Table'!F416, CHAR(10)), FIND("-", _xlfn.TEXTSPLIT('Data Table'!F416, CHAR(10)))+2,
                  SEARCH("hrs", _xlfn.TEXTSPLIT('Data Table'!F416, CHAR(10)))-SEARCH("-", _xlfn.TEXTSPLIT('Data Table'!F416, CHAR(10)))-2))/12)
               ), 2),
               "-"
            )
         )
      )
   )
)</f>
        <v>9</v>
      </c>
      <c r="G415" s="203" cm="1">
        <f t="array" ref="G415">IF('Data Table'!G416="", "-",
   IF('Data Table'!G416="-", "-",
      IF(ISNUMBER('Data Table'!G416*1), 'Data Table'!G416,
         IF(ISNUMBER(SEARCH("hrs", 'Data Table'!G416)),
            IFERROR(
               ROUND(SUMPRODUCT(
                  VALUE(LEFT(_xlfn.TEXTSPLIT('Data Table'!G416, CHAR(10)), FIND("-", _xlfn.TEXTSPLIT('Data Table'!G416, CHAR(10)))-1)) *
                  (VALUE(MID(_xlfn.TEXTSPLIT('Data Table'!G416, CHAR(10)), FIND("-", _xlfn.TEXTSPLIT('Data Table'!G416, CHAR(10)))+2,
                  SEARCH("hrs", _xlfn.TEXTSPLIT('Data Table'!G416, CHAR(10)))-SEARCH("-", _xlfn.TEXTSPLIT('Data Table'!G416, CHAR(10)))-2))/12)
               ), 2),
               "-"
            )
         )
      )
   )
)</f>
        <v>9</v>
      </c>
      <c r="H415" s="203" cm="1">
        <f t="array" ref="H415">IF('Data Table'!H416="", "-",
   IF('Data Table'!H416="-", "-",
      IF(ISNUMBER('Data Table'!H416*1), 'Data Table'!H416,
         IF(ISNUMBER(SEARCH("hrs", 'Data Table'!H416)),
            IFERROR(
               ROUND(SUMPRODUCT(
                  VALUE(LEFT(_xlfn.TEXTSPLIT('Data Table'!H416, CHAR(10)), FIND("-", _xlfn.TEXTSPLIT('Data Table'!H416, CHAR(10)))-1)) *
                  (VALUE(MID(_xlfn.TEXTSPLIT('Data Table'!H416, CHAR(10)), FIND("-", _xlfn.TEXTSPLIT('Data Table'!H416, CHAR(10)))+2,
                  SEARCH("hrs", _xlfn.TEXTSPLIT('Data Table'!H416, CHAR(10)))-SEARCH("-", _xlfn.TEXTSPLIT('Data Table'!H416, CHAR(10)))-2))/12)
               ), 2),
               "-"
            )
         )
      )
   )
)</f>
        <v>10</v>
      </c>
      <c r="I415" s="203" cm="1">
        <f t="array" ref="I415">IF('Data Table'!I416="", "-",
   IF('Data Table'!I416="-", "-",
      IF(ISNUMBER('Data Table'!I416*1), 'Data Table'!I416,
         IF(ISNUMBER(SEARCH("hrs", 'Data Table'!I416)),
            IFERROR(
               ROUND(SUMPRODUCT(
                  VALUE(LEFT(_xlfn.TEXTSPLIT('Data Table'!I416, CHAR(10)), FIND("-", _xlfn.TEXTSPLIT('Data Table'!I416, CHAR(10)))-1)) *
                  (VALUE(MID(_xlfn.TEXTSPLIT('Data Table'!I416, CHAR(10)), FIND("-", _xlfn.TEXTSPLIT('Data Table'!I416, CHAR(10)))+2,
                  SEARCH("hrs", _xlfn.TEXTSPLIT('Data Table'!I416, CHAR(10)))-SEARCH("-", _xlfn.TEXTSPLIT('Data Table'!I416, CHAR(10)))-2))/12)
               ), 2),
               "-"
            )
         )
      )
   )
)</f>
        <v>10</v>
      </c>
      <c r="J415" s="203" cm="1">
        <f t="array" ref="J415">IF('Data Table'!J416="", "-",
   IF('Data Table'!J416="-", "-",
      IF(ISNUMBER('Data Table'!J416*1), 'Data Table'!J416,
         IF(ISNUMBER(SEARCH("hrs", 'Data Table'!J416)),
            IFERROR(
               ROUND(SUMPRODUCT(
                  VALUE(LEFT(_xlfn.TEXTSPLIT('Data Table'!J416, CHAR(10)), FIND("-", _xlfn.TEXTSPLIT('Data Table'!J416, CHAR(10)))-1)) *
                  (VALUE(MID(_xlfn.TEXTSPLIT('Data Table'!J416, CHAR(10)), FIND("-", _xlfn.TEXTSPLIT('Data Table'!J416, CHAR(10)))+2,
                  SEARCH("hrs", _xlfn.TEXTSPLIT('Data Table'!J416, CHAR(10)))-SEARCH("-", _xlfn.TEXTSPLIT('Data Table'!J416, CHAR(10)))-2))/12)
               ), 2),
               "-"
            )
         )
      )
   )
)</f>
        <v>4</v>
      </c>
      <c r="K415" s="203" cm="1">
        <f t="array" ref="K415">IF('Data Table'!K416="", "-",
   IF('Data Table'!K416="-", "-",
      IF(ISNUMBER('Data Table'!K416*1), 'Data Table'!K416,
         IF(ISNUMBER(SEARCH("hrs", 'Data Table'!K416)),
            IFERROR(
               ROUND(SUMPRODUCT(
                  VALUE(LEFT(_xlfn.TEXTSPLIT('Data Table'!K416, CHAR(10)), FIND("-", _xlfn.TEXTSPLIT('Data Table'!K416, CHAR(10)))-1)) *
                  (VALUE(MID(_xlfn.TEXTSPLIT('Data Table'!K416, CHAR(10)), FIND("-", _xlfn.TEXTSPLIT('Data Table'!K416, CHAR(10)))+2,
                  SEARCH("hrs", _xlfn.TEXTSPLIT('Data Table'!K416, CHAR(10)))-SEARCH("-", _xlfn.TEXTSPLIT('Data Table'!K416, CHAR(10)))-2))/12)
               ), 2),
               "-"
            )
         )
      )
   )
)</f>
        <v>4</v>
      </c>
      <c r="L415" s="203" cm="1">
        <f t="array" ref="L415">IF('Data Table'!N416="", "-",
   IF('Data Table'!N416="-", "-",
      IF(ISNUMBER('Data Table'!N416*1), 'Data Table'!N416,
         IF(ISNUMBER(SEARCH("hrs", 'Data Table'!N416)),
            IFERROR(
               ROUND(SUMPRODUCT(
                  VALUE(LEFT(_xlfn.TEXTSPLIT('Data Table'!N416, CHAR(10)), FIND("-", _xlfn.TEXTSPLIT('Data Table'!N416, CHAR(10)))-1)) *
                  (VALUE(MID(_xlfn.TEXTSPLIT('Data Table'!N416, CHAR(10)), FIND("-", _xlfn.TEXTSPLIT('Data Table'!N416, CHAR(10)))+2,
                  SEARCH("hrs", _xlfn.TEXTSPLIT('Data Table'!N416, CHAR(10)))-SEARCH("-", _xlfn.TEXTSPLIT('Data Table'!N416, CHAR(10)))-2))/12)
               ), 2),
               "-"
            )
         )
      )
   )
)</f>
        <v>1</v>
      </c>
      <c r="M415" s="203" cm="1">
        <f t="array" ref="M415">IF('Data Table'!O416="", "-",
   IF('Data Table'!O416="-", "-",
      IF(ISNUMBER('Data Table'!O416*1), 'Data Table'!O416,
         IF(ISNUMBER(SEARCH("hrs", 'Data Table'!O416)),
            IFERROR(
               ROUND(SUMPRODUCT(
                  VALUE(LEFT(_xlfn.TEXTSPLIT('Data Table'!O416, CHAR(10)), FIND("-", _xlfn.TEXTSPLIT('Data Table'!O416, CHAR(10)))-1)) *
                  (VALUE(MID(_xlfn.TEXTSPLIT('Data Table'!O416, CHAR(10)), FIND("-", _xlfn.TEXTSPLIT('Data Table'!O416, CHAR(10)))+2,
                  SEARCH("hrs", _xlfn.TEXTSPLIT('Data Table'!O416, CHAR(10)))-SEARCH("-", _xlfn.TEXTSPLIT('Data Table'!O416, CHAR(10)))-2))/12)
               ), 2),
               "-"
            )
         )
      )
   )
)</f>
        <v>1.25</v>
      </c>
      <c r="N415" s="203" cm="1">
        <f t="array" ref="N415">IF('Data Table'!P416="", "-",
   IF('Data Table'!P416="-", "-",
      IF(ISNUMBER('Data Table'!P416*1), 'Data Table'!P416,
         IF(ISNUMBER(SEARCH("hrs", 'Data Table'!P416)),
            IFERROR(
               ROUND(SUMPRODUCT(
                  VALUE(LEFT(_xlfn.TEXTSPLIT('Data Table'!P416, CHAR(10)), FIND("-", _xlfn.TEXTSPLIT('Data Table'!P416, CHAR(10)))-1)) *
                  (VALUE(MID(_xlfn.TEXTSPLIT('Data Table'!P416, CHAR(10)), FIND("-", _xlfn.TEXTSPLIT('Data Table'!P416, CHAR(10)))+2,
                  SEARCH("hrs", _xlfn.TEXTSPLIT('Data Table'!P416, CHAR(10)))-SEARCH("-", _xlfn.TEXTSPLIT('Data Table'!P416, CHAR(10)))-2))/12)
               ), 2),
               "-"
            )
         )
      )
   )
)</f>
        <v>6</v>
      </c>
      <c r="O415" s="203" cm="1">
        <f t="array" ref="O415">IF('Data Table'!Q416="", "-",
   IF('Data Table'!Q416="-", "-",
      IF(ISNUMBER('Data Table'!Q416*1), 'Data Table'!Q416,
         IF(ISNUMBER(SEARCH("hrs", 'Data Table'!Q416)),
            IFERROR(
               ROUND(SUMPRODUCT(
                  VALUE(LEFT(_xlfn.TEXTSPLIT('Data Table'!Q416, CHAR(10)), FIND("-", _xlfn.TEXTSPLIT('Data Table'!Q416, CHAR(10)))-1)) *
                  (VALUE(MID(_xlfn.TEXTSPLIT('Data Table'!Q416, CHAR(10)), FIND("-", _xlfn.TEXTSPLIT('Data Table'!Q416, CHAR(10)))+2,
                  SEARCH("hrs", _xlfn.TEXTSPLIT('Data Table'!Q416, CHAR(10)))-SEARCH("-", _xlfn.TEXTSPLIT('Data Table'!Q416, CHAR(10)))-2))/12)
               ), 2),
               "-"
            )
         )
      )
   )
)</f>
        <v>6</v>
      </c>
      <c r="P415" s="203" cm="1">
        <f t="array" ref="P415">IF('Data Table'!R416="", "-",
   IF('Data Table'!R416="-", "-",
      IF(ISNUMBER('Data Table'!R416*1), 'Data Table'!R416,
         IF(ISNUMBER(SEARCH("hrs", 'Data Table'!R416)),
            IFERROR(
               ROUND(SUMPRODUCT(
                  VALUE(LEFT(_xlfn.TEXTSPLIT('Data Table'!R416, CHAR(10)), FIND("-", _xlfn.TEXTSPLIT('Data Table'!R416, CHAR(10)))-1)) *
                  (VALUE(MID(_xlfn.TEXTSPLIT('Data Table'!R416, CHAR(10)), FIND("-", _xlfn.TEXTSPLIT('Data Table'!R416, CHAR(10)))+2,
                  SEARCH("hrs", _xlfn.TEXTSPLIT('Data Table'!R416, CHAR(10)))-SEARCH("-", _xlfn.TEXTSPLIT('Data Table'!R416, CHAR(10)))-2))/12)
               ), 2),
               "-"
            )
         )
      )
   )
)</f>
        <v>3</v>
      </c>
      <c r="Q415" s="203" cm="1">
        <f t="array" ref="Q415">IF('Data Table'!S416="", "-",
   IF('Data Table'!S416="-", "-",
      IF(ISNUMBER('Data Table'!S416*1), 'Data Table'!S416,
         IF(ISNUMBER(SEARCH("hrs", 'Data Table'!S416)),
            IFERROR(
               ROUND(SUMPRODUCT(
                  VALUE(LEFT(_xlfn.TEXTSPLIT('Data Table'!S416, CHAR(10)), FIND("-", _xlfn.TEXTSPLIT('Data Table'!S416, CHAR(10)))-1)) *
                  (VALUE(MID(_xlfn.TEXTSPLIT('Data Table'!S416, CHAR(10)), FIND("-", _xlfn.TEXTSPLIT('Data Table'!S416, CHAR(10)))+2,
                  SEARCH("hrs", _xlfn.TEXTSPLIT('Data Table'!S416, CHAR(10)))-SEARCH("-", _xlfn.TEXTSPLIT('Data Table'!S416, CHAR(10)))-2))/12)
               ), 2),
               "-"
            )
         )
      )
   )
)</f>
        <v>3</v>
      </c>
      <c r="R415" s="203" cm="1">
        <f t="array" ref="R415">IF('Data Table'!T416="", "-",
   IF('Data Table'!T416="-", "-",
      IF(ISNUMBER('Data Table'!T416*1), 'Data Table'!T416,
         IF(ISNUMBER(SEARCH("hrs", 'Data Table'!T416)),
            IFERROR(
               ROUND(SUMPRODUCT(
                  VALUE(LEFT(_xlfn.TEXTSPLIT('Data Table'!T416, CHAR(10)), FIND("-", _xlfn.TEXTSPLIT('Data Table'!T416, CHAR(10)))-1)) *
                  (VALUE(MID(_xlfn.TEXTSPLIT('Data Table'!T416, CHAR(10)), FIND("-", _xlfn.TEXTSPLIT('Data Table'!T416, CHAR(10)))+2,
                  SEARCH("hrs", _xlfn.TEXTSPLIT('Data Table'!T416, CHAR(10)))-SEARCH("-", _xlfn.TEXTSPLIT('Data Table'!T416, CHAR(10)))-2))/12)
               ), 2),
               "-"
            )
         )
      )
   )
)</f>
        <v>8</v>
      </c>
      <c r="S415" s="203" cm="1">
        <f t="array" ref="S415">IF('Data Table'!U416="", "-",
   IF('Data Table'!U416="-", "-",
      IF(ISNUMBER('Data Table'!U416*1), 'Data Table'!U416,
         IF(ISNUMBER(SEARCH("hrs", 'Data Table'!U416)),
            IFERROR(
               ROUND(SUMPRODUCT(
                  VALUE(LEFT(_xlfn.TEXTSPLIT('Data Table'!U416, CHAR(10)), FIND("-", _xlfn.TEXTSPLIT('Data Table'!U416, CHAR(10)))-1)) *
                  (VALUE(MID(_xlfn.TEXTSPLIT('Data Table'!U416, CHAR(10)), FIND("-", _xlfn.TEXTSPLIT('Data Table'!U416, CHAR(10)))+2,
                  SEARCH("hrs", _xlfn.TEXTSPLIT('Data Table'!U416, CHAR(10)))-SEARCH("-", _xlfn.TEXTSPLIT('Data Table'!U416, CHAR(10)))-2))/12)
               ), 2),
               "-"
            )
         )
      )
   )
)</f>
        <v>8</v>
      </c>
      <c r="T415" s="414">
        <f>'Data Table'!X416</f>
        <v>30320.385403932873</v>
      </c>
      <c r="U415" s="414">
        <f>'Data Table'!Y416</f>
        <v>76024</v>
      </c>
      <c r="V415" s="414">
        <f>'Data Table'!Z416</f>
        <v>1084.4480815965831</v>
      </c>
    </row>
    <row r="416" spans="1:22" ht="15.75" customHeight="1">
      <c r="A416" s="405">
        <v>45726</v>
      </c>
      <c r="B416" s="203" cm="1">
        <f t="array" ref="B416">IF('Data Table'!B417="", "-",
   IF('Data Table'!B417="-", "-",
      IF(ISNUMBER('Data Table'!B417*1), 'Data Table'!B417,
         IF(ISNUMBER(SEARCH("hrs", 'Data Table'!B417)),
            IFERROR(
               ROUND(SUMPRODUCT(
                  VALUE(LEFT(_xlfn.TEXTSPLIT('Data Table'!B417, CHAR(10)), FIND("-", _xlfn.TEXTSPLIT('Data Table'!B417, CHAR(10)))-1)) *
                  (VALUE(MID(_xlfn.TEXTSPLIT('Data Table'!B417, CHAR(10)), FIND("-", _xlfn.TEXTSPLIT('Data Table'!B417, CHAR(10)))+2,
                  SEARCH("hrs", _xlfn.TEXTSPLIT('Data Table'!B417, CHAR(10)))-SEARCH("-", _xlfn.TEXTSPLIT('Data Table'!B417, CHAR(10)))-2))/12)
               ), 2),
               "-"
            )
         )
      )
   )
)</f>
        <v>198</v>
      </c>
      <c r="C416" s="203" cm="1">
        <f t="array" ref="C416">IF('Data Table'!C417="", "-",
   IF('Data Table'!C417="-", "-",
      IF(ISNUMBER('Data Table'!C417*1), 'Data Table'!C417,
         IF(ISNUMBER(SEARCH("hrs", 'Data Table'!C417)),
            IFERROR(
               ROUND(SUMPRODUCT(
                  VALUE(LEFT(_xlfn.TEXTSPLIT('Data Table'!C417, CHAR(10)), FIND("-", _xlfn.TEXTSPLIT('Data Table'!C417, CHAR(10)))-1)) *
                  (VALUE(MID(_xlfn.TEXTSPLIT('Data Table'!C417, CHAR(10)), FIND("-", _xlfn.TEXTSPLIT('Data Table'!C417, CHAR(10)))+2,
                  SEARCH("hrs", _xlfn.TEXTSPLIT('Data Table'!C417, CHAR(10)))-SEARCH("-", _xlfn.TEXTSPLIT('Data Table'!C417, CHAR(10)))-2))/12)
               ), 2),
               "-"
            )
         )
      )
   )
)</f>
        <v>129</v>
      </c>
      <c r="D416" s="203" cm="1">
        <f t="array" ref="D416">IF('Data Table'!D417="", "-",
   IF('Data Table'!D417="-", "-",
      IF(ISNUMBER('Data Table'!D417*1), 'Data Table'!D417,
         IF(ISNUMBER(SEARCH("hrs", 'Data Table'!D417)),
            IFERROR(
               ROUND(SUMPRODUCT(
                  VALUE(LEFT(_xlfn.TEXTSPLIT('Data Table'!D417, CHAR(10)), FIND("-", _xlfn.TEXTSPLIT('Data Table'!D417, CHAR(10)))-1)) *
                  (VALUE(MID(_xlfn.TEXTSPLIT('Data Table'!D417, CHAR(10)), FIND("-", _xlfn.TEXTSPLIT('Data Table'!D417, CHAR(10)))+2,
                  SEARCH("hrs", _xlfn.TEXTSPLIT('Data Table'!D417, CHAR(10)))-SEARCH("-", _xlfn.TEXTSPLIT('Data Table'!D417, CHAR(10)))-2))/12)
               ), 2),
               "-"
            )
         )
      )
   )
)</f>
        <v>29</v>
      </c>
      <c r="E416" s="203" cm="1">
        <f t="array" ref="E416">IF('Data Table'!E417="", "-",
   IF('Data Table'!E417="-", "-",
      IF(ISNUMBER('Data Table'!E417*1), 'Data Table'!E417,
         IF(ISNUMBER(SEARCH("hrs", 'Data Table'!E417)),
            IFERROR(
               ROUND(SUMPRODUCT(
                  VALUE(LEFT(_xlfn.TEXTSPLIT('Data Table'!E417, CHAR(10)), FIND("-", _xlfn.TEXTSPLIT('Data Table'!E417, CHAR(10)))-1)) *
                  (VALUE(MID(_xlfn.TEXTSPLIT('Data Table'!E417, CHAR(10)), FIND("-", _xlfn.TEXTSPLIT('Data Table'!E417, CHAR(10)))+2,
                  SEARCH("hrs", _xlfn.TEXTSPLIT('Data Table'!E417, CHAR(10)))-SEARCH("-", _xlfn.TEXTSPLIT('Data Table'!E417, CHAR(10)))-2))/12)
               ), 2),
               "-"
            )
         )
      )
   )
)</f>
        <v>29</v>
      </c>
      <c r="F416" s="203" cm="1">
        <f t="array" ref="F416">IF('Data Table'!F417="", "-",
   IF('Data Table'!F417="-", "-",
      IF(ISNUMBER('Data Table'!F417*1), 'Data Table'!F417,
         IF(ISNUMBER(SEARCH("hrs", 'Data Table'!F417)),
            IFERROR(
               ROUND(SUMPRODUCT(
                  VALUE(LEFT(_xlfn.TEXTSPLIT('Data Table'!F417, CHAR(10)), FIND("-", _xlfn.TEXTSPLIT('Data Table'!F417, CHAR(10)))-1)) *
                  (VALUE(MID(_xlfn.TEXTSPLIT('Data Table'!F417, CHAR(10)), FIND("-", _xlfn.TEXTSPLIT('Data Table'!F417, CHAR(10)))+2,
                  SEARCH("hrs", _xlfn.TEXTSPLIT('Data Table'!F417, CHAR(10)))-SEARCH("-", _xlfn.TEXTSPLIT('Data Table'!F417, CHAR(10)))-2))/12)
               ), 2),
               "-"
            )
         )
      )
   )
)</f>
        <v>9</v>
      </c>
      <c r="G416" s="203" cm="1">
        <f t="array" ref="G416">IF('Data Table'!G417="", "-",
   IF('Data Table'!G417="-", "-",
      IF(ISNUMBER('Data Table'!G417*1), 'Data Table'!G417,
         IF(ISNUMBER(SEARCH("hrs", 'Data Table'!G417)),
            IFERROR(
               ROUND(SUMPRODUCT(
                  VALUE(LEFT(_xlfn.TEXTSPLIT('Data Table'!G417, CHAR(10)), FIND("-", _xlfn.TEXTSPLIT('Data Table'!G417, CHAR(10)))-1)) *
                  (VALUE(MID(_xlfn.TEXTSPLIT('Data Table'!G417, CHAR(10)), FIND("-", _xlfn.TEXTSPLIT('Data Table'!G417, CHAR(10)))+2,
                  SEARCH("hrs", _xlfn.TEXTSPLIT('Data Table'!G417, CHAR(10)))-SEARCH("-", _xlfn.TEXTSPLIT('Data Table'!G417, CHAR(10)))-2))/12)
               ), 2),
               "-"
            )
         )
      )
   )
)</f>
        <v>9</v>
      </c>
      <c r="H416" s="203" cm="1">
        <f t="array" ref="H416">IF('Data Table'!H417="", "-",
   IF('Data Table'!H417="-", "-",
      IF(ISNUMBER('Data Table'!H417*1), 'Data Table'!H417,
         IF(ISNUMBER(SEARCH("hrs", 'Data Table'!H417)),
            IFERROR(
               ROUND(SUMPRODUCT(
                  VALUE(LEFT(_xlfn.TEXTSPLIT('Data Table'!H417, CHAR(10)), FIND("-", _xlfn.TEXTSPLIT('Data Table'!H417, CHAR(10)))-1)) *
                  (VALUE(MID(_xlfn.TEXTSPLIT('Data Table'!H417, CHAR(10)), FIND("-", _xlfn.TEXTSPLIT('Data Table'!H417, CHAR(10)))+2,
                  SEARCH("hrs", _xlfn.TEXTSPLIT('Data Table'!H417, CHAR(10)))-SEARCH("-", _xlfn.TEXTSPLIT('Data Table'!H417, CHAR(10)))-2))/12)
               ), 2),
               "-"
            )
         )
      )
   )
)</f>
        <v>10</v>
      </c>
      <c r="I416" s="203" cm="1">
        <f t="array" ref="I416">IF('Data Table'!I417="", "-",
   IF('Data Table'!I417="-", "-",
      IF(ISNUMBER('Data Table'!I417*1), 'Data Table'!I417,
         IF(ISNUMBER(SEARCH("hrs", 'Data Table'!I417)),
            IFERROR(
               ROUND(SUMPRODUCT(
                  VALUE(LEFT(_xlfn.TEXTSPLIT('Data Table'!I417, CHAR(10)), FIND("-", _xlfn.TEXTSPLIT('Data Table'!I417, CHAR(10)))-1)) *
                  (VALUE(MID(_xlfn.TEXTSPLIT('Data Table'!I417, CHAR(10)), FIND("-", _xlfn.TEXTSPLIT('Data Table'!I417, CHAR(10)))+2,
                  SEARCH("hrs", _xlfn.TEXTSPLIT('Data Table'!I417, CHAR(10)))-SEARCH("-", _xlfn.TEXTSPLIT('Data Table'!I417, CHAR(10)))-2))/12)
               ), 2),
               "-"
            )
         )
      )
   )
)</f>
        <v>10</v>
      </c>
      <c r="J416" s="203" cm="1">
        <f t="array" ref="J416">IF('Data Table'!J417="", "-",
   IF('Data Table'!J417="-", "-",
      IF(ISNUMBER('Data Table'!J417*1), 'Data Table'!J417,
         IF(ISNUMBER(SEARCH("hrs", 'Data Table'!J417)),
            IFERROR(
               ROUND(SUMPRODUCT(
                  VALUE(LEFT(_xlfn.TEXTSPLIT('Data Table'!J417, CHAR(10)), FIND("-", _xlfn.TEXTSPLIT('Data Table'!J417, CHAR(10)))-1)) *
                  (VALUE(MID(_xlfn.TEXTSPLIT('Data Table'!J417, CHAR(10)), FIND("-", _xlfn.TEXTSPLIT('Data Table'!J417, CHAR(10)))+2,
                  SEARCH("hrs", _xlfn.TEXTSPLIT('Data Table'!J417, CHAR(10)))-SEARCH("-", _xlfn.TEXTSPLIT('Data Table'!J417, CHAR(10)))-2))/12)
               ), 2),
               "-"
            )
         )
      )
   )
)</f>
        <v>3</v>
      </c>
      <c r="K416" s="203" cm="1">
        <f t="array" ref="K416">IF('Data Table'!K417="", "-",
   IF('Data Table'!K417="-", "-",
      IF(ISNUMBER('Data Table'!K417*1), 'Data Table'!K417,
         IF(ISNUMBER(SEARCH("hrs", 'Data Table'!K417)),
            IFERROR(
               ROUND(SUMPRODUCT(
                  VALUE(LEFT(_xlfn.TEXTSPLIT('Data Table'!K417, CHAR(10)), FIND("-", _xlfn.TEXTSPLIT('Data Table'!K417, CHAR(10)))-1)) *
                  (VALUE(MID(_xlfn.TEXTSPLIT('Data Table'!K417, CHAR(10)), FIND("-", _xlfn.TEXTSPLIT('Data Table'!K417, CHAR(10)))+2,
                  SEARCH("hrs", _xlfn.TEXTSPLIT('Data Table'!K417, CHAR(10)))-SEARCH("-", _xlfn.TEXTSPLIT('Data Table'!K417, CHAR(10)))-2))/12)
               ), 2),
               "-"
            )
         )
      )
   )
)</f>
        <v>3</v>
      </c>
      <c r="L416" s="203" cm="1">
        <f t="array" ref="L416">IF('Data Table'!N417="", "-",
   IF('Data Table'!N417="-", "-",
      IF(ISNUMBER('Data Table'!N417*1), 'Data Table'!N417,
         IF(ISNUMBER(SEARCH("hrs", 'Data Table'!N417)),
            IFERROR(
               ROUND(SUMPRODUCT(
                  VALUE(LEFT(_xlfn.TEXTSPLIT('Data Table'!N417, CHAR(10)), FIND("-", _xlfn.TEXTSPLIT('Data Table'!N417, CHAR(10)))-1)) *
                  (VALUE(MID(_xlfn.TEXTSPLIT('Data Table'!N417, CHAR(10)), FIND("-", _xlfn.TEXTSPLIT('Data Table'!N417, CHAR(10)))+2,
                  SEARCH("hrs", _xlfn.TEXTSPLIT('Data Table'!N417, CHAR(10)))-SEARCH("-", _xlfn.TEXTSPLIT('Data Table'!N417, CHAR(10)))-2))/12)
               ), 2),
               "-"
            )
         )
      )
   )
)</f>
        <v>2</v>
      </c>
      <c r="M416" s="203" cm="1">
        <f t="array" ref="M416">IF('Data Table'!O417="", "-",
   IF('Data Table'!O417="-", "-",
      IF(ISNUMBER('Data Table'!O417*1), 'Data Table'!O417,
         IF(ISNUMBER(SEARCH("hrs", 'Data Table'!O417)),
            IFERROR(
               ROUND(SUMPRODUCT(
                  VALUE(LEFT(_xlfn.TEXTSPLIT('Data Table'!O417, CHAR(10)), FIND("-", _xlfn.TEXTSPLIT('Data Table'!O417, CHAR(10)))-1)) *
                  (VALUE(MID(_xlfn.TEXTSPLIT('Data Table'!O417, CHAR(10)), FIND("-", _xlfn.TEXTSPLIT('Data Table'!O417, CHAR(10)))+2,
                  SEARCH("hrs", _xlfn.TEXTSPLIT('Data Table'!O417, CHAR(10)))-SEARCH("-", _xlfn.TEXTSPLIT('Data Table'!O417, CHAR(10)))-2))/12)
               ), 2),
               "-"
            )
         )
      )
   )
)</f>
        <v>1</v>
      </c>
      <c r="N416" s="203" cm="1">
        <f t="array" ref="N416">IF('Data Table'!P417="", "-",
   IF('Data Table'!P417="-", "-",
      IF(ISNUMBER('Data Table'!P417*1), 'Data Table'!P417,
         IF(ISNUMBER(SEARCH("hrs", 'Data Table'!P417)),
            IFERROR(
               ROUND(SUMPRODUCT(
                  VALUE(LEFT(_xlfn.TEXTSPLIT('Data Table'!P417, CHAR(10)), FIND("-", _xlfn.TEXTSPLIT('Data Table'!P417, CHAR(10)))-1)) *
                  (VALUE(MID(_xlfn.TEXTSPLIT('Data Table'!P417, CHAR(10)), FIND("-", _xlfn.TEXTSPLIT('Data Table'!P417, CHAR(10)))+2,
                  SEARCH("hrs", _xlfn.TEXTSPLIT('Data Table'!P417, CHAR(10)))-SEARCH("-", _xlfn.TEXTSPLIT('Data Table'!P417, CHAR(10)))-2))/12)
               ), 2),
               "-"
            )
         )
      )
   )
)</f>
        <v>6</v>
      </c>
      <c r="O416" s="203" cm="1">
        <f t="array" ref="O416">IF('Data Table'!Q417="", "-",
   IF('Data Table'!Q417="-", "-",
      IF(ISNUMBER('Data Table'!Q417*1), 'Data Table'!Q417,
         IF(ISNUMBER(SEARCH("hrs", 'Data Table'!Q417)),
            IFERROR(
               ROUND(SUMPRODUCT(
                  VALUE(LEFT(_xlfn.TEXTSPLIT('Data Table'!Q417, CHAR(10)), FIND("-", _xlfn.TEXTSPLIT('Data Table'!Q417, CHAR(10)))-1)) *
                  (VALUE(MID(_xlfn.TEXTSPLIT('Data Table'!Q417, CHAR(10)), FIND("-", _xlfn.TEXTSPLIT('Data Table'!Q417, CHAR(10)))+2,
                  SEARCH("hrs", _xlfn.TEXTSPLIT('Data Table'!Q417, CHAR(10)))-SEARCH("-", _xlfn.TEXTSPLIT('Data Table'!Q417, CHAR(10)))-2))/12)
               ), 2),
               "-"
            )
         )
      )
   )
)</f>
        <v>6</v>
      </c>
      <c r="P416" s="203" cm="1">
        <f t="array" ref="P416">IF('Data Table'!R417="", "-",
   IF('Data Table'!R417="-", "-",
      IF(ISNUMBER('Data Table'!R417*1), 'Data Table'!R417,
         IF(ISNUMBER(SEARCH("hrs", 'Data Table'!R417)),
            IFERROR(
               ROUND(SUMPRODUCT(
                  VALUE(LEFT(_xlfn.TEXTSPLIT('Data Table'!R417, CHAR(10)), FIND("-", _xlfn.TEXTSPLIT('Data Table'!R417, CHAR(10)))-1)) *
                  (VALUE(MID(_xlfn.TEXTSPLIT('Data Table'!R417, CHAR(10)), FIND("-", _xlfn.TEXTSPLIT('Data Table'!R417, CHAR(10)))+2,
                  SEARCH("hrs", _xlfn.TEXTSPLIT('Data Table'!R417, CHAR(10)))-SEARCH("-", _xlfn.TEXTSPLIT('Data Table'!R417, CHAR(10)))-2))/12)
               ), 2),
               "-"
            )
         )
      )
   )
)</f>
        <v>3</v>
      </c>
      <c r="Q416" s="203" cm="1">
        <f t="array" ref="Q416">IF('Data Table'!S417="", "-",
   IF('Data Table'!S417="-", "-",
      IF(ISNUMBER('Data Table'!S417*1), 'Data Table'!S417,
         IF(ISNUMBER(SEARCH("hrs", 'Data Table'!S417)),
            IFERROR(
               ROUND(SUMPRODUCT(
                  VALUE(LEFT(_xlfn.TEXTSPLIT('Data Table'!S417, CHAR(10)), FIND("-", _xlfn.TEXTSPLIT('Data Table'!S417, CHAR(10)))-1)) *
                  (VALUE(MID(_xlfn.TEXTSPLIT('Data Table'!S417, CHAR(10)), FIND("-", _xlfn.TEXTSPLIT('Data Table'!S417, CHAR(10)))+2,
                  SEARCH("hrs", _xlfn.TEXTSPLIT('Data Table'!S417, CHAR(10)))-SEARCH("-", _xlfn.TEXTSPLIT('Data Table'!S417, CHAR(10)))-2))/12)
               ), 2),
               "-"
            )
         )
      )
   )
)</f>
        <v>3</v>
      </c>
      <c r="R416" s="203" cm="1">
        <f t="array" ref="R416">IF('Data Table'!T417="", "-",
   IF('Data Table'!T417="-", "-",
      IF(ISNUMBER('Data Table'!T417*1), 'Data Table'!T417,
         IF(ISNUMBER(SEARCH("hrs", 'Data Table'!T417)),
            IFERROR(
               ROUND(SUMPRODUCT(
                  VALUE(LEFT(_xlfn.TEXTSPLIT('Data Table'!T417, CHAR(10)), FIND("-", _xlfn.TEXTSPLIT('Data Table'!T417, CHAR(10)))-1)) *
                  (VALUE(MID(_xlfn.TEXTSPLIT('Data Table'!T417, CHAR(10)), FIND("-", _xlfn.TEXTSPLIT('Data Table'!T417, CHAR(10)))+2,
                  SEARCH("hrs", _xlfn.TEXTSPLIT('Data Table'!T417, CHAR(10)))-SEARCH("-", _xlfn.TEXTSPLIT('Data Table'!T417, CHAR(10)))-2))/12)
               ), 2),
               "-"
            )
         )
      )
   )
)</f>
        <v>8</v>
      </c>
      <c r="S416" s="203" cm="1">
        <f t="array" ref="S416">IF('Data Table'!U417="", "-",
   IF('Data Table'!U417="-", "-",
      IF(ISNUMBER('Data Table'!U417*1), 'Data Table'!U417,
         IF(ISNUMBER(SEARCH("hrs", 'Data Table'!U417)),
            IFERROR(
               ROUND(SUMPRODUCT(
                  VALUE(LEFT(_xlfn.TEXTSPLIT('Data Table'!U417, CHAR(10)), FIND("-", _xlfn.TEXTSPLIT('Data Table'!U417, CHAR(10)))-1)) *
                  (VALUE(MID(_xlfn.TEXTSPLIT('Data Table'!U417, CHAR(10)), FIND("-", _xlfn.TEXTSPLIT('Data Table'!U417, CHAR(10)))+2,
                  SEARCH("hrs", _xlfn.TEXTSPLIT('Data Table'!U417, CHAR(10)))-SEARCH("-", _xlfn.TEXTSPLIT('Data Table'!U417, CHAR(10)))-2))/12)
               ), 2),
               "-"
            )
         )
      )
   )
)</f>
        <v>8</v>
      </c>
      <c r="T416" s="414">
        <f>'Data Table'!X417</f>
        <v>30684.355974574457</v>
      </c>
      <c r="U416" s="414">
        <f>'Data Table'!Y417</f>
        <v>78011</v>
      </c>
      <c r="V416" s="414">
        <f>'Data Table'!Z417</f>
        <v>1180.7133310632503</v>
      </c>
    </row>
    <row r="417" spans="1:22" ht="15.75" customHeight="1">
      <c r="A417" s="405">
        <v>45727</v>
      </c>
      <c r="B417" s="203" cm="1">
        <f t="array" ref="B417">IF('Data Table'!B418="", "-",
   IF('Data Table'!B418="-", "-",
      IF(ISNUMBER('Data Table'!B418*1), 'Data Table'!B418,
         IF(ISNUMBER(SEARCH("hrs", 'Data Table'!B418)),
            IFERROR(
               ROUND(SUMPRODUCT(
                  VALUE(LEFT(_xlfn.TEXTSPLIT('Data Table'!B418, CHAR(10)), FIND("-", _xlfn.TEXTSPLIT('Data Table'!B418, CHAR(10)))-1)) *
                  (VALUE(MID(_xlfn.TEXTSPLIT('Data Table'!B418, CHAR(10)), FIND("-", _xlfn.TEXTSPLIT('Data Table'!B418, CHAR(10)))+2,
                  SEARCH("hrs", _xlfn.TEXTSPLIT('Data Table'!B418, CHAR(10)))-SEARCH("-", _xlfn.TEXTSPLIT('Data Table'!B418, CHAR(10)))-2))/12)
               ), 2),
               "-"
            )
         )
      )
   )
)</f>
        <v>205</v>
      </c>
      <c r="C417" s="203" cm="1">
        <f t="array" ref="C417">IF('Data Table'!C418="", "-",
   IF('Data Table'!C418="-", "-",
      IF(ISNUMBER('Data Table'!C418*1), 'Data Table'!C418,
         IF(ISNUMBER(SEARCH("hrs", 'Data Table'!C418)),
            IFERROR(
               ROUND(SUMPRODUCT(
                  VALUE(LEFT(_xlfn.TEXTSPLIT('Data Table'!C418, CHAR(10)), FIND("-", _xlfn.TEXTSPLIT('Data Table'!C418, CHAR(10)))-1)) *
                  (VALUE(MID(_xlfn.TEXTSPLIT('Data Table'!C418, CHAR(10)), FIND("-", _xlfn.TEXTSPLIT('Data Table'!C418, CHAR(10)))+2,
                  SEARCH("hrs", _xlfn.TEXTSPLIT('Data Table'!C418, CHAR(10)))-SEARCH("-", _xlfn.TEXTSPLIT('Data Table'!C418, CHAR(10)))-2))/12)
               ), 2),
               "-"
            )
         )
      )
   )
)</f>
        <v>147</v>
      </c>
      <c r="D417" s="203" cm="1">
        <f t="array" ref="D417">IF('Data Table'!D418="", "-",
   IF('Data Table'!D418="-", "-",
      IF(ISNUMBER('Data Table'!D418*1), 'Data Table'!D418,
         IF(ISNUMBER(SEARCH("hrs", 'Data Table'!D418)),
            IFERROR(
               ROUND(SUMPRODUCT(
                  VALUE(LEFT(_xlfn.TEXTSPLIT('Data Table'!D418, CHAR(10)), FIND("-", _xlfn.TEXTSPLIT('Data Table'!D418, CHAR(10)))-1)) *
                  (VALUE(MID(_xlfn.TEXTSPLIT('Data Table'!D418, CHAR(10)), FIND("-", _xlfn.TEXTSPLIT('Data Table'!D418, CHAR(10)))+2,
                  SEARCH("hrs", _xlfn.TEXTSPLIT('Data Table'!D418, CHAR(10)))-SEARCH("-", _xlfn.TEXTSPLIT('Data Table'!D418, CHAR(10)))-2))/12)
               ), 2),
               "-"
            )
         )
      )
   )
)</f>
        <v>29</v>
      </c>
      <c r="E417" s="203" cm="1">
        <f t="array" ref="E417">IF('Data Table'!E418="", "-",
   IF('Data Table'!E418="-", "-",
      IF(ISNUMBER('Data Table'!E418*1), 'Data Table'!E418,
         IF(ISNUMBER(SEARCH("hrs", 'Data Table'!E418)),
            IFERROR(
               ROUND(SUMPRODUCT(
                  VALUE(LEFT(_xlfn.TEXTSPLIT('Data Table'!E418, CHAR(10)), FIND("-", _xlfn.TEXTSPLIT('Data Table'!E418, CHAR(10)))-1)) *
                  (VALUE(MID(_xlfn.TEXTSPLIT('Data Table'!E418, CHAR(10)), FIND("-", _xlfn.TEXTSPLIT('Data Table'!E418, CHAR(10)))+2,
                  SEARCH("hrs", _xlfn.TEXTSPLIT('Data Table'!E418, CHAR(10)))-SEARCH("-", _xlfn.TEXTSPLIT('Data Table'!E418, CHAR(10)))-2))/12)
               ), 2),
               "-"
            )
         )
      )
   )
)</f>
        <v>29</v>
      </c>
      <c r="F417" s="203" cm="1">
        <f t="array" ref="F417">IF('Data Table'!F418="", "-",
   IF('Data Table'!F418="-", "-",
      IF(ISNUMBER('Data Table'!F418*1), 'Data Table'!F418,
         IF(ISNUMBER(SEARCH("hrs", 'Data Table'!F418)),
            IFERROR(
               ROUND(SUMPRODUCT(
                  VALUE(LEFT(_xlfn.TEXTSPLIT('Data Table'!F418, CHAR(10)), FIND("-", _xlfn.TEXTSPLIT('Data Table'!F418, CHAR(10)))-1)) *
                  (VALUE(MID(_xlfn.TEXTSPLIT('Data Table'!F418, CHAR(10)), FIND("-", _xlfn.TEXTSPLIT('Data Table'!F418, CHAR(10)))+2,
                  SEARCH("hrs", _xlfn.TEXTSPLIT('Data Table'!F418, CHAR(10)))-SEARCH("-", _xlfn.TEXTSPLIT('Data Table'!F418, CHAR(10)))-2))/12)
               ), 2),
               "-"
            )
         )
      )
   )
)</f>
        <v>9</v>
      </c>
      <c r="G417" s="203" cm="1">
        <f t="array" ref="G417">IF('Data Table'!G418="", "-",
   IF('Data Table'!G418="-", "-",
      IF(ISNUMBER('Data Table'!G418*1), 'Data Table'!G418,
         IF(ISNUMBER(SEARCH("hrs", 'Data Table'!G418)),
            IFERROR(
               ROUND(SUMPRODUCT(
                  VALUE(LEFT(_xlfn.TEXTSPLIT('Data Table'!G418, CHAR(10)), FIND("-", _xlfn.TEXTSPLIT('Data Table'!G418, CHAR(10)))-1)) *
                  (VALUE(MID(_xlfn.TEXTSPLIT('Data Table'!G418, CHAR(10)), FIND("-", _xlfn.TEXTSPLIT('Data Table'!G418, CHAR(10)))+2,
                  SEARCH("hrs", _xlfn.TEXTSPLIT('Data Table'!G418, CHAR(10)))-SEARCH("-", _xlfn.TEXTSPLIT('Data Table'!G418, CHAR(10)))-2))/12)
               ), 2),
               "-"
            )
         )
      )
   )
)</f>
        <v>9</v>
      </c>
      <c r="H417" s="203" cm="1">
        <f t="array" ref="H417">IF('Data Table'!H418="", "-",
   IF('Data Table'!H418="-", "-",
      IF(ISNUMBER('Data Table'!H418*1), 'Data Table'!H418,
         IF(ISNUMBER(SEARCH("hrs", 'Data Table'!H418)),
            IFERROR(
               ROUND(SUMPRODUCT(
                  VALUE(LEFT(_xlfn.TEXTSPLIT('Data Table'!H418, CHAR(10)), FIND("-", _xlfn.TEXTSPLIT('Data Table'!H418, CHAR(10)))-1)) *
                  (VALUE(MID(_xlfn.TEXTSPLIT('Data Table'!H418, CHAR(10)), FIND("-", _xlfn.TEXTSPLIT('Data Table'!H418, CHAR(10)))+2,
                  SEARCH("hrs", _xlfn.TEXTSPLIT('Data Table'!H418, CHAR(10)))-SEARCH("-", _xlfn.TEXTSPLIT('Data Table'!H418, CHAR(10)))-2))/12)
               ), 2),
               "-"
            )
         )
      )
   )
)</f>
        <v>10</v>
      </c>
      <c r="I417" s="203" cm="1">
        <f t="array" ref="I417">IF('Data Table'!I418="", "-",
   IF('Data Table'!I418="-", "-",
      IF(ISNUMBER('Data Table'!I418*1), 'Data Table'!I418,
         IF(ISNUMBER(SEARCH("hrs", 'Data Table'!I418)),
            IFERROR(
               ROUND(SUMPRODUCT(
                  VALUE(LEFT(_xlfn.TEXTSPLIT('Data Table'!I418, CHAR(10)), FIND("-", _xlfn.TEXTSPLIT('Data Table'!I418, CHAR(10)))-1)) *
                  (VALUE(MID(_xlfn.TEXTSPLIT('Data Table'!I418, CHAR(10)), FIND("-", _xlfn.TEXTSPLIT('Data Table'!I418, CHAR(10)))+2,
                  SEARCH("hrs", _xlfn.TEXTSPLIT('Data Table'!I418, CHAR(10)))-SEARCH("-", _xlfn.TEXTSPLIT('Data Table'!I418, CHAR(10)))-2))/12)
               ), 2),
               "-"
            )
         )
      )
   )
)</f>
        <v>10</v>
      </c>
      <c r="J417" s="203" cm="1">
        <f t="array" ref="J417">IF('Data Table'!J418="", "-",
   IF('Data Table'!J418="-", "-",
      IF(ISNUMBER('Data Table'!J418*1), 'Data Table'!J418,
         IF(ISNUMBER(SEARCH("hrs", 'Data Table'!J418)),
            IFERROR(
               ROUND(SUMPRODUCT(
                  VALUE(LEFT(_xlfn.TEXTSPLIT('Data Table'!J418, CHAR(10)), FIND("-", _xlfn.TEXTSPLIT('Data Table'!J418, CHAR(10)))-1)) *
                  (VALUE(MID(_xlfn.TEXTSPLIT('Data Table'!J418, CHAR(10)), FIND("-", _xlfn.TEXTSPLIT('Data Table'!J418, CHAR(10)))+2,
                  SEARCH("hrs", _xlfn.TEXTSPLIT('Data Table'!J418, CHAR(10)))-SEARCH("-", _xlfn.TEXTSPLIT('Data Table'!J418, CHAR(10)))-2))/12)
               ), 2),
               "-"
            )
         )
      )
   )
)</f>
        <v>3</v>
      </c>
      <c r="K417" s="203" cm="1">
        <f t="array" ref="K417">IF('Data Table'!K418="", "-",
   IF('Data Table'!K418="-", "-",
      IF(ISNUMBER('Data Table'!K418*1), 'Data Table'!K418,
         IF(ISNUMBER(SEARCH("hrs", 'Data Table'!K418)),
            IFERROR(
               ROUND(SUMPRODUCT(
                  VALUE(LEFT(_xlfn.TEXTSPLIT('Data Table'!K418, CHAR(10)), FIND("-", _xlfn.TEXTSPLIT('Data Table'!K418, CHAR(10)))-1)) *
                  (VALUE(MID(_xlfn.TEXTSPLIT('Data Table'!K418, CHAR(10)), FIND("-", _xlfn.TEXTSPLIT('Data Table'!K418, CHAR(10)))+2,
                  SEARCH("hrs", _xlfn.TEXTSPLIT('Data Table'!K418, CHAR(10)))-SEARCH("-", _xlfn.TEXTSPLIT('Data Table'!K418, CHAR(10)))-2))/12)
               ), 2),
               "-"
            )
         )
      )
   )
)</f>
        <v>4</v>
      </c>
      <c r="L417" s="203" cm="1">
        <f t="array" ref="L417">IF('Data Table'!N418="", "-",
   IF('Data Table'!N418="-", "-",
      IF(ISNUMBER('Data Table'!N418*1), 'Data Table'!N418,
         IF(ISNUMBER(SEARCH("hrs", 'Data Table'!N418)),
            IFERROR(
               ROUND(SUMPRODUCT(
                  VALUE(LEFT(_xlfn.TEXTSPLIT('Data Table'!N418, CHAR(10)), FIND("-", _xlfn.TEXTSPLIT('Data Table'!N418, CHAR(10)))-1)) *
                  (VALUE(MID(_xlfn.TEXTSPLIT('Data Table'!N418, CHAR(10)), FIND("-", _xlfn.TEXTSPLIT('Data Table'!N418, CHAR(10)))+2,
                  SEARCH("hrs", _xlfn.TEXTSPLIT('Data Table'!N418, CHAR(10)))-SEARCH("-", _xlfn.TEXTSPLIT('Data Table'!N418, CHAR(10)))-2))/12)
               ), 2),
               "-"
            )
         )
      )
   )
)</f>
        <v>2</v>
      </c>
      <c r="M417" s="203" cm="1">
        <f t="array" ref="M417">IF('Data Table'!O418="", "-",
   IF('Data Table'!O418="-", "-",
      IF(ISNUMBER('Data Table'!O418*1), 'Data Table'!O418,
         IF(ISNUMBER(SEARCH("hrs", 'Data Table'!O418)),
            IFERROR(
               ROUND(SUMPRODUCT(
                  VALUE(LEFT(_xlfn.TEXTSPLIT('Data Table'!O418, CHAR(10)), FIND("-", _xlfn.TEXTSPLIT('Data Table'!O418, CHAR(10)))-1)) *
                  (VALUE(MID(_xlfn.TEXTSPLIT('Data Table'!O418, CHAR(10)), FIND("-", _xlfn.TEXTSPLIT('Data Table'!O418, CHAR(10)))+2,
                  SEARCH("hrs", _xlfn.TEXTSPLIT('Data Table'!O418, CHAR(10)))-SEARCH("-", _xlfn.TEXTSPLIT('Data Table'!O418, CHAR(10)))-2))/12)
               ), 2),
               "-"
            )
         )
      )
   )
)</f>
        <v>1</v>
      </c>
      <c r="N417" s="203" cm="1">
        <f t="array" ref="N417">IF('Data Table'!P418="", "-",
   IF('Data Table'!P418="-", "-",
      IF(ISNUMBER('Data Table'!P418*1), 'Data Table'!P418,
         IF(ISNUMBER(SEARCH("hrs", 'Data Table'!P418)),
            IFERROR(
               ROUND(SUMPRODUCT(
                  VALUE(LEFT(_xlfn.TEXTSPLIT('Data Table'!P418, CHAR(10)), FIND("-", _xlfn.TEXTSPLIT('Data Table'!P418, CHAR(10)))-1)) *
                  (VALUE(MID(_xlfn.TEXTSPLIT('Data Table'!P418, CHAR(10)), FIND("-", _xlfn.TEXTSPLIT('Data Table'!P418, CHAR(10)))+2,
                  SEARCH("hrs", _xlfn.TEXTSPLIT('Data Table'!P418, CHAR(10)))-SEARCH("-", _xlfn.TEXTSPLIT('Data Table'!P418, CHAR(10)))-2))/12)
               ), 2),
               "-"
            )
         )
      )
   )
)</f>
        <v>7</v>
      </c>
      <c r="O417" s="203" cm="1">
        <f t="array" ref="O417">IF('Data Table'!Q418="", "-",
   IF('Data Table'!Q418="-", "-",
      IF(ISNUMBER('Data Table'!Q418*1), 'Data Table'!Q418,
         IF(ISNUMBER(SEARCH("hrs", 'Data Table'!Q418)),
            IFERROR(
               ROUND(SUMPRODUCT(
                  VALUE(LEFT(_xlfn.TEXTSPLIT('Data Table'!Q418, CHAR(10)), FIND("-", _xlfn.TEXTSPLIT('Data Table'!Q418, CHAR(10)))-1)) *
                  (VALUE(MID(_xlfn.TEXTSPLIT('Data Table'!Q418, CHAR(10)), FIND("-", _xlfn.TEXTSPLIT('Data Table'!Q418, CHAR(10)))+2,
                  SEARCH("hrs", _xlfn.TEXTSPLIT('Data Table'!Q418, CHAR(10)))-SEARCH("-", _xlfn.TEXTSPLIT('Data Table'!Q418, CHAR(10)))-2))/12)
               ), 2),
               "-"
            )
         )
      )
   )
)</f>
        <v>6</v>
      </c>
      <c r="P417" s="203" cm="1">
        <f t="array" ref="P417">IF('Data Table'!R418="", "-",
   IF('Data Table'!R418="-", "-",
      IF(ISNUMBER('Data Table'!R418*1), 'Data Table'!R418,
         IF(ISNUMBER(SEARCH("hrs", 'Data Table'!R418)),
            IFERROR(
               ROUND(SUMPRODUCT(
                  VALUE(LEFT(_xlfn.TEXTSPLIT('Data Table'!R418, CHAR(10)), FIND("-", _xlfn.TEXTSPLIT('Data Table'!R418, CHAR(10)))-1)) *
                  (VALUE(MID(_xlfn.TEXTSPLIT('Data Table'!R418, CHAR(10)), FIND("-", _xlfn.TEXTSPLIT('Data Table'!R418, CHAR(10)))+2,
                  SEARCH("hrs", _xlfn.TEXTSPLIT('Data Table'!R418, CHAR(10)))-SEARCH("-", _xlfn.TEXTSPLIT('Data Table'!R418, CHAR(10)))-2))/12)
               ), 2),
               "-"
            )
         )
      )
   )
)</f>
        <v>3</v>
      </c>
      <c r="Q417" s="203" cm="1">
        <f t="array" ref="Q417">IF('Data Table'!S418="", "-",
   IF('Data Table'!S418="-", "-",
      IF(ISNUMBER('Data Table'!S418*1), 'Data Table'!S418,
         IF(ISNUMBER(SEARCH("hrs", 'Data Table'!S418)),
            IFERROR(
               ROUND(SUMPRODUCT(
                  VALUE(LEFT(_xlfn.TEXTSPLIT('Data Table'!S418, CHAR(10)), FIND("-", _xlfn.TEXTSPLIT('Data Table'!S418, CHAR(10)))-1)) *
                  (VALUE(MID(_xlfn.TEXTSPLIT('Data Table'!S418, CHAR(10)), FIND("-", _xlfn.TEXTSPLIT('Data Table'!S418, CHAR(10)))+2,
                  SEARCH("hrs", _xlfn.TEXTSPLIT('Data Table'!S418, CHAR(10)))-SEARCH("-", _xlfn.TEXTSPLIT('Data Table'!S418, CHAR(10)))-2))/12)
               ), 2),
               "-"
            )
         )
      )
   )
)</f>
        <v>3</v>
      </c>
      <c r="R417" s="203" cm="1">
        <f t="array" ref="R417">IF('Data Table'!T418="", "-",
   IF('Data Table'!T418="-", "-",
      IF(ISNUMBER('Data Table'!T418*1), 'Data Table'!T418,
         IF(ISNUMBER(SEARCH("hrs", 'Data Table'!T418)),
            IFERROR(
               ROUND(SUMPRODUCT(
                  VALUE(LEFT(_xlfn.TEXTSPLIT('Data Table'!T418, CHAR(10)), FIND("-", _xlfn.TEXTSPLIT('Data Table'!T418, CHAR(10)))-1)) *
                  (VALUE(MID(_xlfn.TEXTSPLIT('Data Table'!T418, CHAR(10)), FIND("-", _xlfn.TEXTSPLIT('Data Table'!T418, CHAR(10)))+2,
                  SEARCH("hrs", _xlfn.TEXTSPLIT('Data Table'!T418, CHAR(10)))-SEARCH("-", _xlfn.TEXTSPLIT('Data Table'!T418, CHAR(10)))-2))/12)
               ), 2),
               "-"
            )
         )
      )
   )
)</f>
        <v>8</v>
      </c>
      <c r="S417" s="203" cm="1">
        <f t="array" ref="S417">IF('Data Table'!U418="", "-",
   IF('Data Table'!U418="-", "-",
      IF(ISNUMBER('Data Table'!U418*1), 'Data Table'!U418,
         IF(ISNUMBER(SEARCH("hrs", 'Data Table'!U418)),
            IFERROR(
               ROUND(SUMPRODUCT(
                  VALUE(LEFT(_xlfn.TEXTSPLIT('Data Table'!U418, CHAR(10)), FIND("-", _xlfn.TEXTSPLIT('Data Table'!U418, CHAR(10)))-1)) *
                  (VALUE(MID(_xlfn.TEXTSPLIT('Data Table'!U418, CHAR(10)), FIND("-", _xlfn.TEXTSPLIT('Data Table'!U418, CHAR(10)))+2,
                  SEARCH("hrs", _xlfn.TEXTSPLIT('Data Table'!U418, CHAR(10)))-SEARCH("-", _xlfn.TEXTSPLIT('Data Table'!U418, CHAR(10)))-2))/12)
               ), 2),
               "-"
            )
         )
      )
   )
)</f>
        <v>8</v>
      </c>
      <c r="T417" s="414">
        <f>'Data Table'!X418</f>
        <v>30741.329931525732</v>
      </c>
      <c r="U417" s="414">
        <f>'Data Table'!Y418</f>
        <v>78690</v>
      </c>
      <c r="V417" s="414">
        <f>'Data Table'!Z418</f>
        <v>1158.1373154403448</v>
      </c>
    </row>
    <row r="418" spans="1:22" ht="15.75" customHeight="1">
      <c r="A418" s="405">
        <v>45728</v>
      </c>
      <c r="B418" s="203" cm="1">
        <f t="array" ref="B418">IF('Data Table'!B419="", "-",
   IF('Data Table'!B419="-", "-",
      IF(ISNUMBER('Data Table'!B419*1), 'Data Table'!B419,
         IF(ISNUMBER(SEARCH("hrs", 'Data Table'!B419)),
            IFERROR(
               ROUND(SUMPRODUCT(
                  VALUE(LEFT(_xlfn.TEXTSPLIT('Data Table'!B419, CHAR(10)), FIND("-", _xlfn.TEXTSPLIT('Data Table'!B419, CHAR(10)))-1)) *
                  (VALUE(MID(_xlfn.TEXTSPLIT('Data Table'!B419, CHAR(10)), FIND("-", _xlfn.TEXTSPLIT('Data Table'!B419, CHAR(10)))+2,
                  SEARCH("hrs", _xlfn.TEXTSPLIT('Data Table'!B419, CHAR(10)))-SEARCH("-", _xlfn.TEXTSPLIT('Data Table'!B419, CHAR(10)))-2))/12)
               ), 2),
               "-"
            )
         )
      )
   )
)</f>
        <v>200</v>
      </c>
      <c r="C418" s="203" cm="1">
        <f t="array" ref="C418">IF('Data Table'!C419="", "-",
   IF('Data Table'!C419="-", "-",
      IF(ISNUMBER('Data Table'!C419*1), 'Data Table'!C419,
         IF(ISNUMBER(SEARCH("hrs", 'Data Table'!C419)),
            IFERROR(
               ROUND(SUMPRODUCT(
                  VALUE(LEFT(_xlfn.TEXTSPLIT('Data Table'!C419, CHAR(10)), FIND("-", _xlfn.TEXTSPLIT('Data Table'!C419, CHAR(10)))-1)) *
                  (VALUE(MID(_xlfn.TEXTSPLIT('Data Table'!C419, CHAR(10)), FIND("-", _xlfn.TEXTSPLIT('Data Table'!C419, CHAR(10)))+2,
                  SEARCH("hrs", _xlfn.TEXTSPLIT('Data Table'!C419, CHAR(10)))-SEARCH("-", _xlfn.TEXTSPLIT('Data Table'!C419, CHAR(10)))-2))/12)
               ), 2),
               "-"
            )
         )
      )
   )
)</f>
        <v>152</v>
      </c>
      <c r="D418" s="203" cm="1">
        <f t="array" ref="D418">IF('Data Table'!D419="", "-",
   IF('Data Table'!D419="-", "-",
      IF(ISNUMBER('Data Table'!D419*1), 'Data Table'!D419,
         IF(ISNUMBER(SEARCH("hrs", 'Data Table'!D419)),
            IFERROR(
               ROUND(SUMPRODUCT(
                  VALUE(LEFT(_xlfn.TEXTSPLIT('Data Table'!D419, CHAR(10)), FIND("-", _xlfn.TEXTSPLIT('Data Table'!D419, CHAR(10)))-1)) *
                  (VALUE(MID(_xlfn.TEXTSPLIT('Data Table'!D419, CHAR(10)), FIND("-", _xlfn.TEXTSPLIT('Data Table'!D419, CHAR(10)))+2,
                  SEARCH("hrs", _xlfn.TEXTSPLIT('Data Table'!D419, CHAR(10)))-SEARCH("-", _xlfn.TEXTSPLIT('Data Table'!D419, CHAR(10)))-2))/12)
               ), 2),
               "-"
            )
         )
      )
   )
)</f>
        <v>29</v>
      </c>
      <c r="E418" s="203" cm="1">
        <f t="array" ref="E418">IF('Data Table'!E419="", "-",
   IF('Data Table'!E419="-", "-",
      IF(ISNUMBER('Data Table'!E419*1), 'Data Table'!E419,
         IF(ISNUMBER(SEARCH("hrs", 'Data Table'!E419)),
            IFERROR(
               ROUND(SUMPRODUCT(
                  VALUE(LEFT(_xlfn.TEXTSPLIT('Data Table'!E419, CHAR(10)), FIND("-", _xlfn.TEXTSPLIT('Data Table'!E419, CHAR(10)))-1)) *
                  (VALUE(MID(_xlfn.TEXTSPLIT('Data Table'!E419, CHAR(10)), FIND("-", _xlfn.TEXTSPLIT('Data Table'!E419, CHAR(10)))+2,
                  SEARCH("hrs", _xlfn.TEXTSPLIT('Data Table'!E419, CHAR(10)))-SEARCH("-", _xlfn.TEXTSPLIT('Data Table'!E419, CHAR(10)))-2))/12)
               ), 2),
               "-"
            )
         )
      )
   )
)</f>
        <v>29</v>
      </c>
      <c r="F418" s="203" cm="1">
        <f t="array" ref="F418">IF('Data Table'!F419="", "-",
   IF('Data Table'!F419="-", "-",
      IF(ISNUMBER('Data Table'!F419*1), 'Data Table'!F419,
         IF(ISNUMBER(SEARCH("hrs", 'Data Table'!F419)),
            IFERROR(
               ROUND(SUMPRODUCT(
                  VALUE(LEFT(_xlfn.TEXTSPLIT('Data Table'!F419, CHAR(10)), FIND("-", _xlfn.TEXTSPLIT('Data Table'!F419, CHAR(10)))-1)) *
                  (VALUE(MID(_xlfn.TEXTSPLIT('Data Table'!F419, CHAR(10)), FIND("-", _xlfn.TEXTSPLIT('Data Table'!F419, CHAR(10)))+2,
                  SEARCH("hrs", _xlfn.TEXTSPLIT('Data Table'!F419, CHAR(10)))-SEARCH("-", _xlfn.TEXTSPLIT('Data Table'!F419, CHAR(10)))-2))/12)
               ), 2),
               "-"
            )
         )
      )
   )
)</f>
        <v>9</v>
      </c>
      <c r="G418" s="203" cm="1">
        <f t="array" ref="G418">IF('Data Table'!G419="", "-",
   IF('Data Table'!G419="-", "-",
      IF(ISNUMBER('Data Table'!G419*1), 'Data Table'!G419,
         IF(ISNUMBER(SEARCH("hrs", 'Data Table'!G419)),
            IFERROR(
               ROUND(SUMPRODUCT(
                  VALUE(LEFT(_xlfn.TEXTSPLIT('Data Table'!G419, CHAR(10)), FIND("-", _xlfn.TEXTSPLIT('Data Table'!G419, CHAR(10)))-1)) *
                  (VALUE(MID(_xlfn.TEXTSPLIT('Data Table'!G419, CHAR(10)), FIND("-", _xlfn.TEXTSPLIT('Data Table'!G419, CHAR(10)))+2,
                  SEARCH("hrs", _xlfn.TEXTSPLIT('Data Table'!G419, CHAR(10)))-SEARCH("-", _xlfn.TEXTSPLIT('Data Table'!G419, CHAR(10)))-2))/12)
               ), 2),
               "-"
            )
         )
      )
   )
)</f>
        <v>9</v>
      </c>
      <c r="H418" s="203" cm="1">
        <f t="array" ref="H418">IF('Data Table'!H419="", "-",
   IF('Data Table'!H419="-", "-",
      IF(ISNUMBER('Data Table'!H419*1), 'Data Table'!H419,
         IF(ISNUMBER(SEARCH("hrs", 'Data Table'!H419)),
            IFERROR(
               ROUND(SUMPRODUCT(
                  VALUE(LEFT(_xlfn.TEXTSPLIT('Data Table'!H419, CHAR(10)), FIND("-", _xlfn.TEXTSPLIT('Data Table'!H419, CHAR(10)))-1)) *
                  (VALUE(MID(_xlfn.TEXTSPLIT('Data Table'!H419, CHAR(10)), FIND("-", _xlfn.TEXTSPLIT('Data Table'!H419, CHAR(10)))+2,
                  SEARCH("hrs", _xlfn.TEXTSPLIT('Data Table'!H419, CHAR(10)))-SEARCH("-", _xlfn.TEXTSPLIT('Data Table'!H419, CHAR(10)))-2))/12)
               ), 2),
               "-"
            )
         )
      )
   )
)</f>
        <v>10</v>
      </c>
      <c r="I418" s="203" cm="1">
        <f t="array" ref="I418">IF('Data Table'!I419="", "-",
   IF('Data Table'!I419="-", "-",
      IF(ISNUMBER('Data Table'!I419*1), 'Data Table'!I419,
         IF(ISNUMBER(SEARCH("hrs", 'Data Table'!I419)),
            IFERROR(
               ROUND(SUMPRODUCT(
                  VALUE(LEFT(_xlfn.TEXTSPLIT('Data Table'!I419, CHAR(10)), FIND("-", _xlfn.TEXTSPLIT('Data Table'!I419, CHAR(10)))-1)) *
                  (VALUE(MID(_xlfn.TEXTSPLIT('Data Table'!I419, CHAR(10)), FIND("-", _xlfn.TEXTSPLIT('Data Table'!I419, CHAR(10)))+2,
                  SEARCH("hrs", _xlfn.TEXTSPLIT('Data Table'!I419, CHAR(10)))-SEARCH("-", _xlfn.TEXTSPLIT('Data Table'!I419, CHAR(10)))-2))/12)
               ), 2),
               "-"
            )
         )
      )
   )
)</f>
        <v>10</v>
      </c>
      <c r="J418" s="203" cm="1">
        <f t="array" ref="J418">IF('Data Table'!J419="", "-",
   IF('Data Table'!J419="-", "-",
      IF(ISNUMBER('Data Table'!J419*1), 'Data Table'!J419,
         IF(ISNUMBER(SEARCH("hrs", 'Data Table'!J419)),
            IFERROR(
               ROUND(SUMPRODUCT(
                  VALUE(LEFT(_xlfn.TEXTSPLIT('Data Table'!J419, CHAR(10)), FIND("-", _xlfn.TEXTSPLIT('Data Table'!J419, CHAR(10)))-1)) *
                  (VALUE(MID(_xlfn.TEXTSPLIT('Data Table'!J419, CHAR(10)), FIND("-", _xlfn.TEXTSPLIT('Data Table'!J419, CHAR(10)))+2,
                  SEARCH("hrs", _xlfn.TEXTSPLIT('Data Table'!J419, CHAR(10)))-SEARCH("-", _xlfn.TEXTSPLIT('Data Table'!J419, CHAR(10)))-2))/12)
               ), 2),
               "-"
            )
         )
      )
   )
)</f>
        <v>4</v>
      </c>
      <c r="K418" s="203" cm="1">
        <f t="array" ref="K418">IF('Data Table'!K419="", "-",
   IF('Data Table'!K419="-", "-",
      IF(ISNUMBER('Data Table'!K419*1), 'Data Table'!K419,
         IF(ISNUMBER(SEARCH("hrs", 'Data Table'!K419)),
            IFERROR(
               ROUND(SUMPRODUCT(
                  VALUE(LEFT(_xlfn.TEXTSPLIT('Data Table'!K419, CHAR(10)), FIND("-", _xlfn.TEXTSPLIT('Data Table'!K419, CHAR(10)))-1)) *
                  (VALUE(MID(_xlfn.TEXTSPLIT('Data Table'!K419, CHAR(10)), FIND("-", _xlfn.TEXTSPLIT('Data Table'!K419, CHAR(10)))+2,
                  SEARCH("hrs", _xlfn.TEXTSPLIT('Data Table'!K419, CHAR(10)))-SEARCH("-", _xlfn.TEXTSPLIT('Data Table'!K419, CHAR(10)))-2))/12)
               ), 2),
               "-"
            )
         )
      )
   )
)</f>
        <v>4</v>
      </c>
      <c r="L418" s="203" cm="1">
        <f t="array" ref="L418">IF('Data Table'!N419="", "-",
   IF('Data Table'!N419="-", "-",
      IF(ISNUMBER('Data Table'!N419*1), 'Data Table'!N419,
         IF(ISNUMBER(SEARCH("hrs", 'Data Table'!N419)),
            IFERROR(
               ROUND(SUMPRODUCT(
                  VALUE(LEFT(_xlfn.TEXTSPLIT('Data Table'!N419, CHAR(10)), FIND("-", _xlfn.TEXTSPLIT('Data Table'!N419, CHAR(10)))-1)) *
                  (VALUE(MID(_xlfn.TEXTSPLIT('Data Table'!N419, CHAR(10)), FIND("-", _xlfn.TEXTSPLIT('Data Table'!N419, CHAR(10)))+2,
                  SEARCH("hrs", _xlfn.TEXTSPLIT('Data Table'!N419, CHAR(10)))-SEARCH("-", _xlfn.TEXTSPLIT('Data Table'!N419, CHAR(10)))-2))/12)
               ), 2),
               "-"
            )
         )
      )
   )
)</f>
        <v>3</v>
      </c>
      <c r="M418" s="203" cm="1">
        <f t="array" ref="M418">IF('Data Table'!O419="", "-",
   IF('Data Table'!O419="-", "-",
      IF(ISNUMBER('Data Table'!O419*1), 'Data Table'!O419,
         IF(ISNUMBER(SEARCH("hrs", 'Data Table'!O419)),
            IFERROR(
               ROUND(SUMPRODUCT(
                  VALUE(LEFT(_xlfn.TEXTSPLIT('Data Table'!O419, CHAR(10)), FIND("-", _xlfn.TEXTSPLIT('Data Table'!O419, CHAR(10)))-1)) *
                  (VALUE(MID(_xlfn.TEXTSPLIT('Data Table'!O419, CHAR(10)), FIND("-", _xlfn.TEXTSPLIT('Data Table'!O419, CHAR(10)))+2,
                  SEARCH("hrs", _xlfn.TEXTSPLIT('Data Table'!O419, CHAR(10)))-SEARCH("-", _xlfn.TEXTSPLIT('Data Table'!O419, CHAR(10)))-2))/12)
               ), 2),
               "-"
            )
         )
      )
   )
)</f>
        <v>1.67</v>
      </c>
      <c r="N418" s="203" cm="1">
        <f t="array" ref="N418">IF('Data Table'!P419="", "-",
   IF('Data Table'!P419="-", "-",
      IF(ISNUMBER('Data Table'!P419*1), 'Data Table'!P419,
         IF(ISNUMBER(SEARCH("hrs", 'Data Table'!P419)),
            IFERROR(
               ROUND(SUMPRODUCT(
                  VALUE(LEFT(_xlfn.TEXTSPLIT('Data Table'!P419, CHAR(10)), FIND("-", _xlfn.TEXTSPLIT('Data Table'!P419, CHAR(10)))-1)) *
                  (VALUE(MID(_xlfn.TEXTSPLIT('Data Table'!P419, CHAR(10)), FIND("-", _xlfn.TEXTSPLIT('Data Table'!P419, CHAR(10)))+2,
                  SEARCH("hrs", _xlfn.TEXTSPLIT('Data Table'!P419, CHAR(10)))-SEARCH("-", _xlfn.TEXTSPLIT('Data Table'!P419, CHAR(10)))-2))/12)
               ), 2),
               "-"
            )
         )
      )
   )
)</f>
        <v>7</v>
      </c>
      <c r="O418" s="203" cm="1">
        <f t="array" ref="O418">IF('Data Table'!Q419="", "-",
   IF('Data Table'!Q419="-", "-",
      IF(ISNUMBER('Data Table'!Q419*1), 'Data Table'!Q419,
         IF(ISNUMBER(SEARCH("hrs", 'Data Table'!Q419)),
            IFERROR(
               ROUND(SUMPRODUCT(
                  VALUE(LEFT(_xlfn.TEXTSPLIT('Data Table'!Q419, CHAR(10)), FIND("-", _xlfn.TEXTSPLIT('Data Table'!Q419, CHAR(10)))-1)) *
                  (VALUE(MID(_xlfn.TEXTSPLIT('Data Table'!Q419, CHAR(10)), FIND("-", _xlfn.TEXTSPLIT('Data Table'!Q419, CHAR(10)))+2,
                  SEARCH("hrs", _xlfn.TEXTSPLIT('Data Table'!Q419, CHAR(10)))-SEARCH("-", _xlfn.TEXTSPLIT('Data Table'!Q419, CHAR(10)))-2))/12)
               ), 2),
               "-"
            )
         )
      )
   )
)</f>
        <v>6</v>
      </c>
      <c r="P418" s="203" cm="1">
        <f t="array" ref="P418">IF('Data Table'!R419="", "-",
   IF('Data Table'!R419="-", "-",
      IF(ISNUMBER('Data Table'!R419*1), 'Data Table'!R419,
         IF(ISNUMBER(SEARCH("hrs", 'Data Table'!R419)),
            IFERROR(
               ROUND(SUMPRODUCT(
                  VALUE(LEFT(_xlfn.TEXTSPLIT('Data Table'!R419, CHAR(10)), FIND("-", _xlfn.TEXTSPLIT('Data Table'!R419, CHAR(10)))-1)) *
                  (VALUE(MID(_xlfn.TEXTSPLIT('Data Table'!R419, CHAR(10)), FIND("-", _xlfn.TEXTSPLIT('Data Table'!R419, CHAR(10)))+2,
                  SEARCH("hrs", _xlfn.TEXTSPLIT('Data Table'!R419, CHAR(10)))-SEARCH("-", _xlfn.TEXTSPLIT('Data Table'!R419, CHAR(10)))-2))/12)
               ), 2),
               "-"
            )
         )
      )
   )
)</f>
        <v>3</v>
      </c>
      <c r="Q418" s="203" cm="1">
        <f t="array" ref="Q418">IF('Data Table'!S419="", "-",
   IF('Data Table'!S419="-", "-",
      IF(ISNUMBER('Data Table'!S419*1), 'Data Table'!S419,
         IF(ISNUMBER(SEARCH("hrs", 'Data Table'!S419)),
            IFERROR(
               ROUND(SUMPRODUCT(
                  VALUE(LEFT(_xlfn.TEXTSPLIT('Data Table'!S419, CHAR(10)), FIND("-", _xlfn.TEXTSPLIT('Data Table'!S419, CHAR(10)))-1)) *
                  (VALUE(MID(_xlfn.TEXTSPLIT('Data Table'!S419, CHAR(10)), FIND("-", _xlfn.TEXTSPLIT('Data Table'!S419, CHAR(10)))+2,
                  SEARCH("hrs", _xlfn.TEXTSPLIT('Data Table'!S419, CHAR(10)))-SEARCH("-", _xlfn.TEXTSPLIT('Data Table'!S419, CHAR(10)))-2))/12)
               ), 2),
               "-"
            )
         )
      )
   )
)</f>
        <v>3</v>
      </c>
      <c r="R418" s="203" cm="1">
        <f t="array" ref="R418">IF('Data Table'!T419="", "-",
   IF('Data Table'!T419="-", "-",
      IF(ISNUMBER('Data Table'!T419*1), 'Data Table'!T419,
         IF(ISNUMBER(SEARCH("hrs", 'Data Table'!T419)),
            IFERROR(
               ROUND(SUMPRODUCT(
                  VALUE(LEFT(_xlfn.TEXTSPLIT('Data Table'!T419, CHAR(10)), FIND("-", _xlfn.TEXTSPLIT('Data Table'!T419, CHAR(10)))-1)) *
                  (VALUE(MID(_xlfn.TEXTSPLIT('Data Table'!T419, CHAR(10)), FIND("-", _xlfn.TEXTSPLIT('Data Table'!T419, CHAR(10)))+2,
                  SEARCH("hrs", _xlfn.TEXTSPLIT('Data Table'!T419, CHAR(10)))-SEARCH("-", _xlfn.TEXTSPLIT('Data Table'!T419, CHAR(10)))-2))/12)
               ), 2),
               "-"
            )
         )
      )
   )
)</f>
        <v>8</v>
      </c>
      <c r="S418" s="203" cm="1">
        <f t="array" ref="S418">IF('Data Table'!U419="", "-",
   IF('Data Table'!U419="-", "-",
      IF(ISNUMBER('Data Table'!U419*1), 'Data Table'!U419,
         IF(ISNUMBER(SEARCH("hrs", 'Data Table'!U419)),
            IFERROR(
               ROUND(SUMPRODUCT(
                  VALUE(LEFT(_xlfn.TEXTSPLIT('Data Table'!U419, CHAR(10)), FIND("-", _xlfn.TEXTSPLIT('Data Table'!U419, CHAR(10)))-1)) *
                  (VALUE(MID(_xlfn.TEXTSPLIT('Data Table'!U419, CHAR(10)), FIND("-", _xlfn.TEXTSPLIT('Data Table'!U419, CHAR(10)))+2,
                  SEARCH("hrs", _xlfn.TEXTSPLIT('Data Table'!U419, CHAR(10)))-SEARCH("-", _xlfn.TEXTSPLIT('Data Table'!U419, CHAR(10)))-2))/12)
               ), 2),
               "-"
            )
         )
      )
   )
)</f>
        <v>8</v>
      </c>
      <c r="T418" s="414">
        <f>'Data Table'!X419</f>
        <v>30468.971131308765</v>
      </c>
      <c r="U418" s="414">
        <f>'Data Table'!Y419</f>
        <v>75771</v>
      </c>
      <c r="V418" s="414">
        <f>'Data Table'!Z419</f>
        <v>1155.1354042095193</v>
      </c>
    </row>
    <row r="419" spans="1:22" ht="15.75" customHeight="1">
      <c r="A419" s="405">
        <v>45729</v>
      </c>
      <c r="B419" s="203" cm="1">
        <f t="array" ref="B419">IF('Data Table'!B420="", "-",
   IF('Data Table'!B420="-", "-",
      IF(ISNUMBER('Data Table'!B420*1), 'Data Table'!B420,
         IF(ISNUMBER(SEARCH("hrs", 'Data Table'!B420)),
            IFERROR(
               ROUND(SUMPRODUCT(
                  VALUE(LEFT(_xlfn.TEXTSPLIT('Data Table'!B420, CHAR(10)), FIND("-", _xlfn.TEXTSPLIT('Data Table'!B420, CHAR(10)))-1)) *
                  (VALUE(MID(_xlfn.TEXTSPLIT('Data Table'!B420, CHAR(10)), FIND("-", _xlfn.TEXTSPLIT('Data Table'!B420, CHAR(10)))+2,
                  SEARCH("hrs", _xlfn.TEXTSPLIT('Data Table'!B420, CHAR(10)))-SEARCH("-", _xlfn.TEXTSPLIT('Data Table'!B420, CHAR(10)))-2))/12)
               ), 2),
               "-"
            )
         )
      )
   )
)</f>
        <v>174</v>
      </c>
      <c r="C419" s="203" cm="1">
        <f t="array" ref="C419">IF('Data Table'!C420="", "-",
   IF('Data Table'!C420="-", "-",
      IF(ISNUMBER('Data Table'!C420*1), 'Data Table'!C420,
         IF(ISNUMBER(SEARCH("hrs", 'Data Table'!C420)),
            IFERROR(
               ROUND(SUMPRODUCT(
                  VALUE(LEFT(_xlfn.TEXTSPLIT('Data Table'!C420, CHAR(10)), FIND("-", _xlfn.TEXTSPLIT('Data Table'!C420, CHAR(10)))-1)) *
                  (VALUE(MID(_xlfn.TEXTSPLIT('Data Table'!C420, CHAR(10)), FIND("-", _xlfn.TEXTSPLIT('Data Table'!C420, CHAR(10)))+2,
                  SEARCH("hrs", _xlfn.TEXTSPLIT('Data Table'!C420, CHAR(10)))-SEARCH("-", _xlfn.TEXTSPLIT('Data Table'!C420, CHAR(10)))-2))/12)
               ), 2),
               "-"
            )
         )
      )
   )
)</f>
        <v>202</v>
      </c>
      <c r="D419" s="203" cm="1">
        <f t="array" ref="D419">IF('Data Table'!D420="", "-",
   IF('Data Table'!D420="-", "-",
      IF(ISNUMBER('Data Table'!D420*1), 'Data Table'!D420,
         IF(ISNUMBER(SEARCH("hrs", 'Data Table'!D420)),
            IFERROR(
               ROUND(SUMPRODUCT(
                  VALUE(LEFT(_xlfn.TEXTSPLIT('Data Table'!D420, CHAR(10)), FIND("-", _xlfn.TEXTSPLIT('Data Table'!D420, CHAR(10)))-1)) *
                  (VALUE(MID(_xlfn.TEXTSPLIT('Data Table'!D420, CHAR(10)), FIND("-", _xlfn.TEXTSPLIT('Data Table'!D420, CHAR(10)))+2,
                  SEARCH("hrs", _xlfn.TEXTSPLIT('Data Table'!D420, CHAR(10)))-SEARCH("-", _xlfn.TEXTSPLIT('Data Table'!D420, CHAR(10)))-2))/12)
               ), 2),
               "-"
            )
         )
      )
   )
)</f>
        <v>30</v>
      </c>
      <c r="E419" s="203" cm="1">
        <f t="array" ref="E419">IF('Data Table'!E420="", "-",
   IF('Data Table'!E420="-", "-",
      IF(ISNUMBER('Data Table'!E420*1), 'Data Table'!E420,
         IF(ISNUMBER(SEARCH("hrs", 'Data Table'!E420)),
            IFERROR(
               ROUND(SUMPRODUCT(
                  VALUE(LEFT(_xlfn.TEXTSPLIT('Data Table'!E420, CHAR(10)), FIND("-", _xlfn.TEXTSPLIT('Data Table'!E420, CHAR(10)))-1)) *
                  (VALUE(MID(_xlfn.TEXTSPLIT('Data Table'!E420, CHAR(10)), FIND("-", _xlfn.TEXTSPLIT('Data Table'!E420, CHAR(10)))+2,
                  SEARCH("hrs", _xlfn.TEXTSPLIT('Data Table'!E420, CHAR(10)))-SEARCH("-", _xlfn.TEXTSPLIT('Data Table'!E420, CHAR(10)))-2))/12)
               ), 2),
               "-"
            )
         )
      )
   )
)</f>
        <v>30</v>
      </c>
      <c r="F419" s="203" cm="1">
        <f t="array" ref="F419">IF('Data Table'!F420="", "-",
   IF('Data Table'!F420="-", "-",
      IF(ISNUMBER('Data Table'!F420*1), 'Data Table'!F420,
         IF(ISNUMBER(SEARCH("hrs", 'Data Table'!F420)),
            IFERROR(
               ROUND(SUMPRODUCT(
                  VALUE(LEFT(_xlfn.TEXTSPLIT('Data Table'!F420, CHAR(10)), FIND("-", _xlfn.TEXTSPLIT('Data Table'!F420, CHAR(10)))-1)) *
                  (VALUE(MID(_xlfn.TEXTSPLIT('Data Table'!F420, CHAR(10)), FIND("-", _xlfn.TEXTSPLIT('Data Table'!F420, CHAR(10)))+2,
                  SEARCH("hrs", _xlfn.TEXTSPLIT('Data Table'!F420, CHAR(10)))-SEARCH("-", _xlfn.TEXTSPLIT('Data Table'!F420, CHAR(10)))-2))/12)
               ), 2),
               "-"
            )
         )
      )
   )
)</f>
        <v>9</v>
      </c>
      <c r="G419" s="203" cm="1">
        <f t="array" ref="G419">IF('Data Table'!G420="", "-",
   IF('Data Table'!G420="-", "-",
      IF(ISNUMBER('Data Table'!G420*1), 'Data Table'!G420,
         IF(ISNUMBER(SEARCH("hrs", 'Data Table'!G420)),
            IFERROR(
               ROUND(SUMPRODUCT(
                  VALUE(LEFT(_xlfn.TEXTSPLIT('Data Table'!G420, CHAR(10)), FIND("-", _xlfn.TEXTSPLIT('Data Table'!G420, CHAR(10)))-1)) *
                  (VALUE(MID(_xlfn.TEXTSPLIT('Data Table'!G420, CHAR(10)), FIND("-", _xlfn.TEXTSPLIT('Data Table'!G420, CHAR(10)))+2,
                  SEARCH("hrs", _xlfn.TEXTSPLIT('Data Table'!G420, CHAR(10)))-SEARCH("-", _xlfn.TEXTSPLIT('Data Table'!G420, CHAR(10)))-2))/12)
               ), 2),
               "-"
            )
         )
      )
   )
)</f>
        <v>9</v>
      </c>
      <c r="H419" s="203" cm="1">
        <f t="array" ref="H419">IF('Data Table'!H420="", "-",
   IF('Data Table'!H420="-", "-",
      IF(ISNUMBER('Data Table'!H420*1), 'Data Table'!H420,
         IF(ISNUMBER(SEARCH("hrs", 'Data Table'!H420)),
            IFERROR(
               ROUND(SUMPRODUCT(
                  VALUE(LEFT(_xlfn.TEXTSPLIT('Data Table'!H420, CHAR(10)), FIND("-", _xlfn.TEXTSPLIT('Data Table'!H420, CHAR(10)))-1)) *
                  (VALUE(MID(_xlfn.TEXTSPLIT('Data Table'!H420, CHAR(10)), FIND("-", _xlfn.TEXTSPLIT('Data Table'!H420, CHAR(10)))+2,
                  SEARCH("hrs", _xlfn.TEXTSPLIT('Data Table'!H420, CHAR(10)))-SEARCH("-", _xlfn.TEXTSPLIT('Data Table'!H420, CHAR(10)))-2))/12)
               ), 2),
               "-"
            )
         )
      )
   )
)</f>
        <v>10</v>
      </c>
      <c r="I419" s="203" cm="1">
        <f t="array" ref="I419">IF('Data Table'!I420="", "-",
   IF('Data Table'!I420="-", "-",
      IF(ISNUMBER('Data Table'!I420*1), 'Data Table'!I420,
         IF(ISNUMBER(SEARCH("hrs", 'Data Table'!I420)),
            IFERROR(
               ROUND(SUMPRODUCT(
                  VALUE(LEFT(_xlfn.TEXTSPLIT('Data Table'!I420, CHAR(10)), FIND("-", _xlfn.TEXTSPLIT('Data Table'!I420, CHAR(10)))-1)) *
                  (VALUE(MID(_xlfn.TEXTSPLIT('Data Table'!I420, CHAR(10)), FIND("-", _xlfn.TEXTSPLIT('Data Table'!I420, CHAR(10)))+2,
                  SEARCH("hrs", _xlfn.TEXTSPLIT('Data Table'!I420, CHAR(10)))-SEARCH("-", _xlfn.TEXTSPLIT('Data Table'!I420, CHAR(10)))-2))/12)
               ), 2),
               "-"
            )
         )
      )
   )
)</f>
        <v>10</v>
      </c>
      <c r="J419" s="203" cm="1">
        <f t="array" ref="J419">IF('Data Table'!J420="", "-",
   IF('Data Table'!J420="-", "-",
      IF(ISNUMBER('Data Table'!J420*1), 'Data Table'!J420,
         IF(ISNUMBER(SEARCH("hrs", 'Data Table'!J420)),
            IFERROR(
               ROUND(SUMPRODUCT(
                  VALUE(LEFT(_xlfn.TEXTSPLIT('Data Table'!J420, CHAR(10)), FIND("-", _xlfn.TEXTSPLIT('Data Table'!J420, CHAR(10)))-1)) *
                  (VALUE(MID(_xlfn.TEXTSPLIT('Data Table'!J420, CHAR(10)), FIND("-", _xlfn.TEXTSPLIT('Data Table'!J420, CHAR(10)))+2,
                  SEARCH("hrs", _xlfn.TEXTSPLIT('Data Table'!J420, CHAR(10)))-SEARCH("-", _xlfn.TEXTSPLIT('Data Table'!J420, CHAR(10)))-2))/12)
               ), 2),
               "-"
            )
         )
      )
   )
)</f>
        <v>4</v>
      </c>
      <c r="K419" s="203" cm="1">
        <f t="array" ref="K419">IF('Data Table'!K420="", "-",
   IF('Data Table'!K420="-", "-",
      IF(ISNUMBER('Data Table'!K420*1), 'Data Table'!K420,
         IF(ISNUMBER(SEARCH("hrs", 'Data Table'!K420)),
            IFERROR(
               ROUND(SUMPRODUCT(
                  VALUE(LEFT(_xlfn.TEXTSPLIT('Data Table'!K420, CHAR(10)), FIND("-", _xlfn.TEXTSPLIT('Data Table'!K420, CHAR(10)))-1)) *
                  (VALUE(MID(_xlfn.TEXTSPLIT('Data Table'!K420, CHAR(10)), FIND("-", _xlfn.TEXTSPLIT('Data Table'!K420, CHAR(10)))+2,
                  SEARCH("hrs", _xlfn.TEXTSPLIT('Data Table'!K420, CHAR(10)))-SEARCH("-", _xlfn.TEXTSPLIT('Data Table'!K420, CHAR(10)))-2))/12)
               ), 2),
               "-"
            )
         )
      )
   )
)</f>
        <v>4</v>
      </c>
      <c r="L419" s="203" cm="1">
        <f t="array" ref="L419">IF('Data Table'!N420="", "-",
   IF('Data Table'!N420="-", "-",
      IF(ISNUMBER('Data Table'!N420*1), 'Data Table'!N420,
         IF(ISNUMBER(SEARCH("hrs", 'Data Table'!N420)),
            IFERROR(
               ROUND(SUMPRODUCT(
                  VALUE(LEFT(_xlfn.TEXTSPLIT('Data Table'!N420, CHAR(10)), FIND("-", _xlfn.TEXTSPLIT('Data Table'!N420, CHAR(10)))-1)) *
                  (VALUE(MID(_xlfn.TEXTSPLIT('Data Table'!N420, CHAR(10)), FIND("-", _xlfn.TEXTSPLIT('Data Table'!N420, CHAR(10)))+2,
                  SEARCH("hrs", _xlfn.TEXTSPLIT('Data Table'!N420, CHAR(10)))-SEARCH("-", _xlfn.TEXTSPLIT('Data Table'!N420, CHAR(10)))-2))/12)
               ), 2),
               "-"
            )
         )
      )
   )
)</f>
        <v>1.08</v>
      </c>
      <c r="M419" s="203" cm="1">
        <f t="array" ref="M419">IF('Data Table'!O420="", "-",
   IF('Data Table'!O420="-", "-",
      IF(ISNUMBER('Data Table'!O420*1), 'Data Table'!O420,
         IF(ISNUMBER(SEARCH("hrs", 'Data Table'!O420)),
            IFERROR(
               ROUND(SUMPRODUCT(
                  VALUE(LEFT(_xlfn.TEXTSPLIT('Data Table'!O420, CHAR(10)), FIND("-", _xlfn.TEXTSPLIT('Data Table'!O420, CHAR(10)))-1)) *
                  (VALUE(MID(_xlfn.TEXTSPLIT('Data Table'!O420, CHAR(10)), FIND("-", _xlfn.TEXTSPLIT('Data Table'!O420, CHAR(10)))+2,
                  SEARCH("hrs", _xlfn.TEXTSPLIT('Data Table'!O420, CHAR(10)))-SEARCH("-", _xlfn.TEXTSPLIT('Data Table'!O420, CHAR(10)))-2))/12)
               ), 2),
               "-"
            )
         )
      )
   )
)</f>
        <v>1</v>
      </c>
      <c r="N419" s="203" cm="1">
        <f t="array" ref="N419">IF('Data Table'!P420="", "-",
   IF('Data Table'!P420="-", "-",
      IF(ISNUMBER('Data Table'!P420*1), 'Data Table'!P420,
         IF(ISNUMBER(SEARCH("hrs", 'Data Table'!P420)),
            IFERROR(
               ROUND(SUMPRODUCT(
                  VALUE(LEFT(_xlfn.TEXTSPLIT('Data Table'!P420, CHAR(10)), FIND("-", _xlfn.TEXTSPLIT('Data Table'!P420, CHAR(10)))-1)) *
                  (VALUE(MID(_xlfn.TEXTSPLIT('Data Table'!P420, CHAR(10)), FIND("-", _xlfn.TEXTSPLIT('Data Table'!P420, CHAR(10)))+2,
                  SEARCH("hrs", _xlfn.TEXTSPLIT('Data Table'!P420, CHAR(10)))-SEARCH("-", _xlfn.TEXTSPLIT('Data Table'!P420, CHAR(10)))-2))/12)
               ), 2),
               "-"
            )
         )
      )
   )
)</f>
        <v>6</v>
      </c>
      <c r="O419" s="203" cm="1">
        <f t="array" ref="O419">IF('Data Table'!Q420="", "-",
   IF('Data Table'!Q420="-", "-",
      IF(ISNUMBER('Data Table'!Q420*1), 'Data Table'!Q420,
         IF(ISNUMBER(SEARCH("hrs", 'Data Table'!Q420)),
            IFERROR(
               ROUND(SUMPRODUCT(
                  VALUE(LEFT(_xlfn.TEXTSPLIT('Data Table'!Q420, CHAR(10)), FIND("-", _xlfn.TEXTSPLIT('Data Table'!Q420, CHAR(10)))-1)) *
                  (VALUE(MID(_xlfn.TEXTSPLIT('Data Table'!Q420, CHAR(10)), FIND("-", _xlfn.TEXTSPLIT('Data Table'!Q420, CHAR(10)))+2,
                  SEARCH("hrs", _xlfn.TEXTSPLIT('Data Table'!Q420, CHAR(10)))-SEARCH("-", _xlfn.TEXTSPLIT('Data Table'!Q420, CHAR(10)))-2))/12)
               ), 2),
               "-"
            )
         )
      )
   )
)</f>
        <v>6</v>
      </c>
      <c r="P419" s="203" cm="1">
        <f t="array" ref="P419">IF('Data Table'!R420="", "-",
   IF('Data Table'!R420="-", "-",
      IF(ISNUMBER('Data Table'!R420*1), 'Data Table'!R420,
         IF(ISNUMBER(SEARCH("hrs", 'Data Table'!R420)),
            IFERROR(
               ROUND(SUMPRODUCT(
                  VALUE(LEFT(_xlfn.TEXTSPLIT('Data Table'!R420, CHAR(10)), FIND("-", _xlfn.TEXTSPLIT('Data Table'!R420, CHAR(10)))-1)) *
                  (VALUE(MID(_xlfn.TEXTSPLIT('Data Table'!R420, CHAR(10)), FIND("-", _xlfn.TEXTSPLIT('Data Table'!R420, CHAR(10)))+2,
                  SEARCH("hrs", _xlfn.TEXTSPLIT('Data Table'!R420, CHAR(10)))-SEARCH("-", _xlfn.TEXTSPLIT('Data Table'!R420, CHAR(10)))-2))/12)
               ), 2),
               "-"
            )
         )
      )
   )
)</f>
        <v>3</v>
      </c>
      <c r="Q419" s="203" cm="1">
        <f t="array" ref="Q419">IF('Data Table'!S420="", "-",
   IF('Data Table'!S420="-", "-",
      IF(ISNUMBER('Data Table'!S420*1), 'Data Table'!S420,
         IF(ISNUMBER(SEARCH("hrs", 'Data Table'!S420)),
            IFERROR(
               ROUND(SUMPRODUCT(
                  VALUE(LEFT(_xlfn.TEXTSPLIT('Data Table'!S420, CHAR(10)), FIND("-", _xlfn.TEXTSPLIT('Data Table'!S420, CHAR(10)))-1)) *
                  (VALUE(MID(_xlfn.TEXTSPLIT('Data Table'!S420, CHAR(10)), FIND("-", _xlfn.TEXTSPLIT('Data Table'!S420, CHAR(10)))+2,
                  SEARCH("hrs", _xlfn.TEXTSPLIT('Data Table'!S420, CHAR(10)))-SEARCH("-", _xlfn.TEXTSPLIT('Data Table'!S420, CHAR(10)))-2))/12)
               ), 2),
               "-"
            )
         )
      )
   )
)</f>
        <v>3</v>
      </c>
      <c r="R419" s="203" cm="1">
        <f t="array" ref="R419">IF('Data Table'!T420="", "-",
   IF('Data Table'!T420="-", "-",
      IF(ISNUMBER('Data Table'!T420*1), 'Data Table'!T420,
         IF(ISNUMBER(SEARCH("hrs", 'Data Table'!T420)),
            IFERROR(
               ROUND(SUMPRODUCT(
                  VALUE(LEFT(_xlfn.TEXTSPLIT('Data Table'!T420, CHAR(10)), FIND("-", _xlfn.TEXTSPLIT('Data Table'!T420, CHAR(10)))-1)) *
                  (VALUE(MID(_xlfn.TEXTSPLIT('Data Table'!T420, CHAR(10)), FIND("-", _xlfn.TEXTSPLIT('Data Table'!T420, CHAR(10)))+2,
                  SEARCH("hrs", _xlfn.TEXTSPLIT('Data Table'!T420, CHAR(10)))-SEARCH("-", _xlfn.TEXTSPLIT('Data Table'!T420, CHAR(10)))-2))/12)
               ), 2),
               "-"
            )
         )
      )
   )
)</f>
        <v>8</v>
      </c>
      <c r="S419" s="203" cm="1">
        <f t="array" ref="S419">IF('Data Table'!U420="", "-",
   IF('Data Table'!U420="-", "-",
      IF(ISNUMBER('Data Table'!U420*1), 'Data Table'!U420,
         IF(ISNUMBER(SEARCH("hrs", 'Data Table'!U420)),
            IFERROR(
               ROUND(SUMPRODUCT(
                  VALUE(LEFT(_xlfn.TEXTSPLIT('Data Table'!U420, CHAR(10)), FIND("-", _xlfn.TEXTSPLIT('Data Table'!U420, CHAR(10)))-1)) *
                  (VALUE(MID(_xlfn.TEXTSPLIT('Data Table'!U420, CHAR(10)), FIND("-", _xlfn.TEXTSPLIT('Data Table'!U420, CHAR(10)))+2,
                  SEARCH("hrs", _xlfn.TEXTSPLIT('Data Table'!U420, CHAR(10)))-SEARCH("-", _xlfn.TEXTSPLIT('Data Table'!U420, CHAR(10)))-2))/12)
               ), 2),
               "-"
            )
         )
      )
   )
)</f>
        <v>8</v>
      </c>
      <c r="T419" s="414">
        <f>'Data Table'!X420</f>
        <v>31320.927477861755</v>
      </c>
      <c r="U419" s="414">
        <f>'Data Table'!Y420</f>
        <v>71633</v>
      </c>
      <c r="V419" s="414">
        <f>'Data Table'!Z420</f>
        <v>1132.071855329137</v>
      </c>
    </row>
    <row r="420" spans="1:22" ht="15.75" customHeight="1">
      <c r="A420" s="405">
        <v>45730</v>
      </c>
      <c r="B420" s="203" cm="1">
        <f t="array" ref="B420">IF('Data Table'!B421="", "-",
   IF('Data Table'!B421="-", "-",
      IF(ISNUMBER('Data Table'!B421*1), 'Data Table'!B421,
         IF(ISNUMBER(SEARCH("hrs", 'Data Table'!B421)),
            IFERROR(
               ROUND(SUMPRODUCT(
                  VALUE(LEFT(_xlfn.TEXTSPLIT('Data Table'!B421, CHAR(10)), FIND("-", _xlfn.TEXTSPLIT('Data Table'!B421, CHAR(10)))-1)) *
                  (VALUE(MID(_xlfn.TEXTSPLIT('Data Table'!B421, CHAR(10)), FIND("-", _xlfn.TEXTSPLIT('Data Table'!B421, CHAR(10)))+2,
                  SEARCH("hrs", _xlfn.TEXTSPLIT('Data Table'!B421, CHAR(10)))-SEARCH("-", _xlfn.TEXTSPLIT('Data Table'!B421, CHAR(10)))-2))/12)
               ), 2),
               "-"
            )
         )
      )
   )
)</f>
        <v>179</v>
      </c>
      <c r="C420" s="203" cm="1">
        <f t="array" ref="C420">IF('Data Table'!C421="", "-",
   IF('Data Table'!C421="-", "-",
      IF(ISNUMBER('Data Table'!C421*1), 'Data Table'!C421,
         IF(ISNUMBER(SEARCH("hrs", 'Data Table'!C421)),
            IFERROR(
               ROUND(SUMPRODUCT(
                  VALUE(LEFT(_xlfn.TEXTSPLIT('Data Table'!C421, CHAR(10)), FIND("-", _xlfn.TEXTSPLIT('Data Table'!C421, CHAR(10)))-1)) *
                  (VALUE(MID(_xlfn.TEXTSPLIT('Data Table'!C421, CHAR(10)), FIND("-", _xlfn.TEXTSPLIT('Data Table'!C421, CHAR(10)))+2,
                  SEARCH("hrs", _xlfn.TEXTSPLIT('Data Table'!C421, CHAR(10)))-SEARCH("-", _xlfn.TEXTSPLIT('Data Table'!C421, CHAR(10)))-2))/12)
               ), 2),
               "-"
            )
         )
      )
   )
)</f>
        <v>209</v>
      </c>
      <c r="D420" s="203" cm="1">
        <f t="array" ref="D420">IF('Data Table'!D421="", "-",
   IF('Data Table'!D421="-", "-",
      IF(ISNUMBER('Data Table'!D421*1), 'Data Table'!D421,
         IF(ISNUMBER(SEARCH("hrs", 'Data Table'!D421)),
            IFERROR(
               ROUND(SUMPRODUCT(
                  VALUE(LEFT(_xlfn.TEXTSPLIT('Data Table'!D421, CHAR(10)), FIND("-", _xlfn.TEXTSPLIT('Data Table'!D421, CHAR(10)))-1)) *
                  (VALUE(MID(_xlfn.TEXTSPLIT('Data Table'!D421, CHAR(10)), FIND("-", _xlfn.TEXTSPLIT('Data Table'!D421, CHAR(10)))+2,
                  SEARCH("hrs", _xlfn.TEXTSPLIT('Data Table'!D421, CHAR(10)))-SEARCH("-", _xlfn.TEXTSPLIT('Data Table'!D421, CHAR(10)))-2))/12)
               ), 2),
               "-"
            )
         )
      )
   )
)</f>
        <v>29</v>
      </c>
      <c r="E420" s="203" cm="1">
        <f t="array" ref="E420">IF('Data Table'!E421="", "-",
   IF('Data Table'!E421="-", "-",
      IF(ISNUMBER('Data Table'!E421*1), 'Data Table'!E421,
         IF(ISNUMBER(SEARCH("hrs", 'Data Table'!E421)),
            IFERROR(
               ROUND(SUMPRODUCT(
                  VALUE(LEFT(_xlfn.TEXTSPLIT('Data Table'!E421, CHAR(10)), FIND("-", _xlfn.TEXTSPLIT('Data Table'!E421, CHAR(10)))-1)) *
                  (VALUE(MID(_xlfn.TEXTSPLIT('Data Table'!E421, CHAR(10)), FIND("-", _xlfn.TEXTSPLIT('Data Table'!E421, CHAR(10)))+2,
                  SEARCH("hrs", _xlfn.TEXTSPLIT('Data Table'!E421, CHAR(10)))-SEARCH("-", _xlfn.TEXTSPLIT('Data Table'!E421, CHAR(10)))-2))/12)
               ), 2),
               "-"
            )
         )
      )
   )
)</f>
        <v>29</v>
      </c>
      <c r="F420" s="203" cm="1">
        <f t="array" ref="F420">IF('Data Table'!F421="", "-",
   IF('Data Table'!F421="-", "-",
      IF(ISNUMBER('Data Table'!F421*1), 'Data Table'!F421,
         IF(ISNUMBER(SEARCH("hrs", 'Data Table'!F421)),
            IFERROR(
               ROUND(SUMPRODUCT(
                  VALUE(LEFT(_xlfn.TEXTSPLIT('Data Table'!F421, CHAR(10)), FIND("-", _xlfn.TEXTSPLIT('Data Table'!F421, CHAR(10)))-1)) *
                  (VALUE(MID(_xlfn.TEXTSPLIT('Data Table'!F421, CHAR(10)), FIND("-", _xlfn.TEXTSPLIT('Data Table'!F421, CHAR(10)))+2,
                  SEARCH("hrs", _xlfn.TEXTSPLIT('Data Table'!F421, CHAR(10)))-SEARCH("-", _xlfn.TEXTSPLIT('Data Table'!F421, CHAR(10)))-2))/12)
               ), 2),
               "-"
            )
         )
      )
   )
)</f>
        <v>9</v>
      </c>
      <c r="G420" s="203" cm="1">
        <f t="array" ref="G420">IF('Data Table'!G421="", "-",
   IF('Data Table'!G421="-", "-",
      IF(ISNUMBER('Data Table'!G421*1), 'Data Table'!G421,
         IF(ISNUMBER(SEARCH("hrs", 'Data Table'!G421)),
            IFERROR(
               ROUND(SUMPRODUCT(
                  VALUE(LEFT(_xlfn.TEXTSPLIT('Data Table'!G421, CHAR(10)), FIND("-", _xlfn.TEXTSPLIT('Data Table'!G421, CHAR(10)))-1)) *
                  (VALUE(MID(_xlfn.TEXTSPLIT('Data Table'!G421, CHAR(10)), FIND("-", _xlfn.TEXTSPLIT('Data Table'!G421, CHAR(10)))+2,
                  SEARCH("hrs", _xlfn.TEXTSPLIT('Data Table'!G421, CHAR(10)))-SEARCH("-", _xlfn.TEXTSPLIT('Data Table'!G421, CHAR(10)))-2))/12)
               ), 2),
               "-"
            )
         )
      )
   )
)</f>
        <v>9</v>
      </c>
      <c r="H420" s="203" cm="1">
        <f t="array" ref="H420">IF('Data Table'!H421="", "-",
   IF('Data Table'!H421="-", "-",
      IF(ISNUMBER('Data Table'!H421*1), 'Data Table'!H421,
         IF(ISNUMBER(SEARCH("hrs", 'Data Table'!H421)),
            IFERROR(
               ROUND(SUMPRODUCT(
                  VALUE(LEFT(_xlfn.TEXTSPLIT('Data Table'!H421, CHAR(10)), FIND("-", _xlfn.TEXTSPLIT('Data Table'!H421, CHAR(10)))-1)) *
                  (VALUE(MID(_xlfn.TEXTSPLIT('Data Table'!H421, CHAR(10)), FIND("-", _xlfn.TEXTSPLIT('Data Table'!H421, CHAR(10)))+2,
                  SEARCH("hrs", _xlfn.TEXTSPLIT('Data Table'!H421, CHAR(10)))-SEARCH("-", _xlfn.TEXTSPLIT('Data Table'!H421, CHAR(10)))-2))/12)
               ), 2),
               "-"
            )
         )
      )
   )
)</f>
        <v>10</v>
      </c>
      <c r="I420" s="203" cm="1">
        <f t="array" ref="I420">IF('Data Table'!I421="", "-",
   IF('Data Table'!I421="-", "-",
      IF(ISNUMBER('Data Table'!I421*1), 'Data Table'!I421,
         IF(ISNUMBER(SEARCH("hrs", 'Data Table'!I421)),
            IFERROR(
               ROUND(SUMPRODUCT(
                  VALUE(LEFT(_xlfn.TEXTSPLIT('Data Table'!I421, CHAR(10)), FIND("-", _xlfn.TEXTSPLIT('Data Table'!I421, CHAR(10)))-1)) *
                  (VALUE(MID(_xlfn.TEXTSPLIT('Data Table'!I421, CHAR(10)), FIND("-", _xlfn.TEXTSPLIT('Data Table'!I421, CHAR(10)))+2,
                  SEARCH("hrs", _xlfn.TEXTSPLIT('Data Table'!I421, CHAR(10)))-SEARCH("-", _xlfn.TEXTSPLIT('Data Table'!I421, CHAR(10)))-2))/12)
               ), 2),
               "-"
            )
         )
      )
   )
)</f>
        <v>10</v>
      </c>
      <c r="J420" s="203" cm="1">
        <f t="array" ref="J420">IF('Data Table'!J421="", "-",
   IF('Data Table'!J421="-", "-",
      IF(ISNUMBER('Data Table'!J421*1), 'Data Table'!J421,
         IF(ISNUMBER(SEARCH("hrs", 'Data Table'!J421)),
            IFERROR(
               ROUND(SUMPRODUCT(
                  VALUE(LEFT(_xlfn.TEXTSPLIT('Data Table'!J421, CHAR(10)), FIND("-", _xlfn.TEXTSPLIT('Data Table'!J421, CHAR(10)))-1)) *
                  (VALUE(MID(_xlfn.TEXTSPLIT('Data Table'!J421, CHAR(10)), FIND("-", _xlfn.TEXTSPLIT('Data Table'!J421, CHAR(10)))+2,
                  SEARCH("hrs", _xlfn.TEXTSPLIT('Data Table'!J421, CHAR(10)))-SEARCH("-", _xlfn.TEXTSPLIT('Data Table'!J421, CHAR(10)))-2))/12)
               ), 2),
               "-"
            )
         )
      )
   )
)</f>
        <v>4</v>
      </c>
      <c r="K420" s="203" cm="1">
        <f t="array" ref="K420">IF('Data Table'!K421="", "-",
   IF('Data Table'!K421="-", "-",
      IF(ISNUMBER('Data Table'!K421*1), 'Data Table'!K421,
         IF(ISNUMBER(SEARCH("hrs", 'Data Table'!K421)),
            IFERROR(
               ROUND(SUMPRODUCT(
                  VALUE(LEFT(_xlfn.TEXTSPLIT('Data Table'!K421, CHAR(10)), FIND("-", _xlfn.TEXTSPLIT('Data Table'!K421, CHAR(10)))-1)) *
                  (VALUE(MID(_xlfn.TEXTSPLIT('Data Table'!K421, CHAR(10)), FIND("-", _xlfn.TEXTSPLIT('Data Table'!K421, CHAR(10)))+2,
                  SEARCH("hrs", _xlfn.TEXTSPLIT('Data Table'!K421, CHAR(10)))-SEARCH("-", _xlfn.TEXTSPLIT('Data Table'!K421, CHAR(10)))-2))/12)
               ), 2),
               "-"
            )
         )
      )
   )
)</f>
        <v>4</v>
      </c>
      <c r="L420" s="203" cm="1">
        <f t="array" ref="L420">IF('Data Table'!N421="", "-",
   IF('Data Table'!N421="-", "-",
      IF(ISNUMBER('Data Table'!N421*1), 'Data Table'!N421,
         IF(ISNUMBER(SEARCH("hrs", 'Data Table'!N421)),
            IFERROR(
               ROUND(SUMPRODUCT(
                  VALUE(LEFT(_xlfn.TEXTSPLIT('Data Table'!N421, CHAR(10)), FIND("-", _xlfn.TEXTSPLIT('Data Table'!N421, CHAR(10)))-1)) *
                  (VALUE(MID(_xlfn.TEXTSPLIT('Data Table'!N421, CHAR(10)), FIND("-", _xlfn.TEXTSPLIT('Data Table'!N421, CHAR(10)))+2,
                  SEARCH("hrs", _xlfn.TEXTSPLIT('Data Table'!N421, CHAR(10)))-SEARCH("-", _xlfn.TEXTSPLIT('Data Table'!N421, CHAR(10)))-2))/12)
               ), 2),
               "-"
            )
         )
      )
   )
)</f>
        <v>3</v>
      </c>
      <c r="M420" s="203" cm="1">
        <f t="array" ref="M420">IF('Data Table'!O421="", "-",
   IF('Data Table'!O421="-", "-",
      IF(ISNUMBER('Data Table'!O421*1), 'Data Table'!O421,
         IF(ISNUMBER(SEARCH("hrs", 'Data Table'!O421)),
            IFERROR(
               ROUND(SUMPRODUCT(
                  VALUE(LEFT(_xlfn.TEXTSPLIT('Data Table'!O421, CHAR(10)), FIND("-", _xlfn.TEXTSPLIT('Data Table'!O421, CHAR(10)))-1)) *
                  (VALUE(MID(_xlfn.TEXTSPLIT('Data Table'!O421, CHAR(10)), FIND("-", _xlfn.TEXTSPLIT('Data Table'!O421, CHAR(10)))+2,
                  SEARCH("hrs", _xlfn.TEXTSPLIT('Data Table'!O421, CHAR(10)))-SEARCH("-", _xlfn.TEXTSPLIT('Data Table'!O421, CHAR(10)))-2))/12)
               ), 2),
               "-"
            )
         )
      )
   )
)</f>
        <v>2</v>
      </c>
      <c r="N420" s="203" cm="1">
        <f t="array" ref="N420">IF('Data Table'!P421="", "-",
   IF('Data Table'!P421="-", "-",
      IF(ISNUMBER('Data Table'!P421*1), 'Data Table'!P421,
         IF(ISNUMBER(SEARCH("hrs", 'Data Table'!P421)),
            IFERROR(
               ROUND(SUMPRODUCT(
                  VALUE(LEFT(_xlfn.TEXTSPLIT('Data Table'!P421, CHAR(10)), FIND("-", _xlfn.TEXTSPLIT('Data Table'!P421, CHAR(10)))-1)) *
                  (VALUE(MID(_xlfn.TEXTSPLIT('Data Table'!P421, CHAR(10)), FIND("-", _xlfn.TEXTSPLIT('Data Table'!P421, CHAR(10)))+2,
                  SEARCH("hrs", _xlfn.TEXTSPLIT('Data Table'!P421, CHAR(10)))-SEARCH("-", _xlfn.TEXTSPLIT('Data Table'!P421, CHAR(10)))-2))/12)
               ), 2),
               "-"
            )
         )
      )
   )
)</f>
        <v>7</v>
      </c>
      <c r="O420" s="203" cm="1">
        <f t="array" ref="O420">IF('Data Table'!Q421="", "-",
   IF('Data Table'!Q421="-", "-",
      IF(ISNUMBER('Data Table'!Q421*1), 'Data Table'!Q421,
         IF(ISNUMBER(SEARCH("hrs", 'Data Table'!Q421)),
            IFERROR(
               ROUND(SUMPRODUCT(
                  VALUE(LEFT(_xlfn.TEXTSPLIT('Data Table'!Q421, CHAR(10)), FIND("-", _xlfn.TEXTSPLIT('Data Table'!Q421, CHAR(10)))-1)) *
                  (VALUE(MID(_xlfn.TEXTSPLIT('Data Table'!Q421, CHAR(10)), FIND("-", _xlfn.TEXTSPLIT('Data Table'!Q421, CHAR(10)))+2,
                  SEARCH("hrs", _xlfn.TEXTSPLIT('Data Table'!Q421, CHAR(10)))-SEARCH("-", _xlfn.TEXTSPLIT('Data Table'!Q421, CHAR(10)))-2))/12)
               ), 2),
               "-"
            )
         )
      )
   )
)</f>
        <v>6</v>
      </c>
      <c r="P420" s="203" cm="1">
        <f t="array" ref="P420">IF('Data Table'!R421="", "-",
   IF('Data Table'!R421="-", "-",
      IF(ISNUMBER('Data Table'!R421*1), 'Data Table'!R421,
         IF(ISNUMBER(SEARCH("hrs", 'Data Table'!R421)),
            IFERROR(
               ROUND(SUMPRODUCT(
                  VALUE(LEFT(_xlfn.TEXTSPLIT('Data Table'!R421, CHAR(10)), FIND("-", _xlfn.TEXTSPLIT('Data Table'!R421, CHAR(10)))-1)) *
                  (VALUE(MID(_xlfn.TEXTSPLIT('Data Table'!R421, CHAR(10)), FIND("-", _xlfn.TEXTSPLIT('Data Table'!R421, CHAR(10)))+2,
                  SEARCH("hrs", _xlfn.TEXTSPLIT('Data Table'!R421, CHAR(10)))-SEARCH("-", _xlfn.TEXTSPLIT('Data Table'!R421, CHAR(10)))-2))/12)
               ), 2),
               "-"
            )
         )
      )
   )
)</f>
        <v>3</v>
      </c>
      <c r="Q420" s="203" cm="1">
        <f t="array" ref="Q420">IF('Data Table'!S421="", "-",
   IF('Data Table'!S421="-", "-",
      IF(ISNUMBER('Data Table'!S421*1), 'Data Table'!S421,
         IF(ISNUMBER(SEARCH("hrs", 'Data Table'!S421)),
            IFERROR(
               ROUND(SUMPRODUCT(
                  VALUE(LEFT(_xlfn.TEXTSPLIT('Data Table'!S421, CHAR(10)), FIND("-", _xlfn.TEXTSPLIT('Data Table'!S421, CHAR(10)))-1)) *
                  (VALUE(MID(_xlfn.TEXTSPLIT('Data Table'!S421, CHAR(10)), FIND("-", _xlfn.TEXTSPLIT('Data Table'!S421, CHAR(10)))+2,
                  SEARCH("hrs", _xlfn.TEXTSPLIT('Data Table'!S421, CHAR(10)))-SEARCH("-", _xlfn.TEXTSPLIT('Data Table'!S421, CHAR(10)))-2))/12)
               ), 2),
               "-"
            )
         )
      )
   )
)</f>
        <v>3</v>
      </c>
      <c r="R420" s="203" cm="1">
        <f t="array" ref="R420">IF('Data Table'!T421="", "-",
   IF('Data Table'!T421="-", "-",
      IF(ISNUMBER('Data Table'!T421*1), 'Data Table'!T421,
         IF(ISNUMBER(SEARCH("hrs", 'Data Table'!T421)),
            IFERROR(
               ROUND(SUMPRODUCT(
                  VALUE(LEFT(_xlfn.TEXTSPLIT('Data Table'!T421, CHAR(10)), FIND("-", _xlfn.TEXTSPLIT('Data Table'!T421, CHAR(10)))-1)) *
                  (VALUE(MID(_xlfn.TEXTSPLIT('Data Table'!T421, CHAR(10)), FIND("-", _xlfn.TEXTSPLIT('Data Table'!T421, CHAR(10)))+2,
                  SEARCH("hrs", _xlfn.TEXTSPLIT('Data Table'!T421, CHAR(10)))-SEARCH("-", _xlfn.TEXTSPLIT('Data Table'!T421, CHAR(10)))-2))/12)
               ), 2),
               "-"
            )
         )
      )
   )
)</f>
        <v>8</v>
      </c>
      <c r="S420" s="203" cm="1">
        <f t="array" ref="S420">IF('Data Table'!U421="", "-",
   IF('Data Table'!U421="-", "-",
      IF(ISNUMBER('Data Table'!U421*1), 'Data Table'!U421,
         IF(ISNUMBER(SEARCH("hrs", 'Data Table'!U421)),
            IFERROR(
               ROUND(SUMPRODUCT(
                  VALUE(LEFT(_xlfn.TEXTSPLIT('Data Table'!U421, CHAR(10)), FIND("-", _xlfn.TEXTSPLIT('Data Table'!U421, CHAR(10)))-1)) *
                  (VALUE(MID(_xlfn.TEXTSPLIT('Data Table'!U421, CHAR(10)), FIND("-", _xlfn.TEXTSPLIT('Data Table'!U421, CHAR(10)))+2,
                  SEARCH("hrs", _xlfn.TEXTSPLIT('Data Table'!U421, CHAR(10)))-SEARCH("-", _xlfn.TEXTSPLIT('Data Table'!U421, CHAR(10)))-2))/12)
               ), 2),
               "-"
            )
         )
      )
   )
)</f>
        <v>8</v>
      </c>
      <c r="T420" s="414">
        <f>'Data Table'!X421</f>
        <v>31904.078707588018</v>
      </c>
      <c r="U420" s="414">
        <f>'Data Table'!Y421</f>
        <v>74507</v>
      </c>
      <c r="V420" s="414">
        <f>'Data Table'!Z421</f>
        <v>1184.9557956777996</v>
      </c>
    </row>
    <row r="421" spans="1:22" ht="15.75" customHeight="1">
      <c r="A421" s="405">
        <v>45731</v>
      </c>
      <c r="B421" s="203" cm="1">
        <f t="array" ref="B421">IF('Data Table'!B422="", "-",
   IF('Data Table'!B422="-", "-",
      IF(ISNUMBER('Data Table'!B422*1), 'Data Table'!B422,
         IF(ISNUMBER(SEARCH("hrs", 'Data Table'!B422)),
            IFERROR(
               ROUND(SUMPRODUCT(
                  VALUE(LEFT(_xlfn.TEXTSPLIT('Data Table'!B422, CHAR(10)), FIND("-", _xlfn.TEXTSPLIT('Data Table'!B422, CHAR(10)))-1)) *
                  (VALUE(MID(_xlfn.TEXTSPLIT('Data Table'!B422, CHAR(10)), FIND("-", _xlfn.TEXTSPLIT('Data Table'!B422, CHAR(10)))+2,
                  SEARCH("hrs", _xlfn.TEXTSPLIT('Data Table'!B422, CHAR(10)))-SEARCH("-", _xlfn.TEXTSPLIT('Data Table'!B422, CHAR(10)))-2))/12)
               ), 2),
               "-"
            )
         )
      )
   )
)</f>
        <v>172</v>
      </c>
      <c r="C421" s="203" cm="1">
        <f t="array" ref="C421">IF('Data Table'!C422="", "-",
   IF('Data Table'!C422="-", "-",
      IF(ISNUMBER('Data Table'!C422*1), 'Data Table'!C422,
         IF(ISNUMBER(SEARCH("hrs", 'Data Table'!C422)),
            IFERROR(
               ROUND(SUMPRODUCT(
                  VALUE(LEFT(_xlfn.TEXTSPLIT('Data Table'!C422, CHAR(10)), FIND("-", _xlfn.TEXTSPLIT('Data Table'!C422, CHAR(10)))-1)) *
                  (VALUE(MID(_xlfn.TEXTSPLIT('Data Table'!C422, CHAR(10)), FIND("-", _xlfn.TEXTSPLIT('Data Table'!C422, CHAR(10)))+2,
                  SEARCH("hrs", _xlfn.TEXTSPLIT('Data Table'!C422, CHAR(10)))-SEARCH("-", _xlfn.TEXTSPLIT('Data Table'!C422, CHAR(10)))-2))/12)
               ), 2),
               "-"
            )
         )
      )
   )
)</f>
        <v>194</v>
      </c>
      <c r="D421" s="203" cm="1">
        <f t="array" ref="D421">IF('Data Table'!D422="", "-",
   IF('Data Table'!D422="-", "-",
      IF(ISNUMBER('Data Table'!D422*1), 'Data Table'!D422,
         IF(ISNUMBER(SEARCH("hrs", 'Data Table'!D422)),
            IFERROR(
               ROUND(SUMPRODUCT(
                  VALUE(LEFT(_xlfn.TEXTSPLIT('Data Table'!D422, CHAR(10)), FIND("-", _xlfn.TEXTSPLIT('Data Table'!D422, CHAR(10)))-1)) *
                  (VALUE(MID(_xlfn.TEXTSPLIT('Data Table'!D422, CHAR(10)), FIND("-", _xlfn.TEXTSPLIT('Data Table'!D422, CHAR(10)))+2,
                  SEARCH("hrs", _xlfn.TEXTSPLIT('Data Table'!D422, CHAR(10)))-SEARCH("-", _xlfn.TEXTSPLIT('Data Table'!D422, CHAR(10)))-2))/12)
               ), 2),
               "-"
            )
         )
      )
   )
)</f>
        <v>30</v>
      </c>
      <c r="E421" s="203" cm="1">
        <f t="array" ref="E421">IF('Data Table'!E422="", "-",
   IF('Data Table'!E422="-", "-",
      IF(ISNUMBER('Data Table'!E422*1), 'Data Table'!E422,
         IF(ISNUMBER(SEARCH("hrs", 'Data Table'!E422)),
            IFERROR(
               ROUND(SUMPRODUCT(
                  VALUE(LEFT(_xlfn.TEXTSPLIT('Data Table'!E422, CHAR(10)), FIND("-", _xlfn.TEXTSPLIT('Data Table'!E422, CHAR(10)))-1)) *
                  (VALUE(MID(_xlfn.TEXTSPLIT('Data Table'!E422, CHAR(10)), FIND("-", _xlfn.TEXTSPLIT('Data Table'!E422, CHAR(10)))+2,
                  SEARCH("hrs", _xlfn.TEXTSPLIT('Data Table'!E422, CHAR(10)))-SEARCH("-", _xlfn.TEXTSPLIT('Data Table'!E422, CHAR(10)))-2))/12)
               ), 2),
               "-"
            )
         )
      )
   )
)</f>
        <v>31</v>
      </c>
      <c r="F421" s="203" cm="1">
        <f t="array" ref="F421">IF('Data Table'!F422="", "-",
   IF('Data Table'!F422="-", "-",
      IF(ISNUMBER('Data Table'!F422*1), 'Data Table'!F422,
         IF(ISNUMBER(SEARCH("hrs", 'Data Table'!F422)),
            IFERROR(
               ROUND(SUMPRODUCT(
                  VALUE(LEFT(_xlfn.TEXTSPLIT('Data Table'!F422, CHAR(10)), FIND("-", _xlfn.TEXTSPLIT('Data Table'!F422, CHAR(10)))-1)) *
                  (VALUE(MID(_xlfn.TEXTSPLIT('Data Table'!F422, CHAR(10)), FIND("-", _xlfn.TEXTSPLIT('Data Table'!F422, CHAR(10)))+2,
                  SEARCH("hrs", _xlfn.TEXTSPLIT('Data Table'!F422, CHAR(10)))-SEARCH("-", _xlfn.TEXTSPLIT('Data Table'!F422, CHAR(10)))-2))/12)
               ), 2),
               "-"
            )
         )
      )
   )
)</f>
        <v>9</v>
      </c>
      <c r="G421" s="203" cm="1">
        <f t="array" ref="G421">IF('Data Table'!G422="", "-",
   IF('Data Table'!G422="-", "-",
      IF(ISNUMBER('Data Table'!G422*1), 'Data Table'!G422,
         IF(ISNUMBER(SEARCH("hrs", 'Data Table'!G422)),
            IFERROR(
               ROUND(SUMPRODUCT(
                  VALUE(LEFT(_xlfn.TEXTSPLIT('Data Table'!G422, CHAR(10)), FIND("-", _xlfn.TEXTSPLIT('Data Table'!G422, CHAR(10)))-1)) *
                  (VALUE(MID(_xlfn.TEXTSPLIT('Data Table'!G422, CHAR(10)), FIND("-", _xlfn.TEXTSPLIT('Data Table'!G422, CHAR(10)))+2,
                  SEARCH("hrs", _xlfn.TEXTSPLIT('Data Table'!G422, CHAR(10)))-SEARCH("-", _xlfn.TEXTSPLIT('Data Table'!G422, CHAR(10)))-2))/12)
               ), 2),
               "-"
            )
         )
      )
   )
)</f>
        <v>9</v>
      </c>
      <c r="H421" s="203" cm="1">
        <f t="array" ref="H421">IF('Data Table'!H422="", "-",
   IF('Data Table'!H422="-", "-",
      IF(ISNUMBER('Data Table'!H422*1), 'Data Table'!H422,
         IF(ISNUMBER(SEARCH("hrs", 'Data Table'!H422)),
            IFERROR(
               ROUND(SUMPRODUCT(
                  VALUE(LEFT(_xlfn.TEXTSPLIT('Data Table'!H422, CHAR(10)), FIND("-", _xlfn.TEXTSPLIT('Data Table'!H422, CHAR(10)))-1)) *
                  (VALUE(MID(_xlfn.TEXTSPLIT('Data Table'!H422, CHAR(10)), FIND("-", _xlfn.TEXTSPLIT('Data Table'!H422, CHAR(10)))+2,
                  SEARCH("hrs", _xlfn.TEXTSPLIT('Data Table'!H422, CHAR(10)))-SEARCH("-", _xlfn.TEXTSPLIT('Data Table'!H422, CHAR(10)))-2))/12)
               ), 2),
               "-"
            )
         )
      )
   )
)</f>
        <v>9</v>
      </c>
      <c r="I421" s="203" cm="1">
        <f t="array" ref="I421">IF('Data Table'!I422="", "-",
   IF('Data Table'!I422="-", "-",
      IF(ISNUMBER('Data Table'!I422*1), 'Data Table'!I422,
         IF(ISNUMBER(SEARCH("hrs", 'Data Table'!I422)),
            IFERROR(
               ROUND(SUMPRODUCT(
                  VALUE(LEFT(_xlfn.TEXTSPLIT('Data Table'!I422, CHAR(10)), FIND("-", _xlfn.TEXTSPLIT('Data Table'!I422, CHAR(10)))-1)) *
                  (VALUE(MID(_xlfn.TEXTSPLIT('Data Table'!I422, CHAR(10)), FIND("-", _xlfn.TEXTSPLIT('Data Table'!I422, CHAR(10)))+2,
                  SEARCH("hrs", _xlfn.TEXTSPLIT('Data Table'!I422, CHAR(10)))-SEARCH("-", _xlfn.TEXTSPLIT('Data Table'!I422, CHAR(10)))-2))/12)
               ), 2),
               "-"
            )
         )
      )
   )
)</f>
        <v>10</v>
      </c>
      <c r="J421" s="203" cm="1">
        <f t="array" ref="J421">IF('Data Table'!J422="", "-",
   IF('Data Table'!J422="-", "-",
      IF(ISNUMBER('Data Table'!J422*1), 'Data Table'!J422,
         IF(ISNUMBER(SEARCH("hrs", 'Data Table'!J422)),
            IFERROR(
               ROUND(SUMPRODUCT(
                  VALUE(LEFT(_xlfn.TEXTSPLIT('Data Table'!J422, CHAR(10)), FIND("-", _xlfn.TEXTSPLIT('Data Table'!J422, CHAR(10)))-1)) *
                  (VALUE(MID(_xlfn.TEXTSPLIT('Data Table'!J422, CHAR(10)), FIND("-", _xlfn.TEXTSPLIT('Data Table'!J422, CHAR(10)))+2,
                  SEARCH("hrs", _xlfn.TEXTSPLIT('Data Table'!J422, CHAR(10)))-SEARCH("-", _xlfn.TEXTSPLIT('Data Table'!J422, CHAR(10)))-2))/12)
               ), 2),
               "-"
            )
         )
      )
   )
)</f>
        <v>4</v>
      </c>
      <c r="K421" s="203" cm="1">
        <f t="array" ref="K421">IF('Data Table'!K422="", "-",
   IF('Data Table'!K422="-", "-",
      IF(ISNUMBER('Data Table'!K422*1), 'Data Table'!K422,
         IF(ISNUMBER(SEARCH("hrs", 'Data Table'!K422)),
            IFERROR(
               ROUND(SUMPRODUCT(
                  VALUE(LEFT(_xlfn.TEXTSPLIT('Data Table'!K422, CHAR(10)), FIND("-", _xlfn.TEXTSPLIT('Data Table'!K422, CHAR(10)))-1)) *
                  (VALUE(MID(_xlfn.TEXTSPLIT('Data Table'!K422, CHAR(10)), FIND("-", _xlfn.TEXTSPLIT('Data Table'!K422, CHAR(10)))+2,
                  SEARCH("hrs", _xlfn.TEXTSPLIT('Data Table'!K422, CHAR(10)))-SEARCH("-", _xlfn.TEXTSPLIT('Data Table'!K422, CHAR(10)))-2))/12)
               ), 2),
               "-"
            )
         )
      )
   )
)</f>
        <v>4</v>
      </c>
      <c r="L421" s="203" cm="1">
        <f t="array" ref="L421">IF('Data Table'!N422="", "-",
   IF('Data Table'!N422="-", "-",
      IF(ISNUMBER('Data Table'!N422*1), 'Data Table'!N422,
         IF(ISNUMBER(SEARCH("hrs", 'Data Table'!N422)),
            IFERROR(
               ROUND(SUMPRODUCT(
                  VALUE(LEFT(_xlfn.TEXTSPLIT('Data Table'!N422, CHAR(10)), FIND("-", _xlfn.TEXTSPLIT('Data Table'!N422, CHAR(10)))-1)) *
                  (VALUE(MID(_xlfn.TEXTSPLIT('Data Table'!N422, CHAR(10)), FIND("-", _xlfn.TEXTSPLIT('Data Table'!N422, CHAR(10)))+2,
                  SEARCH("hrs", _xlfn.TEXTSPLIT('Data Table'!N422, CHAR(10)))-SEARCH("-", _xlfn.TEXTSPLIT('Data Table'!N422, CHAR(10)))-2))/12)
               ), 2),
               "-"
            )
         )
      )
   )
)</f>
        <v>2</v>
      </c>
      <c r="M421" s="203" cm="1">
        <f t="array" ref="M421">IF('Data Table'!O422="", "-",
   IF('Data Table'!O422="-", "-",
      IF(ISNUMBER('Data Table'!O422*1), 'Data Table'!O422,
         IF(ISNUMBER(SEARCH("hrs", 'Data Table'!O422)),
            IFERROR(
               ROUND(SUMPRODUCT(
                  VALUE(LEFT(_xlfn.TEXTSPLIT('Data Table'!O422, CHAR(10)), FIND("-", _xlfn.TEXTSPLIT('Data Table'!O422, CHAR(10)))-1)) *
                  (VALUE(MID(_xlfn.TEXTSPLIT('Data Table'!O422, CHAR(10)), FIND("-", _xlfn.TEXTSPLIT('Data Table'!O422, CHAR(10)))+2,
                  SEARCH("hrs", _xlfn.TEXTSPLIT('Data Table'!O422, CHAR(10)))-SEARCH("-", _xlfn.TEXTSPLIT('Data Table'!O422, CHAR(10)))-2))/12)
               ), 2),
               "-"
            )
         )
      )
   )
)</f>
        <v>1.5</v>
      </c>
      <c r="N421" s="203" cm="1">
        <f t="array" ref="N421">IF('Data Table'!P422="", "-",
   IF('Data Table'!P422="-", "-",
      IF(ISNUMBER('Data Table'!P422*1), 'Data Table'!P422,
         IF(ISNUMBER(SEARCH("hrs", 'Data Table'!P422)),
            IFERROR(
               ROUND(SUMPRODUCT(
                  VALUE(LEFT(_xlfn.TEXTSPLIT('Data Table'!P422, CHAR(10)), FIND("-", _xlfn.TEXTSPLIT('Data Table'!P422, CHAR(10)))-1)) *
                  (VALUE(MID(_xlfn.TEXTSPLIT('Data Table'!P422, CHAR(10)), FIND("-", _xlfn.TEXTSPLIT('Data Table'!P422, CHAR(10)))+2,
                  SEARCH("hrs", _xlfn.TEXTSPLIT('Data Table'!P422, CHAR(10)))-SEARCH("-", _xlfn.TEXTSPLIT('Data Table'!P422, CHAR(10)))-2))/12)
               ), 2),
               "-"
            )
         )
      )
   )
)</f>
        <v>6</v>
      </c>
      <c r="O421" s="203" cm="1">
        <f t="array" ref="O421">IF('Data Table'!Q422="", "-",
   IF('Data Table'!Q422="-", "-",
      IF(ISNUMBER('Data Table'!Q422*1), 'Data Table'!Q422,
         IF(ISNUMBER(SEARCH("hrs", 'Data Table'!Q422)),
            IFERROR(
               ROUND(SUMPRODUCT(
                  VALUE(LEFT(_xlfn.TEXTSPLIT('Data Table'!Q422, CHAR(10)), FIND("-", _xlfn.TEXTSPLIT('Data Table'!Q422, CHAR(10)))-1)) *
                  (VALUE(MID(_xlfn.TEXTSPLIT('Data Table'!Q422, CHAR(10)), FIND("-", _xlfn.TEXTSPLIT('Data Table'!Q422, CHAR(10)))+2,
                  SEARCH("hrs", _xlfn.TEXTSPLIT('Data Table'!Q422, CHAR(10)))-SEARCH("-", _xlfn.TEXTSPLIT('Data Table'!Q422, CHAR(10)))-2))/12)
               ), 2),
               "-"
            )
         )
      )
   )
)</f>
        <v>6</v>
      </c>
      <c r="P421" s="203" cm="1">
        <f t="array" ref="P421">IF('Data Table'!R422="", "-",
   IF('Data Table'!R422="-", "-",
      IF(ISNUMBER('Data Table'!R422*1), 'Data Table'!R422,
         IF(ISNUMBER(SEARCH("hrs", 'Data Table'!R422)),
            IFERROR(
               ROUND(SUMPRODUCT(
                  VALUE(LEFT(_xlfn.TEXTSPLIT('Data Table'!R422, CHAR(10)), FIND("-", _xlfn.TEXTSPLIT('Data Table'!R422, CHAR(10)))-1)) *
                  (VALUE(MID(_xlfn.TEXTSPLIT('Data Table'!R422, CHAR(10)), FIND("-", _xlfn.TEXTSPLIT('Data Table'!R422, CHAR(10)))+2,
                  SEARCH("hrs", _xlfn.TEXTSPLIT('Data Table'!R422, CHAR(10)))-SEARCH("-", _xlfn.TEXTSPLIT('Data Table'!R422, CHAR(10)))-2))/12)
               ), 2),
               "-"
            )
         )
      )
   )
)</f>
        <v>3</v>
      </c>
      <c r="Q421" s="203" cm="1">
        <f t="array" ref="Q421">IF('Data Table'!S422="", "-",
   IF('Data Table'!S422="-", "-",
      IF(ISNUMBER('Data Table'!S422*1), 'Data Table'!S422,
         IF(ISNUMBER(SEARCH("hrs", 'Data Table'!S422)),
            IFERROR(
               ROUND(SUMPRODUCT(
                  VALUE(LEFT(_xlfn.TEXTSPLIT('Data Table'!S422, CHAR(10)), FIND("-", _xlfn.TEXTSPLIT('Data Table'!S422, CHAR(10)))-1)) *
                  (VALUE(MID(_xlfn.TEXTSPLIT('Data Table'!S422, CHAR(10)), FIND("-", _xlfn.TEXTSPLIT('Data Table'!S422, CHAR(10)))+2,
                  SEARCH("hrs", _xlfn.TEXTSPLIT('Data Table'!S422, CHAR(10)))-SEARCH("-", _xlfn.TEXTSPLIT('Data Table'!S422, CHAR(10)))-2))/12)
               ), 2),
               "-"
            )
         )
      )
   )
)</f>
        <v>3</v>
      </c>
      <c r="R421" s="203" cm="1">
        <f t="array" ref="R421">IF('Data Table'!T422="", "-",
   IF('Data Table'!T422="-", "-",
      IF(ISNUMBER('Data Table'!T422*1), 'Data Table'!T422,
         IF(ISNUMBER(SEARCH("hrs", 'Data Table'!T422)),
            IFERROR(
               ROUND(SUMPRODUCT(
                  VALUE(LEFT(_xlfn.TEXTSPLIT('Data Table'!T422, CHAR(10)), FIND("-", _xlfn.TEXTSPLIT('Data Table'!T422, CHAR(10)))-1)) *
                  (VALUE(MID(_xlfn.TEXTSPLIT('Data Table'!T422, CHAR(10)), FIND("-", _xlfn.TEXTSPLIT('Data Table'!T422, CHAR(10)))+2,
                  SEARCH("hrs", _xlfn.TEXTSPLIT('Data Table'!T422, CHAR(10)))-SEARCH("-", _xlfn.TEXTSPLIT('Data Table'!T422, CHAR(10)))-2))/12)
               ), 2),
               "-"
            )
         )
      )
   )
)</f>
        <v>8</v>
      </c>
      <c r="S421" s="203" cm="1">
        <f t="array" ref="S421">IF('Data Table'!U422="", "-",
   IF('Data Table'!U422="-", "-",
      IF(ISNUMBER('Data Table'!U422*1), 'Data Table'!U422,
         IF(ISNUMBER(SEARCH("hrs", 'Data Table'!U422)),
            IFERROR(
               ROUND(SUMPRODUCT(
                  VALUE(LEFT(_xlfn.TEXTSPLIT('Data Table'!U422, CHAR(10)), FIND("-", _xlfn.TEXTSPLIT('Data Table'!U422, CHAR(10)))-1)) *
                  (VALUE(MID(_xlfn.TEXTSPLIT('Data Table'!U422, CHAR(10)), FIND("-", _xlfn.TEXTSPLIT('Data Table'!U422, CHAR(10)))+2,
                  SEARCH("hrs", _xlfn.TEXTSPLIT('Data Table'!U422, CHAR(10)))-SEARCH("-", _xlfn.TEXTSPLIT('Data Table'!U422, CHAR(10)))-2))/12)
               ), 2),
               "-"
            )
         )
      )
   )
)</f>
        <v>8</v>
      </c>
      <c r="T421" s="414">
        <f>'Data Table'!X422</f>
        <v>31869.628063057782</v>
      </c>
      <c r="U421" s="414">
        <f>'Data Table'!Y422</f>
        <v>78922</v>
      </c>
      <c r="V421" s="414">
        <f>'Data Table'!Z422</f>
        <v>1252.7780683961425</v>
      </c>
    </row>
    <row r="422" spans="1:22" ht="15.75" customHeight="1">
      <c r="A422" s="405">
        <v>45732</v>
      </c>
      <c r="B422" s="203" cm="1">
        <f t="array" ref="B422">IF('Data Table'!B423="", "-",
   IF('Data Table'!B423="-", "-",
      IF(ISNUMBER('Data Table'!B423*1), 'Data Table'!B423,
         IF(ISNUMBER(SEARCH("hrs", 'Data Table'!B423)),
            IFERROR(
               ROUND(SUMPRODUCT(
                  VALUE(LEFT(_xlfn.TEXTSPLIT('Data Table'!B423, CHAR(10)), FIND("-", _xlfn.TEXTSPLIT('Data Table'!B423, CHAR(10)))-1)) *
                  (VALUE(MID(_xlfn.TEXTSPLIT('Data Table'!B423, CHAR(10)), FIND("-", _xlfn.TEXTSPLIT('Data Table'!B423, CHAR(10)))+2,
                  SEARCH("hrs", _xlfn.TEXTSPLIT('Data Table'!B423, CHAR(10)))-SEARCH("-", _xlfn.TEXTSPLIT('Data Table'!B423, CHAR(10)))-2))/12)
               ), 2),
               "-"
            )
         )
      )
   )
)</f>
        <v>183</v>
      </c>
      <c r="C422" s="203" cm="1">
        <f t="array" ref="C422">IF('Data Table'!C423="", "-",
   IF('Data Table'!C423="-", "-",
      IF(ISNUMBER('Data Table'!C423*1), 'Data Table'!C423,
         IF(ISNUMBER(SEARCH("hrs", 'Data Table'!C423)),
            IFERROR(
               ROUND(SUMPRODUCT(
                  VALUE(LEFT(_xlfn.TEXTSPLIT('Data Table'!C423, CHAR(10)), FIND("-", _xlfn.TEXTSPLIT('Data Table'!C423, CHAR(10)))-1)) *
                  (VALUE(MID(_xlfn.TEXTSPLIT('Data Table'!C423, CHAR(10)), FIND("-", _xlfn.TEXTSPLIT('Data Table'!C423, CHAR(10)))+2,
                  SEARCH("hrs", _xlfn.TEXTSPLIT('Data Table'!C423, CHAR(10)))-SEARCH("-", _xlfn.TEXTSPLIT('Data Table'!C423, CHAR(10)))-2))/12)
               ), 2),
               "-"
            )
         )
      )
   )
)</f>
        <v>198</v>
      </c>
      <c r="D422" s="203" cm="1">
        <f t="array" ref="D422">IF('Data Table'!D423="", "-",
   IF('Data Table'!D423="-", "-",
      IF(ISNUMBER('Data Table'!D423*1), 'Data Table'!D423,
         IF(ISNUMBER(SEARCH("hrs", 'Data Table'!D423)),
            IFERROR(
               ROUND(SUMPRODUCT(
                  VALUE(LEFT(_xlfn.TEXTSPLIT('Data Table'!D423, CHAR(10)), FIND("-", _xlfn.TEXTSPLIT('Data Table'!D423, CHAR(10)))-1)) *
                  (VALUE(MID(_xlfn.TEXTSPLIT('Data Table'!D423, CHAR(10)), FIND("-", _xlfn.TEXTSPLIT('Data Table'!D423, CHAR(10)))+2,
                  SEARCH("hrs", _xlfn.TEXTSPLIT('Data Table'!D423, CHAR(10)))-SEARCH("-", _xlfn.TEXTSPLIT('Data Table'!D423, CHAR(10)))-2))/12)
               ), 2),
               "-"
            )
         )
      )
   )
)</f>
        <v>31</v>
      </c>
      <c r="E422" s="203" cm="1">
        <f t="array" ref="E422">IF('Data Table'!E423="", "-",
   IF('Data Table'!E423="-", "-",
      IF(ISNUMBER('Data Table'!E423*1), 'Data Table'!E423,
         IF(ISNUMBER(SEARCH("hrs", 'Data Table'!E423)),
            IFERROR(
               ROUND(SUMPRODUCT(
                  VALUE(LEFT(_xlfn.TEXTSPLIT('Data Table'!E423, CHAR(10)), FIND("-", _xlfn.TEXTSPLIT('Data Table'!E423, CHAR(10)))-1)) *
                  (VALUE(MID(_xlfn.TEXTSPLIT('Data Table'!E423, CHAR(10)), FIND("-", _xlfn.TEXTSPLIT('Data Table'!E423, CHAR(10)))+2,
                  SEARCH("hrs", _xlfn.TEXTSPLIT('Data Table'!E423, CHAR(10)))-SEARCH("-", _xlfn.TEXTSPLIT('Data Table'!E423, CHAR(10)))-2))/12)
               ), 2),
               "-"
            )
         )
      )
   )
)</f>
        <v>31</v>
      </c>
      <c r="F422" s="203" cm="1">
        <f t="array" ref="F422">IF('Data Table'!F423="", "-",
   IF('Data Table'!F423="-", "-",
      IF(ISNUMBER('Data Table'!F423*1), 'Data Table'!F423,
         IF(ISNUMBER(SEARCH("hrs", 'Data Table'!F423)),
            IFERROR(
               ROUND(SUMPRODUCT(
                  VALUE(LEFT(_xlfn.TEXTSPLIT('Data Table'!F423, CHAR(10)), FIND("-", _xlfn.TEXTSPLIT('Data Table'!F423, CHAR(10)))-1)) *
                  (VALUE(MID(_xlfn.TEXTSPLIT('Data Table'!F423, CHAR(10)), FIND("-", _xlfn.TEXTSPLIT('Data Table'!F423, CHAR(10)))+2,
                  SEARCH("hrs", _xlfn.TEXTSPLIT('Data Table'!F423, CHAR(10)))-SEARCH("-", _xlfn.TEXTSPLIT('Data Table'!F423, CHAR(10)))-2))/12)
               ), 2),
               "-"
            )
         )
      )
   )
)</f>
        <v>9</v>
      </c>
      <c r="G422" s="203" cm="1">
        <f t="array" ref="G422">IF('Data Table'!G423="", "-",
   IF('Data Table'!G423="-", "-",
      IF(ISNUMBER('Data Table'!G423*1), 'Data Table'!G423,
         IF(ISNUMBER(SEARCH("hrs", 'Data Table'!G423)),
            IFERROR(
               ROUND(SUMPRODUCT(
                  VALUE(LEFT(_xlfn.TEXTSPLIT('Data Table'!G423, CHAR(10)), FIND("-", _xlfn.TEXTSPLIT('Data Table'!G423, CHAR(10)))-1)) *
                  (VALUE(MID(_xlfn.TEXTSPLIT('Data Table'!G423, CHAR(10)), FIND("-", _xlfn.TEXTSPLIT('Data Table'!G423, CHAR(10)))+2,
                  SEARCH("hrs", _xlfn.TEXTSPLIT('Data Table'!G423, CHAR(10)))-SEARCH("-", _xlfn.TEXTSPLIT('Data Table'!G423, CHAR(10)))-2))/12)
               ), 2),
               "-"
            )
         )
      )
   )
)</f>
        <v>9</v>
      </c>
      <c r="H422" s="203" cm="1">
        <f t="array" ref="H422">IF('Data Table'!H423="", "-",
   IF('Data Table'!H423="-", "-",
      IF(ISNUMBER('Data Table'!H423*1), 'Data Table'!H423,
         IF(ISNUMBER(SEARCH("hrs", 'Data Table'!H423)),
            IFERROR(
               ROUND(SUMPRODUCT(
                  VALUE(LEFT(_xlfn.TEXTSPLIT('Data Table'!H423, CHAR(10)), FIND("-", _xlfn.TEXTSPLIT('Data Table'!H423, CHAR(10)))-1)) *
                  (VALUE(MID(_xlfn.TEXTSPLIT('Data Table'!H423, CHAR(10)), FIND("-", _xlfn.TEXTSPLIT('Data Table'!H423, CHAR(10)))+2,
                  SEARCH("hrs", _xlfn.TEXTSPLIT('Data Table'!H423, CHAR(10)))-SEARCH("-", _xlfn.TEXTSPLIT('Data Table'!H423, CHAR(10)))-2))/12)
               ), 2),
               "-"
            )
         )
      )
   )
)</f>
        <v>10</v>
      </c>
      <c r="I422" s="203" cm="1">
        <f t="array" ref="I422">IF('Data Table'!I423="", "-",
   IF('Data Table'!I423="-", "-",
      IF(ISNUMBER('Data Table'!I423*1), 'Data Table'!I423,
         IF(ISNUMBER(SEARCH("hrs", 'Data Table'!I423)),
            IFERROR(
               ROUND(SUMPRODUCT(
                  VALUE(LEFT(_xlfn.TEXTSPLIT('Data Table'!I423, CHAR(10)), FIND("-", _xlfn.TEXTSPLIT('Data Table'!I423, CHAR(10)))-1)) *
                  (VALUE(MID(_xlfn.TEXTSPLIT('Data Table'!I423, CHAR(10)), FIND("-", _xlfn.TEXTSPLIT('Data Table'!I423, CHAR(10)))+2,
                  SEARCH("hrs", _xlfn.TEXTSPLIT('Data Table'!I423, CHAR(10)))-SEARCH("-", _xlfn.TEXTSPLIT('Data Table'!I423, CHAR(10)))-2))/12)
               ), 2),
               "-"
            )
         )
      )
   )
)</f>
        <v>10</v>
      </c>
      <c r="J422" s="203" cm="1">
        <f t="array" ref="J422">IF('Data Table'!J423="", "-",
   IF('Data Table'!J423="-", "-",
      IF(ISNUMBER('Data Table'!J423*1), 'Data Table'!J423,
         IF(ISNUMBER(SEARCH("hrs", 'Data Table'!J423)),
            IFERROR(
               ROUND(SUMPRODUCT(
                  VALUE(LEFT(_xlfn.TEXTSPLIT('Data Table'!J423, CHAR(10)), FIND("-", _xlfn.TEXTSPLIT('Data Table'!J423, CHAR(10)))-1)) *
                  (VALUE(MID(_xlfn.TEXTSPLIT('Data Table'!J423, CHAR(10)), FIND("-", _xlfn.TEXTSPLIT('Data Table'!J423, CHAR(10)))+2,
                  SEARCH("hrs", _xlfn.TEXTSPLIT('Data Table'!J423, CHAR(10)))-SEARCH("-", _xlfn.TEXTSPLIT('Data Table'!J423, CHAR(10)))-2))/12)
               ), 2),
               "-"
            )
         )
      )
   )
)</f>
        <v>4</v>
      </c>
      <c r="K422" s="203" cm="1">
        <f t="array" ref="K422">IF('Data Table'!K423="", "-",
   IF('Data Table'!K423="-", "-",
      IF(ISNUMBER('Data Table'!K423*1), 'Data Table'!K423,
         IF(ISNUMBER(SEARCH("hrs", 'Data Table'!K423)),
            IFERROR(
               ROUND(SUMPRODUCT(
                  VALUE(LEFT(_xlfn.TEXTSPLIT('Data Table'!K423, CHAR(10)), FIND("-", _xlfn.TEXTSPLIT('Data Table'!K423, CHAR(10)))-1)) *
                  (VALUE(MID(_xlfn.TEXTSPLIT('Data Table'!K423, CHAR(10)), FIND("-", _xlfn.TEXTSPLIT('Data Table'!K423, CHAR(10)))+2,
                  SEARCH("hrs", _xlfn.TEXTSPLIT('Data Table'!K423, CHAR(10)))-SEARCH("-", _xlfn.TEXTSPLIT('Data Table'!K423, CHAR(10)))-2))/12)
               ), 2),
               "-"
            )
         )
      )
   )
)</f>
        <v>4</v>
      </c>
      <c r="L422" s="203" cm="1">
        <f t="array" ref="L422">IF('Data Table'!N423="", "-",
   IF('Data Table'!N423="-", "-",
      IF(ISNUMBER('Data Table'!N423*1), 'Data Table'!N423,
         IF(ISNUMBER(SEARCH("hrs", 'Data Table'!N423)),
            IFERROR(
               ROUND(SUMPRODUCT(
                  VALUE(LEFT(_xlfn.TEXTSPLIT('Data Table'!N423, CHAR(10)), FIND("-", _xlfn.TEXTSPLIT('Data Table'!N423, CHAR(10)))-1)) *
                  (VALUE(MID(_xlfn.TEXTSPLIT('Data Table'!N423, CHAR(10)), FIND("-", _xlfn.TEXTSPLIT('Data Table'!N423, CHAR(10)))+2,
                  SEARCH("hrs", _xlfn.TEXTSPLIT('Data Table'!N423, CHAR(10)))-SEARCH("-", _xlfn.TEXTSPLIT('Data Table'!N423, CHAR(10)))-2))/12)
               ), 2),
               "-"
            )
         )
      )
   )
)</f>
        <v>2</v>
      </c>
      <c r="M422" s="203" cm="1">
        <f t="array" ref="M422">IF('Data Table'!O423="", "-",
   IF('Data Table'!O423="-", "-",
      IF(ISNUMBER('Data Table'!O423*1), 'Data Table'!O423,
         IF(ISNUMBER(SEARCH("hrs", 'Data Table'!O423)),
            IFERROR(
               ROUND(SUMPRODUCT(
                  VALUE(LEFT(_xlfn.TEXTSPLIT('Data Table'!O423, CHAR(10)), FIND("-", _xlfn.TEXTSPLIT('Data Table'!O423, CHAR(10)))-1)) *
                  (VALUE(MID(_xlfn.TEXTSPLIT('Data Table'!O423, CHAR(10)), FIND("-", _xlfn.TEXTSPLIT('Data Table'!O423, CHAR(10)))+2,
                  SEARCH("hrs", _xlfn.TEXTSPLIT('Data Table'!O423, CHAR(10)))-SEARCH("-", _xlfn.TEXTSPLIT('Data Table'!O423, CHAR(10)))-2))/12)
               ), 2),
               "-"
            )
         )
      )
   )
)</f>
        <v>2</v>
      </c>
      <c r="N422" s="203" cm="1">
        <f t="array" ref="N422">IF('Data Table'!P423="", "-",
   IF('Data Table'!P423="-", "-",
      IF(ISNUMBER('Data Table'!P423*1), 'Data Table'!P423,
         IF(ISNUMBER(SEARCH("hrs", 'Data Table'!P423)),
            IFERROR(
               ROUND(SUMPRODUCT(
                  VALUE(LEFT(_xlfn.TEXTSPLIT('Data Table'!P423, CHAR(10)), FIND("-", _xlfn.TEXTSPLIT('Data Table'!P423, CHAR(10)))-1)) *
                  (VALUE(MID(_xlfn.TEXTSPLIT('Data Table'!P423, CHAR(10)), FIND("-", _xlfn.TEXTSPLIT('Data Table'!P423, CHAR(10)))+2,
                  SEARCH("hrs", _xlfn.TEXTSPLIT('Data Table'!P423, CHAR(10)))-SEARCH("-", _xlfn.TEXTSPLIT('Data Table'!P423, CHAR(10)))-2))/12)
               ), 2),
               "-"
            )
         )
      )
   )
)</f>
        <v>7</v>
      </c>
      <c r="O422" s="203" cm="1">
        <f t="array" ref="O422">IF('Data Table'!Q423="", "-",
   IF('Data Table'!Q423="-", "-",
      IF(ISNUMBER('Data Table'!Q423*1), 'Data Table'!Q423,
         IF(ISNUMBER(SEARCH("hrs", 'Data Table'!Q423)),
            IFERROR(
               ROUND(SUMPRODUCT(
                  VALUE(LEFT(_xlfn.TEXTSPLIT('Data Table'!Q423, CHAR(10)), FIND("-", _xlfn.TEXTSPLIT('Data Table'!Q423, CHAR(10)))-1)) *
                  (VALUE(MID(_xlfn.TEXTSPLIT('Data Table'!Q423, CHAR(10)), FIND("-", _xlfn.TEXTSPLIT('Data Table'!Q423, CHAR(10)))+2,
                  SEARCH("hrs", _xlfn.TEXTSPLIT('Data Table'!Q423, CHAR(10)))-SEARCH("-", _xlfn.TEXTSPLIT('Data Table'!Q423, CHAR(10)))-2))/12)
               ), 2),
               "-"
            )
         )
      )
   )
)</f>
        <v>6</v>
      </c>
      <c r="P422" s="203" cm="1">
        <f t="array" ref="P422">IF('Data Table'!R423="", "-",
   IF('Data Table'!R423="-", "-",
      IF(ISNUMBER('Data Table'!R423*1), 'Data Table'!R423,
         IF(ISNUMBER(SEARCH("hrs", 'Data Table'!R423)),
            IFERROR(
               ROUND(SUMPRODUCT(
                  VALUE(LEFT(_xlfn.TEXTSPLIT('Data Table'!R423, CHAR(10)), FIND("-", _xlfn.TEXTSPLIT('Data Table'!R423, CHAR(10)))-1)) *
                  (VALUE(MID(_xlfn.TEXTSPLIT('Data Table'!R423, CHAR(10)), FIND("-", _xlfn.TEXTSPLIT('Data Table'!R423, CHAR(10)))+2,
                  SEARCH("hrs", _xlfn.TEXTSPLIT('Data Table'!R423, CHAR(10)))-SEARCH("-", _xlfn.TEXTSPLIT('Data Table'!R423, CHAR(10)))-2))/12)
               ), 2),
               "-"
            )
         )
      )
   )
)</f>
        <v>3</v>
      </c>
      <c r="Q422" s="203" cm="1">
        <f t="array" ref="Q422">IF('Data Table'!S423="", "-",
   IF('Data Table'!S423="-", "-",
      IF(ISNUMBER('Data Table'!S423*1), 'Data Table'!S423,
         IF(ISNUMBER(SEARCH("hrs", 'Data Table'!S423)),
            IFERROR(
               ROUND(SUMPRODUCT(
                  VALUE(LEFT(_xlfn.TEXTSPLIT('Data Table'!S423, CHAR(10)), FIND("-", _xlfn.TEXTSPLIT('Data Table'!S423, CHAR(10)))-1)) *
                  (VALUE(MID(_xlfn.TEXTSPLIT('Data Table'!S423, CHAR(10)), FIND("-", _xlfn.TEXTSPLIT('Data Table'!S423, CHAR(10)))+2,
                  SEARCH("hrs", _xlfn.TEXTSPLIT('Data Table'!S423, CHAR(10)))-SEARCH("-", _xlfn.TEXTSPLIT('Data Table'!S423, CHAR(10)))-2))/12)
               ), 2),
               "-"
            )
         )
      )
   )
)</f>
        <v>3</v>
      </c>
      <c r="R422" s="203" cm="1">
        <f t="array" ref="R422">IF('Data Table'!T423="", "-",
   IF('Data Table'!T423="-", "-",
      IF(ISNUMBER('Data Table'!T423*1), 'Data Table'!T423,
         IF(ISNUMBER(SEARCH("hrs", 'Data Table'!T423)),
            IFERROR(
               ROUND(SUMPRODUCT(
                  VALUE(LEFT(_xlfn.TEXTSPLIT('Data Table'!T423, CHAR(10)), FIND("-", _xlfn.TEXTSPLIT('Data Table'!T423, CHAR(10)))-1)) *
                  (VALUE(MID(_xlfn.TEXTSPLIT('Data Table'!T423, CHAR(10)), FIND("-", _xlfn.TEXTSPLIT('Data Table'!T423, CHAR(10)))+2,
                  SEARCH("hrs", _xlfn.TEXTSPLIT('Data Table'!T423, CHAR(10)))-SEARCH("-", _xlfn.TEXTSPLIT('Data Table'!T423, CHAR(10)))-2))/12)
               ), 2),
               "-"
            )
         )
      )
   )
)</f>
        <v>8</v>
      </c>
      <c r="S422" s="203" cm="1">
        <f t="array" ref="S422">IF('Data Table'!U423="", "-",
   IF('Data Table'!U423="-", "-",
      IF(ISNUMBER('Data Table'!U423*1), 'Data Table'!U423,
         IF(ISNUMBER(SEARCH("hrs", 'Data Table'!U423)),
            IFERROR(
               ROUND(SUMPRODUCT(
                  VALUE(LEFT(_xlfn.TEXTSPLIT('Data Table'!U423, CHAR(10)), FIND("-", _xlfn.TEXTSPLIT('Data Table'!U423, CHAR(10)))-1)) *
                  (VALUE(MID(_xlfn.TEXTSPLIT('Data Table'!U423, CHAR(10)), FIND("-", _xlfn.TEXTSPLIT('Data Table'!U423, CHAR(10)))+2,
                  SEARCH("hrs", _xlfn.TEXTSPLIT('Data Table'!U423, CHAR(10)))-SEARCH("-", _xlfn.TEXTSPLIT('Data Table'!U423, CHAR(10)))-2))/12)
               ), 2),
               "-"
            )
         )
      )
   )
)</f>
        <v>8</v>
      </c>
      <c r="T422" s="414">
        <f>'Data Table'!X423</f>
        <v>32483.03371429475</v>
      </c>
      <c r="U422" s="414">
        <f>'Data Table'!Y423</f>
        <v>79504</v>
      </c>
      <c r="V422" s="414">
        <f>'Data Table'!Z423</f>
        <v>1272.0022350442252</v>
      </c>
    </row>
    <row r="423" spans="1:22" ht="15.75" customHeight="1">
      <c r="A423" s="405">
        <v>45733</v>
      </c>
      <c r="B423" s="203" cm="1">
        <f t="array" ref="B423">IF('Data Table'!B424="", "-",
   IF('Data Table'!B424="-", "-",
      IF(ISNUMBER('Data Table'!B424*1), 'Data Table'!B424,
         IF(ISNUMBER(SEARCH("hrs", 'Data Table'!B424)),
            IFERROR(
               ROUND(SUMPRODUCT(
                  VALUE(LEFT(_xlfn.TEXTSPLIT('Data Table'!B424, CHAR(10)), FIND("-", _xlfn.TEXTSPLIT('Data Table'!B424, CHAR(10)))-1)) *
                  (VALUE(MID(_xlfn.TEXTSPLIT('Data Table'!B424, CHAR(10)), FIND("-", _xlfn.TEXTSPLIT('Data Table'!B424, CHAR(10)))+2,
                  SEARCH("hrs", _xlfn.TEXTSPLIT('Data Table'!B424, CHAR(10)))-SEARCH("-", _xlfn.TEXTSPLIT('Data Table'!B424, CHAR(10)))-2))/12)
               ), 2),
               "-"
            )
         )
      )
   )
)</f>
        <v>98</v>
      </c>
      <c r="C423" s="203" cm="1">
        <f t="array" ref="C423">IF('Data Table'!C424="", "-",
   IF('Data Table'!C424="-", "-",
      IF(ISNUMBER('Data Table'!C424*1), 'Data Table'!C424,
         IF(ISNUMBER(SEARCH("hrs", 'Data Table'!C424)),
            IFERROR(
               ROUND(SUMPRODUCT(
                  VALUE(LEFT(_xlfn.TEXTSPLIT('Data Table'!C424, CHAR(10)), FIND("-", _xlfn.TEXTSPLIT('Data Table'!C424, CHAR(10)))-1)) *
                  (VALUE(MID(_xlfn.TEXTSPLIT('Data Table'!C424, CHAR(10)), FIND("-", _xlfn.TEXTSPLIT('Data Table'!C424, CHAR(10)))+2,
                  SEARCH("hrs", _xlfn.TEXTSPLIT('Data Table'!C424, CHAR(10)))-SEARCH("-", _xlfn.TEXTSPLIT('Data Table'!C424, CHAR(10)))-2))/12)
               ), 2),
               "-"
            )
         )
      )
   )
)</f>
        <v>169</v>
      </c>
      <c r="D423" s="203" cm="1">
        <f t="array" ref="D423">IF('Data Table'!D424="", "-",
   IF('Data Table'!D424="-", "-",
      IF(ISNUMBER('Data Table'!D424*1), 'Data Table'!D424,
         IF(ISNUMBER(SEARCH("hrs", 'Data Table'!D424)),
            IFERROR(
               ROUND(SUMPRODUCT(
                  VALUE(LEFT(_xlfn.TEXTSPLIT('Data Table'!D424, CHAR(10)), FIND("-", _xlfn.TEXTSPLIT('Data Table'!D424, CHAR(10)))-1)) *
                  (VALUE(MID(_xlfn.TEXTSPLIT('Data Table'!D424, CHAR(10)), FIND("-", _xlfn.TEXTSPLIT('Data Table'!D424, CHAR(10)))+2,
                  SEARCH("hrs", _xlfn.TEXTSPLIT('Data Table'!D424, CHAR(10)))-SEARCH("-", _xlfn.TEXTSPLIT('Data Table'!D424, CHAR(10)))-2))/12)
               ), 2),
               "-"
            )
         )
      )
   )
)</f>
        <v>31</v>
      </c>
      <c r="E423" s="203" cm="1">
        <f t="array" ref="E423">IF('Data Table'!E424="", "-",
   IF('Data Table'!E424="-", "-",
      IF(ISNUMBER('Data Table'!E424*1), 'Data Table'!E424,
         IF(ISNUMBER(SEARCH("hrs", 'Data Table'!E424)),
            IFERROR(
               ROUND(SUMPRODUCT(
                  VALUE(LEFT(_xlfn.TEXTSPLIT('Data Table'!E424, CHAR(10)), FIND("-", _xlfn.TEXTSPLIT('Data Table'!E424, CHAR(10)))-1)) *
                  (VALUE(MID(_xlfn.TEXTSPLIT('Data Table'!E424, CHAR(10)), FIND("-", _xlfn.TEXTSPLIT('Data Table'!E424, CHAR(10)))+2,
                  SEARCH("hrs", _xlfn.TEXTSPLIT('Data Table'!E424, CHAR(10)))-SEARCH("-", _xlfn.TEXTSPLIT('Data Table'!E424, CHAR(10)))-2))/12)
               ), 2),
               "-"
            )
         )
      )
   )
)</f>
        <v>31</v>
      </c>
      <c r="F423" s="203" cm="1">
        <f t="array" ref="F423">IF('Data Table'!F424="", "-",
   IF('Data Table'!F424="-", "-",
      IF(ISNUMBER('Data Table'!F424*1), 'Data Table'!F424,
         IF(ISNUMBER(SEARCH("hrs", 'Data Table'!F424)),
            IFERROR(
               ROUND(SUMPRODUCT(
                  VALUE(LEFT(_xlfn.TEXTSPLIT('Data Table'!F424, CHAR(10)), FIND("-", _xlfn.TEXTSPLIT('Data Table'!F424, CHAR(10)))-1)) *
                  (VALUE(MID(_xlfn.TEXTSPLIT('Data Table'!F424, CHAR(10)), FIND("-", _xlfn.TEXTSPLIT('Data Table'!F424, CHAR(10)))+2,
                  SEARCH("hrs", _xlfn.TEXTSPLIT('Data Table'!F424, CHAR(10)))-SEARCH("-", _xlfn.TEXTSPLIT('Data Table'!F424, CHAR(10)))-2))/12)
               ), 2),
               "-"
            )
         )
      )
   )
)</f>
        <v>9</v>
      </c>
      <c r="G423" s="203" cm="1">
        <f t="array" ref="G423">IF('Data Table'!G424="", "-",
   IF('Data Table'!G424="-", "-",
      IF(ISNUMBER('Data Table'!G424*1), 'Data Table'!G424,
         IF(ISNUMBER(SEARCH("hrs", 'Data Table'!G424)),
            IFERROR(
               ROUND(SUMPRODUCT(
                  VALUE(LEFT(_xlfn.TEXTSPLIT('Data Table'!G424, CHAR(10)), FIND("-", _xlfn.TEXTSPLIT('Data Table'!G424, CHAR(10)))-1)) *
                  (VALUE(MID(_xlfn.TEXTSPLIT('Data Table'!G424, CHAR(10)), FIND("-", _xlfn.TEXTSPLIT('Data Table'!G424, CHAR(10)))+2,
                  SEARCH("hrs", _xlfn.TEXTSPLIT('Data Table'!G424, CHAR(10)))-SEARCH("-", _xlfn.TEXTSPLIT('Data Table'!G424, CHAR(10)))-2))/12)
               ), 2),
               "-"
            )
         )
      )
   )
)</f>
        <v>9</v>
      </c>
      <c r="H423" s="203" cm="1">
        <f t="array" ref="H423">IF('Data Table'!H424="", "-",
   IF('Data Table'!H424="-", "-",
      IF(ISNUMBER('Data Table'!H424*1), 'Data Table'!H424,
         IF(ISNUMBER(SEARCH("hrs", 'Data Table'!H424)),
            IFERROR(
               ROUND(SUMPRODUCT(
                  VALUE(LEFT(_xlfn.TEXTSPLIT('Data Table'!H424, CHAR(10)), FIND("-", _xlfn.TEXTSPLIT('Data Table'!H424, CHAR(10)))-1)) *
                  (VALUE(MID(_xlfn.TEXTSPLIT('Data Table'!H424, CHAR(10)), FIND("-", _xlfn.TEXTSPLIT('Data Table'!H424, CHAR(10)))+2,
                  SEARCH("hrs", _xlfn.TEXTSPLIT('Data Table'!H424, CHAR(10)))-SEARCH("-", _xlfn.TEXTSPLIT('Data Table'!H424, CHAR(10)))-2))/12)
               ), 2),
               "-"
            )
         )
      )
   )
)</f>
        <v>10</v>
      </c>
      <c r="I423" s="203" cm="1">
        <f t="array" ref="I423">IF('Data Table'!I424="", "-",
   IF('Data Table'!I424="-", "-",
      IF(ISNUMBER('Data Table'!I424*1), 'Data Table'!I424,
         IF(ISNUMBER(SEARCH("hrs", 'Data Table'!I424)),
            IFERROR(
               ROUND(SUMPRODUCT(
                  VALUE(LEFT(_xlfn.TEXTSPLIT('Data Table'!I424, CHAR(10)), FIND("-", _xlfn.TEXTSPLIT('Data Table'!I424, CHAR(10)))-1)) *
                  (VALUE(MID(_xlfn.TEXTSPLIT('Data Table'!I424, CHAR(10)), FIND("-", _xlfn.TEXTSPLIT('Data Table'!I424, CHAR(10)))+2,
                  SEARCH("hrs", _xlfn.TEXTSPLIT('Data Table'!I424, CHAR(10)))-SEARCH("-", _xlfn.TEXTSPLIT('Data Table'!I424, CHAR(10)))-2))/12)
               ), 2),
               "-"
            )
         )
      )
   )
)</f>
        <v>10</v>
      </c>
      <c r="J423" s="203" cm="1">
        <f t="array" ref="J423">IF('Data Table'!J424="", "-",
   IF('Data Table'!J424="-", "-",
      IF(ISNUMBER('Data Table'!J424*1), 'Data Table'!J424,
         IF(ISNUMBER(SEARCH("hrs", 'Data Table'!J424)),
            IFERROR(
               ROUND(SUMPRODUCT(
                  VALUE(LEFT(_xlfn.TEXTSPLIT('Data Table'!J424, CHAR(10)), FIND("-", _xlfn.TEXTSPLIT('Data Table'!J424, CHAR(10)))-1)) *
                  (VALUE(MID(_xlfn.TEXTSPLIT('Data Table'!J424, CHAR(10)), FIND("-", _xlfn.TEXTSPLIT('Data Table'!J424, CHAR(10)))+2,
                  SEARCH("hrs", _xlfn.TEXTSPLIT('Data Table'!J424, CHAR(10)))-SEARCH("-", _xlfn.TEXTSPLIT('Data Table'!J424, CHAR(10)))-2))/12)
               ), 2),
               "-"
            )
         )
      )
   )
)</f>
        <v>3</v>
      </c>
      <c r="K423" s="203" cm="1">
        <f t="array" ref="K423">IF('Data Table'!K424="", "-",
   IF('Data Table'!K424="-", "-",
      IF(ISNUMBER('Data Table'!K424*1), 'Data Table'!K424,
         IF(ISNUMBER(SEARCH("hrs", 'Data Table'!K424)),
            IFERROR(
               ROUND(SUMPRODUCT(
                  VALUE(LEFT(_xlfn.TEXTSPLIT('Data Table'!K424, CHAR(10)), FIND("-", _xlfn.TEXTSPLIT('Data Table'!K424, CHAR(10)))-1)) *
                  (VALUE(MID(_xlfn.TEXTSPLIT('Data Table'!K424, CHAR(10)), FIND("-", _xlfn.TEXTSPLIT('Data Table'!K424, CHAR(10)))+2,
                  SEARCH("hrs", _xlfn.TEXTSPLIT('Data Table'!K424, CHAR(10)))-SEARCH("-", _xlfn.TEXTSPLIT('Data Table'!K424, CHAR(10)))-2))/12)
               ), 2),
               "-"
            )
         )
      )
   )
)</f>
        <v>4</v>
      </c>
      <c r="L423" s="203" cm="1">
        <f t="array" ref="L423">IF('Data Table'!N424="", "-",
   IF('Data Table'!N424="-", "-",
      IF(ISNUMBER('Data Table'!N424*1), 'Data Table'!N424,
         IF(ISNUMBER(SEARCH("hrs", 'Data Table'!N424)),
            IFERROR(
               ROUND(SUMPRODUCT(
                  VALUE(LEFT(_xlfn.TEXTSPLIT('Data Table'!N424, CHAR(10)), FIND("-", _xlfn.TEXTSPLIT('Data Table'!N424, CHAR(10)))-1)) *
                  (VALUE(MID(_xlfn.TEXTSPLIT('Data Table'!N424, CHAR(10)), FIND("-", _xlfn.TEXTSPLIT('Data Table'!N424, CHAR(10)))+2,
                  SEARCH("hrs", _xlfn.TEXTSPLIT('Data Table'!N424, CHAR(10)))-SEARCH("-", _xlfn.TEXTSPLIT('Data Table'!N424, CHAR(10)))-2))/12)
               ), 2),
               "-"
            )
         )
      )
   )
)</f>
        <v>2</v>
      </c>
      <c r="M423" s="203" cm="1">
        <f t="array" ref="M423">IF('Data Table'!O424="", "-",
   IF('Data Table'!O424="-", "-",
      IF(ISNUMBER('Data Table'!O424*1), 'Data Table'!O424,
         IF(ISNUMBER(SEARCH("hrs", 'Data Table'!O424)),
            IFERROR(
               ROUND(SUMPRODUCT(
                  VALUE(LEFT(_xlfn.TEXTSPLIT('Data Table'!O424, CHAR(10)), FIND("-", _xlfn.TEXTSPLIT('Data Table'!O424, CHAR(10)))-1)) *
                  (VALUE(MID(_xlfn.TEXTSPLIT('Data Table'!O424, CHAR(10)), FIND("-", _xlfn.TEXTSPLIT('Data Table'!O424, CHAR(10)))+2,
                  SEARCH("hrs", _xlfn.TEXTSPLIT('Data Table'!O424, CHAR(10)))-SEARCH("-", _xlfn.TEXTSPLIT('Data Table'!O424, CHAR(10)))-2))/12)
               ), 2),
               "-"
            )
         )
      )
   )
)</f>
        <v>2</v>
      </c>
      <c r="N423" s="203" cm="1">
        <f t="array" ref="N423">IF('Data Table'!P424="", "-",
   IF('Data Table'!P424="-", "-",
      IF(ISNUMBER('Data Table'!P424*1), 'Data Table'!P424,
         IF(ISNUMBER(SEARCH("hrs", 'Data Table'!P424)),
            IFERROR(
               ROUND(SUMPRODUCT(
                  VALUE(LEFT(_xlfn.TEXTSPLIT('Data Table'!P424, CHAR(10)), FIND("-", _xlfn.TEXTSPLIT('Data Table'!P424, CHAR(10)))-1)) *
                  (VALUE(MID(_xlfn.TEXTSPLIT('Data Table'!P424, CHAR(10)), FIND("-", _xlfn.TEXTSPLIT('Data Table'!P424, CHAR(10)))+2,
                  SEARCH("hrs", _xlfn.TEXTSPLIT('Data Table'!P424, CHAR(10)))-SEARCH("-", _xlfn.TEXTSPLIT('Data Table'!P424, CHAR(10)))-2))/12)
               ), 2),
               "-"
            )
         )
      )
   )
)</f>
        <v>7</v>
      </c>
      <c r="O423" s="203" cm="1">
        <f t="array" ref="O423">IF('Data Table'!Q424="", "-",
   IF('Data Table'!Q424="-", "-",
      IF(ISNUMBER('Data Table'!Q424*1), 'Data Table'!Q424,
         IF(ISNUMBER(SEARCH("hrs", 'Data Table'!Q424)),
            IFERROR(
               ROUND(SUMPRODUCT(
                  VALUE(LEFT(_xlfn.TEXTSPLIT('Data Table'!Q424, CHAR(10)), FIND("-", _xlfn.TEXTSPLIT('Data Table'!Q424, CHAR(10)))-1)) *
                  (VALUE(MID(_xlfn.TEXTSPLIT('Data Table'!Q424, CHAR(10)), FIND("-", _xlfn.TEXTSPLIT('Data Table'!Q424, CHAR(10)))+2,
                  SEARCH("hrs", _xlfn.TEXTSPLIT('Data Table'!Q424, CHAR(10)))-SEARCH("-", _xlfn.TEXTSPLIT('Data Table'!Q424, CHAR(10)))-2))/12)
               ), 2),
               "-"
            )
         )
      )
   )
)</f>
        <v>6</v>
      </c>
      <c r="P423" s="203" cm="1">
        <f t="array" ref="P423">IF('Data Table'!R424="", "-",
   IF('Data Table'!R424="-", "-",
      IF(ISNUMBER('Data Table'!R424*1), 'Data Table'!R424,
         IF(ISNUMBER(SEARCH("hrs", 'Data Table'!R424)),
            IFERROR(
               ROUND(SUMPRODUCT(
                  VALUE(LEFT(_xlfn.TEXTSPLIT('Data Table'!R424, CHAR(10)), FIND("-", _xlfn.TEXTSPLIT('Data Table'!R424, CHAR(10)))-1)) *
                  (VALUE(MID(_xlfn.TEXTSPLIT('Data Table'!R424, CHAR(10)), FIND("-", _xlfn.TEXTSPLIT('Data Table'!R424, CHAR(10)))+2,
                  SEARCH("hrs", _xlfn.TEXTSPLIT('Data Table'!R424, CHAR(10)))-SEARCH("-", _xlfn.TEXTSPLIT('Data Table'!R424, CHAR(10)))-2))/12)
               ), 2),
               "-"
            )
         )
      )
   )
)</f>
        <v>3</v>
      </c>
      <c r="Q423" s="203" cm="1">
        <f t="array" ref="Q423">IF('Data Table'!S424="", "-",
   IF('Data Table'!S424="-", "-",
      IF(ISNUMBER('Data Table'!S424*1), 'Data Table'!S424,
         IF(ISNUMBER(SEARCH("hrs", 'Data Table'!S424)),
            IFERROR(
               ROUND(SUMPRODUCT(
                  VALUE(LEFT(_xlfn.TEXTSPLIT('Data Table'!S424, CHAR(10)), FIND("-", _xlfn.TEXTSPLIT('Data Table'!S424, CHAR(10)))-1)) *
                  (VALUE(MID(_xlfn.TEXTSPLIT('Data Table'!S424, CHAR(10)), FIND("-", _xlfn.TEXTSPLIT('Data Table'!S424, CHAR(10)))+2,
                  SEARCH("hrs", _xlfn.TEXTSPLIT('Data Table'!S424, CHAR(10)))-SEARCH("-", _xlfn.TEXTSPLIT('Data Table'!S424, CHAR(10)))-2))/12)
               ), 2),
               "-"
            )
         )
      )
   )
)</f>
        <v>3</v>
      </c>
      <c r="R423" s="203" cm="1">
        <f t="array" ref="R423">IF('Data Table'!T424="", "-",
   IF('Data Table'!T424="-", "-",
      IF(ISNUMBER('Data Table'!T424*1), 'Data Table'!T424,
         IF(ISNUMBER(SEARCH("hrs", 'Data Table'!T424)),
            IFERROR(
               ROUND(SUMPRODUCT(
                  VALUE(LEFT(_xlfn.TEXTSPLIT('Data Table'!T424, CHAR(10)), FIND("-", _xlfn.TEXTSPLIT('Data Table'!T424, CHAR(10)))-1)) *
                  (VALUE(MID(_xlfn.TEXTSPLIT('Data Table'!T424, CHAR(10)), FIND("-", _xlfn.TEXTSPLIT('Data Table'!T424, CHAR(10)))+2,
                  SEARCH("hrs", _xlfn.TEXTSPLIT('Data Table'!T424, CHAR(10)))-SEARCH("-", _xlfn.TEXTSPLIT('Data Table'!T424, CHAR(10)))-2))/12)
               ), 2),
               "-"
            )
         )
      )
   )
)</f>
        <v>8</v>
      </c>
      <c r="S423" s="203" cm="1">
        <f t="array" ref="S423">IF('Data Table'!U424="", "-",
   IF('Data Table'!U424="-", "-",
      IF(ISNUMBER('Data Table'!U424*1), 'Data Table'!U424,
         IF(ISNUMBER(SEARCH("hrs", 'Data Table'!U424)),
            IFERROR(
               ROUND(SUMPRODUCT(
                  VALUE(LEFT(_xlfn.TEXTSPLIT('Data Table'!U424, CHAR(10)), FIND("-", _xlfn.TEXTSPLIT('Data Table'!U424, CHAR(10)))-1)) *
                  (VALUE(MID(_xlfn.TEXTSPLIT('Data Table'!U424, CHAR(10)), FIND("-", _xlfn.TEXTSPLIT('Data Table'!U424, CHAR(10)))+2,
                  SEARCH("hrs", _xlfn.TEXTSPLIT('Data Table'!U424, CHAR(10)))-SEARCH("-", _xlfn.TEXTSPLIT('Data Table'!U424, CHAR(10)))-2))/12)
               ), 2),
               "-"
            )
         )
      )
   )
)</f>
        <v>8</v>
      </c>
      <c r="T423" s="414">
        <f>'Data Table'!X424</f>
        <v>30100.528210139339</v>
      </c>
      <c r="U423" s="414">
        <f>'Data Table'!Y424</f>
        <v>78669</v>
      </c>
      <c r="V423" s="414">
        <f>'Data Table'!Z424</f>
        <v>1264.1532360041383</v>
      </c>
    </row>
    <row r="424" spans="1:22" ht="15.75" customHeight="1">
      <c r="A424" s="405">
        <v>45734</v>
      </c>
      <c r="B424" s="203" cm="1">
        <f t="array" ref="B424">IF('Data Table'!B425="", "-",
   IF('Data Table'!B425="-", "-",
      IF(ISNUMBER('Data Table'!B425*1), 'Data Table'!B425,
         IF(ISNUMBER(SEARCH("hrs", 'Data Table'!B425)),
            IFERROR(
               ROUND(SUMPRODUCT(
                  VALUE(LEFT(_xlfn.TEXTSPLIT('Data Table'!B425, CHAR(10)), FIND("-", _xlfn.TEXTSPLIT('Data Table'!B425, CHAR(10)))-1)) *
                  (VALUE(MID(_xlfn.TEXTSPLIT('Data Table'!B425, CHAR(10)), FIND("-", _xlfn.TEXTSPLIT('Data Table'!B425, CHAR(10)))+2,
                  SEARCH("hrs", _xlfn.TEXTSPLIT('Data Table'!B425, CHAR(10)))-SEARCH("-", _xlfn.TEXTSPLIT('Data Table'!B425, CHAR(10)))-2))/12)
               ), 2),
               "-"
            )
         )
      )
   )
)</f>
        <v>202</v>
      </c>
      <c r="C424" s="203" cm="1">
        <f t="array" ref="C424">IF('Data Table'!C425="", "-",
   IF('Data Table'!C425="-", "-",
      IF(ISNUMBER('Data Table'!C425*1), 'Data Table'!C425,
         IF(ISNUMBER(SEARCH("hrs", 'Data Table'!C425)),
            IFERROR(
               ROUND(SUMPRODUCT(
                  VALUE(LEFT(_xlfn.TEXTSPLIT('Data Table'!C425, CHAR(10)), FIND("-", _xlfn.TEXTSPLIT('Data Table'!C425, CHAR(10)))-1)) *
                  (VALUE(MID(_xlfn.TEXTSPLIT('Data Table'!C425, CHAR(10)), FIND("-", _xlfn.TEXTSPLIT('Data Table'!C425, CHAR(10)))+2,
                  SEARCH("hrs", _xlfn.TEXTSPLIT('Data Table'!C425, CHAR(10)))-SEARCH("-", _xlfn.TEXTSPLIT('Data Table'!C425, CHAR(10)))-2))/12)
               ), 2),
               "-"
            )
         )
      )
   )
)</f>
        <v>136</v>
      </c>
      <c r="D424" s="203" cm="1">
        <f t="array" ref="D424">IF('Data Table'!D425="", "-",
   IF('Data Table'!D425="-", "-",
      IF(ISNUMBER('Data Table'!D425*1), 'Data Table'!D425,
         IF(ISNUMBER(SEARCH("hrs", 'Data Table'!D425)),
            IFERROR(
               ROUND(SUMPRODUCT(
                  VALUE(LEFT(_xlfn.TEXTSPLIT('Data Table'!D425, CHAR(10)), FIND("-", _xlfn.TEXTSPLIT('Data Table'!D425, CHAR(10)))-1)) *
                  (VALUE(MID(_xlfn.TEXTSPLIT('Data Table'!D425, CHAR(10)), FIND("-", _xlfn.TEXTSPLIT('Data Table'!D425, CHAR(10)))+2,
                  SEARCH("hrs", _xlfn.TEXTSPLIT('Data Table'!D425, CHAR(10)))-SEARCH("-", _xlfn.TEXTSPLIT('Data Table'!D425, CHAR(10)))-2))/12)
               ), 2),
               "-"
            )
         )
      )
   )
)</f>
        <v>31</v>
      </c>
      <c r="E424" s="203" cm="1">
        <f t="array" ref="E424">IF('Data Table'!E425="", "-",
   IF('Data Table'!E425="-", "-",
      IF(ISNUMBER('Data Table'!E425*1), 'Data Table'!E425,
         IF(ISNUMBER(SEARCH("hrs", 'Data Table'!E425)),
            IFERROR(
               ROUND(SUMPRODUCT(
                  VALUE(LEFT(_xlfn.TEXTSPLIT('Data Table'!E425, CHAR(10)), FIND("-", _xlfn.TEXTSPLIT('Data Table'!E425, CHAR(10)))-1)) *
                  (VALUE(MID(_xlfn.TEXTSPLIT('Data Table'!E425, CHAR(10)), FIND("-", _xlfn.TEXTSPLIT('Data Table'!E425, CHAR(10)))+2,
                  SEARCH("hrs", _xlfn.TEXTSPLIT('Data Table'!E425, CHAR(10)))-SEARCH("-", _xlfn.TEXTSPLIT('Data Table'!E425, CHAR(10)))-2))/12)
               ), 2),
               "-"
            )
         )
      )
   )
)</f>
        <v>31</v>
      </c>
      <c r="F424" s="203" cm="1">
        <f t="array" ref="F424">IF('Data Table'!F425="", "-",
   IF('Data Table'!F425="-", "-",
      IF(ISNUMBER('Data Table'!F425*1), 'Data Table'!F425,
         IF(ISNUMBER(SEARCH("hrs", 'Data Table'!F425)),
            IFERROR(
               ROUND(SUMPRODUCT(
                  VALUE(LEFT(_xlfn.TEXTSPLIT('Data Table'!F425, CHAR(10)), FIND("-", _xlfn.TEXTSPLIT('Data Table'!F425, CHAR(10)))-1)) *
                  (VALUE(MID(_xlfn.TEXTSPLIT('Data Table'!F425, CHAR(10)), FIND("-", _xlfn.TEXTSPLIT('Data Table'!F425, CHAR(10)))+2,
                  SEARCH("hrs", _xlfn.TEXTSPLIT('Data Table'!F425, CHAR(10)))-SEARCH("-", _xlfn.TEXTSPLIT('Data Table'!F425, CHAR(10)))-2))/12)
               ), 2),
               "-"
            )
         )
      )
   )
)</f>
        <v>7</v>
      </c>
      <c r="G424" s="203" cm="1">
        <f t="array" ref="G424">IF('Data Table'!G425="", "-",
   IF('Data Table'!G425="-", "-",
      IF(ISNUMBER('Data Table'!G425*1), 'Data Table'!G425,
         IF(ISNUMBER(SEARCH("hrs", 'Data Table'!G425)),
            IFERROR(
               ROUND(SUMPRODUCT(
                  VALUE(LEFT(_xlfn.TEXTSPLIT('Data Table'!G425, CHAR(10)), FIND("-", _xlfn.TEXTSPLIT('Data Table'!G425, CHAR(10)))-1)) *
                  (VALUE(MID(_xlfn.TEXTSPLIT('Data Table'!G425, CHAR(10)), FIND("-", _xlfn.TEXTSPLIT('Data Table'!G425, CHAR(10)))+2,
                  SEARCH("hrs", _xlfn.TEXTSPLIT('Data Table'!G425, CHAR(10)))-SEARCH("-", _xlfn.TEXTSPLIT('Data Table'!G425, CHAR(10)))-2))/12)
               ), 2),
               "-"
            )
         )
      )
   )
)</f>
        <v>8</v>
      </c>
      <c r="H424" s="203" cm="1">
        <f t="array" ref="H424">IF('Data Table'!H425="", "-",
   IF('Data Table'!H425="-", "-",
      IF(ISNUMBER('Data Table'!H425*1), 'Data Table'!H425,
         IF(ISNUMBER(SEARCH("hrs", 'Data Table'!H425)),
            IFERROR(
               ROUND(SUMPRODUCT(
                  VALUE(LEFT(_xlfn.TEXTSPLIT('Data Table'!H425, CHAR(10)), FIND("-", _xlfn.TEXTSPLIT('Data Table'!H425, CHAR(10)))-1)) *
                  (VALUE(MID(_xlfn.TEXTSPLIT('Data Table'!H425, CHAR(10)), FIND("-", _xlfn.TEXTSPLIT('Data Table'!H425, CHAR(10)))+2,
                  SEARCH("hrs", _xlfn.TEXTSPLIT('Data Table'!H425, CHAR(10)))-SEARCH("-", _xlfn.TEXTSPLIT('Data Table'!H425, CHAR(10)))-2))/12)
               ), 2),
               "-"
            )
         )
      )
   )
)</f>
        <v>10</v>
      </c>
      <c r="I424" s="203" cm="1">
        <f t="array" ref="I424">IF('Data Table'!I425="", "-",
   IF('Data Table'!I425="-", "-",
      IF(ISNUMBER('Data Table'!I425*1), 'Data Table'!I425,
         IF(ISNUMBER(SEARCH("hrs", 'Data Table'!I425)),
            IFERROR(
               ROUND(SUMPRODUCT(
                  VALUE(LEFT(_xlfn.TEXTSPLIT('Data Table'!I425, CHAR(10)), FIND("-", _xlfn.TEXTSPLIT('Data Table'!I425, CHAR(10)))-1)) *
                  (VALUE(MID(_xlfn.TEXTSPLIT('Data Table'!I425, CHAR(10)), FIND("-", _xlfn.TEXTSPLIT('Data Table'!I425, CHAR(10)))+2,
                  SEARCH("hrs", _xlfn.TEXTSPLIT('Data Table'!I425, CHAR(10)))-SEARCH("-", _xlfn.TEXTSPLIT('Data Table'!I425, CHAR(10)))-2))/12)
               ), 2),
               "-"
            )
         )
      )
   )
)</f>
        <v>10</v>
      </c>
      <c r="J424" s="203" cm="1">
        <f t="array" ref="J424">IF('Data Table'!J425="", "-",
   IF('Data Table'!J425="-", "-",
      IF(ISNUMBER('Data Table'!J425*1), 'Data Table'!J425,
         IF(ISNUMBER(SEARCH("hrs", 'Data Table'!J425)),
            IFERROR(
               ROUND(SUMPRODUCT(
                  VALUE(LEFT(_xlfn.TEXTSPLIT('Data Table'!J425, CHAR(10)), FIND("-", _xlfn.TEXTSPLIT('Data Table'!J425, CHAR(10)))-1)) *
                  (VALUE(MID(_xlfn.TEXTSPLIT('Data Table'!J425, CHAR(10)), FIND("-", _xlfn.TEXTSPLIT('Data Table'!J425, CHAR(10)))+2,
                  SEARCH("hrs", _xlfn.TEXTSPLIT('Data Table'!J425, CHAR(10)))-SEARCH("-", _xlfn.TEXTSPLIT('Data Table'!J425, CHAR(10)))-2))/12)
               ), 2),
               "-"
            )
         )
      )
   )
)</f>
        <v>4</v>
      </c>
      <c r="K424" s="203" cm="1">
        <f t="array" ref="K424">IF('Data Table'!K425="", "-",
   IF('Data Table'!K425="-", "-",
      IF(ISNUMBER('Data Table'!K425*1), 'Data Table'!K425,
         IF(ISNUMBER(SEARCH("hrs", 'Data Table'!K425)),
            IFERROR(
               ROUND(SUMPRODUCT(
                  VALUE(LEFT(_xlfn.TEXTSPLIT('Data Table'!K425, CHAR(10)), FIND("-", _xlfn.TEXTSPLIT('Data Table'!K425, CHAR(10)))-1)) *
                  (VALUE(MID(_xlfn.TEXTSPLIT('Data Table'!K425, CHAR(10)), FIND("-", _xlfn.TEXTSPLIT('Data Table'!K425, CHAR(10)))+2,
                  SEARCH("hrs", _xlfn.TEXTSPLIT('Data Table'!K425, CHAR(10)))-SEARCH("-", _xlfn.TEXTSPLIT('Data Table'!K425, CHAR(10)))-2))/12)
               ), 2),
               "-"
            )
         )
      )
   )
)</f>
        <v>4</v>
      </c>
      <c r="L424" s="203" cm="1">
        <f t="array" ref="L424">IF('Data Table'!N425="", "-",
   IF('Data Table'!N425="-", "-",
      IF(ISNUMBER('Data Table'!N425*1), 'Data Table'!N425,
         IF(ISNUMBER(SEARCH("hrs", 'Data Table'!N425)),
            IFERROR(
               ROUND(SUMPRODUCT(
                  VALUE(LEFT(_xlfn.TEXTSPLIT('Data Table'!N425, CHAR(10)), FIND("-", _xlfn.TEXTSPLIT('Data Table'!N425, CHAR(10)))-1)) *
                  (VALUE(MID(_xlfn.TEXTSPLIT('Data Table'!N425, CHAR(10)), FIND("-", _xlfn.TEXTSPLIT('Data Table'!N425, CHAR(10)))+2,
                  SEARCH("hrs", _xlfn.TEXTSPLIT('Data Table'!N425, CHAR(10)))-SEARCH("-", _xlfn.TEXTSPLIT('Data Table'!N425, CHAR(10)))-2))/12)
               ), 2),
               "-"
            )
         )
      )
   )
)</f>
        <v>2</v>
      </c>
      <c r="M424" s="203" cm="1">
        <f t="array" ref="M424">IF('Data Table'!O425="", "-",
   IF('Data Table'!O425="-", "-",
      IF(ISNUMBER('Data Table'!O425*1), 'Data Table'!O425,
         IF(ISNUMBER(SEARCH("hrs", 'Data Table'!O425)),
            IFERROR(
               ROUND(SUMPRODUCT(
                  VALUE(LEFT(_xlfn.TEXTSPLIT('Data Table'!O425, CHAR(10)), FIND("-", _xlfn.TEXTSPLIT('Data Table'!O425, CHAR(10)))-1)) *
                  (VALUE(MID(_xlfn.TEXTSPLIT('Data Table'!O425, CHAR(10)), FIND("-", _xlfn.TEXTSPLIT('Data Table'!O425, CHAR(10)))+2,
                  SEARCH("hrs", _xlfn.TEXTSPLIT('Data Table'!O425, CHAR(10)))-SEARCH("-", _xlfn.TEXTSPLIT('Data Table'!O425, CHAR(10)))-2))/12)
               ), 2),
               "-"
            )
         )
      )
   )
)</f>
        <v>2</v>
      </c>
      <c r="N424" s="203" cm="1">
        <f t="array" ref="N424">IF('Data Table'!P425="", "-",
   IF('Data Table'!P425="-", "-",
      IF(ISNUMBER('Data Table'!P425*1), 'Data Table'!P425,
         IF(ISNUMBER(SEARCH("hrs", 'Data Table'!P425)),
            IFERROR(
               ROUND(SUMPRODUCT(
                  VALUE(LEFT(_xlfn.TEXTSPLIT('Data Table'!P425, CHAR(10)), FIND("-", _xlfn.TEXTSPLIT('Data Table'!P425, CHAR(10)))-1)) *
                  (VALUE(MID(_xlfn.TEXTSPLIT('Data Table'!P425, CHAR(10)), FIND("-", _xlfn.TEXTSPLIT('Data Table'!P425, CHAR(10)))+2,
                  SEARCH("hrs", _xlfn.TEXTSPLIT('Data Table'!P425, CHAR(10)))-SEARCH("-", _xlfn.TEXTSPLIT('Data Table'!P425, CHAR(10)))-2))/12)
               ), 2),
               "-"
            )
         )
      )
   )
)</f>
        <v>7</v>
      </c>
      <c r="O424" s="203" cm="1">
        <f t="array" ref="O424">IF('Data Table'!Q425="", "-",
   IF('Data Table'!Q425="-", "-",
      IF(ISNUMBER('Data Table'!Q425*1), 'Data Table'!Q425,
         IF(ISNUMBER(SEARCH("hrs", 'Data Table'!Q425)),
            IFERROR(
               ROUND(SUMPRODUCT(
                  VALUE(LEFT(_xlfn.TEXTSPLIT('Data Table'!Q425, CHAR(10)), FIND("-", _xlfn.TEXTSPLIT('Data Table'!Q425, CHAR(10)))-1)) *
                  (VALUE(MID(_xlfn.TEXTSPLIT('Data Table'!Q425, CHAR(10)), FIND("-", _xlfn.TEXTSPLIT('Data Table'!Q425, CHAR(10)))+2,
                  SEARCH("hrs", _xlfn.TEXTSPLIT('Data Table'!Q425, CHAR(10)))-SEARCH("-", _xlfn.TEXTSPLIT('Data Table'!Q425, CHAR(10)))-2))/12)
               ), 2),
               "-"
            )
         )
      )
   )
)</f>
        <v>6</v>
      </c>
      <c r="P424" s="203" cm="1">
        <f t="array" ref="P424">IF('Data Table'!R425="", "-",
   IF('Data Table'!R425="-", "-",
      IF(ISNUMBER('Data Table'!R425*1), 'Data Table'!R425,
         IF(ISNUMBER(SEARCH("hrs", 'Data Table'!R425)),
            IFERROR(
               ROUND(SUMPRODUCT(
                  VALUE(LEFT(_xlfn.TEXTSPLIT('Data Table'!R425, CHAR(10)), FIND("-", _xlfn.TEXTSPLIT('Data Table'!R425, CHAR(10)))-1)) *
                  (VALUE(MID(_xlfn.TEXTSPLIT('Data Table'!R425, CHAR(10)), FIND("-", _xlfn.TEXTSPLIT('Data Table'!R425, CHAR(10)))+2,
                  SEARCH("hrs", _xlfn.TEXTSPLIT('Data Table'!R425, CHAR(10)))-SEARCH("-", _xlfn.TEXTSPLIT('Data Table'!R425, CHAR(10)))-2))/12)
               ), 2),
               "-"
            )
         )
      )
   )
)</f>
        <v>3</v>
      </c>
      <c r="Q424" s="203" cm="1">
        <f t="array" ref="Q424">IF('Data Table'!S425="", "-",
   IF('Data Table'!S425="-", "-",
      IF(ISNUMBER('Data Table'!S425*1), 'Data Table'!S425,
         IF(ISNUMBER(SEARCH("hrs", 'Data Table'!S425)),
            IFERROR(
               ROUND(SUMPRODUCT(
                  VALUE(LEFT(_xlfn.TEXTSPLIT('Data Table'!S425, CHAR(10)), FIND("-", _xlfn.TEXTSPLIT('Data Table'!S425, CHAR(10)))-1)) *
                  (VALUE(MID(_xlfn.TEXTSPLIT('Data Table'!S425, CHAR(10)), FIND("-", _xlfn.TEXTSPLIT('Data Table'!S425, CHAR(10)))+2,
                  SEARCH("hrs", _xlfn.TEXTSPLIT('Data Table'!S425, CHAR(10)))-SEARCH("-", _xlfn.TEXTSPLIT('Data Table'!S425, CHAR(10)))-2))/12)
               ), 2),
               "-"
            )
         )
      )
   )
)</f>
        <v>3</v>
      </c>
      <c r="R424" s="203" cm="1">
        <f t="array" ref="R424">IF('Data Table'!T425="", "-",
   IF('Data Table'!T425="-", "-",
      IF(ISNUMBER('Data Table'!T425*1), 'Data Table'!T425,
         IF(ISNUMBER(SEARCH("hrs", 'Data Table'!T425)),
            IFERROR(
               ROUND(SUMPRODUCT(
                  VALUE(LEFT(_xlfn.TEXTSPLIT('Data Table'!T425, CHAR(10)), FIND("-", _xlfn.TEXTSPLIT('Data Table'!T425, CHAR(10)))-1)) *
                  (VALUE(MID(_xlfn.TEXTSPLIT('Data Table'!T425, CHAR(10)), FIND("-", _xlfn.TEXTSPLIT('Data Table'!T425, CHAR(10)))+2,
                  SEARCH("hrs", _xlfn.TEXTSPLIT('Data Table'!T425, CHAR(10)))-SEARCH("-", _xlfn.TEXTSPLIT('Data Table'!T425, CHAR(10)))-2))/12)
               ), 2),
               "-"
            )
         )
      )
   )
)</f>
        <v>8</v>
      </c>
      <c r="S424" s="203" cm="1">
        <f t="array" ref="S424">IF('Data Table'!U425="", "-",
   IF('Data Table'!U425="-", "-",
      IF(ISNUMBER('Data Table'!U425*1), 'Data Table'!U425,
         IF(ISNUMBER(SEARCH("hrs", 'Data Table'!U425)),
            IFERROR(
               ROUND(SUMPRODUCT(
                  VALUE(LEFT(_xlfn.TEXTSPLIT('Data Table'!U425, CHAR(10)), FIND("-", _xlfn.TEXTSPLIT('Data Table'!U425, CHAR(10)))-1)) *
                  (VALUE(MID(_xlfn.TEXTSPLIT('Data Table'!U425, CHAR(10)), FIND("-", _xlfn.TEXTSPLIT('Data Table'!U425, CHAR(10)))+2,
                  SEARCH("hrs", _xlfn.TEXTSPLIT('Data Table'!U425, CHAR(10)))-SEARCH("-", _xlfn.TEXTSPLIT('Data Table'!U425, CHAR(10)))-2))/12)
               ), 2),
               "-"
            )
         )
      )
   )
)</f>
        <v>8</v>
      </c>
      <c r="T424" s="414">
        <f>'Data Table'!X425</f>
        <v>31163.657375198854</v>
      </c>
      <c r="U424" s="414">
        <f>'Data Table'!Y425</f>
        <v>77209</v>
      </c>
      <c r="V424" s="414">
        <f>'Data Table'!Z425</f>
        <v>1189.7872871198817</v>
      </c>
    </row>
    <row r="425" spans="1:22" ht="15.75" customHeight="1">
      <c r="A425" s="405">
        <v>45735</v>
      </c>
      <c r="B425" s="203" cm="1">
        <f t="array" ref="B425">IF('Data Table'!B426="", "-",
   IF('Data Table'!B426="-", "-",
      IF(ISNUMBER('Data Table'!B426*1), 'Data Table'!B426,
         IF(ISNUMBER(SEARCH("hrs", 'Data Table'!B426)),
            IFERROR(
               ROUND(SUMPRODUCT(
                  VALUE(LEFT(_xlfn.TEXTSPLIT('Data Table'!B426, CHAR(10)), FIND("-", _xlfn.TEXTSPLIT('Data Table'!B426, CHAR(10)))-1)) *
                  (VALUE(MID(_xlfn.TEXTSPLIT('Data Table'!B426, CHAR(10)), FIND("-", _xlfn.TEXTSPLIT('Data Table'!B426, CHAR(10)))+2,
                  SEARCH("hrs", _xlfn.TEXTSPLIT('Data Table'!B426, CHAR(10)))-SEARCH("-", _xlfn.TEXTSPLIT('Data Table'!B426, CHAR(10)))-2))/12)
               ), 2),
               "-"
            )
         )
      )
   )
)</f>
        <v>192</v>
      </c>
      <c r="C425" s="203" cm="1">
        <f t="array" ref="C425">IF('Data Table'!C426="", "-",
   IF('Data Table'!C426="-", "-",
      IF(ISNUMBER('Data Table'!C426*1), 'Data Table'!C426,
         IF(ISNUMBER(SEARCH("hrs", 'Data Table'!C426)),
            IFERROR(
               ROUND(SUMPRODUCT(
                  VALUE(LEFT(_xlfn.TEXTSPLIT('Data Table'!C426, CHAR(10)), FIND("-", _xlfn.TEXTSPLIT('Data Table'!C426, CHAR(10)))-1)) *
                  (VALUE(MID(_xlfn.TEXTSPLIT('Data Table'!C426, CHAR(10)), FIND("-", _xlfn.TEXTSPLIT('Data Table'!C426, CHAR(10)))+2,
                  SEARCH("hrs", _xlfn.TEXTSPLIT('Data Table'!C426, CHAR(10)))-SEARCH("-", _xlfn.TEXTSPLIT('Data Table'!C426, CHAR(10)))-2))/12)
               ), 2),
               "-"
            )
         )
      )
   )
)</f>
        <v>146</v>
      </c>
      <c r="D425" s="203" cm="1">
        <f t="array" ref="D425">IF('Data Table'!D426="", "-",
   IF('Data Table'!D426="-", "-",
      IF(ISNUMBER('Data Table'!D426*1), 'Data Table'!D426,
         IF(ISNUMBER(SEARCH("hrs", 'Data Table'!D426)),
            IFERROR(
               ROUND(SUMPRODUCT(
                  VALUE(LEFT(_xlfn.TEXTSPLIT('Data Table'!D426, CHAR(10)), FIND("-", _xlfn.TEXTSPLIT('Data Table'!D426, CHAR(10)))-1)) *
                  (VALUE(MID(_xlfn.TEXTSPLIT('Data Table'!D426, CHAR(10)), FIND("-", _xlfn.TEXTSPLIT('Data Table'!D426, CHAR(10)))+2,
                  SEARCH("hrs", _xlfn.TEXTSPLIT('Data Table'!D426, CHAR(10)))-SEARCH("-", _xlfn.TEXTSPLIT('Data Table'!D426, CHAR(10)))-2))/12)
               ), 2),
               "-"
            )
         )
      )
   )
)</f>
        <v>31</v>
      </c>
      <c r="E425" s="203" cm="1">
        <f t="array" ref="E425">IF('Data Table'!E426="", "-",
   IF('Data Table'!E426="-", "-",
      IF(ISNUMBER('Data Table'!E426*1), 'Data Table'!E426,
         IF(ISNUMBER(SEARCH("hrs", 'Data Table'!E426)),
            IFERROR(
               ROUND(SUMPRODUCT(
                  VALUE(LEFT(_xlfn.TEXTSPLIT('Data Table'!E426, CHAR(10)), FIND("-", _xlfn.TEXTSPLIT('Data Table'!E426, CHAR(10)))-1)) *
                  (VALUE(MID(_xlfn.TEXTSPLIT('Data Table'!E426, CHAR(10)), FIND("-", _xlfn.TEXTSPLIT('Data Table'!E426, CHAR(10)))+2,
                  SEARCH("hrs", _xlfn.TEXTSPLIT('Data Table'!E426, CHAR(10)))-SEARCH("-", _xlfn.TEXTSPLIT('Data Table'!E426, CHAR(10)))-2))/12)
               ), 2),
               "-"
            )
         )
      )
   )
)</f>
        <v>31</v>
      </c>
      <c r="F425" s="203" cm="1">
        <f t="array" ref="F425">IF('Data Table'!F426="", "-",
   IF('Data Table'!F426="-", "-",
      IF(ISNUMBER('Data Table'!F426*1), 'Data Table'!F426,
         IF(ISNUMBER(SEARCH("hrs", 'Data Table'!F426)),
            IFERROR(
               ROUND(SUMPRODUCT(
                  VALUE(LEFT(_xlfn.TEXTSPLIT('Data Table'!F426, CHAR(10)), FIND("-", _xlfn.TEXTSPLIT('Data Table'!F426, CHAR(10)))-1)) *
                  (VALUE(MID(_xlfn.TEXTSPLIT('Data Table'!F426, CHAR(10)), FIND("-", _xlfn.TEXTSPLIT('Data Table'!F426, CHAR(10)))+2,
                  SEARCH("hrs", _xlfn.TEXTSPLIT('Data Table'!F426, CHAR(10)))-SEARCH("-", _xlfn.TEXTSPLIT('Data Table'!F426, CHAR(10)))-2))/12)
               ), 2),
               "-"
            )
         )
      )
   )
)</f>
        <v>9</v>
      </c>
      <c r="G425" s="203" cm="1">
        <f t="array" ref="G425">IF('Data Table'!G426="", "-",
   IF('Data Table'!G426="-", "-",
      IF(ISNUMBER('Data Table'!G426*1), 'Data Table'!G426,
         IF(ISNUMBER(SEARCH("hrs", 'Data Table'!G426)),
            IFERROR(
               ROUND(SUMPRODUCT(
                  VALUE(LEFT(_xlfn.TEXTSPLIT('Data Table'!G426, CHAR(10)), FIND("-", _xlfn.TEXTSPLIT('Data Table'!G426, CHAR(10)))-1)) *
                  (VALUE(MID(_xlfn.TEXTSPLIT('Data Table'!G426, CHAR(10)), FIND("-", _xlfn.TEXTSPLIT('Data Table'!G426, CHAR(10)))+2,
                  SEARCH("hrs", _xlfn.TEXTSPLIT('Data Table'!G426, CHAR(10)))-SEARCH("-", _xlfn.TEXTSPLIT('Data Table'!G426, CHAR(10)))-2))/12)
               ), 2),
               "-"
            )
         )
      )
   )
)</f>
        <v>9</v>
      </c>
      <c r="H425" s="203" cm="1">
        <f t="array" ref="H425">IF('Data Table'!H426="", "-",
   IF('Data Table'!H426="-", "-",
      IF(ISNUMBER('Data Table'!H426*1), 'Data Table'!H426,
         IF(ISNUMBER(SEARCH("hrs", 'Data Table'!H426)),
            IFERROR(
               ROUND(SUMPRODUCT(
                  VALUE(LEFT(_xlfn.TEXTSPLIT('Data Table'!H426, CHAR(10)), FIND("-", _xlfn.TEXTSPLIT('Data Table'!H426, CHAR(10)))-1)) *
                  (VALUE(MID(_xlfn.TEXTSPLIT('Data Table'!H426, CHAR(10)), FIND("-", _xlfn.TEXTSPLIT('Data Table'!H426, CHAR(10)))+2,
                  SEARCH("hrs", _xlfn.TEXTSPLIT('Data Table'!H426, CHAR(10)))-SEARCH("-", _xlfn.TEXTSPLIT('Data Table'!H426, CHAR(10)))-2))/12)
               ), 2),
               "-"
            )
         )
      )
   )
)</f>
        <v>10</v>
      </c>
      <c r="I425" s="203" cm="1">
        <f t="array" ref="I425">IF('Data Table'!I426="", "-",
   IF('Data Table'!I426="-", "-",
      IF(ISNUMBER('Data Table'!I426*1), 'Data Table'!I426,
         IF(ISNUMBER(SEARCH("hrs", 'Data Table'!I426)),
            IFERROR(
               ROUND(SUMPRODUCT(
                  VALUE(LEFT(_xlfn.TEXTSPLIT('Data Table'!I426, CHAR(10)), FIND("-", _xlfn.TEXTSPLIT('Data Table'!I426, CHAR(10)))-1)) *
                  (VALUE(MID(_xlfn.TEXTSPLIT('Data Table'!I426, CHAR(10)), FIND("-", _xlfn.TEXTSPLIT('Data Table'!I426, CHAR(10)))+2,
                  SEARCH("hrs", _xlfn.TEXTSPLIT('Data Table'!I426, CHAR(10)))-SEARCH("-", _xlfn.TEXTSPLIT('Data Table'!I426, CHAR(10)))-2))/12)
               ), 2),
               "-"
            )
         )
      )
   )
)</f>
        <v>10</v>
      </c>
      <c r="J425" s="203" cm="1">
        <f t="array" ref="J425">IF('Data Table'!J426="", "-",
   IF('Data Table'!J426="-", "-",
      IF(ISNUMBER('Data Table'!J426*1), 'Data Table'!J426,
         IF(ISNUMBER(SEARCH("hrs", 'Data Table'!J426)),
            IFERROR(
               ROUND(SUMPRODUCT(
                  VALUE(LEFT(_xlfn.TEXTSPLIT('Data Table'!J426, CHAR(10)), FIND("-", _xlfn.TEXTSPLIT('Data Table'!J426, CHAR(10)))-1)) *
                  (VALUE(MID(_xlfn.TEXTSPLIT('Data Table'!J426, CHAR(10)), FIND("-", _xlfn.TEXTSPLIT('Data Table'!J426, CHAR(10)))+2,
                  SEARCH("hrs", _xlfn.TEXTSPLIT('Data Table'!J426, CHAR(10)))-SEARCH("-", _xlfn.TEXTSPLIT('Data Table'!J426, CHAR(10)))-2))/12)
               ), 2),
               "-"
            )
         )
      )
   )
)</f>
        <v>4</v>
      </c>
      <c r="K425" s="203" cm="1">
        <f t="array" ref="K425">IF('Data Table'!K426="", "-",
   IF('Data Table'!K426="-", "-",
      IF(ISNUMBER('Data Table'!K426*1), 'Data Table'!K426,
         IF(ISNUMBER(SEARCH("hrs", 'Data Table'!K426)),
            IFERROR(
               ROUND(SUMPRODUCT(
                  VALUE(LEFT(_xlfn.TEXTSPLIT('Data Table'!K426, CHAR(10)), FIND("-", _xlfn.TEXTSPLIT('Data Table'!K426, CHAR(10)))-1)) *
                  (VALUE(MID(_xlfn.TEXTSPLIT('Data Table'!K426, CHAR(10)), FIND("-", _xlfn.TEXTSPLIT('Data Table'!K426, CHAR(10)))+2,
                  SEARCH("hrs", _xlfn.TEXTSPLIT('Data Table'!K426, CHAR(10)))-SEARCH("-", _xlfn.TEXTSPLIT('Data Table'!K426, CHAR(10)))-2))/12)
               ), 2),
               "-"
            )
         )
      )
   )
)</f>
        <v>4</v>
      </c>
      <c r="L425" s="203" cm="1">
        <f t="array" ref="L425">IF('Data Table'!N426="", "-",
   IF('Data Table'!N426="-", "-",
      IF(ISNUMBER('Data Table'!N426*1), 'Data Table'!N426,
         IF(ISNUMBER(SEARCH("hrs", 'Data Table'!N426)),
            IFERROR(
               ROUND(SUMPRODUCT(
                  VALUE(LEFT(_xlfn.TEXTSPLIT('Data Table'!N426, CHAR(10)), FIND("-", _xlfn.TEXTSPLIT('Data Table'!N426, CHAR(10)))-1)) *
                  (VALUE(MID(_xlfn.TEXTSPLIT('Data Table'!N426, CHAR(10)), FIND("-", _xlfn.TEXTSPLIT('Data Table'!N426, CHAR(10)))+2,
                  SEARCH("hrs", _xlfn.TEXTSPLIT('Data Table'!N426, CHAR(10)))-SEARCH("-", _xlfn.TEXTSPLIT('Data Table'!N426, CHAR(10)))-2))/12)
               ), 2),
               "-"
            )
         )
      )
   )
)</f>
        <v>3</v>
      </c>
      <c r="M425" s="203" cm="1">
        <f t="array" ref="M425">IF('Data Table'!O426="", "-",
   IF('Data Table'!O426="-", "-",
      IF(ISNUMBER('Data Table'!O426*1), 'Data Table'!O426,
         IF(ISNUMBER(SEARCH("hrs", 'Data Table'!O426)),
            IFERROR(
               ROUND(SUMPRODUCT(
                  VALUE(LEFT(_xlfn.TEXTSPLIT('Data Table'!O426, CHAR(10)), FIND("-", _xlfn.TEXTSPLIT('Data Table'!O426, CHAR(10)))-1)) *
                  (VALUE(MID(_xlfn.TEXTSPLIT('Data Table'!O426, CHAR(10)), FIND("-", _xlfn.TEXTSPLIT('Data Table'!O426, CHAR(10)))+2,
                  SEARCH("hrs", _xlfn.TEXTSPLIT('Data Table'!O426, CHAR(10)))-SEARCH("-", _xlfn.TEXTSPLIT('Data Table'!O426, CHAR(10)))-2))/12)
               ), 2),
               "-"
            )
         )
      )
   )
)</f>
        <v>2</v>
      </c>
      <c r="N425" s="203" cm="1">
        <f t="array" ref="N425">IF('Data Table'!P426="", "-",
   IF('Data Table'!P426="-", "-",
      IF(ISNUMBER('Data Table'!P426*1), 'Data Table'!P426,
         IF(ISNUMBER(SEARCH("hrs", 'Data Table'!P426)),
            IFERROR(
               ROUND(SUMPRODUCT(
                  VALUE(LEFT(_xlfn.TEXTSPLIT('Data Table'!P426, CHAR(10)), FIND("-", _xlfn.TEXTSPLIT('Data Table'!P426, CHAR(10)))-1)) *
                  (VALUE(MID(_xlfn.TEXTSPLIT('Data Table'!P426, CHAR(10)), FIND("-", _xlfn.TEXTSPLIT('Data Table'!P426, CHAR(10)))+2,
                  SEARCH("hrs", _xlfn.TEXTSPLIT('Data Table'!P426, CHAR(10)))-SEARCH("-", _xlfn.TEXTSPLIT('Data Table'!P426, CHAR(10)))-2))/12)
               ), 2),
               "-"
            )
         )
      )
   )
)</f>
        <v>7</v>
      </c>
      <c r="O425" s="203" cm="1">
        <f t="array" ref="O425">IF('Data Table'!Q426="", "-",
   IF('Data Table'!Q426="-", "-",
      IF(ISNUMBER('Data Table'!Q426*1), 'Data Table'!Q426,
         IF(ISNUMBER(SEARCH("hrs", 'Data Table'!Q426)),
            IFERROR(
               ROUND(SUMPRODUCT(
                  VALUE(LEFT(_xlfn.TEXTSPLIT('Data Table'!Q426, CHAR(10)), FIND("-", _xlfn.TEXTSPLIT('Data Table'!Q426, CHAR(10)))-1)) *
                  (VALUE(MID(_xlfn.TEXTSPLIT('Data Table'!Q426, CHAR(10)), FIND("-", _xlfn.TEXTSPLIT('Data Table'!Q426, CHAR(10)))+2,
                  SEARCH("hrs", _xlfn.TEXTSPLIT('Data Table'!Q426, CHAR(10)))-SEARCH("-", _xlfn.TEXTSPLIT('Data Table'!Q426, CHAR(10)))-2))/12)
               ), 2),
               "-"
            )
         )
      )
   )
)</f>
        <v>6</v>
      </c>
      <c r="P425" s="203" cm="1">
        <f t="array" ref="P425">IF('Data Table'!R426="", "-",
   IF('Data Table'!R426="-", "-",
      IF(ISNUMBER('Data Table'!R426*1), 'Data Table'!R426,
         IF(ISNUMBER(SEARCH("hrs", 'Data Table'!R426)),
            IFERROR(
               ROUND(SUMPRODUCT(
                  VALUE(LEFT(_xlfn.TEXTSPLIT('Data Table'!R426, CHAR(10)), FIND("-", _xlfn.TEXTSPLIT('Data Table'!R426, CHAR(10)))-1)) *
                  (VALUE(MID(_xlfn.TEXTSPLIT('Data Table'!R426, CHAR(10)), FIND("-", _xlfn.TEXTSPLIT('Data Table'!R426, CHAR(10)))+2,
                  SEARCH("hrs", _xlfn.TEXTSPLIT('Data Table'!R426, CHAR(10)))-SEARCH("-", _xlfn.TEXTSPLIT('Data Table'!R426, CHAR(10)))-2))/12)
               ), 2),
               "-"
            )
         )
      )
   )
)</f>
        <v>3</v>
      </c>
      <c r="Q425" s="203" cm="1">
        <f t="array" ref="Q425">IF('Data Table'!S426="", "-",
   IF('Data Table'!S426="-", "-",
      IF(ISNUMBER('Data Table'!S426*1), 'Data Table'!S426,
         IF(ISNUMBER(SEARCH("hrs", 'Data Table'!S426)),
            IFERROR(
               ROUND(SUMPRODUCT(
                  VALUE(LEFT(_xlfn.TEXTSPLIT('Data Table'!S426, CHAR(10)), FIND("-", _xlfn.TEXTSPLIT('Data Table'!S426, CHAR(10)))-1)) *
                  (VALUE(MID(_xlfn.TEXTSPLIT('Data Table'!S426, CHAR(10)), FIND("-", _xlfn.TEXTSPLIT('Data Table'!S426, CHAR(10)))+2,
                  SEARCH("hrs", _xlfn.TEXTSPLIT('Data Table'!S426, CHAR(10)))-SEARCH("-", _xlfn.TEXTSPLIT('Data Table'!S426, CHAR(10)))-2))/12)
               ), 2),
               "-"
            )
         )
      )
   )
)</f>
        <v>3</v>
      </c>
      <c r="R425" s="203" cm="1">
        <f t="array" ref="R425">IF('Data Table'!T426="", "-",
   IF('Data Table'!T426="-", "-",
      IF(ISNUMBER('Data Table'!T426*1), 'Data Table'!T426,
         IF(ISNUMBER(SEARCH("hrs", 'Data Table'!T426)),
            IFERROR(
               ROUND(SUMPRODUCT(
                  VALUE(LEFT(_xlfn.TEXTSPLIT('Data Table'!T426, CHAR(10)), FIND("-", _xlfn.TEXTSPLIT('Data Table'!T426, CHAR(10)))-1)) *
                  (VALUE(MID(_xlfn.TEXTSPLIT('Data Table'!T426, CHAR(10)), FIND("-", _xlfn.TEXTSPLIT('Data Table'!T426, CHAR(10)))+2,
                  SEARCH("hrs", _xlfn.TEXTSPLIT('Data Table'!T426, CHAR(10)))-SEARCH("-", _xlfn.TEXTSPLIT('Data Table'!T426, CHAR(10)))-2))/12)
               ), 2),
               "-"
            )
         )
      )
   )
)</f>
        <v>8</v>
      </c>
      <c r="S425" s="203" cm="1">
        <f t="array" ref="S425">IF('Data Table'!U426="", "-",
   IF('Data Table'!U426="-", "-",
      IF(ISNUMBER('Data Table'!U426*1), 'Data Table'!U426,
         IF(ISNUMBER(SEARCH("hrs", 'Data Table'!U426)),
            IFERROR(
               ROUND(SUMPRODUCT(
                  VALUE(LEFT(_xlfn.TEXTSPLIT('Data Table'!U426, CHAR(10)), FIND("-", _xlfn.TEXTSPLIT('Data Table'!U426, CHAR(10)))-1)) *
                  (VALUE(MID(_xlfn.TEXTSPLIT('Data Table'!U426, CHAR(10)), FIND("-", _xlfn.TEXTSPLIT('Data Table'!U426, CHAR(10)))+2,
                  SEARCH("hrs", _xlfn.TEXTSPLIT('Data Table'!U426, CHAR(10)))-SEARCH("-", _xlfn.TEXTSPLIT('Data Table'!U426, CHAR(10)))-2))/12)
               ), 2),
               "-"
            )
         )
      )
   )
)</f>
        <v>8</v>
      </c>
      <c r="T425" s="414">
        <f>'Data Table'!X426</f>
        <v>31443.265389555894</v>
      </c>
      <c r="U425" s="414">
        <f>'Data Table'!Y426</f>
        <v>83971</v>
      </c>
      <c r="V425" s="414">
        <f>'Data Table'!Z426</f>
        <v>1262.4756901818598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D03C2-D5F9-4302-BF4B-EE60F571059A}">
  <sheetPr codeName="Sheet11"/>
  <dimension ref="A1:AF308"/>
  <sheetViews>
    <sheetView zoomScale="90" zoomScaleNormal="80" workbookViewId="0">
      <pane xSplit="1" ySplit="2" topLeftCell="B3" activePane="bottomRight" state="frozen"/>
      <selection pane="bottomRight" activeCell="AF5" sqref="AF5"/>
      <selection pane="bottomLeft"/>
      <selection pane="topRight"/>
    </sheetView>
  </sheetViews>
  <sheetFormatPr defaultColWidth="9.140625" defaultRowHeight="15"/>
  <cols>
    <col min="1" max="1" width="16.5703125" style="174" customWidth="1"/>
    <col min="2" max="7" width="18.7109375" style="176" customWidth="1"/>
    <col min="8" max="11" width="18.7109375" style="193" customWidth="1"/>
    <col min="12" max="12" width="58.28515625" style="181" customWidth="1"/>
    <col min="13" max="13" width="25.5703125" style="182" bestFit="1" customWidth="1"/>
    <col min="14" max="16" width="18.7109375" style="198" customWidth="1"/>
    <col min="24" max="24" width="19.7109375" style="207" customWidth="1"/>
    <col min="25" max="25" width="19.7109375" style="209" customWidth="1"/>
    <col min="26" max="26" width="19.7109375" style="1" customWidth="1"/>
    <col min="27" max="27" width="26.85546875" style="208" customWidth="1"/>
    <col min="28" max="28" width="27.28515625" style="220" customWidth="1"/>
    <col min="29" max="29" width="29.140625" style="220" customWidth="1"/>
    <col min="30" max="30" width="22.7109375" style="3" customWidth="1"/>
    <col min="31" max="31" width="22.7109375" style="208" customWidth="1"/>
    <col min="32" max="32" width="12.5703125" customWidth="1"/>
  </cols>
  <sheetData>
    <row r="1" spans="1:32" ht="36" customHeight="1">
      <c r="A1" s="190"/>
      <c r="C1" s="191"/>
      <c r="D1" s="191"/>
      <c r="E1" s="191"/>
      <c r="G1" s="192" t="s">
        <v>3</v>
      </c>
      <c r="J1" s="382"/>
      <c r="K1" s="381" t="s">
        <v>3</v>
      </c>
      <c r="L1" s="164"/>
      <c r="M1" s="173"/>
      <c r="N1" s="467"/>
      <c r="O1" s="468"/>
      <c r="P1" s="468"/>
    </row>
    <row r="2" spans="1:32" s="165" customFormat="1" ht="45.75" customHeight="1">
      <c r="A2" s="194" t="s">
        <v>0</v>
      </c>
      <c r="B2" s="195" t="s">
        <v>688</v>
      </c>
      <c r="C2" s="195" t="s">
        <v>689</v>
      </c>
      <c r="D2" s="195" t="s">
        <v>690</v>
      </c>
      <c r="E2" s="196" t="s">
        <v>691</v>
      </c>
      <c r="F2" s="195" t="s">
        <v>692</v>
      </c>
      <c r="G2" s="196" t="s">
        <v>693</v>
      </c>
      <c r="H2" s="197" t="s">
        <v>694</v>
      </c>
      <c r="I2" s="197" t="s">
        <v>695</v>
      </c>
      <c r="J2" s="197" t="s">
        <v>696</v>
      </c>
      <c r="K2" s="383" t="s">
        <v>697</v>
      </c>
      <c r="L2" s="375" t="s">
        <v>414</v>
      </c>
      <c r="M2" s="376" t="s">
        <v>888</v>
      </c>
      <c r="N2" s="377" t="s">
        <v>23</v>
      </c>
      <c r="O2" s="377" t="s">
        <v>24</v>
      </c>
      <c r="P2" s="377" t="s">
        <v>25</v>
      </c>
      <c r="S2" s="466"/>
      <c r="T2" s="466"/>
      <c r="U2" s="466"/>
      <c r="V2" s="466"/>
      <c r="X2" s="211" t="s">
        <v>0</v>
      </c>
      <c r="Y2" s="212" t="s">
        <v>889</v>
      </c>
      <c r="Z2" s="210"/>
      <c r="AA2" s="344" t="s">
        <v>890</v>
      </c>
      <c r="AB2" s="345" t="s">
        <v>891</v>
      </c>
      <c r="AC2" s="346" t="s">
        <v>892</v>
      </c>
      <c r="AD2" s="347" t="s">
        <v>893</v>
      </c>
      <c r="AE2" s="208"/>
    </row>
    <row r="3" spans="1:32" ht="45.75" customHeight="1">
      <c r="A3" s="174">
        <v>45292</v>
      </c>
      <c r="B3" s="176" t="s">
        <v>54</v>
      </c>
      <c r="C3" s="176" t="s">
        <v>54</v>
      </c>
      <c r="D3" s="176" t="s">
        <v>54</v>
      </c>
      <c r="E3" s="176" t="s">
        <v>54</v>
      </c>
      <c r="F3" s="176" t="s">
        <v>54</v>
      </c>
      <c r="G3" s="178" t="s">
        <v>894</v>
      </c>
      <c r="H3" s="193" t="s">
        <v>54</v>
      </c>
      <c r="I3" s="193" t="s">
        <v>54</v>
      </c>
      <c r="J3" s="193" t="s">
        <v>54</v>
      </c>
      <c r="K3" s="193" t="s">
        <v>54</v>
      </c>
      <c r="L3" s="378" t="s">
        <v>54</v>
      </c>
      <c r="M3" s="379" t="s">
        <v>28</v>
      </c>
      <c r="N3" s="380">
        <v>1105</v>
      </c>
      <c r="O3" s="380" t="s">
        <v>418</v>
      </c>
      <c r="P3" s="380" t="s">
        <v>418</v>
      </c>
      <c r="R3" s="464" t="s">
        <v>895</v>
      </c>
      <c r="S3" s="465"/>
      <c r="T3" s="465"/>
      <c r="U3" s="465"/>
      <c r="V3" s="465"/>
      <c r="X3" s="469">
        <v>45306</v>
      </c>
      <c r="Y3" s="472" t="s">
        <v>896</v>
      </c>
      <c r="Z3" s="215" t="s">
        <v>897</v>
      </c>
      <c r="AA3" s="343">
        <f>[2]January!$B$17</f>
        <v>18897.092000000754</v>
      </c>
      <c r="AB3" s="223"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3" s="224" t="e">
        <f xml:space="preserve"> Consumptions!#REF! + (Consumptions!#REF! * Consumptions!#REF!) +(Consumptions!#REF! * Consumptions!#REF!)+ (Consumptions!#REF! * Consumptions!#REF!)</f>
        <v>#REF!</v>
      </c>
      <c r="AD3" s="368">
        <v>18265.939999999999</v>
      </c>
      <c r="AE3" s="486"/>
      <c r="AF3" s="46"/>
    </row>
    <row r="4" spans="1:32" ht="45.75" customHeight="1">
      <c r="A4" s="174">
        <v>45293</v>
      </c>
      <c r="B4" s="176" t="s">
        <v>54</v>
      </c>
      <c r="C4" s="176" t="s">
        <v>54</v>
      </c>
      <c r="D4" s="176" t="s">
        <v>54</v>
      </c>
      <c r="E4" s="176" t="s">
        <v>54</v>
      </c>
      <c r="F4" s="176" t="s">
        <v>54</v>
      </c>
      <c r="G4" s="178" t="s">
        <v>894</v>
      </c>
      <c r="H4" s="193">
        <v>1</v>
      </c>
      <c r="I4" s="193">
        <v>5</v>
      </c>
      <c r="J4" s="193">
        <v>2</v>
      </c>
      <c r="K4" s="193">
        <v>0</v>
      </c>
      <c r="L4" s="181" t="s">
        <v>54</v>
      </c>
      <c r="M4" s="182" t="s">
        <v>31</v>
      </c>
      <c r="N4" s="198">
        <v>19118</v>
      </c>
      <c r="O4" s="198">
        <v>50189</v>
      </c>
      <c r="P4" s="198">
        <v>713</v>
      </c>
      <c r="X4" s="470"/>
      <c r="Y4" s="473"/>
      <c r="Z4" s="216" t="s">
        <v>898</v>
      </c>
      <c r="AA4" s="338">
        <f>[2]January!$K$17</f>
        <v>44268</v>
      </c>
      <c r="AB4" s="22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4" s="222" t="e">
        <f xml:space="preserve"> Consumptions!#REF! + (Consumptions!#REF! * Consumptions!#REF!) + (Consumptions!#REF! * Consumptions!#REF!) + (Consumptions!#REF! * Consumptions!#REF!)</f>
        <v>#REF!</v>
      </c>
      <c r="AD4" s="357">
        <v>45754.95</v>
      </c>
    </row>
    <row r="5" spans="1:32" ht="45.75" customHeight="1" thickBot="1">
      <c r="A5" s="174">
        <v>45306</v>
      </c>
      <c r="B5" s="176">
        <v>36</v>
      </c>
      <c r="C5" s="176" t="s">
        <v>54</v>
      </c>
      <c r="D5" s="176">
        <v>2</v>
      </c>
      <c r="E5" s="176">
        <v>6</v>
      </c>
      <c r="F5" s="176" t="s">
        <v>54</v>
      </c>
      <c r="G5" s="178" t="s">
        <v>899</v>
      </c>
      <c r="H5" s="199">
        <v>1</v>
      </c>
      <c r="I5" s="193">
        <v>5</v>
      </c>
      <c r="J5" s="193">
        <v>2</v>
      </c>
      <c r="K5" s="193">
        <v>3</v>
      </c>
      <c r="L5" s="181" t="s">
        <v>54</v>
      </c>
      <c r="M5" s="182" t="s">
        <v>703</v>
      </c>
      <c r="N5" s="198">
        <v>18897</v>
      </c>
      <c r="O5" s="198">
        <v>44268</v>
      </c>
      <c r="P5" s="198">
        <v>437</v>
      </c>
      <c r="R5" s="374"/>
      <c r="S5" s="1"/>
      <c r="T5" s="1"/>
      <c r="U5" s="1"/>
      <c r="V5" s="1"/>
      <c r="X5" s="471"/>
      <c r="Y5" s="474"/>
      <c r="Z5" s="217" t="s">
        <v>900</v>
      </c>
      <c r="AA5" s="340">
        <f>[2]January!$S$17</f>
        <v>437</v>
      </c>
      <c r="AB5" s="34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5" s="341" t="e">
        <f xml:space="preserve"> Consumptions!#REF! + (Consumptions!#REF! * Consumptions!#REF!) + (Consumptions!#REF! * Consumptions!#REF!)</f>
        <v>#REF!</v>
      </c>
      <c r="AD5" s="342">
        <v>506.45</v>
      </c>
    </row>
    <row r="6" spans="1:32" ht="45.75" customHeight="1">
      <c r="A6" s="174">
        <v>45315</v>
      </c>
      <c r="B6" s="176">
        <v>9</v>
      </c>
      <c r="C6" s="178">
        <v>37</v>
      </c>
      <c r="D6" s="176" t="s">
        <v>54</v>
      </c>
      <c r="E6" s="178" t="s">
        <v>54</v>
      </c>
      <c r="F6" s="176" t="s">
        <v>54</v>
      </c>
      <c r="G6" s="178" t="s">
        <v>901</v>
      </c>
      <c r="H6" s="199">
        <v>1</v>
      </c>
      <c r="I6" s="193">
        <v>1</v>
      </c>
      <c r="J6" s="193">
        <v>1</v>
      </c>
      <c r="K6" s="193">
        <v>1</v>
      </c>
      <c r="L6" s="181" t="s">
        <v>54</v>
      </c>
      <c r="M6" s="182" t="s">
        <v>703</v>
      </c>
      <c r="N6" s="198">
        <v>11195</v>
      </c>
      <c r="O6" s="198">
        <v>84619</v>
      </c>
      <c r="P6" s="198">
        <v>1064</v>
      </c>
      <c r="X6" s="477">
        <v>45355</v>
      </c>
      <c r="Y6" s="472" t="s">
        <v>902</v>
      </c>
      <c r="Z6" s="215" t="s">
        <v>897</v>
      </c>
      <c r="AA6" s="348">
        <v>21072.706749503996</v>
      </c>
      <c r="AB6" s="349"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6" s="350" t="e">
        <f xml:space="preserve"> Consumptions!#REF! + (Consumptions!#REF! * Consumptions!#REF!) + (Consumptions!#REF! * Consumptions!#REF!) + (Consumptions!#REF! * Consumptions!#REF!)</f>
        <v>#REF!</v>
      </c>
      <c r="AD6" s="351">
        <v>21171.79</v>
      </c>
      <c r="AE6" s="486"/>
      <c r="AF6" s="46"/>
    </row>
    <row r="7" spans="1:32" ht="45.75" customHeight="1">
      <c r="A7" s="174">
        <v>45316</v>
      </c>
      <c r="B7" s="176">
        <v>11</v>
      </c>
      <c r="C7" s="176">
        <v>36</v>
      </c>
      <c r="D7" s="176" t="s">
        <v>54</v>
      </c>
      <c r="E7" s="176" t="s">
        <v>54</v>
      </c>
      <c r="F7" s="176" t="s">
        <v>54</v>
      </c>
      <c r="G7" s="178" t="s">
        <v>894</v>
      </c>
      <c r="H7" s="193">
        <v>1</v>
      </c>
      <c r="I7" s="193">
        <v>3</v>
      </c>
      <c r="J7" s="193">
        <v>1</v>
      </c>
      <c r="K7" s="193">
        <v>1</v>
      </c>
      <c r="L7" s="181" t="s">
        <v>54</v>
      </c>
      <c r="M7" s="182" t="s">
        <v>703</v>
      </c>
      <c r="N7" s="198">
        <v>11593</v>
      </c>
      <c r="O7" s="198">
        <v>85820</v>
      </c>
      <c r="P7" s="198">
        <v>1023</v>
      </c>
      <c r="X7" s="478"/>
      <c r="Y7" s="483"/>
      <c r="Z7" s="218" t="s">
        <v>898</v>
      </c>
      <c r="AA7" s="352">
        <v>41567</v>
      </c>
      <c r="AB7" s="22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7" s="222" t="e">
        <f xml:space="preserve"> Consumptions!#REF! + (Consumptions!#REF! * Consumptions!#REF!) + (Consumptions!#REF! * Consumptions!#REF!) + (Consumptions!#REF! * Consumptions!#REF!)</f>
        <v>#REF!</v>
      </c>
      <c r="AD7" s="357">
        <v>42911.47</v>
      </c>
    </row>
    <row r="8" spans="1:32" ht="45.75" customHeight="1" thickBot="1">
      <c r="A8" s="174">
        <v>45317</v>
      </c>
      <c r="B8" s="176">
        <v>6</v>
      </c>
      <c r="C8" s="176">
        <v>38</v>
      </c>
      <c r="D8" s="176" t="s">
        <v>54</v>
      </c>
      <c r="E8" s="176" t="s">
        <v>54</v>
      </c>
      <c r="F8" s="178" t="s">
        <v>54</v>
      </c>
      <c r="G8" s="178" t="s">
        <v>903</v>
      </c>
      <c r="H8" s="193">
        <v>1</v>
      </c>
      <c r="I8" s="193">
        <v>3</v>
      </c>
      <c r="J8" s="193">
        <v>1</v>
      </c>
      <c r="K8" s="193">
        <v>1</v>
      </c>
      <c r="L8" s="181" t="s">
        <v>54</v>
      </c>
      <c r="M8" s="182" t="s">
        <v>703</v>
      </c>
      <c r="N8" s="198">
        <v>11576</v>
      </c>
      <c r="O8" s="198">
        <v>88712</v>
      </c>
      <c r="P8" s="198">
        <v>1042</v>
      </c>
      <c r="X8" s="479"/>
      <c r="Y8" s="484"/>
      <c r="Z8" s="219" t="s">
        <v>900</v>
      </c>
      <c r="AA8" s="353">
        <v>502</v>
      </c>
      <c r="AB8" s="34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8" s="341" t="e">
        <f xml:space="preserve"> Consumptions!#REF! + (Consumptions!#REF! * Consumptions!#REF!) + (Consumptions!#REF! * Consumptions!#REF!)</f>
        <v>#REF!</v>
      </c>
      <c r="AD8" s="342">
        <v>530.34</v>
      </c>
    </row>
    <row r="9" spans="1:32" ht="45.75" customHeight="1">
      <c r="A9" s="174">
        <v>45318</v>
      </c>
      <c r="B9" s="176" t="s">
        <v>54</v>
      </c>
      <c r="C9" s="176">
        <v>30</v>
      </c>
      <c r="D9" s="176" t="s">
        <v>54</v>
      </c>
      <c r="E9" s="176" t="s">
        <v>54</v>
      </c>
      <c r="F9" s="176" t="s">
        <v>54</v>
      </c>
      <c r="G9" s="178" t="s">
        <v>904</v>
      </c>
      <c r="H9" s="193">
        <v>1</v>
      </c>
      <c r="I9" s="193">
        <v>6</v>
      </c>
      <c r="J9" s="193">
        <v>1</v>
      </c>
      <c r="K9" s="193">
        <v>1</v>
      </c>
      <c r="L9" s="181" t="s">
        <v>54</v>
      </c>
      <c r="M9" s="182" t="s">
        <v>703</v>
      </c>
      <c r="N9" s="198">
        <v>12786</v>
      </c>
      <c r="O9" s="198">
        <v>85785</v>
      </c>
      <c r="P9" s="198">
        <v>841</v>
      </c>
      <c r="X9" s="477">
        <v>45367</v>
      </c>
      <c r="Y9" s="472" t="s">
        <v>905</v>
      </c>
      <c r="Z9" s="215" t="s">
        <v>897</v>
      </c>
      <c r="AA9" s="354">
        <v>22865.874803325867</v>
      </c>
      <c r="AB9" s="349"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9" s="350" t="e">
        <f xml:space="preserve"> Consumptions!#REF! + (Consumptions!#REF! * Consumptions!#REF!) + (Consumptions!#REF! * Consumptions!#REF!) + (Consumptions!#REF! * Consumptions!#REF!)</f>
        <v>#REF!</v>
      </c>
      <c r="AD9" s="351">
        <v>23503.3</v>
      </c>
      <c r="AE9" s="486"/>
      <c r="AF9" s="46"/>
    </row>
    <row r="10" spans="1:32" ht="45.75" customHeight="1">
      <c r="A10" s="174">
        <v>45319</v>
      </c>
      <c r="B10" s="176" t="s">
        <v>54</v>
      </c>
      <c r="C10" s="176" t="s">
        <v>54</v>
      </c>
      <c r="D10" s="176" t="s">
        <v>54</v>
      </c>
      <c r="E10" s="176" t="s">
        <v>54</v>
      </c>
      <c r="F10" s="176" t="s">
        <v>54</v>
      </c>
      <c r="G10" s="178" t="s">
        <v>894</v>
      </c>
      <c r="H10" s="193">
        <v>1</v>
      </c>
      <c r="I10" s="193">
        <v>2</v>
      </c>
      <c r="J10" s="193">
        <v>1</v>
      </c>
      <c r="K10" s="193">
        <v>0</v>
      </c>
      <c r="L10" s="181" t="s">
        <v>55</v>
      </c>
      <c r="M10" s="182" t="s">
        <v>703</v>
      </c>
      <c r="N10" s="198">
        <v>4533</v>
      </c>
      <c r="O10" s="198">
        <v>31600</v>
      </c>
      <c r="P10" s="198">
        <v>97</v>
      </c>
      <c r="X10" s="478"/>
      <c r="Y10" s="483"/>
      <c r="Z10" s="218" t="s">
        <v>898</v>
      </c>
      <c r="AA10" s="356">
        <v>45298</v>
      </c>
      <c r="AB10" s="369"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0" s="222" t="e">
        <f xml:space="preserve"> Consumptions!#REF! + (Consumptions!#REF! * Consumptions!#REF!) + (Consumptions!#REF! * Consumptions!#REF!) + (Consumptions!#REF! * Consumptions!#REF!)</f>
        <v>#REF!</v>
      </c>
      <c r="AD10" s="357">
        <v>44461.120000000003</v>
      </c>
    </row>
    <row r="11" spans="1:32" ht="45.75" customHeight="1" thickBot="1">
      <c r="A11" s="174">
        <v>45320</v>
      </c>
      <c r="B11" s="176" t="s">
        <v>54</v>
      </c>
      <c r="C11" s="176" t="s">
        <v>54</v>
      </c>
      <c r="D11" s="176" t="s">
        <v>54</v>
      </c>
      <c r="E11" s="176" t="s">
        <v>54</v>
      </c>
      <c r="F11" s="176" t="s">
        <v>54</v>
      </c>
      <c r="G11" s="178" t="s">
        <v>906</v>
      </c>
      <c r="H11" s="193">
        <v>1</v>
      </c>
      <c r="I11" s="193">
        <v>2</v>
      </c>
      <c r="J11" s="193">
        <v>1</v>
      </c>
      <c r="K11" s="193">
        <v>0</v>
      </c>
      <c r="L11" s="181" t="s">
        <v>55</v>
      </c>
      <c r="M11" s="182" t="s">
        <v>703</v>
      </c>
      <c r="N11" s="198">
        <v>6913</v>
      </c>
      <c r="O11" s="198">
        <v>27400</v>
      </c>
      <c r="P11" s="198">
        <v>82</v>
      </c>
      <c r="X11" s="479"/>
      <c r="Y11" s="484"/>
      <c r="Z11" s="219" t="s">
        <v>900</v>
      </c>
      <c r="AA11" s="353">
        <v>537</v>
      </c>
      <c r="AB11" s="34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1" s="362" t="e">
        <f xml:space="preserve"> Consumptions!#REF! + (Consumptions!#REF! * Consumptions!#REF!) + (Consumptions!#REF! * Consumptions!#REF!)</f>
        <v>#REF!</v>
      </c>
      <c r="AD11" s="359">
        <v>598.35</v>
      </c>
    </row>
    <row r="12" spans="1:32" ht="45.75" customHeight="1">
      <c r="A12" s="174">
        <v>45321</v>
      </c>
      <c r="B12" s="176" t="s">
        <v>54</v>
      </c>
      <c r="C12" s="176" t="s">
        <v>54</v>
      </c>
      <c r="D12" s="176" t="s">
        <v>54</v>
      </c>
      <c r="E12" s="176" t="s">
        <v>54</v>
      </c>
      <c r="F12" s="176" t="s">
        <v>54</v>
      </c>
      <c r="G12" s="178" t="s">
        <v>907</v>
      </c>
      <c r="H12" s="193">
        <v>1</v>
      </c>
      <c r="I12" s="193">
        <v>2</v>
      </c>
      <c r="J12" s="193">
        <v>1</v>
      </c>
      <c r="K12" s="193">
        <v>0</v>
      </c>
      <c r="L12" s="181" t="s">
        <v>55</v>
      </c>
      <c r="M12" s="182" t="s">
        <v>703</v>
      </c>
      <c r="N12" s="198">
        <v>2919</v>
      </c>
      <c r="O12" s="198">
        <v>22750</v>
      </c>
      <c r="P12" s="198">
        <v>114</v>
      </c>
      <c r="X12" s="480">
        <v>45399</v>
      </c>
      <c r="Y12" s="472" t="s">
        <v>908</v>
      </c>
      <c r="Z12" s="215" t="s">
        <v>897</v>
      </c>
      <c r="AA12" s="354">
        <v>7723.8857656207256</v>
      </c>
      <c r="AB12" s="349"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2" s="350" t="e">
        <f xml:space="preserve"> Consumptions!#REF! + (Consumptions!#REF! * Consumptions!#REF!) + (Consumptions!#REF! * Consumptions!#REF!) + (Consumptions!#REF! * Consumptions!#REF!)</f>
        <v>#REF!</v>
      </c>
      <c r="AD12" s="351">
        <v>9276.18</v>
      </c>
      <c r="AE12" s="486"/>
      <c r="AF12" s="46"/>
    </row>
    <row r="13" spans="1:32" ht="45.75" customHeight="1">
      <c r="A13" s="174">
        <v>45322</v>
      </c>
      <c r="B13" s="176" t="s">
        <v>54</v>
      </c>
      <c r="C13" s="176" t="s">
        <v>54</v>
      </c>
      <c r="D13" s="176" t="s">
        <v>54</v>
      </c>
      <c r="E13" s="176" t="s">
        <v>54</v>
      </c>
      <c r="F13" s="176" t="s">
        <v>54</v>
      </c>
      <c r="G13" s="178" t="s">
        <v>894</v>
      </c>
      <c r="H13" s="193" t="s">
        <v>54</v>
      </c>
      <c r="I13" s="193" t="s">
        <v>54</v>
      </c>
      <c r="J13" s="193" t="s">
        <v>54</v>
      </c>
      <c r="K13" s="193" t="s">
        <v>54</v>
      </c>
      <c r="L13" s="181" t="s">
        <v>54</v>
      </c>
      <c r="M13" s="182" t="s">
        <v>28</v>
      </c>
      <c r="N13" s="198">
        <v>892</v>
      </c>
      <c r="O13" s="198">
        <v>37</v>
      </c>
      <c r="P13" s="198">
        <v>171</v>
      </c>
      <c r="X13" s="481"/>
      <c r="Y13" s="483"/>
      <c r="Z13" s="218" t="s">
        <v>898</v>
      </c>
      <c r="AA13" s="360">
        <v>14828</v>
      </c>
      <c r="AB13" s="22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3" s="222" t="e">
        <f xml:space="preserve"> Consumptions!#REF! + (Consumptions!#REF! * Consumptions!#REF!) + (Consumptions!#REF! * Consumptions!#REF!) + (Consumptions!#REF! * Consumptions!#REF!)</f>
        <v>#REF!</v>
      </c>
      <c r="AD13" s="357">
        <v>14155.04</v>
      </c>
    </row>
    <row r="14" spans="1:32" ht="45.75" customHeight="1" thickBot="1">
      <c r="A14" s="174">
        <v>45323</v>
      </c>
      <c r="B14" s="176" t="s">
        <v>54</v>
      </c>
      <c r="C14" s="176">
        <v>6</v>
      </c>
      <c r="D14" s="176" t="s">
        <v>54</v>
      </c>
      <c r="E14" s="176" t="s">
        <v>54</v>
      </c>
      <c r="F14" s="176" t="s">
        <v>54</v>
      </c>
      <c r="G14" s="178" t="s">
        <v>894</v>
      </c>
      <c r="H14" s="193">
        <v>1</v>
      </c>
      <c r="I14" s="193">
        <v>4</v>
      </c>
      <c r="J14" s="193">
        <v>1</v>
      </c>
      <c r="K14" s="193">
        <v>0</v>
      </c>
      <c r="M14" s="182" t="s">
        <v>708</v>
      </c>
      <c r="N14" s="198">
        <v>8212</v>
      </c>
      <c r="O14" s="198" t="s">
        <v>54</v>
      </c>
      <c r="P14" s="198" t="s">
        <v>54</v>
      </c>
      <c r="X14" s="482"/>
      <c r="Y14" s="484"/>
      <c r="Z14" s="219" t="s">
        <v>900</v>
      </c>
      <c r="AA14" s="361">
        <v>41</v>
      </c>
      <c r="AB14" s="358"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4" s="358" t="e">
        <f xml:space="preserve"> Consumptions!#REF! + (Consumptions!#REF! * Consumptions!#REF!) + (Consumptions!#REF! * Consumptions!#REF!)</f>
        <v>#REF!</v>
      </c>
      <c r="AD14" s="342">
        <v>56.4</v>
      </c>
    </row>
    <row r="15" spans="1:32" ht="45.75" customHeight="1">
      <c r="A15" s="174">
        <v>45324</v>
      </c>
      <c r="B15" s="176" t="s">
        <v>54</v>
      </c>
      <c r="C15" s="176" t="s">
        <v>54</v>
      </c>
      <c r="D15" s="176" t="s">
        <v>54</v>
      </c>
      <c r="E15" s="176" t="s">
        <v>54</v>
      </c>
      <c r="F15" s="176" t="s">
        <v>54</v>
      </c>
      <c r="G15" s="178" t="s">
        <v>894</v>
      </c>
      <c r="H15" s="193" t="s">
        <v>54</v>
      </c>
      <c r="I15" s="193" t="s">
        <v>54</v>
      </c>
      <c r="J15" s="193" t="s">
        <v>54</v>
      </c>
      <c r="K15" s="193" t="s">
        <v>54</v>
      </c>
      <c r="L15" s="181" t="s">
        <v>54</v>
      </c>
      <c r="M15" s="182" t="s">
        <v>28</v>
      </c>
      <c r="N15" s="198">
        <v>904</v>
      </c>
      <c r="O15" s="198" t="s">
        <v>54</v>
      </c>
      <c r="P15" s="198" t="s">
        <v>54</v>
      </c>
      <c r="X15" s="477">
        <v>45594</v>
      </c>
      <c r="Y15" s="485" t="s">
        <v>909</v>
      </c>
      <c r="Z15" s="215" t="s">
        <v>897</v>
      </c>
      <c r="AA15" s="371">
        <v>30304.572520000002</v>
      </c>
      <c r="AB15" s="349"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5" s="367" t="e">
        <f xml:space="preserve"> Consumptions!#REF! + (Consumptions!#REF! * Consumptions!#REF!) + (Consumptions!#REF! * Consumptions!#REF!) + (Consumptions!#REF! * Consumptions!#REF!)</f>
        <v>#REF!</v>
      </c>
      <c r="AD15" s="355">
        <v>27975.32</v>
      </c>
      <c r="AE15" s="486"/>
      <c r="AF15" s="46"/>
    </row>
    <row r="16" spans="1:32" ht="45.75" customHeight="1">
      <c r="A16" s="174">
        <v>45325</v>
      </c>
      <c r="B16" s="176" t="s">
        <v>54</v>
      </c>
      <c r="C16" s="176" t="s">
        <v>54</v>
      </c>
      <c r="D16" s="176" t="s">
        <v>54</v>
      </c>
      <c r="E16" s="176" t="s">
        <v>54</v>
      </c>
      <c r="F16" s="176" t="s">
        <v>54</v>
      </c>
      <c r="G16" s="178" t="s">
        <v>894</v>
      </c>
      <c r="H16" s="193" t="s">
        <v>54</v>
      </c>
      <c r="I16" s="193" t="s">
        <v>54</v>
      </c>
      <c r="J16" s="193" t="s">
        <v>54</v>
      </c>
      <c r="K16" s="193" t="s">
        <v>54</v>
      </c>
      <c r="L16" s="181" t="s">
        <v>54</v>
      </c>
      <c r="M16" s="182" t="s">
        <v>28</v>
      </c>
      <c r="N16" s="198">
        <v>622</v>
      </c>
      <c r="O16" s="198" t="s">
        <v>54</v>
      </c>
      <c r="P16" s="198" t="s">
        <v>54</v>
      </c>
      <c r="X16" s="478"/>
      <c r="Y16" s="483"/>
      <c r="Z16" s="218" t="s">
        <v>898</v>
      </c>
      <c r="AA16" s="372">
        <v>74816</v>
      </c>
      <c r="AB16" s="22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6" s="370" t="e">
        <f xml:space="preserve"> Consumptions!#REF! + (Consumptions!#REF! * Consumptions!#REF!) + (Consumptions!#REF! * Consumptions!#REF!) + (Consumptions!#REF! * Consumptions!#REF!)</f>
        <v>#REF!</v>
      </c>
      <c r="AD16" s="357">
        <v>76597.62</v>
      </c>
    </row>
    <row r="17" spans="1:32" ht="45.75" customHeight="1" thickBot="1">
      <c r="A17" s="174">
        <v>45326</v>
      </c>
      <c r="B17" s="176" t="s">
        <v>54</v>
      </c>
      <c r="C17" s="176" t="s">
        <v>54</v>
      </c>
      <c r="D17" s="176" t="s">
        <v>54</v>
      </c>
      <c r="E17" s="176" t="s">
        <v>54</v>
      </c>
      <c r="F17" s="176" t="s">
        <v>54</v>
      </c>
      <c r="G17" s="178" t="s">
        <v>894</v>
      </c>
      <c r="H17" s="193" t="s">
        <v>54</v>
      </c>
      <c r="I17" s="193" t="s">
        <v>54</v>
      </c>
      <c r="J17" s="193" t="s">
        <v>54</v>
      </c>
      <c r="K17" s="193" t="s">
        <v>54</v>
      </c>
      <c r="L17" s="181" t="s">
        <v>54</v>
      </c>
      <c r="M17" s="182" t="s">
        <v>28</v>
      </c>
      <c r="N17" s="198">
        <v>460</v>
      </c>
      <c r="O17" s="198" t="s">
        <v>54</v>
      </c>
      <c r="P17" s="198" t="s">
        <v>54</v>
      </c>
      <c r="X17" s="479"/>
      <c r="Y17" s="484"/>
      <c r="Z17" s="219" t="s">
        <v>900</v>
      </c>
      <c r="AA17" s="373">
        <v>1111</v>
      </c>
      <c r="AB17" s="34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7" s="358" t="e">
        <f xml:space="preserve"> Consumptions!#REF! + (Consumptions!#REF! * Consumptions!#REF!) + (Consumptions!#REF! * Consumptions!#REF!)</f>
        <v>#REF!</v>
      </c>
      <c r="AD17" s="342">
        <v>1082.01</v>
      </c>
    </row>
    <row r="18" spans="1:32" ht="45.75" customHeight="1">
      <c r="A18" s="174">
        <v>45327</v>
      </c>
      <c r="B18" s="176" t="s">
        <v>54</v>
      </c>
      <c r="C18" s="176">
        <v>23</v>
      </c>
      <c r="D18" s="176" t="s">
        <v>54</v>
      </c>
      <c r="E18" s="176" t="s">
        <v>54</v>
      </c>
      <c r="F18" s="176" t="s">
        <v>54</v>
      </c>
      <c r="G18" s="178" t="s">
        <v>894</v>
      </c>
      <c r="H18" s="193" t="s">
        <v>54</v>
      </c>
      <c r="I18" s="193" t="s">
        <v>54</v>
      </c>
      <c r="J18" s="193" t="s">
        <v>54</v>
      </c>
      <c r="K18" s="193" t="s">
        <v>54</v>
      </c>
      <c r="L18" s="181" t="s">
        <v>54</v>
      </c>
      <c r="M18" s="182" t="s">
        <v>703</v>
      </c>
      <c r="N18" s="198">
        <v>20337</v>
      </c>
      <c r="O18" s="198" t="s">
        <v>54</v>
      </c>
      <c r="P18" s="198" t="s">
        <v>54</v>
      </c>
      <c r="X18" s="477">
        <v>45434</v>
      </c>
      <c r="Y18" s="472" t="s">
        <v>910</v>
      </c>
      <c r="Z18" s="215" t="s">
        <v>897</v>
      </c>
      <c r="AA18" s="363">
        <v>9346.0607990450262</v>
      </c>
      <c r="AB18" s="366"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8" s="350" t="e">
        <f xml:space="preserve"> Consumptions!#REF! + (Consumptions!#REF! * Consumptions!#REF!) + (Consumptions!#REF! * Consumptions!#REF!) + (Consumptions!#REF! * Consumptions!#REF!)</f>
        <v>#REF!</v>
      </c>
      <c r="AD18" s="355">
        <v>6936.29</v>
      </c>
      <c r="AE18" s="486"/>
      <c r="AF18" s="46"/>
    </row>
    <row r="19" spans="1:32" ht="45.75" customHeight="1">
      <c r="A19" s="174">
        <v>45328</v>
      </c>
      <c r="B19" s="176">
        <v>130</v>
      </c>
      <c r="C19" s="176">
        <v>36</v>
      </c>
      <c r="D19" s="176" t="s">
        <v>54</v>
      </c>
      <c r="E19" s="176" t="s">
        <v>54</v>
      </c>
      <c r="F19" s="176" t="s">
        <v>54</v>
      </c>
      <c r="G19" s="178" t="s">
        <v>894</v>
      </c>
      <c r="H19" s="193">
        <v>1</v>
      </c>
      <c r="I19" s="193">
        <v>6</v>
      </c>
      <c r="J19" s="193">
        <v>2</v>
      </c>
      <c r="K19" s="193">
        <v>8</v>
      </c>
      <c r="L19" s="181" t="s">
        <v>54</v>
      </c>
      <c r="M19" s="182" t="s">
        <v>703</v>
      </c>
      <c r="N19" s="198">
        <v>25792</v>
      </c>
      <c r="O19" s="198">
        <v>93726</v>
      </c>
      <c r="P19" s="198">
        <v>854</v>
      </c>
      <c r="X19" s="478"/>
      <c r="Y19" s="483"/>
      <c r="Z19" s="218" t="s">
        <v>898</v>
      </c>
      <c r="AA19" s="360">
        <v>20654</v>
      </c>
      <c r="AB19" s="213"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9" s="222" t="e">
        <f xml:space="preserve"> Consumptions!#REF! + (Consumptions!#REF! * Consumptions!#REF!) + (Consumptions!#REF! * Consumptions!#REF!) + (Consumptions!#REF! * Consumptions!#REF!)</f>
        <v>#REF!</v>
      </c>
      <c r="AD19" s="339">
        <v>12640.76</v>
      </c>
    </row>
    <row r="20" spans="1:32" ht="45.75" customHeight="1" thickBot="1">
      <c r="A20" s="174">
        <v>45329</v>
      </c>
      <c r="B20" s="176">
        <v>128</v>
      </c>
      <c r="C20" s="176">
        <v>31</v>
      </c>
      <c r="D20" s="176" t="s">
        <v>54</v>
      </c>
      <c r="E20" s="176" t="s">
        <v>54</v>
      </c>
      <c r="F20" s="176" t="s">
        <v>54</v>
      </c>
      <c r="G20" s="178" t="s">
        <v>911</v>
      </c>
      <c r="H20" s="193">
        <v>1</v>
      </c>
      <c r="I20" s="193">
        <v>5</v>
      </c>
      <c r="J20" s="193">
        <v>2</v>
      </c>
      <c r="K20" s="193">
        <v>8</v>
      </c>
      <c r="L20" s="181" t="s">
        <v>54</v>
      </c>
      <c r="M20" s="182" t="s">
        <v>703</v>
      </c>
      <c r="N20" s="198">
        <v>24866</v>
      </c>
      <c r="O20" s="198">
        <v>70638</v>
      </c>
      <c r="P20" s="198">
        <v>769</v>
      </c>
      <c r="X20" s="479"/>
      <c r="Y20" s="484"/>
      <c r="Z20" s="219" t="s">
        <v>900</v>
      </c>
      <c r="AA20" s="364">
        <v>120</v>
      </c>
      <c r="AB20" s="34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0" s="358" t="e">
        <f xml:space="preserve"> Consumptions!#REF! + (Consumptions!#REF! * Consumptions!#REF!) + (Consumptions!#REF! * Consumptions!#REF!)</f>
        <v>#REF!</v>
      </c>
      <c r="AD20" s="342">
        <v>138.49</v>
      </c>
    </row>
    <row r="21" spans="1:32" ht="45.75" customHeight="1">
      <c r="A21" s="174">
        <v>45330</v>
      </c>
      <c r="B21" s="176">
        <v>118</v>
      </c>
      <c r="C21" s="176">
        <v>27</v>
      </c>
      <c r="D21" s="176" t="s">
        <v>54</v>
      </c>
      <c r="E21" s="176" t="s">
        <v>54</v>
      </c>
      <c r="F21" s="176" t="s">
        <v>54</v>
      </c>
      <c r="G21" s="178" t="s">
        <v>912</v>
      </c>
      <c r="H21" s="193">
        <v>1</v>
      </c>
      <c r="I21" s="193">
        <v>4</v>
      </c>
      <c r="J21" s="193">
        <v>2</v>
      </c>
      <c r="K21" s="193">
        <v>8</v>
      </c>
      <c r="L21" s="181" t="s">
        <v>54</v>
      </c>
      <c r="M21" s="182" t="s">
        <v>703</v>
      </c>
      <c r="N21" s="198">
        <v>23996</v>
      </c>
      <c r="O21" s="198">
        <v>64964</v>
      </c>
      <c r="P21" s="198">
        <v>754</v>
      </c>
      <c r="X21" s="477">
        <v>45462</v>
      </c>
      <c r="Y21" s="472" t="s">
        <v>913</v>
      </c>
      <c r="Z21" s="215" t="s">
        <v>897</v>
      </c>
      <c r="AA21" s="363">
        <v>25354.170988767593</v>
      </c>
      <c r="AB21" s="365"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1" s="350" t="e">
        <f xml:space="preserve"> Consumptions!#REF! + (Consumptions!#REF! * Consumptions!#REF!) + (Consumptions!#REF! * Consumptions!#REF!) + (Consumptions!#REF! * Consumptions!#REF!)</f>
        <v>#REF!</v>
      </c>
      <c r="AD21" s="351">
        <v>25402.78</v>
      </c>
      <c r="AE21" s="486"/>
    </row>
    <row r="22" spans="1:32" ht="45.75" customHeight="1">
      <c r="A22" s="174">
        <v>45331</v>
      </c>
      <c r="B22" s="176">
        <v>127</v>
      </c>
      <c r="C22" s="176">
        <v>29</v>
      </c>
      <c r="D22" s="176" t="s">
        <v>54</v>
      </c>
      <c r="E22" s="176" t="s">
        <v>54</v>
      </c>
      <c r="F22" s="176" t="s">
        <v>54</v>
      </c>
      <c r="G22" s="178" t="s">
        <v>914</v>
      </c>
      <c r="H22" s="193">
        <v>1</v>
      </c>
      <c r="I22" s="193">
        <v>5</v>
      </c>
      <c r="J22" s="193">
        <v>2</v>
      </c>
      <c r="K22" s="193">
        <v>8</v>
      </c>
      <c r="L22" s="181" t="s">
        <v>712</v>
      </c>
      <c r="M22" s="182" t="s">
        <v>703</v>
      </c>
      <c r="N22" s="198">
        <v>23294</v>
      </c>
      <c r="O22" s="198">
        <v>61973</v>
      </c>
      <c r="P22" s="198">
        <v>735</v>
      </c>
      <c r="X22" s="478"/>
      <c r="Y22" s="483"/>
      <c r="Z22" s="218" t="s">
        <v>898</v>
      </c>
      <c r="AA22" s="360">
        <v>56916</v>
      </c>
      <c r="AB22" s="22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2" s="222" t="e">
        <f xml:space="preserve"> Consumptions!#REF! + (Consumptions!#REF! * Consumptions!#REF!) + (Consumptions!#REF! * Consumptions!#REF!) + (Consumptions!#REF! * Consumptions!#REF!)</f>
        <v>#REF!</v>
      </c>
      <c r="AD22" s="357">
        <v>59076.54</v>
      </c>
    </row>
    <row r="23" spans="1:32" ht="45.75" customHeight="1" thickBot="1">
      <c r="A23" s="174">
        <v>45332</v>
      </c>
      <c r="B23" s="176">
        <v>122</v>
      </c>
      <c r="C23" s="176">
        <v>27</v>
      </c>
      <c r="D23" s="176" t="s">
        <v>54</v>
      </c>
      <c r="E23" s="176" t="s">
        <v>54</v>
      </c>
      <c r="F23" s="176" t="s">
        <v>54</v>
      </c>
      <c r="G23" s="178" t="s">
        <v>915</v>
      </c>
      <c r="H23" s="193">
        <v>1</v>
      </c>
      <c r="I23" s="193">
        <v>4</v>
      </c>
      <c r="J23" s="193">
        <v>2</v>
      </c>
      <c r="K23" s="193">
        <v>8</v>
      </c>
      <c r="L23" s="181" t="s">
        <v>712</v>
      </c>
      <c r="M23" s="182" t="s">
        <v>703</v>
      </c>
      <c r="N23" s="198">
        <v>24467</v>
      </c>
      <c r="O23" s="198">
        <v>58878</v>
      </c>
      <c r="P23" s="198">
        <v>706</v>
      </c>
      <c r="X23" s="479"/>
      <c r="Y23" s="484"/>
      <c r="Z23" s="219" t="s">
        <v>900</v>
      </c>
      <c r="AA23" s="364">
        <v>805</v>
      </c>
      <c r="AB23" s="34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3" s="341" t="e">
        <f xml:space="preserve"> Consumptions!#REF! + (Consumptions!#REF! * Consumptions!#REF!) + (Consumptions!#REF! * Consumptions!#REF!)</f>
        <v>#REF!</v>
      </c>
      <c r="AD23" s="342">
        <v>819.05</v>
      </c>
    </row>
    <row r="24" spans="1:32" ht="45.75" customHeight="1">
      <c r="A24" s="174">
        <v>45333</v>
      </c>
      <c r="B24" s="176">
        <v>138</v>
      </c>
      <c r="C24" s="176">
        <v>23</v>
      </c>
      <c r="D24" s="176" t="s">
        <v>54</v>
      </c>
      <c r="E24" s="176" t="s">
        <v>54</v>
      </c>
      <c r="F24" s="176" t="s">
        <v>54</v>
      </c>
      <c r="G24" s="178" t="s">
        <v>916</v>
      </c>
      <c r="H24" s="193">
        <v>1</v>
      </c>
      <c r="I24" s="193">
        <v>4</v>
      </c>
      <c r="J24" s="193">
        <v>2</v>
      </c>
      <c r="K24" s="193">
        <v>8</v>
      </c>
      <c r="L24" s="181" t="s">
        <v>712</v>
      </c>
      <c r="M24" s="182" t="s">
        <v>703</v>
      </c>
      <c r="N24" s="198">
        <v>24307</v>
      </c>
      <c r="O24" s="198">
        <v>63194</v>
      </c>
      <c r="P24" s="198">
        <v>788</v>
      </c>
      <c r="X24" s="480">
        <v>45513</v>
      </c>
      <c r="Y24" s="472" t="s">
        <v>917</v>
      </c>
      <c r="Z24" s="215" t="s">
        <v>897</v>
      </c>
      <c r="AA24" s="363">
        <v>25935.522512820604</v>
      </c>
      <c r="AB24" s="349"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4" s="350" t="e">
        <f xml:space="preserve"> Consumptions!#REF! + (Consumptions!#REF! * Consumptions!#REF!) + (Consumptions!#REF! * Consumptions!#REF!) + (Consumptions!#REF! * Consumptions!#REF!)</f>
        <v>#REF!</v>
      </c>
      <c r="AD24" s="351">
        <v>26001.09</v>
      </c>
      <c r="AE24" s="486"/>
    </row>
    <row r="25" spans="1:32" ht="45.75" customHeight="1">
      <c r="A25" s="174">
        <v>45334</v>
      </c>
      <c r="B25" s="176">
        <v>97</v>
      </c>
      <c r="C25" s="176">
        <v>27</v>
      </c>
      <c r="D25" s="176" t="s">
        <v>54</v>
      </c>
      <c r="E25" s="176" t="s">
        <v>54</v>
      </c>
      <c r="F25" s="176" t="s">
        <v>54</v>
      </c>
      <c r="G25" s="178" t="s">
        <v>918</v>
      </c>
      <c r="H25" s="193">
        <v>2</v>
      </c>
      <c r="I25" s="193">
        <v>6</v>
      </c>
      <c r="J25" s="193">
        <v>3</v>
      </c>
      <c r="K25" s="193">
        <v>8</v>
      </c>
      <c r="L25" s="181" t="s">
        <v>712</v>
      </c>
      <c r="M25" s="182" t="s">
        <v>703</v>
      </c>
      <c r="N25" s="198">
        <v>25534</v>
      </c>
      <c r="O25" s="198">
        <v>57546</v>
      </c>
      <c r="P25" s="198">
        <v>668</v>
      </c>
      <c r="X25" s="481"/>
      <c r="Y25" s="483"/>
      <c r="Z25" s="218" t="s">
        <v>898</v>
      </c>
      <c r="AA25" s="356">
        <v>64499</v>
      </c>
      <c r="AB25" s="22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5" s="222" t="e">
        <f xml:space="preserve"> Consumptions!#REF! + (Consumptions!#REF! * Consumptions!#REF!) + (Consumptions!#REF! * Consumptions!#REF!) + (Consumptions!#REF! * Consumptions!#REF!)</f>
        <v>#REF!</v>
      </c>
      <c r="AD25" s="357">
        <v>64822.84</v>
      </c>
    </row>
    <row r="26" spans="1:32" ht="45.75" customHeight="1" thickBot="1">
      <c r="A26" s="174">
        <v>45335</v>
      </c>
      <c r="B26" s="178">
        <v>70</v>
      </c>
      <c r="C26" s="176">
        <v>29</v>
      </c>
      <c r="D26" s="176" t="s">
        <v>54</v>
      </c>
      <c r="E26" s="176">
        <v>10</v>
      </c>
      <c r="F26" s="176">
        <v>3</v>
      </c>
      <c r="G26" s="178" t="s">
        <v>919</v>
      </c>
      <c r="H26" s="193">
        <v>2</v>
      </c>
      <c r="I26" s="193">
        <v>5</v>
      </c>
      <c r="J26" s="193">
        <v>3</v>
      </c>
      <c r="K26" s="193">
        <v>8</v>
      </c>
      <c r="L26" s="181" t="s">
        <v>712</v>
      </c>
      <c r="M26" s="182" t="s">
        <v>703</v>
      </c>
      <c r="N26" s="198">
        <v>24639</v>
      </c>
      <c r="O26" s="198">
        <v>58166</v>
      </c>
      <c r="P26" s="198">
        <v>770</v>
      </c>
      <c r="X26" s="482"/>
      <c r="Y26" s="484"/>
      <c r="Z26" s="219" t="s">
        <v>900</v>
      </c>
      <c r="AA26" s="353">
        <v>970</v>
      </c>
      <c r="AB26" s="34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6" s="341" t="e">
        <f xml:space="preserve"> Consumptions!#REF! + (Consumptions!#REF! * Consumptions!#REF!) + (Consumptions!#REF! * Consumptions!#REF!)</f>
        <v>#REF!</v>
      </c>
      <c r="AD26" s="342">
        <v>947.53</v>
      </c>
    </row>
    <row r="27" spans="1:32" ht="45.75" customHeight="1">
      <c r="A27" s="174">
        <v>45336</v>
      </c>
      <c r="B27" s="178">
        <v>88</v>
      </c>
      <c r="C27" s="176">
        <v>28</v>
      </c>
      <c r="D27" s="176" t="s">
        <v>54</v>
      </c>
      <c r="E27" s="176">
        <v>12</v>
      </c>
      <c r="F27" s="176">
        <v>3</v>
      </c>
      <c r="G27" s="178" t="s">
        <v>920</v>
      </c>
      <c r="H27" s="193">
        <v>2</v>
      </c>
      <c r="I27" s="193">
        <v>6</v>
      </c>
      <c r="J27" s="193">
        <v>3</v>
      </c>
      <c r="K27" s="193">
        <v>8</v>
      </c>
      <c r="L27" s="181" t="s">
        <v>712</v>
      </c>
      <c r="M27" s="182" t="s">
        <v>703</v>
      </c>
      <c r="N27" s="198">
        <v>25046</v>
      </c>
      <c r="O27" s="198">
        <v>57611</v>
      </c>
      <c r="P27" s="198">
        <v>746</v>
      </c>
      <c r="X27" s="477">
        <v>45538</v>
      </c>
      <c r="Y27" s="472" t="s">
        <v>921</v>
      </c>
      <c r="Z27" s="215" t="s">
        <v>897</v>
      </c>
      <c r="AA27" s="354">
        <v>27608.95</v>
      </c>
      <c r="AB27" s="349"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7" s="350" t="e">
        <f xml:space="preserve"> Consumptions!#REF! + (Consumptions!#REF! * Consumptions!#REF!) + (Consumptions!#REF! * Consumptions!#REF!) + (Consumptions!#REF! * Consumptions!#REF!)</f>
        <v>#REF!</v>
      </c>
      <c r="AD27" s="351">
        <v>27584.05</v>
      </c>
      <c r="AE27" s="486"/>
    </row>
    <row r="28" spans="1:32" ht="45.75" customHeight="1">
      <c r="A28" s="174">
        <v>45337</v>
      </c>
      <c r="B28" s="178">
        <v>78</v>
      </c>
      <c r="C28" s="176">
        <v>28</v>
      </c>
      <c r="D28" s="176" t="s">
        <v>54</v>
      </c>
      <c r="E28" s="176">
        <v>12</v>
      </c>
      <c r="F28" s="176">
        <v>3</v>
      </c>
      <c r="G28" s="178" t="s">
        <v>922</v>
      </c>
      <c r="H28" s="193">
        <v>2</v>
      </c>
      <c r="I28" s="193">
        <v>6</v>
      </c>
      <c r="J28" s="193">
        <v>3</v>
      </c>
      <c r="K28" s="193">
        <v>7</v>
      </c>
      <c r="L28" s="181" t="s">
        <v>712</v>
      </c>
      <c r="M28" s="182" t="s">
        <v>703</v>
      </c>
      <c r="N28" s="198">
        <v>23865</v>
      </c>
      <c r="O28" s="198">
        <v>54224</v>
      </c>
      <c r="P28" s="198">
        <v>711</v>
      </c>
      <c r="X28" s="478"/>
      <c r="Y28" s="483"/>
      <c r="Z28" s="218" t="s">
        <v>898</v>
      </c>
      <c r="AA28" s="356">
        <v>74833</v>
      </c>
      <c r="AB28" s="22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8" s="222" t="e">
        <f xml:space="preserve"> Consumptions!#REF! + (Consumptions!#REF! * Consumptions!#REF!) + (Consumptions!#REF! * Consumptions!#REF!) + (Consumptions!#REF! * Consumptions!#REF!)</f>
        <v>#REF!</v>
      </c>
      <c r="AD28" s="357">
        <v>74706.710000000006</v>
      </c>
    </row>
    <row r="29" spans="1:32" ht="45.75" customHeight="1" thickBot="1">
      <c r="A29" s="174">
        <v>45338</v>
      </c>
      <c r="B29" s="176" t="s">
        <v>54</v>
      </c>
      <c r="C29" s="176" t="s">
        <v>54</v>
      </c>
      <c r="D29" s="176" t="s">
        <v>54</v>
      </c>
      <c r="E29" s="176" t="s">
        <v>54</v>
      </c>
      <c r="F29" s="176" t="s">
        <v>54</v>
      </c>
      <c r="G29" s="178" t="s">
        <v>894</v>
      </c>
      <c r="H29" s="193" t="s">
        <v>54</v>
      </c>
      <c r="I29" s="193" t="s">
        <v>54</v>
      </c>
      <c r="J29" s="193" t="s">
        <v>54</v>
      </c>
      <c r="K29" s="193" t="s">
        <v>54</v>
      </c>
      <c r="L29" s="181" t="s">
        <v>54</v>
      </c>
      <c r="M29" s="182" t="s">
        <v>28</v>
      </c>
      <c r="N29" s="198">
        <v>3075</v>
      </c>
      <c r="O29" s="198">
        <v>1719</v>
      </c>
      <c r="P29" s="198" t="s">
        <v>418</v>
      </c>
      <c r="X29" s="479"/>
      <c r="Y29" s="484"/>
      <c r="Z29" s="219" t="s">
        <v>900</v>
      </c>
      <c r="AA29" s="353">
        <v>1025</v>
      </c>
      <c r="AB29" s="34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9" s="341" t="e">
        <f xml:space="preserve"> Consumptions!#REF! + (Consumptions!#REF! * Consumptions!#REF!) + (Consumptions!#REF! * Consumptions!#REF!)</f>
        <v>#REF!</v>
      </c>
      <c r="AD29" s="342">
        <v>1017.96</v>
      </c>
    </row>
    <row r="30" spans="1:32" ht="45.75" customHeight="1">
      <c r="A30" s="174">
        <v>45339</v>
      </c>
      <c r="B30" s="176" t="s">
        <v>54</v>
      </c>
      <c r="C30" s="176" t="s">
        <v>54</v>
      </c>
      <c r="D30" s="176" t="s">
        <v>54</v>
      </c>
      <c r="E30" s="176" t="s">
        <v>54</v>
      </c>
      <c r="F30" s="176" t="s">
        <v>54</v>
      </c>
      <c r="G30" s="178" t="s">
        <v>894</v>
      </c>
      <c r="H30" s="193" t="s">
        <v>54</v>
      </c>
      <c r="I30" s="193" t="s">
        <v>54</v>
      </c>
      <c r="J30" s="193" t="s">
        <v>54</v>
      </c>
      <c r="K30" s="193" t="s">
        <v>54</v>
      </c>
      <c r="L30" s="181" t="s">
        <v>54</v>
      </c>
      <c r="M30" s="182" t="s">
        <v>28</v>
      </c>
      <c r="N30" s="198">
        <v>592</v>
      </c>
      <c r="O30" s="198" t="s">
        <v>418</v>
      </c>
      <c r="P30" s="198" t="s">
        <v>418</v>
      </c>
      <c r="X30" s="469">
        <v>45565</v>
      </c>
      <c r="Y30" s="472" t="s">
        <v>923</v>
      </c>
      <c r="Z30" s="215" t="s">
        <v>897</v>
      </c>
      <c r="AA30" s="354">
        <v>11579.26</v>
      </c>
      <c r="AB30" s="349"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30" s="350" t="e">
        <f xml:space="preserve"> Consumptions!#REF! + (Consumptions!#REF! * Consumptions!#REF!) + (Consumptions!#REF! * Consumptions!#REF!) + (Consumptions!#REF! * Consumptions!#REF!)</f>
        <v>#REF!</v>
      </c>
      <c r="AD30" s="351">
        <v>11879.49</v>
      </c>
      <c r="AE30" s="486"/>
      <c r="AF30" s="46"/>
    </row>
    <row r="31" spans="1:32" ht="45.75" customHeight="1">
      <c r="A31" s="174">
        <v>45340</v>
      </c>
      <c r="B31" s="176" t="s">
        <v>54</v>
      </c>
      <c r="C31" s="176" t="s">
        <v>54</v>
      </c>
      <c r="D31" s="176" t="s">
        <v>54</v>
      </c>
      <c r="E31" s="176" t="s">
        <v>54</v>
      </c>
      <c r="F31" s="176" t="s">
        <v>54</v>
      </c>
      <c r="G31" s="178" t="s">
        <v>894</v>
      </c>
      <c r="H31" s="193" t="s">
        <v>54</v>
      </c>
      <c r="I31" s="193" t="s">
        <v>54</v>
      </c>
      <c r="J31" s="193" t="s">
        <v>54</v>
      </c>
      <c r="K31" s="193" t="s">
        <v>54</v>
      </c>
      <c r="L31" s="181" t="s">
        <v>54</v>
      </c>
      <c r="M31" s="182" t="s">
        <v>28</v>
      </c>
      <c r="N31" s="198">
        <v>654</v>
      </c>
      <c r="O31" s="198" t="s">
        <v>418</v>
      </c>
      <c r="P31" s="198" t="s">
        <v>418</v>
      </c>
      <c r="X31" s="475"/>
      <c r="Y31" s="473"/>
      <c r="Z31" s="218" t="s">
        <v>898</v>
      </c>
      <c r="AA31" s="356">
        <v>22330</v>
      </c>
      <c r="AB31" s="22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31" s="214" t="e">
        <f xml:space="preserve"> Consumptions!#REF! + (Consumptions!#REF! * Consumptions!#REF!) + (Consumptions!#REF! * Consumptions!#REF!) + (Consumptions!#REF! * Consumptions!#REF!)</f>
        <v>#REF!</v>
      </c>
      <c r="AD31" s="339">
        <v>20802.759999999998</v>
      </c>
    </row>
    <row r="32" spans="1:32" ht="45.75" customHeight="1" thickBot="1">
      <c r="A32" s="174">
        <v>45341</v>
      </c>
      <c r="B32" s="176" t="s">
        <v>54</v>
      </c>
      <c r="C32" s="176" t="s">
        <v>54</v>
      </c>
      <c r="D32" s="176" t="s">
        <v>54</v>
      </c>
      <c r="E32" s="176" t="s">
        <v>54</v>
      </c>
      <c r="F32" s="176" t="s">
        <v>54</v>
      </c>
      <c r="G32" s="178" t="s">
        <v>924</v>
      </c>
      <c r="H32" s="193">
        <v>1</v>
      </c>
      <c r="I32" s="193">
        <v>4</v>
      </c>
      <c r="J32" s="193">
        <v>2</v>
      </c>
      <c r="K32" s="193">
        <v>0</v>
      </c>
      <c r="L32" s="181" t="s">
        <v>54</v>
      </c>
      <c r="M32" s="182" t="s">
        <v>703</v>
      </c>
      <c r="N32" s="198">
        <v>2660</v>
      </c>
      <c r="O32" s="198" t="s">
        <v>418</v>
      </c>
      <c r="P32" s="198">
        <v>11</v>
      </c>
      <c r="X32" s="476"/>
      <c r="Y32" s="474"/>
      <c r="Z32" s="217" t="s">
        <v>900</v>
      </c>
      <c r="AA32" s="353">
        <v>80</v>
      </c>
      <c r="AB32" s="358"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32" s="341" t="e">
        <f xml:space="preserve"> Consumptions!#REF! + (Consumptions!#REF! * Consumptions!#REF!) + (Consumptions!#REF! * Consumptions!#REF!)</f>
        <v>#REF!</v>
      </c>
      <c r="AD32" s="342">
        <v>80.7</v>
      </c>
    </row>
    <row r="33" spans="1:16" ht="45.75" customHeight="1">
      <c r="A33" s="174">
        <v>45342</v>
      </c>
      <c r="B33" s="176" t="s">
        <v>54</v>
      </c>
      <c r="C33" s="176" t="s">
        <v>54</v>
      </c>
      <c r="D33" s="176" t="s">
        <v>54</v>
      </c>
      <c r="E33" s="176" t="s">
        <v>54</v>
      </c>
      <c r="F33" s="176" t="s">
        <v>54</v>
      </c>
      <c r="G33" s="178" t="s">
        <v>894</v>
      </c>
      <c r="H33" s="193" t="s">
        <v>54</v>
      </c>
      <c r="I33" s="193" t="s">
        <v>54</v>
      </c>
      <c r="J33" s="193" t="s">
        <v>54</v>
      </c>
      <c r="K33" s="193" t="s">
        <v>54</v>
      </c>
      <c r="L33" s="181" t="s">
        <v>54</v>
      </c>
      <c r="M33" s="182" t="s">
        <v>28</v>
      </c>
      <c r="N33" s="198">
        <v>556</v>
      </c>
      <c r="O33" s="198" t="s">
        <v>418</v>
      </c>
      <c r="P33" s="198" t="s">
        <v>418</v>
      </c>
    </row>
    <row r="34" spans="1:16" ht="45.75" customHeight="1">
      <c r="A34" s="174">
        <v>45343</v>
      </c>
      <c r="B34" s="176" t="s">
        <v>54</v>
      </c>
      <c r="C34" s="176" t="s">
        <v>54</v>
      </c>
      <c r="D34" s="176" t="s">
        <v>54</v>
      </c>
      <c r="E34" s="176" t="s">
        <v>54</v>
      </c>
      <c r="F34" s="176" t="s">
        <v>54</v>
      </c>
      <c r="G34" s="178" t="s">
        <v>925</v>
      </c>
      <c r="H34" s="193">
        <v>1</v>
      </c>
      <c r="I34" s="193">
        <v>5</v>
      </c>
      <c r="J34" s="193">
        <v>2</v>
      </c>
      <c r="K34" s="193">
        <v>0</v>
      </c>
      <c r="L34" s="181" t="s">
        <v>54</v>
      </c>
      <c r="M34" s="182" t="s">
        <v>703</v>
      </c>
      <c r="N34" s="198">
        <v>2758</v>
      </c>
      <c r="O34" s="198" t="s">
        <v>418</v>
      </c>
      <c r="P34" s="198" t="s">
        <v>418</v>
      </c>
    </row>
    <row r="35" spans="1:16" ht="45.75" customHeight="1">
      <c r="A35" s="174">
        <v>45344</v>
      </c>
      <c r="B35" s="176" t="s">
        <v>54</v>
      </c>
      <c r="C35" s="176" t="s">
        <v>54</v>
      </c>
      <c r="D35" s="176" t="s">
        <v>54</v>
      </c>
      <c r="E35" s="176" t="s">
        <v>54</v>
      </c>
      <c r="F35" s="176" t="s">
        <v>54</v>
      </c>
      <c r="G35" s="178" t="s">
        <v>894</v>
      </c>
      <c r="H35" s="193" t="s">
        <v>54</v>
      </c>
      <c r="I35" s="193" t="s">
        <v>54</v>
      </c>
      <c r="J35" s="193" t="s">
        <v>54</v>
      </c>
      <c r="K35" s="193" t="s">
        <v>54</v>
      </c>
      <c r="L35" s="181" t="s">
        <v>54</v>
      </c>
      <c r="M35" s="182" t="s">
        <v>28</v>
      </c>
      <c r="N35" s="198">
        <v>551</v>
      </c>
      <c r="O35" s="198" t="s">
        <v>418</v>
      </c>
      <c r="P35" s="198" t="s">
        <v>418</v>
      </c>
    </row>
    <row r="36" spans="1:16" ht="45.75" customHeight="1">
      <c r="A36" s="174">
        <v>45345</v>
      </c>
      <c r="B36" s="176" t="s">
        <v>54</v>
      </c>
      <c r="C36" s="176" t="s">
        <v>54</v>
      </c>
      <c r="D36" s="176" t="s">
        <v>54</v>
      </c>
      <c r="E36" s="176" t="s">
        <v>54</v>
      </c>
      <c r="F36" s="176" t="s">
        <v>54</v>
      </c>
      <c r="G36" s="178" t="s">
        <v>894</v>
      </c>
      <c r="H36" s="193" t="s">
        <v>54</v>
      </c>
      <c r="I36" s="193" t="s">
        <v>54</v>
      </c>
      <c r="J36" s="193" t="s">
        <v>54</v>
      </c>
      <c r="K36" s="193" t="s">
        <v>54</v>
      </c>
      <c r="L36" s="181" t="s">
        <v>54</v>
      </c>
      <c r="M36" s="182" t="s">
        <v>28</v>
      </c>
      <c r="N36" s="198">
        <v>637</v>
      </c>
      <c r="O36" s="198" t="s">
        <v>418</v>
      </c>
      <c r="P36" s="198" t="s">
        <v>418</v>
      </c>
    </row>
    <row r="37" spans="1:16" ht="45.75" customHeight="1">
      <c r="A37" s="174">
        <v>45346</v>
      </c>
      <c r="B37" s="176" t="s">
        <v>54</v>
      </c>
      <c r="C37" s="176" t="s">
        <v>54</v>
      </c>
      <c r="D37" s="176" t="s">
        <v>54</v>
      </c>
      <c r="E37" s="176" t="s">
        <v>54</v>
      </c>
      <c r="F37" s="176" t="s">
        <v>54</v>
      </c>
      <c r="G37" s="178" t="s">
        <v>925</v>
      </c>
      <c r="H37" s="193">
        <v>1</v>
      </c>
      <c r="I37" s="193">
        <v>5</v>
      </c>
      <c r="J37" s="193">
        <v>2</v>
      </c>
      <c r="K37" s="193">
        <v>0</v>
      </c>
      <c r="L37" s="181" t="s">
        <v>54</v>
      </c>
      <c r="M37" s="182" t="s">
        <v>703</v>
      </c>
      <c r="N37" s="198">
        <v>2882</v>
      </c>
      <c r="O37" s="198" t="s">
        <v>418</v>
      </c>
      <c r="P37" s="198" t="s">
        <v>418</v>
      </c>
    </row>
    <row r="38" spans="1:16" ht="45.75" customHeight="1">
      <c r="A38" s="174">
        <v>45347</v>
      </c>
      <c r="B38" s="176" t="s">
        <v>54</v>
      </c>
      <c r="C38" s="176" t="s">
        <v>54</v>
      </c>
      <c r="D38" s="176" t="s">
        <v>54</v>
      </c>
      <c r="E38" s="176" t="s">
        <v>54</v>
      </c>
      <c r="F38" s="176" t="s">
        <v>54</v>
      </c>
      <c r="G38" s="178" t="s">
        <v>54</v>
      </c>
      <c r="H38" s="193" t="s">
        <v>54</v>
      </c>
      <c r="I38" s="193" t="s">
        <v>54</v>
      </c>
      <c r="J38" s="193" t="s">
        <v>54</v>
      </c>
      <c r="K38" s="193" t="s">
        <v>54</v>
      </c>
      <c r="L38" s="181" t="s">
        <v>54</v>
      </c>
      <c r="M38" s="182" t="s">
        <v>28</v>
      </c>
      <c r="N38" s="198">
        <v>647</v>
      </c>
      <c r="O38" s="198" t="s">
        <v>418</v>
      </c>
      <c r="P38" s="198" t="s">
        <v>418</v>
      </c>
    </row>
    <row r="39" spans="1:16" ht="45.75" customHeight="1">
      <c r="A39" s="174">
        <v>45348</v>
      </c>
      <c r="B39" s="178" t="s">
        <v>926</v>
      </c>
      <c r="C39" s="176">
        <v>28</v>
      </c>
      <c r="D39" s="176" t="s">
        <v>54</v>
      </c>
      <c r="E39" s="176">
        <v>6</v>
      </c>
      <c r="F39" s="176">
        <v>3</v>
      </c>
      <c r="G39" s="178" t="s">
        <v>927</v>
      </c>
      <c r="H39" s="193">
        <v>3</v>
      </c>
      <c r="I39" s="193">
        <v>6</v>
      </c>
      <c r="J39" s="193">
        <v>3</v>
      </c>
      <c r="K39" s="193">
        <v>5</v>
      </c>
      <c r="L39" s="184" t="s">
        <v>928</v>
      </c>
      <c r="M39" s="182" t="s">
        <v>703</v>
      </c>
      <c r="N39" s="198">
        <v>18878</v>
      </c>
      <c r="O39" s="198">
        <v>48646</v>
      </c>
      <c r="P39" s="198">
        <v>619</v>
      </c>
    </row>
    <row r="40" spans="1:16" ht="45.75" customHeight="1">
      <c r="A40" s="174">
        <v>45349</v>
      </c>
      <c r="B40" s="178" t="s">
        <v>929</v>
      </c>
      <c r="C40" s="176">
        <v>21</v>
      </c>
      <c r="D40" s="176" t="s">
        <v>54</v>
      </c>
      <c r="E40" s="176">
        <v>8</v>
      </c>
      <c r="F40" s="176">
        <v>3</v>
      </c>
      <c r="G40" s="178" t="s">
        <v>930</v>
      </c>
      <c r="H40" s="193">
        <v>3</v>
      </c>
      <c r="I40" s="193">
        <v>7</v>
      </c>
      <c r="J40" s="193">
        <v>3</v>
      </c>
      <c r="K40" s="193">
        <v>5</v>
      </c>
      <c r="L40" s="184" t="s">
        <v>928</v>
      </c>
      <c r="M40" s="182" t="s">
        <v>703</v>
      </c>
      <c r="N40" s="198">
        <v>24153</v>
      </c>
      <c r="O40" s="198">
        <v>45156</v>
      </c>
      <c r="P40" s="198">
        <v>586</v>
      </c>
    </row>
    <row r="41" spans="1:16" ht="45.75" customHeight="1">
      <c r="A41" s="174">
        <v>45350</v>
      </c>
      <c r="B41" s="178" t="s">
        <v>931</v>
      </c>
      <c r="C41" s="176">
        <v>18</v>
      </c>
      <c r="D41" s="176" t="s">
        <v>54</v>
      </c>
      <c r="E41" s="176">
        <v>6</v>
      </c>
      <c r="F41" s="176">
        <v>3</v>
      </c>
      <c r="G41" s="178" t="s">
        <v>932</v>
      </c>
      <c r="H41" s="193">
        <v>2</v>
      </c>
      <c r="I41" s="193">
        <v>6</v>
      </c>
      <c r="J41" s="193">
        <v>3</v>
      </c>
      <c r="K41" s="193">
        <v>5</v>
      </c>
      <c r="L41" s="184" t="s">
        <v>928</v>
      </c>
      <c r="M41" s="182" t="s">
        <v>703</v>
      </c>
      <c r="N41" s="198">
        <v>23147</v>
      </c>
      <c r="O41" s="198">
        <v>43425</v>
      </c>
      <c r="P41" s="198">
        <v>506</v>
      </c>
    </row>
    <row r="42" spans="1:16" ht="45.75" customHeight="1">
      <c r="A42" s="174">
        <v>45351</v>
      </c>
      <c r="B42" s="176">
        <v>93</v>
      </c>
      <c r="C42" s="176">
        <v>19</v>
      </c>
      <c r="D42" s="176" t="s">
        <v>54</v>
      </c>
      <c r="E42" s="176">
        <v>8</v>
      </c>
      <c r="F42" s="176">
        <v>3</v>
      </c>
      <c r="G42" s="178" t="s">
        <v>894</v>
      </c>
      <c r="H42" s="193">
        <v>2</v>
      </c>
      <c r="I42" s="193">
        <v>5</v>
      </c>
      <c r="J42" s="193">
        <v>3</v>
      </c>
      <c r="K42" s="193">
        <v>5</v>
      </c>
      <c r="L42" s="181" t="s">
        <v>712</v>
      </c>
      <c r="M42" s="182" t="s">
        <v>703</v>
      </c>
      <c r="N42" s="198">
        <v>23402</v>
      </c>
      <c r="O42" s="198">
        <v>37187</v>
      </c>
      <c r="P42" s="198">
        <v>416</v>
      </c>
    </row>
    <row r="43" spans="1:16" ht="45.75" customHeight="1">
      <c r="A43" s="174">
        <v>45352</v>
      </c>
      <c r="B43" s="176">
        <v>105</v>
      </c>
      <c r="C43" s="176">
        <v>20</v>
      </c>
      <c r="D43" s="176" t="s">
        <v>54</v>
      </c>
      <c r="E43" s="176">
        <v>8</v>
      </c>
      <c r="F43" s="176">
        <v>3</v>
      </c>
      <c r="G43" s="178" t="s">
        <v>933</v>
      </c>
      <c r="H43" s="193">
        <v>2</v>
      </c>
      <c r="I43" s="193">
        <v>6</v>
      </c>
      <c r="J43" s="193">
        <v>3</v>
      </c>
      <c r="K43" s="193">
        <v>5</v>
      </c>
      <c r="L43" s="184" t="s">
        <v>928</v>
      </c>
      <c r="M43" s="182" t="s">
        <v>703</v>
      </c>
      <c r="N43" s="198">
        <v>23316</v>
      </c>
      <c r="O43" s="198">
        <v>43875</v>
      </c>
      <c r="P43" s="198">
        <v>530</v>
      </c>
    </row>
    <row r="44" spans="1:16" ht="45.75" customHeight="1">
      <c r="A44" s="174">
        <v>45353</v>
      </c>
      <c r="B44" s="176">
        <v>102</v>
      </c>
      <c r="C44" s="176">
        <v>24</v>
      </c>
      <c r="D44" s="176" t="s">
        <v>54</v>
      </c>
      <c r="E44" s="176">
        <v>8</v>
      </c>
      <c r="F44" s="176">
        <v>2</v>
      </c>
      <c r="G44" s="178" t="s">
        <v>934</v>
      </c>
      <c r="H44" s="193">
        <v>1</v>
      </c>
      <c r="I44" s="193">
        <v>5</v>
      </c>
      <c r="J44" s="193">
        <v>2</v>
      </c>
      <c r="K44" s="193">
        <v>5</v>
      </c>
      <c r="L44" s="184" t="s">
        <v>928</v>
      </c>
      <c r="M44" s="182" t="s">
        <v>703</v>
      </c>
      <c r="N44" s="198">
        <v>23047</v>
      </c>
      <c r="O44" s="198">
        <v>45897</v>
      </c>
      <c r="P44" s="198">
        <v>601</v>
      </c>
    </row>
    <row r="45" spans="1:16" ht="45.75" customHeight="1">
      <c r="A45" s="174">
        <v>45354</v>
      </c>
      <c r="B45" s="176">
        <v>95</v>
      </c>
      <c r="C45" s="176">
        <v>26</v>
      </c>
      <c r="D45" s="176" t="s">
        <v>54</v>
      </c>
      <c r="E45" s="176">
        <v>8</v>
      </c>
      <c r="F45" s="176">
        <v>3</v>
      </c>
      <c r="G45" s="178" t="s">
        <v>935</v>
      </c>
      <c r="H45" s="193">
        <v>1</v>
      </c>
      <c r="I45" s="193">
        <v>5</v>
      </c>
      <c r="J45" s="193">
        <v>2</v>
      </c>
      <c r="K45" s="193">
        <v>5</v>
      </c>
      <c r="L45" s="184" t="s">
        <v>928</v>
      </c>
      <c r="M45" s="182" t="s">
        <v>703</v>
      </c>
      <c r="N45" s="198">
        <v>22557</v>
      </c>
      <c r="O45" s="198">
        <v>49390</v>
      </c>
      <c r="P45" s="198">
        <v>610</v>
      </c>
    </row>
    <row r="46" spans="1:16" ht="45.75" customHeight="1">
      <c r="A46" s="174">
        <v>45355</v>
      </c>
      <c r="B46" s="176">
        <v>67</v>
      </c>
      <c r="C46" s="176">
        <v>24</v>
      </c>
      <c r="D46" s="176" t="s">
        <v>54</v>
      </c>
      <c r="E46" s="176">
        <v>8</v>
      </c>
      <c r="F46" s="176">
        <v>2</v>
      </c>
      <c r="G46" s="178" t="s">
        <v>936</v>
      </c>
      <c r="H46" s="193">
        <v>2</v>
      </c>
      <c r="I46" s="193">
        <v>6</v>
      </c>
      <c r="J46" s="193">
        <v>2</v>
      </c>
      <c r="K46" s="193">
        <v>5</v>
      </c>
      <c r="L46" s="184" t="s">
        <v>928</v>
      </c>
      <c r="M46" s="182" t="s">
        <v>703</v>
      </c>
      <c r="N46" s="198">
        <v>21073</v>
      </c>
      <c r="O46" s="198">
        <v>41567</v>
      </c>
      <c r="P46" s="198">
        <v>502</v>
      </c>
    </row>
    <row r="47" spans="1:16" ht="45.75" customHeight="1">
      <c r="A47" s="174">
        <v>45356</v>
      </c>
      <c r="B47" s="176" t="s">
        <v>54</v>
      </c>
      <c r="C47" s="176" t="s">
        <v>54</v>
      </c>
      <c r="D47" s="176" t="s">
        <v>54</v>
      </c>
      <c r="E47" s="176" t="s">
        <v>54</v>
      </c>
      <c r="F47" s="176" t="s">
        <v>54</v>
      </c>
      <c r="G47" s="178" t="s">
        <v>894</v>
      </c>
      <c r="H47" s="193">
        <v>1</v>
      </c>
      <c r="I47" s="193">
        <v>1</v>
      </c>
      <c r="J47" s="193">
        <v>0</v>
      </c>
      <c r="K47" s="193">
        <v>0</v>
      </c>
      <c r="L47" s="181" t="s">
        <v>54</v>
      </c>
      <c r="M47" s="185" t="s">
        <v>109</v>
      </c>
      <c r="N47" s="198">
        <v>2144</v>
      </c>
      <c r="O47" s="198">
        <v>9497</v>
      </c>
      <c r="P47" s="198">
        <v>17</v>
      </c>
    </row>
    <row r="48" spans="1:16" ht="45.75" customHeight="1">
      <c r="A48" s="174">
        <v>45357</v>
      </c>
      <c r="B48" s="176" t="s">
        <v>54</v>
      </c>
      <c r="C48" s="176" t="s">
        <v>54</v>
      </c>
      <c r="D48" s="176" t="s">
        <v>54</v>
      </c>
      <c r="E48" s="176" t="s">
        <v>54</v>
      </c>
      <c r="F48" s="176" t="s">
        <v>54</v>
      </c>
      <c r="G48" s="178" t="s">
        <v>894</v>
      </c>
      <c r="H48" s="193">
        <v>1</v>
      </c>
      <c r="I48" s="193">
        <v>0</v>
      </c>
      <c r="J48" s="193">
        <v>0</v>
      </c>
      <c r="K48" s="193">
        <v>0</v>
      </c>
      <c r="L48" s="181" t="s">
        <v>735</v>
      </c>
      <c r="M48" s="185" t="s">
        <v>28</v>
      </c>
      <c r="N48" s="198">
        <v>784</v>
      </c>
      <c r="O48" s="198">
        <v>6</v>
      </c>
      <c r="P48" s="198">
        <v>10</v>
      </c>
    </row>
    <row r="49" spans="1:16" ht="45.75" customHeight="1">
      <c r="A49" s="174">
        <v>45358</v>
      </c>
      <c r="B49" s="176" t="s">
        <v>54</v>
      </c>
      <c r="C49" s="176" t="s">
        <v>54</v>
      </c>
      <c r="D49" s="176" t="s">
        <v>54</v>
      </c>
      <c r="E49" s="176" t="s">
        <v>54</v>
      </c>
      <c r="F49" s="176" t="s">
        <v>54</v>
      </c>
      <c r="G49" s="178" t="s">
        <v>894</v>
      </c>
      <c r="H49" s="193" t="s">
        <v>54</v>
      </c>
      <c r="I49" s="193" t="s">
        <v>54</v>
      </c>
      <c r="J49" s="193" t="s">
        <v>54</v>
      </c>
      <c r="K49" s="193" t="s">
        <v>54</v>
      </c>
      <c r="L49" s="181" t="s">
        <v>54</v>
      </c>
      <c r="M49" s="182" t="s">
        <v>28</v>
      </c>
      <c r="N49" s="198">
        <v>741</v>
      </c>
      <c r="O49" s="198" t="s">
        <v>418</v>
      </c>
      <c r="P49" s="198" t="s">
        <v>418</v>
      </c>
    </row>
    <row r="50" spans="1:16" ht="45.75" customHeight="1">
      <c r="A50" s="174">
        <v>45359</v>
      </c>
      <c r="B50" s="176" t="s">
        <v>54</v>
      </c>
      <c r="C50" s="176" t="s">
        <v>54</v>
      </c>
      <c r="D50" s="176" t="s">
        <v>54</v>
      </c>
      <c r="E50" s="176" t="s">
        <v>54</v>
      </c>
      <c r="F50" s="176" t="s">
        <v>54</v>
      </c>
      <c r="G50" s="178" t="s">
        <v>937</v>
      </c>
      <c r="H50" s="193">
        <v>1</v>
      </c>
      <c r="I50" s="193">
        <v>4</v>
      </c>
      <c r="J50" s="193">
        <v>1</v>
      </c>
      <c r="K50" s="193">
        <v>0</v>
      </c>
      <c r="L50" s="181" t="s">
        <v>737</v>
      </c>
      <c r="M50" s="182" t="s">
        <v>738</v>
      </c>
      <c r="N50" s="198">
        <v>2626</v>
      </c>
      <c r="O50" s="198" t="s">
        <v>418</v>
      </c>
      <c r="P50" s="198">
        <v>11</v>
      </c>
    </row>
    <row r="51" spans="1:16" ht="45.75" customHeight="1">
      <c r="A51" s="174">
        <v>45360</v>
      </c>
      <c r="B51" s="176" t="s">
        <v>54</v>
      </c>
      <c r="C51" s="176" t="s">
        <v>54</v>
      </c>
      <c r="D51" s="176" t="s">
        <v>54</v>
      </c>
      <c r="E51" s="176" t="s">
        <v>54</v>
      </c>
      <c r="F51" s="176" t="s">
        <v>54</v>
      </c>
      <c r="G51" s="178" t="s">
        <v>894</v>
      </c>
      <c r="H51" s="193" t="s">
        <v>54</v>
      </c>
      <c r="I51" s="193" t="s">
        <v>54</v>
      </c>
      <c r="J51" s="193" t="s">
        <v>54</v>
      </c>
      <c r="K51" s="193" t="s">
        <v>54</v>
      </c>
      <c r="L51" s="181" t="s">
        <v>54</v>
      </c>
      <c r="M51" s="182" t="s">
        <v>28</v>
      </c>
      <c r="N51" s="198">
        <v>114</v>
      </c>
      <c r="O51" s="198">
        <v>0</v>
      </c>
      <c r="P51" s="198">
        <v>0</v>
      </c>
    </row>
    <row r="52" spans="1:16" ht="45.75" customHeight="1">
      <c r="A52" s="174">
        <v>45361</v>
      </c>
      <c r="B52" s="176" t="s">
        <v>54</v>
      </c>
      <c r="C52" s="176" t="s">
        <v>54</v>
      </c>
      <c r="D52" s="176" t="s">
        <v>54</v>
      </c>
      <c r="E52" s="176" t="s">
        <v>54</v>
      </c>
      <c r="F52" s="176" t="s">
        <v>54</v>
      </c>
      <c r="G52" s="178" t="s">
        <v>894</v>
      </c>
      <c r="H52" s="193" t="s">
        <v>54</v>
      </c>
      <c r="I52" s="193" t="s">
        <v>54</v>
      </c>
      <c r="J52" s="193" t="s">
        <v>54</v>
      </c>
      <c r="K52" s="193" t="s">
        <v>54</v>
      </c>
      <c r="L52" s="181" t="s">
        <v>54</v>
      </c>
      <c r="M52" s="182" t="s">
        <v>28</v>
      </c>
      <c r="N52" s="198">
        <v>162</v>
      </c>
      <c r="O52" s="198">
        <v>0</v>
      </c>
      <c r="P52" s="198">
        <v>0</v>
      </c>
    </row>
    <row r="53" spans="1:16" ht="45.75" customHeight="1">
      <c r="A53" s="174">
        <v>45362</v>
      </c>
      <c r="B53" s="176" t="s">
        <v>54</v>
      </c>
      <c r="C53" s="176" t="s">
        <v>54</v>
      </c>
      <c r="D53" s="176" t="s">
        <v>54</v>
      </c>
      <c r="E53" s="176" t="s">
        <v>54</v>
      </c>
      <c r="F53" s="176" t="s">
        <v>54</v>
      </c>
      <c r="G53" s="178" t="s">
        <v>938</v>
      </c>
      <c r="H53" s="193">
        <v>2</v>
      </c>
      <c r="I53" s="193">
        <v>5</v>
      </c>
      <c r="J53" s="193">
        <v>0</v>
      </c>
      <c r="K53" s="193">
        <v>0</v>
      </c>
      <c r="L53" s="181" t="s">
        <v>740</v>
      </c>
      <c r="M53" s="182" t="s">
        <v>703</v>
      </c>
      <c r="N53" s="198">
        <v>3566</v>
      </c>
      <c r="O53" s="198" t="s">
        <v>418</v>
      </c>
      <c r="P53" s="198">
        <v>7</v>
      </c>
    </row>
    <row r="54" spans="1:16" ht="45.75" customHeight="1">
      <c r="A54" s="174">
        <v>45363</v>
      </c>
      <c r="B54" s="176" t="s">
        <v>54</v>
      </c>
      <c r="C54" s="176" t="s">
        <v>54</v>
      </c>
      <c r="D54" s="176" t="s">
        <v>54</v>
      </c>
      <c r="E54" s="176" t="s">
        <v>54</v>
      </c>
      <c r="F54" s="176" t="s">
        <v>54</v>
      </c>
      <c r="G54" s="178" t="s">
        <v>894</v>
      </c>
      <c r="H54" s="193" t="s">
        <v>54</v>
      </c>
      <c r="I54" s="193" t="s">
        <v>54</v>
      </c>
      <c r="J54" s="193" t="s">
        <v>54</v>
      </c>
      <c r="K54" s="193" t="s">
        <v>54</v>
      </c>
      <c r="L54" s="181" t="s">
        <v>54</v>
      </c>
      <c r="M54" s="182" t="s">
        <v>28</v>
      </c>
      <c r="N54" s="198">
        <v>865</v>
      </c>
      <c r="O54" s="198" t="s">
        <v>418</v>
      </c>
      <c r="P54" s="198" t="s">
        <v>418</v>
      </c>
    </row>
    <row r="55" spans="1:16" ht="45.75" customHeight="1">
      <c r="A55" s="174">
        <v>45364</v>
      </c>
      <c r="B55" s="176" t="s">
        <v>54</v>
      </c>
      <c r="C55" s="176" t="s">
        <v>54</v>
      </c>
      <c r="D55" s="176" t="s">
        <v>54</v>
      </c>
      <c r="E55" s="176" t="s">
        <v>54</v>
      </c>
      <c r="F55" s="176" t="s">
        <v>54</v>
      </c>
      <c r="G55" s="178" t="s">
        <v>894</v>
      </c>
      <c r="H55" s="193" t="s">
        <v>54</v>
      </c>
      <c r="I55" s="193" t="s">
        <v>54</v>
      </c>
      <c r="J55" s="193" t="s">
        <v>54</v>
      </c>
      <c r="K55" s="193" t="s">
        <v>54</v>
      </c>
      <c r="L55" s="181" t="s">
        <v>741</v>
      </c>
      <c r="M55" s="182" t="s">
        <v>28</v>
      </c>
      <c r="N55" s="198">
        <v>1201</v>
      </c>
      <c r="O55" s="198" t="s">
        <v>418</v>
      </c>
      <c r="P55" s="198">
        <v>8</v>
      </c>
    </row>
    <row r="56" spans="1:16" ht="45.75" customHeight="1">
      <c r="A56" s="174">
        <v>45365</v>
      </c>
      <c r="B56" s="176">
        <v>70</v>
      </c>
      <c r="C56" s="176">
        <v>28</v>
      </c>
      <c r="D56" s="176" t="s">
        <v>54</v>
      </c>
      <c r="E56" s="176">
        <v>8</v>
      </c>
      <c r="F56" s="176">
        <v>3</v>
      </c>
      <c r="G56" s="178" t="s">
        <v>894</v>
      </c>
      <c r="H56" s="193">
        <v>2</v>
      </c>
      <c r="I56" s="193">
        <v>6</v>
      </c>
      <c r="J56" s="193">
        <v>2</v>
      </c>
      <c r="K56" s="193">
        <v>5</v>
      </c>
      <c r="L56" s="181" t="s">
        <v>712</v>
      </c>
      <c r="M56" s="182" t="s">
        <v>703</v>
      </c>
      <c r="N56" s="198">
        <v>19584</v>
      </c>
      <c r="O56" s="198">
        <v>48141</v>
      </c>
      <c r="P56" s="198">
        <v>535</v>
      </c>
    </row>
    <row r="57" spans="1:16" ht="45.75" customHeight="1">
      <c r="A57" s="174">
        <v>45366</v>
      </c>
      <c r="B57" s="176">
        <v>96</v>
      </c>
      <c r="C57" s="176">
        <v>27</v>
      </c>
      <c r="D57" s="176" t="s">
        <v>54</v>
      </c>
      <c r="E57" s="176">
        <v>5</v>
      </c>
      <c r="F57" s="176">
        <v>2</v>
      </c>
      <c r="G57" s="178" t="s">
        <v>939</v>
      </c>
      <c r="H57" s="193">
        <v>2</v>
      </c>
      <c r="I57" s="193">
        <v>5</v>
      </c>
      <c r="J57" s="193">
        <v>2</v>
      </c>
      <c r="K57" s="193">
        <v>5</v>
      </c>
      <c r="L57" s="181" t="s">
        <v>712</v>
      </c>
      <c r="M57" s="182" t="s">
        <v>703</v>
      </c>
      <c r="N57" s="198">
        <v>22665</v>
      </c>
      <c r="O57" s="198">
        <v>43734</v>
      </c>
      <c r="P57" s="198">
        <v>537</v>
      </c>
    </row>
    <row r="58" spans="1:16" ht="45.75" customHeight="1">
      <c r="A58" s="174">
        <v>45367</v>
      </c>
      <c r="B58" s="176">
        <v>166</v>
      </c>
      <c r="C58" s="176">
        <v>24</v>
      </c>
      <c r="D58" s="176" t="s">
        <v>54</v>
      </c>
      <c r="E58" s="176">
        <v>7</v>
      </c>
      <c r="F58" s="176">
        <v>3</v>
      </c>
      <c r="G58" s="178" t="s">
        <v>894</v>
      </c>
      <c r="H58" s="199" t="s">
        <v>940</v>
      </c>
      <c r="I58" s="193">
        <v>5</v>
      </c>
      <c r="J58" s="193">
        <v>2</v>
      </c>
      <c r="K58" s="193">
        <v>5</v>
      </c>
      <c r="L58" s="181" t="s">
        <v>712</v>
      </c>
      <c r="M58" s="182" t="s">
        <v>703</v>
      </c>
      <c r="N58" s="198">
        <v>22866</v>
      </c>
      <c r="O58" s="198">
        <v>45298</v>
      </c>
      <c r="P58" s="198">
        <v>537</v>
      </c>
    </row>
    <row r="59" spans="1:16" ht="45.75" customHeight="1">
      <c r="A59" s="174">
        <v>45368</v>
      </c>
      <c r="B59" s="176">
        <v>102</v>
      </c>
      <c r="C59" s="176">
        <v>25</v>
      </c>
      <c r="D59" s="176" t="s">
        <v>54</v>
      </c>
      <c r="E59" s="176">
        <v>6</v>
      </c>
      <c r="F59" s="176">
        <v>3</v>
      </c>
      <c r="G59" s="178" t="s">
        <v>894</v>
      </c>
      <c r="H59" s="193">
        <v>1</v>
      </c>
      <c r="I59" s="193">
        <v>5</v>
      </c>
      <c r="J59" s="193">
        <v>2</v>
      </c>
      <c r="K59" s="193">
        <v>5</v>
      </c>
      <c r="L59" s="181" t="s">
        <v>712</v>
      </c>
      <c r="M59" s="182" t="s">
        <v>703</v>
      </c>
      <c r="N59" s="198">
        <v>22702</v>
      </c>
      <c r="O59" s="198">
        <v>49637</v>
      </c>
      <c r="P59" s="198">
        <v>637</v>
      </c>
    </row>
    <row r="60" spans="1:16" ht="45.75" customHeight="1">
      <c r="A60" s="174">
        <v>45369</v>
      </c>
      <c r="B60" s="176">
        <v>94</v>
      </c>
      <c r="C60" s="176">
        <v>24</v>
      </c>
      <c r="D60" s="176" t="s">
        <v>54</v>
      </c>
      <c r="E60" s="176">
        <v>8</v>
      </c>
      <c r="F60" s="176">
        <v>3</v>
      </c>
      <c r="G60" s="178" t="s">
        <v>941</v>
      </c>
      <c r="H60" s="193">
        <v>3</v>
      </c>
      <c r="I60" s="193">
        <v>5</v>
      </c>
      <c r="J60" s="193">
        <v>2</v>
      </c>
      <c r="K60" s="193">
        <v>5</v>
      </c>
      <c r="L60" s="181" t="s">
        <v>712</v>
      </c>
      <c r="M60" s="182" t="s">
        <v>703</v>
      </c>
      <c r="N60" s="198">
        <v>22684</v>
      </c>
      <c r="O60" s="198">
        <v>42340</v>
      </c>
      <c r="P60" s="198">
        <v>530</v>
      </c>
    </row>
    <row r="61" spans="1:16" ht="45.75" customHeight="1">
      <c r="A61" s="174">
        <v>45370</v>
      </c>
      <c r="B61" s="176">
        <v>89</v>
      </c>
      <c r="C61" s="176">
        <v>20</v>
      </c>
      <c r="D61" s="176" t="s">
        <v>54</v>
      </c>
      <c r="E61" s="176">
        <v>8</v>
      </c>
      <c r="F61" s="176">
        <v>3</v>
      </c>
      <c r="G61" s="178" t="s">
        <v>894</v>
      </c>
      <c r="H61" s="193">
        <v>2</v>
      </c>
      <c r="I61" s="193">
        <v>5</v>
      </c>
      <c r="J61" s="193">
        <v>2</v>
      </c>
      <c r="K61" s="193">
        <v>5</v>
      </c>
      <c r="L61" s="184" t="s">
        <v>745</v>
      </c>
      <c r="M61" s="182" t="s">
        <v>703</v>
      </c>
      <c r="N61" s="198">
        <v>20879</v>
      </c>
      <c r="O61" s="198">
        <v>40399</v>
      </c>
      <c r="P61" s="198">
        <v>472</v>
      </c>
    </row>
    <row r="62" spans="1:16" ht="45.75" customHeight="1">
      <c r="A62" s="174">
        <v>45371</v>
      </c>
      <c r="B62" s="176" t="s">
        <v>54</v>
      </c>
      <c r="C62" s="176" t="s">
        <v>54</v>
      </c>
      <c r="D62" s="176" t="s">
        <v>54</v>
      </c>
      <c r="E62" s="176" t="s">
        <v>54</v>
      </c>
      <c r="F62" s="176" t="s">
        <v>54</v>
      </c>
      <c r="G62" s="178" t="s">
        <v>894</v>
      </c>
      <c r="H62" s="193" t="s">
        <v>54</v>
      </c>
      <c r="I62" s="193" t="s">
        <v>54</v>
      </c>
      <c r="J62" s="193" t="s">
        <v>54</v>
      </c>
      <c r="K62" s="193" t="s">
        <v>54</v>
      </c>
      <c r="L62" s="181" t="s">
        <v>54</v>
      </c>
      <c r="M62" s="182" t="s">
        <v>28</v>
      </c>
      <c r="N62" s="198">
        <v>1477</v>
      </c>
      <c r="O62" s="198">
        <v>2230</v>
      </c>
      <c r="P62" s="198">
        <v>8</v>
      </c>
    </row>
    <row r="63" spans="1:16" ht="45.75" customHeight="1">
      <c r="A63" s="174">
        <v>45372</v>
      </c>
      <c r="B63" s="176" t="s">
        <v>54</v>
      </c>
      <c r="C63" s="176" t="s">
        <v>54</v>
      </c>
      <c r="D63" s="176" t="s">
        <v>54</v>
      </c>
      <c r="E63" s="176" t="s">
        <v>54</v>
      </c>
      <c r="F63" s="176" t="s">
        <v>54</v>
      </c>
      <c r="G63" s="178" t="s">
        <v>894</v>
      </c>
      <c r="H63" s="193" t="s">
        <v>54</v>
      </c>
      <c r="I63" s="193" t="s">
        <v>54</v>
      </c>
      <c r="J63" s="193" t="s">
        <v>54</v>
      </c>
      <c r="K63" s="193" t="s">
        <v>54</v>
      </c>
      <c r="L63" s="181" t="s">
        <v>130</v>
      </c>
      <c r="M63" s="182" t="s">
        <v>703</v>
      </c>
      <c r="N63" s="198">
        <v>838</v>
      </c>
      <c r="O63" s="198">
        <v>0</v>
      </c>
      <c r="P63" s="198">
        <v>0</v>
      </c>
    </row>
    <row r="64" spans="1:16" ht="45.75" customHeight="1">
      <c r="A64" s="174">
        <v>45373</v>
      </c>
      <c r="B64" s="176" t="s">
        <v>54</v>
      </c>
      <c r="C64" s="176" t="s">
        <v>54</v>
      </c>
      <c r="D64" s="176" t="s">
        <v>54</v>
      </c>
      <c r="E64" s="176" t="s">
        <v>54</v>
      </c>
      <c r="F64" s="176" t="s">
        <v>54</v>
      </c>
      <c r="G64" s="178" t="s">
        <v>938</v>
      </c>
      <c r="H64" s="199" t="s">
        <v>942</v>
      </c>
      <c r="I64" s="199" t="s">
        <v>943</v>
      </c>
      <c r="J64" s="199" t="s">
        <v>944</v>
      </c>
      <c r="K64" s="193">
        <v>0</v>
      </c>
      <c r="L64" s="181" t="s">
        <v>749</v>
      </c>
      <c r="M64" s="182" t="s">
        <v>703</v>
      </c>
      <c r="N64" s="198">
        <v>2601</v>
      </c>
      <c r="O64" s="198">
        <v>0</v>
      </c>
      <c r="P64" s="198">
        <v>0</v>
      </c>
    </row>
    <row r="65" spans="1:16" ht="45.75" customHeight="1">
      <c r="A65" s="174">
        <v>45374</v>
      </c>
      <c r="B65" s="176" t="s">
        <v>54</v>
      </c>
      <c r="C65" s="176" t="s">
        <v>54</v>
      </c>
      <c r="D65" s="176" t="s">
        <v>54</v>
      </c>
      <c r="E65" s="176" t="s">
        <v>54</v>
      </c>
      <c r="F65" s="176" t="s">
        <v>54</v>
      </c>
      <c r="G65" s="178" t="s">
        <v>894</v>
      </c>
      <c r="H65" s="193" t="s">
        <v>54</v>
      </c>
      <c r="I65" s="193" t="s">
        <v>54</v>
      </c>
      <c r="J65" s="193" t="s">
        <v>54</v>
      </c>
      <c r="K65" s="193" t="s">
        <v>54</v>
      </c>
      <c r="L65" s="181" t="s">
        <v>54</v>
      </c>
      <c r="M65" s="182" t="s">
        <v>28</v>
      </c>
      <c r="N65" s="198">
        <v>495</v>
      </c>
      <c r="O65" s="198">
        <v>0</v>
      </c>
      <c r="P65" s="198">
        <v>0</v>
      </c>
    </row>
    <row r="66" spans="1:16" ht="45.75" customHeight="1">
      <c r="A66" s="174">
        <v>45375</v>
      </c>
      <c r="B66" s="176" t="s">
        <v>54</v>
      </c>
      <c r="C66" s="176" t="s">
        <v>54</v>
      </c>
      <c r="D66" s="176" t="s">
        <v>54</v>
      </c>
      <c r="E66" s="176" t="s">
        <v>54</v>
      </c>
      <c r="F66" s="176" t="s">
        <v>54</v>
      </c>
      <c r="G66" s="178" t="s">
        <v>894</v>
      </c>
      <c r="H66" s="193" t="s">
        <v>54</v>
      </c>
      <c r="I66" s="193" t="s">
        <v>54</v>
      </c>
      <c r="J66" s="193" t="s">
        <v>54</v>
      </c>
      <c r="K66" s="193" t="s">
        <v>54</v>
      </c>
      <c r="L66" s="181" t="s">
        <v>54</v>
      </c>
      <c r="M66" s="182" t="s">
        <v>28</v>
      </c>
      <c r="N66" s="198">
        <v>329</v>
      </c>
      <c r="O66" s="198">
        <v>0</v>
      </c>
      <c r="P66" s="198">
        <v>0</v>
      </c>
    </row>
    <row r="67" spans="1:16" ht="45.75" customHeight="1">
      <c r="A67" s="174">
        <v>45376</v>
      </c>
      <c r="B67" s="176" t="s">
        <v>54</v>
      </c>
      <c r="C67" s="176" t="s">
        <v>54</v>
      </c>
      <c r="D67" s="176" t="s">
        <v>54</v>
      </c>
      <c r="E67" s="176" t="s">
        <v>54</v>
      </c>
      <c r="F67" s="176" t="s">
        <v>54</v>
      </c>
      <c r="G67" s="178" t="s">
        <v>938</v>
      </c>
      <c r="H67" s="199" t="s">
        <v>945</v>
      </c>
      <c r="I67" s="199" t="s">
        <v>943</v>
      </c>
      <c r="J67" s="199" t="s">
        <v>944</v>
      </c>
      <c r="K67" s="193">
        <v>0</v>
      </c>
      <c r="L67" s="181" t="s">
        <v>54</v>
      </c>
      <c r="M67" s="182" t="s">
        <v>703</v>
      </c>
      <c r="N67" s="198">
        <v>2376</v>
      </c>
      <c r="O67" s="198">
        <v>0</v>
      </c>
      <c r="P67" s="198">
        <v>0</v>
      </c>
    </row>
    <row r="68" spans="1:16" ht="45.75" customHeight="1">
      <c r="A68" s="174">
        <v>45377</v>
      </c>
      <c r="B68" s="178" t="s">
        <v>54</v>
      </c>
      <c r="C68" s="176" t="s">
        <v>54</v>
      </c>
      <c r="D68" s="176" t="s">
        <v>54</v>
      </c>
      <c r="E68" s="176" t="s">
        <v>54</v>
      </c>
      <c r="F68" s="176" t="s">
        <v>54</v>
      </c>
      <c r="G68" s="178" t="s">
        <v>894</v>
      </c>
      <c r="H68" s="193" t="s">
        <v>54</v>
      </c>
      <c r="I68" s="193" t="s">
        <v>54</v>
      </c>
      <c r="J68" s="193" t="s">
        <v>54</v>
      </c>
      <c r="K68" s="193" t="s">
        <v>54</v>
      </c>
      <c r="L68" s="181" t="s">
        <v>54</v>
      </c>
      <c r="M68" s="182" t="s">
        <v>28</v>
      </c>
      <c r="N68" s="198">
        <v>654</v>
      </c>
      <c r="O68" s="198">
        <v>0</v>
      </c>
      <c r="P68" s="198">
        <v>0</v>
      </c>
    </row>
    <row r="69" spans="1:16" ht="45.75" customHeight="1">
      <c r="A69" s="174">
        <v>45378</v>
      </c>
      <c r="B69" s="176" t="s">
        <v>54</v>
      </c>
      <c r="C69" s="176" t="s">
        <v>54</v>
      </c>
      <c r="D69" s="176" t="s">
        <v>54</v>
      </c>
      <c r="E69" s="176" t="s">
        <v>54</v>
      </c>
      <c r="F69" s="176" t="s">
        <v>54</v>
      </c>
      <c r="G69" s="178" t="s">
        <v>938</v>
      </c>
      <c r="H69" s="199" t="s">
        <v>945</v>
      </c>
      <c r="I69" s="199" t="s">
        <v>943</v>
      </c>
      <c r="J69" s="199" t="s">
        <v>944</v>
      </c>
      <c r="K69" s="193">
        <v>0</v>
      </c>
      <c r="L69" s="181" t="s">
        <v>54</v>
      </c>
      <c r="M69" s="182" t="s">
        <v>703</v>
      </c>
      <c r="N69" s="198">
        <v>3048</v>
      </c>
      <c r="O69" s="198">
        <v>0</v>
      </c>
      <c r="P69" s="198">
        <v>0</v>
      </c>
    </row>
    <row r="70" spans="1:16" ht="45.75" customHeight="1">
      <c r="A70" s="174">
        <v>45379</v>
      </c>
      <c r="B70" s="176" t="s">
        <v>54</v>
      </c>
      <c r="C70" s="176" t="s">
        <v>54</v>
      </c>
      <c r="D70" s="176" t="s">
        <v>54</v>
      </c>
      <c r="E70" s="176" t="s">
        <v>54</v>
      </c>
      <c r="F70" s="176" t="s">
        <v>54</v>
      </c>
      <c r="G70" s="178" t="s">
        <v>894</v>
      </c>
      <c r="H70" s="193" t="s">
        <v>54</v>
      </c>
      <c r="I70" s="193" t="s">
        <v>54</v>
      </c>
      <c r="J70" s="193" t="s">
        <v>54</v>
      </c>
      <c r="K70" s="193" t="s">
        <v>54</v>
      </c>
      <c r="L70" s="181" t="s">
        <v>54</v>
      </c>
      <c r="M70" s="182" t="s">
        <v>28</v>
      </c>
      <c r="N70" s="198">
        <v>713</v>
      </c>
      <c r="O70" s="198">
        <v>0</v>
      </c>
      <c r="P70" s="198">
        <v>0</v>
      </c>
    </row>
    <row r="71" spans="1:16" ht="45.75" customHeight="1">
      <c r="A71" s="174">
        <v>45380</v>
      </c>
      <c r="B71" s="178">
        <v>110</v>
      </c>
      <c r="C71" s="176">
        <v>27</v>
      </c>
      <c r="D71" s="176" t="s">
        <v>54</v>
      </c>
      <c r="E71" s="176">
        <v>10</v>
      </c>
      <c r="F71" s="176">
        <v>3</v>
      </c>
      <c r="G71" s="178" t="s">
        <v>946</v>
      </c>
      <c r="H71" s="193">
        <v>1</v>
      </c>
      <c r="I71" s="193">
        <v>6</v>
      </c>
      <c r="J71" s="193">
        <v>2</v>
      </c>
      <c r="K71" s="193">
        <v>5</v>
      </c>
      <c r="L71" s="181" t="s">
        <v>712</v>
      </c>
      <c r="M71" s="182" t="s">
        <v>703</v>
      </c>
      <c r="N71" s="198">
        <v>22217</v>
      </c>
      <c r="O71" s="198" t="s">
        <v>54</v>
      </c>
      <c r="P71" s="198">
        <v>602</v>
      </c>
    </row>
    <row r="72" spans="1:16" ht="45.75" customHeight="1">
      <c r="A72" s="174">
        <v>45381</v>
      </c>
      <c r="B72" s="176">
        <v>98</v>
      </c>
      <c r="C72" s="176">
        <v>26</v>
      </c>
      <c r="D72" s="176" t="s">
        <v>54</v>
      </c>
      <c r="E72" s="176">
        <v>7</v>
      </c>
      <c r="F72" s="176">
        <v>3</v>
      </c>
      <c r="G72" s="178" t="s">
        <v>894</v>
      </c>
      <c r="H72" s="193">
        <v>1</v>
      </c>
      <c r="I72" s="193">
        <v>5</v>
      </c>
      <c r="J72" s="193">
        <v>2</v>
      </c>
      <c r="K72" s="193">
        <v>5</v>
      </c>
      <c r="L72" s="181" t="s">
        <v>712</v>
      </c>
      <c r="M72" s="182" t="s">
        <v>703</v>
      </c>
      <c r="N72" s="198">
        <v>22983</v>
      </c>
      <c r="O72" s="198">
        <v>48498</v>
      </c>
      <c r="P72" s="198">
        <v>535</v>
      </c>
    </row>
    <row r="73" spans="1:16" ht="45.75" customHeight="1">
      <c r="A73" s="174">
        <v>45382</v>
      </c>
      <c r="B73" s="176">
        <v>89</v>
      </c>
      <c r="C73" s="176">
        <v>27</v>
      </c>
      <c r="D73" s="176" t="s">
        <v>54</v>
      </c>
      <c r="E73" s="176">
        <v>6</v>
      </c>
      <c r="F73" s="176">
        <v>3</v>
      </c>
      <c r="G73" s="178" t="s">
        <v>894</v>
      </c>
      <c r="H73" s="193">
        <v>1</v>
      </c>
      <c r="I73" s="193">
        <v>5</v>
      </c>
      <c r="J73" s="193">
        <v>2</v>
      </c>
      <c r="K73" s="193">
        <v>5</v>
      </c>
      <c r="L73" s="181" t="s">
        <v>712</v>
      </c>
      <c r="M73" s="182" t="s">
        <v>703</v>
      </c>
      <c r="N73" s="198">
        <v>24128</v>
      </c>
      <c r="O73" s="198">
        <v>52470</v>
      </c>
      <c r="P73" s="198">
        <v>656</v>
      </c>
    </row>
    <row r="74" spans="1:16" ht="45.75" customHeight="1">
      <c r="A74" s="174">
        <v>45383</v>
      </c>
      <c r="B74" s="176">
        <v>100</v>
      </c>
      <c r="C74" s="176">
        <v>28</v>
      </c>
      <c r="D74" s="176" t="s">
        <v>54</v>
      </c>
      <c r="E74" s="176">
        <v>6</v>
      </c>
      <c r="F74" s="176">
        <v>3</v>
      </c>
      <c r="G74" s="178" t="s">
        <v>894</v>
      </c>
      <c r="H74" s="199" t="s">
        <v>947</v>
      </c>
      <c r="I74" s="193">
        <v>5</v>
      </c>
      <c r="J74" s="193">
        <v>2</v>
      </c>
      <c r="K74" s="193">
        <v>5</v>
      </c>
      <c r="L74" s="181" t="s">
        <v>712</v>
      </c>
      <c r="M74" s="182" t="s">
        <v>703</v>
      </c>
      <c r="N74" s="198">
        <v>23089</v>
      </c>
      <c r="O74" s="198">
        <v>53512</v>
      </c>
      <c r="P74" s="198">
        <v>678</v>
      </c>
    </row>
    <row r="75" spans="1:16" ht="45.75" customHeight="1">
      <c r="A75" s="174">
        <v>45384</v>
      </c>
      <c r="B75" s="176">
        <v>98</v>
      </c>
      <c r="C75" s="176">
        <v>28</v>
      </c>
      <c r="D75" s="176" t="s">
        <v>54</v>
      </c>
      <c r="E75" s="176">
        <v>8</v>
      </c>
      <c r="F75" s="176">
        <v>3</v>
      </c>
      <c r="G75" s="178" t="s">
        <v>894</v>
      </c>
      <c r="H75" s="193">
        <v>3</v>
      </c>
      <c r="I75" s="193">
        <v>5</v>
      </c>
      <c r="J75" s="193">
        <v>2</v>
      </c>
      <c r="K75" s="193">
        <v>5</v>
      </c>
      <c r="L75" s="181" t="s">
        <v>712</v>
      </c>
      <c r="M75" s="182" t="s">
        <v>703</v>
      </c>
      <c r="N75" s="198">
        <v>24137</v>
      </c>
      <c r="O75" s="198">
        <v>52831</v>
      </c>
      <c r="P75" s="198">
        <v>655</v>
      </c>
    </row>
    <row r="76" spans="1:16" ht="45.75" customHeight="1">
      <c r="A76" s="174">
        <v>45385</v>
      </c>
      <c r="B76" s="176">
        <v>96</v>
      </c>
      <c r="C76" s="176">
        <v>30</v>
      </c>
      <c r="D76" s="176" t="s">
        <v>54</v>
      </c>
      <c r="E76" s="176">
        <v>7</v>
      </c>
      <c r="F76" s="176">
        <v>3</v>
      </c>
      <c r="G76" s="178" t="s">
        <v>894</v>
      </c>
      <c r="H76" s="199" t="s">
        <v>948</v>
      </c>
      <c r="I76" s="193">
        <v>5</v>
      </c>
      <c r="J76" s="193">
        <v>2</v>
      </c>
      <c r="K76" s="193">
        <v>5</v>
      </c>
      <c r="L76" s="181" t="s">
        <v>712</v>
      </c>
      <c r="M76" s="182" t="s">
        <v>703</v>
      </c>
      <c r="N76" s="198">
        <v>23741</v>
      </c>
      <c r="O76" s="198">
        <v>50730</v>
      </c>
      <c r="P76" s="198">
        <v>642</v>
      </c>
    </row>
    <row r="77" spans="1:16" ht="45.75" customHeight="1">
      <c r="A77" s="174">
        <v>45386</v>
      </c>
      <c r="B77" s="176">
        <v>91</v>
      </c>
      <c r="C77" s="176">
        <v>29</v>
      </c>
      <c r="D77" s="176" t="s">
        <v>54</v>
      </c>
      <c r="E77" s="176">
        <v>12</v>
      </c>
      <c r="F77" s="176">
        <v>3</v>
      </c>
      <c r="G77" s="178" t="s">
        <v>894</v>
      </c>
      <c r="H77" s="193">
        <v>3</v>
      </c>
      <c r="I77" s="193">
        <v>5</v>
      </c>
      <c r="J77" s="193">
        <v>2</v>
      </c>
      <c r="K77" s="193">
        <v>5</v>
      </c>
      <c r="L77" s="181" t="s">
        <v>712</v>
      </c>
      <c r="M77" s="182" t="s">
        <v>703</v>
      </c>
      <c r="N77" s="198">
        <v>22959</v>
      </c>
      <c r="O77" s="198">
        <v>52042</v>
      </c>
      <c r="P77" s="198">
        <v>614</v>
      </c>
    </row>
    <row r="78" spans="1:16" ht="45.75" customHeight="1">
      <c r="A78" s="174">
        <v>45387</v>
      </c>
      <c r="B78" s="176">
        <v>64</v>
      </c>
      <c r="C78" s="176">
        <v>20</v>
      </c>
      <c r="D78" s="176" t="s">
        <v>54</v>
      </c>
      <c r="E78" s="176">
        <v>8</v>
      </c>
      <c r="F78" s="176">
        <v>3</v>
      </c>
      <c r="G78" s="178" t="s">
        <v>894</v>
      </c>
      <c r="H78" s="193">
        <v>3</v>
      </c>
      <c r="I78" s="193">
        <v>5</v>
      </c>
      <c r="J78" s="193">
        <v>2</v>
      </c>
      <c r="K78" s="193">
        <v>5</v>
      </c>
      <c r="L78" s="181" t="s">
        <v>712</v>
      </c>
      <c r="M78" s="182" t="s">
        <v>703</v>
      </c>
      <c r="N78" s="198">
        <v>23506</v>
      </c>
      <c r="O78" s="198">
        <v>51071</v>
      </c>
      <c r="P78" s="198">
        <v>639</v>
      </c>
    </row>
    <row r="79" spans="1:16" ht="45.75" customHeight="1">
      <c r="A79" s="174">
        <v>45388</v>
      </c>
      <c r="B79" s="176">
        <v>92</v>
      </c>
      <c r="C79" s="176">
        <v>20</v>
      </c>
      <c r="D79" s="176" t="s">
        <v>54</v>
      </c>
      <c r="E79" s="176">
        <v>8</v>
      </c>
      <c r="F79" s="176">
        <v>3</v>
      </c>
      <c r="G79" s="178" t="s">
        <v>894</v>
      </c>
      <c r="H79" s="193">
        <v>1</v>
      </c>
      <c r="I79" s="193">
        <v>4</v>
      </c>
      <c r="J79" s="193">
        <v>2</v>
      </c>
      <c r="K79" s="193">
        <v>5</v>
      </c>
      <c r="L79" s="181" t="s">
        <v>712</v>
      </c>
      <c r="M79" s="182" t="s">
        <v>703</v>
      </c>
      <c r="N79" s="198">
        <v>23583</v>
      </c>
      <c r="O79" s="198">
        <v>49569</v>
      </c>
      <c r="P79" s="198">
        <v>604</v>
      </c>
    </row>
    <row r="80" spans="1:16" ht="45.75" customHeight="1">
      <c r="A80" s="174">
        <v>45389</v>
      </c>
      <c r="B80" s="176">
        <v>76</v>
      </c>
      <c r="C80" s="176">
        <v>18</v>
      </c>
      <c r="D80" s="176" t="s">
        <v>54</v>
      </c>
      <c r="E80" s="176">
        <v>5</v>
      </c>
      <c r="F80" s="176">
        <v>3</v>
      </c>
      <c r="G80" s="178" t="s">
        <v>894</v>
      </c>
      <c r="H80" s="199" t="s">
        <v>949</v>
      </c>
      <c r="I80" s="193">
        <v>4</v>
      </c>
      <c r="J80" s="193">
        <v>2</v>
      </c>
      <c r="K80" s="193">
        <v>5</v>
      </c>
      <c r="L80" s="181" t="s">
        <v>712</v>
      </c>
      <c r="M80" s="182" t="s">
        <v>703</v>
      </c>
      <c r="N80" s="198">
        <v>22123</v>
      </c>
      <c r="O80" s="198">
        <v>43050</v>
      </c>
      <c r="P80" s="198">
        <v>503</v>
      </c>
    </row>
    <row r="81" spans="1:16" ht="45.75" customHeight="1">
      <c r="A81" s="174">
        <v>45390</v>
      </c>
      <c r="B81" s="176" t="s">
        <v>54</v>
      </c>
      <c r="C81" s="176" t="s">
        <v>54</v>
      </c>
      <c r="D81" s="176" t="s">
        <v>54</v>
      </c>
      <c r="E81" s="176" t="s">
        <v>54</v>
      </c>
      <c r="F81" s="176" t="s">
        <v>54</v>
      </c>
      <c r="G81" s="178" t="s">
        <v>950</v>
      </c>
      <c r="H81" s="193">
        <v>2</v>
      </c>
      <c r="I81" s="193">
        <v>1</v>
      </c>
      <c r="J81" s="193">
        <v>1</v>
      </c>
      <c r="K81" s="199" t="s">
        <v>951</v>
      </c>
      <c r="L81" s="181" t="s">
        <v>757</v>
      </c>
      <c r="M81" s="182" t="s">
        <v>703</v>
      </c>
      <c r="N81" s="198">
        <v>3638</v>
      </c>
      <c r="O81" s="198">
        <v>0</v>
      </c>
      <c r="P81" s="198">
        <v>75</v>
      </c>
    </row>
    <row r="82" spans="1:16" ht="45.75" customHeight="1">
      <c r="A82" s="174">
        <v>45391</v>
      </c>
      <c r="B82" s="176" t="s">
        <v>54</v>
      </c>
      <c r="C82" s="176" t="s">
        <v>54</v>
      </c>
      <c r="D82" s="176" t="s">
        <v>54</v>
      </c>
      <c r="E82" s="176" t="s">
        <v>54</v>
      </c>
      <c r="F82" s="176" t="s">
        <v>54</v>
      </c>
      <c r="G82" s="178" t="s">
        <v>894</v>
      </c>
      <c r="H82" s="193" t="s">
        <v>54</v>
      </c>
      <c r="I82" s="193" t="s">
        <v>54</v>
      </c>
      <c r="J82" s="193" t="s">
        <v>54</v>
      </c>
      <c r="K82" s="193" t="s">
        <v>54</v>
      </c>
      <c r="L82" s="181" t="s">
        <v>54</v>
      </c>
      <c r="M82" s="182" t="s">
        <v>28</v>
      </c>
      <c r="N82" s="198">
        <v>2285</v>
      </c>
      <c r="O82" s="198">
        <v>0</v>
      </c>
      <c r="P82" s="198">
        <v>0</v>
      </c>
    </row>
    <row r="83" spans="1:16" ht="45.75" customHeight="1">
      <c r="A83" s="174">
        <v>45392</v>
      </c>
      <c r="B83" s="176" t="s">
        <v>54</v>
      </c>
      <c r="C83" s="176" t="s">
        <v>54</v>
      </c>
      <c r="D83" s="176" t="s">
        <v>54</v>
      </c>
      <c r="E83" s="176" t="s">
        <v>54</v>
      </c>
      <c r="F83" s="176" t="s">
        <v>54</v>
      </c>
      <c r="G83" s="178" t="s">
        <v>894</v>
      </c>
      <c r="H83" s="193" t="s">
        <v>54</v>
      </c>
      <c r="I83" s="193" t="s">
        <v>54</v>
      </c>
      <c r="J83" s="193" t="s">
        <v>54</v>
      </c>
      <c r="K83" s="193" t="s">
        <v>54</v>
      </c>
      <c r="L83" s="181" t="s">
        <v>54</v>
      </c>
      <c r="M83" s="182" t="s">
        <v>28</v>
      </c>
      <c r="N83" s="198" t="s">
        <v>54</v>
      </c>
      <c r="O83" s="198">
        <v>0</v>
      </c>
      <c r="P83" s="198">
        <v>0</v>
      </c>
    </row>
    <row r="84" spans="1:16" ht="45.75" customHeight="1">
      <c r="A84" s="174">
        <v>45393</v>
      </c>
      <c r="B84" s="176" t="s">
        <v>54</v>
      </c>
      <c r="C84" s="176" t="s">
        <v>54</v>
      </c>
      <c r="D84" s="176" t="s">
        <v>54</v>
      </c>
      <c r="E84" s="176" t="s">
        <v>54</v>
      </c>
      <c r="F84" s="176" t="s">
        <v>54</v>
      </c>
      <c r="G84" s="178" t="s">
        <v>894</v>
      </c>
      <c r="H84" s="193" t="s">
        <v>54</v>
      </c>
      <c r="I84" s="193" t="s">
        <v>54</v>
      </c>
      <c r="J84" s="193" t="s">
        <v>54</v>
      </c>
      <c r="K84" s="193" t="s">
        <v>54</v>
      </c>
      <c r="L84" s="181" t="s">
        <v>54</v>
      </c>
      <c r="M84" s="182" t="s">
        <v>28</v>
      </c>
      <c r="N84" s="198" t="s">
        <v>54</v>
      </c>
      <c r="O84" s="198">
        <v>0</v>
      </c>
      <c r="P84" s="198">
        <v>0</v>
      </c>
    </row>
    <row r="85" spans="1:16" ht="45.75" customHeight="1">
      <c r="A85" s="174">
        <v>45394</v>
      </c>
      <c r="B85" s="176" t="s">
        <v>54</v>
      </c>
      <c r="C85" s="176" t="s">
        <v>54</v>
      </c>
      <c r="D85" s="176" t="s">
        <v>54</v>
      </c>
      <c r="E85" s="176" t="s">
        <v>54</v>
      </c>
      <c r="F85" s="176" t="s">
        <v>54</v>
      </c>
      <c r="G85" s="178" t="s">
        <v>894</v>
      </c>
      <c r="H85" s="193" t="s">
        <v>54</v>
      </c>
      <c r="I85" s="193" t="s">
        <v>54</v>
      </c>
      <c r="J85" s="193" t="s">
        <v>54</v>
      </c>
      <c r="K85" s="193" t="s">
        <v>54</v>
      </c>
      <c r="L85" s="181" t="s">
        <v>54</v>
      </c>
      <c r="M85" s="182" t="s">
        <v>28</v>
      </c>
      <c r="N85" s="198" t="s">
        <v>54</v>
      </c>
      <c r="O85" s="198">
        <v>0</v>
      </c>
      <c r="P85" s="198">
        <v>0</v>
      </c>
    </row>
    <row r="86" spans="1:16" ht="45.75" customHeight="1">
      <c r="A86" s="174">
        <v>45395</v>
      </c>
      <c r="B86" s="176" t="s">
        <v>54</v>
      </c>
      <c r="C86" s="176" t="s">
        <v>54</v>
      </c>
      <c r="D86" s="176" t="s">
        <v>54</v>
      </c>
      <c r="E86" s="176" t="s">
        <v>54</v>
      </c>
      <c r="F86" s="176" t="s">
        <v>54</v>
      </c>
      <c r="G86" s="178" t="s">
        <v>894</v>
      </c>
      <c r="H86" s="193" t="s">
        <v>54</v>
      </c>
      <c r="I86" s="193" t="s">
        <v>54</v>
      </c>
      <c r="J86" s="193" t="s">
        <v>54</v>
      </c>
      <c r="K86" s="193" t="s">
        <v>54</v>
      </c>
      <c r="L86" s="181" t="s">
        <v>54</v>
      </c>
      <c r="M86" s="182" t="s">
        <v>28</v>
      </c>
      <c r="N86" s="198" t="s">
        <v>54</v>
      </c>
      <c r="O86" s="198">
        <v>0</v>
      </c>
      <c r="P86" s="198">
        <v>0</v>
      </c>
    </row>
    <row r="87" spans="1:16" ht="45.75" customHeight="1">
      <c r="A87" s="174">
        <v>45396</v>
      </c>
      <c r="B87" s="176" t="s">
        <v>54</v>
      </c>
      <c r="C87" s="176" t="s">
        <v>54</v>
      </c>
      <c r="D87" s="176" t="s">
        <v>54</v>
      </c>
      <c r="E87" s="176" t="s">
        <v>54</v>
      </c>
      <c r="F87" s="176" t="s">
        <v>54</v>
      </c>
      <c r="G87" s="178" t="s">
        <v>894</v>
      </c>
      <c r="H87" s="193" t="s">
        <v>54</v>
      </c>
      <c r="I87" s="193" t="s">
        <v>54</v>
      </c>
      <c r="J87" s="193" t="s">
        <v>54</v>
      </c>
      <c r="K87" s="193" t="s">
        <v>54</v>
      </c>
      <c r="L87" s="181" t="s">
        <v>54</v>
      </c>
      <c r="M87" s="182" t="s">
        <v>28</v>
      </c>
      <c r="N87" s="198" t="s">
        <v>54</v>
      </c>
      <c r="O87" s="198">
        <v>0</v>
      </c>
      <c r="P87" s="198">
        <v>0</v>
      </c>
    </row>
    <row r="88" spans="1:16" ht="45.75" customHeight="1">
      <c r="A88" s="174">
        <v>45397</v>
      </c>
      <c r="B88" s="176" t="s">
        <v>54</v>
      </c>
      <c r="C88" s="176" t="s">
        <v>54</v>
      </c>
      <c r="D88" s="176" t="s">
        <v>54</v>
      </c>
      <c r="E88" s="176" t="s">
        <v>54</v>
      </c>
      <c r="F88" s="176" t="s">
        <v>54</v>
      </c>
      <c r="G88" s="178" t="s">
        <v>938</v>
      </c>
      <c r="H88" s="199" t="s">
        <v>942</v>
      </c>
      <c r="I88" s="199" t="s">
        <v>952</v>
      </c>
      <c r="J88" s="199" t="s">
        <v>944</v>
      </c>
      <c r="K88" s="193">
        <v>0</v>
      </c>
      <c r="L88" s="181" t="s">
        <v>54</v>
      </c>
      <c r="M88" s="182" t="s">
        <v>703</v>
      </c>
      <c r="N88" s="198">
        <v>1645</v>
      </c>
      <c r="O88" s="198">
        <v>0</v>
      </c>
      <c r="P88" s="198">
        <v>0</v>
      </c>
    </row>
    <row r="89" spans="1:16" ht="45.75" customHeight="1">
      <c r="A89" s="174">
        <v>45398</v>
      </c>
      <c r="B89" s="176" t="s">
        <v>54</v>
      </c>
      <c r="C89" s="176" t="s">
        <v>54</v>
      </c>
      <c r="D89" s="176" t="s">
        <v>54</v>
      </c>
      <c r="E89" s="176" t="s">
        <v>54</v>
      </c>
      <c r="F89" s="176" t="s">
        <v>54</v>
      </c>
      <c r="G89" s="178" t="s">
        <v>894</v>
      </c>
      <c r="H89" s="193" t="s">
        <v>54</v>
      </c>
      <c r="I89" s="193" t="s">
        <v>54</v>
      </c>
      <c r="J89" s="193" t="s">
        <v>54</v>
      </c>
      <c r="K89" s="193" t="s">
        <v>54</v>
      </c>
      <c r="L89" s="181" t="s">
        <v>54</v>
      </c>
      <c r="M89" s="182" t="s">
        <v>28</v>
      </c>
      <c r="N89" s="198">
        <v>614</v>
      </c>
      <c r="O89" s="198">
        <v>0</v>
      </c>
      <c r="P89" s="198">
        <v>0</v>
      </c>
    </row>
    <row r="90" spans="1:16" ht="45.75" customHeight="1">
      <c r="A90" s="174">
        <v>45399</v>
      </c>
      <c r="B90" s="178" t="s">
        <v>54</v>
      </c>
      <c r="C90" s="176" t="s">
        <v>54</v>
      </c>
      <c r="D90" s="176" t="s">
        <v>54</v>
      </c>
      <c r="E90" s="176" t="s">
        <v>54</v>
      </c>
      <c r="F90" s="176" t="s">
        <v>54</v>
      </c>
      <c r="G90" s="178" t="s">
        <v>894</v>
      </c>
      <c r="H90" s="199" t="s">
        <v>54</v>
      </c>
      <c r="I90" s="199" t="s">
        <v>54</v>
      </c>
      <c r="J90" s="199" t="s">
        <v>54</v>
      </c>
      <c r="K90" s="199" t="s">
        <v>54</v>
      </c>
      <c r="L90" s="184" t="s">
        <v>764</v>
      </c>
      <c r="M90" s="182" t="s">
        <v>703</v>
      </c>
      <c r="N90" s="198">
        <v>7724</v>
      </c>
      <c r="O90" s="198">
        <v>14828</v>
      </c>
      <c r="P90" s="198">
        <v>41</v>
      </c>
    </row>
    <row r="91" spans="1:16" ht="45.75" customHeight="1">
      <c r="A91" s="174">
        <v>45400</v>
      </c>
      <c r="B91" s="176">
        <v>78</v>
      </c>
      <c r="C91" s="176">
        <v>18</v>
      </c>
      <c r="D91" s="176">
        <v>5</v>
      </c>
      <c r="E91" s="176">
        <v>5</v>
      </c>
      <c r="F91" s="176">
        <v>2</v>
      </c>
      <c r="G91" s="178" t="s">
        <v>894</v>
      </c>
      <c r="H91" s="193">
        <v>2</v>
      </c>
      <c r="I91" s="193">
        <v>5</v>
      </c>
      <c r="J91" s="193">
        <v>2</v>
      </c>
      <c r="K91" s="193">
        <v>6</v>
      </c>
      <c r="L91" s="184" t="s">
        <v>765</v>
      </c>
      <c r="M91" s="182" t="s">
        <v>703</v>
      </c>
      <c r="N91" s="198">
        <v>24466</v>
      </c>
      <c r="O91" s="198">
        <v>47025</v>
      </c>
      <c r="P91" s="198">
        <v>618</v>
      </c>
    </row>
    <row r="92" spans="1:16" ht="45.75" customHeight="1">
      <c r="A92" s="174">
        <v>45401</v>
      </c>
      <c r="B92" s="176">
        <v>90</v>
      </c>
      <c r="C92" s="176">
        <v>20</v>
      </c>
      <c r="D92" s="176">
        <v>9</v>
      </c>
      <c r="E92" s="176">
        <v>8</v>
      </c>
      <c r="F92" s="176">
        <v>3</v>
      </c>
      <c r="G92" s="178" t="s">
        <v>894</v>
      </c>
      <c r="H92" s="193">
        <v>2</v>
      </c>
      <c r="I92" s="193">
        <v>6</v>
      </c>
      <c r="J92" s="193">
        <v>2</v>
      </c>
      <c r="K92" s="193">
        <v>6</v>
      </c>
      <c r="L92" s="184" t="s">
        <v>765</v>
      </c>
      <c r="M92" s="182" t="s">
        <v>703</v>
      </c>
      <c r="N92" s="198">
        <v>26527</v>
      </c>
      <c r="O92" s="198">
        <v>40136</v>
      </c>
      <c r="P92" s="198">
        <v>480</v>
      </c>
    </row>
    <row r="93" spans="1:16" ht="45.75" customHeight="1">
      <c r="A93" s="174">
        <v>45402</v>
      </c>
      <c r="B93" s="176">
        <v>85</v>
      </c>
      <c r="C93" s="176">
        <v>15</v>
      </c>
      <c r="D93" s="176">
        <v>10</v>
      </c>
      <c r="E93" s="176">
        <v>9</v>
      </c>
      <c r="F93" s="176">
        <v>3</v>
      </c>
      <c r="G93" s="178" t="s">
        <v>894</v>
      </c>
      <c r="H93" s="193">
        <v>2</v>
      </c>
      <c r="I93" s="193">
        <v>5</v>
      </c>
      <c r="J93" s="193">
        <v>3</v>
      </c>
      <c r="K93" s="193">
        <v>6</v>
      </c>
      <c r="L93" s="184" t="s">
        <v>765</v>
      </c>
      <c r="M93" s="182" t="s">
        <v>703</v>
      </c>
      <c r="N93" s="198">
        <v>25625</v>
      </c>
      <c r="O93" s="198">
        <v>43184</v>
      </c>
      <c r="P93" s="198">
        <v>499</v>
      </c>
    </row>
    <row r="94" spans="1:16" ht="45.75" customHeight="1">
      <c r="A94" s="174">
        <v>45403</v>
      </c>
      <c r="B94" s="176">
        <v>90</v>
      </c>
      <c r="C94" s="176">
        <v>15</v>
      </c>
      <c r="D94" s="176">
        <v>10</v>
      </c>
      <c r="E94" s="176">
        <v>9</v>
      </c>
      <c r="F94" s="176">
        <v>3</v>
      </c>
      <c r="G94" s="178" t="s">
        <v>894</v>
      </c>
      <c r="H94" s="193">
        <v>2</v>
      </c>
      <c r="I94" s="193">
        <v>5</v>
      </c>
      <c r="J94" s="193">
        <v>2</v>
      </c>
      <c r="K94" s="193">
        <v>6</v>
      </c>
      <c r="L94" s="184" t="s">
        <v>765</v>
      </c>
      <c r="M94" s="182" t="s">
        <v>703</v>
      </c>
      <c r="N94" s="198">
        <v>25481</v>
      </c>
      <c r="O94" s="198">
        <v>50339</v>
      </c>
      <c r="P94" s="198">
        <v>610</v>
      </c>
    </row>
    <row r="95" spans="1:16" ht="45.75" customHeight="1">
      <c r="A95" s="174">
        <v>45404</v>
      </c>
      <c r="B95" s="176">
        <v>78</v>
      </c>
      <c r="C95" s="176">
        <v>20</v>
      </c>
      <c r="D95" s="176">
        <v>10</v>
      </c>
      <c r="E95" s="176">
        <v>6</v>
      </c>
      <c r="F95" s="176">
        <v>1</v>
      </c>
      <c r="G95" s="178" t="s">
        <v>894</v>
      </c>
      <c r="H95" s="193">
        <v>3</v>
      </c>
      <c r="I95" s="193">
        <v>6</v>
      </c>
      <c r="J95" s="193">
        <v>2</v>
      </c>
      <c r="K95" s="193">
        <v>6</v>
      </c>
      <c r="L95" s="184" t="s">
        <v>765</v>
      </c>
      <c r="M95" s="182" t="s">
        <v>703</v>
      </c>
      <c r="N95" s="198">
        <v>24947</v>
      </c>
      <c r="O95" s="198">
        <v>43877</v>
      </c>
      <c r="P95" s="198">
        <v>502</v>
      </c>
    </row>
    <row r="96" spans="1:16" ht="45.75" customHeight="1">
      <c r="A96" s="174">
        <v>45405</v>
      </c>
      <c r="B96" s="176" t="s">
        <v>54</v>
      </c>
      <c r="C96" s="176" t="s">
        <v>54</v>
      </c>
      <c r="D96" s="176" t="s">
        <v>54</v>
      </c>
      <c r="E96" s="176" t="s">
        <v>54</v>
      </c>
      <c r="F96" s="176" t="s">
        <v>54</v>
      </c>
      <c r="G96" s="178" t="s">
        <v>894</v>
      </c>
      <c r="H96" s="193" t="s">
        <v>54</v>
      </c>
      <c r="I96" s="193" t="s">
        <v>54</v>
      </c>
      <c r="J96" s="193" t="s">
        <v>54</v>
      </c>
      <c r="K96" s="193" t="s">
        <v>54</v>
      </c>
      <c r="L96" s="181" t="s">
        <v>54</v>
      </c>
      <c r="M96" s="182" t="s">
        <v>28</v>
      </c>
      <c r="N96" s="198">
        <v>613</v>
      </c>
      <c r="O96" s="198">
        <v>0</v>
      </c>
      <c r="P96" s="198">
        <v>0</v>
      </c>
    </row>
    <row r="97" spans="1:16" ht="45.75" customHeight="1">
      <c r="A97" s="174">
        <v>45406</v>
      </c>
      <c r="B97" s="178" t="s">
        <v>953</v>
      </c>
      <c r="C97" s="176">
        <v>19</v>
      </c>
      <c r="D97" s="176">
        <v>10</v>
      </c>
      <c r="E97" s="176">
        <v>5</v>
      </c>
      <c r="F97" s="176">
        <v>3</v>
      </c>
      <c r="G97" s="178" t="s">
        <v>927</v>
      </c>
      <c r="H97" s="193">
        <v>3</v>
      </c>
      <c r="I97" s="199" t="s">
        <v>954</v>
      </c>
      <c r="J97" s="193">
        <v>2</v>
      </c>
      <c r="K97" s="193">
        <v>6</v>
      </c>
      <c r="L97" s="184" t="s">
        <v>765</v>
      </c>
      <c r="M97" s="182" t="s">
        <v>703</v>
      </c>
      <c r="N97" s="198">
        <v>22653</v>
      </c>
      <c r="O97" s="198">
        <v>47315</v>
      </c>
      <c r="P97" s="198">
        <v>591</v>
      </c>
    </row>
    <row r="98" spans="1:16" ht="45.75" customHeight="1">
      <c r="A98" s="174">
        <v>45407</v>
      </c>
      <c r="B98" s="178" t="s">
        <v>955</v>
      </c>
      <c r="C98" s="176">
        <v>19</v>
      </c>
      <c r="D98" s="176">
        <v>10</v>
      </c>
      <c r="E98" s="176">
        <v>6</v>
      </c>
      <c r="F98" s="176">
        <v>3</v>
      </c>
      <c r="G98" s="178" t="s">
        <v>894</v>
      </c>
      <c r="H98" s="193">
        <v>3</v>
      </c>
      <c r="I98" s="193">
        <v>5</v>
      </c>
      <c r="J98" s="193">
        <v>2</v>
      </c>
      <c r="K98" s="193">
        <v>6</v>
      </c>
      <c r="L98" s="184" t="s">
        <v>765</v>
      </c>
      <c r="M98" s="182" t="s">
        <v>703</v>
      </c>
      <c r="N98" s="198">
        <v>25107</v>
      </c>
      <c r="O98" s="198">
        <v>56359</v>
      </c>
      <c r="P98" s="198">
        <v>649</v>
      </c>
    </row>
    <row r="99" spans="1:16" ht="45.75" customHeight="1">
      <c r="A99" s="174">
        <v>45408</v>
      </c>
      <c r="B99" s="176">
        <v>79</v>
      </c>
      <c r="C99" s="176">
        <v>19</v>
      </c>
      <c r="D99" s="176">
        <v>10</v>
      </c>
      <c r="E99" s="176">
        <v>5</v>
      </c>
      <c r="F99" s="176">
        <v>3</v>
      </c>
      <c r="G99" s="178" t="s">
        <v>894</v>
      </c>
      <c r="H99" s="193">
        <v>3</v>
      </c>
      <c r="I99" s="193">
        <v>5</v>
      </c>
      <c r="J99" s="193">
        <v>3</v>
      </c>
      <c r="K99" s="193">
        <v>6</v>
      </c>
      <c r="L99" s="184" t="s">
        <v>765</v>
      </c>
      <c r="M99" s="182" t="s">
        <v>703</v>
      </c>
      <c r="N99" s="198">
        <v>25983</v>
      </c>
      <c r="O99" s="198">
        <v>50246</v>
      </c>
      <c r="P99" s="198">
        <v>663</v>
      </c>
    </row>
    <row r="100" spans="1:16" ht="45.75" customHeight="1">
      <c r="A100" s="174">
        <v>45409</v>
      </c>
      <c r="B100" s="176">
        <v>98</v>
      </c>
      <c r="C100" s="176">
        <v>17</v>
      </c>
      <c r="D100" s="176">
        <v>10</v>
      </c>
      <c r="E100" s="176">
        <v>8</v>
      </c>
      <c r="F100" s="176">
        <v>3</v>
      </c>
      <c r="G100" s="178" t="s">
        <v>894</v>
      </c>
      <c r="H100" s="193">
        <v>2</v>
      </c>
      <c r="I100" s="193">
        <v>4</v>
      </c>
      <c r="J100" s="193">
        <v>3</v>
      </c>
      <c r="K100" s="193">
        <v>6</v>
      </c>
      <c r="L100" s="184" t="s">
        <v>765</v>
      </c>
      <c r="M100" s="182" t="s">
        <v>703</v>
      </c>
      <c r="N100" s="198">
        <v>25016</v>
      </c>
      <c r="O100" s="198">
        <v>50619</v>
      </c>
      <c r="P100" s="198">
        <v>642</v>
      </c>
    </row>
    <row r="101" spans="1:16" ht="45.75" customHeight="1">
      <c r="A101" s="174">
        <v>45410</v>
      </c>
      <c r="B101" s="176">
        <v>108</v>
      </c>
      <c r="C101" s="176">
        <v>16</v>
      </c>
      <c r="D101" s="176">
        <v>9</v>
      </c>
      <c r="E101" s="176">
        <v>9</v>
      </c>
      <c r="F101" s="176">
        <v>3</v>
      </c>
      <c r="G101" s="178" t="s">
        <v>894</v>
      </c>
      <c r="H101" s="193">
        <v>2</v>
      </c>
      <c r="I101" s="193">
        <v>4</v>
      </c>
      <c r="J101" s="193">
        <v>3</v>
      </c>
      <c r="K101" s="193">
        <v>6</v>
      </c>
      <c r="L101" s="184" t="s">
        <v>765</v>
      </c>
      <c r="M101" s="182" t="s">
        <v>703</v>
      </c>
      <c r="N101" s="198">
        <v>25377</v>
      </c>
      <c r="O101" s="198">
        <v>49240</v>
      </c>
      <c r="P101" s="198">
        <v>632</v>
      </c>
    </row>
    <row r="102" spans="1:16" ht="45.75" customHeight="1">
      <c r="A102" s="174">
        <v>45411</v>
      </c>
      <c r="B102" s="176">
        <v>128</v>
      </c>
      <c r="C102" s="176">
        <v>15</v>
      </c>
      <c r="D102" s="176">
        <v>10</v>
      </c>
      <c r="E102" s="176">
        <v>5</v>
      </c>
      <c r="F102" s="176">
        <v>2</v>
      </c>
      <c r="G102" s="178" t="s">
        <v>894</v>
      </c>
      <c r="H102" s="193">
        <v>3</v>
      </c>
      <c r="I102" s="193">
        <v>6</v>
      </c>
      <c r="J102" s="193">
        <v>3</v>
      </c>
      <c r="K102" s="193">
        <v>6</v>
      </c>
      <c r="L102" s="184" t="s">
        <v>767</v>
      </c>
      <c r="M102" s="182" t="s">
        <v>703</v>
      </c>
      <c r="N102" s="198">
        <v>25553</v>
      </c>
      <c r="O102" s="198">
        <v>53371</v>
      </c>
      <c r="P102" s="198">
        <v>689</v>
      </c>
    </row>
    <row r="103" spans="1:16" ht="45.75" customHeight="1">
      <c r="A103" s="174">
        <v>45412</v>
      </c>
      <c r="B103" s="176">
        <v>122</v>
      </c>
      <c r="C103" s="176">
        <v>17</v>
      </c>
      <c r="D103" s="176">
        <v>10</v>
      </c>
      <c r="E103" s="176">
        <v>5</v>
      </c>
      <c r="F103" s="176">
        <v>2</v>
      </c>
      <c r="G103" s="178" t="s">
        <v>894</v>
      </c>
      <c r="H103" s="193">
        <v>3</v>
      </c>
      <c r="I103" s="193">
        <v>5</v>
      </c>
      <c r="J103" s="193">
        <v>3</v>
      </c>
      <c r="K103" s="193">
        <v>6</v>
      </c>
      <c r="L103" s="184" t="s">
        <v>765</v>
      </c>
      <c r="M103" s="182" t="s">
        <v>703</v>
      </c>
      <c r="N103" s="198">
        <v>26272</v>
      </c>
      <c r="O103" s="198">
        <v>48164</v>
      </c>
      <c r="P103" s="198">
        <v>587</v>
      </c>
    </row>
    <row r="104" spans="1:16" ht="45.75" customHeight="1">
      <c r="A104" s="174">
        <v>45413</v>
      </c>
      <c r="B104" s="176">
        <v>0</v>
      </c>
      <c r="C104" s="176">
        <v>6</v>
      </c>
      <c r="D104" s="176">
        <v>8</v>
      </c>
      <c r="E104" s="176">
        <v>4</v>
      </c>
      <c r="F104" s="176">
        <v>1</v>
      </c>
      <c r="G104" s="178" t="s">
        <v>894</v>
      </c>
      <c r="H104" s="193">
        <v>1</v>
      </c>
      <c r="I104" s="193">
        <v>4</v>
      </c>
      <c r="J104" s="193">
        <v>3</v>
      </c>
      <c r="K104" s="193">
        <v>0</v>
      </c>
      <c r="L104" s="184" t="s">
        <v>768</v>
      </c>
      <c r="M104" s="182" t="s">
        <v>703</v>
      </c>
      <c r="N104" s="198">
        <v>8926</v>
      </c>
      <c r="O104" s="198">
        <v>42084</v>
      </c>
      <c r="P104" s="198">
        <v>291</v>
      </c>
    </row>
    <row r="105" spans="1:16" ht="45.75" customHeight="1">
      <c r="A105" s="174">
        <v>45414</v>
      </c>
      <c r="B105" s="176">
        <v>0</v>
      </c>
      <c r="C105" s="176">
        <v>21</v>
      </c>
      <c r="D105" s="176">
        <v>7</v>
      </c>
      <c r="E105" s="176">
        <v>9</v>
      </c>
      <c r="F105" s="176">
        <v>1</v>
      </c>
      <c r="G105" s="178" t="s">
        <v>894</v>
      </c>
      <c r="H105" s="193">
        <v>1</v>
      </c>
      <c r="I105" s="193">
        <v>0</v>
      </c>
      <c r="J105" s="193">
        <v>1</v>
      </c>
      <c r="K105" s="193">
        <v>0</v>
      </c>
      <c r="L105" s="184" t="s">
        <v>770</v>
      </c>
      <c r="M105" s="182" t="s">
        <v>703</v>
      </c>
      <c r="N105" s="198">
        <v>8849</v>
      </c>
      <c r="O105" s="198">
        <v>56353</v>
      </c>
      <c r="P105" s="198">
        <v>687</v>
      </c>
    </row>
    <row r="106" spans="1:16" ht="45.75" customHeight="1">
      <c r="A106" s="174">
        <v>45415</v>
      </c>
      <c r="B106" s="176">
        <v>77</v>
      </c>
      <c r="C106" s="176">
        <v>21</v>
      </c>
      <c r="D106" s="176">
        <v>10</v>
      </c>
      <c r="E106" s="176">
        <v>6</v>
      </c>
      <c r="F106" s="176">
        <v>2</v>
      </c>
      <c r="G106" s="178" t="s">
        <v>894</v>
      </c>
      <c r="H106" s="193">
        <v>2</v>
      </c>
      <c r="I106" s="193">
        <v>4</v>
      </c>
      <c r="J106" s="193">
        <v>3</v>
      </c>
      <c r="K106" s="193">
        <v>6</v>
      </c>
      <c r="L106" s="184" t="s">
        <v>765</v>
      </c>
      <c r="M106" s="182" t="s">
        <v>703</v>
      </c>
      <c r="N106" s="198">
        <v>26638</v>
      </c>
      <c r="O106" s="198">
        <v>53977</v>
      </c>
      <c r="P106" s="198">
        <v>803</v>
      </c>
    </row>
    <row r="107" spans="1:16" ht="45.75" customHeight="1">
      <c r="A107" s="174">
        <v>45416</v>
      </c>
      <c r="B107" s="176">
        <v>115</v>
      </c>
      <c r="C107" s="176">
        <v>21</v>
      </c>
      <c r="D107" s="176">
        <v>10</v>
      </c>
      <c r="E107" s="176">
        <v>8</v>
      </c>
      <c r="F107" s="176">
        <v>3</v>
      </c>
      <c r="G107" s="178" t="s">
        <v>894</v>
      </c>
      <c r="H107" s="193">
        <v>2</v>
      </c>
      <c r="I107" s="193">
        <v>5</v>
      </c>
      <c r="J107" s="193">
        <v>3</v>
      </c>
      <c r="K107" s="193">
        <v>6</v>
      </c>
      <c r="L107" s="184" t="s">
        <v>765</v>
      </c>
      <c r="M107" s="182" t="s">
        <v>703</v>
      </c>
      <c r="N107" s="198">
        <v>26460</v>
      </c>
      <c r="O107" s="198">
        <v>49929</v>
      </c>
      <c r="P107" s="198">
        <v>697</v>
      </c>
    </row>
    <row r="108" spans="1:16" ht="45.75" customHeight="1">
      <c r="A108" s="174">
        <v>45417</v>
      </c>
      <c r="B108" s="176">
        <v>105</v>
      </c>
      <c r="C108" s="176">
        <v>28</v>
      </c>
      <c r="D108" s="176">
        <v>10</v>
      </c>
      <c r="E108" s="176">
        <v>8</v>
      </c>
      <c r="F108" s="176">
        <v>3</v>
      </c>
      <c r="G108" s="178" t="s">
        <v>894</v>
      </c>
      <c r="H108" s="193">
        <v>2</v>
      </c>
      <c r="I108" s="193">
        <v>5</v>
      </c>
      <c r="J108" s="193">
        <v>3</v>
      </c>
      <c r="K108" s="193">
        <v>8</v>
      </c>
      <c r="L108" s="184" t="s">
        <v>772</v>
      </c>
      <c r="M108" s="182" t="s">
        <v>703</v>
      </c>
      <c r="N108" s="198">
        <v>25776</v>
      </c>
      <c r="O108" s="198">
        <v>57766</v>
      </c>
      <c r="P108" s="198">
        <v>796</v>
      </c>
    </row>
    <row r="109" spans="1:16" ht="45.75" customHeight="1">
      <c r="A109" s="174">
        <v>45418</v>
      </c>
      <c r="B109" s="176">
        <v>100</v>
      </c>
      <c r="C109" s="176">
        <v>22</v>
      </c>
      <c r="D109" s="176">
        <v>10</v>
      </c>
      <c r="E109" s="176">
        <v>8</v>
      </c>
      <c r="F109" s="176">
        <v>3</v>
      </c>
      <c r="G109" s="178" t="s">
        <v>894</v>
      </c>
      <c r="H109" s="193">
        <v>3</v>
      </c>
      <c r="I109" s="193">
        <v>5</v>
      </c>
      <c r="J109" s="193">
        <v>3</v>
      </c>
      <c r="K109" s="193">
        <v>6</v>
      </c>
      <c r="L109" s="184" t="s">
        <v>773</v>
      </c>
      <c r="M109" s="182" t="s">
        <v>703</v>
      </c>
      <c r="N109" s="198">
        <v>26015</v>
      </c>
      <c r="O109" s="198">
        <v>60148</v>
      </c>
      <c r="P109" s="198">
        <v>853</v>
      </c>
    </row>
    <row r="110" spans="1:16" ht="45.75" customHeight="1">
      <c r="A110" s="174">
        <v>45419</v>
      </c>
      <c r="B110" s="176">
        <v>106</v>
      </c>
      <c r="C110" s="176">
        <v>21</v>
      </c>
      <c r="D110" s="176">
        <v>10</v>
      </c>
      <c r="E110" s="176">
        <v>6</v>
      </c>
      <c r="F110" s="176">
        <v>2</v>
      </c>
      <c r="G110" s="178" t="s">
        <v>894</v>
      </c>
      <c r="H110" s="193">
        <v>3</v>
      </c>
      <c r="I110" s="193">
        <v>5</v>
      </c>
      <c r="J110" s="193">
        <v>3</v>
      </c>
      <c r="K110" s="193">
        <v>6</v>
      </c>
      <c r="L110" s="184" t="s">
        <v>774</v>
      </c>
      <c r="M110" s="182" t="s">
        <v>703</v>
      </c>
      <c r="N110" s="198">
        <v>26128</v>
      </c>
      <c r="O110" s="198">
        <v>57002</v>
      </c>
      <c r="P110" s="198">
        <v>807</v>
      </c>
    </row>
    <row r="111" spans="1:16" ht="45.75" customHeight="1">
      <c r="A111" s="174">
        <v>45420</v>
      </c>
      <c r="B111" s="176">
        <v>102</v>
      </c>
      <c r="C111" s="176">
        <v>22</v>
      </c>
      <c r="D111" s="176">
        <v>9</v>
      </c>
      <c r="E111" s="176">
        <v>9</v>
      </c>
      <c r="F111" s="176">
        <v>3</v>
      </c>
      <c r="G111" s="178" t="s">
        <v>894</v>
      </c>
      <c r="H111" s="193">
        <v>3</v>
      </c>
      <c r="I111" s="193">
        <v>5</v>
      </c>
      <c r="J111" s="193">
        <v>2</v>
      </c>
      <c r="K111" s="193">
        <v>6</v>
      </c>
      <c r="L111" s="184" t="s">
        <v>773</v>
      </c>
      <c r="M111" s="182" t="s">
        <v>703</v>
      </c>
      <c r="N111" s="198">
        <v>23659</v>
      </c>
      <c r="O111" s="198">
        <v>60138</v>
      </c>
      <c r="P111" s="198">
        <v>825</v>
      </c>
    </row>
    <row r="112" spans="1:16" ht="45.75" customHeight="1">
      <c r="A112" s="174">
        <v>45421</v>
      </c>
      <c r="B112" s="176">
        <v>105</v>
      </c>
      <c r="C112" s="176">
        <v>24</v>
      </c>
      <c r="D112" s="176">
        <v>10</v>
      </c>
      <c r="E112" s="176">
        <v>9</v>
      </c>
      <c r="F112" s="176">
        <v>3</v>
      </c>
      <c r="G112" s="178" t="s">
        <v>894</v>
      </c>
      <c r="H112" s="193">
        <v>3</v>
      </c>
      <c r="I112" s="193">
        <v>4</v>
      </c>
      <c r="J112" s="193">
        <v>2</v>
      </c>
      <c r="K112" s="193">
        <v>6</v>
      </c>
      <c r="L112" s="184" t="s">
        <v>773</v>
      </c>
      <c r="M112" s="182" t="s">
        <v>703</v>
      </c>
      <c r="N112" s="198">
        <v>26179</v>
      </c>
      <c r="O112" s="198">
        <v>68014</v>
      </c>
      <c r="P112" s="198">
        <v>911</v>
      </c>
    </row>
    <row r="113" spans="1:16" ht="45.75" customHeight="1">
      <c r="A113" s="174">
        <v>45422</v>
      </c>
      <c r="B113" s="176">
        <v>115</v>
      </c>
      <c r="C113" s="176">
        <v>27</v>
      </c>
      <c r="D113" s="176">
        <v>10</v>
      </c>
      <c r="E113" s="176">
        <v>7</v>
      </c>
      <c r="F113" s="176">
        <v>3</v>
      </c>
      <c r="G113" s="178" t="s">
        <v>894</v>
      </c>
      <c r="H113" s="193">
        <v>3</v>
      </c>
      <c r="I113" s="193">
        <v>5</v>
      </c>
      <c r="J113" s="193">
        <v>2</v>
      </c>
      <c r="K113" s="193">
        <v>6</v>
      </c>
      <c r="L113" s="184" t="s">
        <v>773</v>
      </c>
      <c r="M113" s="182" t="s">
        <v>703</v>
      </c>
      <c r="N113" s="198">
        <v>26346.37</v>
      </c>
      <c r="O113" s="198">
        <v>64610</v>
      </c>
      <c r="P113" s="198">
        <v>887</v>
      </c>
    </row>
    <row r="114" spans="1:16" ht="45.75" customHeight="1">
      <c r="A114" s="174">
        <v>45423</v>
      </c>
      <c r="B114" s="176">
        <v>121</v>
      </c>
      <c r="C114" s="176">
        <v>25</v>
      </c>
      <c r="D114" s="176">
        <v>10</v>
      </c>
      <c r="E114" s="176">
        <v>7</v>
      </c>
      <c r="F114" s="176">
        <v>3</v>
      </c>
      <c r="G114" s="178" t="s">
        <v>894</v>
      </c>
      <c r="H114" s="193">
        <v>2</v>
      </c>
      <c r="I114" s="193">
        <v>4</v>
      </c>
      <c r="J114" s="193">
        <v>3</v>
      </c>
      <c r="K114" s="193">
        <v>6</v>
      </c>
      <c r="L114" s="184" t="s">
        <v>773</v>
      </c>
      <c r="M114" s="182" t="s">
        <v>703</v>
      </c>
      <c r="N114" s="198">
        <v>25968.44</v>
      </c>
      <c r="O114" s="198">
        <v>67862</v>
      </c>
      <c r="P114" s="198">
        <v>939</v>
      </c>
    </row>
    <row r="115" spans="1:16" ht="45.75" customHeight="1">
      <c r="A115" s="174">
        <v>45424</v>
      </c>
      <c r="B115" s="176">
        <v>118</v>
      </c>
      <c r="C115" s="176">
        <v>23</v>
      </c>
      <c r="D115" s="176">
        <v>10</v>
      </c>
      <c r="E115" s="176">
        <v>8</v>
      </c>
      <c r="F115" s="176">
        <v>2</v>
      </c>
      <c r="G115" s="178" t="s">
        <v>894</v>
      </c>
      <c r="H115" s="193">
        <v>2</v>
      </c>
      <c r="I115" s="193">
        <v>4</v>
      </c>
      <c r="J115" s="193">
        <v>3</v>
      </c>
      <c r="K115" s="193">
        <v>6</v>
      </c>
      <c r="L115" s="184" t="s">
        <v>773</v>
      </c>
      <c r="M115" s="182" t="s">
        <v>703</v>
      </c>
      <c r="N115" s="198">
        <v>25161.37</v>
      </c>
      <c r="O115" s="198">
        <v>67295</v>
      </c>
      <c r="P115" s="198">
        <v>869</v>
      </c>
    </row>
    <row r="116" spans="1:16" ht="45.75" customHeight="1">
      <c r="A116" s="174">
        <v>45425</v>
      </c>
      <c r="B116" s="176">
        <v>118</v>
      </c>
      <c r="C116" s="176">
        <v>24</v>
      </c>
      <c r="D116" s="176">
        <v>10</v>
      </c>
      <c r="E116" s="176">
        <v>8</v>
      </c>
      <c r="F116" s="176">
        <v>2</v>
      </c>
      <c r="G116" s="178" t="s">
        <v>894</v>
      </c>
      <c r="H116" s="193">
        <v>3</v>
      </c>
      <c r="I116" s="193">
        <v>5</v>
      </c>
      <c r="J116" s="193">
        <v>3</v>
      </c>
      <c r="K116" s="193">
        <v>6</v>
      </c>
      <c r="L116" s="184" t="s">
        <v>773</v>
      </c>
      <c r="M116" s="182" t="s">
        <v>703</v>
      </c>
      <c r="N116" s="198">
        <v>26200</v>
      </c>
      <c r="O116" s="198">
        <v>59827</v>
      </c>
      <c r="P116" s="198">
        <v>824</v>
      </c>
    </row>
    <row r="117" spans="1:16" ht="45.75" customHeight="1">
      <c r="A117" s="174">
        <v>45426</v>
      </c>
      <c r="B117" s="176">
        <v>106</v>
      </c>
      <c r="C117" s="176">
        <v>26</v>
      </c>
      <c r="D117" s="176">
        <v>9</v>
      </c>
      <c r="E117" s="176">
        <v>7</v>
      </c>
      <c r="F117" s="176">
        <v>2</v>
      </c>
      <c r="G117" s="178" t="s">
        <v>894</v>
      </c>
      <c r="H117" s="193">
        <v>3</v>
      </c>
      <c r="I117" s="193">
        <v>5</v>
      </c>
      <c r="J117" s="193">
        <v>3</v>
      </c>
      <c r="K117" s="193">
        <v>6</v>
      </c>
      <c r="L117" s="184" t="s">
        <v>773</v>
      </c>
      <c r="M117" s="182" t="s">
        <v>703</v>
      </c>
      <c r="N117" s="198">
        <v>25694</v>
      </c>
      <c r="O117" s="198">
        <v>63017</v>
      </c>
      <c r="P117" s="198">
        <v>811</v>
      </c>
    </row>
    <row r="118" spans="1:16" ht="45.75" customHeight="1">
      <c r="A118" s="174">
        <v>45427</v>
      </c>
      <c r="B118" s="176">
        <v>109</v>
      </c>
      <c r="C118" s="176">
        <v>25</v>
      </c>
      <c r="D118" s="176">
        <v>9</v>
      </c>
      <c r="E118" s="176">
        <v>5</v>
      </c>
      <c r="F118" s="176">
        <v>3</v>
      </c>
      <c r="G118" s="178" t="s">
        <v>956</v>
      </c>
      <c r="H118" s="193">
        <v>3</v>
      </c>
      <c r="I118" s="193">
        <v>5</v>
      </c>
      <c r="J118" s="193">
        <v>3</v>
      </c>
      <c r="K118" s="193">
        <v>6</v>
      </c>
      <c r="L118" s="184" t="s">
        <v>773</v>
      </c>
      <c r="M118" s="182" t="s">
        <v>703</v>
      </c>
      <c r="N118" s="198">
        <v>25435</v>
      </c>
      <c r="O118" s="198">
        <v>64658</v>
      </c>
      <c r="P118" s="198">
        <v>848</v>
      </c>
    </row>
    <row r="119" spans="1:16" ht="45.75" customHeight="1">
      <c r="A119" s="174">
        <v>45428</v>
      </c>
      <c r="B119" s="178" t="s">
        <v>957</v>
      </c>
      <c r="C119" s="176">
        <v>23</v>
      </c>
      <c r="D119" s="176">
        <v>10</v>
      </c>
      <c r="E119" s="176">
        <v>8</v>
      </c>
      <c r="F119" s="176">
        <v>2</v>
      </c>
      <c r="G119" s="178" t="s">
        <v>958</v>
      </c>
      <c r="H119" s="193">
        <v>2</v>
      </c>
      <c r="I119" s="193">
        <v>3</v>
      </c>
      <c r="J119" s="193">
        <v>1</v>
      </c>
      <c r="K119" s="193">
        <v>2</v>
      </c>
      <c r="L119" s="184" t="s">
        <v>782</v>
      </c>
      <c r="M119" s="182" t="s">
        <v>703</v>
      </c>
      <c r="N119" s="198">
        <v>12259</v>
      </c>
      <c r="O119" s="198">
        <v>58060</v>
      </c>
      <c r="P119" s="198">
        <v>801</v>
      </c>
    </row>
    <row r="120" spans="1:16" ht="45.75" customHeight="1">
      <c r="A120" s="174">
        <v>45429</v>
      </c>
      <c r="B120" s="178" t="s">
        <v>959</v>
      </c>
      <c r="C120" s="176">
        <v>6</v>
      </c>
      <c r="D120" s="176">
        <v>8</v>
      </c>
      <c r="E120" s="176">
        <v>5</v>
      </c>
      <c r="F120" s="176">
        <v>0</v>
      </c>
      <c r="G120" s="178" t="s">
        <v>894</v>
      </c>
      <c r="H120" s="193">
        <v>1</v>
      </c>
      <c r="I120" s="193">
        <v>2</v>
      </c>
      <c r="J120" s="193">
        <v>1</v>
      </c>
      <c r="K120" s="193">
        <v>9</v>
      </c>
      <c r="L120" s="184" t="s">
        <v>786</v>
      </c>
      <c r="M120" s="182" t="s">
        <v>703</v>
      </c>
      <c r="N120" s="198">
        <v>8003.83</v>
      </c>
      <c r="O120" s="198">
        <v>27914</v>
      </c>
      <c r="P120" s="198">
        <v>243</v>
      </c>
    </row>
    <row r="121" spans="1:16" ht="45.75" customHeight="1">
      <c r="A121" s="174">
        <v>45430</v>
      </c>
      <c r="B121" s="176">
        <v>0</v>
      </c>
      <c r="C121" s="176">
        <v>6</v>
      </c>
      <c r="D121" s="176">
        <v>5</v>
      </c>
      <c r="E121" s="176">
        <v>2</v>
      </c>
      <c r="F121" s="176">
        <v>1</v>
      </c>
      <c r="G121" s="178" t="s">
        <v>894</v>
      </c>
      <c r="H121" s="193">
        <v>1</v>
      </c>
      <c r="I121" s="193">
        <v>0</v>
      </c>
      <c r="J121" s="193">
        <v>1</v>
      </c>
      <c r="K121" s="193">
        <v>0</v>
      </c>
      <c r="L121" s="184" t="s">
        <v>787</v>
      </c>
      <c r="M121" s="182" t="s">
        <v>703</v>
      </c>
      <c r="N121" s="198">
        <v>4321.76</v>
      </c>
      <c r="O121" s="198">
        <v>20602</v>
      </c>
      <c r="P121" s="198">
        <v>157</v>
      </c>
    </row>
    <row r="122" spans="1:16" ht="45.75" customHeight="1">
      <c r="A122" s="174">
        <v>45431</v>
      </c>
      <c r="B122" s="176" t="s">
        <v>54</v>
      </c>
      <c r="C122" s="176" t="s">
        <v>54</v>
      </c>
      <c r="D122" s="176" t="s">
        <v>54</v>
      </c>
      <c r="E122" s="176" t="s">
        <v>54</v>
      </c>
      <c r="F122" s="176" t="s">
        <v>54</v>
      </c>
      <c r="G122" s="178" t="s">
        <v>894</v>
      </c>
      <c r="H122" s="193" t="s">
        <v>54</v>
      </c>
      <c r="I122" s="193" t="s">
        <v>54</v>
      </c>
      <c r="J122" s="193" t="s">
        <v>54</v>
      </c>
      <c r="K122" s="193" t="s">
        <v>54</v>
      </c>
      <c r="L122" s="181" t="s">
        <v>54</v>
      </c>
      <c r="M122" s="182" t="s">
        <v>28</v>
      </c>
      <c r="N122" s="198">
        <v>873.10400000000004</v>
      </c>
      <c r="O122" s="198">
        <v>650</v>
      </c>
      <c r="P122" s="198">
        <v>4</v>
      </c>
    </row>
    <row r="123" spans="1:16" ht="45.75" customHeight="1">
      <c r="A123" s="174">
        <v>45432</v>
      </c>
      <c r="B123" s="176">
        <v>0</v>
      </c>
      <c r="C123" s="178" t="s">
        <v>960</v>
      </c>
      <c r="D123" s="176">
        <v>2</v>
      </c>
      <c r="E123" s="176">
        <v>0</v>
      </c>
      <c r="F123" s="176">
        <v>0</v>
      </c>
      <c r="G123" s="178" t="s">
        <v>894</v>
      </c>
      <c r="H123" s="193">
        <v>1</v>
      </c>
      <c r="I123" s="193">
        <v>3</v>
      </c>
      <c r="J123" s="193">
        <v>2</v>
      </c>
      <c r="K123" s="193">
        <v>0</v>
      </c>
      <c r="L123" s="184" t="s">
        <v>790</v>
      </c>
      <c r="M123" s="182" t="s">
        <v>703</v>
      </c>
      <c r="N123" s="198">
        <v>3790</v>
      </c>
      <c r="O123" s="198">
        <v>24546</v>
      </c>
      <c r="P123" s="198">
        <v>103</v>
      </c>
    </row>
    <row r="124" spans="1:16" ht="45.75" customHeight="1">
      <c r="A124" s="174">
        <v>45433</v>
      </c>
      <c r="B124" s="178" t="s">
        <v>961</v>
      </c>
      <c r="C124" s="176">
        <v>2</v>
      </c>
      <c r="D124" s="176">
        <v>4</v>
      </c>
      <c r="E124" s="176">
        <v>1</v>
      </c>
      <c r="F124" s="176">
        <v>0</v>
      </c>
      <c r="G124" s="178" t="s">
        <v>894</v>
      </c>
      <c r="H124" s="193">
        <v>2</v>
      </c>
      <c r="I124" s="193">
        <v>2</v>
      </c>
      <c r="J124" s="193">
        <v>1</v>
      </c>
      <c r="K124" s="193">
        <v>1</v>
      </c>
      <c r="L124" s="184" t="s">
        <v>791</v>
      </c>
      <c r="M124" s="182" t="s">
        <v>703</v>
      </c>
      <c r="N124" s="198">
        <v>5606</v>
      </c>
      <c r="O124" s="198">
        <v>19631</v>
      </c>
      <c r="P124" s="198">
        <v>131</v>
      </c>
    </row>
    <row r="125" spans="1:16" ht="45.75" customHeight="1">
      <c r="A125" s="174">
        <v>45434</v>
      </c>
      <c r="B125" s="178" t="s">
        <v>962</v>
      </c>
      <c r="C125" s="176">
        <v>2</v>
      </c>
      <c r="D125" s="176">
        <v>4</v>
      </c>
      <c r="E125" s="176">
        <v>0</v>
      </c>
      <c r="F125" s="176">
        <v>0</v>
      </c>
      <c r="G125" s="178" t="s">
        <v>894</v>
      </c>
      <c r="H125" s="193">
        <v>2</v>
      </c>
      <c r="I125" s="193">
        <v>4</v>
      </c>
      <c r="J125" s="193">
        <v>2</v>
      </c>
      <c r="K125" s="193">
        <v>2</v>
      </c>
      <c r="L125" s="184" t="s">
        <v>796</v>
      </c>
      <c r="M125" s="182" t="s">
        <v>703</v>
      </c>
      <c r="N125" s="198">
        <v>9346</v>
      </c>
      <c r="O125" s="198">
        <v>20654</v>
      </c>
      <c r="P125" s="198">
        <v>120</v>
      </c>
    </row>
    <row r="126" spans="1:16" ht="45.75" customHeight="1">
      <c r="A126" s="174">
        <v>45435</v>
      </c>
      <c r="B126" s="176" t="s">
        <v>54</v>
      </c>
      <c r="C126" s="176" t="s">
        <v>54</v>
      </c>
      <c r="D126" s="176" t="s">
        <v>54</v>
      </c>
      <c r="E126" s="176" t="s">
        <v>54</v>
      </c>
      <c r="F126" s="176" t="s">
        <v>54</v>
      </c>
      <c r="G126" s="178" t="s">
        <v>894</v>
      </c>
      <c r="H126" s="193" t="s">
        <v>54</v>
      </c>
      <c r="I126" s="193" t="s">
        <v>54</v>
      </c>
      <c r="J126" s="193" t="s">
        <v>54</v>
      </c>
      <c r="K126" s="193" t="s">
        <v>54</v>
      </c>
      <c r="M126" s="185"/>
      <c r="N126" s="198">
        <v>1106</v>
      </c>
      <c r="O126" s="198" t="s">
        <v>418</v>
      </c>
      <c r="P126" s="198">
        <v>2</v>
      </c>
    </row>
    <row r="127" spans="1:16" ht="45.75" customHeight="1">
      <c r="A127" s="174">
        <v>45436</v>
      </c>
      <c r="B127" s="176" t="s">
        <v>54</v>
      </c>
      <c r="C127" s="176" t="s">
        <v>54</v>
      </c>
      <c r="D127" s="176" t="s">
        <v>54</v>
      </c>
      <c r="E127" s="176" t="s">
        <v>54</v>
      </c>
      <c r="F127" s="176" t="s">
        <v>54</v>
      </c>
      <c r="G127" s="178" t="s">
        <v>894</v>
      </c>
      <c r="H127" s="193" t="s">
        <v>54</v>
      </c>
      <c r="I127" s="193" t="s">
        <v>54</v>
      </c>
      <c r="J127" s="193" t="s">
        <v>54</v>
      </c>
      <c r="K127" s="193" t="s">
        <v>54</v>
      </c>
      <c r="L127" s="181" t="s">
        <v>54</v>
      </c>
      <c r="M127" s="182" t="s">
        <v>28</v>
      </c>
      <c r="N127" s="198" t="s">
        <v>54</v>
      </c>
      <c r="O127" s="198" t="s">
        <v>54</v>
      </c>
      <c r="P127" s="198" t="s">
        <v>54</v>
      </c>
    </row>
    <row r="128" spans="1:16" ht="45.75" customHeight="1">
      <c r="A128" s="174">
        <v>45437</v>
      </c>
      <c r="B128" s="178" t="s">
        <v>963</v>
      </c>
      <c r="C128" s="176">
        <v>21</v>
      </c>
      <c r="D128" s="176">
        <v>9</v>
      </c>
      <c r="E128" s="176">
        <v>1</v>
      </c>
      <c r="F128" s="176">
        <v>2</v>
      </c>
      <c r="G128" s="178" t="s">
        <v>894</v>
      </c>
      <c r="H128" s="193">
        <v>2</v>
      </c>
      <c r="I128" s="193">
        <v>4</v>
      </c>
      <c r="J128" s="193">
        <v>2</v>
      </c>
      <c r="K128" s="193">
        <v>6</v>
      </c>
      <c r="L128" s="184" t="s">
        <v>798</v>
      </c>
      <c r="M128" s="182" t="s">
        <v>703</v>
      </c>
      <c r="N128" s="198">
        <v>19680</v>
      </c>
      <c r="O128" s="198">
        <v>53458</v>
      </c>
      <c r="P128" s="198">
        <v>729</v>
      </c>
    </row>
    <row r="129" spans="1:16" ht="45.75" customHeight="1">
      <c r="A129" s="174">
        <v>45438</v>
      </c>
      <c r="B129" s="178" t="s">
        <v>964</v>
      </c>
      <c r="C129" s="176">
        <v>22</v>
      </c>
      <c r="D129" s="176">
        <v>9</v>
      </c>
      <c r="E129" s="176">
        <v>5</v>
      </c>
      <c r="F129" s="176">
        <v>2</v>
      </c>
      <c r="G129" s="178" t="s">
        <v>894</v>
      </c>
      <c r="H129" s="193">
        <v>2</v>
      </c>
      <c r="I129" s="193">
        <v>4</v>
      </c>
      <c r="J129" s="193">
        <v>2</v>
      </c>
      <c r="K129" s="193">
        <v>6</v>
      </c>
      <c r="L129" s="184" t="s">
        <v>798</v>
      </c>
      <c r="M129" s="182" t="s">
        <v>703</v>
      </c>
      <c r="N129" s="198">
        <v>24950</v>
      </c>
      <c r="O129" s="198">
        <v>62437</v>
      </c>
      <c r="P129" s="198">
        <v>823</v>
      </c>
    </row>
    <row r="130" spans="1:16" ht="45.75" customHeight="1">
      <c r="A130" s="174">
        <v>45439</v>
      </c>
      <c r="B130" s="178" t="s">
        <v>965</v>
      </c>
      <c r="C130" s="176">
        <v>23</v>
      </c>
      <c r="D130" s="176">
        <v>7</v>
      </c>
      <c r="E130" s="176">
        <v>12</v>
      </c>
      <c r="F130" s="176">
        <v>3</v>
      </c>
      <c r="G130" s="178" t="s">
        <v>894</v>
      </c>
      <c r="H130" s="193">
        <v>3</v>
      </c>
      <c r="I130" s="193">
        <v>5</v>
      </c>
      <c r="J130" s="193">
        <v>2</v>
      </c>
      <c r="K130" s="193">
        <v>6</v>
      </c>
      <c r="L130" s="181" t="s">
        <v>712</v>
      </c>
      <c r="M130" s="182" t="s">
        <v>703</v>
      </c>
      <c r="N130" s="198">
        <v>25389</v>
      </c>
      <c r="O130" s="198">
        <v>59301</v>
      </c>
      <c r="P130" s="198">
        <v>763</v>
      </c>
    </row>
    <row r="131" spans="1:16" ht="45.75" customHeight="1">
      <c r="A131" s="174">
        <v>45440</v>
      </c>
      <c r="B131" s="178" t="s">
        <v>966</v>
      </c>
      <c r="C131" s="176">
        <v>23</v>
      </c>
      <c r="D131" s="176">
        <v>8</v>
      </c>
      <c r="E131" s="176">
        <v>8</v>
      </c>
      <c r="F131" s="176">
        <v>3</v>
      </c>
      <c r="G131" s="178" t="s">
        <v>894</v>
      </c>
      <c r="H131" s="193">
        <v>3</v>
      </c>
      <c r="I131" s="193">
        <v>6</v>
      </c>
      <c r="J131" s="193">
        <v>2</v>
      </c>
      <c r="K131" s="193">
        <v>6</v>
      </c>
      <c r="L131" s="181" t="s">
        <v>712</v>
      </c>
      <c r="M131" s="182" t="s">
        <v>703</v>
      </c>
      <c r="N131" s="198">
        <v>26216</v>
      </c>
      <c r="O131" s="198">
        <v>66751</v>
      </c>
      <c r="P131" s="198">
        <v>844</v>
      </c>
    </row>
    <row r="132" spans="1:16" ht="45.75" customHeight="1">
      <c r="A132" s="174">
        <v>45441</v>
      </c>
      <c r="B132" s="178" t="s">
        <v>967</v>
      </c>
      <c r="C132" s="176">
        <v>25</v>
      </c>
      <c r="D132" s="176">
        <v>8</v>
      </c>
      <c r="E132" s="176">
        <v>8</v>
      </c>
      <c r="F132" s="176">
        <v>3</v>
      </c>
      <c r="G132" s="178" t="s">
        <v>894</v>
      </c>
      <c r="H132" s="193">
        <v>3</v>
      </c>
      <c r="I132" s="193">
        <v>5</v>
      </c>
      <c r="J132" s="193">
        <v>3</v>
      </c>
      <c r="K132" s="193">
        <v>6</v>
      </c>
      <c r="L132" s="181" t="s">
        <v>712</v>
      </c>
      <c r="M132" s="182" t="s">
        <v>703</v>
      </c>
      <c r="N132" s="198">
        <v>26564</v>
      </c>
      <c r="O132" s="198">
        <v>69801</v>
      </c>
      <c r="P132" s="198">
        <v>877</v>
      </c>
    </row>
    <row r="133" spans="1:16" ht="45.75" customHeight="1">
      <c r="A133" s="174">
        <v>45442</v>
      </c>
      <c r="B133" s="178" t="s">
        <v>967</v>
      </c>
      <c r="C133" s="176">
        <v>23</v>
      </c>
      <c r="D133" s="176">
        <v>8</v>
      </c>
      <c r="E133" s="176">
        <v>8</v>
      </c>
      <c r="F133" s="176">
        <v>3</v>
      </c>
      <c r="G133" s="178" t="s">
        <v>894</v>
      </c>
      <c r="H133" s="193">
        <v>3</v>
      </c>
      <c r="I133" s="193">
        <v>5</v>
      </c>
      <c r="J133" s="193">
        <v>3</v>
      </c>
      <c r="K133" s="193">
        <v>6</v>
      </c>
      <c r="L133" s="181" t="s">
        <v>712</v>
      </c>
      <c r="M133" s="182" t="s">
        <v>703</v>
      </c>
      <c r="N133" s="198">
        <v>26644</v>
      </c>
      <c r="O133" s="198">
        <v>67422</v>
      </c>
      <c r="P133" s="198">
        <v>847</v>
      </c>
    </row>
    <row r="134" spans="1:16" ht="45.75" customHeight="1">
      <c r="A134" s="174">
        <v>45443</v>
      </c>
      <c r="B134" s="178" t="s">
        <v>968</v>
      </c>
      <c r="C134" s="176">
        <v>23</v>
      </c>
      <c r="D134" s="176">
        <v>10</v>
      </c>
      <c r="E134" s="176">
        <v>8</v>
      </c>
      <c r="F134" s="176">
        <v>2</v>
      </c>
      <c r="G134" s="178" t="s">
        <v>894</v>
      </c>
      <c r="H134" s="193">
        <v>3</v>
      </c>
      <c r="I134" s="193">
        <v>5</v>
      </c>
      <c r="J134" s="193">
        <v>3</v>
      </c>
      <c r="K134" s="193">
        <v>6</v>
      </c>
      <c r="L134" s="181" t="s">
        <v>712</v>
      </c>
      <c r="M134" s="182" t="s">
        <v>703</v>
      </c>
      <c r="N134" s="198">
        <v>26782</v>
      </c>
      <c r="O134" s="198">
        <v>62840</v>
      </c>
      <c r="P134" s="198">
        <v>822</v>
      </c>
    </row>
    <row r="135" spans="1:16" ht="45.75" customHeight="1">
      <c r="A135" s="174">
        <v>45444</v>
      </c>
      <c r="B135" s="178" t="s">
        <v>969</v>
      </c>
      <c r="C135" s="176">
        <v>24</v>
      </c>
      <c r="D135" s="176">
        <v>10</v>
      </c>
      <c r="E135" s="176">
        <v>6</v>
      </c>
      <c r="F135" s="176">
        <v>3</v>
      </c>
      <c r="G135" s="178" t="s">
        <v>894</v>
      </c>
      <c r="H135" s="193">
        <v>2</v>
      </c>
      <c r="I135" s="193">
        <v>4</v>
      </c>
      <c r="J135" s="193">
        <v>3</v>
      </c>
      <c r="K135" s="193">
        <v>6</v>
      </c>
      <c r="L135" s="181" t="s">
        <v>712</v>
      </c>
      <c r="M135" s="182" t="s">
        <v>703</v>
      </c>
      <c r="N135" s="198">
        <v>25771</v>
      </c>
      <c r="O135" s="198">
        <v>61136</v>
      </c>
      <c r="P135" s="198">
        <v>802</v>
      </c>
    </row>
    <row r="136" spans="1:16" ht="45.75" customHeight="1">
      <c r="A136" s="174">
        <v>45445</v>
      </c>
      <c r="B136" s="178" t="s">
        <v>970</v>
      </c>
      <c r="C136" s="176">
        <v>28</v>
      </c>
      <c r="D136" s="176">
        <v>10</v>
      </c>
      <c r="E136" s="176">
        <v>7</v>
      </c>
      <c r="F136" s="176">
        <v>3</v>
      </c>
      <c r="G136" s="178" t="s">
        <v>894</v>
      </c>
      <c r="H136" s="193">
        <v>2</v>
      </c>
      <c r="I136" s="193">
        <v>4</v>
      </c>
      <c r="J136" s="193">
        <v>3</v>
      </c>
      <c r="K136" s="193">
        <v>6</v>
      </c>
      <c r="L136" s="181" t="s">
        <v>712</v>
      </c>
      <c r="M136" s="182" t="s">
        <v>703</v>
      </c>
      <c r="N136" s="198">
        <v>23056</v>
      </c>
      <c r="O136" s="198">
        <v>58085</v>
      </c>
      <c r="P136" s="198">
        <v>756</v>
      </c>
    </row>
    <row r="137" spans="1:16" ht="45.75" customHeight="1">
      <c r="A137" s="174">
        <v>45446</v>
      </c>
      <c r="B137" s="178" t="s">
        <v>971</v>
      </c>
      <c r="C137" s="176">
        <v>26</v>
      </c>
      <c r="D137" s="176">
        <v>8</v>
      </c>
      <c r="E137" s="176">
        <v>8</v>
      </c>
      <c r="F137" s="176">
        <v>3</v>
      </c>
      <c r="G137" s="178" t="s">
        <v>894</v>
      </c>
      <c r="H137" s="193">
        <v>3</v>
      </c>
      <c r="I137" s="193">
        <v>6</v>
      </c>
      <c r="J137" s="193">
        <v>3</v>
      </c>
      <c r="K137" s="193">
        <v>6</v>
      </c>
      <c r="L137" s="181" t="s">
        <v>712</v>
      </c>
      <c r="M137" s="182" t="s">
        <v>703</v>
      </c>
      <c r="N137" s="198">
        <v>24960</v>
      </c>
      <c r="O137" s="198">
        <v>60931</v>
      </c>
      <c r="P137" s="198">
        <v>815</v>
      </c>
    </row>
    <row r="138" spans="1:16" ht="45.75" customHeight="1">
      <c r="A138" s="174">
        <v>45447</v>
      </c>
      <c r="B138" s="178" t="s">
        <v>972</v>
      </c>
      <c r="C138" s="176">
        <v>26</v>
      </c>
      <c r="D138" s="176">
        <v>9</v>
      </c>
      <c r="E138" s="176">
        <v>10</v>
      </c>
      <c r="F138" s="176">
        <v>3</v>
      </c>
      <c r="G138" s="178" t="s">
        <v>894</v>
      </c>
      <c r="H138" s="193">
        <v>2</v>
      </c>
      <c r="I138" s="193">
        <v>5</v>
      </c>
      <c r="J138" s="193">
        <v>3</v>
      </c>
      <c r="K138" s="193">
        <v>6</v>
      </c>
      <c r="L138" s="181" t="s">
        <v>712</v>
      </c>
      <c r="M138" s="182" t="s">
        <v>703</v>
      </c>
      <c r="N138" s="198">
        <v>24424</v>
      </c>
      <c r="O138" s="198">
        <v>56571</v>
      </c>
      <c r="P138" s="198">
        <v>695</v>
      </c>
    </row>
    <row r="139" spans="1:16" ht="45.75" customHeight="1">
      <c r="A139" s="174">
        <v>45448</v>
      </c>
      <c r="B139" s="178" t="s">
        <v>973</v>
      </c>
      <c r="C139" s="176">
        <v>24</v>
      </c>
      <c r="D139" s="176">
        <v>9</v>
      </c>
      <c r="E139" s="176">
        <v>10</v>
      </c>
      <c r="F139" s="176">
        <v>3</v>
      </c>
      <c r="G139" s="178" t="s">
        <v>894</v>
      </c>
      <c r="H139" s="193">
        <v>3</v>
      </c>
      <c r="I139" s="193">
        <v>5</v>
      </c>
      <c r="J139" s="193">
        <v>3</v>
      </c>
      <c r="K139" s="193">
        <v>6</v>
      </c>
      <c r="L139" s="181" t="s">
        <v>712</v>
      </c>
      <c r="M139" s="182" t="s">
        <v>703</v>
      </c>
      <c r="N139" s="198">
        <v>24655</v>
      </c>
      <c r="O139" s="198">
        <v>59878</v>
      </c>
      <c r="P139" s="198">
        <v>780</v>
      </c>
    </row>
    <row r="140" spans="1:16" ht="45.75" customHeight="1">
      <c r="A140" s="174">
        <v>45449</v>
      </c>
      <c r="B140" s="178" t="s">
        <v>974</v>
      </c>
      <c r="C140" s="176">
        <v>25</v>
      </c>
      <c r="D140" s="176">
        <v>10</v>
      </c>
      <c r="E140" s="176">
        <v>7</v>
      </c>
      <c r="F140" s="176">
        <v>2</v>
      </c>
      <c r="G140" s="178" t="s">
        <v>894</v>
      </c>
      <c r="H140" s="193">
        <v>3</v>
      </c>
      <c r="I140" s="193">
        <v>5</v>
      </c>
      <c r="J140" s="193">
        <v>3</v>
      </c>
      <c r="K140" s="193">
        <v>6</v>
      </c>
      <c r="L140" s="181" t="s">
        <v>712</v>
      </c>
      <c r="M140" s="182" t="s">
        <v>703</v>
      </c>
      <c r="N140" s="198">
        <v>25878</v>
      </c>
      <c r="O140" s="198">
        <v>61860</v>
      </c>
      <c r="P140" s="198">
        <v>827</v>
      </c>
    </row>
    <row r="141" spans="1:16" ht="45.75" customHeight="1">
      <c r="A141" s="174">
        <v>45450</v>
      </c>
      <c r="B141" s="178" t="s">
        <v>974</v>
      </c>
      <c r="C141" s="176">
        <v>24</v>
      </c>
      <c r="D141" s="176">
        <v>10</v>
      </c>
      <c r="E141" s="176">
        <v>7</v>
      </c>
      <c r="F141" s="176">
        <v>2</v>
      </c>
      <c r="G141" s="178" t="s">
        <v>894</v>
      </c>
      <c r="H141" s="193">
        <v>2</v>
      </c>
      <c r="I141" s="193">
        <v>5</v>
      </c>
      <c r="J141" s="193">
        <v>3</v>
      </c>
      <c r="K141" s="193">
        <v>6</v>
      </c>
      <c r="L141" s="181" t="s">
        <v>712</v>
      </c>
      <c r="M141" s="182" t="s">
        <v>703</v>
      </c>
      <c r="N141" s="198">
        <v>25659</v>
      </c>
      <c r="O141" s="198">
        <v>65954</v>
      </c>
      <c r="P141" s="198">
        <v>805</v>
      </c>
    </row>
    <row r="142" spans="1:16" ht="45.75" customHeight="1">
      <c r="A142" s="174">
        <v>45451</v>
      </c>
      <c r="B142" s="178" t="s">
        <v>975</v>
      </c>
      <c r="C142" s="176">
        <v>24</v>
      </c>
      <c r="D142" s="176">
        <v>10</v>
      </c>
      <c r="E142" s="176">
        <v>9</v>
      </c>
      <c r="F142" s="176">
        <v>3</v>
      </c>
      <c r="G142" s="178" t="s">
        <v>894</v>
      </c>
      <c r="H142" s="193">
        <v>2</v>
      </c>
      <c r="I142" s="193">
        <v>4</v>
      </c>
      <c r="J142" s="193">
        <v>3</v>
      </c>
      <c r="K142" s="193">
        <v>6</v>
      </c>
      <c r="L142" s="181" t="s">
        <v>712</v>
      </c>
      <c r="M142" s="182" t="s">
        <v>703</v>
      </c>
      <c r="N142" s="198">
        <v>24855</v>
      </c>
      <c r="O142" s="198">
        <v>58227</v>
      </c>
      <c r="P142" s="198">
        <v>718</v>
      </c>
    </row>
    <row r="143" spans="1:16" ht="45.75" customHeight="1">
      <c r="A143" s="174">
        <v>45452</v>
      </c>
      <c r="B143" s="178" t="s">
        <v>976</v>
      </c>
      <c r="C143" s="176">
        <v>24</v>
      </c>
      <c r="D143" s="176">
        <v>9</v>
      </c>
      <c r="E143" s="176">
        <v>8</v>
      </c>
      <c r="F143" s="176">
        <v>3</v>
      </c>
      <c r="G143" s="178" t="s">
        <v>894</v>
      </c>
      <c r="H143" s="193">
        <v>2</v>
      </c>
      <c r="I143" s="193">
        <v>4</v>
      </c>
      <c r="J143" s="193">
        <v>3</v>
      </c>
      <c r="K143" s="193">
        <v>6</v>
      </c>
      <c r="L143" s="181" t="s">
        <v>712</v>
      </c>
      <c r="M143" s="182" t="s">
        <v>703</v>
      </c>
      <c r="N143" s="198">
        <v>25230</v>
      </c>
      <c r="O143" s="198">
        <v>65864</v>
      </c>
      <c r="P143" s="198">
        <v>924</v>
      </c>
    </row>
    <row r="144" spans="1:16" ht="45.75" customHeight="1">
      <c r="A144" s="174">
        <v>45453</v>
      </c>
      <c r="B144" s="178" t="s">
        <v>977</v>
      </c>
      <c r="C144" s="176">
        <v>23</v>
      </c>
      <c r="D144" s="176">
        <v>9</v>
      </c>
      <c r="E144" s="176">
        <v>8</v>
      </c>
      <c r="F144" s="176">
        <v>3</v>
      </c>
      <c r="G144" s="178" t="s">
        <v>894</v>
      </c>
      <c r="H144" s="193">
        <v>3</v>
      </c>
      <c r="I144" s="193">
        <v>5</v>
      </c>
      <c r="J144" s="193">
        <v>3</v>
      </c>
      <c r="K144" s="193">
        <v>6</v>
      </c>
      <c r="L144" s="181" t="s">
        <v>712</v>
      </c>
      <c r="M144" s="182" t="s">
        <v>703</v>
      </c>
      <c r="N144" s="198">
        <v>25443</v>
      </c>
      <c r="O144" s="198">
        <v>58562</v>
      </c>
      <c r="P144" s="198">
        <v>712</v>
      </c>
    </row>
    <row r="145" spans="1:16" ht="45.75" customHeight="1">
      <c r="A145" s="174">
        <v>45454</v>
      </c>
      <c r="B145" s="178" t="s">
        <v>978</v>
      </c>
      <c r="C145" s="176">
        <v>23</v>
      </c>
      <c r="D145" s="176">
        <v>10</v>
      </c>
      <c r="E145" s="176">
        <v>11</v>
      </c>
      <c r="F145" s="176">
        <v>4</v>
      </c>
      <c r="G145" s="178" t="s">
        <v>894</v>
      </c>
      <c r="H145" s="193">
        <v>3</v>
      </c>
      <c r="I145" s="193">
        <v>5</v>
      </c>
      <c r="J145" s="193">
        <v>3</v>
      </c>
      <c r="K145" s="193">
        <v>6</v>
      </c>
      <c r="L145" s="181" t="s">
        <v>712</v>
      </c>
      <c r="M145" s="182" t="s">
        <v>703</v>
      </c>
      <c r="N145" s="198">
        <v>25421</v>
      </c>
      <c r="O145" s="198">
        <v>65063</v>
      </c>
      <c r="P145" s="198">
        <v>844</v>
      </c>
    </row>
    <row r="146" spans="1:16" ht="45.75" customHeight="1">
      <c r="A146" s="174">
        <v>45455</v>
      </c>
      <c r="B146" s="178" t="s">
        <v>979</v>
      </c>
      <c r="C146" s="176">
        <v>22</v>
      </c>
      <c r="D146" s="176">
        <v>8</v>
      </c>
      <c r="E146" s="176">
        <v>8</v>
      </c>
      <c r="F146" s="176">
        <v>4</v>
      </c>
      <c r="G146" s="178" t="s">
        <v>894</v>
      </c>
      <c r="H146" s="193">
        <v>2</v>
      </c>
      <c r="I146" s="193">
        <v>5</v>
      </c>
      <c r="J146" s="193">
        <v>3</v>
      </c>
      <c r="K146" s="193">
        <v>6</v>
      </c>
      <c r="L146" s="181" t="s">
        <v>712</v>
      </c>
      <c r="M146" s="182" t="s">
        <v>703</v>
      </c>
      <c r="N146" s="198">
        <v>25315</v>
      </c>
      <c r="O146" s="198">
        <v>63065</v>
      </c>
      <c r="P146" s="198">
        <v>854</v>
      </c>
    </row>
    <row r="147" spans="1:16" ht="45.75" customHeight="1">
      <c r="A147" s="174">
        <v>45456</v>
      </c>
      <c r="B147" s="178" t="s">
        <v>974</v>
      </c>
      <c r="C147" s="176">
        <v>25</v>
      </c>
      <c r="D147" s="176">
        <v>10</v>
      </c>
      <c r="E147" s="176">
        <v>6</v>
      </c>
      <c r="F147" s="176">
        <v>2</v>
      </c>
      <c r="G147" s="178" t="s">
        <v>894</v>
      </c>
      <c r="H147" s="193">
        <v>3</v>
      </c>
      <c r="I147" s="193">
        <v>5</v>
      </c>
      <c r="J147" s="193">
        <v>3</v>
      </c>
      <c r="K147" s="193">
        <v>6</v>
      </c>
      <c r="L147" s="181" t="s">
        <v>712</v>
      </c>
      <c r="M147" s="182" t="s">
        <v>703</v>
      </c>
      <c r="N147" s="198">
        <v>25430</v>
      </c>
      <c r="O147" s="198">
        <v>64789</v>
      </c>
      <c r="P147" s="198">
        <v>839</v>
      </c>
    </row>
    <row r="148" spans="1:16" ht="45.75" customHeight="1">
      <c r="A148" s="174">
        <v>45457</v>
      </c>
      <c r="B148" s="178" t="s">
        <v>980</v>
      </c>
      <c r="C148" s="176">
        <v>26</v>
      </c>
      <c r="D148" s="176">
        <v>9</v>
      </c>
      <c r="E148" s="176">
        <v>9</v>
      </c>
      <c r="F148" s="176">
        <v>3</v>
      </c>
      <c r="G148" s="178" t="s">
        <v>894</v>
      </c>
      <c r="H148" s="193">
        <v>3</v>
      </c>
      <c r="I148" s="193">
        <v>5</v>
      </c>
      <c r="J148" s="193">
        <v>3</v>
      </c>
      <c r="K148" s="193">
        <v>6</v>
      </c>
      <c r="L148" s="181" t="s">
        <v>712</v>
      </c>
      <c r="M148" s="182" t="s">
        <v>703</v>
      </c>
      <c r="N148" s="198">
        <v>25461</v>
      </c>
      <c r="O148" s="198">
        <v>67237</v>
      </c>
      <c r="P148" s="198">
        <v>905</v>
      </c>
    </row>
    <row r="149" spans="1:16" ht="45.75" customHeight="1">
      <c r="A149" s="174">
        <v>45458</v>
      </c>
      <c r="B149" s="178" t="s">
        <v>981</v>
      </c>
      <c r="C149" s="176">
        <v>25</v>
      </c>
      <c r="D149" s="176">
        <v>9</v>
      </c>
      <c r="E149" s="176">
        <v>7</v>
      </c>
      <c r="F149" s="176">
        <v>4</v>
      </c>
      <c r="G149" s="178" t="s">
        <v>894</v>
      </c>
      <c r="H149" s="193">
        <v>2</v>
      </c>
      <c r="I149" s="193">
        <v>4</v>
      </c>
      <c r="J149" s="193">
        <v>3</v>
      </c>
      <c r="K149" s="193">
        <v>6</v>
      </c>
      <c r="L149" s="181" t="s">
        <v>712</v>
      </c>
      <c r="M149" s="182" t="s">
        <v>703</v>
      </c>
      <c r="N149" s="198">
        <v>24885</v>
      </c>
      <c r="O149" s="198">
        <v>61457</v>
      </c>
      <c r="P149" s="198">
        <v>840</v>
      </c>
    </row>
    <row r="150" spans="1:16" ht="45.75" customHeight="1">
      <c r="A150" s="174">
        <v>45459</v>
      </c>
      <c r="B150" s="178" t="s">
        <v>978</v>
      </c>
      <c r="C150" s="176">
        <v>25</v>
      </c>
      <c r="D150" s="176">
        <v>9</v>
      </c>
      <c r="E150" s="176">
        <v>8</v>
      </c>
      <c r="F150" s="176">
        <v>3</v>
      </c>
      <c r="G150" s="178" t="s">
        <v>894</v>
      </c>
      <c r="H150" s="193">
        <v>2</v>
      </c>
      <c r="I150" s="193">
        <v>4</v>
      </c>
      <c r="J150" s="193">
        <v>3</v>
      </c>
      <c r="K150" s="193">
        <v>6</v>
      </c>
      <c r="L150" s="181" t="s">
        <v>712</v>
      </c>
      <c r="M150" s="182" t="s">
        <v>703</v>
      </c>
      <c r="N150" s="198">
        <v>24734</v>
      </c>
      <c r="O150" s="198">
        <v>57205</v>
      </c>
      <c r="P150" s="198">
        <v>779</v>
      </c>
    </row>
    <row r="151" spans="1:16" ht="45.75" customHeight="1">
      <c r="A151" s="174">
        <v>45460</v>
      </c>
      <c r="B151" s="178" t="s">
        <v>977</v>
      </c>
      <c r="C151" s="176">
        <v>22</v>
      </c>
      <c r="D151" s="176">
        <v>9</v>
      </c>
      <c r="E151" s="176">
        <v>7</v>
      </c>
      <c r="F151" s="176">
        <v>3</v>
      </c>
      <c r="G151" s="178" t="s">
        <v>894</v>
      </c>
      <c r="H151" s="193">
        <v>2</v>
      </c>
      <c r="I151" s="193">
        <v>5</v>
      </c>
      <c r="J151" s="193">
        <v>3</v>
      </c>
      <c r="K151" s="193">
        <v>6</v>
      </c>
      <c r="L151" s="181" t="s">
        <v>712</v>
      </c>
      <c r="M151" s="182" t="s">
        <v>703</v>
      </c>
      <c r="N151" s="198">
        <v>25852</v>
      </c>
      <c r="O151" s="198">
        <v>54508</v>
      </c>
      <c r="P151" s="198">
        <v>722</v>
      </c>
    </row>
    <row r="152" spans="1:16" ht="45.75" customHeight="1">
      <c r="A152" s="174">
        <v>45461</v>
      </c>
      <c r="B152" s="178" t="s">
        <v>982</v>
      </c>
      <c r="C152" s="176">
        <v>23</v>
      </c>
      <c r="D152" s="176">
        <v>8</v>
      </c>
      <c r="E152" s="176">
        <v>7</v>
      </c>
      <c r="F152" s="176">
        <v>4</v>
      </c>
      <c r="G152" s="178" t="s">
        <v>894</v>
      </c>
      <c r="H152" s="193">
        <v>3</v>
      </c>
      <c r="I152" s="193">
        <v>5</v>
      </c>
      <c r="J152" s="193">
        <v>3</v>
      </c>
      <c r="K152" s="193">
        <v>6</v>
      </c>
      <c r="L152" s="181" t="s">
        <v>712</v>
      </c>
      <c r="M152" s="182" t="s">
        <v>703</v>
      </c>
      <c r="N152" s="198">
        <v>24899</v>
      </c>
      <c r="O152" s="198">
        <v>59333</v>
      </c>
      <c r="P152" s="198">
        <v>835</v>
      </c>
    </row>
    <row r="153" spans="1:16" ht="45.75" customHeight="1">
      <c r="A153" s="174">
        <v>45462</v>
      </c>
      <c r="B153" s="178" t="s">
        <v>977</v>
      </c>
      <c r="C153" s="176">
        <v>26</v>
      </c>
      <c r="D153" s="176">
        <v>9</v>
      </c>
      <c r="E153" s="176">
        <v>8</v>
      </c>
      <c r="F153" s="176">
        <v>4</v>
      </c>
      <c r="G153" s="178" t="s">
        <v>894</v>
      </c>
      <c r="H153" s="193">
        <v>3</v>
      </c>
      <c r="I153" s="193">
        <v>5</v>
      </c>
      <c r="J153" s="193">
        <v>3</v>
      </c>
      <c r="K153" s="193">
        <v>6</v>
      </c>
      <c r="L153" s="181" t="s">
        <v>712</v>
      </c>
      <c r="M153" s="182" t="s">
        <v>703</v>
      </c>
      <c r="N153" s="198">
        <v>25354</v>
      </c>
      <c r="O153" s="198">
        <v>56916</v>
      </c>
      <c r="P153" s="198">
        <v>805</v>
      </c>
    </row>
    <row r="154" spans="1:16" ht="45.75" customHeight="1">
      <c r="A154" s="174">
        <v>45463</v>
      </c>
      <c r="B154" s="178" t="s">
        <v>976</v>
      </c>
      <c r="C154" s="176">
        <v>23</v>
      </c>
      <c r="D154" s="176">
        <v>9</v>
      </c>
      <c r="E154" s="176">
        <v>8</v>
      </c>
      <c r="F154" s="176">
        <v>4</v>
      </c>
      <c r="G154" s="178" t="s">
        <v>894</v>
      </c>
      <c r="H154" s="193">
        <v>3</v>
      </c>
      <c r="I154" s="193">
        <v>5</v>
      </c>
      <c r="J154" s="193">
        <v>3</v>
      </c>
      <c r="K154" s="193">
        <v>6</v>
      </c>
      <c r="L154" s="181" t="s">
        <v>712</v>
      </c>
      <c r="M154" s="182" t="s">
        <v>703</v>
      </c>
      <c r="N154" s="198">
        <v>24521</v>
      </c>
      <c r="O154" s="198">
        <v>47826</v>
      </c>
      <c r="P154" s="198">
        <v>599</v>
      </c>
    </row>
    <row r="155" spans="1:16" ht="45.75" customHeight="1">
      <c r="A155" s="174">
        <v>45464</v>
      </c>
      <c r="B155" s="176" t="s">
        <v>54</v>
      </c>
      <c r="C155" s="176" t="s">
        <v>54</v>
      </c>
      <c r="D155" s="176" t="s">
        <v>54</v>
      </c>
      <c r="E155" s="176" t="s">
        <v>54</v>
      </c>
      <c r="F155" s="176" t="s">
        <v>54</v>
      </c>
      <c r="G155" s="178" t="s">
        <v>894</v>
      </c>
      <c r="H155" s="193" t="s">
        <v>54</v>
      </c>
      <c r="I155" s="193" t="s">
        <v>54</v>
      </c>
      <c r="J155" s="193" t="s">
        <v>54</v>
      </c>
      <c r="K155" s="193" t="s">
        <v>54</v>
      </c>
      <c r="L155" s="181" t="s">
        <v>54</v>
      </c>
      <c r="M155" s="182" t="s">
        <v>28</v>
      </c>
      <c r="N155" s="198">
        <v>1447</v>
      </c>
      <c r="O155" s="198">
        <v>1135</v>
      </c>
      <c r="P155" s="198">
        <v>7</v>
      </c>
    </row>
    <row r="156" spans="1:16" ht="45.75" customHeight="1">
      <c r="A156" s="174">
        <v>45465</v>
      </c>
      <c r="B156" s="178" t="s">
        <v>983</v>
      </c>
      <c r="C156" s="176">
        <v>23</v>
      </c>
      <c r="D156" s="176">
        <v>9</v>
      </c>
      <c r="E156" s="176">
        <v>3</v>
      </c>
      <c r="F156" s="176">
        <v>2</v>
      </c>
      <c r="G156" s="178" t="s">
        <v>894</v>
      </c>
      <c r="H156" s="193">
        <v>2</v>
      </c>
      <c r="I156" s="193">
        <v>4</v>
      </c>
      <c r="J156" s="193">
        <v>3</v>
      </c>
      <c r="K156" s="193">
        <v>6</v>
      </c>
      <c r="L156" s="181" t="s">
        <v>712</v>
      </c>
      <c r="M156" s="182" t="s">
        <v>703</v>
      </c>
      <c r="N156" s="198">
        <v>23896</v>
      </c>
      <c r="O156" s="198">
        <v>48326</v>
      </c>
      <c r="P156" s="198">
        <v>664</v>
      </c>
    </row>
    <row r="157" spans="1:16" ht="45.75" customHeight="1">
      <c r="A157" s="174">
        <v>45466</v>
      </c>
      <c r="B157" s="178" t="s">
        <v>977</v>
      </c>
      <c r="C157" s="176">
        <v>22</v>
      </c>
      <c r="D157" s="176">
        <v>9</v>
      </c>
      <c r="E157" s="176">
        <v>8</v>
      </c>
      <c r="F157" s="176">
        <v>3</v>
      </c>
      <c r="G157" s="178" t="s">
        <v>894</v>
      </c>
      <c r="H157" s="193">
        <v>2</v>
      </c>
      <c r="I157" s="193">
        <v>4</v>
      </c>
      <c r="J157" s="193">
        <v>3</v>
      </c>
      <c r="K157" s="193">
        <v>6</v>
      </c>
      <c r="L157" s="181" t="s">
        <v>712</v>
      </c>
      <c r="M157" s="182" t="s">
        <v>703</v>
      </c>
      <c r="N157" s="198">
        <v>24883</v>
      </c>
      <c r="O157" s="198">
        <v>48982</v>
      </c>
      <c r="P157" s="198">
        <v>669</v>
      </c>
    </row>
    <row r="158" spans="1:16" ht="45.75" customHeight="1">
      <c r="A158" s="174">
        <v>45467</v>
      </c>
      <c r="B158" s="178" t="s">
        <v>984</v>
      </c>
      <c r="C158" s="176">
        <v>23</v>
      </c>
      <c r="D158" s="176">
        <v>10</v>
      </c>
      <c r="E158" s="176">
        <v>5</v>
      </c>
      <c r="F158" s="176">
        <v>2</v>
      </c>
      <c r="G158" s="178" t="s">
        <v>894</v>
      </c>
      <c r="H158" s="193">
        <v>2</v>
      </c>
      <c r="I158" s="193">
        <v>5</v>
      </c>
      <c r="J158" s="193">
        <v>3</v>
      </c>
      <c r="K158" s="193">
        <v>6</v>
      </c>
      <c r="L158" s="181" t="s">
        <v>712</v>
      </c>
      <c r="M158" s="182" t="s">
        <v>703</v>
      </c>
      <c r="N158" s="198">
        <v>26076</v>
      </c>
      <c r="O158" s="198">
        <v>58196</v>
      </c>
      <c r="P158" s="198">
        <v>786</v>
      </c>
    </row>
    <row r="159" spans="1:16" ht="45.75" customHeight="1">
      <c r="A159" s="174">
        <v>45468</v>
      </c>
      <c r="B159" s="178" t="s">
        <v>978</v>
      </c>
      <c r="C159" s="176">
        <v>26</v>
      </c>
      <c r="D159" s="176">
        <v>9</v>
      </c>
      <c r="E159" s="176">
        <v>6</v>
      </c>
      <c r="F159" s="176">
        <v>3</v>
      </c>
      <c r="G159" s="178" t="s">
        <v>894</v>
      </c>
      <c r="H159" s="193">
        <v>2</v>
      </c>
      <c r="I159" s="193">
        <v>5</v>
      </c>
      <c r="J159" s="193">
        <v>3</v>
      </c>
      <c r="K159" s="193">
        <v>6</v>
      </c>
      <c r="L159" s="181" t="s">
        <v>712</v>
      </c>
      <c r="M159" s="182" t="s">
        <v>703</v>
      </c>
      <c r="N159" s="198">
        <v>25605</v>
      </c>
      <c r="O159" s="198">
        <v>63704</v>
      </c>
      <c r="P159" s="198">
        <v>881</v>
      </c>
    </row>
    <row r="160" spans="1:16" ht="45.75" customHeight="1">
      <c r="A160" s="174">
        <v>45469</v>
      </c>
      <c r="B160" s="178" t="s">
        <v>985</v>
      </c>
      <c r="C160" s="176">
        <v>25</v>
      </c>
      <c r="D160" s="176">
        <v>9</v>
      </c>
      <c r="E160" s="176">
        <v>8</v>
      </c>
      <c r="F160" s="176">
        <v>3</v>
      </c>
      <c r="G160" s="178" t="s">
        <v>894</v>
      </c>
      <c r="H160" s="193">
        <v>2</v>
      </c>
      <c r="I160" s="193">
        <v>5</v>
      </c>
      <c r="J160" s="193">
        <v>3</v>
      </c>
      <c r="K160" s="193">
        <v>6</v>
      </c>
      <c r="L160" s="181" t="s">
        <v>712</v>
      </c>
      <c r="M160" s="182" t="s">
        <v>703</v>
      </c>
      <c r="N160" s="198">
        <v>24261</v>
      </c>
      <c r="O160" s="198">
        <v>62487</v>
      </c>
      <c r="P160" s="198">
        <v>812</v>
      </c>
    </row>
    <row r="161" spans="1:16" ht="45.75" customHeight="1">
      <c r="A161" s="174">
        <v>45470</v>
      </c>
      <c r="B161" s="178" t="s">
        <v>979</v>
      </c>
      <c r="C161" s="176">
        <v>26</v>
      </c>
      <c r="D161" s="176">
        <v>8</v>
      </c>
      <c r="E161" s="176">
        <v>9</v>
      </c>
      <c r="F161" s="176">
        <v>3</v>
      </c>
      <c r="G161" s="178" t="s">
        <v>894</v>
      </c>
      <c r="H161" s="193">
        <v>3</v>
      </c>
      <c r="I161" s="193">
        <v>5</v>
      </c>
      <c r="J161" s="193">
        <v>3</v>
      </c>
      <c r="K161" s="193">
        <v>6</v>
      </c>
      <c r="L161" s="181" t="s">
        <v>712</v>
      </c>
      <c r="M161" s="182" t="s">
        <v>703</v>
      </c>
      <c r="N161" s="198">
        <v>25816</v>
      </c>
      <c r="O161" s="198">
        <v>63451</v>
      </c>
      <c r="P161" s="198">
        <v>814</v>
      </c>
    </row>
    <row r="162" spans="1:16" ht="45.75" customHeight="1">
      <c r="A162" s="174">
        <v>45471</v>
      </c>
      <c r="B162" s="178" t="s">
        <v>986</v>
      </c>
      <c r="C162" s="176">
        <v>24</v>
      </c>
      <c r="D162" s="176">
        <v>9</v>
      </c>
      <c r="E162" s="176">
        <v>7</v>
      </c>
      <c r="F162" s="176">
        <v>1</v>
      </c>
      <c r="G162" s="178" t="s">
        <v>894</v>
      </c>
      <c r="H162" s="193">
        <v>3</v>
      </c>
      <c r="I162" s="193">
        <v>5</v>
      </c>
      <c r="J162" s="193">
        <v>3</v>
      </c>
      <c r="K162" s="193">
        <v>6</v>
      </c>
      <c r="L162" s="181" t="s">
        <v>712</v>
      </c>
      <c r="M162" s="182" t="s">
        <v>703</v>
      </c>
      <c r="N162" s="198">
        <v>25830</v>
      </c>
      <c r="O162" s="198">
        <v>62629</v>
      </c>
      <c r="P162" s="198">
        <v>838</v>
      </c>
    </row>
    <row r="163" spans="1:16" ht="45.75" customHeight="1">
      <c r="A163" s="174">
        <v>45472</v>
      </c>
      <c r="B163" s="178" t="s">
        <v>986</v>
      </c>
      <c r="C163" s="176">
        <v>26</v>
      </c>
      <c r="D163" s="176">
        <v>9</v>
      </c>
      <c r="E163" s="176">
        <v>6</v>
      </c>
      <c r="F163" s="176">
        <v>4</v>
      </c>
      <c r="G163" s="178" t="s">
        <v>894</v>
      </c>
      <c r="H163" s="193">
        <v>2</v>
      </c>
      <c r="I163" s="193">
        <v>4</v>
      </c>
      <c r="J163" s="193">
        <v>3</v>
      </c>
      <c r="K163" s="193">
        <v>6</v>
      </c>
      <c r="L163" s="181" t="s">
        <v>712</v>
      </c>
      <c r="M163" s="182" t="s">
        <v>703</v>
      </c>
      <c r="N163" s="198">
        <v>25760</v>
      </c>
      <c r="O163" s="198">
        <v>67696</v>
      </c>
      <c r="P163" s="198">
        <v>870</v>
      </c>
    </row>
    <row r="164" spans="1:16" ht="45.75" customHeight="1">
      <c r="A164" s="174">
        <v>45473</v>
      </c>
      <c r="B164" s="178" t="s">
        <v>987</v>
      </c>
      <c r="C164" s="176">
        <v>26</v>
      </c>
      <c r="D164" s="176">
        <v>9</v>
      </c>
      <c r="E164" s="176">
        <v>7</v>
      </c>
      <c r="F164" s="176">
        <v>2</v>
      </c>
      <c r="G164" s="178" t="s">
        <v>894</v>
      </c>
      <c r="H164" s="193">
        <v>2</v>
      </c>
      <c r="I164" s="193">
        <v>4</v>
      </c>
      <c r="J164" s="193">
        <v>3</v>
      </c>
      <c r="K164" s="193">
        <v>6</v>
      </c>
      <c r="L164" s="181" t="s">
        <v>712</v>
      </c>
      <c r="M164" s="182" t="s">
        <v>703</v>
      </c>
      <c r="N164" s="198">
        <v>25644</v>
      </c>
      <c r="O164" s="198">
        <v>60294</v>
      </c>
      <c r="P164" s="198">
        <v>839</v>
      </c>
    </row>
    <row r="165" spans="1:16" ht="45.75" customHeight="1">
      <c r="A165" s="188">
        <v>45474</v>
      </c>
      <c r="B165" s="178" t="s">
        <v>981</v>
      </c>
      <c r="C165" s="176">
        <v>25</v>
      </c>
      <c r="D165" s="176">
        <v>9</v>
      </c>
      <c r="E165" s="176">
        <v>8</v>
      </c>
      <c r="F165" s="176">
        <v>2</v>
      </c>
      <c r="G165" s="178" t="s">
        <v>894</v>
      </c>
      <c r="H165" s="193">
        <v>2</v>
      </c>
      <c r="I165" s="193">
        <v>4</v>
      </c>
      <c r="J165" s="193">
        <v>3</v>
      </c>
      <c r="K165" s="193">
        <v>6</v>
      </c>
      <c r="L165" s="181" t="s">
        <v>712</v>
      </c>
      <c r="M165" s="182" t="s">
        <v>703</v>
      </c>
      <c r="N165" s="198">
        <v>26244</v>
      </c>
      <c r="O165" s="198">
        <v>60620</v>
      </c>
      <c r="P165" s="198">
        <v>883</v>
      </c>
    </row>
    <row r="166" spans="1:16" ht="45.75" customHeight="1">
      <c r="A166" s="174">
        <v>45475</v>
      </c>
      <c r="B166" s="178" t="s">
        <v>985</v>
      </c>
      <c r="C166" s="176">
        <v>27</v>
      </c>
      <c r="D166" s="176">
        <v>9</v>
      </c>
      <c r="E166" s="176">
        <v>8</v>
      </c>
      <c r="F166" s="176">
        <v>2</v>
      </c>
      <c r="G166" s="178" t="s">
        <v>894</v>
      </c>
      <c r="H166" s="193">
        <v>2</v>
      </c>
      <c r="I166" s="193">
        <v>6</v>
      </c>
      <c r="J166" s="193">
        <v>3</v>
      </c>
      <c r="K166" s="193">
        <v>6</v>
      </c>
      <c r="L166" s="181" t="s">
        <v>712</v>
      </c>
      <c r="M166" s="182" t="s">
        <v>703</v>
      </c>
      <c r="N166" s="198">
        <v>26600</v>
      </c>
      <c r="O166" s="198">
        <v>63964</v>
      </c>
      <c r="P166" s="198">
        <v>893</v>
      </c>
    </row>
    <row r="167" spans="1:16" ht="45.75" customHeight="1">
      <c r="A167" s="174">
        <v>45476</v>
      </c>
      <c r="B167" s="178" t="s">
        <v>976</v>
      </c>
      <c r="C167" s="176">
        <v>27</v>
      </c>
      <c r="D167" s="176">
        <v>9</v>
      </c>
      <c r="E167" s="176">
        <v>9</v>
      </c>
      <c r="F167" s="176">
        <v>3</v>
      </c>
      <c r="G167" s="178" t="s">
        <v>894</v>
      </c>
      <c r="H167" s="193">
        <v>2</v>
      </c>
      <c r="I167" s="193">
        <v>5</v>
      </c>
      <c r="J167" s="193">
        <v>3</v>
      </c>
      <c r="K167" s="193">
        <v>6</v>
      </c>
      <c r="L167" s="181" t="s">
        <v>712</v>
      </c>
      <c r="M167" s="182" t="s">
        <v>703</v>
      </c>
      <c r="N167" s="198">
        <v>26977</v>
      </c>
      <c r="O167" s="198">
        <v>67935</v>
      </c>
      <c r="P167" s="198">
        <v>954</v>
      </c>
    </row>
    <row r="168" spans="1:16" ht="45.75" customHeight="1">
      <c r="A168" s="174">
        <v>45477</v>
      </c>
      <c r="B168" s="178" t="s">
        <v>981</v>
      </c>
      <c r="C168" s="176">
        <v>27</v>
      </c>
      <c r="D168" s="176">
        <v>9</v>
      </c>
      <c r="E168" s="176">
        <v>9</v>
      </c>
      <c r="F168" s="176">
        <v>4</v>
      </c>
      <c r="G168" s="178" t="s">
        <v>894</v>
      </c>
      <c r="H168" s="193">
        <v>2</v>
      </c>
      <c r="I168" s="193">
        <v>5</v>
      </c>
      <c r="J168" s="193">
        <v>3</v>
      </c>
      <c r="K168" s="193">
        <v>6</v>
      </c>
      <c r="L168" s="181" t="s">
        <v>712</v>
      </c>
      <c r="M168" s="182" t="s">
        <v>703</v>
      </c>
      <c r="N168" s="198">
        <v>26215</v>
      </c>
      <c r="O168" s="198">
        <v>66444</v>
      </c>
      <c r="P168" s="198">
        <v>941</v>
      </c>
    </row>
    <row r="169" spans="1:16" ht="45.75" customHeight="1">
      <c r="A169" s="174">
        <v>45478</v>
      </c>
      <c r="B169" s="178" t="s">
        <v>986</v>
      </c>
      <c r="C169" s="176">
        <v>27</v>
      </c>
      <c r="D169" s="176">
        <v>9</v>
      </c>
      <c r="E169" s="176">
        <v>10</v>
      </c>
      <c r="F169" s="176">
        <v>4</v>
      </c>
      <c r="G169" s="178" t="s">
        <v>894</v>
      </c>
      <c r="H169" s="193">
        <v>2</v>
      </c>
      <c r="I169" s="193">
        <v>5</v>
      </c>
      <c r="J169" s="193">
        <v>3</v>
      </c>
      <c r="K169" s="193">
        <v>6</v>
      </c>
      <c r="L169" s="181" t="s">
        <v>712</v>
      </c>
      <c r="M169" s="182" t="s">
        <v>703</v>
      </c>
      <c r="N169" s="198">
        <v>25739</v>
      </c>
      <c r="O169" s="198">
        <v>67365</v>
      </c>
      <c r="P169" s="198">
        <v>922</v>
      </c>
    </row>
    <row r="170" spans="1:16" ht="45.75" customHeight="1">
      <c r="A170" s="189">
        <v>45479</v>
      </c>
      <c r="B170" s="178" t="s">
        <v>988</v>
      </c>
      <c r="C170" s="176">
        <v>28</v>
      </c>
      <c r="D170" s="176">
        <v>10</v>
      </c>
      <c r="E170" s="176">
        <v>7</v>
      </c>
      <c r="F170" s="176">
        <v>2</v>
      </c>
      <c r="G170" s="178" t="s">
        <v>894</v>
      </c>
      <c r="H170" s="193">
        <v>2</v>
      </c>
      <c r="I170" s="193">
        <v>4</v>
      </c>
      <c r="J170" s="193">
        <v>3</v>
      </c>
      <c r="K170" s="193">
        <v>6</v>
      </c>
      <c r="L170" s="181" t="s">
        <v>712</v>
      </c>
      <c r="M170" s="182" t="s">
        <v>703</v>
      </c>
      <c r="N170" s="198">
        <v>25195</v>
      </c>
      <c r="O170" s="198">
        <v>71926</v>
      </c>
      <c r="P170" s="198">
        <v>958</v>
      </c>
    </row>
    <row r="171" spans="1:16" ht="45.75" customHeight="1">
      <c r="A171" s="189">
        <v>45480</v>
      </c>
      <c r="B171" s="178" t="s">
        <v>986</v>
      </c>
      <c r="C171" s="176">
        <v>28</v>
      </c>
      <c r="D171" s="176">
        <v>9</v>
      </c>
      <c r="E171" s="176">
        <v>7</v>
      </c>
      <c r="F171" s="176">
        <v>2</v>
      </c>
      <c r="G171" s="178" t="s">
        <v>894</v>
      </c>
      <c r="H171" s="193">
        <v>2</v>
      </c>
      <c r="I171" s="193">
        <v>4</v>
      </c>
      <c r="J171" s="193">
        <v>3</v>
      </c>
      <c r="K171" s="193">
        <v>6</v>
      </c>
      <c r="L171" s="181" t="s">
        <v>712</v>
      </c>
      <c r="M171" s="182" t="s">
        <v>703</v>
      </c>
      <c r="N171" s="198">
        <v>25303</v>
      </c>
      <c r="O171" s="198">
        <v>66158</v>
      </c>
      <c r="P171" s="198">
        <v>909</v>
      </c>
    </row>
    <row r="172" spans="1:16" ht="45.75" customHeight="1">
      <c r="A172" s="174">
        <v>45481</v>
      </c>
      <c r="B172" s="178" t="s">
        <v>985</v>
      </c>
      <c r="C172" s="176">
        <v>28</v>
      </c>
      <c r="D172" s="176">
        <v>10</v>
      </c>
      <c r="E172" s="176">
        <v>8</v>
      </c>
      <c r="F172" s="176">
        <v>3</v>
      </c>
      <c r="G172" s="178" t="s">
        <v>894</v>
      </c>
      <c r="H172" s="193">
        <v>2</v>
      </c>
      <c r="I172" s="193">
        <v>4</v>
      </c>
      <c r="J172" s="193">
        <v>3</v>
      </c>
      <c r="K172" s="193">
        <v>6</v>
      </c>
      <c r="L172" s="181" t="s">
        <v>712</v>
      </c>
      <c r="M172" s="182" t="s">
        <v>703</v>
      </c>
      <c r="N172" s="198">
        <v>26299</v>
      </c>
      <c r="O172" s="198">
        <v>70872</v>
      </c>
      <c r="P172" s="198">
        <v>894</v>
      </c>
    </row>
    <row r="173" spans="1:16" ht="45.75" customHeight="1">
      <c r="A173" s="174">
        <v>45482</v>
      </c>
      <c r="B173" s="178" t="s">
        <v>976</v>
      </c>
      <c r="C173" s="176">
        <v>28</v>
      </c>
      <c r="D173" s="176">
        <v>9</v>
      </c>
      <c r="E173" s="176">
        <v>8</v>
      </c>
      <c r="F173" s="176">
        <v>3</v>
      </c>
      <c r="G173" s="178" t="s">
        <v>894</v>
      </c>
      <c r="H173" s="193">
        <v>2</v>
      </c>
      <c r="I173" s="193">
        <v>5</v>
      </c>
      <c r="J173" s="193">
        <v>3</v>
      </c>
      <c r="K173" s="193">
        <v>6</v>
      </c>
      <c r="L173" s="181" t="s">
        <v>712</v>
      </c>
      <c r="M173" s="182" t="s">
        <v>703</v>
      </c>
      <c r="N173" s="198">
        <v>25555</v>
      </c>
      <c r="O173" s="198">
        <v>69418</v>
      </c>
      <c r="P173" s="198">
        <v>953</v>
      </c>
    </row>
    <row r="174" spans="1:16" ht="45.75" customHeight="1">
      <c r="A174" s="174">
        <v>45483</v>
      </c>
      <c r="B174" s="178" t="s">
        <v>981</v>
      </c>
      <c r="C174" s="176">
        <v>27</v>
      </c>
      <c r="D174" s="176">
        <v>9</v>
      </c>
      <c r="E174" s="176">
        <v>8</v>
      </c>
      <c r="F174" s="176">
        <v>3</v>
      </c>
      <c r="G174" s="178" t="s">
        <v>894</v>
      </c>
      <c r="H174" s="193">
        <v>2</v>
      </c>
      <c r="I174" s="193">
        <v>5</v>
      </c>
      <c r="J174" s="193">
        <v>3</v>
      </c>
      <c r="K174" s="193">
        <v>6</v>
      </c>
      <c r="L174" s="181" t="s">
        <v>712</v>
      </c>
      <c r="M174" s="182" t="s">
        <v>703</v>
      </c>
      <c r="N174" s="198">
        <v>24188</v>
      </c>
      <c r="O174" s="198">
        <v>65426</v>
      </c>
      <c r="P174" s="198">
        <v>898</v>
      </c>
    </row>
    <row r="175" spans="1:16" ht="45.75" customHeight="1">
      <c r="A175" s="174">
        <v>45484</v>
      </c>
      <c r="B175" s="178" t="s">
        <v>989</v>
      </c>
      <c r="C175" s="176">
        <v>29</v>
      </c>
      <c r="D175" s="176">
        <v>10</v>
      </c>
      <c r="E175" s="176">
        <v>10</v>
      </c>
      <c r="F175" s="176">
        <v>3</v>
      </c>
      <c r="G175" s="178" t="s">
        <v>894</v>
      </c>
      <c r="H175" s="193">
        <v>2</v>
      </c>
      <c r="I175" s="193">
        <v>5</v>
      </c>
      <c r="J175" s="193">
        <v>3</v>
      </c>
      <c r="K175" s="193">
        <v>6</v>
      </c>
      <c r="L175" s="181" t="s">
        <v>712</v>
      </c>
      <c r="M175" s="182" t="s">
        <v>703</v>
      </c>
      <c r="N175" s="198">
        <v>25049</v>
      </c>
      <c r="O175" s="198">
        <v>71115</v>
      </c>
      <c r="P175" s="198">
        <v>946</v>
      </c>
    </row>
    <row r="176" spans="1:16" ht="45.75" customHeight="1">
      <c r="A176" s="174">
        <v>45485</v>
      </c>
      <c r="B176" s="178" t="s">
        <v>989</v>
      </c>
      <c r="C176" s="176">
        <v>29</v>
      </c>
      <c r="D176" s="176">
        <v>10</v>
      </c>
      <c r="E176" s="176">
        <v>10</v>
      </c>
      <c r="F176" s="176">
        <v>3</v>
      </c>
      <c r="G176" s="178" t="s">
        <v>894</v>
      </c>
      <c r="H176" s="193">
        <v>3</v>
      </c>
      <c r="I176" s="193">
        <v>5</v>
      </c>
      <c r="J176" s="193">
        <v>3</v>
      </c>
      <c r="K176" s="193">
        <v>6</v>
      </c>
      <c r="L176" s="181" t="s">
        <v>712</v>
      </c>
      <c r="M176" s="182" t="s">
        <v>703</v>
      </c>
      <c r="N176" s="198">
        <v>24282</v>
      </c>
      <c r="O176" s="198">
        <v>67439</v>
      </c>
      <c r="P176" s="198">
        <v>948</v>
      </c>
    </row>
    <row r="177" spans="1:16" ht="45.75" customHeight="1">
      <c r="A177" s="174">
        <v>45486</v>
      </c>
      <c r="B177" s="178" t="s">
        <v>990</v>
      </c>
      <c r="C177" s="176">
        <v>29</v>
      </c>
      <c r="D177" s="176">
        <v>8</v>
      </c>
      <c r="E177" s="176">
        <v>6</v>
      </c>
      <c r="F177" s="176">
        <v>2</v>
      </c>
      <c r="G177" s="178" t="s">
        <v>894</v>
      </c>
      <c r="H177" s="193">
        <v>2</v>
      </c>
      <c r="I177" s="193">
        <v>3</v>
      </c>
      <c r="J177" s="193">
        <v>3</v>
      </c>
      <c r="K177" s="193">
        <v>5</v>
      </c>
      <c r="L177" s="181" t="s">
        <v>712</v>
      </c>
      <c r="M177" s="182" t="s">
        <v>703</v>
      </c>
      <c r="N177" s="198">
        <v>19129</v>
      </c>
      <c r="O177" s="198">
        <v>71233</v>
      </c>
      <c r="P177" s="198">
        <v>930</v>
      </c>
    </row>
    <row r="178" spans="1:16" ht="45.75" customHeight="1">
      <c r="A178" s="174">
        <v>45487</v>
      </c>
      <c r="B178" s="176">
        <v>0</v>
      </c>
      <c r="C178" s="176">
        <v>28</v>
      </c>
      <c r="D178" s="176">
        <v>6</v>
      </c>
      <c r="E178" s="176">
        <v>6</v>
      </c>
      <c r="F178" s="176">
        <v>2</v>
      </c>
      <c r="G178" s="178" t="s">
        <v>894</v>
      </c>
      <c r="H178" s="193">
        <v>1</v>
      </c>
      <c r="I178" s="193">
        <v>0</v>
      </c>
      <c r="J178" s="193">
        <v>1</v>
      </c>
      <c r="K178" s="193">
        <v>0</v>
      </c>
      <c r="L178" s="181" t="s">
        <v>712</v>
      </c>
      <c r="M178" s="182" t="s">
        <v>703</v>
      </c>
      <c r="N178" s="198">
        <v>8947</v>
      </c>
      <c r="O178" s="198">
        <v>59441</v>
      </c>
      <c r="P178" s="198">
        <v>753</v>
      </c>
    </row>
    <row r="179" spans="1:16" ht="45.75" customHeight="1">
      <c r="A179" s="174">
        <v>45488</v>
      </c>
      <c r="B179" s="178" t="s">
        <v>991</v>
      </c>
      <c r="C179" s="176">
        <v>2</v>
      </c>
      <c r="D179" s="176">
        <v>2</v>
      </c>
      <c r="E179" s="176">
        <v>1</v>
      </c>
      <c r="F179" s="176">
        <v>0</v>
      </c>
      <c r="G179" s="178" t="s">
        <v>894</v>
      </c>
      <c r="H179" s="193">
        <v>1</v>
      </c>
      <c r="I179" s="193">
        <v>2</v>
      </c>
      <c r="J179" s="193">
        <v>1</v>
      </c>
      <c r="K179" s="193">
        <v>1</v>
      </c>
      <c r="L179" s="181" t="s">
        <v>712</v>
      </c>
      <c r="M179" s="182" t="s">
        <v>703</v>
      </c>
      <c r="N179" s="198">
        <v>5666</v>
      </c>
      <c r="O179" s="198">
        <v>15574</v>
      </c>
      <c r="P179" s="198">
        <v>133</v>
      </c>
    </row>
    <row r="180" spans="1:16" ht="45.75" customHeight="1">
      <c r="A180" s="174">
        <v>45489</v>
      </c>
      <c r="B180" s="176">
        <v>0</v>
      </c>
      <c r="C180" s="176">
        <v>0</v>
      </c>
      <c r="D180" s="176">
        <v>0</v>
      </c>
      <c r="E180" s="176">
        <v>0</v>
      </c>
      <c r="F180" s="176">
        <v>0</v>
      </c>
      <c r="G180" s="178" t="s">
        <v>894</v>
      </c>
      <c r="H180" s="193">
        <v>1</v>
      </c>
      <c r="I180" s="193">
        <v>1</v>
      </c>
      <c r="J180" s="193">
        <v>1</v>
      </c>
      <c r="K180" s="193">
        <v>0</v>
      </c>
      <c r="L180" s="181" t="s">
        <v>712</v>
      </c>
      <c r="M180" s="182" t="s">
        <v>703</v>
      </c>
      <c r="N180" s="198">
        <v>2442</v>
      </c>
      <c r="O180" s="198">
        <v>1299</v>
      </c>
      <c r="P180" s="198">
        <v>72</v>
      </c>
    </row>
    <row r="181" spans="1:16" ht="45.75" customHeight="1">
      <c r="A181" s="174">
        <v>45490</v>
      </c>
      <c r="B181" s="176">
        <v>20</v>
      </c>
      <c r="C181" s="176">
        <v>27</v>
      </c>
      <c r="D181" s="176">
        <v>7</v>
      </c>
      <c r="E181" s="176">
        <v>7</v>
      </c>
      <c r="F181" s="176">
        <v>1</v>
      </c>
      <c r="G181" s="178" t="s">
        <v>894</v>
      </c>
      <c r="H181" s="193">
        <v>2</v>
      </c>
      <c r="I181" s="193">
        <v>4</v>
      </c>
      <c r="J181" s="193">
        <v>2</v>
      </c>
      <c r="K181" s="193">
        <v>1</v>
      </c>
      <c r="L181" s="181" t="s">
        <v>712</v>
      </c>
      <c r="M181" s="182" t="s">
        <v>703</v>
      </c>
      <c r="N181" s="198">
        <v>17614</v>
      </c>
      <c r="O181" s="198">
        <v>61600</v>
      </c>
      <c r="P181" s="198">
        <v>858</v>
      </c>
    </row>
    <row r="182" spans="1:16" ht="45.75" customHeight="1">
      <c r="A182" s="174">
        <v>45491</v>
      </c>
      <c r="B182" s="176">
        <v>78</v>
      </c>
      <c r="C182" s="176">
        <v>28</v>
      </c>
      <c r="D182" s="176">
        <v>9</v>
      </c>
      <c r="E182" s="176">
        <v>9</v>
      </c>
      <c r="F182" s="176">
        <v>0</v>
      </c>
      <c r="G182" s="178" t="s">
        <v>894</v>
      </c>
      <c r="H182" s="193">
        <v>2</v>
      </c>
      <c r="I182" s="193">
        <v>4</v>
      </c>
      <c r="J182" s="193">
        <v>3</v>
      </c>
      <c r="K182" s="193">
        <v>5</v>
      </c>
      <c r="L182" s="181" t="s">
        <v>712</v>
      </c>
      <c r="M182" s="182" t="s">
        <v>703</v>
      </c>
      <c r="N182" s="198">
        <v>20299</v>
      </c>
      <c r="O182" s="198">
        <v>72031</v>
      </c>
      <c r="P182" s="198">
        <v>946</v>
      </c>
    </row>
    <row r="183" spans="1:16" ht="45.75" customHeight="1">
      <c r="A183" s="174">
        <v>45492</v>
      </c>
      <c r="B183" s="178">
        <v>30</v>
      </c>
      <c r="C183" s="176">
        <v>28</v>
      </c>
      <c r="D183" s="176">
        <v>9</v>
      </c>
      <c r="E183" s="176">
        <v>9</v>
      </c>
      <c r="F183" s="176">
        <v>2</v>
      </c>
      <c r="G183" s="178" t="s">
        <v>894</v>
      </c>
      <c r="H183" s="193">
        <v>2</v>
      </c>
      <c r="I183" s="193">
        <v>4</v>
      </c>
      <c r="J183" s="193">
        <v>2</v>
      </c>
      <c r="K183" s="193">
        <v>5</v>
      </c>
      <c r="L183" s="184" t="s">
        <v>807</v>
      </c>
      <c r="M183" s="182" t="s">
        <v>703</v>
      </c>
      <c r="N183" s="198">
        <v>14955</v>
      </c>
      <c r="O183" s="198">
        <v>63322</v>
      </c>
      <c r="P183" s="198">
        <v>806</v>
      </c>
    </row>
    <row r="184" spans="1:16" ht="45.75" customHeight="1">
      <c r="A184" s="174">
        <v>45493</v>
      </c>
      <c r="B184" s="176">
        <v>0</v>
      </c>
      <c r="C184" s="176">
        <v>0</v>
      </c>
      <c r="D184" s="176">
        <v>0</v>
      </c>
      <c r="E184" s="176">
        <v>0</v>
      </c>
      <c r="F184" s="176">
        <v>0</v>
      </c>
      <c r="G184" s="178" t="s">
        <v>894</v>
      </c>
      <c r="H184" s="193">
        <v>0</v>
      </c>
      <c r="I184" s="193">
        <v>0</v>
      </c>
      <c r="J184" s="193">
        <v>1</v>
      </c>
      <c r="K184" s="193">
        <v>0</v>
      </c>
      <c r="L184" s="181" t="s">
        <v>712</v>
      </c>
      <c r="M184" s="182" t="s">
        <v>703</v>
      </c>
      <c r="N184" s="198">
        <v>2687</v>
      </c>
      <c r="O184" s="198">
        <v>810</v>
      </c>
      <c r="P184" s="198">
        <v>25</v>
      </c>
    </row>
    <row r="185" spans="1:16" ht="45.75" customHeight="1">
      <c r="A185" s="174">
        <v>45494</v>
      </c>
      <c r="B185" s="176">
        <v>0</v>
      </c>
      <c r="C185" s="176">
        <v>0</v>
      </c>
      <c r="D185" s="176">
        <v>0</v>
      </c>
      <c r="E185" s="176">
        <v>0</v>
      </c>
      <c r="F185" s="176">
        <v>0</v>
      </c>
      <c r="G185" s="178" t="s">
        <v>894</v>
      </c>
      <c r="H185" s="193">
        <v>1</v>
      </c>
      <c r="I185" s="193">
        <v>0</v>
      </c>
      <c r="J185" s="193">
        <v>1</v>
      </c>
      <c r="K185" s="193">
        <v>0</v>
      </c>
      <c r="L185" s="181" t="s">
        <v>712</v>
      </c>
      <c r="M185" s="182" t="s">
        <v>703</v>
      </c>
      <c r="N185" s="198">
        <v>3379</v>
      </c>
      <c r="O185" s="198">
        <v>0</v>
      </c>
      <c r="P185" s="198">
        <v>45</v>
      </c>
    </row>
    <row r="186" spans="1:16" ht="45.75" customHeight="1">
      <c r="A186" s="174">
        <v>45495</v>
      </c>
      <c r="B186" s="178" t="s">
        <v>992</v>
      </c>
      <c r="C186" s="176">
        <v>26</v>
      </c>
      <c r="D186" s="176">
        <v>8</v>
      </c>
      <c r="E186" s="176">
        <v>2</v>
      </c>
      <c r="F186" s="176">
        <v>1</v>
      </c>
      <c r="G186" s="178" t="s">
        <v>894</v>
      </c>
      <c r="H186" s="193">
        <v>2</v>
      </c>
      <c r="I186" s="193">
        <v>5</v>
      </c>
      <c r="J186" s="193">
        <v>2</v>
      </c>
      <c r="K186" s="193">
        <v>6</v>
      </c>
      <c r="L186" s="181" t="s">
        <v>712</v>
      </c>
      <c r="M186" s="182" t="s">
        <v>703</v>
      </c>
      <c r="N186" s="198">
        <v>21882</v>
      </c>
      <c r="O186" s="198">
        <v>63655</v>
      </c>
      <c r="P186" s="198">
        <v>829</v>
      </c>
    </row>
    <row r="187" spans="1:16" ht="45.75" customHeight="1">
      <c r="A187" s="174">
        <v>45496</v>
      </c>
      <c r="B187" s="178" t="s">
        <v>964</v>
      </c>
      <c r="C187" s="176">
        <v>27</v>
      </c>
      <c r="D187" s="176">
        <v>10</v>
      </c>
      <c r="E187" s="176">
        <v>7</v>
      </c>
      <c r="F187" s="176">
        <v>3</v>
      </c>
      <c r="G187" s="178" t="s">
        <v>894</v>
      </c>
      <c r="H187" s="193">
        <v>2</v>
      </c>
      <c r="I187" s="193">
        <v>5</v>
      </c>
      <c r="J187" s="193">
        <v>2</v>
      </c>
      <c r="K187" s="193">
        <v>6</v>
      </c>
      <c r="L187" s="181" t="s">
        <v>712</v>
      </c>
      <c r="M187" s="182" t="s">
        <v>703</v>
      </c>
      <c r="N187" s="198">
        <v>25185</v>
      </c>
      <c r="O187" s="198">
        <v>72245</v>
      </c>
      <c r="P187" s="198">
        <v>955</v>
      </c>
    </row>
    <row r="188" spans="1:16" ht="45.75" customHeight="1">
      <c r="A188" s="174">
        <v>45497</v>
      </c>
      <c r="B188" s="178" t="s">
        <v>976</v>
      </c>
      <c r="C188" s="176">
        <v>26</v>
      </c>
      <c r="D188" s="176">
        <v>10</v>
      </c>
      <c r="E188" s="176">
        <v>6</v>
      </c>
      <c r="F188" s="176">
        <v>2</v>
      </c>
      <c r="G188" s="178" t="s">
        <v>894</v>
      </c>
      <c r="H188" s="193">
        <v>3</v>
      </c>
      <c r="I188" s="193">
        <v>6</v>
      </c>
      <c r="J188" s="193">
        <v>2</v>
      </c>
      <c r="K188" s="193">
        <v>6</v>
      </c>
      <c r="L188" s="181" t="s">
        <v>712</v>
      </c>
      <c r="M188" s="182" t="s">
        <v>703</v>
      </c>
      <c r="N188" s="198">
        <v>25045</v>
      </c>
      <c r="O188" s="198">
        <v>67152</v>
      </c>
      <c r="P188" s="198">
        <v>989</v>
      </c>
    </row>
    <row r="189" spans="1:16" ht="45.75" customHeight="1">
      <c r="A189" s="174">
        <v>45498</v>
      </c>
      <c r="B189" s="178" t="s">
        <v>993</v>
      </c>
      <c r="C189" s="176">
        <v>26</v>
      </c>
      <c r="D189" s="176">
        <v>10</v>
      </c>
      <c r="E189" s="176">
        <v>8</v>
      </c>
      <c r="F189" s="176">
        <v>2</v>
      </c>
      <c r="G189" s="178" t="s">
        <v>894</v>
      </c>
      <c r="H189" s="193">
        <v>3</v>
      </c>
      <c r="I189" s="193">
        <v>5</v>
      </c>
      <c r="J189" s="193">
        <v>2</v>
      </c>
      <c r="K189" s="193">
        <v>6</v>
      </c>
      <c r="L189" s="181" t="s">
        <v>712</v>
      </c>
      <c r="M189" s="182" t="s">
        <v>703</v>
      </c>
      <c r="N189" s="198">
        <v>25511</v>
      </c>
      <c r="O189" s="198">
        <v>72629</v>
      </c>
      <c r="P189" s="198">
        <v>1039</v>
      </c>
    </row>
    <row r="190" spans="1:16" ht="45.75" customHeight="1">
      <c r="A190" s="174">
        <v>45499</v>
      </c>
      <c r="B190" s="178" t="s">
        <v>982</v>
      </c>
      <c r="C190" s="176">
        <v>28</v>
      </c>
      <c r="D190" s="176">
        <v>10</v>
      </c>
      <c r="E190" s="176">
        <v>7</v>
      </c>
      <c r="F190" s="176">
        <v>2</v>
      </c>
      <c r="G190" s="178" t="s">
        <v>894</v>
      </c>
      <c r="H190" s="193">
        <v>3</v>
      </c>
      <c r="I190" s="193">
        <v>5</v>
      </c>
      <c r="J190" s="193">
        <v>2</v>
      </c>
      <c r="K190" s="193">
        <v>6</v>
      </c>
      <c r="L190" s="181" t="s">
        <v>712</v>
      </c>
      <c r="M190" s="182" t="s">
        <v>703</v>
      </c>
      <c r="N190" s="198">
        <v>25629</v>
      </c>
      <c r="O190" s="198">
        <v>66234</v>
      </c>
      <c r="P190" s="198">
        <v>912</v>
      </c>
    </row>
    <row r="191" spans="1:16" ht="45.75" customHeight="1">
      <c r="A191" s="174">
        <v>45500</v>
      </c>
      <c r="B191" s="178" t="s">
        <v>994</v>
      </c>
      <c r="C191" s="176">
        <v>25</v>
      </c>
      <c r="D191" s="176">
        <v>9</v>
      </c>
      <c r="E191" s="176">
        <v>8</v>
      </c>
      <c r="F191" s="176">
        <v>2</v>
      </c>
      <c r="G191" s="178" t="s">
        <v>894</v>
      </c>
      <c r="H191" s="193">
        <v>2</v>
      </c>
      <c r="I191" s="193">
        <v>4</v>
      </c>
      <c r="J191" s="193">
        <v>2</v>
      </c>
      <c r="K191" s="193">
        <v>6</v>
      </c>
      <c r="L191" s="181" t="s">
        <v>712</v>
      </c>
      <c r="M191" s="182" t="s">
        <v>703</v>
      </c>
      <c r="N191" s="198">
        <v>25267</v>
      </c>
      <c r="O191" s="198">
        <v>62194</v>
      </c>
      <c r="P191" s="198">
        <v>822</v>
      </c>
    </row>
    <row r="192" spans="1:16" ht="45.75" customHeight="1">
      <c r="A192" s="174">
        <v>45501</v>
      </c>
      <c r="B192" s="178" t="s">
        <v>976</v>
      </c>
      <c r="C192" s="176">
        <v>25</v>
      </c>
      <c r="D192" s="176">
        <v>9</v>
      </c>
      <c r="E192" s="176">
        <v>7</v>
      </c>
      <c r="F192" s="176">
        <v>1</v>
      </c>
      <c r="G192" s="178" t="s">
        <v>894</v>
      </c>
      <c r="H192" s="193">
        <v>1</v>
      </c>
      <c r="I192" s="193">
        <v>4</v>
      </c>
      <c r="J192" s="193">
        <v>2</v>
      </c>
      <c r="K192" s="193">
        <v>6</v>
      </c>
      <c r="L192" s="181" t="s">
        <v>712</v>
      </c>
      <c r="M192" s="182" t="s">
        <v>703</v>
      </c>
      <c r="N192" s="198">
        <v>24030</v>
      </c>
      <c r="O192" s="198">
        <v>58940</v>
      </c>
      <c r="P192" s="198">
        <v>827</v>
      </c>
    </row>
    <row r="193" spans="1:16" ht="45.75" customHeight="1">
      <c r="A193" s="174">
        <v>45502</v>
      </c>
      <c r="B193" s="178" t="s">
        <v>985</v>
      </c>
      <c r="C193" s="176">
        <v>26</v>
      </c>
      <c r="D193" s="176">
        <v>9</v>
      </c>
      <c r="E193" s="176">
        <v>5</v>
      </c>
      <c r="F193" s="176">
        <v>2</v>
      </c>
      <c r="G193" s="178" t="s">
        <v>894</v>
      </c>
      <c r="H193" s="193">
        <v>2</v>
      </c>
      <c r="I193" s="193">
        <v>5</v>
      </c>
      <c r="J193" s="193">
        <v>2</v>
      </c>
      <c r="K193" s="193">
        <v>6</v>
      </c>
      <c r="L193" s="181" t="s">
        <v>712</v>
      </c>
      <c r="M193" s="182" t="s">
        <v>703</v>
      </c>
      <c r="N193" s="198">
        <v>23997</v>
      </c>
      <c r="O193" s="198">
        <v>69731</v>
      </c>
      <c r="P193" s="198">
        <v>982</v>
      </c>
    </row>
    <row r="194" spans="1:16" ht="45.75" customHeight="1">
      <c r="A194" s="174">
        <v>45503</v>
      </c>
      <c r="B194" s="178" t="s">
        <v>968</v>
      </c>
      <c r="C194" s="176">
        <v>27</v>
      </c>
      <c r="D194" s="176">
        <v>10</v>
      </c>
      <c r="E194" s="176">
        <v>7</v>
      </c>
      <c r="F194" s="176">
        <v>2</v>
      </c>
      <c r="G194" s="178" t="s">
        <v>894</v>
      </c>
      <c r="H194" s="193">
        <v>3</v>
      </c>
      <c r="I194" s="193">
        <v>5</v>
      </c>
      <c r="J194" s="193">
        <v>2</v>
      </c>
      <c r="K194" s="193">
        <v>6</v>
      </c>
      <c r="L194" s="181" t="s">
        <v>712</v>
      </c>
      <c r="M194" s="182" t="s">
        <v>703</v>
      </c>
      <c r="N194" s="198">
        <v>25807</v>
      </c>
      <c r="O194" s="198">
        <v>66225</v>
      </c>
      <c r="P194" s="198">
        <v>900</v>
      </c>
    </row>
    <row r="195" spans="1:16" ht="45.75" customHeight="1">
      <c r="A195" s="174">
        <v>45504</v>
      </c>
      <c r="B195" s="178" t="s">
        <v>968</v>
      </c>
      <c r="C195" s="176">
        <v>28</v>
      </c>
      <c r="D195" s="176">
        <v>10</v>
      </c>
      <c r="E195" s="176">
        <v>8</v>
      </c>
      <c r="F195" s="176">
        <v>3</v>
      </c>
      <c r="G195" s="178" t="s">
        <v>894</v>
      </c>
      <c r="H195" s="193">
        <v>2</v>
      </c>
      <c r="I195" s="193">
        <v>5</v>
      </c>
      <c r="J195" s="193">
        <v>2</v>
      </c>
      <c r="K195" s="193">
        <v>6</v>
      </c>
      <c r="L195" s="181" t="s">
        <v>712</v>
      </c>
      <c r="M195" s="182" t="s">
        <v>703</v>
      </c>
      <c r="N195" s="198">
        <v>24970</v>
      </c>
      <c r="O195" s="198">
        <v>67551</v>
      </c>
      <c r="P195" s="198">
        <v>930</v>
      </c>
    </row>
    <row r="196" spans="1:16" ht="45.75" customHeight="1">
      <c r="A196" s="174">
        <v>45505</v>
      </c>
      <c r="B196" s="178" t="s">
        <v>977</v>
      </c>
      <c r="C196" s="176">
        <v>27</v>
      </c>
      <c r="D196" s="176">
        <v>9</v>
      </c>
      <c r="E196" s="176">
        <v>8</v>
      </c>
      <c r="F196" s="176">
        <v>2</v>
      </c>
      <c r="G196" s="178" t="s">
        <v>894</v>
      </c>
      <c r="H196" s="193">
        <v>2</v>
      </c>
      <c r="I196" s="193">
        <v>5</v>
      </c>
      <c r="J196" s="193">
        <v>2</v>
      </c>
      <c r="K196" s="193">
        <v>6</v>
      </c>
      <c r="L196" s="181" t="s">
        <v>712</v>
      </c>
      <c r="M196" s="182" t="s">
        <v>703</v>
      </c>
      <c r="N196" s="198">
        <v>26011</v>
      </c>
      <c r="O196" s="198">
        <v>70978</v>
      </c>
      <c r="P196" s="198">
        <v>999</v>
      </c>
    </row>
    <row r="197" spans="1:16" ht="45.75" customHeight="1">
      <c r="A197" s="174">
        <v>45506</v>
      </c>
      <c r="B197" s="178" t="s">
        <v>970</v>
      </c>
      <c r="C197" s="176">
        <v>29</v>
      </c>
      <c r="D197" s="176">
        <v>9</v>
      </c>
      <c r="E197" s="176">
        <v>8</v>
      </c>
      <c r="F197" s="176">
        <v>4</v>
      </c>
      <c r="G197" s="178" t="s">
        <v>894</v>
      </c>
      <c r="H197" s="193">
        <v>2</v>
      </c>
      <c r="I197" s="193">
        <v>5</v>
      </c>
      <c r="J197" s="193">
        <v>2</v>
      </c>
      <c r="K197" s="193">
        <v>6</v>
      </c>
      <c r="L197" s="181" t="s">
        <v>712</v>
      </c>
      <c r="M197" s="182" t="s">
        <v>703</v>
      </c>
      <c r="N197" s="198">
        <v>25695</v>
      </c>
      <c r="O197" s="198">
        <v>69209</v>
      </c>
      <c r="P197" s="198">
        <v>916</v>
      </c>
    </row>
    <row r="198" spans="1:16" ht="45.75" customHeight="1">
      <c r="A198" s="174">
        <v>45507</v>
      </c>
      <c r="B198" s="178" t="s">
        <v>986</v>
      </c>
      <c r="C198" s="176">
        <v>29</v>
      </c>
      <c r="D198" s="176">
        <v>9</v>
      </c>
      <c r="E198" s="176">
        <v>8</v>
      </c>
      <c r="F198" s="176">
        <v>4</v>
      </c>
      <c r="G198" s="178" t="s">
        <v>894</v>
      </c>
      <c r="H198" s="193">
        <v>2</v>
      </c>
      <c r="I198" s="193">
        <v>4</v>
      </c>
      <c r="J198" s="193">
        <v>2</v>
      </c>
      <c r="K198" s="193">
        <v>6</v>
      </c>
      <c r="L198" s="181" t="s">
        <v>712</v>
      </c>
      <c r="M198" s="182" t="s">
        <v>703</v>
      </c>
      <c r="N198" s="198">
        <v>25039</v>
      </c>
      <c r="O198" s="198">
        <v>66860</v>
      </c>
      <c r="P198" s="198">
        <v>912</v>
      </c>
    </row>
    <row r="199" spans="1:16" ht="45.75" customHeight="1">
      <c r="A199" s="174">
        <v>45508</v>
      </c>
      <c r="B199" s="178" t="s">
        <v>968</v>
      </c>
      <c r="C199" s="176">
        <v>27</v>
      </c>
      <c r="D199" s="176">
        <v>9</v>
      </c>
      <c r="E199" s="176">
        <v>9</v>
      </c>
      <c r="F199" s="176">
        <v>2</v>
      </c>
      <c r="G199" s="178" t="s">
        <v>894</v>
      </c>
      <c r="H199" s="193">
        <v>2</v>
      </c>
      <c r="I199" s="193">
        <v>4</v>
      </c>
      <c r="J199" s="193">
        <v>2</v>
      </c>
      <c r="K199" s="193">
        <v>6</v>
      </c>
      <c r="L199" s="181" t="s">
        <v>712</v>
      </c>
      <c r="M199" s="182" t="s">
        <v>703</v>
      </c>
      <c r="N199" s="198">
        <v>25150</v>
      </c>
      <c r="O199" s="198">
        <v>67081</v>
      </c>
      <c r="P199" s="198">
        <v>914</v>
      </c>
    </row>
    <row r="200" spans="1:16" ht="45.75" customHeight="1">
      <c r="A200" s="174">
        <v>45509</v>
      </c>
      <c r="B200" s="178" t="s">
        <v>970</v>
      </c>
      <c r="C200" s="176">
        <v>27</v>
      </c>
      <c r="D200" s="176">
        <v>9</v>
      </c>
      <c r="E200" s="176">
        <v>7</v>
      </c>
      <c r="F200" s="176">
        <v>1</v>
      </c>
      <c r="G200" s="178" t="s">
        <v>894</v>
      </c>
      <c r="H200" s="193">
        <v>3</v>
      </c>
      <c r="I200" s="193">
        <v>5</v>
      </c>
      <c r="J200" s="193">
        <v>2</v>
      </c>
      <c r="K200" s="193">
        <v>6</v>
      </c>
      <c r="L200" s="181" t="s">
        <v>712</v>
      </c>
      <c r="M200" s="182" t="s">
        <v>703</v>
      </c>
      <c r="N200" s="198">
        <v>26234</v>
      </c>
      <c r="O200" s="198">
        <v>69533</v>
      </c>
      <c r="P200" s="198">
        <v>995</v>
      </c>
    </row>
    <row r="201" spans="1:16" ht="45.75" customHeight="1">
      <c r="A201" s="174">
        <v>45510</v>
      </c>
      <c r="B201" s="178" t="s">
        <v>969</v>
      </c>
      <c r="C201" s="176">
        <v>27</v>
      </c>
      <c r="D201" s="176">
        <v>7</v>
      </c>
      <c r="E201" s="176">
        <v>7</v>
      </c>
      <c r="F201" s="176">
        <v>2</v>
      </c>
      <c r="G201" s="178" t="s">
        <v>894</v>
      </c>
      <c r="H201" s="193">
        <v>2</v>
      </c>
      <c r="I201" s="193">
        <v>5</v>
      </c>
      <c r="J201" s="193">
        <v>2</v>
      </c>
      <c r="K201" s="193">
        <v>6</v>
      </c>
      <c r="L201" s="181" t="s">
        <v>712</v>
      </c>
      <c r="M201" s="182" t="s">
        <v>703</v>
      </c>
      <c r="N201" s="198">
        <v>26515</v>
      </c>
      <c r="O201" s="198">
        <v>66148</v>
      </c>
      <c r="P201" s="198">
        <v>932</v>
      </c>
    </row>
    <row r="202" spans="1:16" ht="45.75" customHeight="1">
      <c r="A202" s="174">
        <v>45511</v>
      </c>
      <c r="B202" s="178" t="s">
        <v>983</v>
      </c>
      <c r="C202" s="176">
        <v>28</v>
      </c>
      <c r="D202" s="176">
        <v>9</v>
      </c>
      <c r="E202" s="176">
        <v>9</v>
      </c>
      <c r="F202" s="176">
        <v>3</v>
      </c>
      <c r="G202" s="178" t="s">
        <v>894</v>
      </c>
      <c r="H202" s="193">
        <v>2</v>
      </c>
      <c r="I202" s="193">
        <v>5</v>
      </c>
      <c r="J202" s="193">
        <v>2</v>
      </c>
      <c r="K202" s="193">
        <v>6</v>
      </c>
      <c r="L202" s="181" t="s">
        <v>712</v>
      </c>
      <c r="M202" s="182" t="s">
        <v>703</v>
      </c>
      <c r="N202" s="198">
        <v>25554</v>
      </c>
      <c r="O202" s="198">
        <v>68278</v>
      </c>
      <c r="P202" s="198">
        <v>965</v>
      </c>
    </row>
    <row r="203" spans="1:16" ht="45.75" customHeight="1">
      <c r="A203" s="174">
        <v>45512</v>
      </c>
      <c r="B203" s="178" t="s">
        <v>968</v>
      </c>
      <c r="C203" s="176">
        <v>27</v>
      </c>
      <c r="D203" s="176">
        <v>7</v>
      </c>
      <c r="E203" s="176">
        <v>9</v>
      </c>
      <c r="F203" s="176">
        <v>2</v>
      </c>
      <c r="G203" s="178" t="s">
        <v>894</v>
      </c>
      <c r="H203" s="193">
        <v>3</v>
      </c>
      <c r="I203" s="193">
        <v>5</v>
      </c>
      <c r="J203" s="193">
        <v>2</v>
      </c>
      <c r="K203" s="193">
        <v>6</v>
      </c>
      <c r="L203" s="181" t="s">
        <v>712</v>
      </c>
      <c r="M203" s="182" t="s">
        <v>703</v>
      </c>
      <c r="N203" s="198">
        <v>26624</v>
      </c>
      <c r="O203" s="198">
        <v>68337</v>
      </c>
      <c r="P203" s="198">
        <v>964</v>
      </c>
    </row>
    <row r="204" spans="1:16" ht="45.75" customHeight="1">
      <c r="A204" s="174">
        <v>45513</v>
      </c>
      <c r="B204" s="178" t="s">
        <v>995</v>
      </c>
      <c r="C204" s="176">
        <v>26</v>
      </c>
      <c r="D204" s="176">
        <v>8</v>
      </c>
      <c r="E204" s="176">
        <v>8</v>
      </c>
      <c r="F204" s="176">
        <v>2</v>
      </c>
      <c r="G204" s="178" t="s">
        <v>894</v>
      </c>
      <c r="H204" s="193">
        <v>3</v>
      </c>
      <c r="I204" s="193">
        <v>5</v>
      </c>
      <c r="J204" s="193">
        <v>2</v>
      </c>
      <c r="K204" s="193">
        <v>6</v>
      </c>
      <c r="L204" s="181" t="s">
        <v>712</v>
      </c>
      <c r="M204" s="182" t="s">
        <v>703</v>
      </c>
      <c r="N204" s="198">
        <v>25936</v>
      </c>
      <c r="O204" s="198">
        <v>64499</v>
      </c>
      <c r="P204" s="198">
        <v>970</v>
      </c>
    </row>
    <row r="205" spans="1:16" ht="45.75" customHeight="1">
      <c r="A205" s="174">
        <v>45514</v>
      </c>
      <c r="B205" s="178" t="s">
        <v>996</v>
      </c>
      <c r="C205" s="176">
        <v>27</v>
      </c>
      <c r="D205" s="176">
        <v>9</v>
      </c>
      <c r="E205" s="176">
        <v>9</v>
      </c>
      <c r="F205" s="176">
        <v>2</v>
      </c>
      <c r="G205" s="178" t="s">
        <v>894</v>
      </c>
      <c r="H205" s="193">
        <v>2</v>
      </c>
      <c r="I205" s="193">
        <v>4</v>
      </c>
      <c r="J205" s="193">
        <v>2</v>
      </c>
      <c r="K205" s="193">
        <v>6</v>
      </c>
      <c r="L205" s="181" t="s">
        <v>712</v>
      </c>
      <c r="M205" s="182" t="s">
        <v>703</v>
      </c>
      <c r="N205" s="198">
        <v>25083</v>
      </c>
      <c r="O205" s="198">
        <v>66666</v>
      </c>
      <c r="P205" s="198">
        <v>911</v>
      </c>
    </row>
    <row r="206" spans="1:16" ht="45.75" customHeight="1">
      <c r="A206" s="174">
        <v>45515</v>
      </c>
      <c r="B206" s="178" t="s">
        <v>968</v>
      </c>
      <c r="C206" s="176">
        <v>28</v>
      </c>
      <c r="D206" s="176">
        <v>10</v>
      </c>
      <c r="E206" s="176">
        <v>9</v>
      </c>
      <c r="F206" s="176">
        <v>3</v>
      </c>
      <c r="G206" s="178" t="s">
        <v>894</v>
      </c>
      <c r="H206" s="193">
        <v>2</v>
      </c>
      <c r="I206" s="193">
        <v>4</v>
      </c>
      <c r="J206" s="193">
        <v>2</v>
      </c>
      <c r="K206" s="193">
        <v>6</v>
      </c>
      <c r="L206" s="181" t="s">
        <v>712</v>
      </c>
      <c r="M206" s="182" t="s">
        <v>703</v>
      </c>
      <c r="N206" s="198">
        <v>25657</v>
      </c>
      <c r="O206" s="198">
        <v>74232</v>
      </c>
      <c r="P206" s="198">
        <v>961</v>
      </c>
    </row>
    <row r="207" spans="1:16" ht="45.75" customHeight="1">
      <c r="A207" s="174">
        <v>45516</v>
      </c>
      <c r="B207" s="178" t="s">
        <v>970</v>
      </c>
      <c r="C207" s="176">
        <v>26</v>
      </c>
      <c r="D207" s="176">
        <v>9</v>
      </c>
      <c r="E207" s="176">
        <v>7</v>
      </c>
      <c r="F207" s="176">
        <v>1</v>
      </c>
      <c r="G207" s="178" t="s">
        <v>894</v>
      </c>
      <c r="H207" s="193">
        <v>3</v>
      </c>
      <c r="I207" s="193">
        <v>5</v>
      </c>
      <c r="J207" s="193">
        <v>2</v>
      </c>
      <c r="K207" s="193">
        <v>6</v>
      </c>
      <c r="L207" s="181" t="s">
        <v>712</v>
      </c>
      <c r="M207" s="182" t="s">
        <v>703</v>
      </c>
      <c r="N207" s="198">
        <v>26078</v>
      </c>
      <c r="O207" s="198">
        <v>70254</v>
      </c>
      <c r="P207" s="198">
        <v>910</v>
      </c>
    </row>
    <row r="208" spans="1:16" ht="45.75" customHeight="1">
      <c r="A208" s="174">
        <v>45517</v>
      </c>
      <c r="B208" s="178" t="s">
        <v>969</v>
      </c>
      <c r="C208" s="176">
        <v>25</v>
      </c>
      <c r="D208" s="176">
        <v>8</v>
      </c>
      <c r="E208" s="176">
        <v>7</v>
      </c>
      <c r="F208" s="176">
        <v>2</v>
      </c>
      <c r="G208" s="178" t="s">
        <v>894</v>
      </c>
      <c r="H208" s="193">
        <v>3</v>
      </c>
      <c r="I208" s="193">
        <v>5</v>
      </c>
      <c r="J208" s="193">
        <v>2</v>
      </c>
      <c r="K208" s="193">
        <v>6</v>
      </c>
      <c r="L208" s="181" t="s">
        <v>712</v>
      </c>
      <c r="M208" s="182" t="s">
        <v>703</v>
      </c>
      <c r="N208" s="198">
        <v>26251</v>
      </c>
      <c r="O208" s="198">
        <v>67610</v>
      </c>
      <c r="P208" s="198">
        <v>894</v>
      </c>
    </row>
    <row r="209" spans="1:16" ht="45.75" customHeight="1">
      <c r="A209" s="174">
        <v>45518</v>
      </c>
      <c r="B209" s="178" t="s">
        <v>968</v>
      </c>
      <c r="C209" s="176">
        <v>26</v>
      </c>
      <c r="D209" s="176">
        <v>8</v>
      </c>
      <c r="E209" s="176">
        <v>7</v>
      </c>
      <c r="F209" s="176">
        <v>2</v>
      </c>
      <c r="G209" s="178" t="s">
        <v>894</v>
      </c>
      <c r="H209" s="193">
        <v>3</v>
      </c>
      <c r="I209" s="193">
        <v>5</v>
      </c>
      <c r="J209" s="193">
        <v>2</v>
      </c>
      <c r="K209" s="193">
        <v>6</v>
      </c>
      <c r="L209" s="181" t="s">
        <v>712</v>
      </c>
      <c r="M209" s="182" t="s">
        <v>703</v>
      </c>
      <c r="N209" s="198">
        <v>24788</v>
      </c>
      <c r="O209" s="198">
        <v>63036</v>
      </c>
      <c r="P209" s="198">
        <v>814</v>
      </c>
    </row>
    <row r="210" spans="1:16" ht="45.75" customHeight="1">
      <c r="A210" s="174">
        <v>45519</v>
      </c>
      <c r="B210" s="178" t="s">
        <v>997</v>
      </c>
      <c r="C210" s="176">
        <v>21</v>
      </c>
      <c r="D210" s="176">
        <v>10</v>
      </c>
      <c r="E210" s="176">
        <v>8</v>
      </c>
      <c r="F210" s="176">
        <v>2</v>
      </c>
      <c r="G210" s="178" t="s">
        <v>894</v>
      </c>
      <c r="H210" s="193">
        <v>2</v>
      </c>
      <c r="I210" s="193">
        <v>4</v>
      </c>
      <c r="J210" s="193">
        <v>2</v>
      </c>
      <c r="K210" s="193">
        <v>6</v>
      </c>
      <c r="L210" s="181" t="s">
        <v>712</v>
      </c>
      <c r="M210" s="182" t="s">
        <v>703</v>
      </c>
      <c r="N210" s="198">
        <v>24993</v>
      </c>
      <c r="O210" s="198">
        <v>61551</v>
      </c>
      <c r="P210" s="198">
        <v>761</v>
      </c>
    </row>
    <row r="211" spans="1:16" ht="45.75" customHeight="1">
      <c r="A211" s="174">
        <v>45520</v>
      </c>
      <c r="B211" s="178" t="s">
        <v>995</v>
      </c>
      <c r="C211" s="176">
        <v>25</v>
      </c>
      <c r="D211" s="176">
        <v>10</v>
      </c>
      <c r="E211" s="176">
        <v>8</v>
      </c>
      <c r="F211" s="176">
        <v>3</v>
      </c>
      <c r="G211" s="178" t="s">
        <v>894</v>
      </c>
      <c r="H211" s="193">
        <v>2</v>
      </c>
      <c r="I211" s="193">
        <v>5</v>
      </c>
      <c r="J211" s="193">
        <v>2</v>
      </c>
      <c r="K211" s="193">
        <v>6</v>
      </c>
      <c r="L211" s="181" t="s">
        <v>712</v>
      </c>
      <c r="M211" s="182" t="s">
        <v>703</v>
      </c>
      <c r="N211" s="198">
        <v>26096</v>
      </c>
      <c r="O211" s="198">
        <v>67712</v>
      </c>
      <c r="P211" s="198">
        <v>917</v>
      </c>
    </row>
    <row r="212" spans="1:16" ht="45.75" customHeight="1">
      <c r="A212" s="174">
        <v>45521</v>
      </c>
      <c r="B212" s="178" t="s">
        <v>998</v>
      </c>
      <c r="C212" s="176">
        <v>23</v>
      </c>
      <c r="D212" s="176">
        <v>8</v>
      </c>
      <c r="E212" s="176">
        <v>9</v>
      </c>
      <c r="F212" s="176">
        <v>3</v>
      </c>
      <c r="G212" s="178" t="s">
        <v>894</v>
      </c>
      <c r="H212" s="193">
        <v>2</v>
      </c>
      <c r="I212" s="193">
        <v>4</v>
      </c>
      <c r="J212" s="193">
        <v>2</v>
      </c>
      <c r="K212" s="193">
        <v>6</v>
      </c>
      <c r="L212" s="181" t="s">
        <v>712</v>
      </c>
      <c r="M212" s="182" t="s">
        <v>703</v>
      </c>
      <c r="N212" s="198">
        <v>25534</v>
      </c>
      <c r="O212" s="198">
        <v>74317</v>
      </c>
      <c r="P212" s="198">
        <v>934</v>
      </c>
    </row>
    <row r="213" spans="1:16" ht="45.75" customHeight="1">
      <c r="A213" s="174">
        <v>45522</v>
      </c>
      <c r="B213" s="178" t="s">
        <v>999</v>
      </c>
      <c r="C213" s="176">
        <v>28</v>
      </c>
      <c r="D213" s="176">
        <v>9</v>
      </c>
      <c r="E213" s="176">
        <v>9</v>
      </c>
      <c r="F213" s="176">
        <v>3</v>
      </c>
      <c r="G213" s="178" t="s">
        <v>894</v>
      </c>
      <c r="H213" s="193">
        <v>2</v>
      </c>
      <c r="I213" s="193">
        <v>4</v>
      </c>
      <c r="J213" s="193">
        <v>2</v>
      </c>
      <c r="K213" s="193">
        <v>6</v>
      </c>
      <c r="L213" s="181" t="s">
        <v>712</v>
      </c>
      <c r="M213" s="182" t="s">
        <v>703</v>
      </c>
      <c r="N213" s="198">
        <v>25977</v>
      </c>
      <c r="O213" s="198">
        <v>75742</v>
      </c>
      <c r="P213" s="198">
        <v>999</v>
      </c>
    </row>
    <row r="214" spans="1:16" ht="45.75" customHeight="1">
      <c r="A214" s="174">
        <v>45523</v>
      </c>
      <c r="B214" s="178" t="s">
        <v>999</v>
      </c>
      <c r="C214" s="176">
        <v>26</v>
      </c>
      <c r="D214" s="176">
        <v>9</v>
      </c>
      <c r="E214" s="176">
        <v>8</v>
      </c>
      <c r="F214" s="176">
        <v>3</v>
      </c>
      <c r="G214" s="178" t="s">
        <v>894</v>
      </c>
      <c r="H214" s="193">
        <v>1</v>
      </c>
      <c r="I214" s="193">
        <v>4</v>
      </c>
      <c r="J214" s="193">
        <v>2</v>
      </c>
      <c r="K214" s="193">
        <v>6</v>
      </c>
      <c r="L214" s="181" t="s">
        <v>712</v>
      </c>
      <c r="M214" s="182" t="s">
        <v>703</v>
      </c>
      <c r="N214" s="198">
        <v>25934</v>
      </c>
      <c r="O214" s="198">
        <v>71727</v>
      </c>
      <c r="P214" s="198">
        <v>964</v>
      </c>
    </row>
    <row r="215" spans="1:16" ht="45.75" customHeight="1">
      <c r="A215" s="174">
        <v>45524</v>
      </c>
      <c r="B215" s="178" t="s">
        <v>1000</v>
      </c>
      <c r="C215" s="176">
        <v>27</v>
      </c>
      <c r="D215" s="176">
        <v>8</v>
      </c>
      <c r="E215" s="176">
        <v>7</v>
      </c>
      <c r="F215" s="176">
        <v>3</v>
      </c>
      <c r="G215" s="178" t="s">
        <v>894</v>
      </c>
      <c r="H215" s="193">
        <v>2</v>
      </c>
      <c r="I215" s="193">
        <v>5</v>
      </c>
      <c r="J215" s="193">
        <v>2</v>
      </c>
      <c r="K215" s="193">
        <v>6</v>
      </c>
      <c r="L215" s="181" t="s">
        <v>712</v>
      </c>
      <c r="M215" s="182" t="s">
        <v>703</v>
      </c>
      <c r="N215" s="198">
        <v>26206</v>
      </c>
      <c r="O215" s="198">
        <v>72139</v>
      </c>
      <c r="P215" s="198">
        <v>983</v>
      </c>
    </row>
    <row r="216" spans="1:16" ht="45.75" customHeight="1">
      <c r="A216" s="174">
        <v>45525</v>
      </c>
      <c r="B216" s="178" t="s">
        <v>1001</v>
      </c>
      <c r="C216" s="176">
        <v>27</v>
      </c>
      <c r="D216" s="176">
        <v>8</v>
      </c>
      <c r="E216" s="176">
        <v>8</v>
      </c>
      <c r="F216" s="176">
        <v>3</v>
      </c>
      <c r="G216" s="178" t="s">
        <v>894</v>
      </c>
      <c r="H216" s="193">
        <v>2</v>
      </c>
      <c r="I216" s="193">
        <v>5</v>
      </c>
      <c r="J216" s="193">
        <v>2</v>
      </c>
      <c r="K216" s="193">
        <v>6</v>
      </c>
      <c r="L216" s="181" t="s">
        <v>712</v>
      </c>
      <c r="M216" s="182" t="s">
        <v>703</v>
      </c>
      <c r="N216" s="198">
        <v>28650</v>
      </c>
      <c r="O216" s="198">
        <v>71553</v>
      </c>
      <c r="P216" s="198">
        <v>1021</v>
      </c>
    </row>
    <row r="217" spans="1:16" ht="45.75" customHeight="1">
      <c r="A217" s="174">
        <v>45526</v>
      </c>
      <c r="B217" s="178" t="s">
        <v>995</v>
      </c>
      <c r="C217" s="176">
        <v>28</v>
      </c>
      <c r="D217" s="176">
        <v>10</v>
      </c>
      <c r="E217" s="176">
        <v>8</v>
      </c>
      <c r="F217" s="176">
        <v>3</v>
      </c>
      <c r="G217" s="178" t="s">
        <v>894</v>
      </c>
      <c r="H217" s="193">
        <v>2</v>
      </c>
      <c r="I217" s="193">
        <v>5</v>
      </c>
      <c r="J217" s="193">
        <v>3</v>
      </c>
      <c r="K217" s="193">
        <v>6</v>
      </c>
      <c r="L217" s="181" t="s">
        <v>712</v>
      </c>
      <c r="M217" s="182" t="s">
        <v>703</v>
      </c>
      <c r="N217" s="198">
        <v>25929</v>
      </c>
      <c r="O217" s="198">
        <v>76043</v>
      </c>
      <c r="P217" s="198">
        <v>1080</v>
      </c>
    </row>
    <row r="218" spans="1:16" ht="45.75" customHeight="1">
      <c r="A218" s="174">
        <v>45527</v>
      </c>
      <c r="B218" s="178" t="s">
        <v>1002</v>
      </c>
      <c r="C218" s="176">
        <v>26</v>
      </c>
      <c r="D218" s="176">
        <v>9</v>
      </c>
      <c r="E218" s="176">
        <v>8</v>
      </c>
      <c r="F218" s="176">
        <v>3</v>
      </c>
      <c r="G218" s="178" t="s">
        <v>894</v>
      </c>
      <c r="H218" s="193">
        <v>2</v>
      </c>
      <c r="I218" s="193">
        <v>5</v>
      </c>
      <c r="J218" s="193">
        <v>3</v>
      </c>
      <c r="K218" s="193">
        <v>6</v>
      </c>
      <c r="L218" s="181" t="s">
        <v>712</v>
      </c>
      <c r="M218" s="182" t="s">
        <v>703</v>
      </c>
      <c r="N218" s="198">
        <v>25232</v>
      </c>
      <c r="O218" s="198">
        <v>69076</v>
      </c>
      <c r="P218" s="198">
        <v>1045</v>
      </c>
    </row>
    <row r="219" spans="1:16" ht="45.75" customHeight="1">
      <c r="A219" s="174">
        <v>45528</v>
      </c>
      <c r="B219" s="178" t="s">
        <v>999</v>
      </c>
      <c r="C219" s="176">
        <v>27</v>
      </c>
      <c r="D219" s="176">
        <v>8</v>
      </c>
      <c r="E219" s="176">
        <v>8</v>
      </c>
      <c r="F219" s="176">
        <v>3</v>
      </c>
      <c r="G219" s="178" t="s">
        <v>894</v>
      </c>
      <c r="H219" s="193">
        <v>2</v>
      </c>
      <c r="I219" s="193">
        <v>4</v>
      </c>
      <c r="J219" s="193">
        <v>3</v>
      </c>
      <c r="K219" s="193">
        <v>6</v>
      </c>
      <c r="L219" s="181" t="s">
        <v>712</v>
      </c>
      <c r="M219" s="182" t="s">
        <v>703</v>
      </c>
      <c r="N219" s="198">
        <v>24545</v>
      </c>
      <c r="O219" s="198">
        <v>68397</v>
      </c>
      <c r="P219" s="198">
        <v>1069</v>
      </c>
    </row>
    <row r="220" spans="1:16" ht="45.75" customHeight="1">
      <c r="A220" s="174">
        <v>45529</v>
      </c>
      <c r="B220" s="178" t="s">
        <v>998</v>
      </c>
      <c r="C220" s="176">
        <v>28</v>
      </c>
      <c r="D220" s="176">
        <v>9</v>
      </c>
      <c r="E220" s="176">
        <v>8</v>
      </c>
      <c r="F220" s="176">
        <v>3</v>
      </c>
      <c r="G220" s="178" t="s">
        <v>894</v>
      </c>
      <c r="H220" s="193">
        <v>2</v>
      </c>
      <c r="I220" s="193">
        <v>4</v>
      </c>
      <c r="J220" s="193">
        <v>3</v>
      </c>
      <c r="K220" s="193">
        <v>6</v>
      </c>
      <c r="L220" s="181" t="s">
        <v>712</v>
      </c>
      <c r="M220" s="182" t="s">
        <v>703</v>
      </c>
      <c r="N220" s="198">
        <v>26818</v>
      </c>
      <c r="O220" s="198">
        <v>73456</v>
      </c>
      <c r="P220" s="198">
        <v>1063</v>
      </c>
    </row>
    <row r="221" spans="1:16" ht="45.75" customHeight="1">
      <c r="A221" s="174">
        <v>45530</v>
      </c>
      <c r="B221" s="178" t="s">
        <v>995</v>
      </c>
      <c r="C221" s="176">
        <v>27</v>
      </c>
      <c r="D221" s="176">
        <v>9</v>
      </c>
      <c r="E221" s="176">
        <v>6</v>
      </c>
      <c r="F221" s="176">
        <v>3</v>
      </c>
      <c r="G221" s="178" t="s">
        <v>894</v>
      </c>
      <c r="H221" s="193">
        <v>2</v>
      </c>
      <c r="I221" s="193">
        <v>4</v>
      </c>
      <c r="J221" s="193">
        <v>3</v>
      </c>
      <c r="K221" s="193">
        <v>6</v>
      </c>
      <c r="L221" s="181" t="s">
        <v>712</v>
      </c>
      <c r="M221" s="182" t="s">
        <v>703</v>
      </c>
      <c r="N221" s="198">
        <v>27404</v>
      </c>
      <c r="O221" s="198">
        <v>69450</v>
      </c>
      <c r="P221" s="198">
        <v>976</v>
      </c>
    </row>
    <row r="222" spans="1:16" ht="45.75" customHeight="1">
      <c r="A222" s="174">
        <v>45531</v>
      </c>
      <c r="B222" s="178" t="s">
        <v>1003</v>
      </c>
      <c r="C222" s="176">
        <v>28</v>
      </c>
      <c r="D222" s="176">
        <v>8</v>
      </c>
      <c r="E222" s="176">
        <v>7</v>
      </c>
      <c r="F222" s="176">
        <v>3</v>
      </c>
      <c r="G222" s="178" t="s">
        <v>894</v>
      </c>
      <c r="H222" s="193">
        <v>2</v>
      </c>
      <c r="I222" s="193">
        <v>5</v>
      </c>
      <c r="J222" s="193">
        <v>3</v>
      </c>
      <c r="K222" s="193">
        <v>6</v>
      </c>
      <c r="L222" s="181" t="s">
        <v>712</v>
      </c>
      <c r="M222" s="182" t="s">
        <v>703</v>
      </c>
      <c r="N222" s="198">
        <v>26794</v>
      </c>
      <c r="O222" s="198">
        <v>68658</v>
      </c>
      <c r="P222" s="198">
        <v>977</v>
      </c>
    </row>
    <row r="223" spans="1:16" ht="45.75" customHeight="1">
      <c r="A223" s="174">
        <v>45532</v>
      </c>
      <c r="B223" s="178" t="s">
        <v>1004</v>
      </c>
      <c r="C223" s="176">
        <v>28</v>
      </c>
      <c r="D223" s="176">
        <v>8</v>
      </c>
      <c r="E223" s="176">
        <v>8</v>
      </c>
      <c r="F223" s="176">
        <v>3</v>
      </c>
      <c r="G223" s="178" t="s">
        <v>894</v>
      </c>
      <c r="H223" s="193">
        <v>2</v>
      </c>
      <c r="I223" s="193">
        <v>5</v>
      </c>
      <c r="J223" s="193">
        <v>3</v>
      </c>
      <c r="K223" s="193">
        <v>6</v>
      </c>
      <c r="L223" s="181" t="s">
        <v>712</v>
      </c>
      <c r="M223" s="182" t="s">
        <v>703</v>
      </c>
      <c r="N223" s="198">
        <v>25911</v>
      </c>
      <c r="O223" s="198">
        <v>67204</v>
      </c>
      <c r="P223" s="198">
        <v>969</v>
      </c>
    </row>
    <row r="224" spans="1:16" ht="45.75" customHeight="1">
      <c r="A224" s="174">
        <v>45533</v>
      </c>
      <c r="B224" s="178" t="s">
        <v>998</v>
      </c>
      <c r="C224" s="176">
        <v>27</v>
      </c>
      <c r="D224" s="176">
        <v>9</v>
      </c>
      <c r="E224" s="176">
        <v>7</v>
      </c>
      <c r="F224" s="176">
        <v>3</v>
      </c>
      <c r="G224" s="178" t="s">
        <v>894</v>
      </c>
      <c r="H224" s="193">
        <v>2</v>
      </c>
      <c r="I224" s="193">
        <v>5</v>
      </c>
      <c r="J224" s="193">
        <v>3</v>
      </c>
      <c r="K224" s="193">
        <v>6</v>
      </c>
      <c r="L224" s="181" t="s">
        <v>712</v>
      </c>
      <c r="M224" s="182" t="s">
        <v>703</v>
      </c>
      <c r="N224" s="198">
        <v>26449</v>
      </c>
      <c r="O224" s="198">
        <v>67929</v>
      </c>
      <c r="P224" s="198">
        <v>987</v>
      </c>
    </row>
    <row r="225" spans="1:16" ht="45.75" customHeight="1">
      <c r="A225" s="174">
        <v>45534</v>
      </c>
      <c r="B225" s="178" t="s">
        <v>1005</v>
      </c>
      <c r="C225" s="176">
        <v>28</v>
      </c>
      <c r="D225" s="176">
        <v>9</v>
      </c>
      <c r="E225" s="176">
        <v>8</v>
      </c>
      <c r="F225" s="176">
        <v>3</v>
      </c>
      <c r="G225" s="178" t="s">
        <v>894</v>
      </c>
      <c r="H225" s="193">
        <v>2</v>
      </c>
      <c r="I225" s="193">
        <v>5</v>
      </c>
      <c r="J225" s="193">
        <v>3</v>
      </c>
      <c r="K225" s="193">
        <v>6</v>
      </c>
      <c r="L225" s="181" t="s">
        <v>712</v>
      </c>
      <c r="M225" s="182" t="s">
        <v>703</v>
      </c>
      <c r="N225" s="198">
        <v>26716</v>
      </c>
      <c r="O225" s="198">
        <v>75853</v>
      </c>
      <c r="P225" s="198">
        <v>1083</v>
      </c>
    </row>
    <row r="226" spans="1:16" ht="45.75" customHeight="1">
      <c r="A226" s="174">
        <v>45535</v>
      </c>
      <c r="B226" s="178" t="s">
        <v>998</v>
      </c>
      <c r="C226" s="176">
        <v>30</v>
      </c>
      <c r="D226" s="176">
        <v>9</v>
      </c>
      <c r="E226" s="176">
        <v>9</v>
      </c>
      <c r="F226" s="176">
        <v>3</v>
      </c>
      <c r="G226" s="178" t="s">
        <v>894</v>
      </c>
      <c r="H226" s="193">
        <v>1</v>
      </c>
      <c r="I226" s="193">
        <v>4</v>
      </c>
      <c r="J226" s="193">
        <v>3</v>
      </c>
      <c r="K226" s="193">
        <v>6</v>
      </c>
      <c r="L226" s="181" t="s">
        <v>712</v>
      </c>
      <c r="M226" s="182" t="s">
        <v>703</v>
      </c>
      <c r="N226" s="198">
        <v>27281</v>
      </c>
      <c r="O226" s="198">
        <v>71894</v>
      </c>
      <c r="P226" s="198">
        <v>1052</v>
      </c>
    </row>
    <row r="227" spans="1:16" ht="45.75" customHeight="1">
      <c r="A227" s="174">
        <v>45536</v>
      </c>
      <c r="B227" s="178" t="s">
        <v>999</v>
      </c>
      <c r="C227" s="176">
        <v>28</v>
      </c>
      <c r="D227" s="176">
        <v>9</v>
      </c>
      <c r="E227" s="176">
        <v>12</v>
      </c>
      <c r="F227" s="176">
        <v>3</v>
      </c>
      <c r="G227" s="178" t="s">
        <v>894</v>
      </c>
      <c r="H227" s="193">
        <v>2</v>
      </c>
      <c r="I227" s="193">
        <v>4</v>
      </c>
      <c r="J227" s="193">
        <v>3</v>
      </c>
      <c r="K227" s="193">
        <v>6</v>
      </c>
      <c r="L227" s="181" t="s">
        <v>712</v>
      </c>
      <c r="M227" s="182" t="s">
        <v>703</v>
      </c>
      <c r="N227" s="198">
        <v>27498</v>
      </c>
      <c r="O227" s="198">
        <v>65522</v>
      </c>
      <c r="P227" s="198">
        <v>907</v>
      </c>
    </row>
    <row r="228" spans="1:16" ht="45.75" customHeight="1">
      <c r="A228" s="174">
        <v>45537</v>
      </c>
      <c r="B228" s="178" t="s">
        <v>998</v>
      </c>
      <c r="C228" s="176">
        <v>29</v>
      </c>
      <c r="D228" s="176">
        <v>9</v>
      </c>
      <c r="E228" s="176">
        <v>10</v>
      </c>
      <c r="F228" s="176">
        <v>3</v>
      </c>
      <c r="G228" s="178" t="s">
        <v>894</v>
      </c>
      <c r="H228" s="193">
        <v>2</v>
      </c>
      <c r="I228" s="193">
        <v>5</v>
      </c>
      <c r="J228" s="193">
        <v>3</v>
      </c>
      <c r="K228" s="193">
        <v>6</v>
      </c>
      <c r="L228" s="181" t="s">
        <v>712</v>
      </c>
      <c r="M228" s="182" t="s">
        <v>703</v>
      </c>
      <c r="N228" s="198">
        <v>27559</v>
      </c>
      <c r="O228" s="198">
        <v>68924</v>
      </c>
      <c r="P228" s="198">
        <v>973</v>
      </c>
    </row>
    <row r="229" spans="1:16" ht="45.75" customHeight="1">
      <c r="A229" s="174">
        <v>45538</v>
      </c>
      <c r="B229" s="178" t="s">
        <v>1006</v>
      </c>
      <c r="C229" s="176">
        <v>30</v>
      </c>
      <c r="D229" s="176">
        <v>9</v>
      </c>
      <c r="E229" s="176">
        <v>10</v>
      </c>
      <c r="F229" s="176">
        <v>3</v>
      </c>
      <c r="G229" s="178" t="s">
        <v>894</v>
      </c>
      <c r="H229" s="193">
        <v>2</v>
      </c>
      <c r="I229" s="193">
        <v>5</v>
      </c>
      <c r="J229" s="193">
        <v>3</v>
      </c>
      <c r="K229" s="193" t="s">
        <v>54</v>
      </c>
      <c r="L229" s="181" t="s">
        <v>712</v>
      </c>
      <c r="M229" s="182" t="s">
        <v>703</v>
      </c>
      <c r="N229" s="198">
        <v>27609</v>
      </c>
      <c r="O229" s="198">
        <v>74833</v>
      </c>
      <c r="P229" s="198">
        <v>1025</v>
      </c>
    </row>
    <row r="230" spans="1:16" ht="45.75" customHeight="1">
      <c r="A230" s="174">
        <v>45539</v>
      </c>
      <c r="B230" s="178" t="s">
        <v>1007</v>
      </c>
      <c r="C230" s="176">
        <v>28</v>
      </c>
      <c r="D230" s="176">
        <v>8</v>
      </c>
      <c r="E230" s="176">
        <v>8</v>
      </c>
      <c r="F230" s="176">
        <v>3</v>
      </c>
      <c r="G230" s="178" t="s">
        <v>894</v>
      </c>
      <c r="H230" s="193">
        <v>2</v>
      </c>
      <c r="I230" s="193">
        <v>5</v>
      </c>
      <c r="J230" s="193">
        <v>3</v>
      </c>
      <c r="K230" s="193">
        <v>6</v>
      </c>
      <c r="L230" s="181" t="s">
        <v>712</v>
      </c>
      <c r="M230" s="182" t="s">
        <v>703</v>
      </c>
      <c r="N230" s="198">
        <v>22262</v>
      </c>
      <c r="O230" s="198">
        <v>71948</v>
      </c>
      <c r="P230" s="198">
        <v>978</v>
      </c>
    </row>
    <row r="231" spans="1:16" ht="45.75" customHeight="1">
      <c r="A231" s="174">
        <v>45540</v>
      </c>
      <c r="B231" s="178" t="s">
        <v>1008</v>
      </c>
      <c r="C231" s="176">
        <v>28</v>
      </c>
      <c r="D231" s="176" t="s">
        <v>54</v>
      </c>
      <c r="E231" s="176">
        <v>9</v>
      </c>
      <c r="F231" s="176">
        <v>3</v>
      </c>
      <c r="G231" s="178" t="s">
        <v>894</v>
      </c>
      <c r="H231" s="193">
        <v>2</v>
      </c>
      <c r="I231" s="193">
        <v>3</v>
      </c>
      <c r="J231" s="193">
        <v>2</v>
      </c>
      <c r="K231" s="193">
        <v>6</v>
      </c>
      <c r="L231" s="181" t="s">
        <v>712</v>
      </c>
      <c r="M231" s="182" t="s">
        <v>703</v>
      </c>
      <c r="N231" s="198">
        <v>21187</v>
      </c>
      <c r="O231" s="198">
        <v>77824</v>
      </c>
      <c r="P231" s="198">
        <v>1122</v>
      </c>
    </row>
    <row r="232" spans="1:16" ht="45.75" customHeight="1">
      <c r="A232" s="174">
        <v>45541</v>
      </c>
      <c r="B232" s="178" t="s">
        <v>1009</v>
      </c>
      <c r="C232" s="176">
        <v>29</v>
      </c>
      <c r="D232" s="176">
        <v>8</v>
      </c>
      <c r="E232" s="176">
        <v>9</v>
      </c>
      <c r="F232" s="176">
        <v>3</v>
      </c>
      <c r="G232" s="178" t="s">
        <v>894</v>
      </c>
      <c r="H232" s="193">
        <v>2</v>
      </c>
      <c r="I232" s="193">
        <v>3</v>
      </c>
      <c r="J232" s="193">
        <v>2</v>
      </c>
      <c r="K232" s="193">
        <v>6</v>
      </c>
      <c r="L232" s="181" t="s">
        <v>712</v>
      </c>
      <c r="M232" s="182" t="s">
        <v>703</v>
      </c>
      <c r="N232" s="198">
        <v>26596</v>
      </c>
      <c r="O232" s="198">
        <v>69853</v>
      </c>
      <c r="P232" s="198">
        <v>1051</v>
      </c>
    </row>
    <row r="233" spans="1:16" ht="45.75" customHeight="1">
      <c r="A233" s="174">
        <v>45542</v>
      </c>
      <c r="B233" s="178" t="s">
        <v>1010</v>
      </c>
      <c r="C233" s="176">
        <v>29</v>
      </c>
      <c r="D233" s="176">
        <v>9</v>
      </c>
      <c r="E233" s="176">
        <v>9</v>
      </c>
      <c r="F233" s="176">
        <v>0</v>
      </c>
      <c r="G233" s="178" t="s">
        <v>894</v>
      </c>
      <c r="H233" s="193">
        <v>2</v>
      </c>
      <c r="I233" s="193">
        <v>5</v>
      </c>
      <c r="J233" s="193">
        <v>2</v>
      </c>
      <c r="K233" s="193">
        <v>6</v>
      </c>
      <c r="L233" s="181" t="s">
        <v>712</v>
      </c>
      <c r="M233" s="182" t="s">
        <v>703</v>
      </c>
      <c r="N233" s="198">
        <v>26531.66</v>
      </c>
      <c r="O233" s="198">
        <v>70332</v>
      </c>
      <c r="P233" s="198">
        <v>1045</v>
      </c>
    </row>
    <row r="234" spans="1:16" ht="45.75" customHeight="1">
      <c r="A234" s="174">
        <v>45543</v>
      </c>
      <c r="B234" s="178" t="s">
        <v>1011</v>
      </c>
      <c r="C234" s="176">
        <v>29</v>
      </c>
      <c r="D234" s="176">
        <v>9</v>
      </c>
      <c r="E234" s="176">
        <v>10</v>
      </c>
      <c r="F234" s="176">
        <v>4</v>
      </c>
      <c r="G234" s="178" t="s">
        <v>894</v>
      </c>
      <c r="H234" s="193">
        <v>1</v>
      </c>
      <c r="I234" s="193">
        <v>5</v>
      </c>
      <c r="J234" s="193">
        <v>2</v>
      </c>
      <c r="K234" s="193">
        <v>6</v>
      </c>
      <c r="L234" s="181" t="s">
        <v>712</v>
      </c>
      <c r="M234" s="182" t="s">
        <v>703</v>
      </c>
      <c r="N234" s="198">
        <v>28292.518</v>
      </c>
      <c r="O234" s="198">
        <v>70888</v>
      </c>
      <c r="P234" s="198">
        <v>1025</v>
      </c>
    </row>
    <row r="235" spans="1:16" ht="45.75" customHeight="1">
      <c r="A235" s="174">
        <v>45544</v>
      </c>
      <c r="B235" s="178" t="s">
        <v>1012</v>
      </c>
      <c r="C235" s="176">
        <v>27</v>
      </c>
      <c r="D235" s="176">
        <v>9</v>
      </c>
      <c r="E235" s="176">
        <v>11</v>
      </c>
      <c r="F235" s="176">
        <v>4</v>
      </c>
      <c r="G235" s="178" t="s">
        <v>894</v>
      </c>
      <c r="H235" s="193">
        <v>2</v>
      </c>
      <c r="I235" s="193">
        <v>5</v>
      </c>
      <c r="J235" s="193">
        <v>3</v>
      </c>
      <c r="K235" s="193">
        <v>6</v>
      </c>
      <c r="L235" s="181" t="s">
        <v>712</v>
      </c>
      <c r="M235" s="182" t="s">
        <v>703</v>
      </c>
      <c r="N235" s="198">
        <v>27537.25</v>
      </c>
      <c r="O235" s="198">
        <v>67191</v>
      </c>
      <c r="P235" s="198">
        <v>964</v>
      </c>
    </row>
    <row r="236" spans="1:16" ht="45.75" customHeight="1">
      <c r="A236" s="174">
        <v>45545</v>
      </c>
      <c r="B236" s="178" t="s">
        <v>1000</v>
      </c>
      <c r="C236" s="176">
        <v>29</v>
      </c>
      <c r="D236" s="176">
        <v>9</v>
      </c>
      <c r="E236" s="176">
        <v>11</v>
      </c>
      <c r="F236" s="176">
        <v>4</v>
      </c>
      <c r="G236" s="178" t="s">
        <v>894</v>
      </c>
      <c r="H236" s="193">
        <v>3</v>
      </c>
      <c r="I236" s="193">
        <v>5</v>
      </c>
      <c r="J236" s="193">
        <v>3</v>
      </c>
      <c r="K236" s="193">
        <v>6</v>
      </c>
      <c r="L236" s="181" t="s">
        <v>712</v>
      </c>
      <c r="M236" s="182" t="s">
        <v>703</v>
      </c>
      <c r="N236" s="198">
        <v>27918.878000000001</v>
      </c>
      <c r="O236" s="198">
        <v>68404</v>
      </c>
      <c r="P236" s="198">
        <v>984</v>
      </c>
    </row>
    <row r="237" spans="1:16" ht="45.75" customHeight="1">
      <c r="A237" s="174">
        <v>45546</v>
      </c>
      <c r="B237" s="178" t="s">
        <v>1013</v>
      </c>
      <c r="C237" s="176">
        <v>26</v>
      </c>
      <c r="D237" s="176">
        <v>9</v>
      </c>
      <c r="E237" s="176">
        <v>7</v>
      </c>
      <c r="F237" s="176">
        <v>3</v>
      </c>
      <c r="G237" s="178" t="s">
        <v>894</v>
      </c>
      <c r="H237" s="193">
        <v>3</v>
      </c>
      <c r="I237" s="193">
        <v>5</v>
      </c>
      <c r="J237" s="193">
        <v>3</v>
      </c>
      <c r="K237" s="193">
        <v>6</v>
      </c>
      <c r="L237" s="181" t="s">
        <v>712</v>
      </c>
      <c r="M237" s="182" t="s">
        <v>703</v>
      </c>
      <c r="N237" s="198">
        <v>26871.876</v>
      </c>
      <c r="O237" s="198">
        <v>67776</v>
      </c>
      <c r="P237" s="198">
        <v>937</v>
      </c>
    </row>
    <row r="238" spans="1:16" ht="45.75" customHeight="1">
      <c r="A238" s="174">
        <v>45547</v>
      </c>
      <c r="B238" s="178" t="s">
        <v>998</v>
      </c>
      <c r="C238" s="176">
        <v>28</v>
      </c>
      <c r="D238" s="176">
        <v>8</v>
      </c>
      <c r="E238" s="176">
        <v>7</v>
      </c>
      <c r="F238" s="176">
        <v>2</v>
      </c>
      <c r="G238" s="178" t="s">
        <v>894</v>
      </c>
      <c r="H238" s="193">
        <v>2</v>
      </c>
      <c r="I238" s="193">
        <v>5</v>
      </c>
      <c r="J238" s="193">
        <v>3</v>
      </c>
      <c r="K238" s="193">
        <v>6</v>
      </c>
      <c r="L238" s="181" t="s">
        <v>712</v>
      </c>
      <c r="M238" s="182" t="s">
        <v>703</v>
      </c>
      <c r="N238" s="198">
        <v>25442</v>
      </c>
      <c r="O238" s="198">
        <v>69200</v>
      </c>
      <c r="P238" s="198">
        <v>1002</v>
      </c>
    </row>
    <row r="239" spans="1:16" ht="45.75" customHeight="1">
      <c r="A239" s="174">
        <v>45548</v>
      </c>
      <c r="B239" s="178" t="s">
        <v>979</v>
      </c>
      <c r="C239" s="176">
        <v>28</v>
      </c>
      <c r="D239" s="176">
        <v>9</v>
      </c>
      <c r="E239" s="176">
        <v>7</v>
      </c>
      <c r="F239" s="176">
        <v>3</v>
      </c>
      <c r="G239" s="178" t="s">
        <v>894</v>
      </c>
      <c r="H239" s="193">
        <v>3</v>
      </c>
      <c r="I239" s="193">
        <v>5</v>
      </c>
      <c r="J239" s="193">
        <v>3</v>
      </c>
      <c r="K239" s="193">
        <v>6</v>
      </c>
      <c r="L239" s="181" t="s">
        <v>712</v>
      </c>
      <c r="M239" s="182" t="s">
        <v>703</v>
      </c>
      <c r="N239" s="198">
        <v>26898.761999999999</v>
      </c>
      <c r="O239" s="198">
        <v>71996</v>
      </c>
      <c r="P239" s="198">
        <v>980</v>
      </c>
    </row>
    <row r="240" spans="1:16" ht="45.75" customHeight="1">
      <c r="A240" s="174">
        <v>45549</v>
      </c>
      <c r="B240" s="178" t="s">
        <v>985</v>
      </c>
      <c r="C240" s="176">
        <v>28</v>
      </c>
      <c r="D240" s="176">
        <v>8</v>
      </c>
      <c r="E240" s="176">
        <v>9</v>
      </c>
      <c r="F240" s="176">
        <v>3</v>
      </c>
      <c r="G240" s="178" t="s">
        <v>894</v>
      </c>
      <c r="H240" s="193">
        <v>2</v>
      </c>
      <c r="I240" s="193">
        <v>4</v>
      </c>
      <c r="J240" s="193">
        <v>3</v>
      </c>
      <c r="K240" s="193">
        <v>6</v>
      </c>
      <c r="L240" s="181" t="s">
        <v>712</v>
      </c>
      <c r="M240" s="182" t="s">
        <v>703</v>
      </c>
      <c r="N240" s="198">
        <v>26576.428</v>
      </c>
      <c r="O240" s="198">
        <v>69268</v>
      </c>
      <c r="P240" s="198">
        <v>968</v>
      </c>
    </row>
    <row r="241" spans="1:16" ht="45.75" customHeight="1">
      <c r="A241" s="174">
        <v>45550</v>
      </c>
      <c r="B241" s="178" t="s">
        <v>985</v>
      </c>
      <c r="C241" s="176">
        <v>30</v>
      </c>
      <c r="D241" s="176">
        <v>9</v>
      </c>
      <c r="E241" s="176">
        <v>7</v>
      </c>
      <c r="F241" s="176">
        <v>3</v>
      </c>
      <c r="G241" s="178" t="s">
        <v>894</v>
      </c>
      <c r="H241" s="193">
        <v>2</v>
      </c>
      <c r="I241" s="193">
        <v>5</v>
      </c>
      <c r="J241" s="193">
        <v>3</v>
      </c>
      <c r="K241" s="193">
        <v>6</v>
      </c>
      <c r="L241" s="181" t="s">
        <v>712</v>
      </c>
      <c r="M241" s="182" t="s">
        <v>703</v>
      </c>
      <c r="N241" s="198">
        <v>25214</v>
      </c>
      <c r="O241" s="198">
        <v>67539</v>
      </c>
      <c r="P241" s="198">
        <v>1031</v>
      </c>
    </row>
    <row r="242" spans="1:16" ht="45.75" customHeight="1">
      <c r="A242" s="174">
        <v>45551</v>
      </c>
      <c r="B242" s="176">
        <v>0</v>
      </c>
      <c r="C242" s="176">
        <v>12</v>
      </c>
      <c r="D242" s="176">
        <v>0</v>
      </c>
      <c r="E242" s="176">
        <v>0</v>
      </c>
      <c r="F242" s="176">
        <v>1</v>
      </c>
      <c r="G242" s="178" t="s">
        <v>894</v>
      </c>
      <c r="H242" s="193">
        <v>1</v>
      </c>
      <c r="I242" s="193">
        <v>4</v>
      </c>
      <c r="J242" s="193">
        <v>1</v>
      </c>
      <c r="K242" s="193">
        <v>0</v>
      </c>
      <c r="L242" s="181" t="s">
        <v>712</v>
      </c>
      <c r="M242" s="182" t="s">
        <v>703</v>
      </c>
      <c r="N242" s="198">
        <v>9530.3529999999992</v>
      </c>
      <c r="O242" s="198">
        <v>39947</v>
      </c>
      <c r="P242" s="198">
        <v>463</v>
      </c>
    </row>
    <row r="243" spans="1:16" ht="45.75" customHeight="1">
      <c r="A243" s="174">
        <v>45552</v>
      </c>
      <c r="B243" s="176">
        <v>0</v>
      </c>
      <c r="C243" s="176">
        <v>9</v>
      </c>
      <c r="D243" s="176">
        <v>2</v>
      </c>
      <c r="E243" s="176">
        <v>6</v>
      </c>
      <c r="F243" s="176">
        <v>1</v>
      </c>
      <c r="G243" s="178" t="s">
        <v>894</v>
      </c>
      <c r="H243" s="193">
        <v>1</v>
      </c>
      <c r="I243" s="193">
        <v>3</v>
      </c>
      <c r="J243" s="193">
        <v>1</v>
      </c>
      <c r="K243" s="193">
        <v>0</v>
      </c>
      <c r="L243" s="181" t="s">
        <v>712</v>
      </c>
      <c r="M243" s="182" t="s">
        <v>703</v>
      </c>
      <c r="N243" s="198">
        <v>7971.2370000000001</v>
      </c>
      <c r="O243" s="198">
        <v>34933</v>
      </c>
      <c r="P243" s="198">
        <v>363</v>
      </c>
    </row>
    <row r="244" spans="1:16" ht="45.75" customHeight="1">
      <c r="A244" s="174">
        <v>45553</v>
      </c>
      <c r="B244" s="178" t="s">
        <v>1014</v>
      </c>
      <c r="C244" s="176">
        <v>30</v>
      </c>
      <c r="D244" s="176">
        <v>9</v>
      </c>
      <c r="E244" s="176">
        <v>7</v>
      </c>
      <c r="F244" s="176">
        <v>4</v>
      </c>
      <c r="G244" s="178" t="s">
        <v>894</v>
      </c>
      <c r="H244" s="193">
        <v>2</v>
      </c>
      <c r="I244" s="193">
        <v>5</v>
      </c>
      <c r="J244" s="193">
        <v>3</v>
      </c>
      <c r="K244" s="193">
        <v>6</v>
      </c>
      <c r="L244" s="181" t="s">
        <v>712</v>
      </c>
      <c r="M244" s="182" t="s">
        <v>703</v>
      </c>
      <c r="N244" s="198">
        <v>23655.043000000001</v>
      </c>
      <c r="O244" s="198">
        <v>71956</v>
      </c>
      <c r="P244" s="198">
        <v>1058</v>
      </c>
    </row>
    <row r="245" spans="1:16" ht="45.75" customHeight="1">
      <c r="A245" s="174">
        <v>45554</v>
      </c>
      <c r="B245" s="178" t="s">
        <v>1015</v>
      </c>
      <c r="C245" s="176">
        <v>28</v>
      </c>
      <c r="D245" s="176">
        <v>8</v>
      </c>
      <c r="E245" s="176">
        <v>7</v>
      </c>
      <c r="F245" s="176">
        <v>2</v>
      </c>
      <c r="G245" s="178" t="s">
        <v>894</v>
      </c>
      <c r="H245" s="193">
        <v>2</v>
      </c>
      <c r="I245" s="193">
        <v>5</v>
      </c>
      <c r="J245" s="193">
        <v>3</v>
      </c>
      <c r="K245" s="193">
        <v>6</v>
      </c>
      <c r="L245" s="181" t="s">
        <v>712</v>
      </c>
      <c r="M245" s="182" t="s">
        <v>703</v>
      </c>
      <c r="N245" s="198">
        <v>27752.715820000001</v>
      </c>
      <c r="O245" s="198">
        <v>70509</v>
      </c>
      <c r="P245" s="198">
        <v>1058</v>
      </c>
    </row>
    <row r="246" spans="1:16" ht="45.75" customHeight="1">
      <c r="A246" s="174">
        <v>45555</v>
      </c>
      <c r="B246" s="178" t="s">
        <v>1016</v>
      </c>
      <c r="C246" s="176">
        <v>29</v>
      </c>
      <c r="D246" s="176">
        <v>8</v>
      </c>
      <c r="E246" s="176">
        <v>9</v>
      </c>
      <c r="F246" s="176">
        <v>2</v>
      </c>
      <c r="G246" s="178" t="s">
        <v>894</v>
      </c>
      <c r="H246" s="193">
        <v>2</v>
      </c>
      <c r="I246" s="193">
        <v>5</v>
      </c>
      <c r="J246" s="193">
        <v>3</v>
      </c>
      <c r="K246" s="193">
        <v>6</v>
      </c>
      <c r="L246" s="181" t="s">
        <v>712</v>
      </c>
      <c r="M246" s="182" t="s">
        <v>703</v>
      </c>
      <c r="N246" s="198">
        <v>25155</v>
      </c>
      <c r="O246" s="198">
        <v>66557</v>
      </c>
      <c r="P246" s="198">
        <v>1015</v>
      </c>
    </row>
    <row r="247" spans="1:16" ht="45.75" customHeight="1">
      <c r="A247" s="174">
        <v>45556</v>
      </c>
      <c r="B247" s="176" t="s">
        <v>54</v>
      </c>
      <c r="C247" s="176" t="s">
        <v>54</v>
      </c>
      <c r="D247" s="176" t="s">
        <v>54</v>
      </c>
      <c r="E247" s="176" t="s">
        <v>54</v>
      </c>
      <c r="F247" s="176" t="s">
        <v>54</v>
      </c>
      <c r="G247" s="178" t="s">
        <v>894</v>
      </c>
      <c r="H247" s="193" t="s">
        <v>54</v>
      </c>
      <c r="I247" s="193" t="s">
        <v>54</v>
      </c>
      <c r="J247" s="193" t="s">
        <v>54</v>
      </c>
      <c r="K247" s="193" t="s">
        <v>54</v>
      </c>
      <c r="L247" s="181" t="s">
        <v>54</v>
      </c>
      <c r="M247" s="182" t="s">
        <v>28</v>
      </c>
      <c r="N247" s="198">
        <v>1960</v>
      </c>
      <c r="O247" s="198">
        <v>714</v>
      </c>
      <c r="P247" s="198">
        <v>591</v>
      </c>
    </row>
    <row r="248" spans="1:16" ht="45.75" customHeight="1">
      <c r="A248" s="174">
        <v>45557</v>
      </c>
      <c r="B248" s="176" t="s">
        <v>54</v>
      </c>
      <c r="C248" s="176" t="s">
        <v>54</v>
      </c>
      <c r="D248" s="176" t="s">
        <v>54</v>
      </c>
      <c r="E248" s="176" t="s">
        <v>54</v>
      </c>
      <c r="F248" s="176" t="s">
        <v>54</v>
      </c>
      <c r="G248" s="178" t="s">
        <v>894</v>
      </c>
      <c r="H248" s="193" t="s">
        <v>54</v>
      </c>
      <c r="I248" s="193" t="s">
        <v>54</v>
      </c>
      <c r="J248" s="193" t="s">
        <v>54</v>
      </c>
      <c r="K248" s="193" t="s">
        <v>54</v>
      </c>
      <c r="L248" s="181" t="s">
        <v>54</v>
      </c>
      <c r="M248" s="182" t="s">
        <v>28</v>
      </c>
      <c r="N248" s="198" t="s">
        <v>54</v>
      </c>
      <c r="O248" s="198" t="s">
        <v>54</v>
      </c>
      <c r="P248" s="198" t="s">
        <v>54</v>
      </c>
    </row>
    <row r="249" spans="1:16" ht="45.75" customHeight="1">
      <c r="A249" s="174">
        <v>45558</v>
      </c>
      <c r="B249" s="178" t="s">
        <v>1017</v>
      </c>
      <c r="C249" s="176">
        <v>29</v>
      </c>
      <c r="D249" s="176">
        <v>10</v>
      </c>
      <c r="E249" s="176">
        <v>8</v>
      </c>
      <c r="F249" s="176">
        <v>2</v>
      </c>
      <c r="G249" s="178" t="s">
        <v>894</v>
      </c>
      <c r="H249" s="193">
        <v>2</v>
      </c>
      <c r="I249" s="193">
        <v>4</v>
      </c>
      <c r="J249" s="193">
        <v>2</v>
      </c>
      <c r="K249" s="193">
        <v>2</v>
      </c>
      <c r="L249" s="181" t="s">
        <v>712</v>
      </c>
      <c r="M249" s="182" t="s">
        <v>703</v>
      </c>
      <c r="N249" s="198">
        <v>17667</v>
      </c>
      <c r="O249" s="198">
        <v>67606</v>
      </c>
      <c r="P249" s="198">
        <v>529</v>
      </c>
    </row>
    <row r="250" spans="1:16" ht="45.75" customHeight="1">
      <c r="A250" s="174">
        <v>45559</v>
      </c>
      <c r="B250" s="178" t="s">
        <v>1017</v>
      </c>
      <c r="C250" s="176">
        <v>29</v>
      </c>
      <c r="D250" s="176">
        <v>10</v>
      </c>
      <c r="E250" s="176">
        <v>8</v>
      </c>
      <c r="F250" s="176">
        <v>2</v>
      </c>
      <c r="G250" s="178" t="s">
        <v>894</v>
      </c>
      <c r="H250" s="193">
        <v>2</v>
      </c>
      <c r="I250" s="193">
        <v>4</v>
      </c>
      <c r="J250" s="193">
        <v>2</v>
      </c>
      <c r="K250" s="193">
        <v>2</v>
      </c>
      <c r="L250" s="184" t="s">
        <v>817</v>
      </c>
      <c r="M250" s="182" t="s">
        <v>703</v>
      </c>
      <c r="N250" s="198">
        <v>17696</v>
      </c>
      <c r="O250" s="198">
        <v>69046</v>
      </c>
      <c r="P250" s="198">
        <v>1078</v>
      </c>
    </row>
    <row r="251" spans="1:16" ht="45.75" customHeight="1">
      <c r="A251" s="174">
        <v>45560</v>
      </c>
      <c r="B251" s="178" t="s">
        <v>1018</v>
      </c>
      <c r="C251" s="176">
        <v>30</v>
      </c>
      <c r="D251" s="176">
        <v>9</v>
      </c>
      <c r="E251" s="176">
        <v>10</v>
      </c>
      <c r="F251" s="176">
        <v>3</v>
      </c>
      <c r="G251" s="178" t="s">
        <v>894</v>
      </c>
      <c r="H251" s="193">
        <v>2</v>
      </c>
      <c r="I251" s="193">
        <v>4</v>
      </c>
      <c r="J251" s="193">
        <v>2</v>
      </c>
      <c r="K251" s="193">
        <v>3</v>
      </c>
      <c r="L251" s="184" t="s">
        <v>817</v>
      </c>
      <c r="M251" s="182" t="s">
        <v>703</v>
      </c>
      <c r="N251" s="198">
        <v>21702</v>
      </c>
      <c r="O251" s="198">
        <v>68644</v>
      </c>
      <c r="P251" s="198">
        <v>1037</v>
      </c>
    </row>
    <row r="252" spans="1:16" ht="45.75" customHeight="1">
      <c r="A252" s="174">
        <v>45561</v>
      </c>
      <c r="B252" s="178" t="s">
        <v>1019</v>
      </c>
      <c r="C252" s="176">
        <v>29</v>
      </c>
      <c r="D252" s="176">
        <v>7</v>
      </c>
      <c r="E252" s="176">
        <v>6</v>
      </c>
      <c r="F252" s="176">
        <v>1</v>
      </c>
      <c r="G252" s="178" t="s">
        <v>894</v>
      </c>
      <c r="H252" s="193">
        <v>2</v>
      </c>
      <c r="I252" s="193">
        <v>4</v>
      </c>
      <c r="J252" s="193">
        <v>2</v>
      </c>
      <c r="K252" s="193">
        <v>4</v>
      </c>
      <c r="L252" s="184" t="s">
        <v>817</v>
      </c>
      <c r="M252" s="182" t="s">
        <v>703</v>
      </c>
      <c r="N252" s="198">
        <v>18713</v>
      </c>
      <c r="O252" s="198">
        <v>66594</v>
      </c>
      <c r="P252" s="198">
        <v>1027</v>
      </c>
    </row>
    <row r="253" spans="1:16" ht="45.75" customHeight="1">
      <c r="A253" s="174">
        <v>45562</v>
      </c>
      <c r="B253" s="178" t="s">
        <v>1020</v>
      </c>
      <c r="C253" s="176">
        <v>29</v>
      </c>
      <c r="D253" s="176">
        <v>9</v>
      </c>
      <c r="E253" s="176">
        <v>6</v>
      </c>
      <c r="F253" s="176">
        <v>2</v>
      </c>
      <c r="G253" s="178" t="s">
        <v>894</v>
      </c>
      <c r="H253" s="193">
        <v>2</v>
      </c>
      <c r="I253" s="193">
        <v>4</v>
      </c>
      <c r="J253" s="193">
        <v>2</v>
      </c>
      <c r="K253" s="193">
        <v>4</v>
      </c>
      <c r="L253" s="184" t="s">
        <v>817</v>
      </c>
      <c r="M253" s="182" t="s">
        <v>703</v>
      </c>
      <c r="N253" s="198">
        <v>18352</v>
      </c>
      <c r="O253" s="198">
        <v>71044</v>
      </c>
      <c r="P253" s="198">
        <v>1019</v>
      </c>
    </row>
    <row r="254" spans="1:16" ht="45.75" customHeight="1">
      <c r="A254" s="174">
        <v>45563</v>
      </c>
      <c r="B254" s="178" t="s">
        <v>1021</v>
      </c>
      <c r="C254" s="176">
        <v>28</v>
      </c>
      <c r="D254" s="176">
        <v>7</v>
      </c>
      <c r="E254" s="176">
        <v>9</v>
      </c>
      <c r="F254" s="176">
        <v>1</v>
      </c>
      <c r="G254" s="178" t="s">
        <v>894</v>
      </c>
      <c r="H254" s="193">
        <v>1</v>
      </c>
      <c r="I254" s="193">
        <v>2</v>
      </c>
      <c r="J254" s="193">
        <v>2</v>
      </c>
      <c r="K254" s="193">
        <v>3</v>
      </c>
      <c r="L254" s="184" t="s">
        <v>817</v>
      </c>
      <c r="M254" s="182" t="s">
        <v>703</v>
      </c>
      <c r="N254" s="198">
        <v>16024</v>
      </c>
      <c r="O254" s="198">
        <v>62919</v>
      </c>
      <c r="P254" s="198">
        <v>867</v>
      </c>
    </row>
    <row r="255" spans="1:16" ht="45.75" customHeight="1">
      <c r="A255" s="174">
        <v>45564</v>
      </c>
      <c r="B255" s="178" t="s">
        <v>1021</v>
      </c>
      <c r="C255" s="176" t="s">
        <v>54</v>
      </c>
      <c r="D255" s="176">
        <v>0</v>
      </c>
      <c r="E255" s="176" t="s">
        <v>54</v>
      </c>
      <c r="F255" s="176">
        <v>0</v>
      </c>
      <c r="G255" s="178" t="s">
        <v>894</v>
      </c>
      <c r="H255" s="193">
        <v>1</v>
      </c>
      <c r="I255" s="193">
        <v>3</v>
      </c>
      <c r="J255" s="193">
        <v>2</v>
      </c>
      <c r="K255" s="193">
        <v>3</v>
      </c>
      <c r="L255" s="184" t="s">
        <v>817</v>
      </c>
      <c r="M255" s="182" t="s">
        <v>703</v>
      </c>
      <c r="N255" s="198">
        <v>12621</v>
      </c>
      <c r="O255" s="198">
        <v>21496</v>
      </c>
      <c r="P255" s="198">
        <v>88</v>
      </c>
    </row>
    <row r="256" spans="1:16" ht="45.75" customHeight="1">
      <c r="A256" s="174">
        <v>45565</v>
      </c>
      <c r="B256" s="178" t="s">
        <v>1022</v>
      </c>
      <c r="C256" s="176">
        <v>0</v>
      </c>
      <c r="D256" s="176">
        <v>0</v>
      </c>
      <c r="E256" s="176">
        <v>0</v>
      </c>
      <c r="F256" s="176">
        <v>0</v>
      </c>
      <c r="G256" s="178" t="s">
        <v>894</v>
      </c>
      <c r="H256" s="193">
        <v>2</v>
      </c>
      <c r="I256" s="193">
        <v>2</v>
      </c>
      <c r="J256" s="193">
        <v>2</v>
      </c>
      <c r="K256" s="193">
        <v>2</v>
      </c>
      <c r="L256" s="184" t="s">
        <v>821</v>
      </c>
      <c r="M256" s="182" t="s">
        <v>703</v>
      </c>
      <c r="N256" s="198">
        <v>11579</v>
      </c>
      <c r="O256" s="198">
        <v>22330</v>
      </c>
      <c r="P256" s="198">
        <v>80</v>
      </c>
    </row>
    <row r="257" spans="1:16" ht="45.75" customHeight="1">
      <c r="A257" s="174">
        <v>45566</v>
      </c>
      <c r="B257" s="178" t="s">
        <v>1019</v>
      </c>
      <c r="C257" s="176">
        <v>30</v>
      </c>
      <c r="D257" s="176">
        <v>9</v>
      </c>
      <c r="E257" s="176">
        <v>8</v>
      </c>
      <c r="F257" s="176">
        <v>3</v>
      </c>
      <c r="G257" s="178" t="s">
        <v>894</v>
      </c>
      <c r="H257" s="193">
        <v>2</v>
      </c>
      <c r="I257" s="193">
        <v>5</v>
      </c>
      <c r="J257" s="193">
        <v>3</v>
      </c>
      <c r="K257" s="193">
        <v>6</v>
      </c>
      <c r="L257" s="181" t="s">
        <v>712</v>
      </c>
      <c r="M257" s="182" t="s">
        <v>703</v>
      </c>
      <c r="N257" s="198">
        <v>23657</v>
      </c>
      <c r="O257" s="198">
        <v>73650</v>
      </c>
      <c r="P257" s="198">
        <v>933</v>
      </c>
    </row>
    <row r="258" spans="1:16" ht="45.75" customHeight="1">
      <c r="A258" s="174">
        <v>45567</v>
      </c>
      <c r="B258" s="178" t="s">
        <v>983</v>
      </c>
      <c r="C258" s="176">
        <v>30</v>
      </c>
      <c r="D258" s="176">
        <v>9</v>
      </c>
      <c r="E258" s="176">
        <v>9</v>
      </c>
      <c r="F258" s="176">
        <v>2</v>
      </c>
      <c r="G258" s="178" t="s">
        <v>894</v>
      </c>
      <c r="H258" s="193">
        <v>2</v>
      </c>
      <c r="I258" s="193">
        <v>5</v>
      </c>
      <c r="J258" s="193">
        <v>3</v>
      </c>
      <c r="K258" s="193">
        <v>6</v>
      </c>
      <c r="L258" s="181" t="s">
        <v>712</v>
      </c>
      <c r="M258" s="182" t="s">
        <v>703</v>
      </c>
      <c r="N258" s="198">
        <v>26657</v>
      </c>
      <c r="O258" s="198">
        <v>74671</v>
      </c>
      <c r="P258" s="198">
        <v>1109</v>
      </c>
    </row>
    <row r="259" spans="1:16" ht="45.75" customHeight="1">
      <c r="A259" s="174">
        <v>45568</v>
      </c>
      <c r="B259" s="178" t="s">
        <v>976</v>
      </c>
      <c r="C259" s="176">
        <v>29</v>
      </c>
      <c r="D259" s="176">
        <v>9</v>
      </c>
      <c r="E259" s="176">
        <v>9</v>
      </c>
      <c r="F259" s="176">
        <v>3</v>
      </c>
      <c r="G259" s="178" t="s">
        <v>894</v>
      </c>
      <c r="H259" s="193">
        <v>2</v>
      </c>
      <c r="I259" s="193">
        <v>5</v>
      </c>
      <c r="J259" s="193">
        <v>3</v>
      </c>
      <c r="K259" s="193">
        <v>6</v>
      </c>
      <c r="L259" s="181" t="s">
        <v>712</v>
      </c>
      <c r="M259" s="182" t="s">
        <v>703</v>
      </c>
      <c r="N259" s="198">
        <v>26548</v>
      </c>
      <c r="O259" s="198">
        <v>78345</v>
      </c>
      <c r="P259" s="198">
        <v>1107</v>
      </c>
    </row>
    <row r="260" spans="1:16" ht="45.75" customHeight="1">
      <c r="A260" s="174">
        <v>45569</v>
      </c>
      <c r="B260" s="178" t="s">
        <v>1023</v>
      </c>
      <c r="C260" s="176">
        <v>29</v>
      </c>
      <c r="D260" s="176">
        <v>9</v>
      </c>
      <c r="E260" s="176">
        <v>8</v>
      </c>
      <c r="F260" s="176">
        <v>3</v>
      </c>
      <c r="G260" s="178" t="s">
        <v>894</v>
      </c>
      <c r="H260" s="193">
        <v>2</v>
      </c>
      <c r="I260" s="193">
        <v>5</v>
      </c>
      <c r="J260" s="193">
        <v>3</v>
      </c>
      <c r="K260" s="193">
        <v>6</v>
      </c>
      <c r="L260" s="181" t="s">
        <v>712</v>
      </c>
      <c r="M260" s="182" t="s">
        <v>703</v>
      </c>
      <c r="N260" s="198">
        <v>25797</v>
      </c>
      <c r="O260" s="198">
        <v>69295</v>
      </c>
      <c r="P260" s="198">
        <v>1014</v>
      </c>
    </row>
    <row r="261" spans="1:16" ht="45.75" customHeight="1">
      <c r="A261" s="174">
        <v>45570</v>
      </c>
      <c r="B261" s="178" t="s">
        <v>997</v>
      </c>
      <c r="C261" s="176">
        <v>28</v>
      </c>
      <c r="D261" s="176">
        <v>9</v>
      </c>
      <c r="E261" s="176">
        <v>8</v>
      </c>
      <c r="F261" s="176">
        <v>2</v>
      </c>
      <c r="G261" s="178" t="s">
        <v>894</v>
      </c>
      <c r="H261" s="193">
        <v>2</v>
      </c>
      <c r="I261" s="193">
        <v>6</v>
      </c>
      <c r="J261" s="193">
        <v>3</v>
      </c>
      <c r="K261" s="193">
        <v>6</v>
      </c>
      <c r="L261" s="181" t="s">
        <v>712</v>
      </c>
      <c r="M261" s="182" t="s">
        <v>703</v>
      </c>
      <c r="N261" s="198">
        <v>25313</v>
      </c>
      <c r="O261" s="198">
        <v>70280</v>
      </c>
      <c r="P261" s="198">
        <v>1021</v>
      </c>
    </row>
    <row r="262" spans="1:16" ht="45.75" customHeight="1">
      <c r="A262" s="174">
        <v>45571</v>
      </c>
      <c r="B262" s="178" t="s">
        <v>1024</v>
      </c>
      <c r="C262" s="176">
        <v>29</v>
      </c>
      <c r="D262" s="176">
        <v>10</v>
      </c>
      <c r="E262" s="176">
        <v>8</v>
      </c>
      <c r="F262" s="176">
        <v>2</v>
      </c>
      <c r="G262" s="178" t="s">
        <v>894</v>
      </c>
      <c r="H262" s="193">
        <v>2</v>
      </c>
      <c r="I262" s="193">
        <v>5</v>
      </c>
      <c r="J262" s="193">
        <v>3</v>
      </c>
      <c r="K262" s="193">
        <v>6</v>
      </c>
      <c r="L262" s="181" t="s">
        <v>712</v>
      </c>
      <c r="M262" s="182" t="s">
        <v>703</v>
      </c>
      <c r="N262" s="198">
        <v>25456</v>
      </c>
      <c r="O262" s="198">
        <v>69983</v>
      </c>
      <c r="P262" s="198">
        <v>1076</v>
      </c>
    </row>
    <row r="263" spans="1:16" ht="45.75" customHeight="1">
      <c r="A263" s="174">
        <v>45572</v>
      </c>
      <c r="B263" s="178" t="s">
        <v>1025</v>
      </c>
      <c r="C263" s="176">
        <v>29</v>
      </c>
      <c r="D263" s="176">
        <v>9</v>
      </c>
      <c r="E263" s="176">
        <v>9</v>
      </c>
      <c r="F263" s="176">
        <v>3</v>
      </c>
      <c r="G263" s="178" t="s">
        <v>894</v>
      </c>
      <c r="H263" s="193">
        <v>2</v>
      </c>
      <c r="I263" s="193">
        <v>7</v>
      </c>
      <c r="J263" s="193">
        <v>3</v>
      </c>
      <c r="K263" s="193">
        <v>6</v>
      </c>
      <c r="L263" s="181" t="s">
        <v>712</v>
      </c>
      <c r="M263" s="182" t="s">
        <v>703</v>
      </c>
      <c r="N263" s="198">
        <v>24701.01</v>
      </c>
      <c r="O263" s="198">
        <v>72380</v>
      </c>
      <c r="P263" s="198">
        <v>1074</v>
      </c>
    </row>
    <row r="264" spans="1:16" ht="45.75" customHeight="1">
      <c r="A264" s="174">
        <v>45573</v>
      </c>
      <c r="B264" s="178" t="s">
        <v>1026</v>
      </c>
      <c r="C264" s="176">
        <v>29</v>
      </c>
      <c r="D264" s="176">
        <v>9</v>
      </c>
      <c r="E264" s="176">
        <v>9</v>
      </c>
      <c r="F264" s="176">
        <v>4</v>
      </c>
      <c r="G264" s="178" t="s">
        <v>894</v>
      </c>
      <c r="H264" s="193">
        <v>2</v>
      </c>
      <c r="I264" s="193">
        <v>7</v>
      </c>
      <c r="J264" s="193">
        <v>3</v>
      </c>
      <c r="K264" s="193">
        <v>6</v>
      </c>
      <c r="L264" s="181" t="s">
        <v>712</v>
      </c>
      <c r="M264" s="182" t="s">
        <v>703</v>
      </c>
      <c r="N264" s="198">
        <v>24580.75</v>
      </c>
      <c r="O264" s="198">
        <v>70828</v>
      </c>
      <c r="P264" s="198">
        <v>1023</v>
      </c>
    </row>
    <row r="265" spans="1:16" ht="45.75" customHeight="1">
      <c r="A265" s="174">
        <v>45574</v>
      </c>
      <c r="B265" s="178" t="s">
        <v>973</v>
      </c>
      <c r="C265" s="176">
        <v>28</v>
      </c>
      <c r="D265" s="176">
        <v>10</v>
      </c>
      <c r="E265" s="176">
        <v>10</v>
      </c>
      <c r="F265" s="176">
        <v>3</v>
      </c>
      <c r="G265" s="178" t="s">
        <v>894</v>
      </c>
      <c r="H265" s="193">
        <v>2</v>
      </c>
      <c r="I265" s="193">
        <v>7</v>
      </c>
      <c r="J265" s="193">
        <v>3</v>
      </c>
      <c r="K265" s="193">
        <v>6</v>
      </c>
      <c r="L265" s="181" t="s">
        <v>712</v>
      </c>
      <c r="M265" s="182" t="s">
        <v>703</v>
      </c>
      <c r="N265" s="198">
        <v>25982</v>
      </c>
      <c r="O265" s="198">
        <v>73648</v>
      </c>
      <c r="P265" s="198">
        <v>1093</v>
      </c>
    </row>
    <row r="266" spans="1:16" ht="45.75" customHeight="1">
      <c r="A266" s="174">
        <v>45575</v>
      </c>
      <c r="B266" s="178" t="s">
        <v>967</v>
      </c>
      <c r="C266" s="176">
        <v>29</v>
      </c>
      <c r="D266" s="176">
        <v>10</v>
      </c>
      <c r="E266" s="176">
        <v>10</v>
      </c>
      <c r="F266" s="176">
        <v>3</v>
      </c>
      <c r="G266" s="178" t="s">
        <v>894</v>
      </c>
      <c r="H266" s="193">
        <v>2</v>
      </c>
      <c r="I266" s="193">
        <v>7</v>
      </c>
      <c r="J266" s="193">
        <v>3</v>
      </c>
      <c r="K266" s="193">
        <v>6</v>
      </c>
      <c r="L266" s="181" t="s">
        <v>712</v>
      </c>
      <c r="M266" s="182" t="s">
        <v>703</v>
      </c>
      <c r="N266" s="198">
        <v>27011</v>
      </c>
      <c r="O266" s="198">
        <v>75455</v>
      </c>
      <c r="P266" s="198">
        <v>1062</v>
      </c>
    </row>
    <row r="267" spans="1:16" ht="45.75" customHeight="1">
      <c r="A267" s="174">
        <v>45576</v>
      </c>
      <c r="B267" s="176">
        <v>116</v>
      </c>
      <c r="C267" s="176">
        <v>30</v>
      </c>
      <c r="D267" s="176">
        <v>9</v>
      </c>
      <c r="E267" s="176">
        <v>10</v>
      </c>
      <c r="F267" s="176">
        <v>3</v>
      </c>
      <c r="G267" s="178" t="s">
        <v>894</v>
      </c>
      <c r="H267" s="193">
        <v>2</v>
      </c>
      <c r="I267" s="193">
        <v>7</v>
      </c>
      <c r="J267" s="193">
        <v>3</v>
      </c>
      <c r="K267" s="193">
        <v>6</v>
      </c>
      <c r="L267" s="181" t="s">
        <v>712</v>
      </c>
      <c r="M267" s="182" t="s">
        <v>703</v>
      </c>
      <c r="N267" s="198">
        <v>25629.524000000001</v>
      </c>
      <c r="O267" s="198">
        <v>76304</v>
      </c>
      <c r="P267" s="198">
        <v>1020</v>
      </c>
    </row>
    <row r="268" spans="1:16" ht="45.75" customHeight="1">
      <c r="A268" s="174">
        <v>45577</v>
      </c>
      <c r="B268" s="176">
        <v>102</v>
      </c>
      <c r="C268" s="176">
        <v>29</v>
      </c>
      <c r="D268" s="176">
        <v>10</v>
      </c>
      <c r="E268" s="176">
        <v>11</v>
      </c>
      <c r="F268" s="176">
        <v>3</v>
      </c>
      <c r="G268" s="178" t="s">
        <v>894</v>
      </c>
      <c r="H268" s="193">
        <v>1</v>
      </c>
      <c r="I268" s="193">
        <v>5</v>
      </c>
      <c r="J268" s="193">
        <v>3</v>
      </c>
      <c r="K268" s="193">
        <v>6</v>
      </c>
      <c r="L268" s="181" t="s">
        <v>712</v>
      </c>
      <c r="M268" s="182" t="s">
        <v>703</v>
      </c>
      <c r="N268" s="198">
        <v>26190.672999999999</v>
      </c>
      <c r="O268" s="198">
        <v>77680</v>
      </c>
      <c r="P268" s="198">
        <v>1064</v>
      </c>
    </row>
    <row r="269" spans="1:16" ht="45.75" customHeight="1">
      <c r="A269" s="174">
        <v>45578</v>
      </c>
      <c r="B269" s="176">
        <v>175</v>
      </c>
      <c r="C269" s="176">
        <v>30</v>
      </c>
      <c r="D269" s="176">
        <v>10</v>
      </c>
      <c r="E269" s="176">
        <v>11</v>
      </c>
      <c r="F269" s="176">
        <v>3</v>
      </c>
      <c r="G269" s="178" t="s">
        <v>894</v>
      </c>
      <c r="H269" s="193">
        <v>1</v>
      </c>
      <c r="I269" s="193">
        <v>6</v>
      </c>
      <c r="J269" s="193">
        <v>3</v>
      </c>
      <c r="K269" s="193">
        <v>6</v>
      </c>
      <c r="L269" s="181" t="s">
        <v>712</v>
      </c>
      <c r="M269" s="182" t="s">
        <v>703</v>
      </c>
      <c r="N269" s="198">
        <v>26335.170999999998</v>
      </c>
      <c r="O269" s="198">
        <v>75565</v>
      </c>
      <c r="P269" s="198">
        <v>1038</v>
      </c>
    </row>
    <row r="270" spans="1:16" ht="45.75" customHeight="1">
      <c r="A270" s="174">
        <v>45579</v>
      </c>
      <c r="B270" s="176">
        <v>138</v>
      </c>
      <c r="C270" s="176">
        <v>30</v>
      </c>
      <c r="D270" s="176">
        <v>10</v>
      </c>
      <c r="E270" s="176">
        <v>10</v>
      </c>
      <c r="F270" s="176">
        <v>4</v>
      </c>
      <c r="G270" s="178" t="s">
        <v>894</v>
      </c>
      <c r="H270" s="193">
        <v>2</v>
      </c>
      <c r="I270" s="193">
        <v>7</v>
      </c>
      <c r="J270" s="193">
        <v>3</v>
      </c>
      <c r="K270" s="193">
        <v>6</v>
      </c>
      <c r="L270" s="181" t="s">
        <v>712</v>
      </c>
      <c r="M270" s="182" t="s">
        <v>703</v>
      </c>
      <c r="N270" s="198">
        <v>27026.306</v>
      </c>
      <c r="O270" s="198">
        <v>78145</v>
      </c>
      <c r="P270" s="198">
        <v>1031</v>
      </c>
    </row>
    <row r="271" spans="1:16" ht="45.75" customHeight="1">
      <c r="A271" s="174">
        <v>45580</v>
      </c>
      <c r="B271" s="176">
        <v>161</v>
      </c>
      <c r="C271" s="176">
        <v>29</v>
      </c>
      <c r="D271" s="176">
        <v>10</v>
      </c>
      <c r="E271" s="176">
        <v>10</v>
      </c>
      <c r="F271" s="176">
        <v>4</v>
      </c>
      <c r="G271" s="178" t="s">
        <v>894</v>
      </c>
      <c r="H271" s="193">
        <v>2</v>
      </c>
      <c r="I271" s="193">
        <v>7</v>
      </c>
      <c r="J271" s="193">
        <v>3</v>
      </c>
      <c r="K271" s="193">
        <v>6</v>
      </c>
      <c r="L271" s="181" t="s">
        <v>712</v>
      </c>
      <c r="M271" s="182" t="s">
        <v>703</v>
      </c>
      <c r="N271" s="198">
        <v>27224.850999999999</v>
      </c>
      <c r="O271" s="198">
        <v>74092</v>
      </c>
      <c r="P271" s="198">
        <v>1047</v>
      </c>
    </row>
    <row r="272" spans="1:16" ht="45.75" customHeight="1">
      <c r="A272" s="174">
        <v>45581</v>
      </c>
      <c r="B272" s="176">
        <v>152</v>
      </c>
      <c r="C272" s="176">
        <v>29</v>
      </c>
      <c r="D272" s="176">
        <v>9</v>
      </c>
      <c r="E272" s="176">
        <v>11</v>
      </c>
      <c r="F272" s="176">
        <v>3</v>
      </c>
      <c r="G272" s="178" t="s">
        <v>894</v>
      </c>
      <c r="H272" s="193">
        <v>3</v>
      </c>
      <c r="I272" s="193">
        <v>7</v>
      </c>
      <c r="J272" s="193">
        <v>3</v>
      </c>
      <c r="K272" s="193">
        <v>6</v>
      </c>
      <c r="L272" s="181" t="s">
        <v>712</v>
      </c>
      <c r="M272" s="182" t="s">
        <v>703</v>
      </c>
      <c r="N272" s="198">
        <v>28237.089</v>
      </c>
      <c r="O272" s="198">
        <v>74279</v>
      </c>
      <c r="P272" s="198">
        <v>1069</v>
      </c>
    </row>
    <row r="273" spans="1:16" ht="45.75" customHeight="1">
      <c r="A273" s="174">
        <v>45582</v>
      </c>
      <c r="B273" s="176">
        <v>6</v>
      </c>
      <c r="C273" s="176">
        <v>29</v>
      </c>
      <c r="D273" s="176">
        <v>9</v>
      </c>
      <c r="E273" s="176">
        <v>11</v>
      </c>
      <c r="F273" s="176" t="s">
        <v>54</v>
      </c>
      <c r="G273" s="178" t="s">
        <v>894</v>
      </c>
      <c r="H273" s="193">
        <v>3</v>
      </c>
      <c r="I273" s="193">
        <v>7</v>
      </c>
      <c r="J273" s="193">
        <v>3</v>
      </c>
      <c r="K273" s="193">
        <v>6</v>
      </c>
      <c r="L273" s="181" t="s">
        <v>712</v>
      </c>
      <c r="M273" s="182" t="s">
        <v>703</v>
      </c>
      <c r="N273" s="198">
        <v>10960.06</v>
      </c>
      <c r="O273" s="198">
        <v>34813</v>
      </c>
      <c r="P273" s="198">
        <v>540</v>
      </c>
    </row>
    <row r="274" spans="1:16" ht="45.75" customHeight="1">
      <c r="A274" s="174">
        <v>45583</v>
      </c>
      <c r="B274" s="176" t="s">
        <v>54</v>
      </c>
      <c r="C274" s="176" t="s">
        <v>54</v>
      </c>
      <c r="D274" s="176" t="s">
        <v>54</v>
      </c>
      <c r="E274" s="176" t="s">
        <v>54</v>
      </c>
      <c r="F274" s="176" t="s">
        <v>54</v>
      </c>
      <c r="G274" s="178" t="s">
        <v>894</v>
      </c>
      <c r="H274" s="199" t="s">
        <v>894</v>
      </c>
      <c r="I274" s="199" t="s">
        <v>894</v>
      </c>
      <c r="J274" s="199" t="s">
        <v>894</v>
      </c>
      <c r="K274" s="199" t="s">
        <v>894</v>
      </c>
      <c r="L274" s="181" t="s">
        <v>54</v>
      </c>
      <c r="M274" s="182" t="s">
        <v>28</v>
      </c>
      <c r="N274" s="198">
        <v>0</v>
      </c>
      <c r="O274" s="198">
        <v>0</v>
      </c>
      <c r="P274" s="198">
        <v>0</v>
      </c>
    </row>
    <row r="275" spans="1:16" ht="45.75" customHeight="1">
      <c r="A275" s="174">
        <v>45584</v>
      </c>
      <c r="B275" s="176">
        <v>0</v>
      </c>
      <c r="C275" s="176" t="s">
        <v>54</v>
      </c>
      <c r="D275" s="176">
        <v>0</v>
      </c>
      <c r="E275" s="176">
        <v>0</v>
      </c>
      <c r="F275" s="176">
        <v>0</v>
      </c>
      <c r="G275" s="178" t="s">
        <v>894</v>
      </c>
      <c r="H275" s="193">
        <v>1</v>
      </c>
      <c r="I275" s="193">
        <v>0</v>
      </c>
      <c r="J275" s="193">
        <v>0</v>
      </c>
      <c r="K275" s="193">
        <v>0</v>
      </c>
      <c r="L275" s="181" t="s">
        <v>712</v>
      </c>
      <c r="M275" s="182" t="s">
        <v>703</v>
      </c>
      <c r="N275" s="198">
        <v>3318.1329999999998</v>
      </c>
      <c r="O275" s="198">
        <v>0</v>
      </c>
      <c r="P275" s="198">
        <v>0</v>
      </c>
    </row>
    <row r="276" spans="1:16" ht="45.75" customHeight="1">
      <c r="A276" s="174">
        <v>45585</v>
      </c>
      <c r="B276" s="176">
        <v>128</v>
      </c>
      <c r="C276" s="176">
        <v>28</v>
      </c>
      <c r="D276" s="176">
        <v>9</v>
      </c>
      <c r="E276" s="176">
        <v>6</v>
      </c>
      <c r="F276" s="176">
        <v>3</v>
      </c>
      <c r="G276" s="178" t="s">
        <v>894</v>
      </c>
      <c r="H276" s="193">
        <v>2</v>
      </c>
      <c r="I276" s="193">
        <v>6</v>
      </c>
      <c r="J276" s="193">
        <v>3</v>
      </c>
      <c r="K276" s="193">
        <v>6</v>
      </c>
      <c r="L276" s="181" t="s">
        <v>712</v>
      </c>
      <c r="M276" s="182" t="s">
        <v>703</v>
      </c>
      <c r="N276" s="198">
        <v>23466.55</v>
      </c>
      <c r="O276" s="198">
        <v>67864</v>
      </c>
      <c r="P276" s="198">
        <v>911</v>
      </c>
    </row>
    <row r="277" spans="1:16" ht="45.75" customHeight="1">
      <c r="A277" s="174">
        <v>45586</v>
      </c>
      <c r="B277" s="176">
        <v>132</v>
      </c>
      <c r="C277" s="176">
        <v>27</v>
      </c>
      <c r="D277" s="176">
        <v>10</v>
      </c>
      <c r="E277" s="176">
        <v>9</v>
      </c>
      <c r="F277" s="176">
        <v>2</v>
      </c>
      <c r="G277" s="178" t="s">
        <v>894</v>
      </c>
      <c r="H277" s="193">
        <v>1</v>
      </c>
      <c r="I277" s="193">
        <v>6</v>
      </c>
      <c r="J277" s="193">
        <v>3</v>
      </c>
      <c r="K277" s="193">
        <v>6</v>
      </c>
      <c r="L277" s="181" t="s">
        <v>712</v>
      </c>
      <c r="M277" s="182" t="s">
        <v>703</v>
      </c>
      <c r="N277" s="198">
        <v>27628.708999999999</v>
      </c>
      <c r="O277" s="198">
        <v>77754</v>
      </c>
      <c r="P277" s="198">
        <v>1137</v>
      </c>
    </row>
    <row r="278" spans="1:16" ht="45.75" customHeight="1">
      <c r="A278" s="174">
        <v>45587</v>
      </c>
      <c r="B278" s="176">
        <v>150</v>
      </c>
      <c r="C278" s="176">
        <v>29</v>
      </c>
      <c r="D278" s="176">
        <v>9</v>
      </c>
      <c r="E278" s="176">
        <v>9</v>
      </c>
      <c r="F278" s="176">
        <v>3</v>
      </c>
      <c r="G278" s="178" t="s">
        <v>894</v>
      </c>
      <c r="H278" s="193">
        <v>2</v>
      </c>
      <c r="I278" s="193">
        <v>7</v>
      </c>
      <c r="J278" s="193">
        <v>3</v>
      </c>
      <c r="K278" s="193">
        <v>6</v>
      </c>
      <c r="L278" s="181" t="s">
        <v>712</v>
      </c>
      <c r="M278" s="182" t="s">
        <v>703</v>
      </c>
      <c r="N278" s="198">
        <v>27468.332999999999</v>
      </c>
      <c r="O278" s="198">
        <v>74439</v>
      </c>
      <c r="P278" s="198">
        <v>1080</v>
      </c>
    </row>
    <row r="279" spans="1:16" ht="45.75" customHeight="1">
      <c r="A279" s="174">
        <v>45588</v>
      </c>
      <c r="B279" s="176">
        <v>147</v>
      </c>
      <c r="C279" s="176">
        <v>29</v>
      </c>
      <c r="D279" s="176">
        <v>10</v>
      </c>
      <c r="E279" s="176">
        <v>10</v>
      </c>
      <c r="F279" s="176">
        <v>3</v>
      </c>
      <c r="G279" s="178" t="s">
        <v>894</v>
      </c>
      <c r="H279" s="193">
        <v>2</v>
      </c>
      <c r="I279" s="193">
        <v>7</v>
      </c>
      <c r="J279" s="193">
        <v>3</v>
      </c>
      <c r="K279" s="193">
        <v>6</v>
      </c>
      <c r="L279" s="181" t="s">
        <v>712</v>
      </c>
      <c r="M279" s="182" t="s">
        <v>703</v>
      </c>
      <c r="N279" s="198">
        <v>27856.262999999999</v>
      </c>
      <c r="O279" s="198">
        <v>76729</v>
      </c>
      <c r="P279" s="198">
        <v>1069</v>
      </c>
    </row>
    <row r="280" spans="1:16" ht="45.75" customHeight="1">
      <c r="A280" s="174">
        <v>45589</v>
      </c>
      <c r="B280" s="176">
        <v>162</v>
      </c>
      <c r="C280" s="176">
        <v>28</v>
      </c>
      <c r="D280" s="176">
        <v>9</v>
      </c>
      <c r="E280" s="176">
        <v>11</v>
      </c>
      <c r="F280" s="176">
        <v>3</v>
      </c>
      <c r="G280" s="178" t="s">
        <v>894</v>
      </c>
      <c r="H280" s="193">
        <v>2</v>
      </c>
      <c r="I280" s="193">
        <v>7</v>
      </c>
      <c r="J280" s="193">
        <v>3</v>
      </c>
      <c r="K280" s="193">
        <v>6</v>
      </c>
      <c r="L280" s="181" t="s">
        <v>712</v>
      </c>
      <c r="M280" s="182" t="s">
        <v>703</v>
      </c>
      <c r="N280" s="198">
        <v>27157.219000000001</v>
      </c>
      <c r="O280" s="198">
        <v>79818</v>
      </c>
      <c r="P280" s="198">
        <v>1113</v>
      </c>
    </row>
    <row r="281" spans="1:16" ht="45.75" customHeight="1">
      <c r="A281" s="174">
        <v>45590</v>
      </c>
      <c r="B281" s="176">
        <v>139</v>
      </c>
      <c r="C281" s="176">
        <v>27</v>
      </c>
      <c r="D281" s="176">
        <v>9</v>
      </c>
      <c r="E281" s="176">
        <v>11</v>
      </c>
      <c r="F281" s="176">
        <v>4</v>
      </c>
      <c r="G281" s="178" t="s">
        <v>894</v>
      </c>
      <c r="H281" s="193">
        <v>2</v>
      </c>
      <c r="I281" s="193">
        <v>7</v>
      </c>
      <c r="J281" s="193">
        <v>3</v>
      </c>
      <c r="K281" s="193">
        <v>6</v>
      </c>
      <c r="L281" s="181" t="s">
        <v>712</v>
      </c>
      <c r="M281" s="182" t="s">
        <v>703</v>
      </c>
      <c r="N281" s="198">
        <v>28081.821</v>
      </c>
      <c r="O281" s="198">
        <v>76185</v>
      </c>
      <c r="P281" s="198">
        <v>1073</v>
      </c>
    </row>
    <row r="282" spans="1:16" ht="45.75" customHeight="1">
      <c r="A282" s="174">
        <v>45591</v>
      </c>
      <c r="B282" s="176">
        <v>160</v>
      </c>
      <c r="C282" s="176">
        <v>29</v>
      </c>
      <c r="D282" s="176">
        <v>10</v>
      </c>
      <c r="E282" s="176">
        <v>11</v>
      </c>
      <c r="F282" s="176">
        <v>3</v>
      </c>
      <c r="G282" s="178" t="s">
        <v>894</v>
      </c>
      <c r="H282" s="193">
        <v>2</v>
      </c>
      <c r="I282" s="193">
        <v>6</v>
      </c>
      <c r="J282" s="193">
        <v>3</v>
      </c>
      <c r="K282" s="193">
        <v>6</v>
      </c>
      <c r="L282" s="181" t="s">
        <v>712</v>
      </c>
      <c r="M282" s="182" t="s">
        <v>703</v>
      </c>
      <c r="N282" s="198">
        <v>28382.26</v>
      </c>
      <c r="O282" s="198">
        <v>78150</v>
      </c>
      <c r="P282" s="198">
        <v>1102</v>
      </c>
    </row>
    <row r="283" spans="1:16" ht="45.75" customHeight="1">
      <c r="A283" s="174">
        <v>45592</v>
      </c>
      <c r="B283" s="176">
        <v>176</v>
      </c>
      <c r="C283" s="176" t="s">
        <v>54</v>
      </c>
      <c r="D283" s="176">
        <v>10</v>
      </c>
      <c r="E283" s="176">
        <v>9</v>
      </c>
      <c r="F283" s="176">
        <v>2</v>
      </c>
      <c r="G283" s="178" t="s">
        <v>894</v>
      </c>
      <c r="H283" s="193">
        <v>2</v>
      </c>
      <c r="I283" s="193">
        <v>6</v>
      </c>
      <c r="J283" s="193">
        <v>3</v>
      </c>
      <c r="K283" s="193">
        <v>7</v>
      </c>
      <c r="L283" s="181" t="s">
        <v>712</v>
      </c>
      <c r="M283" s="182" t="s">
        <v>703</v>
      </c>
      <c r="N283" s="198">
        <v>28616.896000000001</v>
      </c>
      <c r="O283" s="198">
        <v>77636</v>
      </c>
      <c r="P283" s="198">
        <v>1118</v>
      </c>
    </row>
    <row r="284" spans="1:16" ht="45.75" customHeight="1">
      <c r="A284" s="174">
        <v>45593</v>
      </c>
      <c r="B284" s="176">
        <v>153</v>
      </c>
      <c r="C284" s="176" t="s">
        <v>54</v>
      </c>
      <c r="D284" s="176">
        <v>9</v>
      </c>
      <c r="E284" s="176">
        <v>11</v>
      </c>
      <c r="F284" s="176">
        <v>3</v>
      </c>
      <c r="G284" s="178" t="s">
        <v>894</v>
      </c>
      <c r="H284" s="193">
        <v>3</v>
      </c>
      <c r="I284" s="193">
        <v>7</v>
      </c>
      <c r="J284" s="193">
        <v>3</v>
      </c>
      <c r="K284" s="193">
        <v>7</v>
      </c>
      <c r="L284" s="181" t="s">
        <v>712</v>
      </c>
      <c r="M284" s="182" t="s">
        <v>703</v>
      </c>
      <c r="N284" s="198">
        <v>29914.97652</v>
      </c>
      <c r="O284" s="198">
        <v>79943</v>
      </c>
      <c r="P284" s="198">
        <v>1165</v>
      </c>
    </row>
    <row r="285" spans="1:16" ht="45.75" customHeight="1">
      <c r="A285" s="174">
        <v>45594</v>
      </c>
      <c r="B285" s="176">
        <v>152</v>
      </c>
      <c r="C285" s="176">
        <v>28</v>
      </c>
      <c r="D285" s="176">
        <v>10</v>
      </c>
      <c r="E285" s="176">
        <v>11</v>
      </c>
      <c r="F285" s="176">
        <v>3</v>
      </c>
      <c r="G285" s="178" t="s">
        <v>894</v>
      </c>
      <c r="H285" s="193">
        <v>3</v>
      </c>
      <c r="I285" s="193">
        <v>7</v>
      </c>
      <c r="J285" s="193">
        <v>3</v>
      </c>
      <c r="K285" s="193">
        <v>7</v>
      </c>
      <c r="L285" s="181" t="s">
        <v>712</v>
      </c>
      <c r="M285" s="182" t="s">
        <v>703</v>
      </c>
      <c r="N285" s="198">
        <v>30304.572520000002</v>
      </c>
      <c r="O285" s="198">
        <v>74816</v>
      </c>
      <c r="P285" s="198">
        <v>1111</v>
      </c>
    </row>
    <row r="286" spans="1:16" ht="45.75" customHeight="1">
      <c r="A286" s="174">
        <v>45595</v>
      </c>
      <c r="B286" s="176">
        <v>152</v>
      </c>
      <c r="C286" s="176">
        <v>29</v>
      </c>
      <c r="D286" s="176">
        <v>10</v>
      </c>
      <c r="E286" s="176">
        <v>11</v>
      </c>
      <c r="F286" s="176">
        <v>3</v>
      </c>
      <c r="G286" s="178" t="s">
        <v>894</v>
      </c>
      <c r="H286" s="193">
        <v>2</v>
      </c>
      <c r="I286" s="193">
        <v>7</v>
      </c>
      <c r="J286" s="193">
        <v>3</v>
      </c>
      <c r="K286" s="193">
        <v>7</v>
      </c>
      <c r="L286" s="181" t="s">
        <v>712</v>
      </c>
      <c r="M286" s="182" t="s">
        <v>703</v>
      </c>
      <c r="N286" s="198">
        <v>28350.80099</v>
      </c>
      <c r="O286" s="198">
        <v>81908</v>
      </c>
      <c r="P286" s="198">
        <v>1121</v>
      </c>
    </row>
    <row r="287" spans="1:16" ht="45.75" customHeight="1">
      <c r="A287" s="174">
        <v>45596</v>
      </c>
      <c r="B287" s="176">
        <v>156</v>
      </c>
      <c r="C287" s="176">
        <v>29</v>
      </c>
      <c r="D287" s="176">
        <v>9</v>
      </c>
      <c r="E287" s="176">
        <v>11</v>
      </c>
      <c r="F287" s="176">
        <v>3</v>
      </c>
      <c r="G287" s="178" t="s">
        <v>894</v>
      </c>
      <c r="H287" s="193">
        <v>3</v>
      </c>
      <c r="I287" s="193">
        <v>7</v>
      </c>
      <c r="J287" s="193">
        <v>3</v>
      </c>
      <c r="K287" s="193">
        <v>7</v>
      </c>
      <c r="L287" s="181" t="s">
        <v>712</v>
      </c>
      <c r="M287" s="182" t="s">
        <v>703</v>
      </c>
      <c r="N287" s="198">
        <v>29333.082480000001</v>
      </c>
      <c r="O287" s="198">
        <v>73176</v>
      </c>
      <c r="P287" s="198">
        <v>1112</v>
      </c>
    </row>
    <row r="288" spans="1:16" ht="45.75" customHeight="1">
      <c r="A288" s="174">
        <v>45597</v>
      </c>
      <c r="B288" s="176">
        <v>170</v>
      </c>
      <c r="C288" s="176">
        <v>30</v>
      </c>
      <c r="D288" s="176">
        <v>10</v>
      </c>
      <c r="E288" s="176">
        <v>11</v>
      </c>
      <c r="F288" s="176">
        <v>3</v>
      </c>
      <c r="G288" s="178" t="s">
        <v>894</v>
      </c>
      <c r="H288" s="193">
        <v>2</v>
      </c>
      <c r="I288" s="193">
        <v>6</v>
      </c>
      <c r="J288" s="193">
        <v>3</v>
      </c>
      <c r="K288" s="193">
        <v>7</v>
      </c>
      <c r="L288" s="181" t="s">
        <v>712</v>
      </c>
      <c r="M288" s="182" t="s">
        <v>703</v>
      </c>
      <c r="N288" s="198">
        <v>29038</v>
      </c>
      <c r="O288" s="198">
        <v>81702</v>
      </c>
      <c r="P288" s="198">
        <v>1087</v>
      </c>
    </row>
    <row r="289" spans="1:16" ht="45.75" customHeight="1">
      <c r="A289" s="174">
        <v>45598</v>
      </c>
      <c r="B289" s="176">
        <v>165</v>
      </c>
      <c r="C289" s="176">
        <v>30</v>
      </c>
      <c r="D289" s="176">
        <v>9</v>
      </c>
      <c r="E289" s="176">
        <v>11</v>
      </c>
      <c r="F289" s="176">
        <v>3</v>
      </c>
      <c r="G289" s="178" t="s">
        <v>894</v>
      </c>
      <c r="H289" s="193">
        <v>2</v>
      </c>
      <c r="I289" s="193">
        <v>6</v>
      </c>
      <c r="J289" s="193">
        <v>3</v>
      </c>
      <c r="K289" s="193">
        <v>7</v>
      </c>
      <c r="L289" s="181" t="s">
        <v>712</v>
      </c>
      <c r="M289" s="182" t="s">
        <v>703</v>
      </c>
      <c r="N289" s="198">
        <v>28604</v>
      </c>
      <c r="O289" s="198">
        <v>83275</v>
      </c>
      <c r="P289" s="198">
        <v>1083</v>
      </c>
    </row>
    <row r="290" spans="1:16" ht="45.75" customHeight="1">
      <c r="A290" s="174">
        <v>45599</v>
      </c>
      <c r="B290" s="176">
        <v>137</v>
      </c>
      <c r="C290" s="176">
        <v>30</v>
      </c>
      <c r="D290" s="176">
        <v>10</v>
      </c>
      <c r="E290" s="176">
        <v>10</v>
      </c>
      <c r="F290" s="176">
        <v>3</v>
      </c>
      <c r="G290" s="178" t="s">
        <v>894</v>
      </c>
      <c r="H290" s="193">
        <v>1</v>
      </c>
      <c r="I290" s="193">
        <v>5</v>
      </c>
      <c r="J290" s="193">
        <v>3</v>
      </c>
      <c r="K290" s="193">
        <v>7</v>
      </c>
      <c r="L290" s="181" t="s">
        <v>712</v>
      </c>
      <c r="M290" s="182" t="s">
        <v>703</v>
      </c>
      <c r="N290" s="198">
        <v>27079</v>
      </c>
      <c r="O290" s="198">
        <v>80327</v>
      </c>
      <c r="P290" s="198">
        <v>1126</v>
      </c>
    </row>
    <row r="291" spans="1:16" ht="45.75" customHeight="1">
      <c r="A291" s="174">
        <v>45600</v>
      </c>
      <c r="B291" s="176">
        <v>140</v>
      </c>
      <c r="C291" s="176">
        <v>30</v>
      </c>
      <c r="D291" s="176">
        <v>9</v>
      </c>
      <c r="E291" s="176">
        <v>10</v>
      </c>
      <c r="F291" s="176">
        <v>3</v>
      </c>
      <c r="G291" s="178" t="s">
        <v>894</v>
      </c>
      <c r="H291" s="193">
        <v>2</v>
      </c>
      <c r="I291" s="193">
        <v>6</v>
      </c>
      <c r="J291" s="193">
        <v>3</v>
      </c>
      <c r="K291" s="193">
        <v>7</v>
      </c>
      <c r="L291" s="181" t="s">
        <v>712</v>
      </c>
      <c r="M291" s="182" t="s">
        <v>703</v>
      </c>
      <c r="N291" s="198">
        <v>26311</v>
      </c>
      <c r="O291" s="198">
        <v>83191</v>
      </c>
      <c r="P291" s="198">
        <v>1160</v>
      </c>
    </row>
    <row r="292" spans="1:16" ht="45.75" customHeight="1">
      <c r="A292" s="174">
        <v>45601</v>
      </c>
      <c r="B292" s="176">
        <v>30</v>
      </c>
      <c r="C292" s="176">
        <v>30</v>
      </c>
      <c r="D292" s="176">
        <v>10</v>
      </c>
      <c r="E292" s="176">
        <v>11</v>
      </c>
      <c r="F292" s="176">
        <v>2</v>
      </c>
      <c r="G292" s="178" t="s">
        <v>894</v>
      </c>
      <c r="H292" s="193">
        <v>2</v>
      </c>
      <c r="I292" s="193">
        <v>7</v>
      </c>
      <c r="J292" s="193">
        <v>3</v>
      </c>
      <c r="K292" s="193">
        <v>7</v>
      </c>
      <c r="L292" s="181" t="s">
        <v>712</v>
      </c>
      <c r="M292" s="182" t="s">
        <v>703</v>
      </c>
      <c r="N292" s="198">
        <v>25303</v>
      </c>
      <c r="O292" s="198">
        <v>77308</v>
      </c>
      <c r="P292" s="198">
        <v>1087</v>
      </c>
    </row>
    <row r="293" spans="1:16" ht="45.75" customHeight="1">
      <c r="A293" s="174">
        <v>45602</v>
      </c>
      <c r="B293" s="176">
        <v>46</v>
      </c>
      <c r="C293" s="176">
        <v>30</v>
      </c>
      <c r="D293" s="176">
        <v>10</v>
      </c>
      <c r="E293" s="176">
        <v>11</v>
      </c>
      <c r="F293" s="176">
        <v>2</v>
      </c>
      <c r="G293" s="178" t="s">
        <v>894</v>
      </c>
      <c r="H293" s="193">
        <v>2</v>
      </c>
      <c r="I293" s="193">
        <v>7</v>
      </c>
      <c r="J293" s="193">
        <v>3</v>
      </c>
      <c r="K293" s="193">
        <v>7</v>
      </c>
      <c r="L293" s="181" t="s">
        <v>712</v>
      </c>
      <c r="M293" s="182" t="s">
        <v>703</v>
      </c>
      <c r="N293" s="198">
        <v>25200</v>
      </c>
      <c r="O293" s="198">
        <v>78056</v>
      </c>
      <c r="P293" s="198">
        <v>1092</v>
      </c>
    </row>
    <row r="294" spans="1:16" ht="45.75" customHeight="1">
      <c r="A294" s="174">
        <v>45603</v>
      </c>
      <c r="B294" s="176">
        <v>70</v>
      </c>
      <c r="C294" s="176">
        <v>30</v>
      </c>
      <c r="D294" s="176">
        <v>9</v>
      </c>
      <c r="E294" s="176">
        <v>11</v>
      </c>
      <c r="F294" s="176">
        <v>2</v>
      </c>
      <c r="G294" s="178" t="s">
        <v>894</v>
      </c>
      <c r="H294" s="193">
        <v>2</v>
      </c>
      <c r="I294" s="193">
        <v>6</v>
      </c>
      <c r="J294" s="193">
        <v>3</v>
      </c>
      <c r="K294" s="193">
        <v>7</v>
      </c>
      <c r="L294" s="181" t="s">
        <v>712</v>
      </c>
      <c r="M294" s="182" t="s">
        <v>703</v>
      </c>
      <c r="N294" s="198">
        <v>26911</v>
      </c>
      <c r="O294" s="198">
        <v>79074</v>
      </c>
      <c r="P294" s="198">
        <v>1140</v>
      </c>
    </row>
    <row r="295" spans="1:16" ht="45.75" customHeight="1">
      <c r="A295" s="174">
        <v>45604</v>
      </c>
      <c r="B295" s="176">
        <v>77</v>
      </c>
      <c r="C295" s="176">
        <v>30</v>
      </c>
      <c r="D295" s="176">
        <v>9</v>
      </c>
      <c r="E295" s="176">
        <v>11</v>
      </c>
      <c r="F295" s="176">
        <v>4</v>
      </c>
      <c r="G295" s="178" t="s">
        <v>894</v>
      </c>
      <c r="H295" s="193">
        <v>2</v>
      </c>
      <c r="I295" s="193">
        <v>6</v>
      </c>
      <c r="J295" s="193">
        <v>3</v>
      </c>
      <c r="K295" s="193">
        <v>7</v>
      </c>
      <c r="L295" s="181" t="s">
        <v>712</v>
      </c>
      <c r="M295" s="182" t="s">
        <v>703</v>
      </c>
      <c r="N295" s="198">
        <v>28337</v>
      </c>
      <c r="O295" s="198">
        <v>80660</v>
      </c>
      <c r="P295" s="198">
        <v>1060</v>
      </c>
    </row>
    <row r="296" spans="1:16" ht="45.75" customHeight="1">
      <c r="A296" s="174">
        <v>45605</v>
      </c>
      <c r="B296" s="176">
        <v>110</v>
      </c>
      <c r="C296" s="176">
        <v>30</v>
      </c>
      <c r="D296" s="176">
        <v>9</v>
      </c>
      <c r="E296" s="176">
        <v>11</v>
      </c>
      <c r="F296" s="176">
        <v>3</v>
      </c>
      <c r="G296" s="178" t="s">
        <v>894</v>
      </c>
      <c r="H296" s="193">
        <v>2</v>
      </c>
      <c r="I296" s="193">
        <v>5</v>
      </c>
      <c r="J296" s="193">
        <v>3</v>
      </c>
      <c r="K296" s="193">
        <v>7</v>
      </c>
      <c r="L296" s="181" t="s">
        <v>712</v>
      </c>
      <c r="M296" s="182" t="s">
        <v>703</v>
      </c>
      <c r="N296" s="198">
        <v>28173</v>
      </c>
      <c r="O296" s="198">
        <v>78836</v>
      </c>
      <c r="P296" s="198">
        <v>1045</v>
      </c>
    </row>
    <row r="297" spans="1:16" ht="45.75" customHeight="1">
      <c r="A297" s="174">
        <v>45606</v>
      </c>
      <c r="B297" s="176">
        <v>141</v>
      </c>
      <c r="C297" s="176">
        <v>30</v>
      </c>
      <c r="D297" s="176">
        <v>9</v>
      </c>
      <c r="E297" s="176">
        <v>10</v>
      </c>
      <c r="F297" s="176">
        <v>2</v>
      </c>
      <c r="G297" s="178" t="s">
        <v>894</v>
      </c>
      <c r="H297" s="193">
        <v>2</v>
      </c>
      <c r="I297" s="193">
        <v>5</v>
      </c>
      <c r="J297" s="193">
        <v>3</v>
      </c>
      <c r="K297" s="193">
        <v>7</v>
      </c>
      <c r="L297" s="181" t="s">
        <v>712</v>
      </c>
      <c r="M297" s="182" t="s">
        <v>703</v>
      </c>
      <c r="N297" s="198">
        <v>28055</v>
      </c>
      <c r="O297" s="198">
        <v>75162</v>
      </c>
      <c r="P297" s="198">
        <v>1048</v>
      </c>
    </row>
    <row r="298" spans="1:16" ht="45.75" customHeight="1">
      <c r="A298" s="174">
        <v>45607</v>
      </c>
      <c r="B298" s="176">
        <v>143</v>
      </c>
      <c r="C298" s="176">
        <v>29</v>
      </c>
      <c r="D298" s="176">
        <v>9</v>
      </c>
      <c r="E298" s="176">
        <v>10</v>
      </c>
      <c r="F298" s="176">
        <v>5</v>
      </c>
      <c r="G298" s="178" t="s">
        <v>894</v>
      </c>
      <c r="H298" s="193">
        <v>2</v>
      </c>
      <c r="I298" s="193">
        <v>5</v>
      </c>
      <c r="J298" s="193">
        <v>3</v>
      </c>
      <c r="K298" s="193">
        <v>7</v>
      </c>
      <c r="L298" s="181" t="s">
        <v>712</v>
      </c>
      <c r="M298" s="182" t="s">
        <v>703</v>
      </c>
      <c r="N298" s="198">
        <v>29547</v>
      </c>
      <c r="O298" s="198">
        <v>75738</v>
      </c>
      <c r="P298" s="198">
        <v>1074</v>
      </c>
    </row>
    <row r="299" spans="1:16" ht="45.75" customHeight="1">
      <c r="A299" s="174">
        <v>45608</v>
      </c>
      <c r="B299" s="176">
        <v>140</v>
      </c>
      <c r="C299" s="176">
        <v>29</v>
      </c>
      <c r="D299" s="176">
        <v>9</v>
      </c>
      <c r="E299" s="176">
        <v>10</v>
      </c>
      <c r="F299" s="176">
        <v>3</v>
      </c>
      <c r="G299" s="178" t="s">
        <v>894</v>
      </c>
      <c r="H299" s="193">
        <v>7</v>
      </c>
      <c r="I299" s="193">
        <v>5</v>
      </c>
      <c r="J299" s="193">
        <v>3</v>
      </c>
      <c r="K299" s="193">
        <v>3</v>
      </c>
      <c r="L299" s="181" t="s">
        <v>712</v>
      </c>
      <c r="M299" s="182" t="s">
        <v>703</v>
      </c>
      <c r="N299" s="198">
        <v>29891</v>
      </c>
      <c r="O299" s="198">
        <v>76101</v>
      </c>
      <c r="P299" s="198">
        <v>984</v>
      </c>
    </row>
    <row r="300" spans="1:16" ht="45.75" customHeight="1">
      <c r="A300" s="174">
        <v>45609</v>
      </c>
      <c r="B300" s="176">
        <v>119</v>
      </c>
      <c r="C300" s="176">
        <v>29</v>
      </c>
      <c r="D300" s="176">
        <v>9</v>
      </c>
      <c r="E300" s="176">
        <v>11</v>
      </c>
      <c r="F300" s="176">
        <v>3</v>
      </c>
      <c r="G300" s="178" t="s">
        <v>894</v>
      </c>
      <c r="H300" s="193">
        <v>7</v>
      </c>
      <c r="I300" s="193">
        <v>6</v>
      </c>
      <c r="J300" s="193">
        <v>3</v>
      </c>
      <c r="K300" s="193">
        <v>3</v>
      </c>
      <c r="L300" s="181" t="s">
        <v>418</v>
      </c>
      <c r="M300" s="182" t="s">
        <v>54</v>
      </c>
      <c r="N300" s="198" t="s">
        <v>54</v>
      </c>
    </row>
    <row r="301" spans="1:16" ht="45.75" customHeight="1">
      <c r="A301" s="174">
        <v>45610</v>
      </c>
      <c r="B301" s="176" t="s">
        <v>54</v>
      </c>
      <c r="C301" s="176" t="s">
        <v>54</v>
      </c>
      <c r="D301" s="176" t="s">
        <v>54</v>
      </c>
      <c r="E301" s="176" t="s">
        <v>54</v>
      </c>
      <c r="F301" s="176" t="s">
        <v>54</v>
      </c>
      <c r="G301" s="178" t="s">
        <v>894</v>
      </c>
      <c r="H301" s="199" t="s">
        <v>894</v>
      </c>
      <c r="I301" s="199" t="s">
        <v>894</v>
      </c>
      <c r="J301" s="199" t="s">
        <v>894</v>
      </c>
      <c r="K301" s="199" t="s">
        <v>894</v>
      </c>
      <c r="L301" s="181" t="s">
        <v>418</v>
      </c>
      <c r="M301" s="182" t="s">
        <v>54</v>
      </c>
      <c r="N301" s="198" t="s">
        <v>54</v>
      </c>
    </row>
    <row r="302" spans="1:16" ht="45.75" customHeight="1">
      <c r="A302" s="174">
        <v>45611</v>
      </c>
      <c r="B302" s="176" t="s">
        <v>54</v>
      </c>
      <c r="C302" s="176" t="s">
        <v>54</v>
      </c>
      <c r="D302" s="176" t="s">
        <v>54</v>
      </c>
      <c r="E302" s="176" t="s">
        <v>54</v>
      </c>
      <c r="F302" s="176" t="s">
        <v>54</v>
      </c>
      <c r="G302" s="178" t="s">
        <v>894</v>
      </c>
      <c r="H302" s="199" t="s">
        <v>894</v>
      </c>
      <c r="I302" s="199" t="s">
        <v>894</v>
      </c>
      <c r="J302" s="199" t="s">
        <v>894</v>
      </c>
      <c r="K302" s="199" t="s">
        <v>894</v>
      </c>
      <c r="L302" s="181" t="s">
        <v>54</v>
      </c>
      <c r="M302" s="182" t="s">
        <v>28</v>
      </c>
      <c r="N302" s="198" t="s">
        <v>54</v>
      </c>
      <c r="O302" s="198" t="s">
        <v>54</v>
      </c>
      <c r="P302" s="198" t="s">
        <v>418</v>
      </c>
    </row>
    <row r="303" spans="1:16" ht="45.75" customHeight="1">
      <c r="A303" s="174">
        <v>45612</v>
      </c>
      <c r="B303" s="176">
        <v>145</v>
      </c>
      <c r="C303" s="176">
        <v>28</v>
      </c>
      <c r="D303" s="176">
        <v>9</v>
      </c>
      <c r="E303" s="176">
        <v>11</v>
      </c>
      <c r="F303" s="176">
        <v>3</v>
      </c>
      <c r="G303" s="178" t="s">
        <v>894</v>
      </c>
      <c r="H303" s="193">
        <v>7</v>
      </c>
      <c r="I303" s="193">
        <v>4</v>
      </c>
      <c r="J303" s="193">
        <v>2</v>
      </c>
      <c r="K303" s="193">
        <v>3</v>
      </c>
      <c r="L303" s="181" t="s">
        <v>712</v>
      </c>
      <c r="M303" s="182" t="s">
        <v>703</v>
      </c>
      <c r="N303" s="198">
        <v>26493</v>
      </c>
      <c r="O303" s="198">
        <v>75537</v>
      </c>
      <c r="P303" s="198">
        <v>930</v>
      </c>
    </row>
    <row r="304" spans="1:16" ht="45.75" customHeight="1">
      <c r="A304" s="174">
        <v>45613</v>
      </c>
      <c r="B304" s="176">
        <v>150</v>
      </c>
      <c r="C304" s="176">
        <v>28</v>
      </c>
      <c r="D304" s="176">
        <v>9</v>
      </c>
      <c r="E304" s="176">
        <v>11</v>
      </c>
      <c r="F304" s="176">
        <v>3</v>
      </c>
      <c r="G304" s="178" t="s">
        <v>894</v>
      </c>
      <c r="H304" s="193">
        <v>7</v>
      </c>
      <c r="I304" s="193">
        <v>4</v>
      </c>
      <c r="J304" s="193">
        <v>2</v>
      </c>
      <c r="K304" s="193">
        <v>3</v>
      </c>
      <c r="L304" s="181" t="s">
        <v>712</v>
      </c>
      <c r="M304" s="182" t="s">
        <v>703</v>
      </c>
      <c r="N304" s="198">
        <v>29287</v>
      </c>
      <c r="O304" s="198">
        <v>79363</v>
      </c>
      <c r="P304" s="198">
        <v>963</v>
      </c>
    </row>
    <row r="305" spans="1:16" ht="45.75" customHeight="1">
      <c r="A305" s="174">
        <v>45614</v>
      </c>
      <c r="B305" s="176">
        <v>167</v>
      </c>
      <c r="C305" s="176">
        <v>29</v>
      </c>
      <c r="D305" s="176">
        <v>9</v>
      </c>
      <c r="E305" s="176">
        <v>8</v>
      </c>
      <c r="F305" s="176">
        <v>3</v>
      </c>
      <c r="G305" s="178" t="s">
        <v>894</v>
      </c>
      <c r="H305" s="193">
        <v>7</v>
      </c>
      <c r="I305" s="193">
        <v>5</v>
      </c>
      <c r="J305" s="193">
        <v>2</v>
      </c>
      <c r="K305" s="193">
        <v>3</v>
      </c>
      <c r="L305" s="181" t="s">
        <v>712</v>
      </c>
      <c r="M305" s="182" t="s">
        <v>703</v>
      </c>
      <c r="N305" s="198">
        <v>27865</v>
      </c>
      <c r="O305" s="198">
        <v>78231</v>
      </c>
      <c r="P305" s="198">
        <v>1031</v>
      </c>
    </row>
    <row r="306" spans="1:16" ht="45.75" customHeight="1">
      <c r="A306" s="174">
        <v>45615</v>
      </c>
      <c r="B306" s="176">
        <v>174</v>
      </c>
      <c r="C306" s="176">
        <v>28</v>
      </c>
      <c r="D306" s="176">
        <v>9</v>
      </c>
      <c r="E306" s="176">
        <v>9</v>
      </c>
      <c r="F306" s="176">
        <v>3</v>
      </c>
      <c r="G306" s="178" t="s">
        <v>894</v>
      </c>
      <c r="H306" s="193">
        <v>7</v>
      </c>
      <c r="I306" s="193">
        <v>6</v>
      </c>
      <c r="J306" s="193">
        <v>3</v>
      </c>
      <c r="K306" s="193">
        <v>3</v>
      </c>
      <c r="L306" s="181" t="s">
        <v>712</v>
      </c>
      <c r="M306" s="182" t="s">
        <v>703</v>
      </c>
      <c r="N306" s="198">
        <v>29799</v>
      </c>
      <c r="O306" s="198">
        <v>84479</v>
      </c>
      <c r="P306" s="198">
        <v>1105</v>
      </c>
    </row>
    <row r="307" spans="1:16" ht="45.75" customHeight="1">
      <c r="A307" s="174">
        <v>45616</v>
      </c>
      <c r="B307" s="176">
        <v>164</v>
      </c>
      <c r="C307" s="176">
        <v>29</v>
      </c>
      <c r="D307" s="176">
        <v>9</v>
      </c>
      <c r="E307" s="176">
        <v>10</v>
      </c>
      <c r="F307" s="176">
        <v>3</v>
      </c>
      <c r="G307" s="178" t="s">
        <v>894</v>
      </c>
      <c r="H307" s="193">
        <v>7</v>
      </c>
      <c r="I307" s="193">
        <v>5</v>
      </c>
      <c r="J307" s="193">
        <v>3</v>
      </c>
      <c r="K307" s="193">
        <v>3</v>
      </c>
      <c r="L307" s="181" t="s">
        <v>712</v>
      </c>
      <c r="M307" s="182" t="s">
        <v>703</v>
      </c>
      <c r="N307" s="198">
        <v>28518</v>
      </c>
      <c r="O307" s="198">
        <v>75257</v>
      </c>
      <c r="P307" s="198">
        <v>1023</v>
      </c>
    </row>
    <row r="308" spans="1:16" ht="45.75" customHeight="1">
      <c r="A308" s="174">
        <v>45617</v>
      </c>
      <c r="B308" s="176">
        <v>159</v>
      </c>
      <c r="C308" s="176">
        <v>29</v>
      </c>
      <c r="D308" s="176">
        <v>9</v>
      </c>
      <c r="E308" s="176">
        <v>10</v>
      </c>
      <c r="F308" s="176">
        <v>3</v>
      </c>
      <c r="G308" s="178" t="s">
        <v>894</v>
      </c>
      <c r="H308" s="193">
        <v>7</v>
      </c>
      <c r="I308" s="193">
        <v>6</v>
      </c>
      <c r="J308" s="193">
        <v>3</v>
      </c>
      <c r="K308" s="193">
        <v>3</v>
      </c>
      <c r="L308" s="181" t="s">
        <v>712</v>
      </c>
      <c r="M308" s="182" t="s">
        <v>703</v>
      </c>
      <c r="N308" s="198">
        <v>31894</v>
      </c>
      <c r="O308" s="198">
        <v>77035</v>
      </c>
      <c r="P308" s="198">
        <v>994</v>
      </c>
    </row>
  </sheetData>
  <autoFilter ref="A2:P291" xr:uid="{556D03C2-D5F9-4302-BF4B-EE60F571059A}"/>
  <mergeCells count="23">
    <mergeCell ref="Y15:Y17"/>
    <mergeCell ref="X6:X8"/>
    <mergeCell ref="Y6:Y8"/>
    <mergeCell ref="X9:X11"/>
    <mergeCell ref="Y9:Y11"/>
    <mergeCell ref="X12:X14"/>
    <mergeCell ref="Y12:Y14"/>
    <mergeCell ref="Y30:Y32"/>
    <mergeCell ref="Y18:Y20"/>
    <mergeCell ref="Y21:Y23"/>
    <mergeCell ref="Y24:Y26"/>
    <mergeCell ref="Y27:Y29"/>
    <mergeCell ref="X30:X32"/>
    <mergeCell ref="X15:X17"/>
    <mergeCell ref="X18:X20"/>
    <mergeCell ref="X21:X23"/>
    <mergeCell ref="X24:X26"/>
    <mergeCell ref="X27:X29"/>
    <mergeCell ref="R3:V3"/>
    <mergeCell ref="S2:V2"/>
    <mergeCell ref="N1:P1"/>
    <mergeCell ref="X3:X5"/>
    <mergeCell ref="Y3:Y5"/>
  </mergeCells>
  <conditionalFormatting sqref="G1">
    <cfRule type="containsText" dxfId="9" priority="3" operator="containsText" text="Night">
      <formula>NOT(ISERROR(SEARCH("Night",G1)))</formula>
    </cfRule>
    <cfRule type="containsText" dxfId="8" priority="5" operator="containsText" text="Day">
      <formula>NOT(ISERROR(SEARCH("Day",G1)))</formula>
    </cfRule>
    <cfRule type="containsText" dxfId="7" priority="6" operator="containsText" text="Day">
      <formula>NOT(ISERROR(SEARCH("Day",G1)))</formula>
    </cfRule>
    <cfRule type="containsText" dxfId="6" priority="7" operator="containsText" text="Day">
      <formula>NOT(ISERROR(SEARCH("Day",G1)))</formula>
    </cfRule>
    <cfRule type="containsText" dxfId="5" priority="10" operator="containsText" text="Night">
      <formula>NOT(ISERROR(SEARCH("Night",G1)))</formula>
    </cfRule>
    <cfRule type="containsText" dxfId="4" priority="11" operator="containsText" text="Day">
      <formula>NOT(ISERROR(SEARCH("Day",G1)))</formula>
    </cfRule>
  </conditionalFormatting>
  <conditionalFormatting sqref="K1">
    <cfRule type="containsText" dxfId="3" priority="2" operator="containsText" text="Night">
      <formula>NOT(ISERROR(SEARCH("Night",K1)))</formula>
    </cfRule>
    <cfRule type="containsText" dxfId="2" priority="4" operator="containsText" text="Day">
      <formula>NOT(ISERROR(SEARCH("Day",K1)))</formula>
    </cfRule>
    <cfRule type="containsText" dxfId="1" priority="8" operator="containsText" text="Night">
      <formula>NOT(ISERROR(SEARCH("Night",K1)))</formula>
    </cfRule>
    <cfRule type="containsText" dxfId="0" priority="9" operator="containsText" text="Day">
      <formula>NOT(ISERROR(SEARCH("Day",K1)))</formula>
    </cfRule>
  </conditionalFormatting>
  <dataValidations count="1">
    <dataValidation type="list" allowBlank="1" showInputMessage="1" showErrorMessage="1" sqref="C1:E1 G1 K1" xr:uid="{C72B5511-0719-4259-B54A-FB43CE853168}">
      <formula1>"Day,Night"</formula1>
    </dataValidation>
  </dataValidations>
  <hyperlinks>
    <hyperlink ref="R3" r:id="rId1" xr:uid="{C2FCD7EE-C83B-4BAB-B212-B1606DDCDD8A}"/>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1753" r:id="rId5" name="Button 9">
              <controlPr defaultSize="0" print="0" autoFill="0" autoPict="0" macro="[0]!ShowPredictionForm">
                <anchor moveWithCells="1">
                  <from>
                    <xdr:col>18</xdr:col>
                    <xdr:colOff>19050</xdr:colOff>
                    <xdr:row>1</xdr:row>
                    <xdr:rowOff>371475</xdr:rowOff>
                  </from>
                  <to>
                    <xdr:col>21</xdr:col>
                    <xdr:colOff>600075</xdr:colOff>
                    <xdr:row>2</xdr:row>
                    <xdr:rowOff>209550</xdr:rowOff>
                  </to>
                </anchor>
              </controlPr>
            </control>
          </mc:Choice>
        </mc:AlternateContent>
        <mc:AlternateContent xmlns:mc="http://schemas.openxmlformats.org/markup-compatibility/2006">
          <mc:Choice Requires="x14">
            <control shapeId="31754" r:id="rId6" name="Button 10">
              <controlPr defaultSize="0" print="0" autoFill="0" autoPict="0" macro="[0]!MachinesDN.ToggleDayNight">
                <anchor moveWithCells="1">
                  <from>
                    <xdr:col>1</xdr:col>
                    <xdr:colOff>9525</xdr:colOff>
                    <xdr:row>0</xdr:row>
                    <xdr:rowOff>9525</xdr:rowOff>
                  </from>
                  <to>
                    <xdr:col>6</xdr:col>
                    <xdr:colOff>0</xdr:colOff>
                    <xdr:row>1</xdr:row>
                    <xdr:rowOff>0</xdr:rowOff>
                  </to>
                </anchor>
              </controlPr>
            </control>
          </mc:Choice>
        </mc:AlternateContent>
        <mc:AlternateContent xmlns:mc="http://schemas.openxmlformats.org/markup-compatibility/2006">
          <mc:Choice Requires="x14">
            <control shapeId="31755" r:id="rId7" name="Button 11">
              <controlPr defaultSize="0" print="0" autoFill="0" autoPict="0" macro="[0]!UtilityDN.ToggleDayNight">
                <anchor moveWithCells="1">
                  <from>
                    <xdr:col>7</xdr:col>
                    <xdr:colOff>28575</xdr:colOff>
                    <xdr:row>0</xdr:row>
                    <xdr:rowOff>9525</xdr:rowOff>
                  </from>
                  <to>
                    <xdr:col>10</xdr:col>
                    <xdr:colOff>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ABDED-6081-442F-A10A-4DF5C85FEB80}">
  <sheetPr codeName="Sheet15"/>
  <dimension ref="A1:BOI249"/>
  <sheetViews>
    <sheetView zoomScale="76" zoomScaleNormal="76" workbookViewId="0">
      <pane xSplit="2" ySplit="2" topLeftCell="C166" activePane="bottomRight" state="frozen"/>
      <selection pane="bottomRight" activeCell="E167" sqref="E167"/>
      <selection pane="bottomLeft" activeCell="A3" sqref="A3"/>
      <selection pane="topRight" activeCell="C1" sqref="C1"/>
    </sheetView>
  </sheetViews>
  <sheetFormatPr defaultRowHeight="15"/>
  <cols>
    <col min="1" max="1" width="13.42578125" style="8" customWidth="1"/>
    <col min="2" max="2" width="64.28515625" style="8" customWidth="1"/>
    <col min="3" max="3" width="30" style="15" customWidth="1"/>
    <col min="4" max="4" width="13.140625" style="8" customWidth="1"/>
    <col min="5" max="5" width="14.42578125" style="8" customWidth="1"/>
    <col min="6" max="6" width="9.85546875" style="8" customWidth="1"/>
    <col min="7" max="7" width="12.42578125" style="8" customWidth="1"/>
    <col min="8" max="8" width="14.5703125" style="8" customWidth="1"/>
    <col min="9" max="9" width="13.85546875" style="8" customWidth="1"/>
    <col min="10" max="10" width="10.140625" style="8" customWidth="1"/>
    <col min="11" max="11" width="9" style="8" customWidth="1"/>
    <col min="12" max="12" width="15.5703125" style="8" customWidth="1"/>
    <col min="13" max="13" width="10.85546875" style="8" customWidth="1"/>
    <col min="14" max="14" width="20" style="15" customWidth="1"/>
    <col min="17" max="17" width="30.5703125" style="7" customWidth="1"/>
    <col min="18" max="18" width="33.140625" style="7" customWidth="1"/>
    <col min="19" max="19" width="31.28515625" style="7" customWidth="1"/>
    <col min="22" max="22" width="28.42578125" customWidth="1"/>
    <col min="23" max="23" width="14" customWidth="1"/>
    <col min="24" max="24" width="13.140625" customWidth="1"/>
    <col min="27" max="27" width="36.85546875" customWidth="1"/>
    <col min="28" max="28" width="22.42578125" customWidth="1"/>
  </cols>
  <sheetData>
    <row r="1" spans="1:1751" ht="44.1" customHeight="1">
      <c r="A1" s="430" t="s">
        <v>0</v>
      </c>
      <c r="B1" s="430" t="s">
        <v>1</v>
      </c>
      <c r="C1" s="430" t="s">
        <v>2</v>
      </c>
      <c r="D1" s="119" t="s">
        <v>5</v>
      </c>
      <c r="E1" s="119"/>
      <c r="F1" s="119"/>
      <c r="G1" s="117"/>
      <c r="H1" s="118" t="s">
        <v>6</v>
      </c>
      <c r="I1" s="423" t="s">
        <v>7</v>
      </c>
      <c r="J1" s="423" t="s">
        <v>8</v>
      </c>
      <c r="K1" s="423" t="s">
        <v>9</v>
      </c>
      <c r="L1" s="423" t="s">
        <v>10</v>
      </c>
      <c r="M1" s="424" t="s">
        <v>11</v>
      </c>
      <c r="N1" s="423" t="s">
        <v>12</v>
      </c>
      <c r="Q1" s="426" t="s">
        <v>13</v>
      </c>
      <c r="R1" s="427" t="s">
        <v>14</v>
      </c>
      <c r="S1" s="429" t="s">
        <v>15</v>
      </c>
      <c r="V1" s="66" t="s">
        <v>16</v>
      </c>
      <c r="W1" s="68" t="s">
        <v>17</v>
      </c>
      <c r="X1" s="67" t="s">
        <v>15</v>
      </c>
      <c r="AA1" s="46" t="s">
        <v>18</v>
      </c>
      <c r="AB1" s="46" t="s">
        <v>19</v>
      </c>
    </row>
    <row r="2" spans="1:1751" ht="54.75" customHeight="1">
      <c r="A2" s="430"/>
      <c r="B2" s="430"/>
      <c r="C2" s="430"/>
      <c r="D2" s="25" t="s">
        <v>23</v>
      </c>
      <c r="E2" s="25" t="s">
        <v>24</v>
      </c>
      <c r="F2" s="25" t="s">
        <v>25</v>
      </c>
      <c r="G2" s="25" t="s">
        <v>26</v>
      </c>
      <c r="H2" s="25" t="s">
        <v>27</v>
      </c>
      <c r="I2" s="423"/>
      <c r="J2" s="423"/>
      <c r="K2" s="423"/>
      <c r="L2" s="423"/>
      <c r="M2" s="424"/>
      <c r="N2" s="425"/>
      <c r="Q2" s="426"/>
      <c r="R2" s="428"/>
      <c r="S2" s="429"/>
    </row>
    <row r="3" spans="1:1751" ht="66" customHeight="1">
      <c r="A3" s="4">
        <v>45292</v>
      </c>
      <c r="B3" s="26" t="s">
        <v>28</v>
      </c>
      <c r="C3" s="28" t="s">
        <v>29</v>
      </c>
      <c r="D3" s="27">
        <f>'[1]Record Sheet'!$AG$433</f>
        <v>1105.2260000004953</v>
      </c>
      <c r="E3" s="27">
        <v>0</v>
      </c>
      <c r="F3" s="27">
        <v>0</v>
      </c>
      <c r="G3" s="27"/>
      <c r="H3" s="27"/>
      <c r="I3" s="34">
        <f t="shared" ref="I3:I66" si="0">(D3*40.13)/325</f>
        <v>136.46990578467654</v>
      </c>
      <c r="J3" s="34">
        <f t="shared" ref="J3:J66" si="1">(E3/1000)*29.85</f>
        <v>0</v>
      </c>
      <c r="K3" s="34">
        <f t="shared" ref="K3:K66" si="2">(F3*165)/325</f>
        <v>0</v>
      </c>
      <c r="L3" s="34">
        <f t="shared" ref="L3:L66" si="3">(F3*0.9)*1.25</f>
        <v>0</v>
      </c>
      <c r="M3" s="13">
        <f t="shared" ref="M3:M66" si="4">SUM(I3:L3)</f>
        <v>136.46990578467654</v>
      </c>
      <c r="N3" s="7" t="s">
        <v>30</v>
      </c>
      <c r="V3" s="7"/>
      <c r="W3" s="7"/>
      <c r="X3" s="7" t="s">
        <v>30</v>
      </c>
    </row>
    <row r="4" spans="1:1751" ht="75" customHeight="1">
      <c r="A4" s="4">
        <v>45293</v>
      </c>
      <c r="B4" s="26" t="s">
        <v>31</v>
      </c>
      <c r="C4" s="12" t="s">
        <v>32</v>
      </c>
      <c r="D4" s="27">
        <f>[2]January!$B$4</f>
        <v>19118.455700000319</v>
      </c>
      <c r="E4" s="27">
        <f>[2]January!$K$4</f>
        <v>50189</v>
      </c>
      <c r="F4" s="27">
        <f>[2]January!$S$4</f>
        <v>713</v>
      </c>
      <c r="G4" s="27"/>
      <c r="H4" s="27"/>
      <c r="I4" s="34">
        <f t="shared" si="0"/>
        <v>2360.6880838185011</v>
      </c>
      <c r="J4" s="34">
        <f t="shared" si="1"/>
        <v>1498.14165</v>
      </c>
      <c r="K4" s="34">
        <f t="shared" si="2"/>
        <v>361.98461538461538</v>
      </c>
      <c r="L4" s="34">
        <f t="shared" si="3"/>
        <v>802.125</v>
      </c>
      <c r="M4" s="13">
        <f t="shared" si="4"/>
        <v>5022.9393492031168</v>
      </c>
      <c r="N4" s="7" t="s">
        <v>33</v>
      </c>
      <c r="V4" s="7"/>
      <c r="W4" s="7"/>
      <c r="X4" s="7" t="s">
        <v>34</v>
      </c>
      <c r="AE4" t="s">
        <v>35</v>
      </c>
      <c r="AF4" t="s">
        <v>36</v>
      </c>
    </row>
    <row r="5" spans="1:1751" ht="83.25" customHeight="1">
      <c r="A5" s="4">
        <v>45306</v>
      </c>
      <c r="B5" s="5" t="s">
        <v>37</v>
      </c>
      <c r="C5" s="12" t="s">
        <v>38</v>
      </c>
      <c r="D5" s="19">
        <f>[2]January!$B$17</f>
        <v>18897.092000000754</v>
      </c>
      <c r="E5" s="19">
        <f>[2]January!$K$17</f>
        <v>44268</v>
      </c>
      <c r="F5" s="19">
        <f>[2]January!$S$17</f>
        <v>437</v>
      </c>
      <c r="G5" s="19"/>
      <c r="H5" s="19"/>
      <c r="I5" s="34">
        <f t="shared" si="0"/>
        <v>2333.3547752616319</v>
      </c>
      <c r="J5" s="34">
        <f t="shared" si="1"/>
        <v>1321.3998000000001</v>
      </c>
      <c r="K5" s="34">
        <f t="shared" si="2"/>
        <v>221.86153846153846</v>
      </c>
      <c r="L5" s="34">
        <f t="shared" si="3"/>
        <v>491.625</v>
      </c>
      <c r="M5" s="13">
        <f t="shared" si="4"/>
        <v>4368.2411137231702</v>
      </c>
      <c r="N5" s="7" t="s">
        <v>33</v>
      </c>
      <c r="Q5" s="7">
        <v>66</v>
      </c>
      <c r="V5" s="7"/>
      <c r="W5" s="7"/>
      <c r="X5" s="7"/>
      <c r="AA5" s="46">
        <v>33</v>
      </c>
      <c r="AB5">
        <v>37</v>
      </c>
      <c r="AD5" t="s">
        <v>39</v>
      </c>
      <c r="AE5" s="46" t="s">
        <v>40</v>
      </c>
      <c r="AF5" s="46" t="s">
        <v>41</v>
      </c>
    </row>
    <row r="6" spans="1:1751" ht="120">
      <c r="A6" s="4">
        <v>45315</v>
      </c>
      <c r="B6" s="12" t="s">
        <v>42</v>
      </c>
      <c r="C6" s="12" t="s">
        <v>43</v>
      </c>
      <c r="D6" s="17">
        <v>11195.004000000001</v>
      </c>
      <c r="E6" s="17">
        <f>[2]January!$K$26</f>
        <v>84619</v>
      </c>
      <c r="F6" s="17">
        <f>[2]January!$S$26</f>
        <v>1064</v>
      </c>
      <c r="G6" s="17"/>
      <c r="H6" s="17"/>
      <c r="I6" s="34">
        <f t="shared" si="0"/>
        <v>1382.3246477538464</v>
      </c>
      <c r="J6" s="34">
        <f t="shared" si="1"/>
        <v>2525.8771500000003</v>
      </c>
      <c r="K6" s="34">
        <f t="shared" si="2"/>
        <v>540.18461538461543</v>
      </c>
      <c r="L6" s="34">
        <f t="shared" si="3"/>
        <v>1197</v>
      </c>
      <c r="M6" s="13">
        <f t="shared" si="4"/>
        <v>5645.3864131384616</v>
      </c>
      <c r="N6" s="15" t="s">
        <v>44</v>
      </c>
      <c r="V6" s="7"/>
      <c r="W6" s="7"/>
      <c r="X6" s="7"/>
      <c r="AA6">
        <v>9</v>
      </c>
      <c r="AB6">
        <v>37</v>
      </c>
      <c r="AD6" t="s">
        <v>45</v>
      </c>
      <c r="AE6" s="46" t="s">
        <v>46</v>
      </c>
      <c r="AF6" s="46" t="s">
        <v>47</v>
      </c>
    </row>
    <row r="7" spans="1:1751" ht="75">
      <c r="A7" s="4">
        <v>45316</v>
      </c>
      <c r="B7" s="12" t="s">
        <v>48</v>
      </c>
      <c r="C7" s="12" t="s">
        <v>49</v>
      </c>
      <c r="D7" s="41">
        <v>11592.97</v>
      </c>
      <c r="E7" s="17">
        <f>[2]January!$K$27</f>
        <v>85820</v>
      </c>
      <c r="F7" s="17">
        <f>[2]January!$S$27</f>
        <v>1023</v>
      </c>
      <c r="G7" s="17"/>
      <c r="H7" s="17"/>
      <c r="I7" s="34">
        <f t="shared" si="0"/>
        <v>1431.4642649230768</v>
      </c>
      <c r="J7" s="34">
        <f t="shared" si="1"/>
        <v>2561.7269999999999</v>
      </c>
      <c r="K7" s="34">
        <f t="shared" si="2"/>
        <v>519.36923076923074</v>
      </c>
      <c r="L7" s="34">
        <f t="shared" si="3"/>
        <v>1150.875</v>
      </c>
      <c r="M7" s="13">
        <f t="shared" si="4"/>
        <v>5663.4354956923071</v>
      </c>
      <c r="N7" s="15" t="s">
        <v>33</v>
      </c>
      <c r="V7" s="7"/>
      <c r="W7" s="7"/>
      <c r="X7" s="7"/>
      <c r="AA7">
        <v>7</v>
      </c>
      <c r="AB7">
        <v>19</v>
      </c>
    </row>
    <row r="8" spans="1:1751" ht="75">
      <c r="A8" s="4">
        <v>45317</v>
      </c>
      <c r="B8" s="12" t="s">
        <v>50</v>
      </c>
      <c r="C8" s="12" t="s">
        <v>49</v>
      </c>
      <c r="D8" s="41">
        <v>11576.186</v>
      </c>
      <c r="E8" s="17">
        <f>[2]January!$K$28</f>
        <v>88712</v>
      </c>
      <c r="F8" s="17">
        <f>[2]January!$S$28</f>
        <v>1042</v>
      </c>
      <c r="G8" s="17"/>
      <c r="H8" s="17"/>
      <c r="I8" s="34">
        <f t="shared" si="0"/>
        <v>1429.3918282461539</v>
      </c>
      <c r="J8" s="34">
        <f t="shared" si="1"/>
        <v>2648.0532000000003</v>
      </c>
      <c r="K8" s="34">
        <f t="shared" si="2"/>
        <v>529.01538461538462</v>
      </c>
      <c r="L8" s="34">
        <f t="shared" si="3"/>
        <v>1172.25</v>
      </c>
      <c r="M8" s="13">
        <f t="shared" si="4"/>
        <v>5778.7104128615383</v>
      </c>
      <c r="N8" s="15" t="s">
        <v>33</v>
      </c>
      <c r="V8" s="7"/>
      <c r="W8" s="7"/>
      <c r="X8" s="7"/>
      <c r="AA8">
        <v>6</v>
      </c>
      <c r="AB8">
        <v>37</v>
      </c>
    </row>
    <row r="9" spans="1:1751" ht="75">
      <c r="A9" s="4">
        <v>45318</v>
      </c>
      <c r="B9" s="12" t="s">
        <v>51</v>
      </c>
      <c r="C9" s="12" t="s">
        <v>52</v>
      </c>
      <c r="D9" s="41">
        <v>12785.657999999999</v>
      </c>
      <c r="E9" s="17">
        <f>[2]January!$K$29</f>
        <v>85785</v>
      </c>
      <c r="F9" s="17">
        <f>[2]January!$S$29</f>
        <v>841</v>
      </c>
      <c r="G9" s="17"/>
      <c r="H9" s="17"/>
      <c r="I9" s="34">
        <f t="shared" si="0"/>
        <v>1578.7337093538461</v>
      </c>
      <c r="J9" s="34">
        <f t="shared" si="1"/>
        <v>2560.6822499999998</v>
      </c>
      <c r="K9" s="34">
        <f t="shared" si="2"/>
        <v>426.96923076923076</v>
      </c>
      <c r="L9" s="34">
        <f t="shared" si="3"/>
        <v>946.125</v>
      </c>
      <c r="M9" s="13">
        <f t="shared" si="4"/>
        <v>5512.5101901230773</v>
      </c>
      <c r="N9" s="15" t="s">
        <v>53</v>
      </c>
      <c r="V9" s="7"/>
      <c r="W9" s="7"/>
      <c r="X9" s="7"/>
      <c r="AA9" t="s">
        <v>54</v>
      </c>
      <c r="AB9">
        <v>30</v>
      </c>
    </row>
    <row r="10" spans="1:1751" ht="75">
      <c r="A10" s="4">
        <v>45319</v>
      </c>
      <c r="B10" s="15" t="s">
        <v>55</v>
      </c>
      <c r="C10" s="12" t="s">
        <v>56</v>
      </c>
      <c r="D10" s="41">
        <v>4533.4139999999998</v>
      </c>
      <c r="E10" s="17">
        <f>[2]January!$K$30</f>
        <v>31600</v>
      </c>
      <c r="F10" s="17">
        <f>[2]January!$S$30</f>
        <v>97</v>
      </c>
      <c r="G10" s="17"/>
      <c r="H10" s="17"/>
      <c r="I10" s="34">
        <f t="shared" si="0"/>
        <v>559.77201175384619</v>
      </c>
      <c r="J10" s="34">
        <f t="shared" si="1"/>
        <v>943.2600000000001</v>
      </c>
      <c r="K10" s="34">
        <f t="shared" si="2"/>
        <v>49.246153846153845</v>
      </c>
      <c r="L10" s="34">
        <f t="shared" si="3"/>
        <v>109.125</v>
      </c>
      <c r="M10" s="13">
        <f t="shared" si="4"/>
        <v>1661.4031656000002</v>
      </c>
      <c r="N10" s="15" t="s">
        <v>33</v>
      </c>
      <c r="V10" s="7"/>
      <c r="W10" s="7"/>
      <c r="X10" s="7"/>
      <c r="AA10" t="s">
        <v>54</v>
      </c>
      <c r="AB10" t="s">
        <v>54</v>
      </c>
    </row>
    <row r="11" spans="1:1751" ht="75">
      <c r="A11" s="4">
        <v>45320</v>
      </c>
      <c r="B11" s="12" t="s">
        <v>57</v>
      </c>
      <c r="C11" s="12" t="s">
        <v>58</v>
      </c>
      <c r="D11" s="41">
        <v>6913.21</v>
      </c>
      <c r="E11" s="17">
        <f>[2]January!$K$31</f>
        <v>27400</v>
      </c>
      <c r="F11" s="17">
        <f>[2]January!$S$31</f>
        <v>82</v>
      </c>
      <c r="G11" s="17"/>
      <c r="H11" s="17"/>
      <c r="I11" s="34">
        <f t="shared" si="0"/>
        <v>853.62189938461552</v>
      </c>
      <c r="J11" s="34">
        <f t="shared" si="1"/>
        <v>817.89</v>
      </c>
      <c r="K11" s="34">
        <f t="shared" si="2"/>
        <v>41.630769230769232</v>
      </c>
      <c r="L11" s="34">
        <f t="shared" si="3"/>
        <v>92.25</v>
      </c>
      <c r="M11" s="13">
        <f t="shared" si="4"/>
        <v>1805.3926686153845</v>
      </c>
      <c r="N11" s="15" t="s">
        <v>53</v>
      </c>
      <c r="V11" s="7"/>
      <c r="W11" s="7"/>
      <c r="X11" s="7"/>
      <c r="AA11" t="s">
        <v>54</v>
      </c>
      <c r="AB11" t="s">
        <v>54</v>
      </c>
    </row>
    <row r="12" spans="1:1751" ht="75">
      <c r="A12" s="4">
        <v>45321</v>
      </c>
      <c r="B12" s="12" t="s">
        <v>59</v>
      </c>
      <c r="C12" s="12" t="s">
        <v>58</v>
      </c>
      <c r="D12" s="41">
        <v>2919.355</v>
      </c>
      <c r="E12" s="17">
        <f>[2]January!$K$32</f>
        <v>22750</v>
      </c>
      <c r="F12" s="17">
        <f>[2]January!$S$32</f>
        <v>114</v>
      </c>
      <c r="G12" s="17"/>
      <c r="H12" s="17"/>
      <c r="I12" s="34">
        <f t="shared" si="0"/>
        <v>360.47297276923081</v>
      </c>
      <c r="J12" s="34">
        <f t="shared" si="1"/>
        <v>679.08749999999998</v>
      </c>
      <c r="K12" s="34">
        <f t="shared" si="2"/>
        <v>57.876923076923077</v>
      </c>
      <c r="L12" s="34">
        <f t="shared" si="3"/>
        <v>128.25</v>
      </c>
      <c r="M12" s="13">
        <f t="shared" si="4"/>
        <v>1225.6873958461538</v>
      </c>
      <c r="N12" s="15" t="s">
        <v>53</v>
      </c>
      <c r="V12" s="7"/>
      <c r="W12" s="7"/>
      <c r="X12" s="7"/>
      <c r="AA12" t="s">
        <v>54</v>
      </c>
      <c r="AB12" t="s">
        <v>54</v>
      </c>
    </row>
    <row r="13" spans="1:1751" ht="81" customHeight="1">
      <c r="A13" s="4">
        <v>45322</v>
      </c>
      <c r="B13" s="15" t="s">
        <v>60</v>
      </c>
      <c r="C13" s="12" t="s">
        <v>61</v>
      </c>
      <c r="D13" s="41">
        <v>892.22400000000005</v>
      </c>
      <c r="E13" s="17">
        <f>[2]January!$K$33</f>
        <v>37</v>
      </c>
      <c r="F13" s="17">
        <f>[2]January!$S$33</f>
        <v>171</v>
      </c>
      <c r="G13" s="17"/>
      <c r="H13" s="17"/>
      <c r="I13" s="34">
        <f t="shared" si="0"/>
        <v>110.16907421538463</v>
      </c>
      <c r="J13" s="34">
        <f t="shared" si="1"/>
        <v>1.1044499999999999</v>
      </c>
      <c r="K13" s="34">
        <f t="shared" si="2"/>
        <v>86.815384615384616</v>
      </c>
      <c r="L13" s="34">
        <f t="shared" si="3"/>
        <v>192.375</v>
      </c>
      <c r="M13" s="13">
        <f t="shared" si="4"/>
        <v>390.46390883076924</v>
      </c>
      <c r="N13" s="15" t="s">
        <v>30</v>
      </c>
      <c r="V13" s="7"/>
      <c r="W13" s="7"/>
      <c r="X13" s="7"/>
      <c r="AA13" t="s">
        <v>54</v>
      </c>
      <c r="AB13" t="s">
        <v>54</v>
      </c>
    </row>
    <row r="14" spans="1:1751" s="32" customFormat="1" ht="81" customHeight="1">
      <c r="A14" s="29">
        <v>45323</v>
      </c>
      <c r="B14" s="33" t="s">
        <v>62</v>
      </c>
      <c r="C14" s="33" t="s">
        <v>63</v>
      </c>
      <c r="D14" s="42">
        <v>8212.2510000000002</v>
      </c>
      <c r="E14" s="31"/>
      <c r="F14" s="31"/>
      <c r="G14" s="31"/>
      <c r="H14" s="31"/>
      <c r="I14" s="35">
        <f t="shared" si="0"/>
        <v>1014.0234850153846</v>
      </c>
      <c r="J14" s="35">
        <f t="shared" si="1"/>
        <v>0</v>
      </c>
      <c r="K14" s="34">
        <f t="shared" si="2"/>
        <v>0</v>
      </c>
      <c r="L14" s="35">
        <f t="shared" si="3"/>
        <v>0</v>
      </c>
      <c r="M14" s="43">
        <f t="shared" si="4"/>
        <v>1014.0234850153846</v>
      </c>
      <c r="N14" s="30" t="s">
        <v>33</v>
      </c>
      <c r="O14"/>
      <c r="P14"/>
      <c r="Q14" s="44">
        <v>0</v>
      </c>
      <c r="R14" s="44"/>
      <c r="S14" s="7" t="s">
        <v>64</v>
      </c>
      <c r="T14"/>
      <c r="U14"/>
      <c r="V14" s="44">
        <v>0</v>
      </c>
      <c r="X14" s="44" t="s">
        <v>65</v>
      </c>
      <c r="Y14"/>
      <c r="Z14"/>
      <c r="AA14" s="23" t="s">
        <v>54</v>
      </c>
      <c r="AB14" s="23">
        <v>6</v>
      </c>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c r="AMN14"/>
      <c r="AMO14"/>
      <c r="AMP14"/>
      <c r="AMQ14"/>
      <c r="AMR14"/>
      <c r="AMS14"/>
      <c r="AMT14"/>
      <c r="AMU14"/>
      <c r="AMV14"/>
      <c r="AMW14"/>
      <c r="AMX14"/>
      <c r="AMY14"/>
      <c r="AMZ14"/>
      <c r="ANA14"/>
      <c r="ANB14"/>
      <c r="ANC14"/>
      <c r="AND14"/>
      <c r="ANE14"/>
      <c r="ANF14"/>
      <c r="ANG14"/>
      <c r="ANH14"/>
      <c r="ANI14"/>
      <c r="ANJ14"/>
      <c r="ANK14"/>
      <c r="ANL14"/>
      <c r="ANM14"/>
      <c r="ANN14"/>
      <c r="ANO14"/>
      <c r="ANP14"/>
      <c r="ANQ14"/>
      <c r="ANR14"/>
      <c r="ANS14"/>
      <c r="ANT14"/>
      <c r="ANU14"/>
      <c r="ANV14"/>
      <c r="ANW14"/>
      <c r="ANX14"/>
      <c r="ANY14"/>
      <c r="ANZ14"/>
      <c r="AOA14"/>
      <c r="AOB14"/>
      <c r="AOC14"/>
      <c r="AOD14"/>
      <c r="AOE14"/>
      <c r="AOF14"/>
      <c r="AOG14"/>
      <c r="AOH14"/>
      <c r="AOI14"/>
      <c r="AOJ14"/>
      <c r="AOK14"/>
      <c r="AOL14"/>
      <c r="AOM14"/>
      <c r="AON14"/>
      <c r="AOO14"/>
      <c r="AOP14"/>
      <c r="AOQ14"/>
      <c r="AOR14"/>
      <c r="AOS14"/>
      <c r="AOT14"/>
      <c r="AOU14"/>
      <c r="AOV14"/>
      <c r="AOW14"/>
      <c r="AOX14"/>
      <c r="AOY14"/>
      <c r="AOZ14"/>
      <c r="APA14"/>
      <c r="APB14"/>
      <c r="APC14"/>
      <c r="APD14"/>
      <c r="APE14"/>
      <c r="APF14"/>
      <c r="APG14"/>
      <c r="APH14"/>
      <c r="API14"/>
      <c r="APJ14"/>
      <c r="APK14"/>
      <c r="APL14"/>
      <c r="APM14"/>
      <c r="APN14"/>
      <c r="APO14"/>
      <c r="APP14"/>
      <c r="APQ14"/>
      <c r="APR14"/>
      <c r="APS14"/>
      <c r="APT14"/>
      <c r="APU14"/>
      <c r="APV14"/>
      <c r="APW14"/>
      <c r="APX14"/>
      <c r="APY14"/>
      <c r="APZ14"/>
      <c r="AQA14"/>
      <c r="AQB14"/>
      <c r="AQC14"/>
      <c r="AQD14"/>
      <c r="AQE14"/>
      <c r="AQF14"/>
      <c r="AQG14"/>
      <c r="AQH14"/>
      <c r="AQI14"/>
      <c r="AQJ14"/>
      <c r="AQK14"/>
      <c r="AQL14"/>
      <c r="AQM14"/>
      <c r="AQN14"/>
      <c r="AQO14"/>
      <c r="AQP14"/>
      <c r="AQQ14"/>
      <c r="AQR14"/>
      <c r="AQS14"/>
      <c r="AQT14"/>
      <c r="AQU14"/>
      <c r="AQV14"/>
      <c r="AQW14"/>
      <c r="AQX14"/>
      <c r="AQY14"/>
      <c r="AQZ14"/>
      <c r="ARA14"/>
      <c r="ARB14"/>
      <c r="ARC14"/>
      <c r="ARD14"/>
      <c r="ARE14"/>
      <c r="ARF14"/>
      <c r="ARG14"/>
      <c r="ARH14"/>
      <c r="ARI14"/>
      <c r="ARJ14"/>
      <c r="ARK14"/>
      <c r="ARL14"/>
      <c r="ARM14"/>
      <c r="ARN14"/>
      <c r="ARO14"/>
      <c r="ARP14"/>
      <c r="ARQ14"/>
      <c r="ARR14"/>
      <c r="ARS14"/>
      <c r="ART14"/>
      <c r="ARU14"/>
      <c r="ARV14"/>
      <c r="ARW14"/>
      <c r="ARX14"/>
      <c r="ARY14"/>
      <c r="ARZ14"/>
      <c r="ASA14"/>
      <c r="ASB14"/>
      <c r="ASC14"/>
      <c r="ASD14"/>
      <c r="ASE14"/>
      <c r="ASF14"/>
      <c r="ASG14"/>
      <c r="ASH14"/>
      <c r="ASI14"/>
      <c r="ASJ14"/>
      <c r="ASK14"/>
      <c r="ASL14"/>
      <c r="ASM14"/>
      <c r="ASN14"/>
      <c r="ASO14"/>
      <c r="ASP14"/>
      <c r="ASQ14"/>
      <c r="ASR14"/>
      <c r="ASS14"/>
      <c r="AST14"/>
      <c r="ASU14"/>
      <c r="ASV14"/>
      <c r="ASW14"/>
      <c r="ASX14"/>
      <c r="ASY14"/>
      <c r="ASZ14"/>
      <c r="ATA14"/>
      <c r="ATB14"/>
      <c r="ATC14"/>
      <c r="ATD14"/>
      <c r="ATE14"/>
      <c r="ATF14"/>
      <c r="ATG14"/>
      <c r="ATH14"/>
      <c r="ATI14"/>
      <c r="ATJ14"/>
      <c r="ATK14"/>
      <c r="ATL14"/>
      <c r="ATM14"/>
      <c r="ATN14"/>
      <c r="ATO14"/>
      <c r="ATP14"/>
      <c r="ATQ14"/>
      <c r="ATR14"/>
      <c r="ATS14"/>
      <c r="ATT14"/>
      <c r="ATU14"/>
      <c r="ATV14"/>
      <c r="ATW14"/>
      <c r="ATX14"/>
      <c r="ATY14"/>
      <c r="ATZ14"/>
      <c r="AUA14"/>
      <c r="AUB14"/>
      <c r="AUC14"/>
      <c r="AUD14"/>
      <c r="AUE14"/>
      <c r="AUF14"/>
      <c r="AUG14"/>
      <c r="AUH14"/>
      <c r="AUI14"/>
      <c r="AUJ14"/>
      <c r="AUK14"/>
      <c r="AUL14"/>
      <c r="AUM14"/>
      <c r="AUN14"/>
      <c r="AUO14"/>
      <c r="AUP14"/>
      <c r="AUQ14"/>
      <c r="AUR14"/>
      <c r="AUS14"/>
      <c r="AUT14"/>
      <c r="AUU14"/>
      <c r="AUV14"/>
      <c r="AUW14"/>
      <c r="AUX14"/>
      <c r="AUY14"/>
      <c r="AUZ14"/>
      <c r="AVA14"/>
      <c r="AVB14"/>
      <c r="AVC14"/>
      <c r="AVD14"/>
      <c r="AVE14"/>
      <c r="AVF14"/>
      <c r="AVG14"/>
      <c r="AVH14"/>
      <c r="AVI14"/>
      <c r="AVJ14"/>
      <c r="AVK14"/>
      <c r="AVL14"/>
      <c r="AVM14"/>
      <c r="AVN14"/>
      <c r="AVO14"/>
      <c r="AVP14"/>
      <c r="AVQ14"/>
      <c r="AVR14"/>
      <c r="AVS14"/>
      <c r="AVT14"/>
      <c r="AVU14"/>
      <c r="AVV14"/>
      <c r="AVW14"/>
      <c r="AVX14"/>
      <c r="AVY14"/>
      <c r="AVZ14"/>
      <c r="AWA14"/>
      <c r="AWB14"/>
      <c r="AWC14"/>
      <c r="AWD14"/>
      <c r="AWE14"/>
      <c r="AWF14"/>
      <c r="AWG14"/>
      <c r="AWH14"/>
      <c r="AWI14"/>
      <c r="AWJ14"/>
      <c r="AWK14"/>
      <c r="AWL14"/>
      <c r="AWM14"/>
      <c r="AWN14"/>
      <c r="AWO14"/>
      <c r="AWP14"/>
      <c r="AWQ14"/>
      <c r="AWR14"/>
      <c r="AWS14"/>
      <c r="AWT14"/>
      <c r="AWU14"/>
      <c r="AWV14"/>
      <c r="AWW14"/>
      <c r="AWX14"/>
      <c r="AWY14"/>
      <c r="AWZ14"/>
      <c r="AXA14"/>
      <c r="AXB14"/>
      <c r="AXC14"/>
      <c r="AXD14"/>
      <c r="AXE14"/>
      <c r="AXF14"/>
      <c r="AXG14"/>
      <c r="AXH14"/>
      <c r="AXI14"/>
      <c r="AXJ14"/>
      <c r="AXK14"/>
      <c r="AXL14"/>
      <c r="AXM14"/>
      <c r="AXN14"/>
      <c r="AXO14"/>
      <c r="AXP14"/>
      <c r="AXQ14"/>
      <c r="AXR14"/>
      <c r="AXS14"/>
      <c r="AXT14"/>
      <c r="AXU14"/>
      <c r="AXV14"/>
      <c r="AXW14"/>
      <c r="AXX14"/>
      <c r="AXY14"/>
      <c r="AXZ14"/>
      <c r="AYA14"/>
      <c r="AYB14"/>
      <c r="AYC14"/>
      <c r="AYD14"/>
      <c r="AYE14"/>
      <c r="AYF14"/>
      <c r="AYG14"/>
      <c r="AYH14"/>
      <c r="AYI14"/>
      <c r="AYJ14"/>
      <c r="AYK14"/>
      <c r="AYL14"/>
      <c r="AYM14"/>
      <c r="AYN14"/>
      <c r="AYO14"/>
      <c r="AYP14"/>
      <c r="AYQ14"/>
      <c r="AYR14"/>
      <c r="AYS14"/>
      <c r="AYT14"/>
      <c r="AYU14"/>
      <c r="AYV14"/>
      <c r="AYW14"/>
      <c r="AYX14"/>
      <c r="AYY14"/>
      <c r="AYZ14"/>
      <c r="AZA14"/>
      <c r="AZB14"/>
      <c r="AZC14"/>
      <c r="AZD14"/>
      <c r="AZE14"/>
      <c r="AZF14"/>
      <c r="AZG14"/>
      <c r="AZH14"/>
      <c r="AZI14"/>
      <c r="AZJ14"/>
      <c r="AZK14"/>
      <c r="AZL14"/>
      <c r="AZM14"/>
      <c r="AZN14"/>
      <c r="AZO14"/>
      <c r="AZP14"/>
      <c r="AZQ14"/>
      <c r="AZR14"/>
      <c r="AZS14"/>
      <c r="AZT14"/>
      <c r="AZU14"/>
      <c r="AZV14"/>
      <c r="AZW14"/>
      <c r="AZX14"/>
      <c r="AZY14"/>
      <c r="AZZ14"/>
      <c r="BAA14"/>
      <c r="BAB14"/>
      <c r="BAC14"/>
      <c r="BAD14"/>
      <c r="BAE14"/>
      <c r="BAF14"/>
      <c r="BAG14"/>
      <c r="BAH14"/>
      <c r="BAI14"/>
      <c r="BAJ14"/>
      <c r="BAK14"/>
      <c r="BAL14"/>
      <c r="BAM14"/>
      <c r="BAN14"/>
      <c r="BAO14"/>
      <c r="BAP14"/>
      <c r="BAQ14"/>
      <c r="BAR14"/>
      <c r="BAS14"/>
      <c r="BAT14"/>
      <c r="BAU14"/>
      <c r="BAV14"/>
      <c r="BAW14"/>
      <c r="BAX14"/>
      <c r="BAY14"/>
      <c r="BAZ14"/>
      <c r="BBA14"/>
      <c r="BBB14"/>
      <c r="BBC14"/>
      <c r="BBD14"/>
      <c r="BBE14"/>
      <c r="BBF14"/>
      <c r="BBG14"/>
      <c r="BBH14"/>
      <c r="BBI14"/>
      <c r="BBJ14"/>
      <c r="BBK14"/>
      <c r="BBL14"/>
      <c r="BBM14"/>
      <c r="BBN14"/>
      <c r="BBO14"/>
      <c r="BBP14"/>
      <c r="BBQ14"/>
      <c r="BBR14"/>
      <c r="BBS14"/>
      <c r="BBT14"/>
      <c r="BBU14"/>
      <c r="BBV14"/>
      <c r="BBW14"/>
      <c r="BBX14"/>
      <c r="BBY14"/>
      <c r="BBZ14"/>
      <c r="BCA14"/>
      <c r="BCB14"/>
      <c r="BCC14"/>
      <c r="BCD14"/>
      <c r="BCE14"/>
      <c r="BCF14"/>
      <c r="BCG14"/>
      <c r="BCH14"/>
      <c r="BCI14"/>
      <c r="BCJ14"/>
      <c r="BCK14"/>
      <c r="BCL14"/>
      <c r="BCM14"/>
      <c r="BCN14"/>
      <c r="BCO14"/>
      <c r="BCP14"/>
      <c r="BCQ14"/>
      <c r="BCR14"/>
      <c r="BCS14"/>
      <c r="BCT14"/>
      <c r="BCU14"/>
      <c r="BCV14"/>
      <c r="BCW14"/>
      <c r="BCX14"/>
      <c r="BCY14"/>
      <c r="BCZ14"/>
      <c r="BDA14"/>
      <c r="BDB14"/>
      <c r="BDC14"/>
      <c r="BDD14"/>
      <c r="BDE14"/>
      <c r="BDF14"/>
      <c r="BDG14"/>
      <c r="BDH14"/>
      <c r="BDI14"/>
      <c r="BDJ14"/>
      <c r="BDK14"/>
      <c r="BDL14"/>
      <c r="BDM14"/>
      <c r="BDN14"/>
      <c r="BDO14"/>
      <c r="BDP14"/>
      <c r="BDQ14"/>
      <c r="BDR14"/>
      <c r="BDS14"/>
      <c r="BDT14"/>
      <c r="BDU14"/>
      <c r="BDV14"/>
      <c r="BDW14"/>
      <c r="BDX14"/>
      <c r="BDY14"/>
      <c r="BDZ14"/>
      <c r="BEA14"/>
      <c r="BEB14"/>
      <c r="BEC14"/>
      <c r="BED14"/>
      <c r="BEE14"/>
      <c r="BEF14"/>
      <c r="BEG14"/>
      <c r="BEH14"/>
      <c r="BEI14"/>
      <c r="BEJ14"/>
      <c r="BEK14"/>
      <c r="BEL14"/>
      <c r="BEM14"/>
      <c r="BEN14"/>
      <c r="BEO14"/>
      <c r="BEP14"/>
      <c r="BEQ14"/>
      <c r="BER14"/>
      <c r="BES14"/>
      <c r="BET14"/>
      <c r="BEU14"/>
      <c r="BEV14"/>
      <c r="BEW14"/>
      <c r="BEX14"/>
      <c r="BEY14"/>
      <c r="BEZ14"/>
      <c r="BFA14"/>
      <c r="BFB14"/>
      <c r="BFC14"/>
      <c r="BFD14"/>
      <c r="BFE14"/>
      <c r="BFF14"/>
      <c r="BFG14"/>
      <c r="BFH14"/>
      <c r="BFI14"/>
      <c r="BFJ14"/>
      <c r="BFK14"/>
      <c r="BFL14"/>
      <c r="BFM14"/>
      <c r="BFN14"/>
      <c r="BFO14"/>
      <c r="BFP14"/>
      <c r="BFQ14"/>
      <c r="BFR14"/>
      <c r="BFS14"/>
      <c r="BFT14"/>
      <c r="BFU14"/>
      <c r="BFV14"/>
      <c r="BFW14"/>
      <c r="BFX14"/>
      <c r="BFY14"/>
      <c r="BFZ14"/>
      <c r="BGA14"/>
      <c r="BGB14"/>
      <c r="BGC14"/>
      <c r="BGD14"/>
      <c r="BGE14"/>
      <c r="BGF14"/>
      <c r="BGG14"/>
      <c r="BGH14"/>
      <c r="BGI14"/>
      <c r="BGJ14"/>
      <c r="BGK14"/>
      <c r="BGL14"/>
      <c r="BGM14"/>
      <c r="BGN14"/>
      <c r="BGO14"/>
      <c r="BGP14"/>
      <c r="BGQ14"/>
      <c r="BGR14"/>
      <c r="BGS14"/>
      <c r="BGT14"/>
      <c r="BGU14"/>
      <c r="BGV14"/>
      <c r="BGW14"/>
      <c r="BGX14"/>
      <c r="BGY14"/>
      <c r="BGZ14"/>
      <c r="BHA14"/>
      <c r="BHB14"/>
      <c r="BHC14"/>
      <c r="BHD14"/>
      <c r="BHE14"/>
      <c r="BHF14"/>
      <c r="BHG14"/>
      <c r="BHH14"/>
      <c r="BHI14"/>
      <c r="BHJ14"/>
      <c r="BHK14"/>
      <c r="BHL14"/>
      <c r="BHM14"/>
      <c r="BHN14"/>
      <c r="BHO14"/>
      <c r="BHP14"/>
      <c r="BHQ14"/>
      <c r="BHR14"/>
      <c r="BHS14"/>
      <c r="BHT14"/>
      <c r="BHU14"/>
      <c r="BHV14"/>
      <c r="BHW14"/>
      <c r="BHX14"/>
      <c r="BHY14"/>
      <c r="BHZ14"/>
      <c r="BIA14"/>
      <c r="BIB14"/>
      <c r="BIC14"/>
      <c r="BID14"/>
      <c r="BIE14"/>
      <c r="BIF14"/>
      <c r="BIG14"/>
      <c r="BIH14"/>
      <c r="BII14"/>
      <c r="BIJ14"/>
      <c r="BIK14"/>
      <c r="BIL14"/>
      <c r="BIM14"/>
      <c r="BIN14"/>
      <c r="BIO14"/>
      <c r="BIP14"/>
      <c r="BIQ14"/>
      <c r="BIR14"/>
      <c r="BIS14"/>
      <c r="BIT14"/>
      <c r="BIU14"/>
      <c r="BIV14"/>
      <c r="BIW14"/>
      <c r="BIX14"/>
      <c r="BIY14"/>
      <c r="BIZ14"/>
      <c r="BJA14"/>
      <c r="BJB14"/>
      <c r="BJC14"/>
      <c r="BJD14"/>
      <c r="BJE14"/>
      <c r="BJF14"/>
      <c r="BJG14"/>
      <c r="BJH14"/>
      <c r="BJI14"/>
      <c r="BJJ14"/>
      <c r="BJK14"/>
      <c r="BJL14"/>
      <c r="BJM14"/>
      <c r="BJN14"/>
      <c r="BJO14"/>
      <c r="BJP14"/>
      <c r="BJQ14"/>
      <c r="BJR14"/>
      <c r="BJS14"/>
      <c r="BJT14"/>
      <c r="BJU14"/>
      <c r="BJV14"/>
      <c r="BJW14"/>
      <c r="BJX14"/>
      <c r="BJY14"/>
      <c r="BJZ14"/>
      <c r="BKA14"/>
      <c r="BKB14"/>
      <c r="BKC14"/>
      <c r="BKD14"/>
      <c r="BKE14"/>
      <c r="BKF14"/>
      <c r="BKG14"/>
      <c r="BKH14"/>
      <c r="BKI14"/>
      <c r="BKJ14"/>
      <c r="BKK14"/>
      <c r="BKL14"/>
      <c r="BKM14"/>
      <c r="BKN14"/>
      <c r="BKO14"/>
      <c r="BKP14"/>
      <c r="BKQ14"/>
      <c r="BKR14"/>
      <c r="BKS14"/>
      <c r="BKT14"/>
      <c r="BKU14"/>
      <c r="BKV14"/>
      <c r="BKW14"/>
      <c r="BKX14"/>
      <c r="BKY14"/>
      <c r="BKZ14"/>
      <c r="BLA14"/>
      <c r="BLB14"/>
      <c r="BLC14"/>
      <c r="BLD14"/>
      <c r="BLE14"/>
      <c r="BLF14"/>
      <c r="BLG14"/>
      <c r="BLH14"/>
      <c r="BLI14"/>
      <c r="BLJ14"/>
      <c r="BLK14"/>
      <c r="BLL14"/>
      <c r="BLM14"/>
      <c r="BLN14"/>
      <c r="BLO14"/>
      <c r="BLP14"/>
      <c r="BLQ14"/>
      <c r="BLR14"/>
      <c r="BLS14"/>
      <c r="BLT14"/>
      <c r="BLU14"/>
      <c r="BLV14"/>
      <c r="BLW14"/>
      <c r="BLX14"/>
      <c r="BLY14"/>
      <c r="BLZ14"/>
      <c r="BMA14"/>
      <c r="BMB14"/>
      <c r="BMC14"/>
      <c r="BMD14"/>
      <c r="BME14"/>
      <c r="BMF14"/>
      <c r="BMG14"/>
      <c r="BMH14"/>
      <c r="BMI14"/>
      <c r="BMJ14"/>
      <c r="BMK14"/>
      <c r="BML14"/>
      <c r="BMM14"/>
      <c r="BMN14"/>
      <c r="BMO14"/>
      <c r="BMP14"/>
      <c r="BMQ14"/>
      <c r="BMR14"/>
      <c r="BMS14"/>
      <c r="BMT14"/>
      <c r="BMU14"/>
      <c r="BMV14"/>
      <c r="BMW14"/>
      <c r="BMX14"/>
      <c r="BMY14"/>
      <c r="BMZ14"/>
      <c r="BNA14"/>
      <c r="BNB14"/>
      <c r="BNC14"/>
      <c r="BND14"/>
      <c r="BNE14"/>
      <c r="BNF14"/>
      <c r="BNG14"/>
      <c r="BNH14"/>
      <c r="BNI14"/>
      <c r="BNJ14"/>
      <c r="BNK14"/>
      <c r="BNL14"/>
      <c r="BNM14"/>
      <c r="BNN14"/>
      <c r="BNO14"/>
      <c r="BNP14"/>
      <c r="BNQ14"/>
      <c r="BNR14"/>
      <c r="BNS14"/>
      <c r="BNT14"/>
      <c r="BNU14"/>
      <c r="BNV14"/>
      <c r="BNW14"/>
      <c r="BNX14"/>
      <c r="BNY14"/>
      <c r="BNZ14"/>
      <c r="BOA14"/>
      <c r="BOB14"/>
      <c r="BOC14"/>
      <c r="BOD14"/>
      <c r="BOE14"/>
      <c r="BOF14"/>
      <c r="BOG14"/>
      <c r="BOH14"/>
      <c r="BOI14"/>
    </row>
    <row r="15" spans="1:1751" s="32" customFormat="1" ht="75">
      <c r="A15" s="29">
        <v>45324</v>
      </c>
      <c r="B15" s="30" t="s">
        <v>28</v>
      </c>
      <c r="C15" s="33" t="s">
        <v>61</v>
      </c>
      <c r="D15" s="31">
        <v>904.21400000000006</v>
      </c>
      <c r="E15" s="31"/>
      <c r="F15" s="31"/>
      <c r="G15" s="31"/>
      <c r="H15" s="31"/>
      <c r="I15" s="35">
        <f t="shared" si="0"/>
        <v>111.64956252307694</v>
      </c>
      <c r="J15" s="35">
        <f t="shared" si="1"/>
        <v>0</v>
      </c>
      <c r="K15" s="34">
        <f t="shared" si="2"/>
        <v>0</v>
      </c>
      <c r="L15" s="35">
        <f t="shared" si="3"/>
        <v>0</v>
      </c>
      <c r="M15" s="43">
        <f t="shared" si="4"/>
        <v>111.64956252307694</v>
      </c>
      <c r="N15" s="30" t="s">
        <v>30</v>
      </c>
      <c r="O15"/>
      <c r="P15"/>
      <c r="Q15" s="44">
        <v>0</v>
      </c>
      <c r="R15" s="44"/>
      <c r="S15" s="7" t="s">
        <v>30</v>
      </c>
      <c r="T15"/>
      <c r="U15"/>
      <c r="V15" s="44">
        <v>0</v>
      </c>
      <c r="W15" s="44">
        <v>0</v>
      </c>
      <c r="X15" s="7" t="s">
        <v>30</v>
      </c>
      <c r="Y15"/>
      <c r="Z15"/>
      <c r="AA15" t="s">
        <v>54</v>
      </c>
      <c r="AB15" t="s">
        <v>54</v>
      </c>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c r="AML15"/>
      <c r="AMM15"/>
      <c r="AMN15"/>
      <c r="AMO15"/>
      <c r="AMP15"/>
      <c r="AMQ15"/>
      <c r="AMR15"/>
      <c r="AMS15"/>
      <c r="AMT15"/>
      <c r="AMU15"/>
      <c r="AMV15"/>
      <c r="AMW15"/>
      <c r="AMX15"/>
      <c r="AMY15"/>
      <c r="AMZ15"/>
      <c r="ANA15"/>
      <c r="ANB15"/>
      <c r="ANC15"/>
      <c r="AND15"/>
      <c r="ANE15"/>
      <c r="ANF15"/>
      <c r="ANG15"/>
      <c r="ANH15"/>
      <c r="ANI15"/>
      <c r="ANJ15"/>
      <c r="ANK15"/>
      <c r="ANL15"/>
      <c r="ANM15"/>
      <c r="ANN15"/>
      <c r="ANO15"/>
      <c r="ANP15"/>
      <c r="ANQ15"/>
      <c r="ANR15"/>
      <c r="ANS15"/>
      <c r="ANT15"/>
      <c r="ANU15"/>
      <c r="ANV15"/>
      <c r="ANW15"/>
      <c r="ANX15"/>
      <c r="ANY15"/>
      <c r="ANZ15"/>
      <c r="AOA15"/>
      <c r="AOB15"/>
      <c r="AOC15"/>
      <c r="AOD15"/>
      <c r="AOE15"/>
      <c r="AOF15"/>
      <c r="AOG15"/>
      <c r="AOH15"/>
      <c r="AOI15"/>
      <c r="AOJ15"/>
      <c r="AOK15"/>
      <c r="AOL15"/>
      <c r="AOM15"/>
      <c r="AON15"/>
      <c r="AOO15"/>
      <c r="AOP15"/>
      <c r="AOQ15"/>
      <c r="AOR15"/>
      <c r="AOS15"/>
      <c r="AOT15"/>
      <c r="AOU15"/>
      <c r="AOV15"/>
      <c r="AOW15"/>
      <c r="AOX15"/>
      <c r="AOY15"/>
      <c r="AOZ15"/>
      <c r="APA15"/>
      <c r="APB15"/>
      <c r="APC15"/>
      <c r="APD15"/>
      <c r="APE15"/>
      <c r="APF15"/>
      <c r="APG15"/>
      <c r="APH15"/>
      <c r="API15"/>
      <c r="APJ15"/>
      <c r="APK15"/>
      <c r="APL15"/>
      <c r="APM15"/>
      <c r="APN15"/>
      <c r="APO15"/>
      <c r="APP15"/>
      <c r="APQ15"/>
      <c r="APR15"/>
      <c r="APS15"/>
      <c r="APT15"/>
      <c r="APU15"/>
      <c r="APV15"/>
      <c r="APW15"/>
      <c r="APX15"/>
      <c r="APY15"/>
      <c r="APZ15"/>
      <c r="AQA15"/>
      <c r="AQB15"/>
      <c r="AQC15"/>
      <c r="AQD15"/>
      <c r="AQE15"/>
      <c r="AQF15"/>
      <c r="AQG15"/>
      <c r="AQH15"/>
      <c r="AQI15"/>
      <c r="AQJ15"/>
      <c r="AQK15"/>
      <c r="AQL15"/>
      <c r="AQM15"/>
      <c r="AQN15"/>
      <c r="AQO15"/>
      <c r="AQP15"/>
      <c r="AQQ15"/>
      <c r="AQR15"/>
      <c r="AQS15"/>
      <c r="AQT15"/>
      <c r="AQU15"/>
      <c r="AQV15"/>
      <c r="AQW15"/>
      <c r="AQX15"/>
      <c r="AQY15"/>
      <c r="AQZ15"/>
      <c r="ARA15"/>
      <c r="ARB15"/>
      <c r="ARC15"/>
      <c r="ARD15"/>
      <c r="ARE15"/>
      <c r="ARF15"/>
      <c r="ARG15"/>
      <c r="ARH15"/>
      <c r="ARI15"/>
      <c r="ARJ15"/>
      <c r="ARK15"/>
      <c r="ARL15"/>
      <c r="ARM15"/>
      <c r="ARN15"/>
      <c r="ARO15"/>
      <c r="ARP15"/>
      <c r="ARQ15"/>
      <c r="ARR15"/>
      <c r="ARS15"/>
      <c r="ART15"/>
      <c r="ARU15"/>
      <c r="ARV15"/>
      <c r="ARW15"/>
      <c r="ARX15"/>
      <c r="ARY15"/>
      <c r="ARZ15"/>
      <c r="ASA15"/>
      <c r="ASB15"/>
      <c r="ASC15"/>
      <c r="ASD15"/>
      <c r="ASE15"/>
      <c r="ASF15"/>
      <c r="ASG15"/>
      <c r="ASH15"/>
      <c r="ASI15"/>
      <c r="ASJ15"/>
      <c r="ASK15"/>
      <c r="ASL15"/>
      <c r="ASM15"/>
      <c r="ASN15"/>
      <c r="ASO15"/>
      <c r="ASP15"/>
      <c r="ASQ15"/>
      <c r="ASR15"/>
      <c r="ASS15"/>
      <c r="AST15"/>
      <c r="ASU15"/>
      <c r="ASV15"/>
      <c r="ASW15"/>
      <c r="ASX15"/>
      <c r="ASY15"/>
      <c r="ASZ15"/>
      <c r="ATA15"/>
      <c r="ATB15"/>
      <c r="ATC15"/>
      <c r="ATD15"/>
      <c r="ATE15"/>
      <c r="ATF15"/>
      <c r="ATG15"/>
      <c r="ATH15"/>
      <c r="ATI15"/>
      <c r="ATJ15"/>
      <c r="ATK15"/>
      <c r="ATL15"/>
      <c r="ATM15"/>
      <c r="ATN15"/>
      <c r="ATO15"/>
      <c r="ATP15"/>
      <c r="ATQ15"/>
      <c r="ATR15"/>
      <c r="ATS15"/>
      <c r="ATT15"/>
      <c r="ATU15"/>
      <c r="ATV15"/>
      <c r="ATW15"/>
      <c r="ATX15"/>
      <c r="ATY15"/>
      <c r="ATZ15"/>
      <c r="AUA15"/>
      <c r="AUB15"/>
      <c r="AUC15"/>
      <c r="AUD15"/>
      <c r="AUE15"/>
      <c r="AUF15"/>
      <c r="AUG15"/>
      <c r="AUH15"/>
      <c r="AUI15"/>
      <c r="AUJ15"/>
      <c r="AUK15"/>
      <c r="AUL15"/>
      <c r="AUM15"/>
      <c r="AUN15"/>
      <c r="AUO15"/>
      <c r="AUP15"/>
      <c r="AUQ15"/>
      <c r="AUR15"/>
      <c r="AUS15"/>
      <c r="AUT15"/>
      <c r="AUU15"/>
      <c r="AUV15"/>
      <c r="AUW15"/>
      <c r="AUX15"/>
      <c r="AUY15"/>
      <c r="AUZ15"/>
      <c r="AVA15"/>
      <c r="AVB15"/>
      <c r="AVC15"/>
      <c r="AVD15"/>
      <c r="AVE15"/>
      <c r="AVF15"/>
      <c r="AVG15"/>
      <c r="AVH15"/>
      <c r="AVI15"/>
      <c r="AVJ15"/>
      <c r="AVK15"/>
      <c r="AVL15"/>
      <c r="AVM15"/>
      <c r="AVN15"/>
      <c r="AVO15"/>
      <c r="AVP15"/>
      <c r="AVQ15"/>
      <c r="AVR15"/>
      <c r="AVS15"/>
      <c r="AVT15"/>
      <c r="AVU15"/>
      <c r="AVV15"/>
      <c r="AVW15"/>
      <c r="AVX15"/>
      <c r="AVY15"/>
      <c r="AVZ15"/>
      <c r="AWA15"/>
      <c r="AWB15"/>
      <c r="AWC15"/>
      <c r="AWD15"/>
      <c r="AWE15"/>
      <c r="AWF15"/>
      <c r="AWG15"/>
      <c r="AWH15"/>
      <c r="AWI15"/>
      <c r="AWJ15"/>
      <c r="AWK15"/>
      <c r="AWL15"/>
      <c r="AWM15"/>
      <c r="AWN15"/>
      <c r="AWO15"/>
      <c r="AWP15"/>
      <c r="AWQ15"/>
      <c r="AWR15"/>
      <c r="AWS15"/>
      <c r="AWT15"/>
      <c r="AWU15"/>
      <c r="AWV15"/>
      <c r="AWW15"/>
      <c r="AWX15"/>
      <c r="AWY15"/>
      <c r="AWZ15"/>
      <c r="AXA15"/>
      <c r="AXB15"/>
      <c r="AXC15"/>
      <c r="AXD15"/>
      <c r="AXE15"/>
      <c r="AXF15"/>
      <c r="AXG15"/>
      <c r="AXH15"/>
      <c r="AXI15"/>
      <c r="AXJ15"/>
      <c r="AXK15"/>
      <c r="AXL15"/>
      <c r="AXM15"/>
      <c r="AXN15"/>
      <c r="AXO15"/>
      <c r="AXP15"/>
      <c r="AXQ15"/>
      <c r="AXR15"/>
      <c r="AXS15"/>
      <c r="AXT15"/>
      <c r="AXU15"/>
      <c r="AXV15"/>
      <c r="AXW15"/>
      <c r="AXX15"/>
      <c r="AXY15"/>
      <c r="AXZ15"/>
      <c r="AYA15"/>
      <c r="AYB15"/>
      <c r="AYC15"/>
      <c r="AYD15"/>
      <c r="AYE15"/>
      <c r="AYF15"/>
      <c r="AYG15"/>
      <c r="AYH15"/>
      <c r="AYI15"/>
      <c r="AYJ15"/>
      <c r="AYK15"/>
      <c r="AYL15"/>
      <c r="AYM15"/>
      <c r="AYN15"/>
      <c r="AYO15"/>
      <c r="AYP15"/>
      <c r="AYQ15"/>
      <c r="AYR15"/>
      <c r="AYS15"/>
      <c r="AYT15"/>
      <c r="AYU15"/>
      <c r="AYV15"/>
      <c r="AYW15"/>
      <c r="AYX15"/>
      <c r="AYY15"/>
      <c r="AYZ15"/>
      <c r="AZA15"/>
      <c r="AZB15"/>
      <c r="AZC15"/>
      <c r="AZD15"/>
      <c r="AZE15"/>
      <c r="AZF15"/>
      <c r="AZG15"/>
      <c r="AZH15"/>
      <c r="AZI15"/>
      <c r="AZJ15"/>
      <c r="AZK15"/>
      <c r="AZL15"/>
      <c r="AZM15"/>
      <c r="AZN15"/>
      <c r="AZO15"/>
      <c r="AZP15"/>
      <c r="AZQ15"/>
      <c r="AZR15"/>
      <c r="AZS15"/>
      <c r="AZT15"/>
      <c r="AZU15"/>
      <c r="AZV15"/>
      <c r="AZW15"/>
      <c r="AZX15"/>
      <c r="AZY15"/>
      <c r="AZZ15"/>
      <c r="BAA15"/>
      <c r="BAB15"/>
      <c r="BAC15"/>
      <c r="BAD15"/>
      <c r="BAE15"/>
      <c r="BAF15"/>
      <c r="BAG15"/>
      <c r="BAH15"/>
      <c r="BAI15"/>
      <c r="BAJ15"/>
      <c r="BAK15"/>
      <c r="BAL15"/>
      <c r="BAM15"/>
      <c r="BAN15"/>
      <c r="BAO15"/>
      <c r="BAP15"/>
      <c r="BAQ15"/>
      <c r="BAR15"/>
      <c r="BAS15"/>
      <c r="BAT15"/>
      <c r="BAU15"/>
      <c r="BAV15"/>
      <c r="BAW15"/>
      <c r="BAX15"/>
      <c r="BAY15"/>
      <c r="BAZ15"/>
      <c r="BBA15"/>
      <c r="BBB15"/>
      <c r="BBC15"/>
      <c r="BBD15"/>
      <c r="BBE15"/>
      <c r="BBF15"/>
      <c r="BBG15"/>
      <c r="BBH15"/>
      <c r="BBI15"/>
      <c r="BBJ15"/>
      <c r="BBK15"/>
      <c r="BBL15"/>
      <c r="BBM15"/>
      <c r="BBN15"/>
      <c r="BBO15"/>
      <c r="BBP15"/>
      <c r="BBQ15"/>
      <c r="BBR15"/>
      <c r="BBS15"/>
      <c r="BBT15"/>
      <c r="BBU15"/>
      <c r="BBV15"/>
      <c r="BBW15"/>
      <c r="BBX15"/>
      <c r="BBY15"/>
      <c r="BBZ15"/>
      <c r="BCA15"/>
      <c r="BCB15"/>
      <c r="BCC15"/>
      <c r="BCD15"/>
      <c r="BCE15"/>
      <c r="BCF15"/>
      <c r="BCG15"/>
      <c r="BCH15"/>
      <c r="BCI15"/>
      <c r="BCJ15"/>
      <c r="BCK15"/>
      <c r="BCL15"/>
      <c r="BCM15"/>
      <c r="BCN15"/>
      <c r="BCO15"/>
      <c r="BCP15"/>
      <c r="BCQ15"/>
      <c r="BCR15"/>
      <c r="BCS15"/>
      <c r="BCT15"/>
      <c r="BCU15"/>
      <c r="BCV15"/>
      <c r="BCW15"/>
      <c r="BCX15"/>
      <c r="BCY15"/>
      <c r="BCZ15"/>
      <c r="BDA15"/>
      <c r="BDB15"/>
      <c r="BDC15"/>
      <c r="BDD15"/>
      <c r="BDE15"/>
      <c r="BDF15"/>
      <c r="BDG15"/>
      <c r="BDH15"/>
      <c r="BDI15"/>
      <c r="BDJ15"/>
      <c r="BDK15"/>
      <c r="BDL15"/>
      <c r="BDM15"/>
      <c r="BDN15"/>
      <c r="BDO15"/>
      <c r="BDP15"/>
      <c r="BDQ15"/>
      <c r="BDR15"/>
      <c r="BDS15"/>
      <c r="BDT15"/>
      <c r="BDU15"/>
      <c r="BDV15"/>
      <c r="BDW15"/>
      <c r="BDX15"/>
      <c r="BDY15"/>
      <c r="BDZ15"/>
      <c r="BEA15"/>
      <c r="BEB15"/>
      <c r="BEC15"/>
      <c r="BED15"/>
      <c r="BEE15"/>
      <c r="BEF15"/>
      <c r="BEG15"/>
      <c r="BEH15"/>
      <c r="BEI15"/>
      <c r="BEJ15"/>
      <c r="BEK15"/>
      <c r="BEL15"/>
      <c r="BEM15"/>
      <c r="BEN15"/>
      <c r="BEO15"/>
      <c r="BEP15"/>
      <c r="BEQ15"/>
      <c r="BER15"/>
      <c r="BES15"/>
      <c r="BET15"/>
      <c r="BEU15"/>
      <c r="BEV15"/>
      <c r="BEW15"/>
      <c r="BEX15"/>
      <c r="BEY15"/>
      <c r="BEZ15"/>
      <c r="BFA15"/>
      <c r="BFB15"/>
      <c r="BFC15"/>
      <c r="BFD15"/>
      <c r="BFE15"/>
      <c r="BFF15"/>
      <c r="BFG15"/>
      <c r="BFH15"/>
      <c r="BFI15"/>
      <c r="BFJ15"/>
      <c r="BFK15"/>
      <c r="BFL15"/>
      <c r="BFM15"/>
      <c r="BFN15"/>
      <c r="BFO15"/>
      <c r="BFP15"/>
      <c r="BFQ15"/>
      <c r="BFR15"/>
      <c r="BFS15"/>
      <c r="BFT15"/>
      <c r="BFU15"/>
      <c r="BFV15"/>
      <c r="BFW15"/>
      <c r="BFX15"/>
      <c r="BFY15"/>
      <c r="BFZ15"/>
      <c r="BGA15"/>
      <c r="BGB15"/>
      <c r="BGC15"/>
      <c r="BGD15"/>
      <c r="BGE15"/>
      <c r="BGF15"/>
      <c r="BGG15"/>
      <c r="BGH15"/>
      <c r="BGI15"/>
      <c r="BGJ15"/>
      <c r="BGK15"/>
      <c r="BGL15"/>
      <c r="BGM15"/>
      <c r="BGN15"/>
      <c r="BGO15"/>
      <c r="BGP15"/>
      <c r="BGQ15"/>
      <c r="BGR15"/>
      <c r="BGS15"/>
      <c r="BGT15"/>
      <c r="BGU15"/>
      <c r="BGV15"/>
      <c r="BGW15"/>
      <c r="BGX15"/>
      <c r="BGY15"/>
      <c r="BGZ15"/>
      <c r="BHA15"/>
      <c r="BHB15"/>
      <c r="BHC15"/>
      <c r="BHD15"/>
      <c r="BHE15"/>
      <c r="BHF15"/>
      <c r="BHG15"/>
      <c r="BHH15"/>
      <c r="BHI15"/>
      <c r="BHJ15"/>
      <c r="BHK15"/>
      <c r="BHL15"/>
      <c r="BHM15"/>
      <c r="BHN15"/>
      <c r="BHO15"/>
      <c r="BHP15"/>
      <c r="BHQ15"/>
      <c r="BHR15"/>
      <c r="BHS15"/>
      <c r="BHT15"/>
      <c r="BHU15"/>
      <c r="BHV15"/>
      <c r="BHW15"/>
      <c r="BHX15"/>
      <c r="BHY15"/>
      <c r="BHZ15"/>
      <c r="BIA15"/>
      <c r="BIB15"/>
      <c r="BIC15"/>
      <c r="BID15"/>
      <c r="BIE15"/>
      <c r="BIF15"/>
      <c r="BIG15"/>
      <c r="BIH15"/>
      <c r="BII15"/>
      <c r="BIJ15"/>
      <c r="BIK15"/>
      <c r="BIL15"/>
      <c r="BIM15"/>
      <c r="BIN15"/>
      <c r="BIO15"/>
      <c r="BIP15"/>
      <c r="BIQ15"/>
      <c r="BIR15"/>
      <c r="BIS15"/>
      <c r="BIT15"/>
      <c r="BIU15"/>
      <c r="BIV15"/>
      <c r="BIW15"/>
      <c r="BIX15"/>
      <c r="BIY15"/>
      <c r="BIZ15"/>
      <c r="BJA15"/>
      <c r="BJB15"/>
      <c r="BJC15"/>
      <c r="BJD15"/>
      <c r="BJE15"/>
      <c r="BJF15"/>
      <c r="BJG15"/>
      <c r="BJH15"/>
      <c r="BJI15"/>
      <c r="BJJ15"/>
      <c r="BJK15"/>
      <c r="BJL15"/>
      <c r="BJM15"/>
      <c r="BJN15"/>
      <c r="BJO15"/>
      <c r="BJP15"/>
      <c r="BJQ15"/>
      <c r="BJR15"/>
      <c r="BJS15"/>
      <c r="BJT15"/>
      <c r="BJU15"/>
      <c r="BJV15"/>
      <c r="BJW15"/>
      <c r="BJX15"/>
      <c r="BJY15"/>
      <c r="BJZ15"/>
      <c r="BKA15"/>
      <c r="BKB15"/>
      <c r="BKC15"/>
      <c r="BKD15"/>
      <c r="BKE15"/>
      <c r="BKF15"/>
      <c r="BKG15"/>
      <c r="BKH15"/>
      <c r="BKI15"/>
      <c r="BKJ15"/>
      <c r="BKK15"/>
      <c r="BKL15"/>
      <c r="BKM15"/>
      <c r="BKN15"/>
      <c r="BKO15"/>
      <c r="BKP15"/>
      <c r="BKQ15"/>
      <c r="BKR15"/>
      <c r="BKS15"/>
      <c r="BKT15"/>
      <c r="BKU15"/>
      <c r="BKV15"/>
      <c r="BKW15"/>
      <c r="BKX15"/>
      <c r="BKY15"/>
      <c r="BKZ15"/>
      <c r="BLA15"/>
      <c r="BLB15"/>
      <c r="BLC15"/>
      <c r="BLD15"/>
      <c r="BLE15"/>
      <c r="BLF15"/>
      <c r="BLG15"/>
      <c r="BLH15"/>
      <c r="BLI15"/>
      <c r="BLJ15"/>
      <c r="BLK15"/>
      <c r="BLL15"/>
      <c r="BLM15"/>
      <c r="BLN15"/>
      <c r="BLO15"/>
      <c r="BLP15"/>
      <c r="BLQ15"/>
      <c r="BLR15"/>
      <c r="BLS15"/>
      <c r="BLT15"/>
      <c r="BLU15"/>
      <c r="BLV15"/>
      <c r="BLW15"/>
      <c r="BLX15"/>
      <c r="BLY15"/>
      <c r="BLZ15"/>
      <c r="BMA15"/>
      <c r="BMB15"/>
      <c r="BMC15"/>
      <c r="BMD15"/>
      <c r="BME15"/>
      <c r="BMF15"/>
      <c r="BMG15"/>
      <c r="BMH15"/>
      <c r="BMI15"/>
      <c r="BMJ15"/>
      <c r="BMK15"/>
      <c r="BML15"/>
      <c r="BMM15"/>
      <c r="BMN15"/>
      <c r="BMO15"/>
      <c r="BMP15"/>
      <c r="BMQ15"/>
      <c r="BMR15"/>
      <c r="BMS15"/>
      <c r="BMT15"/>
      <c r="BMU15"/>
      <c r="BMV15"/>
      <c r="BMW15"/>
      <c r="BMX15"/>
      <c r="BMY15"/>
      <c r="BMZ15"/>
      <c r="BNA15"/>
      <c r="BNB15"/>
      <c r="BNC15"/>
      <c r="BND15"/>
      <c r="BNE15"/>
      <c r="BNF15"/>
      <c r="BNG15"/>
      <c r="BNH15"/>
      <c r="BNI15"/>
      <c r="BNJ15"/>
      <c r="BNK15"/>
      <c r="BNL15"/>
      <c r="BNM15"/>
      <c r="BNN15"/>
      <c r="BNO15"/>
      <c r="BNP15"/>
      <c r="BNQ15"/>
      <c r="BNR15"/>
      <c r="BNS15"/>
      <c r="BNT15"/>
      <c r="BNU15"/>
      <c r="BNV15"/>
      <c r="BNW15"/>
      <c r="BNX15"/>
      <c r="BNY15"/>
      <c r="BNZ15"/>
      <c r="BOA15"/>
      <c r="BOB15"/>
      <c r="BOC15"/>
      <c r="BOD15"/>
      <c r="BOE15"/>
      <c r="BOF15"/>
      <c r="BOG15"/>
      <c r="BOH15"/>
      <c r="BOI15"/>
    </row>
    <row r="16" spans="1:1751" s="32" customFormat="1" ht="75">
      <c r="A16" s="29">
        <v>45325</v>
      </c>
      <c r="B16" s="30" t="s">
        <v>28</v>
      </c>
      <c r="C16" s="33" t="s">
        <v>61</v>
      </c>
      <c r="D16" s="31">
        <v>621.64200000000005</v>
      </c>
      <c r="E16" s="31"/>
      <c r="F16" s="31"/>
      <c r="G16" s="31"/>
      <c r="H16" s="31"/>
      <c r="I16" s="35">
        <f t="shared" si="0"/>
        <v>76.758441415384638</v>
      </c>
      <c r="J16" s="35">
        <f t="shared" si="1"/>
        <v>0</v>
      </c>
      <c r="K16" s="34">
        <f t="shared" si="2"/>
        <v>0</v>
      </c>
      <c r="L16" s="35">
        <f t="shared" si="3"/>
        <v>0</v>
      </c>
      <c r="M16" s="43">
        <f t="shared" si="4"/>
        <v>76.758441415384638</v>
      </c>
      <c r="N16" s="30" t="s">
        <v>30</v>
      </c>
      <c r="O16"/>
      <c r="P16"/>
      <c r="Q16" s="44">
        <v>0</v>
      </c>
      <c r="R16" s="44"/>
      <c r="S16" s="7" t="s">
        <v>30</v>
      </c>
      <c r="T16"/>
      <c r="U16"/>
      <c r="V16" s="44">
        <v>0</v>
      </c>
      <c r="W16" s="44">
        <v>0</v>
      </c>
      <c r="X16" s="7" t="s">
        <v>30</v>
      </c>
      <c r="Y16"/>
      <c r="Z16"/>
      <c r="AA16" t="s">
        <v>54</v>
      </c>
      <c r="AB16" t="s">
        <v>54</v>
      </c>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c r="AML16"/>
      <c r="AMM16"/>
      <c r="AMN16"/>
      <c r="AMO16"/>
      <c r="AMP16"/>
      <c r="AMQ16"/>
      <c r="AMR16"/>
      <c r="AMS16"/>
      <c r="AMT16"/>
      <c r="AMU16"/>
      <c r="AMV16"/>
      <c r="AMW16"/>
      <c r="AMX16"/>
      <c r="AMY16"/>
      <c r="AMZ16"/>
      <c r="ANA16"/>
      <c r="ANB16"/>
      <c r="ANC16"/>
      <c r="AND16"/>
      <c r="ANE16"/>
      <c r="ANF16"/>
      <c r="ANG16"/>
      <c r="ANH16"/>
      <c r="ANI16"/>
      <c r="ANJ16"/>
      <c r="ANK16"/>
      <c r="ANL16"/>
      <c r="ANM16"/>
      <c r="ANN16"/>
      <c r="ANO16"/>
      <c r="ANP16"/>
      <c r="ANQ16"/>
      <c r="ANR16"/>
      <c r="ANS16"/>
      <c r="ANT16"/>
      <c r="ANU16"/>
      <c r="ANV16"/>
      <c r="ANW16"/>
      <c r="ANX16"/>
      <c r="ANY16"/>
      <c r="ANZ16"/>
      <c r="AOA16"/>
      <c r="AOB16"/>
      <c r="AOC16"/>
      <c r="AOD16"/>
      <c r="AOE16"/>
      <c r="AOF16"/>
      <c r="AOG16"/>
      <c r="AOH16"/>
      <c r="AOI16"/>
      <c r="AOJ16"/>
      <c r="AOK16"/>
      <c r="AOL16"/>
      <c r="AOM16"/>
      <c r="AON16"/>
      <c r="AOO16"/>
      <c r="AOP16"/>
      <c r="AOQ16"/>
      <c r="AOR16"/>
      <c r="AOS16"/>
      <c r="AOT16"/>
      <c r="AOU16"/>
      <c r="AOV16"/>
      <c r="AOW16"/>
      <c r="AOX16"/>
      <c r="AOY16"/>
      <c r="AOZ16"/>
      <c r="APA16"/>
      <c r="APB16"/>
      <c r="APC16"/>
      <c r="APD16"/>
      <c r="APE16"/>
      <c r="APF16"/>
      <c r="APG16"/>
      <c r="APH16"/>
      <c r="API16"/>
      <c r="APJ16"/>
      <c r="APK16"/>
      <c r="APL16"/>
      <c r="APM16"/>
      <c r="APN16"/>
      <c r="APO16"/>
      <c r="APP16"/>
      <c r="APQ16"/>
      <c r="APR16"/>
      <c r="APS16"/>
      <c r="APT16"/>
      <c r="APU16"/>
      <c r="APV16"/>
      <c r="APW16"/>
      <c r="APX16"/>
      <c r="APY16"/>
      <c r="APZ16"/>
      <c r="AQA16"/>
      <c r="AQB16"/>
      <c r="AQC16"/>
      <c r="AQD16"/>
      <c r="AQE16"/>
      <c r="AQF16"/>
      <c r="AQG16"/>
      <c r="AQH16"/>
      <c r="AQI16"/>
      <c r="AQJ16"/>
      <c r="AQK16"/>
      <c r="AQL16"/>
      <c r="AQM16"/>
      <c r="AQN16"/>
      <c r="AQO16"/>
      <c r="AQP16"/>
      <c r="AQQ16"/>
      <c r="AQR16"/>
      <c r="AQS16"/>
      <c r="AQT16"/>
      <c r="AQU16"/>
      <c r="AQV16"/>
      <c r="AQW16"/>
      <c r="AQX16"/>
      <c r="AQY16"/>
      <c r="AQZ16"/>
      <c r="ARA16"/>
      <c r="ARB16"/>
      <c r="ARC16"/>
      <c r="ARD16"/>
      <c r="ARE16"/>
      <c r="ARF16"/>
      <c r="ARG16"/>
      <c r="ARH16"/>
      <c r="ARI16"/>
      <c r="ARJ16"/>
      <c r="ARK16"/>
      <c r="ARL16"/>
      <c r="ARM16"/>
      <c r="ARN16"/>
      <c r="ARO16"/>
      <c r="ARP16"/>
      <c r="ARQ16"/>
      <c r="ARR16"/>
      <c r="ARS16"/>
      <c r="ART16"/>
      <c r="ARU16"/>
      <c r="ARV16"/>
      <c r="ARW16"/>
      <c r="ARX16"/>
      <c r="ARY16"/>
      <c r="ARZ16"/>
      <c r="ASA16"/>
      <c r="ASB16"/>
      <c r="ASC16"/>
      <c r="ASD16"/>
      <c r="ASE16"/>
      <c r="ASF16"/>
      <c r="ASG16"/>
      <c r="ASH16"/>
      <c r="ASI16"/>
      <c r="ASJ16"/>
      <c r="ASK16"/>
      <c r="ASL16"/>
      <c r="ASM16"/>
      <c r="ASN16"/>
      <c r="ASO16"/>
      <c r="ASP16"/>
      <c r="ASQ16"/>
      <c r="ASR16"/>
      <c r="ASS16"/>
      <c r="AST16"/>
      <c r="ASU16"/>
      <c r="ASV16"/>
      <c r="ASW16"/>
      <c r="ASX16"/>
      <c r="ASY16"/>
      <c r="ASZ16"/>
      <c r="ATA16"/>
      <c r="ATB16"/>
      <c r="ATC16"/>
      <c r="ATD16"/>
      <c r="ATE16"/>
      <c r="ATF16"/>
      <c r="ATG16"/>
      <c r="ATH16"/>
      <c r="ATI16"/>
      <c r="ATJ16"/>
      <c r="ATK16"/>
      <c r="ATL16"/>
      <c r="ATM16"/>
      <c r="ATN16"/>
      <c r="ATO16"/>
      <c r="ATP16"/>
      <c r="ATQ16"/>
      <c r="ATR16"/>
      <c r="ATS16"/>
      <c r="ATT16"/>
      <c r="ATU16"/>
      <c r="ATV16"/>
      <c r="ATW16"/>
      <c r="ATX16"/>
      <c r="ATY16"/>
      <c r="ATZ16"/>
      <c r="AUA16"/>
      <c r="AUB16"/>
      <c r="AUC16"/>
      <c r="AUD16"/>
      <c r="AUE16"/>
      <c r="AUF16"/>
      <c r="AUG16"/>
      <c r="AUH16"/>
      <c r="AUI16"/>
      <c r="AUJ16"/>
      <c r="AUK16"/>
      <c r="AUL16"/>
      <c r="AUM16"/>
      <c r="AUN16"/>
      <c r="AUO16"/>
      <c r="AUP16"/>
      <c r="AUQ16"/>
      <c r="AUR16"/>
      <c r="AUS16"/>
      <c r="AUT16"/>
      <c r="AUU16"/>
      <c r="AUV16"/>
      <c r="AUW16"/>
      <c r="AUX16"/>
      <c r="AUY16"/>
      <c r="AUZ16"/>
      <c r="AVA16"/>
      <c r="AVB16"/>
      <c r="AVC16"/>
      <c r="AVD16"/>
      <c r="AVE16"/>
      <c r="AVF16"/>
      <c r="AVG16"/>
      <c r="AVH16"/>
      <c r="AVI16"/>
      <c r="AVJ16"/>
      <c r="AVK16"/>
      <c r="AVL16"/>
      <c r="AVM16"/>
      <c r="AVN16"/>
      <c r="AVO16"/>
      <c r="AVP16"/>
      <c r="AVQ16"/>
      <c r="AVR16"/>
      <c r="AVS16"/>
      <c r="AVT16"/>
      <c r="AVU16"/>
      <c r="AVV16"/>
      <c r="AVW16"/>
      <c r="AVX16"/>
      <c r="AVY16"/>
      <c r="AVZ16"/>
      <c r="AWA16"/>
      <c r="AWB16"/>
      <c r="AWC16"/>
      <c r="AWD16"/>
      <c r="AWE16"/>
      <c r="AWF16"/>
      <c r="AWG16"/>
      <c r="AWH16"/>
      <c r="AWI16"/>
      <c r="AWJ16"/>
      <c r="AWK16"/>
      <c r="AWL16"/>
      <c r="AWM16"/>
      <c r="AWN16"/>
      <c r="AWO16"/>
      <c r="AWP16"/>
      <c r="AWQ16"/>
      <c r="AWR16"/>
      <c r="AWS16"/>
      <c r="AWT16"/>
      <c r="AWU16"/>
      <c r="AWV16"/>
      <c r="AWW16"/>
      <c r="AWX16"/>
      <c r="AWY16"/>
      <c r="AWZ16"/>
      <c r="AXA16"/>
      <c r="AXB16"/>
      <c r="AXC16"/>
      <c r="AXD16"/>
      <c r="AXE16"/>
      <c r="AXF16"/>
      <c r="AXG16"/>
      <c r="AXH16"/>
      <c r="AXI16"/>
      <c r="AXJ16"/>
      <c r="AXK16"/>
      <c r="AXL16"/>
      <c r="AXM16"/>
      <c r="AXN16"/>
      <c r="AXO16"/>
      <c r="AXP16"/>
      <c r="AXQ16"/>
      <c r="AXR16"/>
      <c r="AXS16"/>
      <c r="AXT16"/>
      <c r="AXU16"/>
      <c r="AXV16"/>
      <c r="AXW16"/>
      <c r="AXX16"/>
      <c r="AXY16"/>
      <c r="AXZ16"/>
      <c r="AYA16"/>
      <c r="AYB16"/>
      <c r="AYC16"/>
      <c r="AYD16"/>
      <c r="AYE16"/>
      <c r="AYF16"/>
      <c r="AYG16"/>
      <c r="AYH16"/>
      <c r="AYI16"/>
      <c r="AYJ16"/>
      <c r="AYK16"/>
      <c r="AYL16"/>
      <c r="AYM16"/>
      <c r="AYN16"/>
      <c r="AYO16"/>
      <c r="AYP16"/>
      <c r="AYQ16"/>
      <c r="AYR16"/>
      <c r="AYS16"/>
      <c r="AYT16"/>
      <c r="AYU16"/>
      <c r="AYV16"/>
      <c r="AYW16"/>
      <c r="AYX16"/>
      <c r="AYY16"/>
      <c r="AYZ16"/>
      <c r="AZA16"/>
      <c r="AZB16"/>
      <c r="AZC16"/>
      <c r="AZD16"/>
      <c r="AZE16"/>
      <c r="AZF16"/>
      <c r="AZG16"/>
      <c r="AZH16"/>
      <c r="AZI16"/>
      <c r="AZJ16"/>
      <c r="AZK16"/>
      <c r="AZL16"/>
      <c r="AZM16"/>
      <c r="AZN16"/>
      <c r="AZO16"/>
      <c r="AZP16"/>
      <c r="AZQ16"/>
      <c r="AZR16"/>
      <c r="AZS16"/>
      <c r="AZT16"/>
      <c r="AZU16"/>
      <c r="AZV16"/>
      <c r="AZW16"/>
      <c r="AZX16"/>
      <c r="AZY16"/>
      <c r="AZZ16"/>
      <c r="BAA16"/>
      <c r="BAB16"/>
      <c r="BAC16"/>
      <c r="BAD16"/>
      <c r="BAE16"/>
      <c r="BAF16"/>
      <c r="BAG16"/>
      <c r="BAH16"/>
      <c r="BAI16"/>
      <c r="BAJ16"/>
      <c r="BAK16"/>
      <c r="BAL16"/>
      <c r="BAM16"/>
      <c r="BAN16"/>
      <c r="BAO16"/>
      <c r="BAP16"/>
      <c r="BAQ16"/>
      <c r="BAR16"/>
      <c r="BAS16"/>
      <c r="BAT16"/>
      <c r="BAU16"/>
      <c r="BAV16"/>
      <c r="BAW16"/>
      <c r="BAX16"/>
      <c r="BAY16"/>
      <c r="BAZ16"/>
      <c r="BBA16"/>
      <c r="BBB16"/>
      <c r="BBC16"/>
      <c r="BBD16"/>
      <c r="BBE16"/>
      <c r="BBF16"/>
      <c r="BBG16"/>
      <c r="BBH16"/>
      <c r="BBI16"/>
      <c r="BBJ16"/>
      <c r="BBK16"/>
      <c r="BBL16"/>
      <c r="BBM16"/>
      <c r="BBN16"/>
      <c r="BBO16"/>
      <c r="BBP16"/>
      <c r="BBQ16"/>
      <c r="BBR16"/>
      <c r="BBS16"/>
      <c r="BBT16"/>
      <c r="BBU16"/>
      <c r="BBV16"/>
      <c r="BBW16"/>
      <c r="BBX16"/>
      <c r="BBY16"/>
      <c r="BBZ16"/>
      <c r="BCA16"/>
      <c r="BCB16"/>
      <c r="BCC16"/>
      <c r="BCD16"/>
      <c r="BCE16"/>
      <c r="BCF16"/>
      <c r="BCG16"/>
      <c r="BCH16"/>
      <c r="BCI16"/>
      <c r="BCJ16"/>
      <c r="BCK16"/>
      <c r="BCL16"/>
      <c r="BCM16"/>
      <c r="BCN16"/>
      <c r="BCO16"/>
      <c r="BCP16"/>
      <c r="BCQ16"/>
      <c r="BCR16"/>
      <c r="BCS16"/>
      <c r="BCT16"/>
      <c r="BCU16"/>
      <c r="BCV16"/>
      <c r="BCW16"/>
      <c r="BCX16"/>
      <c r="BCY16"/>
      <c r="BCZ16"/>
      <c r="BDA16"/>
      <c r="BDB16"/>
      <c r="BDC16"/>
      <c r="BDD16"/>
      <c r="BDE16"/>
      <c r="BDF16"/>
      <c r="BDG16"/>
      <c r="BDH16"/>
      <c r="BDI16"/>
      <c r="BDJ16"/>
      <c r="BDK16"/>
      <c r="BDL16"/>
      <c r="BDM16"/>
      <c r="BDN16"/>
      <c r="BDO16"/>
      <c r="BDP16"/>
      <c r="BDQ16"/>
      <c r="BDR16"/>
      <c r="BDS16"/>
      <c r="BDT16"/>
      <c r="BDU16"/>
      <c r="BDV16"/>
      <c r="BDW16"/>
      <c r="BDX16"/>
      <c r="BDY16"/>
      <c r="BDZ16"/>
      <c r="BEA16"/>
      <c r="BEB16"/>
      <c r="BEC16"/>
      <c r="BED16"/>
      <c r="BEE16"/>
      <c r="BEF16"/>
      <c r="BEG16"/>
      <c r="BEH16"/>
      <c r="BEI16"/>
      <c r="BEJ16"/>
      <c r="BEK16"/>
      <c r="BEL16"/>
      <c r="BEM16"/>
      <c r="BEN16"/>
      <c r="BEO16"/>
      <c r="BEP16"/>
      <c r="BEQ16"/>
      <c r="BER16"/>
      <c r="BES16"/>
      <c r="BET16"/>
      <c r="BEU16"/>
      <c r="BEV16"/>
      <c r="BEW16"/>
      <c r="BEX16"/>
      <c r="BEY16"/>
      <c r="BEZ16"/>
      <c r="BFA16"/>
      <c r="BFB16"/>
      <c r="BFC16"/>
      <c r="BFD16"/>
      <c r="BFE16"/>
      <c r="BFF16"/>
      <c r="BFG16"/>
      <c r="BFH16"/>
      <c r="BFI16"/>
      <c r="BFJ16"/>
      <c r="BFK16"/>
      <c r="BFL16"/>
      <c r="BFM16"/>
      <c r="BFN16"/>
      <c r="BFO16"/>
      <c r="BFP16"/>
      <c r="BFQ16"/>
      <c r="BFR16"/>
      <c r="BFS16"/>
      <c r="BFT16"/>
      <c r="BFU16"/>
      <c r="BFV16"/>
      <c r="BFW16"/>
      <c r="BFX16"/>
      <c r="BFY16"/>
      <c r="BFZ16"/>
      <c r="BGA16"/>
      <c r="BGB16"/>
      <c r="BGC16"/>
      <c r="BGD16"/>
      <c r="BGE16"/>
      <c r="BGF16"/>
      <c r="BGG16"/>
      <c r="BGH16"/>
      <c r="BGI16"/>
      <c r="BGJ16"/>
      <c r="BGK16"/>
      <c r="BGL16"/>
      <c r="BGM16"/>
      <c r="BGN16"/>
      <c r="BGO16"/>
      <c r="BGP16"/>
      <c r="BGQ16"/>
      <c r="BGR16"/>
      <c r="BGS16"/>
      <c r="BGT16"/>
      <c r="BGU16"/>
      <c r="BGV16"/>
      <c r="BGW16"/>
      <c r="BGX16"/>
      <c r="BGY16"/>
      <c r="BGZ16"/>
      <c r="BHA16"/>
      <c r="BHB16"/>
      <c r="BHC16"/>
      <c r="BHD16"/>
      <c r="BHE16"/>
      <c r="BHF16"/>
      <c r="BHG16"/>
      <c r="BHH16"/>
      <c r="BHI16"/>
      <c r="BHJ16"/>
      <c r="BHK16"/>
      <c r="BHL16"/>
      <c r="BHM16"/>
      <c r="BHN16"/>
      <c r="BHO16"/>
      <c r="BHP16"/>
      <c r="BHQ16"/>
      <c r="BHR16"/>
      <c r="BHS16"/>
      <c r="BHT16"/>
      <c r="BHU16"/>
      <c r="BHV16"/>
      <c r="BHW16"/>
      <c r="BHX16"/>
      <c r="BHY16"/>
      <c r="BHZ16"/>
      <c r="BIA16"/>
      <c r="BIB16"/>
      <c r="BIC16"/>
      <c r="BID16"/>
      <c r="BIE16"/>
      <c r="BIF16"/>
      <c r="BIG16"/>
      <c r="BIH16"/>
      <c r="BII16"/>
      <c r="BIJ16"/>
      <c r="BIK16"/>
      <c r="BIL16"/>
      <c r="BIM16"/>
      <c r="BIN16"/>
      <c r="BIO16"/>
      <c r="BIP16"/>
      <c r="BIQ16"/>
      <c r="BIR16"/>
      <c r="BIS16"/>
      <c r="BIT16"/>
      <c r="BIU16"/>
      <c r="BIV16"/>
      <c r="BIW16"/>
      <c r="BIX16"/>
      <c r="BIY16"/>
      <c r="BIZ16"/>
      <c r="BJA16"/>
      <c r="BJB16"/>
      <c r="BJC16"/>
      <c r="BJD16"/>
      <c r="BJE16"/>
      <c r="BJF16"/>
      <c r="BJG16"/>
      <c r="BJH16"/>
      <c r="BJI16"/>
      <c r="BJJ16"/>
      <c r="BJK16"/>
      <c r="BJL16"/>
      <c r="BJM16"/>
      <c r="BJN16"/>
      <c r="BJO16"/>
      <c r="BJP16"/>
      <c r="BJQ16"/>
      <c r="BJR16"/>
      <c r="BJS16"/>
      <c r="BJT16"/>
      <c r="BJU16"/>
      <c r="BJV16"/>
      <c r="BJW16"/>
      <c r="BJX16"/>
      <c r="BJY16"/>
      <c r="BJZ16"/>
      <c r="BKA16"/>
      <c r="BKB16"/>
      <c r="BKC16"/>
      <c r="BKD16"/>
      <c r="BKE16"/>
      <c r="BKF16"/>
      <c r="BKG16"/>
      <c r="BKH16"/>
      <c r="BKI16"/>
      <c r="BKJ16"/>
      <c r="BKK16"/>
      <c r="BKL16"/>
      <c r="BKM16"/>
      <c r="BKN16"/>
      <c r="BKO16"/>
      <c r="BKP16"/>
      <c r="BKQ16"/>
      <c r="BKR16"/>
      <c r="BKS16"/>
      <c r="BKT16"/>
      <c r="BKU16"/>
      <c r="BKV16"/>
      <c r="BKW16"/>
      <c r="BKX16"/>
      <c r="BKY16"/>
      <c r="BKZ16"/>
      <c r="BLA16"/>
      <c r="BLB16"/>
      <c r="BLC16"/>
      <c r="BLD16"/>
      <c r="BLE16"/>
      <c r="BLF16"/>
      <c r="BLG16"/>
      <c r="BLH16"/>
      <c r="BLI16"/>
      <c r="BLJ16"/>
      <c r="BLK16"/>
      <c r="BLL16"/>
      <c r="BLM16"/>
      <c r="BLN16"/>
      <c r="BLO16"/>
      <c r="BLP16"/>
      <c r="BLQ16"/>
      <c r="BLR16"/>
      <c r="BLS16"/>
      <c r="BLT16"/>
      <c r="BLU16"/>
      <c r="BLV16"/>
      <c r="BLW16"/>
      <c r="BLX16"/>
      <c r="BLY16"/>
      <c r="BLZ16"/>
      <c r="BMA16"/>
      <c r="BMB16"/>
      <c r="BMC16"/>
      <c r="BMD16"/>
      <c r="BME16"/>
      <c r="BMF16"/>
      <c r="BMG16"/>
      <c r="BMH16"/>
      <c r="BMI16"/>
      <c r="BMJ16"/>
      <c r="BMK16"/>
      <c r="BML16"/>
      <c r="BMM16"/>
      <c r="BMN16"/>
      <c r="BMO16"/>
      <c r="BMP16"/>
      <c r="BMQ16"/>
      <c r="BMR16"/>
      <c r="BMS16"/>
      <c r="BMT16"/>
      <c r="BMU16"/>
      <c r="BMV16"/>
      <c r="BMW16"/>
      <c r="BMX16"/>
      <c r="BMY16"/>
      <c r="BMZ16"/>
      <c r="BNA16"/>
      <c r="BNB16"/>
      <c r="BNC16"/>
      <c r="BND16"/>
      <c r="BNE16"/>
      <c r="BNF16"/>
      <c r="BNG16"/>
      <c r="BNH16"/>
      <c r="BNI16"/>
      <c r="BNJ16"/>
      <c r="BNK16"/>
      <c r="BNL16"/>
      <c r="BNM16"/>
      <c r="BNN16"/>
      <c r="BNO16"/>
      <c r="BNP16"/>
      <c r="BNQ16"/>
      <c r="BNR16"/>
      <c r="BNS16"/>
      <c r="BNT16"/>
      <c r="BNU16"/>
      <c r="BNV16"/>
      <c r="BNW16"/>
      <c r="BNX16"/>
      <c r="BNY16"/>
      <c r="BNZ16"/>
      <c r="BOA16"/>
      <c r="BOB16"/>
      <c r="BOC16"/>
      <c r="BOD16"/>
      <c r="BOE16"/>
      <c r="BOF16"/>
      <c r="BOG16"/>
      <c r="BOH16"/>
      <c r="BOI16"/>
    </row>
    <row r="17" spans="1:1751" s="32" customFormat="1" ht="75">
      <c r="A17" s="29">
        <v>45326</v>
      </c>
      <c r="B17" s="30" t="s">
        <v>28</v>
      </c>
      <c r="C17" s="33" t="s">
        <v>61</v>
      </c>
      <c r="D17" s="31">
        <v>460.28800000000001</v>
      </c>
      <c r="E17" s="31"/>
      <c r="F17" s="31"/>
      <c r="G17" s="31"/>
      <c r="H17" s="31"/>
      <c r="I17" s="35">
        <f t="shared" si="0"/>
        <v>56.83494596923078</v>
      </c>
      <c r="J17" s="35">
        <f t="shared" si="1"/>
        <v>0</v>
      </c>
      <c r="K17" s="34">
        <f t="shared" si="2"/>
        <v>0</v>
      </c>
      <c r="L17" s="35">
        <f t="shared" si="3"/>
        <v>0</v>
      </c>
      <c r="M17" s="43">
        <f t="shared" si="4"/>
        <v>56.83494596923078</v>
      </c>
      <c r="N17" s="30" t="s">
        <v>30</v>
      </c>
      <c r="O17"/>
      <c r="P17"/>
      <c r="Q17" s="44">
        <v>0</v>
      </c>
      <c r="R17" s="44"/>
      <c r="S17" s="7" t="s">
        <v>30</v>
      </c>
      <c r="T17"/>
      <c r="U17"/>
      <c r="V17" s="44">
        <v>0</v>
      </c>
      <c r="W17" s="44">
        <v>0</v>
      </c>
      <c r="X17" s="7" t="s">
        <v>30</v>
      </c>
      <c r="Y17"/>
      <c r="Z17"/>
      <c r="AA17" t="s">
        <v>54</v>
      </c>
      <c r="AB17" t="s">
        <v>54</v>
      </c>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c r="AUV17"/>
      <c r="AUW17"/>
      <c r="AUX17"/>
      <c r="AUY17"/>
      <c r="AUZ17"/>
      <c r="AVA17"/>
      <c r="AVB17"/>
      <c r="AVC17"/>
      <c r="AVD17"/>
      <c r="AVE17"/>
      <c r="AVF17"/>
      <c r="AVG17"/>
      <c r="AVH17"/>
      <c r="AVI17"/>
      <c r="AVJ17"/>
      <c r="AVK17"/>
      <c r="AVL17"/>
      <c r="AVM17"/>
      <c r="AVN17"/>
      <c r="AVO17"/>
      <c r="AVP17"/>
      <c r="AVQ17"/>
      <c r="AVR17"/>
      <c r="AVS17"/>
      <c r="AVT17"/>
      <c r="AVU17"/>
      <c r="AVV17"/>
      <c r="AVW17"/>
      <c r="AVX17"/>
      <c r="AVY17"/>
      <c r="AVZ17"/>
      <c r="AWA17"/>
      <c r="AWB17"/>
      <c r="AWC17"/>
      <c r="AWD17"/>
      <c r="AWE17"/>
      <c r="AWF17"/>
      <c r="AWG17"/>
      <c r="AWH17"/>
      <c r="AWI17"/>
      <c r="AWJ17"/>
      <c r="AWK17"/>
      <c r="AWL17"/>
      <c r="AWM17"/>
      <c r="AWN17"/>
      <c r="AWO17"/>
      <c r="AWP17"/>
      <c r="AWQ17"/>
      <c r="AWR17"/>
      <c r="AWS17"/>
      <c r="AWT17"/>
      <c r="AWU17"/>
      <c r="AWV17"/>
      <c r="AWW17"/>
      <c r="AWX17"/>
      <c r="AWY17"/>
      <c r="AWZ17"/>
      <c r="AXA17"/>
      <c r="AXB17"/>
      <c r="AXC17"/>
      <c r="AXD17"/>
      <c r="AXE17"/>
      <c r="AXF17"/>
      <c r="AXG17"/>
      <c r="AXH17"/>
      <c r="AXI17"/>
      <c r="AXJ17"/>
      <c r="AXK17"/>
      <c r="AXL17"/>
      <c r="AXM17"/>
      <c r="AXN17"/>
      <c r="AXO17"/>
      <c r="AXP17"/>
      <c r="AXQ17"/>
      <c r="AXR17"/>
      <c r="AXS17"/>
      <c r="AXT17"/>
      <c r="AXU17"/>
      <c r="AXV17"/>
      <c r="AXW17"/>
      <c r="AXX17"/>
      <c r="AXY17"/>
      <c r="AXZ17"/>
      <c r="AYA17"/>
      <c r="AYB17"/>
      <c r="AYC17"/>
      <c r="AYD17"/>
      <c r="AYE17"/>
      <c r="AYF17"/>
      <c r="AYG17"/>
      <c r="AYH17"/>
      <c r="AYI17"/>
      <c r="AYJ17"/>
      <c r="AYK17"/>
      <c r="AYL17"/>
      <c r="AYM17"/>
      <c r="AYN17"/>
      <c r="AYO17"/>
      <c r="AYP17"/>
      <c r="AYQ17"/>
      <c r="AYR17"/>
      <c r="AYS17"/>
      <c r="AYT17"/>
      <c r="AYU17"/>
      <c r="AYV17"/>
      <c r="AYW17"/>
      <c r="AYX17"/>
      <c r="AYY17"/>
      <c r="AYZ17"/>
      <c r="AZA17"/>
      <c r="AZB17"/>
      <c r="AZC17"/>
      <c r="AZD17"/>
      <c r="AZE17"/>
      <c r="AZF17"/>
      <c r="AZG17"/>
      <c r="AZH17"/>
      <c r="AZI17"/>
      <c r="AZJ17"/>
      <c r="AZK17"/>
      <c r="AZL17"/>
      <c r="AZM17"/>
      <c r="AZN17"/>
      <c r="AZO17"/>
      <c r="AZP17"/>
      <c r="AZQ17"/>
      <c r="AZR17"/>
      <c r="AZS17"/>
      <c r="AZT17"/>
      <c r="AZU17"/>
      <c r="AZV17"/>
      <c r="AZW17"/>
      <c r="AZX17"/>
      <c r="AZY17"/>
      <c r="AZZ17"/>
      <c r="BAA17"/>
      <c r="BAB17"/>
      <c r="BAC17"/>
      <c r="BAD17"/>
      <c r="BAE17"/>
      <c r="BAF17"/>
      <c r="BAG17"/>
      <c r="BAH17"/>
      <c r="BAI17"/>
      <c r="BAJ17"/>
      <c r="BAK17"/>
      <c r="BAL17"/>
      <c r="BAM17"/>
      <c r="BAN17"/>
      <c r="BAO17"/>
      <c r="BAP17"/>
      <c r="BAQ17"/>
      <c r="BAR17"/>
      <c r="BAS17"/>
      <c r="BAT17"/>
      <c r="BAU17"/>
      <c r="BAV17"/>
      <c r="BAW17"/>
      <c r="BAX17"/>
      <c r="BAY17"/>
      <c r="BAZ17"/>
      <c r="BBA17"/>
      <c r="BBB17"/>
      <c r="BBC17"/>
      <c r="BBD17"/>
      <c r="BBE17"/>
      <c r="BBF17"/>
      <c r="BBG17"/>
      <c r="BBH17"/>
      <c r="BBI17"/>
      <c r="BBJ17"/>
      <c r="BBK17"/>
      <c r="BBL17"/>
      <c r="BBM17"/>
      <c r="BBN17"/>
      <c r="BBO17"/>
      <c r="BBP17"/>
      <c r="BBQ17"/>
      <c r="BBR17"/>
      <c r="BBS17"/>
      <c r="BBT17"/>
      <c r="BBU17"/>
      <c r="BBV17"/>
      <c r="BBW17"/>
      <c r="BBX17"/>
      <c r="BBY17"/>
      <c r="BBZ17"/>
      <c r="BCA17"/>
      <c r="BCB17"/>
      <c r="BCC17"/>
      <c r="BCD17"/>
      <c r="BCE17"/>
      <c r="BCF17"/>
      <c r="BCG17"/>
      <c r="BCH17"/>
      <c r="BCI17"/>
      <c r="BCJ17"/>
      <c r="BCK17"/>
      <c r="BCL17"/>
      <c r="BCM17"/>
      <c r="BCN17"/>
      <c r="BCO17"/>
      <c r="BCP17"/>
      <c r="BCQ17"/>
      <c r="BCR17"/>
      <c r="BCS17"/>
      <c r="BCT17"/>
      <c r="BCU17"/>
      <c r="BCV17"/>
      <c r="BCW17"/>
      <c r="BCX17"/>
      <c r="BCY17"/>
      <c r="BCZ17"/>
      <c r="BDA17"/>
      <c r="BDB17"/>
      <c r="BDC17"/>
      <c r="BDD17"/>
      <c r="BDE17"/>
      <c r="BDF17"/>
      <c r="BDG17"/>
      <c r="BDH17"/>
      <c r="BDI17"/>
      <c r="BDJ17"/>
      <c r="BDK17"/>
      <c r="BDL17"/>
      <c r="BDM17"/>
      <c r="BDN17"/>
      <c r="BDO17"/>
      <c r="BDP17"/>
      <c r="BDQ17"/>
      <c r="BDR17"/>
      <c r="BDS17"/>
      <c r="BDT17"/>
      <c r="BDU17"/>
      <c r="BDV17"/>
      <c r="BDW17"/>
      <c r="BDX17"/>
      <c r="BDY17"/>
      <c r="BDZ17"/>
      <c r="BEA17"/>
      <c r="BEB17"/>
      <c r="BEC17"/>
      <c r="BED17"/>
      <c r="BEE17"/>
      <c r="BEF17"/>
      <c r="BEG17"/>
      <c r="BEH17"/>
      <c r="BEI17"/>
      <c r="BEJ17"/>
      <c r="BEK17"/>
      <c r="BEL17"/>
      <c r="BEM17"/>
      <c r="BEN17"/>
      <c r="BEO17"/>
      <c r="BEP17"/>
      <c r="BEQ17"/>
      <c r="BER17"/>
      <c r="BES17"/>
      <c r="BET17"/>
      <c r="BEU17"/>
      <c r="BEV17"/>
      <c r="BEW17"/>
      <c r="BEX17"/>
      <c r="BEY17"/>
      <c r="BEZ17"/>
      <c r="BFA17"/>
      <c r="BFB17"/>
      <c r="BFC17"/>
      <c r="BFD17"/>
      <c r="BFE17"/>
      <c r="BFF17"/>
      <c r="BFG17"/>
      <c r="BFH17"/>
      <c r="BFI17"/>
      <c r="BFJ17"/>
      <c r="BFK17"/>
      <c r="BFL17"/>
      <c r="BFM17"/>
      <c r="BFN17"/>
      <c r="BFO17"/>
      <c r="BFP17"/>
      <c r="BFQ17"/>
      <c r="BFR17"/>
      <c r="BFS17"/>
      <c r="BFT17"/>
      <c r="BFU17"/>
      <c r="BFV17"/>
      <c r="BFW17"/>
      <c r="BFX17"/>
      <c r="BFY17"/>
      <c r="BFZ17"/>
      <c r="BGA17"/>
      <c r="BGB17"/>
      <c r="BGC17"/>
      <c r="BGD17"/>
      <c r="BGE17"/>
      <c r="BGF17"/>
      <c r="BGG17"/>
      <c r="BGH17"/>
      <c r="BGI17"/>
      <c r="BGJ17"/>
      <c r="BGK17"/>
      <c r="BGL17"/>
      <c r="BGM17"/>
      <c r="BGN17"/>
      <c r="BGO17"/>
      <c r="BGP17"/>
      <c r="BGQ17"/>
      <c r="BGR17"/>
      <c r="BGS17"/>
      <c r="BGT17"/>
      <c r="BGU17"/>
      <c r="BGV17"/>
      <c r="BGW17"/>
      <c r="BGX17"/>
      <c r="BGY17"/>
      <c r="BGZ17"/>
      <c r="BHA17"/>
      <c r="BHB17"/>
      <c r="BHC17"/>
      <c r="BHD17"/>
      <c r="BHE17"/>
      <c r="BHF17"/>
      <c r="BHG17"/>
      <c r="BHH17"/>
      <c r="BHI17"/>
      <c r="BHJ17"/>
      <c r="BHK17"/>
      <c r="BHL17"/>
      <c r="BHM17"/>
      <c r="BHN17"/>
      <c r="BHO17"/>
      <c r="BHP17"/>
      <c r="BHQ17"/>
      <c r="BHR17"/>
      <c r="BHS17"/>
      <c r="BHT17"/>
      <c r="BHU17"/>
      <c r="BHV17"/>
      <c r="BHW17"/>
      <c r="BHX17"/>
      <c r="BHY17"/>
      <c r="BHZ17"/>
      <c r="BIA17"/>
      <c r="BIB17"/>
      <c r="BIC17"/>
      <c r="BID17"/>
      <c r="BIE17"/>
      <c r="BIF17"/>
      <c r="BIG17"/>
      <c r="BIH17"/>
      <c r="BII17"/>
      <c r="BIJ17"/>
      <c r="BIK17"/>
      <c r="BIL17"/>
      <c r="BIM17"/>
      <c r="BIN17"/>
      <c r="BIO17"/>
      <c r="BIP17"/>
      <c r="BIQ17"/>
      <c r="BIR17"/>
      <c r="BIS17"/>
      <c r="BIT17"/>
      <c r="BIU17"/>
      <c r="BIV17"/>
      <c r="BIW17"/>
      <c r="BIX17"/>
      <c r="BIY17"/>
      <c r="BIZ17"/>
      <c r="BJA17"/>
      <c r="BJB17"/>
      <c r="BJC17"/>
      <c r="BJD17"/>
      <c r="BJE17"/>
      <c r="BJF17"/>
      <c r="BJG17"/>
      <c r="BJH17"/>
      <c r="BJI17"/>
      <c r="BJJ17"/>
      <c r="BJK17"/>
      <c r="BJL17"/>
      <c r="BJM17"/>
      <c r="BJN17"/>
      <c r="BJO17"/>
      <c r="BJP17"/>
      <c r="BJQ17"/>
      <c r="BJR17"/>
      <c r="BJS17"/>
      <c r="BJT17"/>
      <c r="BJU17"/>
      <c r="BJV17"/>
      <c r="BJW17"/>
      <c r="BJX17"/>
      <c r="BJY17"/>
      <c r="BJZ17"/>
      <c r="BKA17"/>
      <c r="BKB17"/>
      <c r="BKC17"/>
      <c r="BKD17"/>
      <c r="BKE17"/>
      <c r="BKF17"/>
      <c r="BKG17"/>
      <c r="BKH17"/>
      <c r="BKI17"/>
      <c r="BKJ17"/>
      <c r="BKK17"/>
      <c r="BKL17"/>
      <c r="BKM17"/>
      <c r="BKN17"/>
      <c r="BKO17"/>
      <c r="BKP17"/>
      <c r="BKQ17"/>
      <c r="BKR17"/>
      <c r="BKS17"/>
      <c r="BKT17"/>
      <c r="BKU17"/>
      <c r="BKV17"/>
      <c r="BKW17"/>
      <c r="BKX17"/>
      <c r="BKY17"/>
      <c r="BKZ17"/>
      <c r="BLA17"/>
      <c r="BLB17"/>
      <c r="BLC17"/>
      <c r="BLD17"/>
      <c r="BLE17"/>
      <c r="BLF17"/>
      <c r="BLG17"/>
      <c r="BLH17"/>
      <c r="BLI17"/>
      <c r="BLJ17"/>
      <c r="BLK17"/>
      <c r="BLL17"/>
      <c r="BLM17"/>
      <c r="BLN17"/>
      <c r="BLO17"/>
      <c r="BLP17"/>
      <c r="BLQ17"/>
      <c r="BLR17"/>
      <c r="BLS17"/>
      <c r="BLT17"/>
      <c r="BLU17"/>
      <c r="BLV17"/>
      <c r="BLW17"/>
      <c r="BLX17"/>
      <c r="BLY17"/>
      <c r="BLZ17"/>
      <c r="BMA17"/>
      <c r="BMB17"/>
      <c r="BMC17"/>
      <c r="BMD17"/>
      <c r="BME17"/>
      <c r="BMF17"/>
      <c r="BMG17"/>
      <c r="BMH17"/>
      <c r="BMI17"/>
      <c r="BMJ17"/>
      <c r="BMK17"/>
      <c r="BML17"/>
      <c r="BMM17"/>
      <c r="BMN17"/>
      <c r="BMO17"/>
      <c r="BMP17"/>
      <c r="BMQ17"/>
      <c r="BMR17"/>
      <c r="BMS17"/>
      <c r="BMT17"/>
      <c r="BMU17"/>
      <c r="BMV17"/>
      <c r="BMW17"/>
      <c r="BMX17"/>
      <c r="BMY17"/>
      <c r="BMZ17"/>
      <c r="BNA17"/>
      <c r="BNB17"/>
      <c r="BNC17"/>
      <c r="BND17"/>
      <c r="BNE17"/>
      <c r="BNF17"/>
      <c r="BNG17"/>
      <c r="BNH17"/>
      <c r="BNI17"/>
      <c r="BNJ17"/>
      <c r="BNK17"/>
      <c r="BNL17"/>
      <c r="BNM17"/>
      <c r="BNN17"/>
      <c r="BNO17"/>
      <c r="BNP17"/>
      <c r="BNQ17"/>
      <c r="BNR17"/>
      <c r="BNS17"/>
      <c r="BNT17"/>
      <c r="BNU17"/>
      <c r="BNV17"/>
      <c r="BNW17"/>
      <c r="BNX17"/>
      <c r="BNY17"/>
      <c r="BNZ17"/>
      <c r="BOA17"/>
      <c r="BOB17"/>
      <c r="BOC17"/>
      <c r="BOD17"/>
      <c r="BOE17"/>
      <c r="BOF17"/>
      <c r="BOG17"/>
      <c r="BOH17"/>
      <c r="BOI17"/>
    </row>
    <row r="18" spans="1:1751" s="32" customFormat="1" ht="75">
      <c r="A18" s="29">
        <v>45327</v>
      </c>
      <c r="B18" s="33" t="s">
        <v>66</v>
      </c>
      <c r="C18" s="33" t="s">
        <v>61</v>
      </c>
      <c r="D18" s="31">
        <v>20336.666000000001</v>
      </c>
      <c r="E18" s="31"/>
      <c r="F18" s="31"/>
      <c r="G18" s="31"/>
      <c r="H18" s="31"/>
      <c r="I18" s="35">
        <f t="shared" si="0"/>
        <v>2511.1089433230773</v>
      </c>
      <c r="J18" s="35">
        <f t="shared" si="1"/>
        <v>0</v>
      </c>
      <c r="K18" s="34">
        <f t="shared" si="2"/>
        <v>0</v>
      </c>
      <c r="L18" s="35">
        <f t="shared" si="3"/>
        <v>0</v>
      </c>
      <c r="M18" s="43">
        <f t="shared" si="4"/>
        <v>2511.1089433230773</v>
      </c>
      <c r="N18" s="30" t="s">
        <v>67</v>
      </c>
      <c r="O18"/>
      <c r="P18"/>
      <c r="Q18" s="44">
        <v>80</v>
      </c>
      <c r="R18" s="44">
        <v>0</v>
      </c>
      <c r="S18" s="7" t="s">
        <v>65</v>
      </c>
      <c r="T18"/>
      <c r="U18"/>
      <c r="V18" s="44">
        <v>80</v>
      </c>
      <c r="W18" s="44">
        <v>23</v>
      </c>
      <c r="X18" s="7" t="s">
        <v>65</v>
      </c>
      <c r="Y18"/>
      <c r="Z18"/>
      <c r="AA18" t="s">
        <v>54</v>
      </c>
      <c r="AB18">
        <v>23</v>
      </c>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c r="AUV18"/>
      <c r="AUW18"/>
      <c r="AUX18"/>
      <c r="AUY18"/>
      <c r="AUZ18"/>
      <c r="AVA18"/>
      <c r="AVB18"/>
      <c r="AVC18"/>
      <c r="AVD18"/>
      <c r="AVE18"/>
      <c r="AVF18"/>
      <c r="AVG18"/>
      <c r="AVH18"/>
      <c r="AVI18"/>
      <c r="AVJ18"/>
      <c r="AVK18"/>
      <c r="AVL18"/>
      <c r="AVM18"/>
      <c r="AVN18"/>
      <c r="AVO18"/>
      <c r="AVP18"/>
      <c r="AVQ18"/>
      <c r="AVR18"/>
      <c r="AVS18"/>
      <c r="AVT18"/>
      <c r="AVU18"/>
      <c r="AVV18"/>
      <c r="AVW18"/>
      <c r="AVX18"/>
      <c r="AVY18"/>
      <c r="AVZ18"/>
      <c r="AWA18"/>
      <c r="AWB18"/>
      <c r="AWC18"/>
      <c r="AWD18"/>
      <c r="AWE18"/>
      <c r="AWF18"/>
      <c r="AWG18"/>
      <c r="AWH18"/>
      <c r="AWI18"/>
      <c r="AWJ18"/>
      <c r="AWK18"/>
      <c r="AWL18"/>
      <c r="AWM18"/>
      <c r="AWN18"/>
      <c r="AWO18"/>
      <c r="AWP18"/>
      <c r="AWQ18"/>
      <c r="AWR18"/>
      <c r="AWS18"/>
      <c r="AWT18"/>
      <c r="AWU18"/>
      <c r="AWV18"/>
      <c r="AWW18"/>
      <c r="AWX18"/>
      <c r="AWY18"/>
      <c r="AWZ18"/>
      <c r="AXA18"/>
      <c r="AXB18"/>
      <c r="AXC18"/>
      <c r="AXD18"/>
      <c r="AXE18"/>
      <c r="AXF18"/>
      <c r="AXG18"/>
      <c r="AXH18"/>
      <c r="AXI18"/>
      <c r="AXJ18"/>
      <c r="AXK18"/>
      <c r="AXL18"/>
      <c r="AXM18"/>
      <c r="AXN18"/>
      <c r="AXO18"/>
      <c r="AXP18"/>
      <c r="AXQ18"/>
      <c r="AXR18"/>
      <c r="AXS18"/>
      <c r="AXT18"/>
      <c r="AXU18"/>
      <c r="AXV18"/>
      <c r="AXW18"/>
      <c r="AXX18"/>
      <c r="AXY18"/>
      <c r="AXZ18"/>
      <c r="AYA18"/>
      <c r="AYB18"/>
      <c r="AYC18"/>
      <c r="AYD18"/>
      <c r="AYE18"/>
      <c r="AYF18"/>
      <c r="AYG18"/>
      <c r="AYH18"/>
      <c r="AYI18"/>
      <c r="AYJ18"/>
      <c r="AYK18"/>
      <c r="AYL18"/>
      <c r="AYM18"/>
      <c r="AYN18"/>
      <c r="AYO18"/>
      <c r="AYP18"/>
      <c r="AYQ18"/>
      <c r="AYR18"/>
      <c r="AYS18"/>
      <c r="AYT18"/>
      <c r="AYU18"/>
      <c r="AYV18"/>
      <c r="AYW18"/>
      <c r="AYX18"/>
      <c r="AYY18"/>
      <c r="AYZ18"/>
      <c r="AZA18"/>
      <c r="AZB18"/>
      <c r="AZC18"/>
      <c r="AZD18"/>
      <c r="AZE18"/>
      <c r="AZF18"/>
      <c r="AZG18"/>
      <c r="AZH18"/>
      <c r="AZI18"/>
      <c r="AZJ18"/>
      <c r="AZK18"/>
      <c r="AZL18"/>
      <c r="AZM18"/>
      <c r="AZN18"/>
      <c r="AZO18"/>
      <c r="AZP18"/>
      <c r="AZQ18"/>
      <c r="AZR18"/>
      <c r="AZS18"/>
      <c r="AZT18"/>
      <c r="AZU18"/>
      <c r="AZV18"/>
      <c r="AZW18"/>
      <c r="AZX18"/>
      <c r="AZY18"/>
      <c r="AZZ18"/>
      <c r="BAA18"/>
      <c r="BAB18"/>
      <c r="BAC18"/>
      <c r="BAD18"/>
      <c r="BAE18"/>
      <c r="BAF18"/>
      <c r="BAG18"/>
      <c r="BAH18"/>
      <c r="BAI18"/>
      <c r="BAJ18"/>
      <c r="BAK18"/>
      <c r="BAL18"/>
      <c r="BAM18"/>
      <c r="BAN18"/>
      <c r="BAO18"/>
      <c r="BAP18"/>
      <c r="BAQ18"/>
      <c r="BAR18"/>
      <c r="BAS18"/>
      <c r="BAT18"/>
      <c r="BAU18"/>
      <c r="BAV18"/>
      <c r="BAW18"/>
      <c r="BAX18"/>
      <c r="BAY18"/>
      <c r="BAZ18"/>
      <c r="BBA18"/>
      <c r="BBB18"/>
      <c r="BBC18"/>
      <c r="BBD18"/>
      <c r="BBE18"/>
      <c r="BBF18"/>
      <c r="BBG18"/>
      <c r="BBH18"/>
      <c r="BBI18"/>
      <c r="BBJ18"/>
      <c r="BBK18"/>
      <c r="BBL18"/>
      <c r="BBM18"/>
      <c r="BBN18"/>
      <c r="BBO18"/>
      <c r="BBP18"/>
      <c r="BBQ18"/>
      <c r="BBR18"/>
      <c r="BBS18"/>
      <c r="BBT18"/>
      <c r="BBU18"/>
      <c r="BBV18"/>
      <c r="BBW18"/>
      <c r="BBX18"/>
      <c r="BBY18"/>
      <c r="BBZ18"/>
      <c r="BCA18"/>
      <c r="BCB18"/>
      <c r="BCC18"/>
      <c r="BCD18"/>
      <c r="BCE18"/>
      <c r="BCF18"/>
      <c r="BCG18"/>
      <c r="BCH18"/>
      <c r="BCI18"/>
      <c r="BCJ18"/>
      <c r="BCK18"/>
      <c r="BCL18"/>
      <c r="BCM18"/>
      <c r="BCN18"/>
      <c r="BCO18"/>
      <c r="BCP18"/>
      <c r="BCQ18"/>
      <c r="BCR18"/>
      <c r="BCS18"/>
      <c r="BCT18"/>
      <c r="BCU18"/>
      <c r="BCV18"/>
      <c r="BCW18"/>
      <c r="BCX18"/>
      <c r="BCY18"/>
      <c r="BCZ18"/>
      <c r="BDA18"/>
      <c r="BDB18"/>
      <c r="BDC18"/>
      <c r="BDD18"/>
      <c r="BDE18"/>
      <c r="BDF18"/>
      <c r="BDG18"/>
      <c r="BDH18"/>
      <c r="BDI18"/>
      <c r="BDJ18"/>
      <c r="BDK18"/>
      <c r="BDL18"/>
      <c r="BDM18"/>
      <c r="BDN18"/>
      <c r="BDO18"/>
      <c r="BDP18"/>
      <c r="BDQ18"/>
      <c r="BDR18"/>
      <c r="BDS18"/>
      <c r="BDT18"/>
      <c r="BDU18"/>
      <c r="BDV18"/>
      <c r="BDW18"/>
      <c r="BDX18"/>
      <c r="BDY18"/>
      <c r="BDZ18"/>
      <c r="BEA18"/>
      <c r="BEB18"/>
      <c r="BEC18"/>
      <c r="BED18"/>
      <c r="BEE18"/>
      <c r="BEF18"/>
      <c r="BEG18"/>
      <c r="BEH18"/>
      <c r="BEI18"/>
      <c r="BEJ18"/>
      <c r="BEK18"/>
      <c r="BEL18"/>
      <c r="BEM18"/>
      <c r="BEN18"/>
      <c r="BEO18"/>
      <c r="BEP18"/>
      <c r="BEQ18"/>
      <c r="BER18"/>
      <c r="BES18"/>
      <c r="BET18"/>
      <c r="BEU18"/>
      <c r="BEV18"/>
      <c r="BEW18"/>
      <c r="BEX18"/>
      <c r="BEY18"/>
      <c r="BEZ18"/>
      <c r="BFA18"/>
      <c r="BFB18"/>
      <c r="BFC18"/>
      <c r="BFD18"/>
      <c r="BFE18"/>
      <c r="BFF18"/>
      <c r="BFG18"/>
      <c r="BFH18"/>
      <c r="BFI18"/>
      <c r="BFJ18"/>
      <c r="BFK18"/>
      <c r="BFL18"/>
      <c r="BFM18"/>
      <c r="BFN18"/>
      <c r="BFO18"/>
      <c r="BFP18"/>
      <c r="BFQ18"/>
      <c r="BFR18"/>
      <c r="BFS18"/>
      <c r="BFT18"/>
      <c r="BFU18"/>
      <c r="BFV18"/>
      <c r="BFW18"/>
      <c r="BFX18"/>
      <c r="BFY18"/>
      <c r="BFZ18"/>
      <c r="BGA18"/>
      <c r="BGB18"/>
      <c r="BGC18"/>
      <c r="BGD18"/>
      <c r="BGE18"/>
      <c r="BGF18"/>
      <c r="BGG18"/>
      <c r="BGH18"/>
      <c r="BGI18"/>
      <c r="BGJ18"/>
      <c r="BGK18"/>
      <c r="BGL18"/>
      <c r="BGM18"/>
      <c r="BGN18"/>
      <c r="BGO18"/>
      <c r="BGP18"/>
      <c r="BGQ18"/>
      <c r="BGR18"/>
      <c r="BGS18"/>
      <c r="BGT18"/>
      <c r="BGU18"/>
      <c r="BGV18"/>
      <c r="BGW18"/>
      <c r="BGX18"/>
      <c r="BGY18"/>
      <c r="BGZ18"/>
      <c r="BHA18"/>
      <c r="BHB18"/>
      <c r="BHC18"/>
      <c r="BHD18"/>
      <c r="BHE18"/>
      <c r="BHF18"/>
      <c r="BHG18"/>
      <c r="BHH18"/>
      <c r="BHI18"/>
      <c r="BHJ18"/>
      <c r="BHK18"/>
      <c r="BHL18"/>
      <c r="BHM18"/>
      <c r="BHN18"/>
      <c r="BHO18"/>
      <c r="BHP18"/>
      <c r="BHQ18"/>
      <c r="BHR18"/>
      <c r="BHS18"/>
      <c r="BHT18"/>
      <c r="BHU18"/>
      <c r="BHV18"/>
      <c r="BHW18"/>
      <c r="BHX18"/>
      <c r="BHY18"/>
      <c r="BHZ18"/>
      <c r="BIA18"/>
      <c r="BIB18"/>
      <c r="BIC18"/>
      <c r="BID18"/>
      <c r="BIE18"/>
      <c r="BIF18"/>
      <c r="BIG18"/>
      <c r="BIH18"/>
      <c r="BII18"/>
      <c r="BIJ18"/>
      <c r="BIK18"/>
      <c r="BIL18"/>
      <c r="BIM18"/>
      <c r="BIN18"/>
      <c r="BIO18"/>
      <c r="BIP18"/>
      <c r="BIQ18"/>
      <c r="BIR18"/>
      <c r="BIS18"/>
      <c r="BIT18"/>
      <c r="BIU18"/>
      <c r="BIV18"/>
      <c r="BIW18"/>
      <c r="BIX18"/>
      <c r="BIY18"/>
      <c r="BIZ18"/>
      <c r="BJA18"/>
      <c r="BJB18"/>
      <c r="BJC18"/>
      <c r="BJD18"/>
      <c r="BJE18"/>
      <c r="BJF18"/>
      <c r="BJG18"/>
      <c r="BJH18"/>
      <c r="BJI18"/>
      <c r="BJJ18"/>
      <c r="BJK18"/>
      <c r="BJL18"/>
      <c r="BJM18"/>
      <c r="BJN18"/>
      <c r="BJO18"/>
      <c r="BJP18"/>
      <c r="BJQ18"/>
      <c r="BJR18"/>
      <c r="BJS18"/>
      <c r="BJT18"/>
      <c r="BJU18"/>
      <c r="BJV18"/>
      <c r="BJW18"/>
      <c r="BJX18"/>
      <c r="BJY18"/>
      <c r="BJZ18"/>
      <c r="BKA18"/>
      <c r="BKB18"/>
      <c r="BKC18"/>
      <c r="BKD18"/>
      <c r="BKE18"/>
      <c r="BKF18"/>
      <c r="BKG18"/>
      <c r="BKH18"/>
      <c r="BKI18"/>
      <c r="BKJ18"/>
      <c r="BKK18"/>
      <c r="BKL18"/>
      <c r="BKM18"/>
      <c r="BKN18"/>
      <c r="BKO18"/>
      <c r="BKP18"/>
      <c r="BKQ18"/>
      <c r="BKR18"/>
      <c r="BKS18"/>
      <c r="BKT18"/>
      <c r="BKU18"/>
      <c r="BKV18"/>
      <c r="BKW18"/>
      <c r="BKX18"/>
      <c r="BKY18"/>
      <c r="BKZ18"/>
      <c r="BLA18"/>
      <c r="BLB18"/>
      <c r="BLC18"/>
      <c r="BLD18"/>
      <c r="BLE18"/>
      <c r="BLF18"/>
      <c r="BLG18"/>
      <c r="BLH18"/>
      <c r="BLI18"/>
      <c r="BLJ18"/>
      <c r="BLK18"/>
      <c r="BLL18"/>
      <c r="BLM18"/>
      <c r="BLN18"/>
      <c r="BLO18"/>
      <c r="BLP18"/>
      <c r="BLQ18"/>
      <c r="BLR18"/>
      <c r="BLS18"/>
      <c r="BLT18"/>
      <c r="BLU18"/>
      <c r="BLV18"/>
      <c r="BLW18"/>
      <c r="BLX18"/>
      <c r="BLY18"/>
      <c r="BLZ18"/>
      <c r="BMA18"/>
      <c r="BMB18"/>
      <c r="BMC18"/>
      <c r="BMD18"/>
      <c r="BME18"/>
      <c r="BMF18"/>
      <c r="BMG18"/>
      <c r="BMH18"/>
      <c r="BMI18"/>
      <c r="BMJ18"/>
      <c r="BMK18"/>
      <c r="BML18"/>
      <c r="BMM18"/>
      <c r="BMN18"/>
      <c r="BMO18"/>
      <c r="BMP18"/>
      <c r="BMQ18"/>
      <c r="BMR18"/>
      <c r="BMS18"/>
      <c r="BMT18"/>
      <c r="BMU18"/>
      <c r="BMV18"/>
      <c r="BMW18"/>
      <c r="BMX18"/>
      <c r="BMY18"/>
      <c r="BMZ18"/>
      <c r="BNA18"/>
      <c r="BNB18"/>
      <c r="BNC18"/>
      <c r="BND18"/>
      <c r="BNE18"/>
      <c r="BNF18"/>
      <c r="BNG18"/>
      <c r="BNH18"/>
      <c r="BNI18"/>
      <c r="BNJ18"/>
      <c r="BNK18"/>
      <c r="BNL18"/>
      <c r="BNM18"/>
      <c r="BNN18"/>
      <c r="BNO18"/>
      <c r="BNP18"/>
      <c r="BNQ18"/>
      <c r="BNR18"/>
      <c r="BNS18"/>
      <c r="BNT18"/>
      <c r="BNU18"/>
      <c r="BNV18"/>
      <c r="BNW18"/>
      <c r="BNX18"/>
      <c r="BNY18"/>
      <c r="BNZ18"/>
      <c r="BOA18"/>
      <c r="BOB18"/>
      <c r="BOC18"/>
      <c r="BOD18"/>
      <c r="BOE18"/>
      <c r="BOF18"/>
      <c r="BOG18"/>
      <c r="BOH18"/>
      <c r="BOI18"/>
    </row>
    <row r="19" spans="1:1751" ht="75">
      <c r="A19" s="4">
        <v>45328</v>
      </c>
      <c r="B19" s="9" t="s">
        <v>68</v>
      </c>
      <c r="C19" s="12" t="s">
        <v>69</v>
      </c>
      <c r="D19" s="17">
        <f>'[1]Record Sheet'!$AG$469</f>
        <v>25791.81400000014</v>
      </c>
      <c r="E19" s="17">
        <v>93726</v>
      </c>
      <c r="F19" s="17">
        <v>854</v>
      </c>
      <c r="G19" s="17"/>
      <c r="H19" s="17"/>
      <c r="I19" s="36">
        <f t="shared" si="0"/>
        <v>3184.6938332923251</v>
      </c>
      <c r="J19" s="36">
        <f t="shared" si="1"/>
        <v>2797.7211000000002</v>
      </c>
      <c r="K19" s="34">
        <f t="shared" si="2"/>
        <v>433.56923076923078</v>
      </c>
      <c r="L19" s="36">
        <f t="shared" si="3"/>
        <v>960.75</v>
      </c>
      <c r="M19" s="13">
        <f t="shared" si="4"/>
        <v>7376.7341640615559</v>
      </c>
      <c r="N19" s="15" t="s">
        <v>67</v>
      </c>
      <c r="Q19" s="44">
        <v>102</v>
      </c>
      <c r="R19" s="44"/>
      <c r="S19" s="7" t="s">
        <v>65</v>
      </c>
      <c r="V19" s="44">
        <v>102</v>
      </c>
      <c r="W19" s="44">
        <v>15</v>
      </c>
      <c r="X19" s="7" t="s">
        <v>67</v>
      </c>
      <c r="AA19">
        <v>75</v>
      </c>
      <c r="AB19">
        <v>33</v>
      </c>
    </row>
    <row r="20" spans="1:1751" ht="90">
      <c r="A20" s="4">
        <v>45329</v>
      </c>
      <c r="B20" s="9" t="s">
        <v>70</v>
      </c>
      <c r="C20" s="12" t="s">
        <v>71</v>
      </c>
      <c r="D20" s="17">
        <f>'[1]Record Sheet'!$AG$470</f>
        <v>24865.633999999845</v>
      </c>
      <c r="E20" s="17">
        <v>70638</v>
      </c>
      <c r="F20" s="17">
        <v>769</v>
      </c>
      <c r="G20" s="17"/>
      <c r="H20" s="17"/>
      <c r="I20" s="36">
        <f t="shared" si="0"/>
        <v>3070.3319766769041</v>
      </c>
      <c r="J20" s="36">
        <f t="shared" si="1"/>
        <v>2108.5443000000005</v>
      </c>
      <c r="K20" s="34">
        <f t="shared" si="2"/>
        <v>390.4153846153846</v>
      </c>
      <c r="L20" s="36">
        <f t="shared" si="3"/>
        <v>865.125</v>
      </c>
      <c r="M20" s="13">
        <f t="shared" si="4"/>
        <v>6434.41666129229</v>
      </c>
      <c r="N20" s="15" t="s">
        <v>67</v>
      </c>
      <c r="Q20" s="44">
        <v>102</v>
      </c>
      <c r="R20" s="44"/>
      <c r="S20" s="7" t="s">
        <v>65</v>
      </c>
      <c r="V20" s="44">
        <v>102</v>
      </c>
      <c r="W20" s="44"/>
      <c r="X20" s="7" t="s">
        <v>65</v>
      </c>
      <c r="AA20">
        <v>71</v>
      </c>
      <c r="AB20">
        <v>30</v>
      </c>
    </row>
    <row r="21" spans="1:1751" ht="90">
      <c r="A21" s="4">
        <v>45330</v>
      </c>
      <c r="B21" s="9" t="s">
        <v>72</v>
      </c>
      <c r="C21" s="12" t="s">
        <v>73</v>
      </c>
      <c r="D21" s="17">
        <f>'[1]Record Sheet'!$AG$471</f>
        <v>23996.479999999981</v>
      </c>
      <c r="E21" s="17">
        <v>64964</v>
      </c>
      <c r="F21" s="17">
        <v>754</v>
      </c>
      <c r="G21" s="17"/>
      <c r="H21" s="17"/>
      <c r="I21" s="36">
        <f t="shared" si="0"/>
        <v>2963.0115150769211</v>
      </c>
      <c r="J21" s="36">
        <f t="shared" si="1"/>
        <v>1939.1754000000001</v>
      </c>
      <c r="K21" s="34">
        <f t="shared" si="2"/>
        <v>382.8</v>
      </c>
      <c r="L21" s="36">
        <f t="shared" si="3"/>
        <v>848.25</v>
      </c>
      <c r="M21" s="13">
        <f t="shared" si="4"/>
        <v>6133.2369150769218</v>
      </c>
      <c r="N21" s="15" t="s">
        <v>67</v>
      </c>
      <c r="Q21" s="44">
        <v>91</v>
      </c>
      <c r="R21" s="44"/>
      <c r="S21" s="7" t="s">
        <v>65</v>
      </c>
      <c r="V21" s="44">
        <v>91</v>
      </c>
      <c r="W21" s="44"/>
      <c r="X21" s="7" t="s">
        <v>65</v>
      </c>
      <c r="AA21" s="23">
        <v>65</v>
      </c>
      <c r="AB21" s="23">
        <v>29</v>
      </c>
    </row>
    <row r="22" spans="1:1751" ht="135">
      <c r="A22" s="4">
        <v>45331</v>
      </c>
      <c r="B22" s="9" t="s">
        <v>74</v>
      </c>
      <c r="C22" s="12" t="s">
        <v>71</v>
      </c>
      <c r="D22" s="17">
        <f>'[1]Record Sheet'!$AG$472</f>
        <v>23293.599999999584</v>
      </c>
      <c r="E22" s="17">
        <v>61973</v>
      </c>
      <c r="F22" s="17">
        <v>735</v>
      </c>
      <c r="G22" s="17"/>
      <c r="H22" s="17"/>
      <c r="I22" s="36">
        <f t="shared" si="0"/>
        <v>2876.2220553845646</v>
      </c>
      <c r="J22" s="36">
        <f t="shared" si="1"/>
        <v>1849.8940500000001</v>
      </c>
      <c r="K22" s="34">
        <f t="shared" si="2"/>
        <v>373.15384615384613</v>
      </c>
      <c r="L22" s="36">
        <f t="shared" si="3"/>
        <v>826.875</v>
      </c>
      <c r="M22" s="13">
        <f t="shared" si="4"/>
        <v>5926.1449515384102</v>
      </c>
      <c r="N22" s="15" t="s">
        <v>67</v>
      </c>
      <c r="Q22" s="44">
        <v>101</v>
      </c>
      <c r="R22" s="44"/>
      <c r="S22" s="7" t="s">
        <v>65</v>
      </c>
      <c r="V22" s="44">
        <v>101</v>
      </c>
      <c r="W22" s="44"/>
      <c r="X22" s="7" t="s">
        <v>65</v>
      </c>
      <c r="AA22">
        <v>126</v>
      </c>
      <c r="AB22">
        <v>26</v>
      </c>
    </row>
    <row r="23" spans="1:1751" ht="135">
      <c r="A23" s="4">
        <v>45332</v>
      </c>
      <c r="B23" s="9" t="s">
        <v>75</v>
      </c>
      <c r="C23" s="12" t="s">
        <v>73</v>
      </c>
      <c r="D23" s="17">
        <f>'[1]Record Sheet'!$AG$473</f>
        <v>24466.540000000183</v>
      </c>
      <c r="E23" s="17">
        <v>58878</v>
      </c>
      <c r="F23" s="17">
        <v>706</v>
      </c>
      <c r="G23" s="17"/>
      <c r="H23" s="17"/>
      <c r="I23" s="36">
        <f t="shared" si="0"/>
        <v>3021.0530775384841</v>
      </c>
      <c r="J23" s="36">
        <f t="shared" si="1"/>
        <v>1757.5083000000002</v>
      </c>
      <c r="K23" s="34">
        <f t="shared" si="2"/>
        <v>358.43076923076922</v>
      </c>
      <c r="L23" s="36">
        <f t="shared" si="3"/>
        <v>794.25</v>
      </c>
      <c r="M23" s="13">
        <f t="shared" si="4"/>
        <v>5931.2421467692538</v>
      </c>
      <c r="N23" s="15" t="s">
        <v>67</v>
      </c>
      <c r="Q23" s="44">
        <v>109</v>
      </c>
      <c r="R23" s="44"/>
      <c r="S23" s="7" t="s">
        <v>65</v>
      </c>
      <c r="V23" s="44">
        <v>109</v>
      </c>
      <c r="W23" s="44"/>
      <c r="X23" s="7" t="s">
        <v>65</v>
      </c>
      <c r="AA23">
        <v>81</v>
      </c>
      <c r="AB23">
        <v>25</v>
      </c>
    </row>
    <row r="24" spans="1:1751" ht="135">
      <c r="A24" s="4">
        <v>45333</v>
      </c>
      <c r="B24" s="9" t="s">
        <v>76</v>
      </c>
      <c r="C24" s="12" t="s">
        <v>77</v>
      </c>
      <c r="D24" s="17">
        <f>'[1]Record Sheet'!$AG$474</f>
        <v>24306.641999999687</v>
      </c>
      <c r="E24" s="17">
        <v>63194</v>
      </c>
      <c r="F24" s="17">
        <v>788</v>
      </c>
      <c r="G24" s="17"/>
      <c r="H24" s="17"/>
      <c r="I24" s="36">
        <f t="shared" si="0"/>
        <v>3001.3093644922692</v>
      </c>
      <c r="J24" s="36">
        <f t="shared" si="1"/>
        <v>1886.3409000000001</v>
      </c>
      <c r="K24" s="34">
        <f t="shared" si="2"/>
        <v>400.06153846153848</v>
      </c>
      <c r="L24" s="36">
        <f t="shared" si="3"/>
        <v>886.5</v>
      </c>
      <c r="M24" s="13">
        <f t="shared" si="4"/>
        <v>6174.2118029538078</v>
      </c>
      <c r="N24" s="15" t="s">
        <v>67</v>
      </c>
      <c r="Q24" s="44">
        <v>102</v>
      </c>
      <c r="R24" s="44"/>
      <c r="S24" s="7" t="s">
        <v>65</v>
      </c>
      <c r="V24" s="44">
        <v>102</v>
      </c>
      <c r="W24" s="44"/>
      <c r="X24" s="7" t="s">
        <v>65</v>
      </c>
      <c r="AA24">
        <v>135</v>
      </c>
      <c r="AB24">
        <v>23</v>
      </c>
    </row>
    <row r="25" spans="1:1751" ht="135">
      <c r="A25" s="4">
        <v>45334</v>
      </c>
      <c r="B25" s="5" t="s">
        <v>78</v>
      </c>
      <c r="C25" s="12" t="s">
        <v>79</v>
      </c>
      <c r="D25" s="17">
        <f>'[1]Record Sheet'!$AG$475</f>
        <v>25533.62480700903</v>
      </c>
      <c r="E25" s="17">
        <v>57546</v>
      </c>
      <c r="F25" s="17">
        <v>668</v>
      </c>
      <c r="G25" s="17"/>
      <c r="H25" s="17"/>
      <c r="I25" s="36">
        <f t="shared" si="0"/>
        <v>3152.8134261700689</v>
      </c>
      <c r="J25" s="36">
        <f t="shared" si="1"/>
        <v>1717.7481</v>
      </c>
      <c r="K25" s="34">
        <f t="shared" si="2"/>
        <v>339.13846153846151</v>
      </c>
      <c r="L25" s="36">
        <f t="shared" si="3"/>
        <v>751.5</v>
      </c>
      <c r="M25" s="13">
        <f t="shared" si="4"/>
        <v>5961.19998770853</v>
      </c>
      <c r="N25" s="15" t="s">
        <v>33</v>
      </c>
      <c r="Q25" s="44">
        <v>95</v>
      </c>
      <c r="R25" s="44"/>
      <c r="S25" s="7" t="s">
        <v>65</v>
      </c>
      <c r="V25" s="44">
        <v>95</v>
      </c>
      <c r="W25" s="44"/>
      <c r="X25" s="7" t="s">
        <v>65</v>
      </c>
      <c r="AA25">
        <v>99</v>
      </c>
      <c r="AB25">
        <v>25</v>
      </c>
    </row>
    <row r="26" spans="1:1751" ht="195">
      <c r="A26" s="4">
        <v>45335</v>
      </c>
      <c r="B26" s="5" t="s">
        <v>80</v>
      </c>
      <c r="C26" s="12" t="s">
        <v>81</v>
      </c>
      <c r="D26" s="17">
        <v>24638.613000000001</v>
      </c>
      <c r="E26" s="17">
        <v>58166</v>
      </c>
      <c r="F26" s="17">
        <v>770</v>
      </c>
      <c r="G26" s="17"/>
      <c r="H26" s="17"/>
      <c r="I26" s="36">
        <f t="shared" si="0"/>
        <v>3042.3001221230775</v>
      </c>
      <c r="J26" s="36">
        <f t="shared" si="1"/>
        <v>1736.2551000000001</v>
      </c>
      <c r="K26" s="34">
        <f t="shared" si="2"/>
        <v>390.92307692307691</v>
      </c>
      <c r="L26" s="36">
        <f t="shared" si="3"/>
        <v>866.25</v>
      </c>
      <c r="M26" s="13">
        <f>SUM(I26:L26)</f>
        <v>6035.7282990461545</v>
      </c>
      <c r="N26" s="15" t="s">
        <v>33</v>
      </c>
      <c r="Q26" s="44">
        <v>91</v>
      </c>
      <c r="R26" s="44"/>
      <c r="S26" s="7" t="s">
        <v>65</v>
      </c>
      <c r="V26" s="44">
        <v>91</v>
      </c>
      <c r="W26" s="44"/>
      <c r="X26" s="7" t="s">
        <v>65</v>
      </c>
      <c r="AA26" s="23">
        <v>41</v>
      </c>
      <c r="AB26" s="23">
        <v>27</v>
      </c>
    </row>
    <row r="27" spans="1:1751" ht="195">
      <c r="A27" s="4">
        <v>45336</v>
      </c>
      <c r="B27" s="5" t="s">
        <v>82</v>
      </c>
      <c r="C27" s="12" t="s">
        <v>79</v>
      </c>
      <c r="D27" s="17">
        <v>25046.413</v>
      </c>
      <c r="E27" s="17">
        <v>57611</v>
      </c>
      <c r="F27" s="17">
        <v>746</v>
      </c>
      <c r="G27" s="17"/>
      <c r="H27" s="17"/>
      <c r="I27" s="36">
        <f t="shared" si="0"/>
        <v>3092.6540113538463</v>
      </c>
      <c r="J27" s="36">
        <f t="shared" si="1"/>
        <v>1719.6883499999999</v>
      </c>
      <c r="K27" s="34">
        <f t="shared" si="2"/>
        <v>378.73846153846154</v>
      </c>
      <c r="L27" s="36">
        <f t="shared" si="3"/>
        <v>839.25</v>
      </c>
      <c r="M27" s="13">
        <f t="shared" si="4"/>
        <v>6030.3308228923079</v>
      </c>
      <c r="N27" s="15" t="s">
        <v>33</v>
      </c>
      <c r="Q27" s="44">
        <v>85</v>
      </c>
      <c r="R27" s="44"/>
      <c r="S27" s="7" t="s">
        <v>65</v>
      </c>
      <c r="V27" s="44">
        <v>85</v>
      </c>
      <c r="W27" s="44"/>
      <c r="X27" s="7" t="s">
        <v>65</v>
      </c>
      <c r="AA27">
        <v>82</v>
      </c>
      <c r="AB27">
        <v>30</v>
      </c>
    </row>
    <row r="28" spans="1:1751" ht="200.25" customHeight="1">
      <c r="A28" s="4">
        <v>45337</v>
      </c>
      <c r="B28" s="5" t="s">
        <v>83</v>
      </c>
      <c r="C28" s="12" t="s">
        <v>84</v>
      </c>
      <c r="D28" s="17">
        <v>23864.542132707851</v>
      </c>
      <c r="E28" s="17">
        <v>54224</v>
      </c>
      <c r="F28" s="17">
        <v>711</v>
      </c>
      <c r="G28" s="17"/>
      <c r="H28" s="17"/>
      <c r="I28" s="36">
        <f t="shared" si="0"/>
        <v>2946.7202331863573</v>
      </c>
      <c r="J28" s="36">
        <f t="shared" si="1"/>
        <v>1618.5863999999999</v>
      </c>
      <c r="K28" s="34">
        <f t="shared" si="2"/>
        <v>360.96923076923076</v>
      </c>
      <c r="L28" s="36">
        <f t="shared" si="3"/>
        <v>799.875</v>
      </c>
      <c r="M28" s="13">
        <f t="shared" si="4"/>
        <v>5726.1508639555886</v>
      </c>
      <c r="N28" s="15" t="s">
        <v>33</v>
      </c>
      <c r="Q28" s="44">
        <v>91</v>
      </c>
      <c r="R28" s="44"/>
      <c r="S28" s="7" t="s">
        <v>65</v>
      </c>
      <c r="V28" s="44">
        <v>91</v>
      </c>
      <c r="W28" s="44"/>
      <c r="X28" s="7" t="s">
        <v>65</v>
      </c>
      <c r="AA28">
        <v>74</v>
      </c>
      <c r="AB28">
        <v>28</v>
      </c>
    </row>
    <row r="29" spans="1:1751" ht="75">
      <c r="A29" s="4">
        <v>45338</v>
      </c>
      <c r="B29" s="15" t="s">
        <v>60</v>
      </c>
      <c r="C29" s="12" t="s">
        <v>85</v>
      </c>
      <c r="D29" s="17">
        <v>3074.5772652761575</v>
      </c>
      <c r="E29" s="17">
        <v>1719</v>
      </c>
      <c r="F29" s="17">
        <v>0</v>
      </c>
      <c r="G29" s="17"/>
      <c r="H29" s="17"/>
      <c r="I29" s="36">
        <f t="shared" si="0"/>
        <v>379.63934047856065</v>
      </c>
      <c r="J29" s="36">
        <f t="shared" si="1"/>
        <v>51.312150000000003</v>
      </c>
      <c r="K29" s="34">
        <f t="shared" si="2"/>
        <v>0</v>
      </c>
      <c r="L29" s="36">
        <f t="shared" si="3"/>
        <v>0</v>
      </c>
      <c r="M29" s="13">
        <f t="shared" si="4"/>
        <v>430.95149047856069</v>
      </c>
      <c r="N29" s="15" t="s">
        <v>60</v>
      </c>
      <c r="Q29" s="44">
        <v>0</v>
      </c>
      <c r="R29" s="44"/>
      <c r="S29" s="7" t="s">
        <v>30</v>
      </c>
      <c r="V29" s="44">
        <v>0</v>
      </c>
      <c r="W29" s="44"/>
      <c r="X29" s="7" t="s">
        <v>30</v>
      </c>
    </row>
    <row r="30" spans="1:1751" ht="75">
      <c r="A30" s="4">
        <v>45339</v>
      </c>
      <c r="B30" s="15" t="s">
        <v>60</v>
      </c>
      <c r="C30" s="12" t="s">
        <v>85</v>
      </c>
      <c r="D30" s="17">
        <v>592.38399999958347</v>
      </c>
      <c r="E30" s="17">
        <v>0</v>
      </c>
      <c r="F30" s="17">
        <v>0</v>
      </c>
      <c r="G30" s="17"/>
      <c r="H30" s="17"/>
      <c r="I30" s="36">
        <f t="shared" si="0"/>
        <v>73.145753599948563</v>
      </c>
      <c r="J30" s="36">
        <f t="shared" si="1"/>
        <v>0</v>
      </c>
      <c r="K30" s="34">
        <f t="shared" si="2"/>
        <v>0</v>
      </c>
      <c r="L30" s="36">
        <f t="shared" si="3"/>
        <v>0</v>
      </c>
      <c r="M30" s="13">
        <f t="shared" si="4"/>
        <v>73.145753599948563</v>
      </c>
      <c r="N30" s="15" t="s">
        <v>60</v>
      </c>
      <c r="Q30" s="44">
        <v>0</v>
      </c>
      <c r="R30" s="44"/>
      <c r="S30" s="7" t="s">
        <v>30</v>
      </c>
      <c r="V30" s="44">
        <v>0</v>
      </c>
      <c r="W30" s="44"/>
      <c r="X30" s="7" t="s">
        <v>30</v>
      </c>
    </row>
    <row r="31" spans="1:1751" ht="75">
      <c r="A31" s="4">
        <v>45340</v>
      </c>
      <c r="B31" s="15" t="s">
        <v>86</v>
      </c>
      <c r="C31" s="12" t="s">
        <v>85</v>
      </c>
      <c r="D31" s="17">
        <v>654.30400000059308</v>
      </c>
      <c r="E31" s="17">
        <v>0</v>
      </c>
      <c r="F31" s="17">
        <v>0</v>
      </c>
      <c r="G31" s="17"/>
      <c r="H31" s="17"/>
      <c r="I31" s="36">
        <f t="shared" si="0"/>
        <v>80.791444676996321</v>
      </c>
      <c r="J31" s="36">
        <f t="shared" si="1"/>
        <v>0</v>
      </c>
      <c r="K31" s="34">
        <f t="shared" si="2"/>
        <v>0</v>
      </c>
      <c r="L31" s="36">
        <f t="shared" si="3"/>
        <v>0</v>
      </c>
      <c r="M31" s="13">
        <f t="shared" si="4"/>
        <v>80.791444676996321</v>
      </c>
      <c r="N31" s="15" t="s">
        <v>60</v>
      </c>
      <c r="Q31" s="44">
        <v>0</v>
      </c>
      <c r="R31" s="44"/>
      <c r="S31" s="7" t="s">
        <v>30</v>
      </c>
      <c r="V31" s="44">
        <v>0</v>
      </c>
      <c r="W31" s="44"/>
      <c r="X31" s="7" t="s">
        <v>30</v>
      </c>
    </row>
    <row r="32" spans="1:1751" ht="75">
      <c r="A32" s="4">
        <v>45341</v>
      </c>
      <c r="B32" s="5" t="s">
        <v>87</v>
      </c>
      <c r="C32" s="12" t="s">
        <v>88</v>
      </c>
      <c r="D32" s="17">
        <v>2660.3150000000001</v>
      </c>
      <c r="E32" s="17">
        <v>0</v>
      </c>
      <c r="F32" s="17">
        <v>11</v>
      </c>
      <c r="G32" s="17"/>
      <c r="H32" s="17"/>
      <c r="I32" s="36">
        <f t="shared" si="0"/>
        <v>328.48751061538462</v>
      </c>
      <c r="J32" s="36">
        <f t="shared" si="1"/>
        <v>0</v>
      </c>
      <c r="K32" s="34">
        <f t="shared" si="2"/>
        <v>5.5846153846153843</v>
      </c>
      <c r="L32" s="36">
        <f t="shared" si="3"/>
        <v>12.375</v>
      </c>
      <c r="M32" s="13">
        <f t="shared" si="4"/>
        <v>346.44712600000003</v>
      </c>
      <c r="N32" s="15" t="s">
        <v>53</v>
      </c>
      <c r="Q32" s="44">
        <v>0</v>
      </c>
      <c r="R32" s="44"/>
      <c r="S32" s="7" t="s">
        <v>30</v>
      </c>
      <c r="V32" s="44">
        <v>0</v>
      </c>
      <c r="W32" s="44"/>
      <c r="X32" s="7" t="s">
        <v>30</v>
      </c>
    </row>
    <row r="33" spans="1:28" ht="75">
      <c r="A33" s="4">
        <v>45342</v>
      </c>
      <c r="B33" s="15" t="s">
        <v>60</v>
      </c>
      <c r="C33" s="12" t="s">
        <v>85</v>
      </c>
      <c r="D33" s="17">
        <v>556.1600000000908</v>
      </c>
      <c r="E33" s="48">
        <v>0</v>
      </c>
      <c r="F33" s="48">
        <v>0</v>
      </c>
      <c r="G33" s="48"/>
      <c r="H33" s="48"/>
      <c r="I33" s="36">
        <f t="shared" si="0"/>
        <v>68.672925538472754</v>
      </c>
      <c r="J33" s="36">
        <f t="shared" si="1"/>
        <v>0</v>
      </c>
      <c r="K33" s="34">
        <f t="shared" si="2"/>
        <v>0</v>
      </c>
      <c r="L33" s="36">
        <f t="shared" si="3"/>
        <v>0</v>
      </c>
      <c r="M33" s="13">
        <f t="shared" si="4"/>
        <v>68.672925538472754</v>
      </c>
      <c r="N33" s="15" t="s">
        <v>60</v>
      </c>
      <c r="Q33" s="44">
        <v>0</v>
      </c>
      <c r="R33" s="44"/>
      <c r="S33" s="7" t="s">
        <v>30</v>
      </c>
      <c r="V33" s="44">
        <v>0</v>
      </c>
      <c r="W33" s="44"/>
      <c r="X33" s="7" t="s">
        <v>30</v>
      </c>
    </row>
    <row r="34" spans="1:28" ht="75">
      <c r="A34" s="4">
        <v>45343</v>
      </c>
      <c r="B34" s="12" t="s">
        <v>89</v>
      </c>
      <c r="C34" s="12" t="s">
        <v>90</v>
      </c>
      <c r="D34" s="17">
        <v>2758.386</v>
      </c>
      <c r="E34" s="48">
        <v>0</v>
      </c>
      <c r="F34" s="48">
        <v>0</v>
      </c>
      <c r="G34" s="48"/>
      <c r="H34" s="48"/>
      <c r="I34" s="36">
        <f t="shared" si="0"/>
        <v>340.59701593846154</v>
      </c>
      <c r="J34" s="36">
        <f t="shared" si="1"/>
        <v>0</v>
      </c>
      <c r="K34" s="34">
        <f t="shared" si="2"/>
        <v>0</v>
      </c>
      <c r="L34" s="36">
        <f t="shared" si="3"/>
        <v>0</v>
      </c>
      <c r="M34" s="13">
        <f t="shared" si="4"/>
        <v>340.59701593846154</v>
      </c>
      <c r="N34" s="15" t="s">
        <v>53</v>
      </c>
      <c r="Q34" s="44">
        <v>0</v>
      </c>
      <c r="R34" s="44"/>
      <c r="S34" s="7" t="s">
        <v>30</v>
      </c>
      <c r="V34" s="44">
        <v>0</v>
      </c>
      <c r="W34" s="44"/>
      <c r="X34" s="7" t="s">
        <v>30</v>
      </c>
    </row>
    <row r="35" spans="1:28" ht="75">
      <c r="A35" s="4">
        <v>45344</v>
      </c>
      <c r="B35" s="15" t="s">
        <v>60</v>
      </c>
      <c r="C35" s="12" t="s">
        <v>85</v>
      </c>
      <c r="D35" s="17">
        <v>550.91199999969831</v>
      </c>
      <c r="E35" s="48">
        <v>0</v>
      </c>
      <c r="F35" s="48">
        <v>0</v>
      </c>
      <c r="G35" s="48"/>
      <c r="H35" s="48"/>
      <c r="I35" s="36">
        <f t="shared" si="0"/>
        <v>68.024918646116603</v>
      </c>
      <c r="J35" s="36">
        <f t="shared" si="1"/>
        <v>0</v>
      </c>
      <c r="K35" s="34">
        <f t="shared" si="2"/>
        <v>0</v>
      </c>
      <c r="L35" s="36">
        <f t="shared" si="3"/>
        <v>0</v>
      </c>
      <c r="M35" s="13">
        <f t="shared" si="4"/>
        <v>68.024918646116603</v>
      </c>
      <c r="N35" s="15" t="s">
        <v>60</v>
      </c>
      <c r="Q35" s="44">
        <v>0</v>
      </c>
      <c r="R35" s="44"/>
      <c r="S35" s="7" t="s">
        <v>30</v>
      </c>
      <c r="V35" s="44">
        <v>0</v>
      </c>
      <c r="W35" s="44"/>
      <c r="X35" s="7" t="s">
        <v>30</v>
      </c>
    </row>
    <row r="36" spans="1:28" ht="75">
      <c r="A36" s="4">
        <v>45345</v>
      </c>
      <c r="B36" s="15" t="s">
        <v>60</v>
      </c>
      <c r="C36" s="12" t="s">
        <v>85</v>
      </c>
      <c r="D36" s="17">
        <v>636.54399999995803</v>
      </c>
      <c r="E36" s="48">
        <v>0</v>
      </c>
      <c r="F36" s="48">
        <v>0</v>
      </c>
      <c r="G36" s="48"/>
      <c r="H36" s="48"/>
      <c r="I36" s="36">
        <f t="shared" si="0"/>
        <v>78.59849452307175</v>
      </c>
      <c r="J36" s="36">
        <f t="shared" si="1"/>
        <v>0</v>
      </c>
      <c r="K36" s="34">
        <f t="shared" si="2"/>
        <v>0</v>
      </c>
      <c r="L36" s="36">
        <f t="shared" si="3"/>
        <v>0</v>
      </c>
      <c r="M36" s="13">
        <f t="shared" si="4"/>
        <v>78.59849452307175</v>
      </c>
      <c r="N36" s="15" t="s">
        <v>60</v>
      </c>
      <c r="Q36" s="44">
        <v>0</v>
      </c>
      <c r="R36" s="44"/>
      <c r="S36" s="7" t="s">
        <v>30</v>
      </c>
      <c r="V36" s="44">
        <v>0</v>
      </c>
      <c r="W36" s="44"/>
      <c r="X36" s="7" t="s">
        <v>30</v>
      </c>
    </row>
    <row r="37" spans="1:28" ht="75">
      <c r="A37" s="4">
        <v>45346</v>
      </c>
      <c r="B37" s="12" t="s">
        <v>89</v>
      </c>
      <c r="C37" s="12" t="s">
        <v>91</v>
      </c>
      <c r="D37" s="17">
        <v>2882.2979999999998</v>
      </c>
      <c r="E37" s="48">
        <v>0</v>
      </c>
      <c r="F37" s="48">
        <v>0</v>
      </c>
      <c r="G37" s="48"/>
      <c r="H37" s="48"/>
      <c r="I37" s="36">
        <f t="shared" si="0"/>
        <v>355.89728843076927</v>
      </c>
      <c r="J37" s="36">
        <f t="shared" si="1"/>
        <v>0</v>
      </c>
      <c r="K37" s="34">
        <f t="shared" si="2"/>
        <v>0</v>
      </c>
      <c r="L37" s="36">
        <f t="shared" si="3"/>
        <v>0</v>
      </c>
      <c r="M37" s="13">
        <f t="shared" si="4"/>
        <v>355.89728843076927</v>
      </c>
      <c r="N37" s="15" t="s">
        <v>53</v>
      </c>
      <c r="Q37" s="44">
        <v>0</v>
      </c>
      <c r="R37" s="44"/>
      <c r="S37" s="7" t="s">
        <v>30</v>
      </c>
      <c r="V37" s="44">
        <v>0</v>
      </c>
      <c r="W37" s="44"/>
      <c r="X37" s="7" t="s">
        <v>30</v>
      </c>
    </row>
    <row r="38" spans="1:28" ht="75">
      <c r="A38" s="4">
        <v>45347</v>
      </c>
      <c r="B38" s="15" t="s">
        <v>60</v>
      </c>
      <c r="C38" s="12" t="s">
        <v>85</v>
      </c>
      <c r="D38" s="17">
        <v>647.16800000041985</v>
      </c>
      <c r="E38" s="48">
        <v>0</v>
      </c>
      <c r="F38" s="48">
        <v>0</v>
      </c>
      <c r="G38" s="48"/>
      <c r="H38" s="48"/>
      <c r="I38" s="36">
        <f t="shared" si="0"/>
        <v>79.910313353898005</v>
      </c>
      <c r="J38" s="36">
        <f t="shared" si="1"/>
        <v>0</v>
      </c>
      <c r="K38" s="34">
        <f t="shared" si="2"/>
        <v>0</v>
      </c>
      <c r="L38" s="36">
        <f t="shared" si="3"/>
        <v>0</v>
      </c>
      <c r="M38" s="13">
        <f t="shared" si="4"/>
        <v>79.910313353898005</v>
      </c>
      <c r="N38" s="15" t="s">
        <v>60</v>
      </c>
      <c r="Q38" s="44">
        <v>0</v>
      </c>
      <c r="R38" s="44"/>
      <c r="S38" s="7" t="s">
        <v>30</v>
      </c>
      <c r="V38" s="44">
        <v>0</v>
      </c>
      <c r="W38" s="44"/>
      <c r="X38" s="7" t="s">
        <v>30</v>
      </c>
    </row>
    <row r="39" spans="1:28" ht="225">
      <c r="A39" s="4">
        <v>45348</v>
      </c>
      <c r="B39" s="37" t="s">
        <v>92</v>
      </c>
      <c r="C39" s="12" t="s">
        <v>93</v>
      </c>
      <c r="D39" s="17">
        <v>18878.118005257373</v>
      </c>
      <c r="E39" s="48">
        <v>48646</v>
      </c>
      <c r="F39" s="48">
        <v>619</v>
      </c>
      <c r="G39" s="48"/>
      <c r="H39" s="48"/>
      <c r="I39" s="36">
        <f t="shared" si="0"/>
        <v>2331.0119247722414</v>
      </c>
      <c r="J39" s="36">
        <f t="shared" si="1"/>
        <v>1452.0831000000001</v>
      </c>
      <c r="K39" s="34">
        <f t="shared" si="2"/>
        <v>314.26153846153846</v>
      </c>
      <c r="L39" s="36">
        <f t="shared" si="3"/>
        <v>696.375</v>
      </c>
      <c r="M39" s="13">
        <f t="shared" si="4"/>
        <v>4793.7315632337795</v>
      </c>
      <c r="N39" s="15" t="s">
        <v>33</v>
      </c>
      <c r="Q39" s="40">
        <v>76</v>
      </c>
      <c r="R39" s="40"/>
      <c r="S39" s="7" t="s">
        <v>65</v>
      </c>
      <c r="V39" s="40">
        <v>76</v>
      </c>
      <c r="W39" s="40"/>
      <c r="X39" s="7" t="s">
        <v>65</v>
      </c>
      <c r="AA39">
        <v>86</v>
      </c>
      <c r="AB39">
        <v>25</v>
      </c>
    </row>
    <row r="40" spans="1:28" ht="225">
      <c r="A40" s="4">
        <v>45349</v>
      </c>
      <c r="B40" s="37" t="s">
        <v>94</v>
      </c>
      <c r="C40" s="12" t="s">
        <v>95</v>
      </c>
      <c r="D40" s="17">
        <v>24152.960053941366</v>
      </c>
      <c r="E40" s="48">
        <v>45156</v>
      </c>
      <c r="F40" s="48">
        <v>586</v>
      </c>
      <c r="G40" s="48"/>
      <c r="H40" s="48"/>
      <c r="I40" s="36">
        <f t="shared" si="0"/>
        <v>2982.333190660514</v>
      </c>
      <c r="J40" s="36">
        <f t="shared" si="1"/>
        <v>1347.9066</v>
      </c>
      <c r="K40" s="34">
        <f t="shared" si="2"/>
        <v>297.50769230769231</v>
      </c>
      <c r="L40" s="36">
        <f t="shared" si="3"/>
        <v>659.25</v>
      </c>
      <c r="M40" s="13">
        <f t="shared" si="4"/>
        <v>5286.997482968206</v>
      </c>
      <c r="N40" s="15" t="s">
        <v>33</v>
      </c>
      <c r="Q40" s="40">
        <v>122</v>
      </c>
      <c r="R40" s="40"/>
      <c r="S40" s="7" t="s">
        <v>67</v>
      </c>
      <c r="V40" s="40">
        <v>122</v>
      </c>
      <c r="W40" s="40"/>
      <c r="X40" s="7" t="s">
        <v>67</v>
      </c>
      <c r="AA40">
        <v>91</v>
      </c>
      <c r="AB40">
        <v>23</v>
      </c>
    </row>
    <row r="41" spans="1:28" ht="225">
      <c r="A41" s="4">
        <v>45350</v>
      </c>
      <c r="B41" s="37" t="s">
        <v>96</v>
      </c>
      <c r="C41" s="12" t="s">
        <v>97</v>
      </c>
      <c r="D41" s="17">
        <v>23146.557187011222</v>
      </c>
      <c r="E41" s="17">
        <v>43425</v>
      </c>
      <c r="F41" s="17">
        <v>506</v>
      </c>
      <c r="G41" s="17"/>
      <c r="H41" s="17"/>
      <c r="I41" s="36">
        <f t="shared" si="0"/>
        <v>2858.0656612761859</v>
      </c>
      <c r="J41" s="36">
        <f t="shared" si="1"/>
        <v>1296.2362499999999</v>
      </c>
      <c r="K41" s="34">
        <f t="shared" si="2"/>
        <v>256.89230769230767</v>
      </c>
      <c r="L41" s="36">
        <f t="shared" si="3"/>
        <v>569.25</v>
      </c>
      <c r="M41" s="13">
        <f t="shared" si="4"/>
        <v>4980.4442189684933</v>
      </c>
      <c r="N41" s="15" t="s">
        <v>33</v>
      </c>
      <c r="Q41" s="40">
        <v>111</v>
      </c>
      <c r="R41" s="40"/>
      <c r="S41" s="45" t="s">
        <v>98</v>
      </c>
      <c r="T41" s="38"/>
      <c r="V41" s="40">
        <v>111</v>
      </c>
      <c r="W41" s="40"/>
      <c r="X41" s="45" t="s">
        <v>98</v>
      </c>
      <c r="AA41">
        <v>91</v>
      </c>
      <c r="AB41">
        <v>14</v>
      </c>
    </row>
    <row r="42" spans="1:28" ht="180" customHeight="1">
      <c r="A42" s="4">
        <v>45351</v>
      </c>
      <c r="B42" s="37" t="s">
        <v>99</v>
      </c>
      <c r="C42" s="12" t="s">
        <v>100</v>
      </c>
      <c r="D42" s="41">
        <v>23402.136999999999</v>
      </c>
      <c r="E42" s="17">
        <v>37187</v>
      </c>
      <c r="F42" s="17">
        <v>416</v>
      </c>
      <c r="G42" s="17"/>
      <c r="H42" s="17"/>
      <c r="I42" s="36">
        <f t="shared" si="0"/>
        <v>2889.6238701846155</v>
      </c>
      <c r="J42" s="36">
        <f t="shared" si="1"/>
        <v>1110.0319500000001</v>
      </c>
      <c r="K42" s="34">
        <f t="shared" si="2"/>
        <v>211.2</v>
      </c>
      <c r="L42" s="36">
        <f t="shared" si="3"/>
        <v>468.00000000000006</v>
      </c>
      <c r="M42" s="13">
        <f t="shared" si="4"/>
        <v>4678.8558201846154</v>
      </c>
      <c r="N42" s="15" t="s">
        <v>33</v>
      </c>
      <c r="Q42" s="40">
        <v>128</v>
      </c>
      <c r="R42" s="40"/>
      <c r="S42" s="7" t="s">
        <v>67</v>
      </c>
      <c r="V42" s="40">
        <v>128</v>
      </c>
      <c r="W42" s="40"/>
      <c r="X42" s="7" t="s">
        <v>67</v>
      </c>
      <c r="AA42">
        <v>70</v>
      </c>
      <c r="AB42">
        <v>18</v>
      </c>
    </row>
    <row r="43" spans="1:28" ht="225">
      <c r="A43" s="4">
        <v>45352</v>
      </c>
      <c r="B43" s="37" t="s">
        <v>101</v>
      </c>
      <c r="C43" s="12" t="s">
        <v>102</v>
      </c>
      <c r="D43" s="17">
        <v>23315.921535506335</v>
      </c>
      <c r="E43" s="17">
        <v>43875</v>
      </c>
      <c r="F43" s="17">
        <v>530</v>
      </c>
      <c r="G43" s="17"/>
      <c r="H43" s="17"/>
      <c r="I43" s="36">
        <f t="shared" si="0"/>
        <v>2878.9782499072903</v>
      </c>
      <c r="J43" s="17">
        <f t="shared" si="1"/>
        <v>1309.66875</v>
      </c>
      <c r="K43" s="34">
        <f t="shared" si="2"/>
        <v>269.07692307692309</v>
      </c>
      <c r="L43" s="17">
        <f t="shared" si="3"/>
        <v>596.25</v>
      </c>
      <c r="M43" s="13">
        <f t="shared" si="4"/>
        <v>5053.9739229842135</v>
      </c>
      <c r="N43" s="15" t="s">
        <v>67</v>
      </c>
      <c r="Q43" s="52">
        <v>123</v>
      </c>
      <c r="R43" s="52"/>
      <c r="S43" s="7" t="s">
        <v>67</v>
      </c>
      <c r="V43" s="52">
        <v>123</v>
      </c>
      <c r="W43" s="52"/>
      <c r="X43" s="7" t="s">
        <v>67</v>
      </c>
      <c r="AA43">
        <v>112</v>
      </c>
      <c r="AB43">
        <v>20</v>
      </c>
    </row>
    <row r="44" spans="1:28" ht="225">
      <c r="A44" s="4">
        <v>45353</v>
      </c>
      <c r="B44" s="37" t="s">
        <v>103</v>
      </c>
      <c r="C44" s="12" t="s">
        <v>104</v>
      </c>
      <c r="D44" s="17">
        <v>23047.033194483611</v>
      </c>
      <c r="E44" s="17">
        <v>45897</v>
      </c>
      <c r="F44" s="17">
        <v>601</v>
      </c>
      <c r="G44" s="17"/>
      <c r="H44" s="17"/>
      <c r="I44" s="36">
        <f t="shared" si="0"/>
        <v>2845.7767449065454</v>
      </c>
      <c r="J44" s="39">
        <f t="shared" si="1"/>
        <v>1370.0254500000001</v>
      </c>
      <c r="K44" s="34">
        <f t="shared" si="2"/>
        <v>305.12307692307695</v>
      </c>
      <c r="L44" s="39">
        <f t="shared" si="3"/>
        <v>676.125</v>
      </c>
      <c r="M44" s="13">
        <f t="shared" si="4"/>
        <v>5197.0502718296229</v>
      </c>
      <c r="N44" s="15" t="s">
        <v>33</v>
      </c>
      <c r="Q44" s="52">
        <v>115</v>
      </c>
      <c r="R44" s="52"/>
      <c r="S44" s="7" t="s">
        <v>33</v>
      </c>
      <c r="V44" s="52">
        <v>115</v>
      </c>
      <c r="W44" s="52"/>
      <c r="X44" s="7" t="s">
        <v>33</v>
      </c>
      <c r="AA44">
        <v>99.5</v>
      </c>
      <c r="AB44">
        <v>24</v>
      </c>
    </row>
    <row r="45" spans="1:28" ht="225">
      <c r="A45" s="4">
        <v>45354</v>
      </c>
      <c r="B45" s="49" t="s">
        <v>105</v>
      </c>
      <c r="C45" s="12" t="s">
        <v>106</v>
      </c>
      <c r="D45" s="17">
        <v>22557.197110016255</v>
      </c>
      <c r="E45" s="17">
        <v>49390</v>
      </c>
      <c r="F45" s="17">
        <v>610</v>
      </c>
      <c r="G45" s="17"/>
      <c r="H45" s="17"/>
      <c r="I45" s="36">
        <f t="shared" si="0"/>
        <v>2785.2932923844692</v>
      </c>
      <c r="J45" s="39">
        <f t="shared" si="1"/>
        <v>1474.2915</v>
      </c>
      <c r="K45" s="34">
        <f t="shared" si="2"/>
        <v>309.69230769230768</v>
      </c>
      <c r="L45" s="39">
        <f t="shared" si="3"/>
        <v>686.25</v>
      </c>
      <c r="M45" s="13">
        <f t="shared" si="4"/>
        <v>5255.5271000767771</v>
      </c>
      <c r="N45" s="15" t="s">
        <v>33</v>
      </c>
      <c r="Q45" s="52">
        <v>99</v>
      </c>
      <c r="R45" s="52"/>
      <c r="S45" s="7" t="s">
        <v>33</v>
      </c>
      <c r="V45" s="52">
        <v>99</v>
      </c>
      <c r="W45" s="52"/>
      <c r="X45" s="7" t="s">
        <v>33</v>
      </c>
      <c r="AA45">
        <v>86</v>
      </c>
      <c r="AB45">
        <v>23</v>
      </c>
    </row>
    <row r="46" spans="1:28" ht="262.5" customHeight="1">
      <c r="A46" s="4">
        <v>45355</v>
      </c>
      <c r="B46" s="37" t="s">
        <v>107</v>
      </c>
      <c r="C46" s="12" t="s">
        <v>108</v>
      </c>
      <c r="D46" s="17">
        <v>21072.706749503996</v>
      </c>
      <c r="E46" s="17">
        <v>41567</v>
      </c>
      <c r="F46" s="17">
        <v>502</v>
      </c>
      <c r="G46" s="17"/>
      <c r="H46" s="17"/>
      <c r="I46" s="36">
        <f t="shared" si="0"/>
        <v>2601.9929903310626</v>
      </c>
      <c r="J46" s="39">
        <f t="shared" si="1"/>
        <v>1240.77495</v>
      </c>
      <c r="K46" s="34">
        <f t="shared" si="2"/>
        <v>254.86153846153846</v>
      </c>
      <c r="L46" s="39">
        <f t="shared" si="3"/>
        <v>564.75</v>
      </c>
      <c r="M46" s="13">
        <f t="shared" si="4"/>
        <v>4662.3794787926008</v>
      </c>
      <c r="N46" s="15" t="s">
        <v>33</v>
      </c>
      <c r="Q46" s="52">
        <v>86</v>
      </c>
      <c r="R46" s="52"/>
      <c r="S46" s="7" t="s">
        <v>33</v>
      </c>
      <c r="V46" s="52">
        <v>86</v>
      </c>
      <c r="W46" s="52"/>
      <c r="X46" s="7" t="s">
        <v>33</v>
      </c>
      <c r="AA46">
        <v>83</v>
      </c>
      <c r="AB46">
        <v>23</v>
      </c>
    </row>
    <row r="47" spans="1:28" ht="75">
      <c r="A47" s="4">
        <v>45356</v>
      </c>
      <c r="B47" s="12" t="s">
        <v>109</v>
      </c>
      <c r="C47" s="12" t="s">
        <v>110</v>
      </c>
      <c r="D47" s="17">
        <v>2143.9642271307821</v>
      </c>
      <c r="E47" s="17">
        <v>9497</v>
      </c>
      <c r="F47" s="17">
        <v>17</v>
      </c>
      <c r="G47" s="17"/>
      <c r="H47" s="17"/>
      <c r="I47" s="36">
        <f t="shared" si="0"/>
        <v>264.7301059531024</v>
      </c>
      <c r="J47" s="39">
        <f t="shared" si="1"/>
        <v>283.48545000000001</v>
      </c>
      <c r="K47" s="34">
        <f t="shared" si="2"/>
        <v>8.6307692307692303</v>
      </c>
      <c r="L47" s="39">
        <f t="shared" si="3"/>
        <v>19.125</v>
      </c>
      <c r="M47" s="13">
        <f t="shared" si="4"/>
        <v>575.97132518387173</v>
      </c>
      <c r="N47" s="15" t="s">
        <v>111</v>
      </c>
      <c r="Q47" s="52">
        <v>0</v>
      </c>
      <c r="R47" s="52"/>
      <c r="S47" s="7" t="s">
        <v>30</v>
      </c>
      <c r="V47" s="52">
        <v>0</v>
      </c>
      <c r="W47" s="52"/>
      <c r="X47" s="7" t="s">
        <v>30</v>
      </c>
    </row>
    <row r="48" spans="1:28" ht="75">
      <c r="A48" s="4">
        <v>45357</v>
      </c>
      <c r="B48" s="12" t="s">
        <v>112</v>
      </c>
      <c r="C48" s="12" t="s">
        <v>113</v>
      </c>
      <c r="D48" s="17">
        <v>783.70236342811381</v>
      </c>
      <c r="E48" s="17">
        <v>6</v>
      </c>
      <c r="F48" s="17">
        <v>10</v>
      </c>
      <c r="G48" s="17"/>
      <c r="H48" s="17"/>
      <c r="I48" s="36">
        <f t="shared" si="0"/>
        <v>96.769156444216023</v>
      </c>
      <c r="J48" s="39">
        <f t="shared" si="1"/>
        <v>0.17910000000000001</v>
      </c>
      <c r="K48" s="34">
        <f t="shared" si="2"/>
        <v>5.0769230769230766</v>
      </c>
      <c r="L48" s="39">
        <f t="shared" si="3"/>
        <v>11.25</v>
      </c>
      <c r="M48" s="47">
        <f t="shared" si="4"/>
        <v>113.27517952113911</v>
      </c>
      <c r="N48" s="15" t="s">
        <v>111</v>
      </c>
      <c r="Q48" s="52">
        <v>0</v>
      </c>
      <c r="R48" s="52"/>
      <c r="S48" s="7" t="s">
        <v>30</v>
      </c>
      <c r="V48" s="52">
        <v>0</v>
      </c>
      <c r="W48" s="52"/>
      <c r="X48" s="7" t="s">
        <v>30</v>
      </c>
    </row>
    <row r="49" spans="1:28" ht="75">
      <c r="A49" s="4">
        <v>45358</v>
      </c>
      <c r="B49" s="15" t="s">
        <v>60</v>
      </c>
      <c r="C49" s="12" t="s">
        <v>85</v>
      </c>
      <c r="D49" s="17">
        <v>741.1869082739687</v>
      </c>
      <c r="E49" s="17">
        <v>0</v>
      </c>
      <c r="F49" s="17">
        <v>0</v>
      </c>
      <c r="G49" s="17"/>
      <c r="H49" s="17"/>
      <c r="I49" s="36">
        <f t="shared" si="0"/>
        <v>91.519478858567268</v>
      </c>
      <c r="J49" s="39">
        <f t="shared" si="1"/>
        <v>0</v>
      </c>
      <c r="K49" s="34">
        <f t="shared" si="2"/>
        <v>0</v>
      </c>
      <c r="L49" s="39">
        <f t="shared" si="3"/>
        <v>0</v>
      </c>
      <c r="M49" s="13">
        <f t="shared" si="4"/>
        <v>91.519478858567268</v>
      </c>
      <c r="N49" s="15" t="s">
        <v>111</v>
      </c>
      <c r="Q49" s="52">
        <v>0</v>
      </c>
      <c r="R49" s="52"/>
      <c r="S49" s="7" t="s">
        <v>30</v>
      </c>
      <c r="V49" s="52">
        <v>0</v>
      </c>
      <c r="W49" s="52"/>
      <c r="X49" s="7" t="s">
        <v>30</v>
      </c>
    </row>
    <row r="50" spans="1:28" ht="75">
      <c r="A50" s="4">
        <v>45359</v>
      </c>
      <c r="B50" s="9" t="s">
        <v>114</v>
      </c>
      <c r="C50" s="12" t="s">
        <v>115</v>
      </c>
      <c r="D50" s="17">
        <v>2626.3999471665629</v>
      </c>
      <c r="E50" s="17">
        <v>0</v>
      </c>
      <c r="F50" s="17">
        <v>11</v>
      </c>
      <c r="G50" s="17"/>
      <c r="H50" s="17"/>
      <c r="I50" s="36">
        <f t="shared" si="0"/>
        <v>324.29978424552053</v>
      </c>
      <c r="J50" s="39">
        <f t="shared" si="1"/>
        <v>0</v>
      </c>
      <c r="K50" s="34">
        <f t="shared" si="2"/>
        <v>5.5846153846153843</v>
      </c>
      <c r="L50" s="39">
        <f t="shared" si="3"/>
        <v>12.375</v>
      </c>
      <c r="M50" s="13">
        <f t="shared" si="4"/>
        <v>342.25939963013593</v>
      </c>
      <c r="N50" s="15" t="s">
        <v>33</v>
      </c>
      <c r="Q50" s="52">
        <v>0</v>
      </c>
      <c r="R50" s="52"/>
      <c r="S50" s="7" t="s">
        <v>30</v>
      </c>
      <c r="V50" s="52">
        <v>0</v>
      </c>
      <c r="W50" s="52"/>
      <c r="X50" s="7" t="s">
        <v>30</v>
      </c>
    </row>
    <row r="51" spans="1:28" ht="75">
      <c r="A51" s="4">
        <v>45360</v>
      </c>
      <c r="B51" s="15" t="s">
        <v>60</v>
      </c>
      <c r="C51" s="12" t="s">
        <v>85</v>
      </c>
      <c r="D51" s="17">
        <v>114.22024264438446</v>
      </c>
      <c r="E51" s="15">
        <v>0</v>
      </c>
      <c r="F51" s="15">
        <v>0</v>
      </c>
      <c r="G51" s="15"/>
      <c r="H51" s="15"/>
      <c r="I51" s="36">
        <f t="shared" si="0"/>
        <v>14.103564114828151</v>
      </c>
      <c r="J51" s="39">
        <f t="shared" si="1"/>
        <v>0</v>
      </c>
      <c r="K51" s="34">
        <f t="shared" si="2"/>
        <v>0</v>
      </c>
      <c r="L51" s="39">
        <f t="shared" si="3"/>
        <v>0</v>
      </c>
      <c r="M51" s="13">
        <f t="shared" si="4"/>
        <v>14.103564114828151</v>
      </c>
      <c r="N51" s="15" t="s">
        <v>111</v>
      </c>
      <c r="Q51" s="52">
        <v>0</v>
      </c>
      <c r="R51" s="52"/>
      <c r="S51" s="7" t="s">
        <v>30</v>
      </c>
      <c r="V51" s="52">
        <v>0</v>
      </c>
      <c r="W51" s="52"/>
      <c r="X51" s="7" t="s">
        <v>30</v>
      </c>
    </row>
    <row r="52" spans="1:28" ht="75">
      <c r="A52" s="4">
        <v>45361</v>
      </c>
      <c r="B52" s="15" t="s">
        <v>60</v>
      </c>
      <c r="C52" s="12" t="s">
        <v>85</v>
      </c>
      <c r="D52" s="17">
        <v>162.22189446269834</v>
      </c>
      <c r="E52" s="15">
        <v>0</v>
      </c>
      <c r="F52" s="15">
        <v>0</v>
      </c>
      <c r="G52" s="15"/>
      <c r="H52" s="15"/>
      <c r="I52" s="36">
        <f t="shared" si="0"/>
        <v>20.030660383963337</v>
      </c>
      <c r="J52" s="39">
        <f t="shared" si="1"/>
        <v>0</v>
      </c>
      <c r="K52" s="34">
        <f t="shared" si="2"/>
        <v>0</v>
      </c>
      <c r="L52" s="39">
        <f t="shared" si="3"/>
        <v>0</v>
      </c>
      <c r="M52" s="13">
        <f t="shared" si="4"/>
        <v>20.030660383963337</v>
      </c>
      <c r="N52" s="15" t="s">
        <v>30</v>
      </c>
      <c r="Q52" s="52">
        <v>0</v>
      </c>
      <c r="R52" s="52"/>
      <c r="S52" s="7" t="s">
        <v>30</v>
      </c>
      <c r="V52" s="52">
        <v>0</v>
      </c>
      <c r="W52" s="52"/>
      <c r="X52" s="7" t="s">
        <v>30</v>
      </c>
    </row>
    <row r="53" spans="1:28" ht="75">
      <c r="A53" s="4">
        <v>45362</v>
      </c>
      <c r="B53" s="12" t="s">
        <v>116</v>
      </c>
      <c r="C53" s="12" t="s">
        <v>117</v>
      </c>
      <c r="D53" s="17">
        <v>3566.0573214136248</v>
      </c>
      <c r="E53" s="17">
        <v>0</v>
      </c>
      <c r="F53" s="17">
        <v>7</v>
      </c>
      <c r="G53" s="17"/>
      <c r="H53" s="17"/>
      <c r="I53" s="36">
        <f t="shared" si="0"/>
        <v>440.32578556408856</v>
      </c>
      <c r="J53" s="39">
        <f t="shared" si="1"/>
        <v>0</v>
      </c>
      <c r="K53" s="34">
        <f t="shared" si="2"/>
        <v>3.5538461538461537</v>
      </c>
      <c r="L53" s="39">
        <f t="shared" si="3"/>
        <v>7.875</v>
      </c>
      <c r="M53" s="13">
        <f t="shared" si="4"/>
        <v>451.75463171793473</v>
      </c>
      <c r="N53" s="7" t="s">
        <v>33</v>
      </c>
      <c r="Q53" s="52">
        <v>0</v>
      </c>
      <c r="R53" s="52"/>
      <c r="S53" s="7" t="s">
        <v>30</v>
      </c>
      <c r="V53" s="52">
        <v>0</v>
      </c>
      <c r="W53" s="52"/>
      <c r="X53" s="7" t="s">
        <v>30</v>
      </c>
    </row>
    <row r="54" spans="1:28" ht="75">
      <c r="A54" s="4">
        <v>45363</v>
      </c>
      <c r="B54" s="15" t="s">
        <v>60</v>
      </c>
      <c r="C54" s="12" t="s">
        <v>85</v>
      </c>
      <c r="D54" s="17">
        <v>864.77613198543668</v>
      </c>
      <c r="E54" s="17">
        <v>0</v>
      </c>
      <c r="F54" s="17">
        <v>0</v>
      </c>
      <c r="G54" s="17"/>
      <c r="H54" s="17"/>
      <c r="I54" s="36">
        <f t="shared" si="0"/>
        <v>106.77989592792484</v>
      </c>
      <c r="J54" s="39">
        <f t="shared" si="1"/>
        <v>0</v>
      </c>
      <c r="K54" s="34">
        <f t="shared" si="2"/>
        <v>0</v>
      </c>
      <c r="L54" s="39">
        <f t="shared" si="3"/>
        <v>0</v>
      </c>
      <c r="M54" s="13">
        <f t="shared" si="4"/>
        <v>106.77989592792484</v>
      </c>
      <c r="N54" s="15" t="s">
        <v>30</v>
      </c>
      <c r="Q54" s="52">
        <v>0</v>
      </c>
      <c r="R54" s="52"/>
      <c r="S54" s="7" t="s">
        <v>30</v>
      </c>
      <c r="V54" s="52">
        <v>0</v>
      </c>
      <c r="W54" s="52"/>
      <c r="X54" s="7" t="s">
        <v>30</v>
      </c>
    </row>
    <row r="55" spans="1:28" ht="75">
      <c r="A55" s="4">
        <v>45364</v>
      </c>
      <c r="B55" s="12" t="s">
        <v>118</v>
      </c>
      <c r="C55" s="12" t="s">
        <v>85</v>
      </c>
      <c r="D55" s="17">
        <v>1201.3148936785044</v>
      </c>
      <c r="E55" s="17">
        <v>0</v>
      </c>
      <c r="F55" s="17">
        <v>8</v>
      </c>
      <c r="G55" s="17"/>
      <c r="H55" s="17"/>
      <c r="I55" s="36">
        <f t="shared" si="0"/>
        <v>148.33466671790271</v>
      </c>
      <c r="J55" s="39">
        <f t="shared" si="1"/>
        <v>0</v>
      </c>
      <c r="K55" s="34">
        <f t="shared" si="2"/>
        <v>4.0615384615384613</v>
      </c>
      <c r="L55" s="39">
        <f t="shared" si="3"/>
        <v>9</v>
      </c>
      <c r="M55" s="13">
        <f t="shared" si="4"/>
        <v>161.39620517944115</v>
      </c>
      <c r="N55" s="15" t="s">
        <v>111</v>
      </c>
      <c r="Q55" s="52">
        <v>0</v>
      </c>
      <c r="R55" s="52"/>
      <c r="S55" s="7" t="s">
        <v>30</v>
      </c>
      <c r="V55" s="52">
        <v>0</v>
      </c>
      <c r="W55" s="52"/>
      <c r="X55" s="7" t="s">
        <v>30</v>
      </c>
    </row>
    <row r="56" spans="1:28" ht="180">
      <c r="A56" s="4">
        <v>45365</v>
      </c>
      <c r="B56" s="49" t="s">
        <v>119</v>
      </c>
      <c r="C56" s="12" t="s">
        <v>120</v>
      </c>
      <c r="D56" s="17">
        <v>19583.901610701403</v>
      </c>
      <c r="E56" s="17">
        <v>48141</v>
      </c>
      <c r="F56" s="17">
        <v>535</v>
      </c>
      <c r="G56" s="17"/>
      <c r="H56" s="17"/>
      <c r="I56" s="36">
        <f t="shared" si="0"/>
        <v>2418.1599127306072</v>
      </c>
      <c r="J56" s="39">
        <f t="shared" si="1"/>
        <v>1437.0088499999999</v>
      </c>
      <c r="K56" s="34">
        <f t="shared" si="2"/>
        <v>271.61538461538464</v>
      </c>
      <c r="L56" s="39">
        <f t="shared" si="3"/>
        <v>601.875</v>
      </c>
      <c r="M56" s="13">
        <f t="shared" si="4"/>
        <v>4728.6591473459921</v>
      </c>
      <c r="N56" s="15" t="s">
        <v>33</v>
      </c>
      <c r="Q56" s="52">
        <v>98</v>
      </c>
      <c r="R56" s="52"/>
      <c r="S56" s="7" t="s">
        <v>33</v>
      </c>
      <c r="V56" s="52">
        <v>98</v>
      </c>
      <c r="W56" s="52"/>
      <c r="X56" s="7" t="s">
        <v>33</v>
      </c>
      <c r="AA56" s="23">
        <v>73</v>
      </c>
      <c r="AB56" s="23">
        <v>13</v>
      </c>
    </row>
    <row r="57" spans="1:28" ht="180">
      <c r="A57" s="4">
        <v>45366</v>
      </c>
      <c r="B57" s="49" t="s">
        <v>121</v>
      </c>
      <c r="C57" s="12" t="s">
        <v>122</v>
      </c>
      <c r="D57" s="17">
        <v>22665.263867765403</v>
      </c>
      <c r="E57" s="17">
        <v>43734</v>
      </c>
      <c r="F57" s="17">
        <v>537</v>
      </c>
      <c r="G57" s="17"/>
      <c r="H57" s="17"/>
      <c r="I57" s="36">
        <f t="shared" si="0"/>
        <v>2798.6370431182331</v>
      </c>
      <c r="J57" s="39">
        <f t="shared" si="1"/>
        <v>1305.4599000000001</v>
      </c>
      <c r="K57" s="34">
        <f t="shared" si="2"/>
        <v>272.6307692307692</v>
      </c>
      <c r="L57" s="39">
        <f t="shared" si="3"/>
        <v>604.125</v>
      </c>
      <c r="M57" s="13">
        <f t="shared" si="4"/>
        <v>4980.8527123490021</v>
      </c>
      <c r="N57" s="15" t="s">
        <v>123</v>
      </c>
      <c r="Q57" s="52">
        <v>134</v>
      </c>
      <c r="R57" s="52"/>
      <c r="S57" s="7" t="s">
        <v>67</v>
      </c>
      <c r="V57" s="52">
        <v>134</v>
      </c>
      <c r="W57" s="52"/>
      <c r="X57" s="7" t="s">
        <v>67</v>
      </c>
      <c r="AA57">
        <v>103</v>
      </c>
      <c r="AB57">
        <v>25</v>
      </c>
    </row>
    <row r="58" spans="1:28" ht="165">
      <c r="A58" s="4">
        <v>45367</v>
      </c>
      <c r="B58" s="49" t="s">
        <v>124</v>
      </c>
      <c r="C58" s="12" t="s">
        <v>125</v>
      </c>
      <c r="D58" s="17">
        <v>22865.874803325867</v>
      </c>
      <c r="E58" s="17">
        <v>45298</v>
      </c>
      <c r="F58" s="17">
        <v>537</v>
      </c>
      <c r="G58" s="17"/>
      <c r="H58" s="17"/>
      <c r="I58" s="36">
        <f t="shared" si="0"/>
        <v>2823.4078641768219</v>
      </c>
      <c r="J58" s="39">
        <f t="shared" si="1"/>
        <v>1352.1453000000001</v>
      </c>
      <c r="K58" s="34">
        <f t="shared" si="2"/>
        <v>272.6307692307692</v>
      </c>
      <c r="L58" s="39">
        <f t="shared" si="3"/>
        <v>604.125</v>
      </c>
      <c r="M58" s="13">
        <f t="shared" si="4"/>
        <v>5052.3089334075912</v>
      </c>
      <c r="N58" s="15" t="s">
        <v>123</v>
      </c>
      <c r="Q58" s="52">
        <v>122</v>
      </c>
      <c r="R58" s="52"/>
      <c r="S58" s="7" t="s">
        <v>67</v>
      </c>
      <c r="V58" s="52">
        <v>122</v>
      </c>
      <c r="W58" s="52"/>
      <c r="X58" s="7" t="s">
        <v>67</v>
      </c>
      <c r="AA58">
        <v>140</v>
      </c>
      <c r="AB58">
        <v>23</v>
      </c>
    </row>
    <row r="59" spans="1:28" ht="165">
      <c r="A59" s="4">
        <v>45368</v>
      </c>
      <c r="B59" s="49" t="s">
        <v>126</v>
      </c>
      <c r="C59" s="12" t="s">
        <v>104</v>
      </c>
      <c r="D59" s="17">
        <v>22701.711850798332</v>
      </c>
      <c r="E59" s="17">
        <v>49637</v>
      </c>
      <c r="F59" s="17">
        <v>637</v>
      </c>
      <c r="G59" s="17"/>
      <c r="H59" s="17"/>
      <c r="I59" s="36">
        <f t="shared" si="0"/>
        <v>2803.137527915499</v>
      </c>
      <c r="J59" s="39">
        <f t="shared" si="1"/>
        <v>1481.66445</v>
      </c>
      <c r="K59" s="34">
        <f t="shared" si="2"/>
        <v>323.39999999999998</v>
      </c>
      <c r="L59" s="39">
        <f t="shared" si="3"/>
        <v>716.62500000000011</v>
      </c>
      <c r="M59" s="13">
        <f t="shared" si="4"/>
        <v>5324.8269779154989</v>
      </c>
      <c r="N59" s="15" t="s">
        <v>123</v>
      </c>
      <c r="Q59" s="52">
        <v>119</v>
      </c>
      <c r="R59" s="52"/>
      <c r="S59" s="7" t="s">
        <v>67</v>
      </c>
      <c r="V59" s="52">
        <v>119</v>
      </c>
      <c r="W59" s="52"/>
      <c r="X59" s="7" t="s">
        <v>67</v>
      </c>
      <c r="AA59">
        <v>99</v>
      </c>
      <c r="AB59">
        <v>25</v>
      </c>
    </row>
    <row r="60" spans="1:28" ht="180">
      <c r="A60" s="4">
        <v>45369</v>
      </c>
      <c r="B60" s="49" t="s">
        <v>127</v>
      </c>
      <c r="C60" s="12" t="s">
        <v>128</v>
      </c>
      <c r="D60" s="17">
        <v>22684.033467709574</v>
      </c>
      <c r="E60" s="17">
        <v>42340</v>
      </c>
      <c r="F60" s="17">
        <v>530</v>
      </c>
      <c r="G60" s="17"/>
      <c r="H60" s="17"/>
      <c r="I60" s="36">
        <f t="shared" si="0"/>
        <v>2800.9546555667239</v>
      </c>
      <c r="J60" s="39">
        <f t="shared" si="1"/>
        <v>1263.8490000000002</v>
      </c>
      <c r="K60" s="34">
        <f t="shared" si="2"/>
        <v>269.07692307692309</v>
      </c>
      <c r="L60" s="39">
        <f t="shared" si="3"/>
        <v>596.25</v>
      </c>
      <c r="M60" s="13">
        <f t="shared" si="4"/>
        <v>4930.1305786436469</v>
      </c>
      <c r="N60" s="15" t="s">
        <v>33</v>
      </c>
      <c r="Q60" s="52">
        <v>105</v>
      </c>
      <c r="R60" s="52"/>
      <c r="S60" s="7" t="s">
        <v>33</v>
      </c>
      <c r="V60" s="52">
        <v>105</v>
      </c>
      <c r="W60" s="52"/>
      <c r="X60" s="7" t="s">
        <v>33</v>
      </c>
      <c r="AA60">
        <v>93</v>
      </c>
      <c r="AB60">
        <v>22</v>
      </c>
    </row>
    <row r="61" spans="1:28" ht="165">
      <c r="A61" s="4">
        <v>45370</v>
      </c>
      <c r="B61" s="49" t="s">
        <v>129</v>
      </c>
      <c r="C61" s="12" t="s">
        <v>122</v>
      </c>
      <c r="D61" s="17">
        <v>20878.823154161895</v>
      </c>
      <c r="E61" s="17">
        <v>40399</v>
      </c>
      <c r="F61" s="17">
        <v>472</v>
      </c>
      <c r="G61" s="17"/>
      <c r="H61" s="17"/>
      <c r="I61" s="36">
        <f t="shared" si="0"/>
        <v>2578.0528405431287</v>
      </c>
      <c r="J61" s="39">
        <f t="shared" si="1"/>
        <v>1205.9101500000002</v>
      </c>
      <c r="K61" s="34">
        <f t="shared" si="2"/>
        <v>239.63076923076923</v>
      </c>
      <c r="L61" s="39">
        <f t="shared" si="3"/>
        <v>531</v>
      </c>
      <c r="M61" s="13">
        <f t="shared" si="4"/>
        <v>4554.5937597738975</v>
      </c>
      <c r="N61" s="15" t="s">
        <v>33</v>
      </c>
      <c r="Q61" s="52">
        <v>89</v>
      </c>
      <c r="R61" s="52"/>
      <c r="S61" s="7" t="s">
        <v>33</v>
      </c>
      <c r="V61" s="52">
        <v>89</v>
      </c>
      <c r="W61" s="52"/>
      <c r="X61" s="7" t="s">
        <v>33</v>
      </c>
      <c r="AA61">
        <v>81</v>
      </c>
      <c r="AB61">
        <v>19</v>
      </c>
    </row>
    <row r="62" spans="1:28" ht="75">
      <c r="A62" s="4">
        <v>45371</v>
      </c>
      <c r="B62" s="15" t="s">
        <v>60</v>
      </c>
      <c r="C62" s="12" t="s">
        <v>85</v>
      </c>
      <c r="D62" s="17">
        <v>1477.2551811238725</v>
      </c>
      <c r="E62" s="15">
        <v>2230</v>
      </c>
      <c r="F62" s="15">
        <v>8</v>
      </c>
      <c r="G62" s="15"/>
      <c r="H62" s="15"/>
      <c r="I62" s="36">
        <f t="shared" si="0"/>
        <v>182.40692436461848</v>
      </c>
      <c r="J62" s="39">
        <f t="shared" si="1"/>
        <v>66.5655</v>
      </c>
      <c r="K62" s="34">
        <f t="shared" si="2"/>
        <v>4.0615384615384613</v>
      </c>
      <c r="L62" s="39">
        <f t="shared" si="3"/>
        <v>9</v>
      </c>
      <c r="M62" s="13">
        <f t="shared" si="4"/>
        <v>262.03396282615694</v>
      </c>
      <c r="N62" s="15" t="s">
        <v>111</v>
      </c>
      <c r="Q62" s="52">
        <v>0</v>
      </c>
      <c r="R62" s="52"/>
      <c r="S62" s="7" t="s">
        <v>30</v>
      </c>
      <c r="V62" s="52">
        <v>0</v>
      </c>
      <c r="W62" s="52"/>
      <c r="X62" s="7" t="s">
        <v>30</v>
      </c>
    </row>
    <row r="63" spans="1:28" ht="75">
      <c r="A63" s="4">
        <v>45372</v>
      </c>
      <c r="B63" s="15" t="s">
        <v>130</v>
      </c>
      <c r="C63" s="12" t="s">
        <v>85</v>
      </c>
      <c r="D63" s="17">
        <v>838.32387724095724</v>
      </c>
      <c r="E63" s="15">
        <v>0</v>
      </c>
      <c r="F63" s="15">
        <v>0</v>
      </c>
      <c r="G63" s="15"/>
      <c r="H63" s="15"/>
      <c r="I63" s="36">
        <f t="shared" si="0"/>
        <v>103.51365290362959</v>
      </c>
      <c r="J63" s="39">
        <f t="shared" si="1"/>
        <v>0</v>
      </c>
      <c r="K63" s="34">
        <f t="shared" si="2"/>
        <v>0</v>
      </c>
      <c r="L63" s="39">
        <f t="shared" si="3"/>
        <v>0</v>
      </c>
      <c r="M63" s="13">
        <f t="shared" si="4"/>
        <v>103.51365290362959</v>
      </c>
      <c r="N63" s="15" t="s">
        <v>111</v>
      </c>
      <c r="Q63" s="52">
        <v>0</v>
      </c>
      <c r="R63" s="52"/>
      <c r="S63" s="7" t="s">
        <v>30</v>
      </c>
      <c r="V63" s="52">
        <v>0</v>
      </c>
      <c r="W63" s="52"/>
      <c r="X63" s="7" t="s">
        <v>30</v>
      </c>
    </row>
    <row r="64" spans="1:28" ht="75">
      <c r="A64" s="4">
        <v>45373</v>
      </c>
      <c r="B64" s="12" t="s">
        <v>131</v>
      </c>
      <c r="C64" s="12" t="s">
        <v>132</v>
      </c>
      <c r="D64" s="17">
        <v>2600.9017148848934</v>
      </c>
      <c r="E64" s="15">
        <v>0</v>
      </c>
      <c r="F64" s="15">
        <v>0</v>
      </c>
      <c r="G64" s="15"/>
      <c r="H64" s="15"/>
      <c r="I64" s="36">
        <f t="shared" si="0"/>
        <v>321.1513409794793</v>
      </c>
      <c r="J64" s="39">
        <f t="shared" si="1"/>
        <v>0</v>
      </c>
      <c r="K64" s="34">
        <f t="shared" si="2"/>
        <v>0</v>
      </c>
      <c r="L64" s="39">
        <f t="shared" si="3"/>
        <v>0</v>
      </c>
      <c r="M64" s="13">
        <f t="shared" si="4"/>
        <v>321.1513409794793</v>
      </c>
      <c r="N64" s="15" t="s">
        <v>33</v>
      </c>
      <c r="Q64" s="52">
        <v>0</v>
      </c>
      <c r="R64" s="52"/>
      <c r="S64" s="7" t="s">
        <v>30</v>
      </c>
      <c r="V64" s="52">
        <v>0</v>
      </c>
      <c r="W64" s="52"/>
      <c r="X64" s="7" t="s">
        <v>30</v>
      </c>
    </row>
    <row r="65" spans="1:28" ht="75">
      <c r="A65" s="4">
        <v>45374</v>
      </c>
      <c r="B65" s="15" t="s">
        <v>60</v>
      </c>
      <c r="C65" s="12" t="s">
        <v>85</v>
      </c>
      <c r="D65" s="17">
        <v>494.83999999999992</v>
      </c>
      <c r="E65" s="15">
        <v>0</v>
      </c>
      <c r="F65" s="15">
        <v>0</v>
      </c>
      <c r="G65" s="15"/>
      <c r="H65" s="15"/>
      <c r="I65" s="36">
        <f t="shared" si="0"/>
        <v>61.101320615384608</v>
      </c>
      <c r="J65" s="39">
        <f t="shared" si="1"/>
        <v>0</v>
      </c>
      <c r="K65" s="34">
        <f t="shared" si="2"/>
        <v>0</v>
      </c>
      <c r="L65" s="39">
        <f t="shared" si="3"/>
        <v>0</v>
      </c>
      <c r="M65" s="13">
        <f t="shared" si="4"/>
        <v>61.101320615384608</v>
      </c>
      <c r="N65" s="15" t="s">
        <v>111</v>
      </c>
      <c r="Q65" s="52">
        <v>0</v>
      </c>
      <c r="R65" s="52"/>
      <c r="S65" s="7" t="s">
        <v>30</v>
      </c>
      <c r="V65" s="52">
        <v>0</v>
      </c>
      <c r="W65" s="52"/>
      <c r="X65" s="7" t="s">
        <v>30</v>
      </c>
    </row>
    <row r="66" spans="1:28" ht="75">
      <c r="A66" s="4">
        <v>45375</v>
      </c>
      <c r="B66" s="15" t="s">
        <v>60</v>
      </c>
      <c r="C66" s="12" t="s">
        <v>85</v>
      </c>
      <c r="D66" s="17">
        <v>329.39999999999969</v>
      </c>
      <c r="E66" s="15">
        <v>0</v>
      </c>
      <c r="F66" s="15">
        <v>0</v>
      </c>
      <c r="G66" s="15"/>
      <c r="H66" s="15"/>
      <c r="I66" s="36">
        <f t="shared" si="0"/>
        <v>40.67329846153843</v>
      </c>
      <c r="J66" s="39">
        <f t="shared" si="1"/>
        <v>0</v>
      </c>
      <c r="K66" s="34">
        <f t="shared" si="2"/>
        <v>0</v>
      </c>
      <c r="L66" s="39">
        <f t="shared" si="3"/>
        <v>0</v>
      </c>
      <c r="M66" s="13">
        <f t="shared" si="4"/>
        <v>40.67329846153843</v>
      </c>
      <c r="N66" s="15" t="s">
        <v>111</v>
      </c>
      <c r="Q66" s="52">
        <v>0</v>
      </c>
      <c r="R66" s="52"/>
      <c r="S66" s="7" t="s">
        <v>30</v>
      </c>
      <c r="V66" s="52">
        <v>0</v>
      </c>
      <c r="W66" s="52"/>
      <c r="X66" s="7" t="s">
        <v>30</v>
      </c>
    </row>
    <row r="67" spans="1:28" ht="75">
      <c r="A67" s="4">
        <v>45376</v>
      </c>
      <c r="B67" s="50" t="s">
        <v>133</v>
      </c>
      <c r="C67" s="12" t="s">
        <v>134</v>
      </c>
      <c r="D67" s="17">
        <v>2375.7155104280905</v>
      </c>
      <c r="E67" s="15">
        <v>0</v>
      </c>
      <c r="F67" s="15">
        <v>0</v>
      </c>
      <c r="G67" s="15"/>
      <c r="H67" s="15"/>
      <c r="I67" s="36">
        <f t="shared" ref="I67:I130" si="5">(D67*40.13)/325</f>
        <v>293.34604133378241</v>
      </c>
      <c r="J67" s="39">
        <f t="shared" ref="J67:J130" si="6">(E67/1000)*29.85</f>
        <v>0</v>
      </c>
      <c r="K67" s="34">
        <f t="shared" ref="K67:K130" si="7">(F67*165)/325</f>
        <v>0</v>
      </c>
      <c r="L67" s="39">
        <f t="shared" ref="L67:L130" si="8">(F67*0.9)*1.25</f>
        <v>0</v>
      </c>
      <c r="M67" s="13">
        <f t="shared" ref="M67:M104" si="9">SUM(I67:L67)</f>
        <v>293.34604133378241</v>
      </c>
      <c r="N67" s="15" t="s">
        <v>33</v>
      </c>
      <c r="Q67" s="52">
        <v>0</v>
      </c>
      <c r="R67" s="52"/>
      <c r="S67" s="7" t="s">
        <v>30</v>
      </c>
      <c r="V67" s="52">
        <v>0</v>
      </c>
      <c r="W67" s="52"/>
      <c r="X67" s="7" t="s">
        <v>30</v>
      </c>
    </row>
    <row r="68" spans="1:28" ht="75">
      <c r="A68" s="4">
        <v>45377</v>
      </c>
      <c r="B68" s="15" t="s">
        <v>60</v>
      </c>
      <c r="C68" s="12" t="s">
        <v>85</v>
      </c>
      <c r="D68" s="17">
        <v>654.18565964969105</v>
      </c>
      <c r="E68" s="15">
        <v>0</v>
      </c>
      <c r="F68" s="15">
        <v>0</v>
      </c>
      <c r="G68" s="15"/>
      <c r="H68" s="15"/>
      <c r="I68" s="36">
        <f t="shared" si="5"/>
        <v>80.776832374591081</v>
      </c>
      <c r="J68" s="39">
        <f t="shared" si="6"/>
        <v>0</v>
      </c>
      <c r="K68" s="34">
        <f t="shared" si="7"/>
        <v>0</v>
      </c>
      <c r="L68" s="39">
        <f t="shared" si="8"/>
        <v>0</v>
      </c>
      <c r="M68" s="13">
        <f t="shared" si="9"/>
        <v>80.776832374591081</v>
      </c>
      <c r="N68" s="15" t="s">
        <v>111</v>
      </c>
      <c r="Q68" s="52">
        <v>0</v>
      </c>
      <c r="R68" s="52"/>
      <c r="S68" s="7" t="s">
        <v>30</v>
      </c>
      <c r="V68" s="52">
        <v>0</v>
      </c>
      <c r="W68" s="52"/>
      <c r="X68" s="7" t="s">
        <v>30</v>
      </c>
    </row>
    <row r="69" spans="1:28" ht="75">
      <c r="A69" s="4">
        <v>45378</v>
      </c>
      <c r="B69" s="50" t="s">
        <v>133</v>
      </c>
      <c r="C69" s="12" t="s">
        <v>134</v>
      </c>
      <c r="D69" s="17">
        <v>3047.9867909800064</v>
      </c>
      <c r="E69" s="15">
        <v>0</v>
      </c>
      <c r="F69" s="15">
        <v>0</v>
      </c>
      <c r="G69" s="15"/>
      <c r="H69" s="15"/>
      <c r="I69" s="36">
        <f t="shared" si="5"/>
        <v>376.35603052931589</v>
      </c>
      <c r="J69" s="39">
        <f t="shared" si="6"/>
        <v>0</v>
      </c>
      <c r="K69" s="34">
        <f t="shared" si="7"/>
        <v>0</v>
      </c>
      <c r="L69" s="39">
        <f t="shared" si="8"/>
        <v>0</v>
      </c>
      <c r="M69" s="13">
        <f t="shared" si="9"/>
        <v>376.35603052931589</v>
      </c>
      <c r="N69" s="15" t="s">
        <v>33</v>
      </c>
      <c r="Q69" s="52">
        <v>0</v>
      </c>
      <c r="R69" s="52"/>
      <c r="S69" s="7" t="s">
        <v>30</v>
      </c>
      <c r="V69" s="52">
        <v>0</v>
      </c>
      <c r="W69" s="52"/>
      <c r="X69" s="7" t="s">
        <v>30</v>
      </c>
    </row>
    <row r="70" spans="1:28" ht="75">
      <c r="A70" s="4">
        <v>45379</v>
      </c>
      <c r="B70" s="15" t="s">
        <v>60</v>
      </c>
      <c r="C70" s="12" t="s">
        <v>85</v>
      </c>
      <c r="D70" s="17">
        <v>713.23701986757192</v>
      </c>
      <c r="E70" s="15">
        <v>0</v>
      </c>
      <c r="F70" s="15">
        <v>0</v>
      </c>
      <c r="G70" s="15"/>
      <c r="H70" s="15"/>
      <c r="I70" s="36">
        <f t="shared" si="5"/>
        <v>88.068312637802038</v>
      </c>
      <c r="J70" s="39">
        <f t="shared" si="6"/>
        <v>0</v>
      </c>
      <c r="K70" s="34">
        <f t="shared" si="7"/>
        <v>0</v>
      </c>
      <c r="L70" s="39">
        <f t="shared" si="8"/>
        <v>0</v>
      </c>
      <c r="M70" s="13">
        <f t="shared" si="9"/>
        <v>88.068312637802038</v>
      </c>
      <c r="N70" s="15" t="s">
        <v>111</v>
      </c>
      <c r="Q70" s="52">
        <v>0</v>
      </c>
      <c r="R70" s="52"/>
      <c r="S70" s="7" t="s">
        <v>30</v>
      </c>
      <c r="V70" s="52">
        <v>0</v>
      </c>
      <c r="W70" s="52"/>
      <c r="X70" s="7" t="s">
        <v>30</v>
      </c>
    </row>
    <row r="71" spans="1:28" ht="180">
      <c r="A71" s="4">
        <v>45380</v>
      </c>
      <c r="B71" s="49" t="s">
        <v>135</v>
      </c>
      <c r="C71" s="12" t="s">
        <v>136</v>
      </c>
      <c r="D71" s="17">
        <v>22217.138000000035</v>
      </c>
      <c r="E71" s="15"/>
      <c r="F71" s="15">
        <v>602</v>
      </c>
      <c r="G71" s="15"/>
      <c r="H71" s="15"/>
      <c r="I71" s="36">
        <f t="shared" si="5"/>
        <v>2743.303839815389</v>
      </c>
      <c r="J71" s="39">
        <f t="shared" si="6"/>
        <v>0</v>
      </c>
      <c r="K71" s="34">
        <f t="shared" si="7"/>
        <v>305.6307692307692</v>
      </c>
      <c r="L71" s="39">
        <f t="shared" si="8"/>
        <v>677.25000000000011</v>
      </c>
      <c r="M71" s="13">
        <f t="shared" si="9"/>
        <v>3726.1846090461581</v>
      </c>
      <c r="N71" s="15" t="s">
        <v>33</v>
      </c>
      <c r="Q71" s="52">
        <v>103</v>
      </c>
      <c r="R71" s="52"/>
      <c r="S71" s="7" t="s">
        <v>33</v>
      </c>
      <c r="V71" s="52">
        <v>103</v>
      </c>
      <c r="W71" s="52"/>
      <c r="X71" s="7" t="s">
        <v>33</v>
      </c>
      <c r="AA71">
        <v>114</v>
      </c>
      <c r="AB71">
        <v>27</v>
      </c>
    </row>
    <row r="72" spans="1:28" ht="165">
      <c r="A72" s="4">
        <v>45381</v>
      </c>
      <c r="B72" s="49" t="s">
        <v>137</v>
      </c>
      <c r="C72" s="12" t="s">
        <v>104</v>
      </c>
      <c r="D72" s="16">
        <v>22982.640340716553</v>
      </c>
      <c r="E72" s="15">
        <v>48498</v>
      </c>
      <c r="F72" s="15">
        <v>535</v>
      </c>
      <c r="G72" s="15"/>
      <c r="H72" s="15"/>
      <c r="I72" s="36">
        <f t="shared" si="5"/>
        <v>2837.8257134552473</v>
      </c>
      <c r="J72" s="39">
        <f t="shared" si="6"/>
        <v>1447.6652999999999</v>
      </c>
      <c r="K72" s="34">
        <f t="shared" si="7"/>
        <v>271.61538461538464</v>
      </c>
      <c r="L72" s="39">
        <f t="shared" si="8"/>
        <v>601.875</v>
      </c>
      <c r="M72" s="13">
        <f t="shared" si="9"/>
        <v>5158.9813980706322</v>
      </c>
      <c r="N72" s="15" t="s">
        <v>33</v>
      </c>
      <c r="Q72" s="52">
        <v>114</v>
      </c>
      <c r="R72" s="52"/>
      <c r="S72" s="7" t="s">
        <v>33</v>
      </c>
      <c r="V72" s="52">
        <v>114</v>
      </c>
      <c r="W72" s="52"/>
      <c r="X72" s="7" t="s">
        <v>33</v>
      </c>
      <c r="AA72">
        <v>96</v>
      </c>
      <c r="AB72">
        <v>26</v>
      </c>
    </row>
    <row r="73" spans="1:28" ht="165">
      <c r="A73" s="4">
        <v>45382</v>
      </c>
      <c r="B73" s="49" t="s">
        <v>138</v>
      </c>
      <c r="C73" s="12" t="s">
        <v>104</v>
      </c>
      <c r="D73" s="16">
        <v>24127.776582999344</v>
      </c>
      <c r="E73" s="15">
        <v>52470</v>
      </c>
      <c r="F73" s="15">
        <v>656</v>
      </c>
      <c r="G73" s="15"/>
      <c r="H73" s="15"/>
      <c r="I73" s="36">
        <f t="shared" si="5"/>
        <v>2979.2236131561963</v>
      </c>
      <c r="J73" s="39">
        <f t="shared" si="6"/>
        <v>1566.2295000000001</v>
      </c>
      <c r="K73" s="34">
        <f t="shared" si="7"/>
        <v>333.04615384615386</v>
      </c>
      <c r="L73" s="39">
        <f t="shared" si="8"/>
        <v>738</v>
      </c>
      <c r="M73" s="13">
        <f t="shared" si="9"/>
        <v>5616.4992670023503</v>
      </c>
      <c r="N73" s="15" t="s">
        <v>33</v>
      </c>
      <c r="Q73" s="52">
        <v>102</v>
      </c>
      <c r="R73" s="52"/>
      <c r="S73" s="7" t="s">
        <v>33</v>
      </c>
      <c r="V73" s="52">
        <v>102</v>
      </c>
      <c r="W73" s="52"/>
      <c r="X73" s="7" t="s">
        <v>33</v>
      </c>
      <c r="AA73">
        <v>88</v>
      </c>
      <c r="AB73">
        <v>27</v>
      </c>
    </row>
    <row r="74" spans="1:28" ht="165">
      <c r="A74" s="4">
        <v>45383</v>
      </c>
      <c r="B74" s="49" t="s">
        <v>139</v>
      </c>
      <c r="C74" s="113" t="s">
        <v>140</v>
      </c>
      <c r="D74" s="51">
        <v>23088.574586731494</v>
      </c>
      <c r="E74" s="51">
        <v>53512</v>
      </c>
      <c r="F74" s="15">
        <v>678</v>
      </c>
      <c r="G74" s="15"/>
      <c r="H74" s="15"/>
      <c r="I74" s="36">
        <f t="shared" si="5"/>
        <v>2850.9061482016459</v>
      </c>
      <c r="J74" s="39">
        <f t="shared" si="6"/>
        <v>1597.3332</v>
      </c>
      <c r="K74" s="34">
        <f t="shared" si="7"/>
        <v>344.21538461538461</v>
      </c>
      <c r="L74" s="39">
        <f t="shared" si="8"/>
        <v>762.75</v>
      </c>
      <c r="M74" s="13">
        <f t="shared" si="9"/>
        <v>5555.2047328170302</v>
      </c>
      <c r="Q74" s="7">
        <v>112</v>
      </c>
      <c r="R74" s="7">
        <v>17</v>
      </c>
      <c r="S74" s="7" t="s">
        <v>33</v>
      </c>
      <c r="V74" s="7">
        <v>112</v>
      </c>
      <c r="W74" s="7">
        <v>17</v>
      </c>
      <c r="X74" s="7" t="s">
        <v>33</v>
      </c>
      <c r="AA74">
        <v>97</v>
      </c>
      <c r="AB74">
        <v>29</v>
      </c>
    </row>
    <row r="75" spans="1:28" ht="165">
      <c r="A75" s="4">
        <v>45384</v>
      </c>
      <c r="B75" s="49" t="s">
        <v>141</v>
      </c>
      <c r="C75" s="12" t="s">
        <v>142</v>
      </c>
      <c r="D75" s="54">
        <v>24137.238000000001</v>
      </c>
      <c r="E75" s="51">
        <v>52831</v>
      </c>
      <c r="F75" s="51">
        <v>655</v>
      </c>
      <c r="G75" s="51"/>
      <c r="H75" s="51"/>
      <c r="I75" s="36">
        <f t="shared" si="5"/>
        <v>2980.391879815385</v>
      </c>
      <c r="J75" s="39">
        <f t="shared" si="6"/>
        <v>1577.0053500000001</v>
      </c>
      <c r="K75" s="34">
        <f t="shared" si="7"/>
        <v>332.53846153846155</v>
      </c>
      <c r="L75" s="39">
        <f t="shared" si="8"/>
        <v>736.875</v>
      </c>
      <c r="M75" s="13">
        <f t="shared" si="9"/>
        <v>5626.8106913538468</v>
      </c>
      <c r="Q75" s="7">
        <v>106</v>
      </c>
      <c r="R75" s="7">
        <v>18</v>
      </c>
      <c r="S75" s="7" t="s">
        <v>33</v>
      </c>
      <c r="V75" s="7">
        <v>106</v>
      </c>
      <c r="W75" s="7">
        <v>18</v>
      </c>
      <c r="X75" s="7" t="s">
        <v>33</v>
      </c>
      <c r="AA75">
        <v>96</v>
      </c>
      <c r="AB75">
        <v>28</v>
      </c>
    </row>
    <row r="76" spans="1:28" ht="168" customHeight="1">
      <c r="A76" s="4">
        <v>45385</v>
      </c>
      <c r="B76" s="53" t="s">
        <v>143</v>
      </c>
      <c r="C76" s="12" t="s">
        <v>144</v>
      </c>
      <c r="D76" s="16">
        <v>23741.065999999999</v>
      </c>
      <c r="E76" s="51">
        <v>50730</v>
      </c>
      <c r="F76" s="15">
        <v>642</v>
      </c>
      <c r="G76" s="15"/>
      <c r="H76" s="15"/>
      <c r="I76" s="36">
        <f t="shared" si="5"/>
        <v>2931.4737802461536</v>
      </c>
      <c r="J76" s="39">
        <f t="shared" si="6"/>
        <v>1514.2905000000001</v>
      </c>
      <c r="K76" s="34">
        <f t="shared" si="7"/>
        <v>325.93846153846152</v>
      </c>
      <c r="L76" s="39">
        <f t="shared" si="8"/>
        <v>722.25000000000011</v>
      </c>
      <c r="M76" s="13">
        <f t="shared" si="9"/>
        <v>5493.9527417846157</v>
      </c>
      <c r="Q76" s="7">
        <v>97</v>
      </c>
      <c r="R76" s="7">
        <v>18</v>
      </c>
      <c r="S76" s="7" t="s">
        <v>33</v>
      </c>
      <c r="V76" s="7">
        <v>97</v>
      </c>
      <c r="W76" s="7">
        <v>18</v>
      </c>
      <c r="X76" s="7" t="s">
        <v>33</v>
      </c>
      <c r="AA76">
        <v>94</v>
      </c>
      <c r="AB76">
        <v>28</v>
      </c>
    </row>
    <row r="77" spans="1:28" ht="165">
      <c r="A77" s="4">
        <v>45386</v>
      </c>
      <c r="B77" s="53" t="s">
        <v>145</v>
      </c>
      <c r="C77" s="12" t="s">
        <v>142</v>
      </c>
      <c r="D77" s="16">
        <v>22958.558688459925</v>
      </c>
      <c r="E77" s="51">
        <v>52042</v>
      </c>
      <c r="F77" s="15">
        <v>614</v>
      </c>
      <c r="G77" s="15"/>
      <c r="H77" s="15"/>
      <c r="I77" s="36">
        <f t="shared" si="5"/>
        <v>2834.8521851319902</v>
      </c>
      <c r="J77" s="39">
        <f t="shared" si="6"/>
        <v>1553.4537</v>
      </c>
      <c r="K77" s="34">
        <f t="shared" si="7"/>
        <v>311.72307692307692</v>
      </c>
      <c r="L77" s="39">
        <f t="shared" si="8"/>
        <v>690.75</v>
      </c>
      <c r="M77" s="13">
        <f t="shared" si="9"/>
        <v>5390.7789620550675</v>
      </c>
      <c r="Q77" s="7">
        <v>90</v>
      </c>
      <c r="R77" s="7">
        <v>16</v>
      </c>
      <c r="S77" s="7" t="s">
        <v>33</v>
      </c>
      <c r="V77" s="7">
        <v>90</v>
      </c>
      <c r="W77" s="7">
        <v>16</v>
      </c>
      <c r="X77" s="7" t="s">
        <v>33</v>
      </c>
      <c r="AA77">
        <v>92</v>
      </c>
      <c r="AB77">
        <v>28</v>
      </c>
    </row>
    <row r="78" spans="1:28" ht="165">
      <c r="A78" s="4">
        <v>45387</v>
      </c>
      <c r="B78" s="53" t="s">
        <v>146</v>
      </c>
      <c r="C78" s="12" t="s">
        <v>142</v>
      </c>
      <c r="D78" s="17">
        <v>23505.850473227838</v>
      </c>
      <c r="E78" s="17">
        <v>51071</v>
      </c>
      <c r="F78" s="17">
        <v>639</v>
      </c>
      <c r="G78" s="17"/>
      <c r="H78" s="17"/>
      <c r="I78" s="36">
        <f t="shared" si="5"/>
        <v>2902.4300907404099</v>
      </c>
      <c r="J78" s="39">
        <f t="shared" si="6"/>
        <v>1524.4693500000001</v>
      </c>
      <c r="K78" s="34">
        <f t="shared" si="7"/>
        <v>324.4153846153846</v>
      </c>
      <c r="L78" s="39">
        <f t="shared" si="8"/>
        <v>718.875</v>
      </c>
      <c r="M78" s="13">
        <f t="shared" si="9"/>
        <v>5470.1898253557947</v>
      </c>
      <c r="Q78" s="7">
        <v>74</v>
      </c>
      <c r="R78" s="7">
        <v>17</v>
      </c>
      <c r="S78" s="7" t="s">
        <v>33</v>
      </c>
      <c r="V78" s="7">
        <v>74</v>
      </c>
      <c r="W78" s="7">
        <v>17</v>
      </c>
      <c r="X78" s="7" t="s">
        <v>33</v>
      </c>
      <c r="AA78">
        <v>62</v>
      </c>
      <c r="AB78">
        <v>17</v>
      </c>
    </row>
    <row r="79" spans="1:28" ht="165">
      <c r="A79" s="4">
        <v>45388</v>
      </c>
      <c r="B79" s="53" t="s">
        <v>147</v>
      </c>
      <c r="C79" s="12" t="s">
        <v>148</v>
      </c>
      <c r="D79" s="17">
        <v>23583.4055290611</v>
      </c>
      <c r="E79" s="17">
        <v>49569</v>
      </c>
      <c r="F79" s="17">
        <v>604</v>
      </c>
      <c r="G79" s="17"/>
      <c r="H79" s="17"/>
      <c r="I79" s="36">
        <f t="shared" si="5"/>
        <v>2912.0063504037598</v>
      </c>
      <c r="J79" s="39">
        <f t="shared" si="6"/>
        <v>1479.6346500000002</v>
      </c>
      <c r="K79" s="34">
        <f t="shared" si="7"/>
        <v>306.64615384615382</v>
      </c>
      <c r="L79" s="39">
        <f t="shared" si="8"/>
        <v>679.5</v>
      </c>
      <c r="M79" s="13">
        <f t="shared" si="9"/>
        <v>5377.7871542499133</v>
      </c>
      <c r="Q79" s="7">
        <v>95</v>
      </c>
      <c r="R79" s="7">
        <v>19</v>
      </c>
      <c r="S79" s="7" t="s">
        <v>33</v>
      </c>
      <c r="V79" s="7">
        <v>95</v>
      </c>
      <c r="W79" s="7">
        <v>19</v>
      </c>
      <c r="X79" s="7" t="s">
        <v>33</v>
      </c>
      <c r="AA79">
        <v>92</v>
      </c>
      <c r="AB79">
        <v>19</v>
      </c>
    </row>
    <row r="80" spans="1:28" ht="165">
      <c r="A80" s="4">
        <v>45389</v>
      </c>
      <c r="B80" s="53" t="s">
        <v>149</v>
      </c>
      <c r="C80" s="12" t="s">
        <v>150</v>
      </c>
      <c r="D80" s="17">
        <v>22123.099701298732</v>
      </c>
      <c r="E80" s="17">
        <v>43050</v>
      </c>
      <c r="F80" s="17">
        <v>503</v>
      </c>
      <c r="G80" s="17"/>
      <c r="H80" s="17"/>
      <c r="I80" s="36">
        <f t="shared" si="5"/>
        <v>2731.6922800403636</v>
      </c>
      <c r="J80" s="39">
        <f t="shared" si="6"/>
        <v>1285.0425</v>
      </c>
      <c r="K80" s="34">
        <f t="shared" si="7"/>
        <v>255.36923076923077</v>
      </c>
      <c r="L80" s="39">
        <f t="shared" si="8"/>
        <v>565.875</v>
      </c>
      <c r="M80" s="13">
        <f t="shared" si="9"/>
        <v>4837.979010809594</v>
      </c>
      <c r="Q80" s="7">
        <v>83</v>
      </c>
      <c r="R80" s="7">
        <v>11</v>
      </c>
      <c r="S80" s="7" t="s">
        <v>33</v>
      </c>
      <c r="V80" s="7">
        <v>83</v>
      </c>
      <c r="W80" s="7">
        <v>11</v>
      </c>
      <c r="X80" s="7" t="s">
        <v>33</v>
      </c>
      <c r="AA80" s="23">
        <v>70</v>
      </c>
      <c r="AB80" s="23">
        <v>14</v>
      </c>
    </row>
    <row r="81" spans="1:28" ht="75">
      <c r="A81" s="4">
        <v>45390</v>
      </c>
      <c r="B81" s="12" t="s">
        <v>151</v>
      </c>
      <c r="C81" s="12" t="s">
        <v>152</v>
      </c>
      <c r="D81" s="17">
        <v>3638</v>
      </c>
      <c r="E81" s="15">
        <v>0</v>
      </c>
      <c r="F81" s="15">
        <v>75</v>
      </c>
      <c r="G81" s="15"/>
      <c r="H81" s="15"/>
      <c r="I81" s="36">
        <f t="shared" si="5"/>
        <v>449.20904615384615</v>
      </c>
      <c r="J81" s="39">
        <f t="shared" si="6"/>
        <v>0</v>
      </c>
      <c r="K81" s="34">
        <f t="shared" si="7"/>
        <v>38.07692307692308</v>
      </c>
      <c r="L81" s="39">
        <f t="shared" si="8"/>
        <v>84.375</v>
      </c>
      <c r="M81" s="13">
        <f t="shared" si="9"/>
        <v>571.6609692307693</v>
      </c>
      <c r="Q81" s="7">
        <v>0</v>
      </c>
      <c r="R81" s="7">
        <v>0</v>
      </c>
      <c r="S81" s="7" t="s">
        <v>30</v>
      </c>
      <c r="V81" s="7">
        <v>0</v>
      </c>
      <c r="W81" s="7">
        <v>0</v>
      </c>
      <c r="X81" s="7" t="s">
        <v>30</v>
      </c>
    </row>
    <row r="82" spans="1:28" ht="75">
      <c r="A82" s="4">
        <v>45391</v>
      </c>
      <c r="B82" s="15" t="s">
        <v>60</v>
      </c>
      <c r="C82" s="12" t="s">
        <v>85</v>
      </c>
      <c r="D82" s="417">
        <v>2284.8279999999759</v>
      </c>
      <c r="E82" s="15">
        <v>0</v>
      </c>
      <c r="F82" s="15">
        <v>0</v>
      </c>
      <c r="G82" s="15"/>
      <c r="H82" s="15"/>
      <c r="I82" s="36">
        <f t="shared" si="5"/>
        <v>282.12353119999705</v>
      </c>
      <c r="J82" s="39">
        <f t="shared" si="6"/>
        <v>0</v>
      </c>
      <c r="K82" s="34">
        <f t="shared" si="7"/>
        <v>0</v>
      </c>
      <c r="L82" s="39">
        <f t="shared" si="8"/>
        <v>0</v>
      </c>
      <c r="M82" s="13">
        <f t="shared" si="9"/>
        <v>282.12353119999705</v>
      </c>
      <c r="Q82" s="7">
        <v>0</v>
      </c>
      <c r="R82" s="7">
        <v>0</v>
      </c>
      <c r="S82" s="7" t="s">
        <v>30</v>
      </c>
      <c r="V82" s="7">
        <v>0</v>
      </c>
      <c r="W82" s="7">
        <v>0</v>
      </c>
      <c r="X82" s="7" t="s">
        <v>30</v>
      </c>
    </row>
    <row r="83" spans="1:28" ht="75">
      <c r="A83" s="4">
        <v>45392</v>
      </c>
      <c r="B83" s="15" t="s">
        <v>60</v>
      </c>
      <c r="C83" s="12" t="s">
        <v>85</v>
      </c>
      <c r="D83" s="418"/>
      <c r="E83" s="15">
        <v>0</v>
      </c>
      <c r="F83" s="15">
        <v>0</v>
      </c>
      <c r="G83" s="15"/>
      <c r="H83" s="15"/>
      <c r="I83" s="36">
        <f t="shared" si="5"/>
        <v>0</v>
      </c>
      <c r="J83" s="39">
        <f t="shared" si="6"/>
        <v>0</v>
      </c>
      <c r="K83" s="34">
        <f t="shared" si="7"/>
        <v>0</v>
      </c>
      <c r="L83" s="39">
        <f t="shared" si="8"/>
        <v>0</v>
      </c>
      <c r="M83" s="13">
        <f t="shared" si="9"/>
        <v>0</v>
      </c>
      <c r="Q83" s="7">
        <v>0</v>
      </c>
      <c r="R83" s="7">
        <v>0</v>
      </c>
      <c r="S83" s="7" t="s">
        <v>30</v>
      </c>
      <c r="V83" s="7">
        <v>0</v>
      </c>
      <c r="W83" s="7">
        <v>0</v>
      </c>
      <c r="X83" s="7" t="s">
        <v>30</v>
      </c>
    </row>
    <row r="84" spans="1:28" ht="75">
      <c r="A84" s="4">
        <v>45393</v>
      </c>
      <c r="B84" s="15" t="s">
        <v>60</v>
      </c>
      <c r="C84" s="12" t="s">
        <v>85</v>
      </c>
      <c r="D84" s="418"/>
      <c r="E84" s="15">
        <v>0</v>
      </c>
      <c r="F84" s="15">
        <v>0</v>
      </c>
      <c r="G84" s="15"/>
      <c r="H84" s="15"/>
      <c r="I84" s="36">
        <f t="shared" si="5"/>
        <v>0</v>
      </c>
      <c r="J84" s="39">
        <f t="shared" si="6"/>
        <v>0</v>
      </c>
      <c r="K84" s="34">
        <f t="shared" si="7"/>
        <v>0</v>
      </c>
      <c r="L84" s="39">
        <f t="shared" si="8"/>
        <v>0</v>
      </c>
      <c r="M84" s="13">
        <f t="shared" si="9"/>
        <v>0</v>
      </c>
      <c r="Q84" s="7">
        <v>0</v>
      </c>
      <c r="R84" s="7">
        <v>0</v>
      </c>
      <c r="S84" s="7" t="s">
        <v>30</v>
      </c>
      <c r="V84" s="7">
        <v>0</v>
      </c>
      <c r="W84" s="7">
        <v>0</v>
      </c>
      <c r="X84" s="7" t="s">
        <v>30</v>
      </c>
    </row>
    <row r="85" spans="1:28" ht="75">
      <c r="A85" s="4">
        <v>45394</v>
      </c>
      <c r="B85" s="15" t="s">
        <v>60</v>
      </c>
      <c r="C85" s="12" t="s">
        <v>85</v>
      </c>
      <c r="D85" s="418"/>
      <c r="E85" s="15">
        <v>0</v>
      </c>
      <c r="F85" s="15">
        <v>0</v>
      </c>
      <c r="G85" s="15"/>
      <c r="H85" s="15"/>
      <c r="I85" s="36">
        <f t="shared" si="5"/>
        <v>0</v>
      </c>
      <c r="J85" s="39">
        <f t="shared" si="6"/>
        <v>0</v>
      </c>
      <c r="K85" s="34">
        <f t="shared" si="7"/>
        <v>0</v>
      </c>
      <c r="L85" s="39">
        <f t="shared" si="8"/>
        <v>0</v>
      </c>
      <c r="M85" s="13">
        <f t="shared" si="9"/>
        <v>0</v>
      </c>
      <c r="Q85" s="7">
        <v>0</v>
      </c>
      <c r="R85" s="7">
        <v>0</v>
      </c>
      <c r="S85" s="7" t="s">
        <v>30</v>
      </c>
      <c r="V85" s="7">
        <v>0</v>
      </c>
      <c r="W85" s="7">
        <v>0</v>
      </c>
      <c r="X85" s="7" t="s">
        <v>30</v>
      </c>
    </row>
    <row r="86" spans="1:28" ht="75">
      <c r="A86" s="4">
        <v>45395</v>
      </c>
      <c r="B86" s="15" t="s">
        <v>60</v>
      </c>
      <c r="C86" s="12" t="s">
        <v>85</v>
      </c>
      <c r="D86" s="418"/>
      <c r="E86" s="15">
        <v>0</v>
      </c>
      <c r="F86" s="15">
        <v>0</v>
      </c>
      <c r="G86" s="15"/>
      <c r="H86" s="15"/>
      <c r="I86" s="36">
        <f t="shared" si="5"/>
        <v>0</v>
      </c>
      <c r="J86" s="39">
        <f t="shared" si="6"/>
        <v>0</v>
      </c>
      <c r="K86" s="34">
        <f t="shared" si="7"/>
        <v>0</v>
      </c>
      <c r="L86" s="39">
        <f t="shared" si="8"/>
        <v>0</v>
      </c>
      <c r="M86" s="13">
        <f t="shared" si="9"/>
        <v>0</v>
      </c>
      <c r="Q86" s="7">
        <v>0</v>
      </c>
      <c r="R86" s="7">
        <v>0</v>
      </c>
      <c r="S86" s="7" t="s">
        <v>30</v>
      </c>
      <c r="V86" s="7">
        <v>0</v>
      </c>
      <c r="W86" s="7">
        <v>0</v>
      </c>
      <c r="X86" s="7" t="s">
        <v>30</v>
      </c>
    </row>
    <row r="87" spans="1:28" ht="75">
      <c r="A87" s="4">
        <v>45396</v>
      </c>
      <c r="B87" s="15" t="s">
        <v>60</v>
      </c>
      <c r="C87" s="12" t="s">
        <v>85</v>
      </c>
      <c r="D87" s="419"/>
      <c r="E87" s="15">
        <v>0</v>
      </c>
      <c r="F87" s="15">
        <v>0</v>
      </c>
      <c r="G87" s="15"/>
      <c r="H87" s="15"/>
      <c r="I87" s="36">
        <f t="shared" si="5"/>
        <v>0</v>
      </c>
      <c r="J87" s="39">
        <f t="shared" si="6"/>
        <v>0</v>
      </c>
      <c r="K87" s="34">
        <f t="shared" si="7"/>
        <v>0</v>
      </c>
      <c r="L87" s="39">
        <f t="shared" si="8"/>
        <v>0</v>
      </c>
      <c r="M87" s="13">
        <f t="shared" si="9"/>
        <v>0</v>
      </c>
      <c r="Q87" s="7">
        <v>0</v>
      </c>
      <c r="R87" s="7">
        <v>0</v>
      </c>
      <c r="S87" s="7" t="s">
        <v>30</v>
      </c>
      <c r="V87" s="7">
        <v>0</v>
      </c>
      <c r="W87" s="7">
        <v>0</v>
      </c>
      <c r="X87" s="7" t="s">
        <v>30</v>
      </c>
    </row>
    <row r="88" spans="1:28" ht="75">
      <c r="A88" s="4">
        <v>45397</v>
      </c>
      <c r="B88" s="15" t="s">
        <v>153</v>
      </c>
      <c r="C88" s="12" t="s">
        <v>154</v>
      </c>
      <c r="D88" s="17">
        <v>1644.721000000053</v>
      </c>
      <c r="E88" s="15">
        <v>0</v>
      </c>
      <c r="F88" s="15">
        <v>0</v>
      </c>
      <c r="G88" s="15"/>
      <c r="H88" s="15"/>
      <c r="I88" s="36">
        <f t="shared" si="5"/>
        <v>203.08508840000655</v>
      </c>
      <c r="J88" s="39">
        <f t="shared" si="6"/>
        <v>0</v>
      </c>
      <c r="K88" s="34">
        <f t="shared" si="7"/>
        <v>0</v>
      </c>
      <c r="L88" s="39">
        <f t="shared" si="8"/>
        <v>0</v>
      </c>
      <c r="M88" s="13">
        <f>SUM(I88:L88)</f>
        <v>203.08508840000655</v>
      </c>
      <c r="Q88" s="7">
        <v>0</v>
      </c>
      <c r="R88" s="7">
        <v>0</v>
      </c>
      <c r="S88" s="7" t="s">
        <v>30</v>
      </c>
      <c r="V88" s="7">
        <v>0</v>
      </c>
      <c r="W88" s="7">
        <v>0</v>
      </c>
      <c r="X88" s="7" t="s">
        <v>30</v>
      </c>
    </row>
    <row r="89" spans="1:28" ht="75">
      <c r="A89" s="4">
        <v>45398</v>
      </c>
      <c r="B89" s="15" t="s">
        <v>60</v>
      </c>
      <c r="C89" s="12" t="s">
        <v>85</v>
      </c>
      <c r="D89" s="39">
        <v>613.79999999999768</v>
      </c>
      <c r="E89" s="15">
        <v>0</v>
      </c>
      <c r="F89" s="15">
        <v>0</v>
      </c>
      <c r="G89" s="15"/>
      <c r="H89" s="15"/>
      <c r="I89" s="36">
        <f t="shared" si="5"/>
        <v>75.790135384615098</v>
      </c>
      <c r="J89" s="39">
        <f t="shared" si="6"/>
        <v>0</v>
      </c>
      <c r="K89" s="34">
        <f t="shared" si="7"/>
        <v>0</v>
      </c>
      <c r="L89" s="39">
        <f t="shared" si="8"/>
        <v>0</v>
      </c>
      <c r="M89" s="13">
        <f t="shared" si="9"/>
        <v>75.790135384615098</v>
      </c>
      <c r="Q89" s="7">
        <v>0</v>
      </c>
      <c r="R89" s="7">
        <v>0</v>
      </c>
      <c r="S89" s="7" t="s">
        <v>30</v>
      </c>
      <c r="V89" s="7">
        <v>0</v>
      </c>
      <c r="W89" s="7">
        <v>0</v>
      </c>
      <c r="X89" s="7" t="s">
        <v>30</v>
      </c>
    </row>
    <row r="90" spans="1:28" ht="105">
      <c r="A90" s="4">
        <v>45399</v>
      </c>
      <c r="B90" s="12" t="s">
        <v>155</v>
      </c>
      <c r="C90" s="12" t="s">
        <v>156</v>
      </c>
      <c r="D90" s="17">
        <v>7723.8857656207256</v>
      </c>
      <c r="E90" s="51">
        <v>14828</v>
      </c>
      <c r="F90" s="15">
        <v>41</v>
      </c>
      <c r="G90" s="15"/>
      <c r="H90" s="15"/>
      <c r="I90" s="36">
        <f t="shared" si="5"/>
        <v>953.72164853649144</v>
      </c>
      <c r="J90" s="39">
        <f t="shared" si="6"/>
        <v>442.61579999999998</v>
      </c>
      <c r="K90" s="34">
        <f t="shared" si="7"/>
        <v>20.815384615384616</v>
      </c>
      <c r="L90" s="39">
        <f t="shared" si="8"/>
        <v>46.125</v>
      </c>
      <c r="M90" s="13">
        <f t="shared" si="9"/>
        <v>1463.2778331518759</v>
      </c>
      <c r="Q90" s="7">
        <v>0</v>
      </c>
      <c r="R90" s="7">
        <v>0</v>
      </c>
      <c r="S90" s="7" t="s">
        <v>33</v>
      </c>
      <c r="V90" s="7">
        <v>0</v>
      </c>
      <c r="W90" s="7">
        <v>0</v>
      </c>
      <c r="X90" s="7" t="s">
        <v>33</v>
      </c>
      <c r="AA90" s="23">
        <v>37</v>
      </c>
      <c r="AB90" s="23"/>
    </row>
    <row r="91" spans="1:28" ht="225">
      <c r="A91" s="4">
        <v>45400</v>
      </c>
      <c r="B91" s="53" t="s">
        <v>157</v>
      </c>
      <c r="C91" s="12" t="s">
        <v>158</v>
      </c>
      <c r="D91" s="51">
        <v>24466.405052612365</v>
      </c>
      <c r="E91" s="51">
        <v>47025</v>
      </c>
      <c r="F91" s="15">
        <v>618</v>
      </c>
      <c r="G91" s="15"/>
      <c r="H91" s="15"/>
      <c r="I91" s="36">
        <f t="shared" si="5"/>
        <v>3021.0364146502593</v>
      </c>
      <c r="J91" s="39">
        <f t="shared" si="6"/>
        <v>1403.69625</v>
      </c>
      <c r="K91" s="34">
        <f t="shared" si="7"/>
        <v>313.75384615384615</v>
      </c>
      <c r="L91" s="39">
        <f t="shared" si="8"/>
        <v>695.25</v>
      </c>
      <c r="M91" s="13">
        <f t="shared" si="9"/>
        <v>5433.7365108041049</v>
      </c>
      <c r="Q91" s="7">
        <v>83</v>
      </c>
      <c r="R91" s="7">
        <v>14</v>
      </c>
      <c r="S91" s="7" t="s">
        <v>33</v>
      </c>
      <c r="V91" s="7">
        <v>83</v>
      </c>
      <c r="W91" s="7">
        <v>14</v>
      </c>
      <c r="X91" s="7" t="s">
        <v>33</v>
      </c>
      <c r="AA91">
        <v>81</v>
      </c>
      <c r="AB91">
        <v>18</v>
      </c>
    </row>
    <row r="92" spans="1:28" ht="225">
      <c r="A92" s="4">
        <v>45401</v>
      </c>
      <c r="B92" s="53" t="s">
        <v>159</v>
      </c>
      <c r="C92" s="12" t="s">
        <v>160</v>
      </c>
      <c r="D92" s="51">
        <v>26526.919000000002</v>
      </c>
      <c r="E92" s="55">
        <v>40136</v>
      </c>
      <c r="F92" s="15">
        <v>480</v>
      </c>
      <c r="G92" s="15"/>
      <c r="H92" s="15"/>
      <c r="I92" s="36">
        <f t="shared" si="5"/>
        <v>3275.4623368307698</v>
      </c>
      <c r="J92" s="39">
        <f t="shared" si="6"/>
        <v>1198.0596</v>
      </c>
      <c r="K92" s="34">
        <f t="shared" si="7"/>
        <v>243.69230769230768</v>
      </c>
      <c r="L92" s="39">
        <f t="shared" si="8"/>
        <v>540</v>
      </c>
      <c r="M92" s="13">
        <f t="shared" si="9"/>
        <v>5257.2142445230775</v>
      </c>
      <c r="Q92" s="7">
        <v>87</v>
      </c>
      <c r="R92" s="7">
        <v>13</v>
      </c>
      <c r="S92" s="7" t="s">
        <v>33</v>
      </c>
      <c r="V92" s="7">
        <v>87</v>
      </c>
      <c r="W92" s="7">
        <v>13</v>
      </c>
      <c r="X92" s="7" t="s">
        <v>33</v>
      </c>
      <c r="AA92">
        <v>92</v>
      </c>
      <c r="AB92">
        <v>18</v>
      </c>
    </row>
    <row r="93" spans="1:28" ht="225">
      <c r="A93" s="4">
        <v>45402</v>
      </c>
      <c r="B93" s="53" t="s">
        <v>161</v>
      </c>
      <c r="C93" s="12" t="s">
        <v>162</v>
      </c>
      <c r="D93" s="51">
        <v>25625.312000000002</v>
      </c>
      <c r="E93" s="55">
        <v>43184</v>
      </c>
      <c r="F93" s="15">
        <v>499</v>
      </c>
      <c r="G93" s="15"/>
      <c r="H93" s="15"/>
      <c r="I93" s="36">
        <f t="shared" si="5"/>
        <v>3164.134678646154</v>
      </c>
      <c r="J93" s="39">
        <f t="shared" si="6"/>
        <v>1289.0424</v>
      </c>
      <c r="K93" s="34">
        <f t="shared" si="7"/>
        <v>253.33846153846153</v>
      </c>
      <c r="L93" s="39">
        <f t="shared" si="8"/>
        <v>561.375</v>
      </c>
      <c r="M93" s="13">
        <f t="shared" si="9"/>
        <v>5267.890540184615</v>
      </c>
      <c r="Q93" s="7">
        <v>92</v>
      </c>
      <c r="R93" s="7">
        <v>13</v>
      </c>
      <c r="S93" s="7" t="s">
        <v>33</v>
      </c>
      <c r="V93" s="7">
        <v>92</v>
      </c>
      <c r="W93" s="7">
        <v>13</v>
      </c>
      <c r="X93" s="7" t="s">
        <v>33</v>
      </c>
      <c r="AA93">
        <v>87</v>
      </c>
      <c r="AB93">
        <v>15</v>
      </c>
    </row>
    <row r="94" spans="1:28" ht="225">
      <c r="A94" s="4">
        <v>45403</v>
      </c>
      <c r="B94" s="53" t="s">
        <v>163</v>
      </c>
      <c r="C94" s="12" t="s">
        <v>164</v>
      </c>
      <c r="D94" s="51">
        <v>25481.252</v>
      </c>
      <c r="E94" s="55">
        <v>50339</v>
      </c>
      <c r="F94" s="15">
        <v>610</v>
      </c>
      <c r="G94" s="15"/>
      <c r="H94" s="15"/>
      <c r="I94" s="36">
        <f t="shared" si="5"/>
        <v>3146.3465931076926</v>
      </c>
      <c r="J94" s="39">
        <f t="shared" si="6"/>
        <v>1502.61915</v>
      </c>
      <c r="K94" s="34">
        <f t="shared" si="7"/>
        <v>309.69230769230768</v>
      </c>
      <c r="L94" s="39">
        <f t="shared" si="8"/>
        <v>686.25</v>
      </c>
      <c r="M94" s="13">
        <f t="shared" si="9"/>
        <v>5644.9080507999997</v>
      </c>
      <c r="Q94" s="7">
        <v>97</v>
      </c>
      <c r="R94" s="7">
        <v>14</v>
      </c>
      <c r="S94" s="7" t="s">
        <v>33</v>
      </c>
      <c r="V94" s="7">
        <v>97</v>
      </c>
      <c r="W94" s="7">
        <v>14</v>
      </c>
      <c r="X94" s="7" t="s">
        <v>33</v>
      </c>
      <c r="AA94">
        <v>90</v>
      </c>
      <c r="AB94">
        <v>16</v>
      </c>
    </row>
    <row r="95" spans="1:28" ht="225">
      <c r="A95" s="4">
        <v>45404</v>
      </c>
      <c r="B95" s="53" t="s">
        <v>165</v>
      </c>
      <c r="C95" s="12" t="s">
        <v>166</v>
      </c>
      <c r="D95" s="17">
        <v>24946.551261396125</v>
      </c>
      <c r="E95" s="17">
        <v>43877</v>
      </c>
      <c r="F95" s="15">
        <v>502</v>
      </c>
      <c r="G95" s="15"/>
      <c r="H95" s="15"/>
      <c r="I95" s="36">
        <f t="shared" si="5"/>
        <v>3080.323391137928</v>
      </c>
      <c r="J95" s="39">
        <f t="shared" si="6"/>
        <v>1309.7284500000001</v>
      </c>
      <c r="K95" s="34">
        <f t="shared" si="7"/>
        <v>254.86153846153846</v>
      </c>
      <c r="L95" s="39">
        <f t="shared" si="8"/>
        <v>564.75</v>
      </c>
      <c r="M95" s="13">
        <f t="shared" si="9"/>
        <v>5209.6633795994667</v>
      </c>
      <c r="Q95" s="7">
        <v>90</v>
      </c>
      <c r="R95" s="7">
        <v>15</v>
      </c>
      <c r="S95" s="7" t="s">
        <v>33</v>
      </c>
      <c r="V95" s="7">
        <v>90</v>
      </c>
      <c r="W95" s="7">
        <v>15</v>
      </c>
      <c r="X95" s="7" t="s">
        <v>33</v>
      </c>
      <c r="AA95">
        <v>81</v>
      </c>
      <c r="AB95">
        <v>17</v>
      </c>
    </row>
    <row r="96" spans="1:28" ht="69" customHeight="1">
      <c r="A96" s="4">
        <v>45405</v>
      </c>
      <c r="B96" s="15" t="s">
        <v>60</v>
      </c>
      <c r="C96" s="2" t="s">
        <v>167</v>
      </c>
      <c r="D96" s="17">
        <v>613.23957976702559</v>
      </c>
      <c r="E96" s="15">
        <v>0</v>
      </c>
      <c r="F96" s="15">
        <v>0</v>
      </c>
      <c r="G96" s="15"/>
      <c r="H96" s="15"/>
      <c r="I96" s="36">
        <f t="shared" si="5"/>
        <v>75.720936418617654</v>
      </c>
      <c r="J96" s="39">
        <f t="shared" si="6"/>
        <v>0</v>
      </c>
      <c r="K96" s="34">
        <f t="shared" si="7"/>
        <v>0</v>
      </c>
      <c r="L96" s="39">
        <f t="shared" si="8"/>
        <v>0</v>
      </c>
      <c r="M96" s="13">
        <f t="shared" si="9"/>
        <v>75.720936418617654</v>
      </c>
      <c r="Q96" s="7">
        <v>82</v>
      </c>
      <c r="R96" s="7">
        <v>14</v>
      </c>
      <c r="S96" s="7" t="s">
        <v>33</v>
      </c>
      <c r="V96" s="7">
        <v>82</v>
      </c>
      <c r="W96" s="7">
        <v>14</v>
      </c>
      <c r="X96" s="7" t="s">
        <v>33</v>
      </c>
    </row>
    <row r="97" spans="1:28" ht="237" customHeight="1">
      <c r="A97" s="4">
        <v>45406</v>
      </c>
      <c r="B97" s="53" t="s">
        <v>168</v>
      </c>
      <c r="C97" s="2" t="s">
        <v>169</v>
      </c>
      <c r="D97" s="17">
        <v>22653.041529610811</v>
      </c>
      <c r="E97" s="17">
        <v>47315</v>
      </c>
      <c r="F97" s="15">
        <v>591</v>
      </c>
      <c r="G97" s="15"/>
      <c r="H97" s="15"/>
      <c r="I97" s="36">
        <f t="shared" si="5"/>
        <v>2797.1278664100982</v>
      </c>
      <c r="J97" s="39">
        <f t="shared" si="6"/>
        <v>1412.35275</v>
      </c>
      <c r="K97" s="34">
        <f t="shared" si="7"/>
        <v>300.04615384615386</v>
      </c>
      <c r="L97" s="39">
        <f t="shared" si="8"/>
        <v>664.875</v>
      </c>
      <c r="M97" s="13">
        <f t="shared" si="9"/>
        <v>5174.4017702562523</v>
      </c>
      <c r="Q97" s="7">
        <v>82</v>
      </c>
      <c r="R97" s="7">
        <v>14</v>
      </c>
      <c r="S97" s="7" t="s">
        <v>33</v>
      </c>
      <c r="V97" s="7">
        <v>82</v>
      </c>
      <c r="W97" s="7">
        <v>14</v>
      </c>
      <c r="X97" s="7" t="s">
        <v>33</v>
      </c>
      <c r="AA97" s="23">
        <v>68</v>
      </c>
      <c r="AB97" s="23">
        <v>19</v>
      </c>
    </row>
    <row r="98" spans="1:28" ht="225">
      <c r="A98" s="4">
        <v>45407</v>
      </c>
      <c r="B98" s="53" t="s">
        <v>170</v>
      </c>
      <c r="C98" s="2" t="s">
        <v>171</v>
      </c>
      <c r="D98" s="51">
        <v>25107.43</v>
      </c>
      <c r="E98" s="51">
        <v>56359</v>
      </c>
      <c r="F98" s="15">
        <v>649</v>
      </c>
      <c r="G98" s="15"/>
      <c r="H98" s="15"/>
      <c r="I98" s="36">
        <f t="shared" si="5"/>
        <v>3100.1882027692309</v>
      </c>
      <c r="J98" s="39">
        <f t="shared" si="6"/>
        <v>1682.3161500000001</v>
      </c>
      <c r="K98" s="34">
        <f t="shared" si="7"/>
        <v>329.49230769230769</v>
      </c>
      <c r="L98" s="39">
        <f t="shared" si="8"/>
        <v>730.125</v>
      </c>
      <c r="M98" s="13">
        <f t="shared" si="9"/>
        <v>5842.1216604615383</v>
      </c>
      <c r="Q98" s="7">
        <v>81</v>
      </c>
      <c r="R98" s="7">
        <v>13</v>
      </c>
      <c r="S98" s="7" t="s">
        <v>33</v>
      </c>
      <c r="V98" s="7">
        <v>81</v>
      </c>
      <c r="W98" s="7">
        <v>13</v>
      </c>
      <c r="X98" s="7" t="s">
        <v>33</v>
      </c>
      <c r="AA98">
        <v>75</v>
      </c>
      <c r="AB98">
        <v>18</v>
      </c>
    </row>
    <row r="99" spans="1:28" ht="236.25" customHeight="1">
      <c r="A99" s="4">
        <v>45408</v>
      </c>
      <c r="B99" s="57" t="s">
        <v>172</v>
      </c>
      <c r="C99" s="2" t="s">
        <v>173</v>
      </c>
      <c r="D99" s="17">
        <v>25983.092000000001</v>
      </c>
      <c r="E99" s="51">
        <v>50246</v>
      </c>
      <c r="F99" s="15">
        <v>663</v>
      </c>
      <c r="G99" s="15"/>
      <c r="H99" s="15"/>
      <c r="I99" s="34">
        <f t="shared" si="5"/>
        <v>3208.3122521846158</v>
      </c>
      <c r="J99" s="39">
        <f t="shared" si="6"/>
        <v>1499.8431</v>
      </c>
      <c r="K99" s="34">
        <f t="shared" si="7"/>
        <v>336.6</v>
      </c>
      <c r="L99" s="39">
        <f t="shared" si="8"/>
        <v>745.875</v>
      </c>
      <c r="M99" s="6">
        <f t="shared" si="9"/>
        <v>5790.6303521846166</v>
      </c>
      <c r="Q99" s="7">
        <v>101</v>
      </c>
      <c r="R99" s="7">
        <v>15</v>
      </c>
      <c r="S99" s="7" t="s">
        <v>33</v>
      </c>
      <c r="V99" s="7">
        <v>101</v>
      </c>
      <c r="W99" s="7">
        <v>15</v>
      </c>
      <c r="X99" s="7" t="s">
        <v>33</v>
      </c>
      <c r="AA99">
        <v>82</v>
      </c>
      <c r="AB99">
        <v>14</v>
      </c>
    </row>
    <row r="100" spans="1:28" ht="223.5" customHeight="1">
      <c r="A100" s="56">
        <v>45409</v>
      </c>
      <c r="B100" s="57" t="s">
        <v>174</v>
      </c>
      <c r="C100" s="2" t="s">
        <v>175</v>
      </c>
      <c r="D100" s="51">
        <v>25016.273000000001</v>
      </c>
      <c r="E100" s="51">
        <v>50619</v>
      </c>
      <c r="F100" s="15">
        <v>642</v>
      </c>
      <c r="G100" s="15"/>
      <c r="H100" s="15"/>
      <c r="I100" s="34">
        <f t="shared" si="5"/>
        <v>3088.9324168923081</v>
      </c>
      <c r="J100" s="39">
        <f t="shared" si="6"/>
        <v>1510.9771500000002</v>
      </c>
      <c r="K100" s="34">
        <f t="shared" si="7"/>
        <v>325.93846153846152</v>
      </c>
      <c r="L100" s="39">
        <f t="shared" si="8"/>
        <v>722.25000000000011</v>
      </c>
      <c r="M100" s="6">
        <f t="shared" si="9"/>
        <v>5648.0980284307698</v>
      </c>
      <c r="Q100" s="7">
        <v>112</v>
      </c>
      <c r="R100" s="7">
        <v>11</v>
      </c>
      <c r="S100" s="7" t="s">
        <v>33</v>
      </c>
      <c r="AA100">
        <v>97</v>
      </c>
      <c r="AB100">
        <v>18</v>
      </c>
    </row>
    <row r="101" spans="1:28" ht="244.5" customHeight="1">
      <c r="A101" s="56">
        <v>45410</v>
      </c>
      <c r="B101" s="57" t="s">
        <v>176</v>
      </c>
      <c r="C101" s="2" t="s">
        <v>177</v>
      </c>
      <c r="D101" s="51">
        <v>25377.069</v>
      </c>
      <c r="E101" s="51">
        <v>49240</v>
      </c>
      <c r="F101" s="51">
        <v>632</v>
      </c>
      <c r="G101" s="51"/>
      <c r="H101" s="51"/>
      <c r="I101" s="34">
        <f t="shared" si="5"/>
        <v>3133.4823968307696</v>
      </c>
      <c r="J101" s="39">
        <f t="shared" si="6"/>
        <v>1469.8140000000001</v>
      </c>
      <c r="K101" s="34">
        <f t="shared" si="7"/>
        <v>320.86153846153849</v>
      </c>
      <c r="L101" s="39">
        <f t="shared" si="8"/>
        <v>711.00000000000011</v>
      </c>
      <c r="M101" s="6">
        <f t="shared" si="9"/>
        <v>5635.1579352923081</v>
      </c>
      <c r="Q101" s="7">
        <v>128</v>
      </c>
      <c r="R101" s="7">
        <v>11</v>
      </c>
      <c r="S101" s="7" t="s">
        <v>67</v>
      </c>
      <c r="AA101">
        <v>106</v>
      </c>
      <c r="AB101">
        <v>17</v>
      </c>
    </row>
    <row r="102" spans="1:28" ht="330">
      <c r="A102" s="56">
        <v>45411</v>
      </c>
      <c r="B102" s="57" t="s">
        <v>178</v>
      </c>
      <c r="C102" s="2" t="s">
        <v>179</v>
      </c>
      <c r="D102" s="51">
        <v>25553.153999999999</v>
      </c>
      <c r="E102" s="51">
        <v>53371</v>
      </c>
      <c r="F102" s="15">
        <v>689</v>
      </c>
      <c r="G102" s="15"/>
      <c r="H102" s="15"/>
      <c r="I102" s="34">
        <f t="shared" si="5"/>
        <v>3155.2248308307694</v>
      </c>
      <c r="J102" s="39">
        <f t="shared" si="6"/>
        <v>1593.12435</v>
      </c>
      <c r="K102" s="34">
        <f t="shared" si="7"/>
        <v>349.8</v>
      </c>
      <c r="L102" s="39">
        <f t="shared" si="8"/>
        <v>775.125</v>
      </c>
      <c r="M102" s="6">
        <f t="shared" si="9"/>
        <v>5873.2741808307701</v>
      </c>
      <c r="Q102" s="7">
        <v>122</v>
      </c>
      <c r="R102" s="7">
        <v>11</v>
      </c>
      <c r="S102" s="7" t="s">
        <v>67</v>
      </c>
      <c r="V102" t="s">
        <v>180</v>
      </c>
      <c r="W102">
        <v>27851</v>
      </c>
      <c r="AA102">
        <v>121</v>
      </c>
      <c r="AB102">
        <v>16</v>
      </c>
    </row>
    <row r="103" spans="1:28" ht="225">
      <c r="A103" s="56">
        <v>45412</v>
      </c>
      <c r="B103" s="57" t="s">
        <v>181</v>
      </c>
      <c r="C103" s="2" t="s">
        <v>173</v>
      </c>
      <c r="D103" s="51">
        <v>26271.808000000001</v>
      </c>
      <c r="E103" s="51">
        <v>48164</v>
      </c>
      <c r="F103" s="51">
        <v>587</v>
      </c>
      <c r="G103" s="51"/>
      <c r="H103" s="51"/>
      <c r="I103" s="34">
        <f t="shared" si="5"/>
        <v>3243.9620155076927</v>
      </c>
      <c r="J103" s="39">
        <f t="shared" si="6"/>
        <v>1437.6954000000001</v>
      </c>
      <c r="K103" s="34">
        <f t="shared" si="7"/>
        <v>298.01538461538462</v>
      </c>
      <c r="L103" s="39">
        <f t="shared" si="8"/>
        <v>660.37500000000011</v>
      </c>
      <c r="M103" s="6">
        <f t="shared" si="9"/>
        <v>5640.0478001230767</v>
      </c>
      <c r="Q103" s="7">
        <v>122</v>
      </c>
      <c r="R103" s="7">
        <v>12</v>
      </c>
      <c r="S103" s="7" t="s">
        <v>67</v>
      </c>
      <c r="V103" t="s">
        <v>182</v>
      </c>
      <c r="W103">
        <v>30777</v>
      </c>
      <c r="AA103" s="46">
        <v>116</v>
      </c>
      <c r="AB103">
        <v>18</v>
      </c>
    </row>
    <row r="104" spans="1:28" ht="238.5" customHeight="1">
      <c r="A104" s="56">
        <v>45413</v>
      </c>
      <c r="B104" s="57" t="s">
        <v>183</v>
      </c>
      <c r="C104" s="2" t="s">
        <v>184</v>
      </c>
      <c r="D104" s="51">
        <v>8926.1620000000003</v>
      </c>
      <c r="E104" s="51">
        <v>42084</v>
      </c>
      <c r="F104" s="51">
        <v>291</v>
      </c>
      <c r="G104" s="51"/>
      <c r="H104" s="51"/>
      <c r="I104" s="34">
        <f t="shared" si="5"/>
        <v>1102.1750186461541</v>
      </c>
      <c r="J104" s="39">
        <f t="shared" si="6"/>
        <v>1256.2074000000002</v>
      </c>
      <c r="K104" s="34">
        <f t="shared" si="7"/>
        <v>147.73846153846154</v>
      </c>
      <c r="L104" s="39">
        <f t="shared" si="8"/>
        <v>327.37500000000006</v>
      </c>
      <c r="M104" s="6">
        <f t="shared" si="9"/>
        <v>2833.495880184616</v>
      </c>
      <c r="Q104" s="64">
        <v>0</v>
      </c>
      <c r="R104" s="7">
        <v>1</v>
      </c>
      <c r="S104" s="7" t="s">
        <v>33</v>
      </c>
      <c r="X104" t="s">
        <v>36</v>
      </c>
      <c r="Y104" t="s">
        <v>185</v>
      </c>
      <c r="AA104" s="23">
        <v>0</v>
      </c>
      <c r="AB104" s="23">
        <v>6</v>
      </c>
    </row>
    <row r="105" spans="1:28" ht="270">
      <c r="A105" s="56">
        <v>45414</v>
      </c>
      <c r="B105" s="57" t="s">
        <v>186</v>
      </c>
      <c r="C105" s="2" t="s">
        <v>187</v>
      </c>
      <c r="D105" s="55">
        <v>8849.3522722206253</v>
      </c>
      <c r="E105" s="51">
        <v>56353</v>
      </c>
      <c r="F105" s="15">
        <v>687</v>
      </c>
      <c r="G105" s="15"/>
      <c r="H105" s="15"/>
      <c r="I105" s="34">
        <f t="shared" si="5"/>
        <v>1092.6907897975807</v>
      </c>
      <c r="J105" s="39">
        <f t="shared" si="6"/>
        <v>1682.13705</v>
      </c>
      <c r="K105" s="34">
        <f t="shared" si="7"/>
        <v>348.78461538461539</v>
      </c>
      <c r="L105" s="39">
        <f t="shared" si="8"/>
        <v>772.87500000000011</v>
      </c>
      <c r="M105" s="6">
        <f t="shared" ref="M105:M113" si="10">SUM(I105:L105)</f>
        <v>3896.4874551821963</v>
      </c>
      <c r="Q105" s="64">
        <v>0</v>
      </c>
      <c r="R105" s="7">
        <v>11</v>
      </c>
      <c r="S105" s="7" t="s">
        <v>33</v>
      </c>
      <c r="X105" t="s">
        <v>188</v>
      </c>
      <c r="AA105" s="23">
        <v>0</v>
      </c>
      <c r="AB105" s="23">
        <v>21</v>
      </c>
    </row>
    <row r="106" spans="1:28" ht="225">
      <c r="A106" s="56">
        <v>45415</v>
      </c>
      <c r="B106" s="57" t="s">
        <v>189</v>
      </c>
      <c r="C106" s="2" t="s">
        <v>190</v>
      </c>
      <c r="D106" s="17">
        <v>26638.09</v>
      </c>
      <c r="E106" s="17">
        <v>53977</v>
      </c>
      <c r="F106" s="15">
        <v>803</v>
      </c>
      <c r="G106" s="15"/>
      <c r="H106" s="15"/>
      <c r="I106" s="34">
        <f t="shared" si="5"/>
        <v>3289.1893898461544</v>
      </c>
      <c r="J106" s="39">
        <f t="shared" si="6"/>
        <v>1611.21345</v>
      </c>
      <c r="K106" s="34">
        <f t="shared" si="7"/>
        <v>407.67692307692306</v>
      </c>
      <c r="L106" s="39">
        <f t="shared" si="8"/>
        <v>903.375</v>
      </c>
      <c r="M106" s="6">
        <f t="shared" si="10"/>
        <v>6211.4547629230774</v>
      </c>
      <c r="Q106" s="64">
        <v>111</v>
      </c>
      <c r="R106" s="7">
        <v>15</v>
      </c>
      <c r="S106" s="7" t="s">
        <v>33</v>
      </c>
      <c r="AA106">
        <v>97</v>
      </c>
      <c r="AB106">
        <v>21</v>
      </c>
    </row>
    <row r="107" spans="1:28" ht="225">
      <c r="A107" s="56">
        <v>45416</v>
      </c>
      <c r="B107" s="57" t="s">
        <v>191</v>
      </c>
      <c r="C107" s="2" t="s">
        <v>192</v>
      </c>
      <c r="D107" s="17">
        <v>26459.603999999999</v>
      </c>
      <c r="E107" s="17">
        <v>49929</v>
      </c>
      <c r="F107" s="15">
        <v>697</v>
      </c>
      <c r="G107" s="15"/>
      <c r="H107" s="15"/>
      <c r="I107" s="34">
        <f t="shared" si="5"/>
        <v>3267.1504877538464</v>
      </c>
      <c r="J107" s="39">
        <f t="shared" si="6"/>
        <v>1490.3806500000001</v>
      </c>
      <c r="K107" s="34">
        <f t="shared" si="7"/>
        <v>353.86153846153849</v>
      </c>
      <c r="L107" s="39">
        <f t="shared" si="8"/>
        <v>784.12500000000011</v>
      </c>
      <c r="M107" s="6">
        <f t="shared" si="10"/>
        <v>5895.5176762153851</v>
      </c>
      <c r="Q107" s="64">
        <v>109</v>
      </c>
      <c r="R107" s="7">
        <v>17</v>
      </c>
      <c r="S107" s="7" t="s">
        <v>33</v>
      </c>
      <c r="X107" t="s">
        <v>193</v>
      </c>
      <c r="AA107">
        <v>117</v>
      </c>
      <c r="AB107">
        <v>21</v>
      </c>
    </row>
    <row r="108" spans="1:28" ht="240">
      <c r="A108" s="56">
        <v>45417</v>
      </c>
      <c r="B108" s="57" t="s">
        <v>194</v>
      </c>
      <c r="C108" s="2" t="s">
        <v>195</v>
      </c>
      <c r="D108" s="17">
        <v>25776.226999999999</v>
      </c>
      <c r="E108" s="17">
        <v>57766</v>
      </c>
      <c r="F108" s="15">
        <v>796</v>
      </c>
      <c r="G108" s="15"/>
      <c r="H108" s="15"/>
      <c r="I108" s="34">
        <f t="shared" si="5"/>
        <v>3182.7691984923076</v>
      </c>
      <c r="J108" s="39">
        <f t="shared" si="6"/>
        <v>1724.3151</v>
      </c>
      <c r="K108" s="34">
        <f t="shared" si="7"/>
        <v>404.12307692307695</v>
      </c>
      <c r="L108" s="39">
        <f t="shared" si="8"/>
        <v>895.5</v>
      </c>
      <c r="M108" s="6">
        <f t="shared" si="10"/>
        <v>6206.7073754153844</v>
      </c>
      <c r="Q108" s="64">
        <v>110</v>
      </c>
      <c r="R108" s="7">
        <v>15</v>
      </c>
      <c r="S108" s="7" t="s">
        <v>33</v>
      </c>
      <c r="X108" t="s">
        <v>196</v>
      </c>
      <c r="AA108">
        <v>103</v>
      </c>
      <c r="AB108">
        <v>24</v>
      </c>
    </row>
    <row r="109" spans="1:28" ht="225">
      <c r="A109" s="56">
        <v>45418</v>
      </c>
      <c r="B109" s="57" t="s">
        <v>197</v>
      </c>
      <c r="C109" s="2" t="s">
        <v>198</v>
      </c>
      <c r="D109" s="54">
        <v>26015.324000000001</v>
      </c>
      <c r="E109" s="17">
        <v>60148</v>
      </c>
      <c r="F109" s="15">
        <v>853</v>
      </c>
      <c r="G109" s="15"/>
      <c r="H109" s="15"/>
      <c r="I109" s="34">
        <f t="shared" si="5"/>
        <v>3212.2921603692307</v>
      </c>
      <c r="J109" s="39">
        <f t="shared" si="6"/>
        <v>1795.4178000000002</v>
      </c>
      <c r="K109" s="34">
        <f t="shared" si="7"/>
        <v>433.06153846153848</v>
      </c>
      <c r="L109" s="39">
        <f t="shared" si="8"/>
        <v>959.625</v>
      </c>
      <c r="M109" s="6">
        <f t="shared" si="10"/>
        <v>6400.3964988307698</v>
      </c>
      <c r="Q109" s="64">
        <v>104</v>
      </c>
      <c r="R109" s="7">
        <v>14</v>
      </c>
      <c r="S109" s="7" t="s">
        <v>33</v>
      </c>
      <c r="AA109">
        <v>103.5</v>
      </c>
      <c r="AB109">
        <v>22</v>
      </c>
    </row>
    <row r="110" spans="1:28" ht="109.5" customHeight="1">
      <c r="A110" s="56">
        <v>45419</v>
      </c>
      <c r="B110" s="57" t="s">
        <v>199</v>
      </c>
      <c r="C110" s="2" t="s">
        <v>200</v>
      </c>
      <c r="D110" s="54">
        <v>26127.781999999999</v>
      </c>
      <c r="E110" s="17">
        <v>57002</v>
      </c>
      <c r="F110" s="15">
        <v>807</v>
      </c>
      <c r="G110" s="15"/>
      <c r="H110" s="15"/>
      <c r="I110" s="34">
        <f t="shared" si="5"/>
        <v>3226.1781281846156</v>
      </c>
      <c r="J110" s="39">
        <f t="shared" si="6"/>
        <v>1701.5097000000001</v>
      </c>
      <c r="K110" s="34">
        <f t="shared" si="7"/>
        <v>409.7076923076923</v>
      </c>
      <c r="L110" s="39">
        <f t="shared" si="8"/>
        <v>907.87500000000011</v>
      </c>
      <c r="M110" s="6">
        <f t="shared" si="10"/>
        <v>6245.2705204923077</v>
      </c>
      <c r="Q110" s="64">
        <v>108</v>
      </c>
      <c r="R110" s="7">
        <v>15</v>
      </c>
      <c r="S110" s="7" t="s">
        <v>33</v>
      </c>
      <c r="AA110">
        <v>99</v>
      </c>
      <c r="AB110">
        <v>21</v>
      </c>
    </row>
    <row r="111" spans="1:28" ht="225">
      <c r="A111" s="56">
        <v>45420</v>
      </c>
      <c r="B111" s="57" t="s">
        <v>201</v>
      </c>
      <c r="C111" s="2" t="s">
        <v>202</v>
      </c>
      <c r="D111" s="54">
        <v>23659.002</v>
      </c>
      <c r="E111" s="51">
        <v>60138</v>
      </c>
      <c r="F111" s="15">
        <v>825</v>
      </c>
      <c r="G111" s="15"/>
      <c r="H111" s="15"/>
      <c r="I111" s="34">
        <f t="shared" si="5"/>
        <v>2921.3407700307698</v>
      </c>
      <c r="J111" s="39">
        <f t="shared" si="6"/>
        <v>1795.1193000000001</v>
      </c>
      <c r="K111" s="34">
        <f t="shared" si="7"/>
        <v>418.84615384615387</v>
      </c>
      <c r="L111" s="39">
        <f t="shared" si="8"/>
        <v>928.125</v>
      </c>
      <c r="M111" s="6">
        <f t="shared" si="10"/>
        <v>6063.4312238769244</v>
      </c>
      <c r="Q111" s="64">
        <v>118</v>
      </c>
      <c r="R111" s="7">
        <v>20</v>
      </c>
      <c r="S111" s="7" t="s">
        <v>67</v>
      </c>
      <c r="AA111">
        <v>101</v>
      </c>
      <c r="AB111">
        <v>22</v>
      </c>
    </row>
    <row r="112" spans="1:28" ht="225">
      <c r="A112" s="56">
        <v>45421</v>
      </c>
      <c r="B112" s="63" t="s">
        <v>203</v>
      </c>
      <c r="C112" s="2" t="s">
        <v>204</v>
      </c>
      <c r="D112" s="51">
        <v>26179.316999999999</v>
      </c>
      <c r="E112" s="51">
        <v>68014</v>
      </c>
      <c r="F112" s="15">
        <v>911</v>
      </c>
      <c r="G112" s="15"/>
      <c r="H112" s="15"/>
      <c r="I112" s="34">
        <f t="shared" si="5"/>
        <v>3232.5415114153848</v>
      </c>
      <c r="J112" s="39">
        <f t="shared" si="6"/>
        <v>2030.2178999999999</v>
      </c>
      <c r="K112" s="34">
        <f t="shared" si="7"/>
        <v>462.50769230769231</v>
      </c>
      <c r="L112" s="39">
        <f t="shared" si="8"/>
        <v>1024.875</v>
      </c>
      <c r="M112" s="6">
        <f t="shared" si="10"/>
        <v>6750.1421037230766</v>
      </c>
      <c r="Q112" s="40">
        <v>119</v>
      </c>
      <c r="R112" s="40">
        <v>19</v>
      </c>
      <c r="S112" s="7" t="s">
        <v>67</v>
      </c>
      <c r="AA112">
        <v>116</v>
      </c>
      <c r="AB112">
        <v>23</v>
      </c>
    </row>
    <row r="113" spans="1:28" ht="225">
      <c r="A113" s="58">
        <v>45422</v>
      </c>
      <c r="B113" s="63" t="s">
        <v>205</v>
      </c>
      <c r="C113" s="2" t="s">
        <v>202</v>
      </c>
      <c r="D113" s="59">
        <v>26346.366611082292</v>
      </c>
      <c r="E113" s="51">
        <v>64610</v>
      </c>
      <c r="F113" s="15">
        <v>887</v>
      </c>
      <c r="G113" s="15"/>
      <c r="H113" s="15"/>
      <c r="I113" s="34">
        <f t="shared" si="5"/>
        <v>3253.1682833930226</v>
      </c>
      <c r="J113" s="39">
        <f t="shared" si="6"/>
        <v>1928.6085</v>
      </c>
      <c r="K113" s="34">
        <f t="shared" si="7"/>
        <v>450.32307692307694</v>
      </c>
      <c r="L113" s="39">
        <f t="shared" si="8"/>
        <v>997.87500000000011</v>
      </c>
      <c r="M113" s="6">
        <f t="shared" si="10"/>
        <v>6629.9748603160997</v>
      </c>
      <c r="Q113" s="40">
        <v>118</v>
      </c>
      <c r="R113" s="40">
        <v>21</v>
      </c>
      <c r="S113" s="7" t="s">
        <v>67</v>
      </c>
      <c r="AA113">
        <v>122</v>
      </c>
      <c r="AB113">
        <v>27</v>
      </c>
    </row>
    <row r="114" spans="1:28" ht="225">
      <c r="A114" s="58">
        <v>45423</v>
      </c>
      <c r="B114" s="63" t="s">
        <v>206</v>
      </c>
      <c r="C114" s="2" t="s">
        <v>207</v>
      </c>
      <c r="D114" s="59">
        <v>25968.441612450522</v>
      </c>
      <c r="E114" s="51">
        <v>67862</v>
      </c>
      <c r="F114" s="15">
        <v>939</v>
      </c>
      <c r="G114" s="15"/>
      <c r="H114" s="15"/>
      <c r="I114" s="34">
        <f t="shared" si="5"/>
        <v>3206.5032674081217</v>
      </c>
      <c r="J114" s="39">
        <f t="shared" si="6"/>
        <v>2025.6806999999999</v>
      </c>
      <c r="K114" s="34">
        <f t="shared" si="7"/>
        <v>476.72307692307692</v>
      </c>
      <c r="L114" s="39">
        <f t="shared" si="8"/>
        <v>1056.375</v>
      </c>
      <c r="M114" s="6">
        <f>SUM(I114:L114)</f>
        <v>6765.2820443311994</v>
      </c>
      <c r="Q114" s="40">
        <v>127</v>
      </c>
      <c r="R114" s="40">
        <v>17</v>
      </c>
      <c r="S114" s="7" t="s">
        <v>67</v>
      </c>
      <c r="AA114">
        <v>120</v>
      </c>
      <c r="AB114">
        <v>25</v>
      </c>
    </row>
    <row r="115" spans="1:28" ht="225">
      <c r="A115" s="56">
        <v>45424</v>
      </c>
      <c r="B115" s="63" t="s">
        <v>208</v>
      </c>
      <c r="C115" s="2" t="s">
        <v>209</v>
      </c>
      <c r="D115" s="59">
        <v>25161.369251745626</v>
      </c>
      <c r="E115" s="51">
        <v>67295</v>
      </c>
      <c r="F115" s="60">
        <v>869</v>
      </c>
      <c r="G115" s="3"/>
      <c r="H115" s="3"/>
      <c r="I115" s="34">
        <f t="shared" si="5"/>
        <v>3106.8484556078524</v>
      </c>
      <c r="J115" s="39">
        <f t="shared" si="6"/>
        <v>2008.75575</v>
      </c>
      <c r="K115" s="34">
        <f t="shared" si="7"/>
        <v>441.18461538461537</v>
      </c>
      <c r="L115" s="39">
        <f t="shared" si="8"/>
        <v>977.625</v>
      </c>
      <c r="M115" s="6">
        <f>SUM(I115:L115)</f>
        <v>6534.4138209924677</v>
      </c>
      <c r="Q115" s="40">
        <v>114</v>
      </c>
      <c r="R115" s="40">
        <v>17</v>
      </c>
      <c r="S115" s="7" t="s">
        <v>33</v>
      </c>
      <c r="AA115">
        <v>119</v>
      </c>
      <c r="AB115">
        <v>23</v>
      </c>
    </row>
    <row r="116" spans="1:28" ht="225">
      <c r="A116" s="56">
        <v>45425</v>
      </c>
      <c r="B116" s="63" t="s">
        <v>210</v>
      </c>
      <c r="C116" s="2" t="s">
        <v>211</v>
      </c>
      <c r="D116" s="17">
        <v>26199.709506201303</v>
      </c>
      <c r="E116" s="17">
        <v>59827</v>
      </c>
      <c r="F116" s="60">
        <v>824</v>
      </c>
      <c r="G116" s="3"/>
      <c r="H116" s="3"/>
      <c r="I116" s="34">
        <f t="shared" si="5"/>
        <v>3235.0595153349486</v>
      </c>
      <c r="J116" s="39">
        <f t="shared" si="6"/>
        <v>1785.8359500000001</v>
      </c>
      <c r="K116" s="61">
        <f t="shared" si="7"/>
        <v>418.33846153846156</v>
      </c>
      <c r="L116" s="39">
        <f t="shared" si="8"/>
        <v>927</v>
      </c>
      <c r="M116" s="6">
        <f t="shared" ref="M116:M179" si="11">SUM(I116:L116)</f>
        <v>6366.2339268734095</v>
      </c>
      <c r="AA116">
        <v>119</v>
      </c>
      <c r="AB116">
        <v>24</v>
      </c>
    </row>
    <row r="117" spans="1:28" ht="225">
      <c r="A117" s="56">
        <v>45426</v>
      </c>
      <c r="B117" s="63" t="s">
        <v>212</v>
      </c>
      <c r="C117" s="2" t="s">
        <v>213</v>
      </c>
      <c r="D117" s="17">
        <v>25693.870116630133</v>
      </c>
      <c r="E117" s="17">
        <v>63017</v>
      </c>
      <c r="F117" s="15">
        <v>811</v>
      </c>
      <c r="G117" s="15"/>
      <c r="H117" s="15"/>
      <c r="I117" s="34">
        <f t="shared" si="5"/>
        <v>3172.6000239395917</v>
      </c>
      <c r="J117" s="17">
        <f t="shared" si="6"/>
        <v>1881.0574500000002</v>
      </c>
      <c r="K117" s="61">
        <f t="shared" si="7"/>
        <v>411.73846153846154</v>
      </c>
      <c r="L117" s="39">
        <f t="shared" si="8"/>
        <v>912.375</v>
      </c>
      <c r="M117" s="6">
        <f t="shared" si="11"/>
        <v>6377.7709354780536</v>
      </c>
      <c r="AA117">
        <v>111</v>
      </c>
      <c r="AB117">
        <v>26</v>
      </c>
    </row>
    <row r="118" spans="1:28" ht="239.25" customHeight="1">
      <c r="A118" s="58">
        <v>45427</v>
      </c>
      <c r="B118" s="63" t="s">
        <v>214</v>
      </c>
      <c r="C118" s="2" t="s">
        <v>215</v>
      </c>
      <c r="D118" s="51">
        <v>25435.425999999999</v>
      </c>
      <c r="E118" s="51">
        <v>64658</v>
      </c>
      <c r="F118" s="15">
        <v>848</v>
      </c>
      <c r="G118" s="15"/>
      <c r="H118" s="15"/>
      <c r="I118" s="34">
        <f t="shared" si="5"/>
        <v>3140.6881396307695</v>
      </c>
      <c r="J118" s="51">
        <f t="shared" si="6"/>
        <v>1930.0413000000001</v>
      </c>
      <c r="K118" s="34">
        <f t="shared" si="7"/>
        <v>430.52307692307693</v>
      </c>
      <c r="L118" s="15">
        <f t="shared" si="8"/>
        <v>954</v>
      </c>
      <c r="M118" s="6">
        <f t="shared" si="11"/>
        <v>6455.2525165538464</v>
      </c>
      <c r="AA118">
        <v>107</v>
      </c>
      <c r="AB118">
        <v>25</v>
      </c>
    </row>
    <row r="119" spans="1:28" ht="225">
      <c r="A119" s="56">
        <v>45428</v>
      </c>
      <c r="B119" s="63" t="s">
        <v>216</v>
      </c>
      <c r="C119" s="2" t="s">
        <v>217</v>
      </c>
      <c r="D119" s="54">
        <v>12259.029</v>
      </c>
      <c r="E119" s="51">
        <v>58060</v>
      </c>
      <c r="F119" s="15">
        <v>801</v>
      </c>
      <c r="G119" s="15"/>
      <c r="H119" s="15"/>
      <c r="I119" s="34">
        <f t="shared" si="5"/>
        <v>1513.7071808307694</v>
      </c>
      <c r="J119" s="51">
        <f t="shared" si="6"/>
        <v>1733.0910000000001</v>
      </c>
      <c r="K119" s="34">
        <f t="shared" si="7"/>
        <v>406.66153846153844</v>
      </c>
      <c r="L119" s="51">
        <f t="shared" si="8"/>
        <v>901.125</v>
      </c>
      <c r="M119" s="6">
        <f t="shared" si="11"/>
        <v>4554.5847192923084</v>
      </c>
      <c r="AA119" s="10">
        <v>10</v>
      </c>
      <c r="AB119" s="23">
        <v>20</v>
      </c>
    </row>
    <row r="120" spans="1:28" s="3" customFormat="1" ht="240">
      <c r="A120" s="56">
        <v>45429</v>
      </c>
      <c r="B120" s="63" t="s">
        <v>218</v>
      </c>
      <c r="C120" s="2" t="s">
        <v>219</v>
      </c>
      <c r="D120" s="59">
        <v>8003.8267485674251</v>
      </c>
      <c r="E120" s="51">
        <v>27914</v>
      </c>
      <c r="F120" s="15">
        <v>243</v>
      </c>
      <c r="G120" s="15"/>
      <c r="H120" s="15"/>
      <c r="I120" s="34">
        <f t="shared" si="5"/>
        <v>988.2878997538794</v>
      </c>
      <c r="J120" s="51">
        <f t="shared" si="6"/>
        <v>833.23290000000009</v>
      </c>
      <c r="K120" s="34">
        <f t="shared" si="7"/>
        <v>123.36923076923077</v>
      </c>
      <c r="L120" s="51">
        <f t="shared" si="8"/>
        <v>273.375</v>
      </c>
      <c r="M120" s="6">
        <f t="shared" si="11"/>
        <v>2218.2650305231105</v>
      </c>
      <c r="N120" s="15"/>
      <c r="Q120" s="7"/>
      <c r="R120" s="7"/>
      <c r="S120" s="7"/>
      <c r="AA120" s="78">
        <v>1</v>
      </c>
      <c r="AB120" s="76">
        <v>6</v>
      </c>
    </row>
    <row r="121" spans="1:28" s="3" customFormat="1" ht="225">
      <c r="A121" s="56">
        <v>45430</v>
      </c>
      <c r="B121" s="63" t="s">
        <v>220</v>
      </c>
      <c r="C121" s="2" t="s">
        <v>221</v>
      </c>
      <c r="D121" s="59">
        <v>4321.7635692139529</v>
      </c>
      <c r="E121" s="51">
        <v>20602</v>
      </c>
      <c r="F121" s="15">
        <v>157</v>
      </c>
      <c r="G121" s="15"/>
      <c r="H121" s="15"/>
      <c r="I121" s="34">
        <f t="shared" si="5"/>
        <v>533.63806779247989</v>
      </c>
      <c r="J121" s="51">
        <f t="shared" si="6"/>
        <v>614.96969999999999</v>
      </c>
      <c r="K121" s="34">
        <f t="shared" si="7"/>
        <v>79.707692307692312</v>
      </c>
      <c r="L121" s="51">
        <f t="shared" si="8"/>
        <v>176.625</v>
      </c>
      <c r="M121" s="6">
        <f>SUM(I121:L121)</f>
        <v>1404.9404601001722</v>
      </c>
      <c r="N121" s="15"/>
      <c r="Q121" s="7"/>
      <c r="R121" s="7"/>
      <c r="S121" s="7"/>
      <c r="AA121" s="76">
        <v>0</v>
      </c>
      <c r="AB121" s="76">
        <v>3</v>
      </c>
    </row>
    <row r="122" spans="1:28">
      <c r="A122" s="58">
        <v>45431</v>
      </c>
      <c r="B122" s="8" t="s">
        <v>222</v>
      </c>
      <c r="D122" s="8">
        <v>873.10400000000004</v>
      </c>
      <c r="E122" s="8">
        <v>650</v>
      </c>
      <c r="F122" s="8">
        <v>4</v>
      </c>
      <c r="I122" s="34">
        <f t="shared" si="5"/>
        <v>107.80819544615385</v>
      </c>
      <c r="J122" s="65">
        <f t="shared" si="6"/>
        <v>19.4025</v>
      </c>
      <c r="K122" s="34">
        <f t="shared" si="7"/>
        <v>2.0307692307692307</v>
      </c>
      <c r="L122" s="65">
        <f t="shared" si="8"/>
        <v>4.5</v>
      </c>
      <c r="M122" s="6">
        <f>SUM(I122:L122)</f>
        <v>133.74146467692307</v>
      </c>
      <c r="AA122" s="420" t="s">
        <v>30</v>
      </c>
      <c r="AB122" s="420"/>
    </row>
    <row r="123" spans="1:28" s="3" customFormat="1" ht="210">
      <c r="A123" s="56">
        <v>45432</v>
      </c>
      <c r="B123" s="113" t="s">
        <v>223</v>
      </c>
      <c r="C123" s="2" t="s">
        <v>224</v>
      </c>
      <c r="D123" s="51">
        <v>3789.9727327084138</v>
      </c>
      <c r="E123" s="51">
        <v>24546</v>
      </c>
      <c r="F123" s="51">
        <v>103</v>
      </c>
      <c r="G123" s="51"/>
      <c r="H123" s="51"/>
      <c r="I123" s="34">
        <f t="shared" si="5"/>
        <v>467.97417158027275</v>
      </c>
      <c r="J123" s="51">
        <f t="shared" si="6"/>
        <v>732.69810000000007</v>
      </c>
      <c r="K123" s="34">
        <f t="shared" si="7"/>
        <v>52.292307692307695</v>
      </c>
      <c r="L123" s="51">
        <f t="shared" si="8"/>
        <v>115.875</v>
      </c>
      <c r="M123" s="6">
        <f t="shared" si="11"/>
        <v>1368.8395792725805</v>
      </c>
      <c r="N123" s="15"/>
      <c r="Q123" s="7"/>
      <c r="R123" s="7"/>
      <c r="S123" s="7"/>
      <c r="AA123" s="76">
        <v>0</v>
      </c>
      <c r="AB123" s="76">
        <v>3</v>
      </c>
    </row>
    <row r="124" spans="1:28" s="1" customFormat="1" ht="210">
      <c r="A124" s="70">
        <v>45433</v>
      </c>
      <c r="B124" s="63" t="s">
        <v>225</v>
      </c>
      <c r="C124" s="28" t="s">
        <v>226</v>
      </c>
      <c r="D124" s="55">
        <v>5606.0361039815862</v>
      </c>
      <c r="E124" s="55">
        <v>19631</v>
      </c>
      <c r="F124" s="55">
        <v>131</v>
      </c>
      <c r="G124" s="55"/>
      <c r="H124" s="55"/>
      <c r="I124" s="48">
        <f t="shared" si="5"/>
        <v>692.21608877778783</v>
      </c>
      <c r="J124" s="55">
        <f t="shared" si="6"/>
        <v>585.98535000000004</v>
      </c>
      <c r="K124" s="48">
        <f t="shared" si="7"/>
        <v>66.507692307692309</v>
      </c>
      <c r="L124" s="55">
        <f t="shared" si="8"/>
        <v>147.375</v>
      </c>
      <c r="M124" s="69">
        <f t="shared" si="11"/>
        <v>1492.0841310854803</v>
      </c>
      <c r="N124" s="7"/>
      <c r="Q124" s="7"/>
      <c r="R124" s="7"/>
      <c r="S124" s="7"/>
      <c r="AA124" s="79">
        <v>10</v>
      </c>
      <c r="AB124" s="77">
        <v>2</v>
      </c>
    </row>
    <row r="125" spans="1:28" s="3" customFormat="1" ht="240">
      <c r="A125" s="56">
        <v>45434</v>
      </c>
      <c r="B125" s="63" t="s">
        <v>227</v>
      </c>
      <c r="C125" s="28" t="s">
        <v>228</v>
      </c>
      <c r="D125" s="51">
        <v>9346.0607990450262</v>
      </c>
      <c r="E125" s="51">
        <v>20654</v>
      </c>
      <c r="F125" s="51">
        <v>120</v>
      </c>
      <c r="G125" s="51"/>
      <c r="H125" s="51"/>
      <c r="I125" s="34">
        <f t="shared" si="5"/>
        <v>1154.0228303559288</v>
      </c>
      <c r="J125" s="51">
        <f t="shared" si="6"/>
        <v>616.52190000000007</v>
      </c>
      <c r="K125" s="34">
        <f t="shared" si="7"/>
        <v>60.92307692307692</v>
      </c>
      <c r="L125" s="51">
        <f t="shared" si="8"/>
        <v>135</v>
      </c>
      <c r="M125" s="6">
        <f t="shared" si="11"/>
        <v>1966.4678072790059</v>
      </c>
      <c r="N125" s="15"/>
      <c r="Q125" s="7"/>
      <c r="R125" s="7"/>
      <c r="S125" s="7"/>
      <c r="AA125" s="76">
        <v>16</v>
      </c>
      <c r="AB125" s="76">
        <v>3</v>
      </c>
    </row>
    <row r="126" spans="1:28">
      <c r="A126" s="58">
        <v>45435</v>
      </c>
      <c r="B126" s="8" t="s">
        <v>229</v>
      </c>
      <c r="D126" s="65">
        <v>1106</v>
      </c>
      <c r="E126" s="65">
        <v>0</v>
      </c>
      <c r="F126" s="65">
        <v>2</v>
      </c>
      <c r="G126" s="65"/>
      <c r="H126" s="65"/>
      <c r="I126" s="34">
        <f t="shared" si="5"/>
        <v>136.56547692307694</v>
      </c>
      <c r="J126" s="65">
        <f t="shared" si="6"/>
        <v>0</v>
      </c>
      <c r="K126" s="34">
        <f t="shared" si="7"/>
        <v>1.0153846153846153</v>
      </c>
      <c r="L126" s="65">
        <f t="shared" si="8"/>
        <v>2.25</v>
      </c>
      <c r="M126" s="6">
        <f t="shared" si="11"/>
        <v>139.83086153846156</v>
      </c>
      <c r="AA126" s="420" t="s">
        <v>30</v>
      </c>
      <c r="AB126" s="420"/>
    </row>
    <row r="127" spans="1:28">
      <c r="A127" s="58">
        <v>45436</v>
      </c>
      <c r="B127" s="8" t="s">
        <v>230</v>
      </c>
      <c r="D127" s="65"/>
      <c r="E127" s="65"/>
      <c r="F127" s="65"/>
      <c r="G127" s="65"/>
      <c r="H127" s="65"/>
      <c r="I127" s="34">
        <f t="shared" si="5"/>
        <v>0</v>
      </c>
      <c r="J127" s="65">
        <f t="shared" si="6"/>
        <v>0</v>
      </c>
      <c r="K127" s="34">
        <f t="shared" si="7"/>
        <v>0</v>
      </c>
      <c r="L127" s="65">
        <f t="shared" si="8"/>
        <v>0</v>
      </c>
      <c r="M127" s="6">
        <f t="shared" si="11"/>
        <v>0</v>
      </c>
      <c r="AA127" s="420" t="s">
        <v>30</v>
      </c>
      <c r="AB127" s="420"/>
    </row>
    <row r="128" spans="1:28" s="75" customFormat="1" ht="210">
      <c r="A128" s="73">
        <v>45437</v>
      </c>
      <c r="B128" s="63" t="s">
        <v>231</v>
      </c>
      <c r="C128" s="2" t="s">
        <v>232</v>
      </c>
      <c r="D128" s="74">
        <v>19679.566003045074</v>
      </c>
      <c r="E128" s="74">
        <v>53458</v>
      </c>
      <c r="F128" s="74">
        <v>729</v>
      </c>
      <c r="G128" s="74"/>
      <c r="H128" s="74"/>
      <c r="I128" s="71">
        <f t="shared" si="5"/>
        <v>2429.972257545227</v>
      </c>
      <c r="J128" s="74">
        <f t="shared" si="6"/>
        <v>1595.7212999999999</v>
      </c>
      <c r="K128" s="71">
        <f t="shared" si="7"/>
        <v>370.10769230769233</v>
      </c>
      <c r="L128" s="74">
        <f t="shared" si="8"/>
        <v>820.125</v>
      </c>
      <c r="M128" s="72">
        <f t="shared" si="11"/>
        <v>5215.9262498529197</v>
      </c>
      <c r="N128" s="26"/>
      <c r="Q128" s="26"/>
      <c r="R128" s="26"/>
      <c r="S128" s="26"/>
      <c r="AA128" s="75">
        <v>110</v>
      </c>
      <c r="AB128" s="75">
        <v>21</v>
      </c>
    </row>
    <row r="129" spans="1:28" s="3" customFormat="1" ht="210">
      <c r="A129" s="56">
        <v>45438</v>
      </c>
      <c r="B129" s="63" t="s">
        <v>233</v>
      </c>
      <c r="C129" s="28" t="s">
        <v>232</v>
      </c>
      <c r="D129" s="51">
        <v>24949.826182368895</v>
      </c>
      <c r="E129" s="51">
        <v>62437</v>
      </c>
      <c r="F129" s="51">
        <v>823</v>
      </c>
      <c r="G129" s="51"/>
      <c r="H129" s="51"/>
      <c r="I129" s="34">
        <f t="shared" si="5"/>
        <v>3080.7277683029656</v>
      </c>
      <c r="J129" s="51">
        <f t="shared" si="6"/>
        <v>1863.7444499999999</v>
      </c>
      <c r="K129" s="34">
        <f t="shared" si="7"/>
        <v>417.83076923076925</v>
      </c>
      <c r="L129" s="51">
        <f t="shared" si="8"/>
        <v>925.875</v>
      </c>
      <c r="M129" s="6">
        <f t="shared" si="11"/>
        <v>6288.1779875337343</v>
      </c>
      <c r="N129" s="15"/>
      <c r="Q129" s="7"/>
      <c r="R129" s="7"/>
      <c r="S129" s="7"/>
      <c r="AA129" s="3">
        <v>106</v>
      </c>
      <c r="AB129" s="3">
        <v>23</v>
      </c>
    </row>
    <row r="130" spans="1:28" s="3" customFormat="1" ht="210">
      <c r="A130" s="56">
        <v>45439</v>
      </c>
      <c r="B130" s="63" t="s">
        <v>234</v>
      </c>
      <c r="C130" s="28" t="s">
        <v>235</v>
      </c>
      <c r="D130" s="51">
        <v>25389.22139590908</v>
      </c>
      <c r="E130" s="51">
        <v>59301</v>
      </c>
      <c r="F130" s="51">
        <v>763</v>
      </c>
      <c r="G130" s="51"/>
      <c r="H130" s="51"/>
      <c r="I130" s="34">
        <f t="shared" si="5"/>
        <v>3134.9829372856352</v>
      </c>
      <c r="J130" s="51">
        <f t="shared" si="6"/>
        <v>1770.1348500000001</v>
      </c>
      <c r="K130" s="34">
        <f t="shared" si="7"/>
        <v>387.3692307692308</v>
      </c>
      <c r="L130" s="51">
        <f t="shared" si="8"/>
        <v>858.375</v>
      </c>
      <c r="M130" s="6">
        <f t="shared" si="11"/>
        <v>6150.862018054866</v>
      </c>
      <c r="N130" s="15"/>
      <c r="Q130" s="7"/>
      <c r="R130" s="7"/>
      <c r="S130" s="7"/>
      <c r="AA130" s="3">
        <v>110</v>
      </c>
      <c r="AB130" s="3">
        <v>23</v>
      </c>
    </row>
    <row r="131" spans="1:28" s="75" customFormat="1" ht="210">
      <c r="A131" s="73">
        <v>45440</v>
      </c>
      <c r="B131" s="63" t="s">
        <v>236</v>
      </c>
      <c r="C131" s="2" t="s">
        <v>237</v>
      </c>
      <c r="D131" s="74">
        <v>26215.538</v>
      </c>
      <c r="E131" s="74">
        <v>66751</v>
      </c>
      <c r="F131" s="74">
        <v>844</v>
      </c>
      <c r="G131" s="74"/>
      <c r="H131" s="74"/>
      <c r="I131" s="71">
        <f t="shared" ref="I131:I163" si="12">(D131*40.13)/325</f>
        <v>3237.0139690461538</v>
      </c>
      <c r="J131" s="51">
        <f t="shared" ref="J131:J149" si="13">(E131/1000)*29.85</f>
        <v>1992.5173500000003</v>
      </c>
      <c r="K131" s="71">
        <f t="shared" ref="K131:K164" si="14">(F131*165)/325</f>
        <v>428.49230769230769</v>
      </c>
      <c r="L131" s="74">
        <f t="shared" ref="L131:L164" si="15">(F131*0.9)*1.25</f>
        <v>949.5</v>
      </c>
      <c r="M131" s="72">
        <f>SUM(I131:L131)</f>
        <v>6607.5236267384616</v>
      </c>
      <c r="N131" s="26"/>
      <c r="Q131" s="26"/>
      <c r="R131" s="26"/>
      <c r="S131" s="26"/>
      <c r="AA131" s="75">
        <v>107</v>
      </c>
      <c r="AB131" s="75">
        <v>24</v>
      </c>
    </row>
    <row r="132" spans="1:28" ht="210">
      <c r="A132" s="58">
        <v>45441</v>
      </c>
      <c r="B132" s="63" t="s">
        <v>238</v>
      </c>
      <c r="C132" s="2" t="s">
        <v>239</v>
      </c>
      <c r="D132" s="65">
        <v>26564.137598619498</v>
      </c>
      <c r="E132" s="65">
        <v>69801</v>
      </c>
      <c r="F132" s="65">
        <v>877</v>
      </c>
      <c r="G132" s="65"/>
      <c r="H132" s="65"/>
      <c r="I132" s="71">
        <f t="shared" si="12"/>
        <v>3280.05797486954</v>
      </c>
      <c r="J132" s="51">
        <f t="shared" si="13"/>
        <v>2083.5598500000001</v>
      </c>
      <c r="K132" s="71">
        <f t="shared" si="14"/>
        <v>445.24615384615385</v>
      </c>
      <c r="L132" s="74">
        <f t="shared" si="15"/>
        <v>986.62500000000011</v>
      </c>
      <c r="M132" s="72">
        <f t="shared" ref="M132:M133" si="16">SUM(I132:L132)</f>
        <v>6795.4889787156935</v>
      </c>
      <c r="AA132">
        <v>107</v>
      </c>
      <c r="AB132">
        <v>24</v>
      </c>
    </row>
    <row r="133" spans="1:28" ht="210">
      <c r="A133" s="58">
        <v>45442</v>
      </c>
      <c r="B133" s="63" t="s">
        <v>240</v>
      </c>
      <c r="C133" s="2" t="s">
        <v>239</v>
      </c>
      <c r="D133" s="65">
        <v>26643.632641378048</v>
      </c>
      <c r="E133" s="65">
        <v>67422</v>
      </c>
      <c r="F133" s="65">
        <v>847</v>
      </c>
      <c r="G133" s="65"/>
      <c r="H133" s="65"/>
      <c r="I133" s="71">
        <f t="shared" si="12"/>
        <v>3289.8737781492341</v>
      </c>
      <c r="J133" s="51">
        <f t="shared" si="13"/>
        <v>2012.5467000000001</v>
      </c>
      <c r="K133" s="71">
        <f t="shared" si="14"/>
        <v>430.01538461538462</v>
      </c>
      <c r="L133" s="74">
        <f t="shared" si="15"/>
        <v>952.87500000000011</v>
      </c>
      <c r="M133" s="72">
        <f t="shared" si="16"/>
        <v>6685.3108627646188</v>
      </c>
      <c r="AA133">
        <v>120</v>
      </c>
      <c r="AB133">
        <v>24</v>
      </c>
    </row>
    <row r="134" spans="1:28" s="3" customFormat="1" ht="210">
      <c r="A134" s="56">
        <v>45443</v>
      </c>
      <c r="B134" s="63" t="s">
        <v>241</v>
      </c>
      <c r="C134" s="2" t="s">
        <v>242</v>
      </c>
      <c r="D134" s="51">
        <v>26782.120385438993</v>
      </c>
      <c r="E134" s="51">
        <v>62840</v>
      </c>
      <c r="F134" s="51">
        <v>822</v>
      </c>
      <c r="G134" s="51"/>
      <c r="H134" s="51"/>
      <c r="I134" s="34">
        <f t="shared" si="12"/>
        <v>3306.9738186697441</v>
      </c>
      <c r="J134" s="51">
        <f t="shared" si="13"/>
        <v>1875.7740000000001</v>
      </c>
      <c r="K134" s="34">
        <f t="shared" si="14"/>
        <v>417.32307692307694</v>
      </c>
      <c r="L134" s="51">
        <f t="shared" si="15"/>
        <v>924.75000000000011</v>
      </c>
      <c r="M134" s="6">
        <f t="shared" si="11"/>
        <v>6524.8208955928212</v>
      </c>
      <c r="N134" s="15"/>
      <c r="Q134" s="7"/>
      <c r="R134" s="7"/>
      <c r="S134" s="7"/>
      <c r="AA134" s="3">
        <v>135</v>
      </c>
      <c r="AB134" s="3">
        <v>24</v>
      </c>
    </row>
    <row r="135" spans="1:28" s="3" customFormat="1" ht="210">
      <c r="A135" s="56">
        <v>45444</v>
      </c>
      <c r="B135" s="63" t="s">
        <v>243</v>
      </c>
      <c r="C135" s="82" t="s">
        <v>244</v>
      </c>
      <c r="D135" s="51">
        <v>25771.159608783557</v>
      </c>
      <c r="E135" s="51">
        <v>61136</v>
      </c>
      <c r="F135" s="51">
        <v>802</v>
      </c>
      <c r="G135" s="51"/>
      <c r="H135" s="51"/>
      <c r="I135" s="34">
        <f t="shared" si="12"/>
        <v>3182.1434926168745</v>
      </c>
      <c r="J135" s="51">
        <f t="shared" si="13"/>
        <v>1824.9096000000002</v>
      </c>
      <c r="K135" s="34">
        <f t="shared" si="14"/>
        <v>407.16923076923075</v>
      </c>
      <c r="L135" s="51">
        <f t="shared" si="15"/>
        <v>902.25000000000011</v>
      </c>
      <c r="M135" s="6">
        <f t="shared" si="11"/>
        <v>6316.4723233861059</v>
      </c>
      <c r="N135" s="15"/>
      <c r="Q135" s="7"/>
      <c r="R135" s="7"/>
      <c r="S135" s="7"/>
      <c r="AA135" s="3">
        <v>133</v>
      </c>
      <c r="AB135" s="3">
        <v>25.5</v>
      </c>
    </row>
    <row r="136" spans="1:28" s="3" customFormat="1" ht="210">
      <c r="A136" s="56">
        <v>45445</v>
      </c>
      <c r="B136" s="63" t="s">
        <v>245</v>
      </c>
      <c r="C136" s="82" t="s">
        <v>244</v>
      </c>
      <c r="D136" s="51">
        <v>23055.529110178897</v>
      </c>
      <c r="E136" s="51">
        <v>58085</v>
      </c>
      <c r="F136" s="51">
        <v>756</v>
      </c>
      <c r="G136" s="51"/>
      <c r="H136" s="51"/>
      <c r="I136" s="34">
        <f t="shared" si="12"/>
        <v>2846.8257944353209</v>
      </c>
      <c r="J136" s="51">
        <f t="shared" si="13"/>
        <v>1733.83725</v>
      </c>
      <c r="K136" s="34">
        <f t="shared" si="14"/>
        <v>383.81538461538463</v>
      </c>
      <c r="L136" s="51">
        <f t="shared" si="15"/>
        <v>850.5</v>
      </c>
      <c r="M136" s="6">
        <f t="shared" si="11"/>
        <v>5814.9784290507059</v>
      </c>
      <c r="N136" s="15"/>
      <c r="Q136" s="7"/>
      <c r="R136" s="7"/>
      <c r="S136" s="7"/>
      <c r="AA136" s="3">
        <v>122</v>
      </c>
      <c r="AB136" s="3">
        <v>26.5</v>
      </c>
    </row>
    <row r="137" spans="1:28" s="3" customFormat="1" ht="210">
      <c r="A137" s="56">
        <v>45446</v>
      </c>
      <c r="B137" s="63" t="s">
        <v>246</v>
      </c>
      <c r="C137" s="2" t="s">
        <v>247</v>
      </c>
      <c r="D137" s="51">
        <v>24960.233550485089</v>
      </c>
      <c r="E137" s="51">
        <v>60931</v>
      </c>
      <c r="F137" s="51">
        <v>815</v>
      </c>
      <c r="G137" s="51"/>
      <c r="H137" s="51"/>
      <c r="I137" s="34">
        <f t="shared" si="12"/>
        <v>3082.0128380952824</v>
      </c>
      <c r="J137" s="51">
        <f t="shared" si="13"/>
        <v>1818.79035</v>
      </c>
      <c r="K137" s="34">
        <f t="shared" si="14"/>
        <v>413.76923076923077</v>
      </c>
      <c r="L137" s="51">
        <f t="shared" si="15"/>
        <v>916.875</v>
      </c>
      <c r="M137" s="6">
        <f t="shared" si="11"/>
        <v>6231.4474188645127</v>
      </c>
      <c r="N137" s="15"/>
      <c r="Q137" s="7"/>
      <c r="R137" s="7"/>
      <c r="S137" s="7"/>
      <c r="AA137" s="3">
        <v>92.5</v>
      </c>
      <c r="AB137" s="3">
        <v>24.5</v>
      </c>
    </row>
    <row r="138" spans="1:28" s="3" customFormat="1" ht="210">
      <c r="A138" s="56">
        <v>45447</v>
      </c>
      <c r="B138" s="63" t="s">
        <v>248</v>
      </c>
      <c r="C138" s="2" t="s">
        <v>249</v>
      </c>
      <c r="D138" s="51">
        <v>24424.220406520693</v>
      </c>
      <c r="E138" s="51">
        <v>56571</v>
      </c>
      <c r="F138" s="51">
        <v>695</v>
      </c>
      <c r="G138" s="51"/>
      <c r="H138" s="51"/>
      <c r="I138" s="34">
        <f t="shared" si="12"/>
        <v>3015.8275843497704</v>
      </c>
      <c r="J138" s="51">
        <f t="shared" si="13"/>
        <v>1688.64435</v>
      </c>
      <c r="K138" s="34">
        <f t="shared" si="14"/>
        <v>352.84615384615387</v>
      </c>
      <c r="L138" s="51">
        <f t="shared" si="15"/>
        <v>781.875</v>
      </c>
      <c r="M138" s="6">
        <f t="shared" si="11"/>
        <v>5839.1930881959252</v>
      </c>
      <c r="N138" s="51"/>
      <c r="O138" s="80"/>
      <c r="P138" s="80"/>
      <c r="Q138" s="55"/>
      <c r="R138" s="55"/>
      <c r="S138" s="55"/>
      <c r="T138" s="80"/>
      <c r="U138" s="80"/>
      <c r="V138" s="80"/>
      <c r="AA138" s="3">
        <v>84</v>
      </c>
      <c r="AB138" s="3">
        <v>26</v>
      </c>
    </row>
    <row r="139" spans="1:28" s="3" customFormat="1" ht="210">
      <c r="A139" s="56">
        <v>45448</v>
      </c>
      <c r="B139" s="63" t="s">
        <v>250</v>
      </c>
      <c r="C139" s="2" t="s">
        <v>251</v>
      </c>
      <c r="D139" s="51">
        <v>24655.266546577299</v>
      </c>
      <c r="E139" s="51">
        <v>59878</v>
      </c>
      <c r="F139" s="51">
        <v>780</v>
      </c>
      <c r="G139" s="51"/>
      <c r="H139" s="51"/>
      <c r="I139" s="34">
        <f t="shared" si="12"/>
        <v>3044.3564508127602</v>
      </c>
      <c r="J139" s="51">
        <f t="shared" si="13"/>
        <v>1787.3583000000001</v>
      </c>
      <c r="K139" s="34">
        <f t="shared" si="14"/>
        <v>396</v>
      </c>
      <c r="L139" s="51">
        <f t="shared" si="15"/>
        <v>877.5</v>
      </c>
      <c r="M139" s="6">
        <f t="shared" si="11"/>
        <v>6105.21475081276</v>
      </c>
      <c r="N139" s="51"/>
      <c r="O139" s="80"/>
      <c r="P139" s="80"/>
      <c r="Q139" s="55"/>
      <c r="R139" s="55"/>
      <c r="S139" s="55"/>
      <c r="AA139" s="3">
        <v>96</v>
      </c>
      <c r="AB139" s="3">
        <v>24</v>
      </c>
    </row>
    <row r="140" spans="1:28" s="3" customFormat="1" ht="210">
      <c r="A140" s="56">
        <v>45449</v>
      </c>
      <c r="B140" s="63" t="s">
        <v>252</v>
      </c>
      <c r="C140" s="2" t="s">
        <v>253</v>
      </c>
      <c r="D140" s="51">
        <v>25878.033858352399</v>
      </c>
      <c r="E140" s="51">
        <v>61860</v>
      </c>
      <c r="F140" s="51">
        <v>827</v>
      </c>
      <c r="G140" s="51"/>
      <c r="H140" s="51"/>
      <c r="I140" s="34">
        <f t="shared" si="12"/>
        <v>3195.3399961097903</v>
      </c>
      <c r="J140" s="51">
        <f t="shared" si="13"/>
        <v>1846.521</v>
      </c>
      <c r="K140" s="34">
        <f t="shared" si="14"/>
        <v>419.86153846153849</v>
      </c>
      <c r="L140" s="51">
        <f t="shared" si="15"/>
        <v>930.37500000000011</v>
      </c>
      <c r="M140" s="6">
        <f t="shared" si="11"/>
        <v>6392.0975345713287</v>
      </c>
      <c r="N140" s="51"/>
      <c r="O140" s="80"/>
      <c r="P140" s="80"/>
      <c r="Q140" s="55"/>
      <c r="R140" s="55"/>
      <c r="S140" s="55"/>
      <c r="AA140" s="3">
        <v>105</v>
      </c>
      <c r="AB140" s="3">
        <v>26</v>
      </c>
    </row>
    <row r="141" spans="1:28" s="3" customFormat="1" ht="210">
      <c r="A141" s="56">
        <v>45450</v>
      </c>
      <c r="B141" s="63" t="s">
        <v>254</v>
      </c>
      <c r="C141" s="2" t="s">
        <v>255</v>
      </c>
      <c r="D141" s="51">
        <v>25658.643453547604</v>
      </c>
      <c r="E141" s="51">
        <v>65954</v>
      </c>
      <c r="F141" s="51">
        <v>805</v>
      </c>
      <c r="G141" s="51"/>
      <c r="H141" s="51"/>
      <c r="I141" s="34">
        <f t="shared" si="12"/>
        <v>3168.2503439718935</v>
      </c>
      <c r="J141" s="51">
        <f t="shared" si="13"/>
        <v>1968.7268999999999</v>
      </c>
      <c r="K141" s="34">
        <f t="shared" si="14"/>
        <v>408.69230769230768</v>
      </c>
      <c r="L141" s="51">
        <f t="shared" si="15"/>
        <v>905.625</v>
      </c>
      <c r="M141" s="6">
        <f t="shared" si="11"/>
        <v>6451.2945516642012</v>
      </c>
      <c r="N141" s="15"/>
      <c r="Q141" s="7"/>
      <c r="R141" s="7"/>
      <c r="S141" s="7"/>
      <c r="AA141" s="3">
        <v>101</v>
      </c>
      <c r="AB141" s="3">
        <v>24</v>
      </c>
    </row>
    <row r="142" spans="1:28" s="3" customFormat="1" ht="210">
      <c r="A142" s="56">
        <v>45451</v>
      </c>
      <c r="B142" s="63" t="s">
        <v>256</v>
      </c>
      <c r="C142" s="82" t="s">
        <v>257</v>
      </c>
      <c r="D142" s="51">
        <v>24855.044207681505</v>
      </c>
      <c r="E142" s="51">
        <v>58227</v>
      </c>
      <c r="F142" s="51">
        <v>718</v>
      </c>
      <c r="G142" s="51"/>
      <c r="H142" s="51"/>
      <c r="I142" s="34">
        <f t="shared" si="12"/>
        <v>3069.024381705412</v>
      </c>
      <c r="J142" s="51">
        <f t="shared" si="13"/>
        <v>1738.0759499999999</v>
      </c>
      <c r="K142" s="34">
        <f t="shared" si="14"/>
        <v>364.52307692307693</v>
      </c>
      <c r="L142" s="51">
        <f t="shared" si="15"/>
        <v>807.75</v>
      </c>
      <c r="M142" s="6">
        <f t="shared" si="11"/>
        <v>5979.3734086284885</v>
      </c>
      <c r="N142" s="15"/>
      <c r="Q142" s="7"/>
      <c r="R142" s="7"/>
      <c r="S142" s="7"/>
      <c r="AA142" s="3">
        <v>112</v>
      </c>
      <c r="AB142" s="3">
        <v>23</v>
      </c>
    </row>
    <row r="143" spans="1:28" s="3" customFormat="1" ht="210">
      <c r="A143" s="56">
        <v>45452</v>
      </c>
      <c r="B143" s="63" t="s">
        <v>258</v>
      </c>
      <c r="C143" s="82" t="s">
        <v>259</v>
      </c>
      <c r="D143" s="51">
        <v>25230.274926088106</v>
      </c>
      <c r="E143" s="51">
        <v>65864</v>
      </c>
      <c r="F143" s="51">
        <v>924</v>
      </c>
      <c r="G143" s="51"/>
      <c r="H143" s="51"/>
      <c r="I143" s="34">
        <f t="shared" si="12"/>
        <v>3115.3567162582026</v>
      </c>
      <c r="J143" s="51">
        <f t="shared" si="13"/>
        <v>1966.0404000000003</v>
      </c>
      <c r="K143" s="34">
        <f t="shared" si="14"/>
        <v>469.10769230769233</v>
      </c>
      <c r="L143" s="51">
        <f t="shared" si="15"/>
        <v>1039.5</v>
      </c>
      <c r="M143" s="6">
        <f t="shared" si="11"/>
        <v>6590.0048085658955</v>
      </c>
      <c r="N143" s="15"/>
      <c r="Q143" s="7"/>
      <c r="R143" s="7"/>
      <c r="S143" s="7"/>
      <c r="AA143" s="3">
        <v>115</v>
      </c>
      <c r="AB143" s="3">
        <v>23</v>
      </c>
    </row>
    <row r="144" spans="1:28" s="3" customFormat="1" ht="210">
      <c r="A144" s="56">
        <v>45453</v>
      </c>
      <c r="B144" s="63" t="s">
        <v>260</v>
      </c>
      <c r="C144" s="2" t="s">
        <v>261</v>
      </c>
      <c r="D144" s="51">
        <v>25442.528922638983</v>
      </c>
      <c r="E144" s="51">
        <v>58562</v>
      </c>
      <c r="F144" s="51">
        <v>712</v>
      </c>
      <c r="G144" s="51"/>
      <c r="H144" s="51"/>
      <c r="I144" s="34">
        <f t="shared" si="12"/>
        <v>3141.5651866630847</v>
      </c>
      <c r="J144" s="51">
        <f t="shared" si="13"/>
        <v>1748.0757000000001</v>
      </c>
      <c r="K144" s="34">
        <f t="shared" si="14"/>
        <v>361.47692307692307</v>
      </c>
      <c r="L144" s="51">
        <f t="shared" si="15"/>
        <v>801.00000000000011</v>
      </c>
      <c r="M144" s="6">
        <f t="shared" si="11"/>
        <v>6052.1178097400079</v>
      </c>
      <c r="N144" s="15"/>
      <c r="Q144" s="7"/>
      <c r="R144" s="7"/>
      <c r="S144" s="7"/>
      <c r="AA144" s="3">
        <v>103</v>
      </c>
      <c r="AB144" s="3">
        <v>23</v>
      </c>
    </row>
    <row r="145" spans="1:28" s="3" customFormat="1" ht="210">
      <c r="A145" s="56">
        <v>45454</v>
      </c>
      <c r="B145" s="63" t="s">
        <v>262</v>
      </c>
      <c r="C145" s="2" t="s">
        <v>261</v>
      </c>
      <c r="D145" s="51">
        <v>25420.939655857037</v>
      </c>
      <c r="E145" s="51">
        <v>65063</v>
      </c>
      <c r="F145" s="51">
        <v>844</v>
      </c>
      <c r="G145" s="51"/>
      <c r="H145" s="51"/>
      <c r="I145" s="34">
        <f t="shared" si="12"/>
        <v>3138.8994104293629</v>
      </c>
      <c r="J145" s="51">
        <f t="shared" si="13"/>
        <v>1942.1305500000001</v>
      </c>
      <c r="K145" s="34">
        <f t="shared" si="14"/>
        <v>428.49230769230769</v>
      </c>
      <c r="L145" s="51">
        <f t="shared" si="15"/>
        <v>949.5</v>
      </c>
      <c r="M145" s="6">
        <f t="shared" si="11"/>
        <v>6459.022268121671</v>
      </c>
      <c r="N145" s="15"/>
      <c r="Q145" s="7"/>
      <c r="R145" s="7"/>
      <c r="S145" s="7"/>
      <c r="AA145" s="3">
        <v>105</v>
      </c>
      <c r="AB145" s="3">
        <v>23</v>
      </c>
    </row>
    <row r="146" spans="1:28" s="3" customFormat="1" ht="210">
      <c r="A146" s="56">
        <v>45455</v>
      </c>
      <c r="B146" s="63" t="s">
        <v>263</v>
      </c>
      <c r="C146" s="2" t="s">
        <v>264</v>
      </c>
      <c r="D146" s="51">
        <v>25315.160374369269</v>
      </c>
      <c r="E146" s="51">
        <v>63065</v>
      </c>
      <c r="F146" s="51">
        <v>854</v>
      </c>
      <c r="G146" s="51"/>
      <c r="H146" s="51"/>
      <c r="I146" s="34">
        <f t="shared" si="12"/>
        <v>3125.8381102259655</v>
      </c>
      <c r="J146" s="51">
        <f t="shared" si="13"/>
        <v>1882.4902500000001</v>
      </c>
      <c r="K146" s="34">
        <f t="shared" si="14"/>
        <v>433.56923076923078</v>
      </c>
      <c r="L146" s="51">
        <f t="shared" si="15"/>
        <v>960.75</v>
      </c>
      <c r="M146" s="6">
        <f t="shared" si="11"/>
        <v>6402.647590995196</v>
      </c>
      <c r="N146" s="15"/>
      <c r="Q146" s="7"/>
      <c r="R146" s="7"/>
      <c r="S146" s="7"/>
      <c r="AA146" s="3">
        <v>110</v>
      </c>
      <c r="AB146" s="3">
        <v>24</v>
      </c>
    </row>
    <row r="147" spans="1:28" s="3" customFormat="1" ht="210">
      <c r="A147" s="56">
        <v>45456</v>
      </c>
      <c r="B147" s="63" t="s">
        <v>265</v>
      </c>
      <c r="C147" s="2" t="s">
        <v>266</v>
      </c>
      <c r="D147" s="51">
        <v>25429.934090896542</v>
      </c>
      <c r="E147" s="51">
        <v>64789</v>
      </c>
      <c r="F147" s="51">
        <v>839</v>
      </c>
      <c r="G147" s="51"/>
      <c r="H147" s="51"/>
      <c r="I147" s="34">
        <f t="shared" si="12"/>
        <v>3140.0100155928562</v>
      </c>
      <c r="J147" s="51">
        <f t="shared" si="13"/>
        <v>1933.9516500000002</v>
      </c>
      <c r="K147" s="34">
        <f t="shared" si="14"/>
        <v>425.95384615384614</v>
      </c>
      <c r="L147" s="51">
        <f t="shared" si="15"/>
        <v>943.875</v>
      </c>
      <c r="M147" s="6">
        <f t="shared" si="11"/>
        <v>6443.7905117467026</v>
      </c>
      <c r="N147" s="15"/>
      <c r="Q147" s="7"/>
      <c r="R147" s="7"/>
      <c r="S147" s="7"/>
      <c r="AA147" s="3">
        <v>105</v>
      </c>
      <c r="AB147" s="3">
        <v>25</v>
      </c>
    </row>
    <row r="148" spans="1:28" s="3" customFormat="1" ht="210">
      <c r="A148" s="56">
        <v>45457</v>
      </c>
      <c r="B148" s="63" t="s">
        <v>267</v>
      </c>
      <c r="C148" s="2" t="s">
        <v>268</v>
      </c>
      <c r="D148" s="51">
        <v>25460.965973640898</v>
      </c>
      <c r="E148" s="51">
        <v>67237</v>
      </c>
      <c r="F148" s="51">
        <v>905</v>
      </c>
      <c r="G148" s="51"/>
      <c r="H148" s="51"/>
      <c r="I148" s="34">
        <f t="shared" si="12"/>
        <v>3143.8417369914132</v>
      </c>
      <c r="J148" s="51">
        <f t="shared" si="13"/>
        <v>2007.0244499999999</v>
      </c>
      <c r="K148" s="34">
        <f t="shared" si="14"/>
        <v>459.46153846153845</v>
      </c>
      <c r="L148" s="51">
        <f t="shared" si="15"/>
        <v>1018.125</v>
      </c>
      <c r="M148" s="6">
        <f t="shared" si="11"/>
        <v>6628.4527254529512</v>
      </c>
      <c r="N148" s="15"/>
      <c r="Q148" s="7"/>
      <c r="R148" s="7"/>
      <c r="S148" s="7"/>
      <c r="AA148" s="3">
        <v>100</v>
      </c>
      <c r="AB148" s="3">
        <v>26</v>
      </c>
    </row>
    <row r="149" spans="1:28" s="3" customFormat="1" ht="210">
      <c r="A149" s="56">
        <v>45458</v>
      </c>
      <c r="B149" s="63" t="s">
        <v>269</v>
      </c>
      <c r="C149" s="82" t="s">
        <v>270</v>
      </c>
      <c r="D149" s="51">
        <v>24884.551243526523</v>
      </c>
      <c r="E149" s="51">
        <v>61457</v>
      </c>
      <c r="F149" s="51">
        <v>840</v>
      </c>
      <c r="G149" s="51"/>
      <c r="H149" s="51"/>
      <c r="I149" s="34">
        <f t="shared" si="12"/>
        <v>3072.6678197006754</v>
      </c>
      <c r="J149" s="51">
        <f t="shared" si="13"/>
        <v>1834.4914500000002</v>
      </c>
      <c r="K149" s="34">
        <f t="shared" si="14"/>
        <v>426.46153846153845</v>
      </c>
      <c r="L149" s="51">
        <f t="shared" si="15"/>
        <v>945</v>
      </c>
      <c r="M149" s="6">
        <f t="shared" si="11"/>
        <v>6278.6208081622135</v>
      </c>
      <c r="N149" s="15"/>
      <c r="Q149" s="7"/>
      <c r="R149" s="7"/>
      <c r="S149" s="7"/>
      <c r="AA149" s="3">
        <v>111</v>
      </c>
      <c r="AB149" s="3">
        <v>25</v>
      </c>
    </row>
    <row r="150" spans="1:28" s="3" customFormat="1" ht="210">
      <c r="A150" s="56">
        <v>45459</v>
      </c>
      <c r="B150" s="63" t="s">
        <v>271</v>
      </c>
      <c r="C150" s="82" t="s">
        <v>272</v>
      </c>
      <c r="D150" s="51">
        <v>24733.716033435125</v>
      </c>
      <c r="E150" s="51">
        <v>57205</v>
      </c>
      <c r="F150" s="51">
        <v>779</v>
      </c>
      <c r="G150" s="51"/>
      <c r="H150" s="51"/>
      <c r="I150" s="34">
        <f t="shared" si="12"/>
        <v>3054.0431520669281</v>
      </c>
      <c r="J150" s="51">
        <f>(E150/1000)*29.85</f>
        <v>1707.56925</v>
      </c>
      <c r="K150" s="34">
        <f t="shared" si="14"/>
        <v>395.49230769230769</v>
      </c>
      <c r="L150" s="51">
        <f t="shared" si="15"/>
        <v>876.375</v>
      </c>
      <c r="M150" s="6">
        <f>SUM(I150:L150)</f>
        <v>6033.4797097592364</v>
      </c>
      <c r="N150" s="15"/>
      <c r="Q150" s="7"/>
      <c r="R150" s="7"/>
      <c r="S150" s="7"/>
      <c r="AA150" s="3">
        <v>113</v>
      </c>
      <c r="AB150" s="3">
        <v>24</v>
      </c>
    </row>
    <row r="151" spans="1:28" s="3" customFormat="1" ht="210">
      <c r="A151" s="56">
        <v>45460</v>
      </c>
      <c r="B151" s="63" t="s">
        <v>273</v>
      </c>
      <c r="C151" s="2" t="s">
        <v>274</v>
      </c>
      <c r="D151" s="51">
        <v>25851.716785803743</v>
      </c>
      <c r="E151" s="51">
        <v>54508</v>
      </c>
      <c r="F151" s="51">
        <v>722</v>
      </c>
      <c r="G151" s="51"/>
      <c r="H151" s="51"/>
      <c r="I151" s="34">
        <f t="shared" si="12"/>
        <v>3192.0904449670902</v>
      </c>
      <c r="J151" s="51">
        <f>(E151/1000)*29.85</f>
        <v>1627.0638000000001</v>
      </c>
      <c r="K151" s="34">
        <f t="shared" si="14"/>
        <v>366.55384615384617</v>
      </c>
      <c r="L151" s="51">
        <f t="shared" si="15"/>
        <v>812.25000000000011</v>
      </c>
      <c r="M151" s="6">
        <f t="shared" si="11"/>
        <v>5997.9580911209368</v>
      </c>
      <c r="N151" s="15"/>
      <c r="Q151" s="7"/>
      <c r="R151" s="7"/>
      <c r="S151" s="7"/>
      <c r="AA151" s="3">
        <v>116</v>
      </c>
      <c r="AB151" s="3">
        <v>24</v>
      </c>
    </row>
    <row r="152" spans="1:28" ht="210">
      <c r="A152" s="58">
        <v>45461</v>
      </c>
      <c r="B152" s="63" t="s">
        <v>275</v>
      </c>
      <c r="C152" s="2" t="s">
        <v>276</v>
      </c>
      <c r="D152" s="65">
        <v>24899.409297122285</v>
      </c>
      <c r="E152" s="65">
        <v>59333</v>
      </c>
      <c r="F152" s="65">
        <v>835</v>
      </c>
      <c r="G152" s="65"/>
      <c r="H152" s="65"/>
      <c r="I152" s="34">
        <f t="shared" si="12"/>
        <v>3074.5024464415919</v>
      </c>
      <c r="J152" s="51">
        <f t="shared" ref="J152:J214" si="17">(E152/1000)*29.85</f>
        <v>1771.09005</v>
      </c>
      <c r="K152" s="34">
        <f t="shared" si="14"/>
        <v>423.92307692307691</v>
      </c>
      <c r="L152" s="51">
        <f t="shared" si="15"/>
        <v>939.375</v>
      </c>
      <c r="M152" s="6">
        <f t="shared" si="11"/>
        <v>6208.8905733646689</v>
      </c>
      <c r="AA152">
        <v>123</v>
      </c>
      <c r="AB152">
        <v>23</v>
      </c>
    </row>
    <row r="153" spans="1:28" ht="210">
      <c r="A153" s="58">
        <v>45462</v>
      </c>
      <c r="B153" s="63" t="s">
        <v>277</v>
      </c>
      <c r="C153" s="2" t="s">
        <v>276</v>
      </c>
      <c r="D153" s="51">
        <v>25354.170988767593</v>
      </c>
      <c r="E153" s="51">
        <v>56916</v>
      </c>
      <c r="F153" s="51">
        <v>805</v>
      </c>
      <c r="G153" s="51"/>
      <c r="H153" s="51"/>
      <c r="I153" s="34">
        <f t="shared" si="12"/>
        <v>3130.6550208592112</v>
      </c>
      <c r="J153" s="51">
        <f t="shared" si="17"/>
        <v>1698.9426000000001</v>
      </c>
      <c r="K153" s="34">
        <f t="shared" si="14"/>
        <v>408.69230769230768</v>
      </c>
      <c r="L153" s="51">
        <f t="shared" si="15"/>
        <v>905.625</v>
      </c>
      <c r="M153" s="6">
        <f t="shared" si="11"/>
        <v>6143.9149285515186</v>
      </c>
      <c r="AA153">
        <v>116</v>
      </c>
      <c r="AB153">
        <v>24</v>
      </c>
    </row>
    <row r="154" spans="1:28" ht="210">
      <c r="A154" s="58">
        <v>45463</v>
      </c>
      <c r="B154" s="63" t="s">
        <v>278</v>
      </c>
      <c r="C154" s="2" t="s">
        <v>276</v>
      </c>
      <c r="D154" s="65">
        <v>24521.072763169424</v>
      </c>
      <c r="E154" s="65">
        <v>47826</v>
      </c>
      <c r="F154" s="65">
        <v>599</v>
      </c>
      <c r="G154" s="65"/>
      <c r="H154" s="65"/>
      <c r="I154" s="34">
        <f t="shared" si="12"/>
        <v>3027.7866153415048</v>
      </c>
      <c r="J154" s="51">
        <f t="shared" si="17"/>
        <v>1427.6061000000002</v>
      </c>
      <c r="K154" s="34">
        <f t="shared" si="14"/>
        <v>304.10769230769233</v>
      </c>
      <c r="L154" s="51">
        <f t="shared" si="15"/>
        <v>673.875</v>
      </c>
      <c r="M154" s="6">
        <f t="shared" si="11"/>
        <v>5433.3754076491978</v>
      </c>
      <c r="AA154">
        <v>116</v>
      </c>
      <c r="AB154">
        <v>19</v>
      </c>
    </row>
    <row r="155" spans="1:28">
      <c r="A155" s="58">
        <v>45464</v>
      </c>
      <c r="B155" s="63" t="s">
        <v>279</v>
      </c>
      <c r="C155" s="63" t="s">
        <v>279</v>
      </c>
      <c r="D155" s="65">
        <v>1447.4317521485939</v>
      </c>
      <c r="E155" s="65">
        <v>1135</v>
      </c>
      <c r="F155" s="65">
        <v>7</v>
      </c>
      <c r="G155" s="65"/>
      <c r="H155" s="65"/>
      <c r="I155" s="34">
        <f t="shared" si="12"/>
        <v>178.72441911914794</v>
      </c>
      <c r="J155" s="51">
        <f t="shared" si="17"/>
        <v>33.879750000000001</v>
      </c>
      <c r="K155" s="34">
        <f t="shared" si="14"/>
        <v>3.5538461538461537</v>
      </c>
      <c r="L155" s="51">
        <f t="shared" si="15"/>
        <v>7.875</v>
      </c>
      <c r="M155" s="6">
        <f t="shared" si="11"/>
        <v>224.03301527299411</v>
      </c>
    </row>
    <row r="156" spans="1:28" ht="210">
      <c r="A156" s="58">
        <v>45465</v>
      </c>
      <c r="B156" s="63" t="s">
        <v>280</v>
      </c>
      <c r="C156" s="82" t="s">
        <v>281</v>
      </c>
      <c r="D156" s="65">
        <v>23895.904885321019</v>
      </c>
      <c r="E156" s="65">
        <v>48326</v>
      </c>
      <c r="F156" s="65">
        <v>664</v>
      </c>
      <c r="G156" s="65"/>
      <c r="H156" s="65"/>
      <c r="I156" s="34">
        <f t="shared" si="12"/>
        <v>2950.5928093782541</v>
      </c>
      <c r="J156" s="51">
        <f t="shared" si="17"/>
        <v>1442.5311000000002</v>
      </c>
      <c r="K156" s="34">
        <f t="shared" si="14"/>
        <v>337.10769230769233</v>
      </c>
      <c r="L156" s="51">
        <f t="shared" si="15"/>
        <v>747</v>
      </c>
      <c r="M156" s="6">
        <f t="shared" si="11"/>
        <v>5477.2316016859468</v>
      </c>
      <c r="AA156">
        <v>125</v>
      </c>
      <c r="AB156">
        <v>22</v>
      </c>
    </row>
    <row r="157" spans="1:28" ht="210">
      <c r="A157" s="58">
        <v>45466</v>
      </c>
      <c r="B157" s="63" t="s">
        <v>282</v>
      </c>
      <c r="C157" s="82" t="s">
        <v>272</v>
      </c>
      <c r="D157" s="65">
        <v>24882.922338520439</v>
      </c>
      <c r="E157" s="65">
        <v>48982</v>
      </c>
      <c r="F157" s="65">
        <v>669</v>
      </c>
      <c r="G157" s="65"/>
      <c r="H157" s="65"/>
      <c r="I157" s="34">
        <f t="shared" si="12"/>
        <v>3072.4666875225394</v>
      </c>
      <c r="J157" s="51">
        <f t="shared" si="17"/>
        <v>1462.1127000000001</v>
      </c>
      <c r="K157" s="34">
        <f t="shared" si="14"/>
        <v>339.64615384615382</v>
      </c>
      <c r="L157" s="51">
        <f t="shared" si="15"/>
        <v>752.625</v>
      </c>
      <c r="M157" s="6">
        <f t="shared" si="11"/>
        <v>5626.8505413686926</v>
      </c>
      <c r="AA157">
        <v>121</v>
      </c>
      <c r="AB157">
        <v>21</v>
      </c>
    </row>
    <row r="158" spans="1:28" ht="210">
      <c r="A158" s="58">
        <v>45467</v>
      </c>
      <c r="B158" s="63" t="s">
        <v>283</v>
      </c>
      <c r="C158" s="2" t="s">
        <v>274</v>
      </c>
      <c r="D158" s="65">
        <v>26075.517704731457</v>
      </c>
      <c r="E158" s="65">
        <v>58196</v>
      </c>
      <c r="F158" s="65">
        <v>786</v>
      </c>
      <c r="G158" s="65"/>
      <c r="H158" s="65"/>
      <c r="I158" s="34">
        <f t="shared" si="12"/>
        <v>3219.7246938180724</v>
      </c>
      <c r="J158" s="51">
        <f t="shared" si="17"/>
        <v>1737.1505999999999</v>
      </c>
      <c r="K158" s="34">
        <f t="shared" si="14"/>
        <v>399.04615384615386</v>
      </c>
      <c r="L158" s="51">
        <f t="shared" si="15"/>
        <v>884.25</v>
      </c>
      <c r="M158" s="6">
        <f t="shared" si="11"/>
        <v>6240.1714476642264</v>
      </c>
      <c r="AA158">
        <v>119</v>
      </c>
      <c r="AB158">
        <v>24</v>
      </c>
    </row>
    <row r="159" spans="1:28" s="75" customFormat="1" ht="210">
      <c r="A159" s="73">
        <v>45468</v>
      </c>
      <c r="B159" s="63" t="s">
        <v>284</v>
      </c>
      <c r="C159" s="2" t="s">
        <v>274</v>
      </c>
      <c r="D159" s="81">
        <v>25605.430408377084</v>
      </c>
      <c r="E159" s="81">
        <v>63704</v>
      </c>
      <c r="F159" s="81">
        <v>881</v>
      </c>
      <c r="G159" s="81"/>
      <c r="H159" s="81"/>
      <c r="I159" s="71">
        <f t="shared" si="12"/>
        <v>3161.6797608866846</v>
      </c>
      <c r="J159" s="74">
        <f t="shared" si="17"/>
        <v>1901.5644000000002</v>
      </c>
      <c r="K159" s="71">
        <f t="shared" si="14"/>
        <v>447.27692307692308</v>
      </c>
      <c r="L159" s="74">
        <f t="shared" si="15"/>
        <v>991.125</v>
      </c>
      <c r="M159" s="72">
        <f t="shared" si="11"/>
        <v>6501.6460839636075</v>
      </c>
      <c r="N159" s="26"/>
      <c r="Q159" s="26"/>
      <c r="R159" s="26"/>
      <c r="S159" s="26"/>
      <c r="AA159" s="75">
        <v>116</v>
      </c>
      <c r="AB159" s="75">
        <v>26</v>
      </c>
    </row>
    <row r="160" spans="1:28" s="3" customFormat="1" ht="210">
      <c r="A160" s="56">
        <v>45469</v>
      </c>
      <c r="B160" s="63" t="s">
        <v>285</v>
      </c>
      <c r="C160" s="2" t="s">
        <v>274</v>
      </c>
      <c r="D160" s="51">
        <v>24261.039888843043</v>
      </c>
      <c r="E160" s="51">
        <v>62487</v>
      </c>
      <c r="F160" s="15">
        <v>812</v>
      </c>
      <c r="G160" s="15"/>
      <c r="H160" s="15"/>
      <c r="I160" s="34">
        <f t="shared" si="12"/>
        <v>2995.6785561208349</v>
      </c>
      <c r="J160" s="51">
        <f t="shared" si="17"/>
        <v>1865.2369500000002</v>
      </c>
      <c r="K160" s="34">
        <f t="shared" si="14"/>
        <v>412.24615384615385</v>
      </c>
      <c r="L160" s="51">
        <f t="shared" si="15"/>
        <v>913.50000000000011</v>
      </c>
      <c r="M160" s="6">
        <f t="shared" si="11"/>
        <v>6186.6616599669887</v>
      </c>
      <c r="N160" s="15"/>
      <c r="Q160" s="7"/>
      <c r="R160" s="7"/>
      <c r="S160" s="7"/>
      <c r="AA160" s="3">
        <v>121</v>
      </c>
      <c r="AB160" s="3">
        <v>24</v>
      </c>
    </row>
    <row r="161" spans="1:28" s="3" customFormat="1" ht="210">
      <c r="A161" s="56">
        <v>45470</v>
      </c>
      <c r="B161" s="63" t="s">
        <v>286</v>
      </c>
      <c r="C161" s="2" t="s">
        <v>276</v>
      </c>
      <c r="D161" s="51">
        <v>25815.600986193516</v>
      </c>
      <c r="E161" s="51">
        <v>63451</v>
      </c>
      <c r="F161" s="15">
        <v>814</v>
      </c>
      <c r="G161" s="15"/>
      <c r="H161" s="15"/>
      <c r="I161" s="34">
        <f t="shared" si="12"/>
        <v>3187.6309771567567</v>
      </c>
      <c r="J161" s="51">
        <f t="shared" si="17"/>
        <v>1894.0123500000002</v>
      </c>
      <c r="K161" s="34">
        <f t="shared" si="14"/>
        <v>413.26153846153846</v>
      </c>
      <c r="L161" s="51">
        <f t="shared" si="15"/>
        <v>915.75</v>
      </c>
      <c r="M161" s="6">
        <f t="shared" si="11"/>
        <v>6410.6548656182949</v>
      </c>
      <c r="N161" s="15"/>
      <c r="Q161" s="7"/>
      <c r="R161" s="7"/>
      <c r="S161" s="7"/>
      <c r="AA161" s="3">
        <v>117</v>
      </c>
      <c r="AB161" s="3">
        <v>26</v>
      </c>
    </row>
    <row r="162" spans="1:28" s="3" customFormat="1" ht="210">
      <c r="A162" s="56">
        <v>45471</v>
      </c>
      <c r="B162" s="63" t="s">
        <v>287</v>
      </c>
      <c r="C162" s="2" t="s">
        <v>276</v>
      </c>
      <c r="D162" s="51">
        <v>25830.314081632532</v>
      </c>
      <c r="E162" s="51">
        <v>62629</v>
      </c>
      <c r="F162" s="15">
        <v>838</v>
      </c>
      <c r="G162" s="15"/>
      <c r="H162" s="15"/>
      <c r="I162" s="34">
        <f t="shared" si="12"/>
        <v>3189.4477049105035</v>
      </c>
      <c r="J162" s="51">
        <f t="shared" si="17"/>
        <v>1869.4756500000001</v>
      </c>
      <c r="K162" s="34">
        <f t="shared" si="14"/>
        <v>425.44615384615383</v>
      </c>
      <c r="L162" s="51">
        <f t="shared" si="15"/>
        <v>942.75</v>
      </c>
      <c r="M162" s="6">
        <f t="shared" si="11"/>
        <v>6427.1195087566575</v>
      </c>
      <c r="N162" s="15"/>
      <c r="Q162" s="7"/>
      <c r="R162" s="7"/>
      <c r="S162" s="7"/>
      <c r="AA162" s="3">
        <v>116</v>
      </c>
      <c r="AB162" s="3">
        <v>24</v>
      </c>
    </row>
    <row r="163" spans="1:28" s="3" customFormat="1" ht="210">
      <c r="A163" s="56">
        <v>45472</v>
      </c>
      <c r="B163" s="63" t="s">
        <v>288</v>
      </c>
      <c r="C163" s="82" t="s">
        <v>289</v>
      </c>
      <c r="D163" s="51">
        <v>25759.61565905363</v>
      </c>
      <c r="E163" s="51">
        <v>67696</v>
      </c>
      <c r="F163" s="15">
        <v>870</v>
      </c>
      <c r="G163" s="15"/>
      <c r="H163" s="15"/>
      <c r="I163" s="34">
        <f t="shared" si="12"/>
        <v>3180.7180812240686</v>
      </c>
      <c r="J163" s="51">
        <f t="shared" si="17"/>
        <v>2020.7256</v>
      </c>
      <c r="K163" s="34">
        <f t="shared" si="14"/>
        <v>441.69230769230768</v>
      </c>
      <c r="L163" s="51">
        <f t="shared" si="15"/>
        <v>978.75</v>
      </c>
      <c r="M163" s="6">
        <f t="shared" si="11"/>
        <v>6621.8859889163759</v>
      </c>
      <c r="N163" s="15"/>
      <c r="Q163" s="7"/>
      <c r="R163" s="7"/>
      <c r="S163" s="7"/>
      <c r="AA163" s="3">
        <v>114</v>
      </c>
      <c r="AB163" s="3">
        <v>26</v>
      </c>
    </row>
    <row r="164" spans="1:28" s="3" customFormat="1" ht="210">
      <c r="A164" s="56">
        <v>45473</v>
      </c>
      <c r="B164" s="63" t="s">
        <v>290</v>
      </c>
      <c r="C164" s="82" t="s">
        <v>244</v>
      </c>
      <c r="D164" s="51">
        <v>25643.626740715285</v>
      </c>
      <c r="E164" s="51">
        <v>60294</v>
      </c>
      <c r="F164" s="15">
        <v>839</v>
      </c>
      <c r="G164" s="15"/>
      <c r="H164" s="15"/>
      <c r="I164" s="34">
        <f>(D164*40.13)/325</f>
        <v>3166.396126476629</v>
      </c>
      <c r="J164" s="51">
        <f t="shared" si="17"/>
        <v>1799.7759000000001</v>
      </c>
      <c r="K164" s="34">
        <f t="shared" si="14"/>
        <v>425.95384615384614</v>
      </c>
      <c r="L164" s="51">
        <f t="shared" si="15"/>
        <v>943.875</v>
      </c>
      <c r="M164" s="6">
        <f t="shared" si="11"/>
        <v>6336.000872630475</v>
      </c>
      <c r="N164" s="15"/>
      <c r="Q164" s="7"/>
      <c r="R164" s="7"/>
      <c r="S164" s="7"/>
      <c r="AA164" s="3">
        <v>111</v>
      </c>
      <c r="AB164" s="3">
        <v>25</v>
      </c>
    </row>
    <row r="165" spans="1:28" s="87" customFormat="1" ht="210">
      <c r="A165" s="86">
        <v>45474</v>
      </c>
      <c r="B165" s="63" t="s">
        <v>291</v>
      </c>
      <c r="C165" s="82" t="s">
        <v>244</v>
      </c>
      <c r="D165" s="83">
        <v>26244.109</v>
      </c>
      <c r="E165" s="83">
        <v>60620</v>
      </c>
      <c r="F165" s="92">
        <f>G165+H165</f>
        <v>883</v>
      </c>
      <c r="G165" s="2">
        <v>812</v>
      </c>
      <c r="H165" s="39">
        <v>71</v>
      </c>
      <c r="I165" s="84">
        <f>(D165*40.13)/325</f>
        <v>3240.5418282153851</v>
      </c>
      <c r="J165" s="83">
        <f>(E165/1000)*29.85</f>
        <v>1809.5070000000001</v>
      </c>
      <c r="K165" s="84">
        <f>(F165*165)/302.26</f>
        <v>482.01879176867601</v>
      </c>
      <c r="L165" s="83">
        <f>(((G165*0.9)*1.25)+ (H165*0.8*94.5)/302.26)</f>
        <v>931.25822139879585</v>
      </c>
      <c r="M165" s="85">
        <f t="shared" si="11"/>
        <v>6463.325841382858</v>
      </c>
      <c r="N165" s="2"/>
      <c r="Q165" s="2"/>
      <c r="R165" s="2"/>
      <c r="S165" s="2"/>
    </row>
    <row r="166" spans="1:28" ht="210">
      <c r="A166" s="58">
        <v>45475</v>
      </c>
      <c r="B166" s="63" t="s">
        <v>292</v>
      </c>
      <c r="C166" s="2" t="s">
        <v>293</v>
      </c>
      <c r="D166" s="51">
        <v>26600.494524709593</v>
      </c>
      <c r="E166" s="51">
        <v>63964</v>
      </c>
      <c r="F166" s="92">
        <f t="shared" ref="F166:F191" si="18">G166+H166</f>
        <v>893</v>
      </c>
      <c r="G166" s="15">
        <v>821</v>
      </c>
      <c r="H166" s="15">
        <v>72</v>
      </c>
      <c r="I166" s="84">
        <f>(D166*40.13)/325</f>
        <v>3284.54721623568</v>
      </c>
      <c r="J166" s="51">
        <f>(E166/1000)*29.85</f>
        <v>1909.3253999999999</v>
      </c>
      <c r="K166" s="84">
        <f t="shared" ref="K166:K195" si="19">(F166*165)/302.26</f>
        <v>487.47766823264743</v>
      </c>
      <c r="L166" s="83">
        <f t="shared" ref="L166:L195" si="20">(((G166*0.9)*1.25)+ (H166*0.8*94.5)/302.26)</f>
        <v>941.63333719314494</v>
      </c>
      <c r="M166" s="6">
        <f t="shared" si="11"/>
        <v>6622.9836216614722</v>
      </c>
    </row>
    <row r="167" spans="1:28" ht="210">
      <c r="A167" s="58">
        <v>45476</v>
      </c>
      <c r="B167" s="63" t="s">
        <v>294</v>
      </c>
      <c r="C167" s="2" t="s">
        <v>295</v>
      </c>
      <c r="D167" s="51">
        <v>26976.602756711301</v>
      </c>
      <c r="E167" s="51">
        <v>67935</v>
      </c>
      <c r="F167" s="92">
        <f>G167+H167</f>
        <v>954</v>
      </c>
      <c r="G167" s="15">
        <v>876</v>
      </c>
      <c r="H167" s="15">
        <v>78</v>
      </c>
      <c r="I167" s="84">
        <f t="shared" ref="I167:I181" si="21">(D167*40.13)/325</f>
        <v>3330.9879034671526</v>
      </c>
      <c r="J167" s="51">
        <f t="shared" si="17"/>
        <v>2027.8597500000001</v>
      </c>
      <c r="K167" s="84">
        <f>(F167*165)/302.26</f>
        <v>520.77681466287299</v>
      </c>
      <c r="L167" s="83">
        <f>(((G167*0.9)*1.25)+ (H167*0.8*94.5)/302.26)</f>
        <v>1005.0090319592404</v>
      </c>
      <c r="M167" s="6">
        <f t="shared" si="11"/>
        <v>6884.6335000892659</v>
      </c>
    </row>
    <row r="168" spans="1:28" ht="210">
      <c r="A168" s="58">
        <v>45477</v>
      </c>
      <c r="B168" s="63" t="s">
        <v>296</v>
      </c>
      <c r="C168" s="2" t="s">
        <v>295</v>
      </c>
      <c r="D168" s="51">
        <v>26215.465381331316</v>
      </c>
      <c r="E168" s="51">
        <v>66444</v>
      </c>
      <c r="F168" s="92">
        <f t="shared" si="18"/>
        <v>941</v>
      </c>
      <c r="G168" s="15">
        <v>870</v>
      </c>
      <c r="H168" s="15">
        <v>71</v>
      </c>
      <c r="I168" s="84">
        <f t="shared" si="21"/>
        <v>3237.0050023163872</v>
      </c>
      <c r="J168" s="51">
        <f t="shared" si="17"/>
        <v>1983.3534000000002</v>
      </c>
      <c r="K168" s="84">
        <f t="shared" si="19"/>
        <v>513.68027525971024</v>
      </c>
      <c r="L168" s="83">
        <f t="shared" si="20"/>
        <v>996.50822139879574</v>
      </c>
      <c r="M168" s="6">
        <f t="shared" si="11"/>
        <v>6730.5468989748933</v>
      </c>
    </row>
    <row r="169" spans="1:28" ht="210">
      <c r="A169" s="58">
        <v>45478</v>
      </c>
      <c r="B169" s="116" t="s">
        <v>297</v>
      </c>
      <c r="C169" s="2" t="s">
        <v>295</v>
      </c>
      <c r="D169" s="51">
        <v>25739.300790304398</v>
      </c>
      <c r="E169" s="51">
        <v>67365</v>
      </c>
      <c r="F169" s="92">
        <f t="shared" si="18"/>
        <v>922</v>
      </c>
      <c r="G169" s="15">
        <v>854</v>
      </c>
      <c r="H169" s="15">
        <v>68</v>
      </c>
      <c r="I169" s="84">
        <f t="shared" si="21"/>
        <v>3178.2096637382019</v>
      </c>
      <c r="J169" s="51">
        <f t="shared" si="17"/>
        <v>2010.8452499999999</v>
      </c>
      <c r="K169" s="84">
        <f t="shared" si="19"/>
        <v>503.30840997816449</v>
      </c>
      <c r="L169" s="83">
        <f t="shared" si="20"/>
        <v>977.75787401574803</v>
      </c>
      <c r="M169" s="6">
        <f t="shared" si="11"/>
        <v>6670.1211977321145</v>
      </c>
    </row>
    <row r="170" spans="1:28" ht="210">
      <c r="A170" s="88">
        <v>45479</v>
      </c>
      <c r="B170" s="108" t="s">
        <v>298</v>
      </c>
      <c r="C170" s="89" t="s">
        <v>244</v>
      </c>
      <c r="D170" s="51">
        <v>25195.184163820042</v>
      </c>
      <c r="E170" s="51">
        <v>71926</v>
      </c>
      <c r="F170" s="92">
        <f t="shared" si="18"/>
        <v>958</v>
      </c>
      <c r="G170" s="15">
        <v>897</v>
      </c>
      <c r="H170" s="15">
        <v>61</v>
      </c>
      <c r="I170" s="84">
        <f t="shared" si="21"/>
        <v>3111.023816904918</v>
      </c>
      <c r="J170" s="51">
        <f t="shared" si="17"/>
        <v>2146.9911000000002</v>
      </c>
      <c r="K170" s="84">
        <f t="shared" si="19"/>
        <v>522.96036524846158</v>
      </c>
      <c r="L170" s="83">
        <f t="shared" si="20"/>
        <v>1024.3820634553035</v>
      </c>
      <c r="M170" s="6">
        <f t="shared" si="11"/>
        <v>6805.3573456086833</v>
      </c>
    </row>
    <row r="171" spans="1:28" ht="210">
      <c r="A171" s="88">
        <v>45480</v>
      </c>
      <c r="B171" s="108" t="s">
        <v>299</v>
      </c>
      <c r="C171" s="89" t="s">
        <v>244</v>
      </c>
      <c r="D171" s="51">
        <v>25303.474311381138</v>
      </c>
      <c r="E171" s="51">
        <v>66158</v>
      </c>
      <c r="F171" s="92">
        <f t="shared" si="18"/>
        <v>909</v>
      </c>
      <c r="G171" s="15">
        <v>835</v>
      </c>
      <c r="H171" s="15">
        <v>74</v>
      </c>
      <c r="I171" s="84">
        <f t="shared" si="21"/>
        <v>3124.3951511253081</v>
      </c>
      <c r="J171" s="51">
        <f t="shared" si="17"/>
        <v>1974.8163000000002</v>
      </c>
      <c r="K171" s="84">
        <f t="shared" si="19"/>
        <v>496.21187057500168</v>
      </c>
      <c r="L171" s="83">
        <f t="shared" si="20"/>
        <v>957.88356878184345</v>
      </c>
      <c r="M171" s="6">
        <f t="shared" si="11"/>
        <v>6553.3068904821539</v>
      </c>
    </row>
    <row r="172" spans="1:28" ht="210">
      <c r="A172" s="58">
        <v>45481</v>
      </c>
      <c r="B172" s="108" t="s">
        <v>300</v>
      </c>
      <c r="C172" s="89" t="s">
        <v>244</v>
      </c>
      <c r="D172" s="51">
        <v>26299.473780092856</v>
      </c>
      <c r="E172" s="51">
        <v>70872</v>
      </c>
      <c r="F172" s="92">
        <f t="shared" si="18"/>
        <v>894</v>
      </c>
      <c r="G172" s="15">
        <v>832</v>
      </c>
      <c r="H172" s="15">
        <v>62</v>
      </c>
      <c r="I172" s="84">
        <f t="shared" si="21"/>
        <v>3247.3781009080813</v>
      </c>
      <c r="J172" s="51">
        <f t="shared" si="17"/>
        <v>2115.5291999999999</v>
      </c>
      <c r="K172" s="84">
        <f t="shared" si="19"/>
        <v>488.02355587904452</v>
      </c>
      <c r="L172" s="83">
        <f t="shared" si="20"/>
        <v>951.50717924965272</v>
      </c>
      <c r="M172" s="6">
        <f t="shared" si="11"/>
        <v>6802.4380360367786</v>
      </c>
    </row>
    <row r="173" spans="1:28" ht="210">
      <c r="A173" s="58">
        <v>45482</v>
      </c>
      <c r="B173" s="108" t="s">
        <v>301</v>
      </c>
      <c r="C173" s="89" t="s">
        <v>295</v>
      </c>
      <c r="D173" s="65">
        <v>25554.576797439986</v>
      </c>
      <c r="E173" s="65">
        <v>69418</v>
      </c>
      <c r="F173" s="92">
        <f t="shared" si="18"/>
        <v>953</v>
      </c>
      <c r="G173" s="8">
        <v>885</v>
      </c>
      <c r="H173" s="15">
        <v>68</v>
      </c>
      <c r="I173" s="84">
        <f t="shared" si="21"/>
        <v>3155.4005134808208</v>
      </c>
      <c r="J173" s="51">
        <f t="shared" si="17"/>
        <v>2072.1273000000001</v>
      </c>
      <c r="K173" s="84">
        <f t="shared" si="19"/>
        <v>520.2309270164759</v>
      </c>
      <c r="L173" s="83">
        <f t="shared" si="20"/>
        <v>1012.632874015748</v>
      </c>
      <c r="M173" s="6">
        <f t="shared" si="11"/>
        <v>6760.3916145130452</v>
      </c>
    </row>
    <row r="174" spans="1:28" s="3" customFormat="1" ht="210">
      <c r="A174" s="56">
        <v>45483</v>
      </c>
      <c r="B174" s="108" t="s">
        <v>302</v>
      </c>
      <c r="C174" s="89" t="s">
        <v>295</v>
      </c>
      <c r="D174" s="91">
        <v>24187.521098839199</v>
      </c>
      <c r="E174" s="51">
        <v>65426</v>
      </c>
      <c r="F174" s="92">
        <f t="shared" si="18"/>
        <v>898</v>
      </c>
      <c r="G174" s="15">
        <v>831</v>
      </c>
      <c r="H174" s="8">
        <v>67</v>
      </c>
      <c r="I174" s="84">
        <f t="shared" si="21"/>
        <v>2986.6006821428218</v>
      </c>
      <c r="J174" s="51">
        <f t="shared" si="17"/>
        <v>1952.9661000000001</v>
      </c>
      <c r="K174" s="84">
        <f t="shared" si="19"/>
        <v>490.20710646463311</v>
      </c>
      <c r="L174" s="83">
        <f t="shared" si="20"/>
        <v>951.63275822139883</v>
      </c>
      <c r="M174" s="6">
        <f t="shared" si="11"/>
        <v>6381.4066468288538</v>
      </c>
      <c r="N174" s="15"/>
      <c r="Q174" s="7"/>
      <c r="R174" s="7"/>
      <c r="S174" s="7"/>
    </row>
    <row r="175" spans="1:28" ht="210">
      <c r="A175" s="58">
        <v>45484</v>
      </c>
      <c r="B175" s="108" t="s">
        <v>303</v>
      </c>
      <c r="C175" s="89" t="s">
        <v>295</v>
      </c>
      <c r="D175" s="65">
        <v>25048.938600778416</v>
      </c>
      <c r="E175" s="65">
        <v>71115</v>
      </c>
      <c r="F175" s="92">
        <f t="shared" si="18"/>
        <v>946</v>
      </c>
      <c r="G175" s="8">
        <v>879</v>
      </c>
      <c r="H175" s="8">
        <v>67</v>
      </c>
      <c r="I175" s="84">
        <f t="shared" si="21"/>
        <v>3092.9658647668862</v>
      </c>
      <c r="J175" s="51">
        <f t="shared" si="17"/>
        <v>2122.7827499999999</v>
      </c>
      <c r="K175" s="84">
        <f t="shared" si="19"/>
        <v>516.40971349169592</v>
      </c>
      <c r="L175" s="83">
        <f t="shared" si="20"/>
        <v>1005.6327582213988</v>
      </c>
      <c r="M175" s="6">
        <f t="shared" si="11"/>
        <v>6737.7910864799805</v>
      </c>
    </row>
    <row r="176" spans="1:28" ht="210">
      <c r="A176" s="58">
        <v>45485</v>
      </c>
      <c r="B176" s="108" t="s">
        <v>304</v>
      </c>
      <c r="C176" s="89" t="s">
        <v>305</v>
      </c>
      <c r="D176" s="51">
        <v>24282.004000000001</v>
      </c>
      <c r="E176" s="51">
        <v>67439</v>
      </c>
      <c r="F176" s="92">
        <f t="shared" si="18"/>
        <v>948</v>
      </c>
      <c r="G176" s="15">
        <v>885</v>
      </c>
      <c r="H176" s="15">
        <v>63</v>
      </c>
      <c r="I176" s="84">
        <f t="shared" si="21"/>
        <v>2998.2671400615386</v>
      </c>
      <c r="J176" s="51">
        <f t="shared" si="17"/>
        <v>2013.0541499999999</v>
      </c>
      <c r="K176" s="84">
        <f t="shared" si="19"/>
        <v>517.50148878449022</v>
      </c>
      <c r="L176" s="83">
        <f t="shared" si="20"/>
        <v>1011.3822950440018</v>
      </c>
      <c r="M176" s="6">
        <f t="shared" si="11"/>
        <v>6540.2050738900298</v>
      </c>
    </row>
    <row r="177" spans="1:13" ht="210">
      <c r="A177" s="58">
        <v>45486</v>
      </c>
      <c r="B177" s="108" t="s">
        <v>306</v>
      </c>
      <c r="C177" s="89" t="s">
        <v>307</v>
      </c>
      <c r="D177" s="55">
        <v>19129.266285943417</v>
      </c>
      <c r="E177" s="55">
        <v>71233</v>
      </c>
      <c r="F177" s="94">
        <f t="shared" si="18"/>
        <v>930</v>
      </c>
      <c r="G177" s="7">
        <v>880</v>
      </c>
      <c r="H177" s="7">
        <v>50</v>
      </c>
      <c r="I177" s="84">
        <f t="shared" si="21"/>
        <v>2362.0229417074133</v>
      </c>
      <c r="J177" s="51">
        <f t="shared" si="17"/>
        <v>2126.3050500000004</v>
      </c>
      <c r="K177" s="84">
        <f t="shared" si="19"/>
        <v>507.67551114934162</v>
      </c>
      <c r="L177" s="83">
        <f t="shared" si="20"/>
        <v>1002.5057897174618</v>
      </c>
      <c r="M177" s="6">
        <f t="shared" si="11"/>
        <v>5998.5092925742174</v>
      </c>
    </row>
    <row r="178" spans="1:13" ht="300.60000000000002" customHeight="1">
      <c r="A178" s="58">
        <v>45487</v>
      </c>
      <c r="B178" s="108" t="s">
        <v>308</v>
      </c>
      <c r="C178" s="89" t="s">
        <v>309</v>
      </c>
      <c r="D178" s="55">
        <v>8946.5428400952951</v>
      </c>
      <c r="E178" s="48">
        <v>59441</v>
      </c>
      <c r="F178" s="94">
        <f t="shared" si="18"/>
        <v>753</v>
      </c>
      <c r="G178" s="7">
        <v>718</v>
      </c>
      <c r="H178" s="7">
        <v>35</v>
      </c>
      <c r="I178" s="84">
        <f>(D178*40.13)/325</f>
        <v>1104.6915820708437</v>
      </c>
      <c r="J178" s="51">
        <f t="shared" si="17"/>
        <v>1774.3138500000002</v>
      </c>
      <c r="K178" s="84">
        <f t="shared" si="19"/>
        <v>411.05339773704759</v>
      </c>
      <c r="L178" s="83">
        <f t="shared" si="20"/>
        <v>816.50405280222321</v>
      </c>
      <c r="M178" s="6">
        <f t="shared" si="11"/>
        <v>4106.5628826101147</v>
      </c>
    </row>
    <row r="179" spans="1:13" ht="210">
      <c r="A179" s="56">
        <v>45488</v>
      </c>
      <c r="B179" s="108" t="s">
        <v>310</v>
      </c>
      <c r="C179" s="89" t="s">
        <v>311</v>
      </c>
      <c r="D179" s="16">
        <v>5666.46</v>
      </c>
      <c r="E179" s="17">
        <v>15574</v>
      </c>
      <c r="F179" s="92">
        <f t="shared" si="18"/>
        <v>133</v>
      </c>
      <c r="G179" s="15">
        <v>85</v>
      </c>
      <c r="H179" s="15">
        <v>48</v>
      </c>
      <c r="I179" s="84">
        <f>(D179*40.13)/325</f>
        <v>699.67704553846158</v>
      </c>
      <c r="J179" s="51">
        <f t="shared" si="17"/>
        <v>464.88390000000004</v>
      </c>
      <c r="K179" s="84">
        <f t="shared" si="19"/>
        <v>72.603056970819821</v>
      </c>
      <c r="L179" s="83">
        <f t="shared" si="20"/>
        <v>107.63055812876331</v>
      </c>
      <c r="M179" s="6">
        <f t="shared" si="11"/>
        <v>1344.7945606380447</v>
      </c>
    </row>
    <row r="180" spans="1:13" ht="210">
      <c r="A180" s="56">
        <v>45489</v>
      </c>
      <c r="B180" s="108" t="s">
        <v>312</v>
      </c>
      <c r="C180" s="89" t="s">
        <v>313</v>
      </c>
      <c r="D180" s="51">
        <v>2442.0619999999999</v>
      </c>
      <c r="E180" s="18">
        <v>1299</v>
      </c>
      <c r="F180" s="92">
        <v>72</v>
      </c>
      <c r="G180" s="15">
        <v>14</v>
      </c>
      <c r="H180" s="15">
        <v>39</v>
      </c>
      <c r="I180" s="84">
        <f t="shared" si="21"/>
        <v>301.53830172307693</v>
      </c>
      <c r="J180" s="51">
        <f t="shared" si="17"/>
        <v>38.775149999999996</v>
      </c>
      <c r="K180" s="84">
        <f t="shared" si="19"/>
        <v>39.303910540594188</v>
      </c>
      <c r="L180" s="83">
        <f t="shared" si="20"/>
        <v>25.504515979620194</v>
      </c>
      <c r="M180" s="6">
        <f t="shared" ref="M180:M186" si="22">SUM(I180:L180)</f>
        <v>405.12187824329129</v>
      </c>
    </row>
    <row r="181" spans="1:13" ht="225">
      <c r="A181" s="70">
        <v>45490</v>
      </c>
      <c r="B181" s="108" t="s">
        <v>314</v>
      </c>
      <c r="C181" s="95" t="s">
        <v>315</v>
      </c>
      <c r="D181" s="51">
        <v>17613.921999999999</v>
      </c>
      <c r="E181" s="98">
        <v>61600</v>
      </c>
      <c r="F181" s="100">
        <v>858</v>
      </c>
      <c r="G181" s="101">
        <v>787</v>
      </c>
      <c r="H181" s="96">
        <v>68</v>
      </c>
      <c r="I181" s="84">
        <f t="shared" si="21"/>
        <v>2174.9128918769234</v>
      </c>
      <c r="J181" s="51">
        <f t="shared" si="17"/>
        <v>1838.7600000000002</v>
      </c>
      <c r="K181" s="84">
        <f t="shared" si="19"/>
        <v>468.37160060874743</v>
      </c>
      <c r="L181" s="83">
        <f t="shared" si="20"/>
        <v>902.38287401574814</v>
      </c>
      <c r="M181" s="6">
        <f t="shared" si="22"/>
        <v>5384.4273665014189</v>
      </c>
    </row>
    <row r="182" spans="1:13" ht="225">
      <c r="A182" s="70">
        <v>45491</v>
      </c>
      <c r="B182" s="108" t="s">
        <v>316</v>
      </c>
      <c r="C182" s="89" t="s">
        <v>317</v>
      </c>
      <c r="D182" s="97">
        <v>20298.580000000002</v>
      </c>
      <c r="E182" s="99">
        <v>72031</v>
      </c>
      <c r="F182" s="92">
        <v>946</v>
      </c>
      <c r="G182" s="15">
        <v>883</v>
      </c>
      <c r="H182" s="96">
        <v>61</v>
      </c>
      <c r="I182" s="84">
        <f>(D182*40.13)/325</f>
        <v>2506.4062012307695</v>
      </c>
      <c r="J182" s="51">
        <f t="shared" si="17"/>
        <v>2150.1253500000003</v>
      </c>
      <c r="K182" s="84">
        <f t="shared" si="19"/>
        <v>516.40971349169592</v>
      </c>
      <c r="L182" s="83">
        <f t="shared" si="20"/>
        <v>1008.6320634553034</v>
      </c>
      <c r="M182" s="6">
        <f t="shared" si="22"/>
        <v>6181.5733281777684</v>
      </c>
    </row>
    <row r="183" spans="1:13" ht="195">
      <c r="A183" s="70">
        <v>45492</v>
      </c>
      <c r="B183" s="108" t="s">
        <v>318</v>
      </c>
      <c r="C183" s="89" t="s">
        <v>319</v>
      </c>
      <c r="D183" s="16">
        <v>14954.858</v>
      </c>
      <c r="E183" s="18">
        <v>63322</v>
      </c>
      <c r="F183" s="102">
        <v>806</v>
      </c>
      <c r="G183" s="107">
        <v>737</v>
      </c>
      <c r="H183" s="15">
        <v>64</v>
      </c>
      <c r="I183" s="84">
        <f>(D183*40.13)/325</f>
        <v>1846.5798508923078</v>
      </c>
      <c r="J183" s="51">
        <f t="shared" si="17"/>
        <v>1890.1617000000001</v>
      </c>
      <c r="K183" s="84">
        <f t="shared" si="19"/>
        <v>439.98544299609608</v>
      </c>
      <c r="L183" s="83">
        <f t="shared" si="20"/>
        <v>845.13241083835123</v>
      </c>
      <c r="M183" s="6">
        <f t="shared" si="22"/>
        <v>5021.8594047267552</v>
      </c>
    </row>
    <row r="184" spans="1:13" ht="225">
      <c r="A184" s="70">
        <v>45493</v>
      </c>
      <c r="B184" s="108" t="s">
        <v>320</v>
      </c>
      <c r="C184" s="89" t="s">
        <v>321</v>
      </c>
      <c r="D184" s="103">
        <v>2687.2</v>
      </c>
      <c r="E184" s="17">
        <v>810</v>
      </c>
      <c r="F184" s="92">
        <v>25</v>
      </c>
      <c r="G184" s="15">
        <v>11</v>
      </c>
      <c r="H184" s="15">
        <v>14</v>
      </c>
      <c r="I184" s="84">
        <f>(D184*40.13)/325</f>
        <v>331.80718769230771</v>
      </c>
      <c r="J184" s="51">
        <f t="shared" si="17"/>
        <v>24.178500000000003</v>
      </c>
      <c r="K184" s="84">
        <f t="shared" si="19"/>
        <v>13.647191159928539</v>
      </c>
      <c r="L184" s="83">
        <f t="shared" si="20"/>
        <v>15.8766211208893</v>
      </c>
      <c r="M184" s="6">
        <f t="shared" si="22"/>
        <v>385.50949997312551</v>
      </c>
    </row>
    <row r="185" spans="1:13" ht="225">
      <c r="A185" s="70">
        <v>45494</v>
      </c>
      <c r="B185" s="108" t="s">
        <v>322</v>
      </c>
      <c r="C185" s="89" t="s">
        <v>323</v>
      </c>
      <c r="D185" s="104">
        <v>3379.4029999999998</v>
      </c>
      <c r="E185" s="106">
        <v>0</v>
      </c>
      <c r="F185" s="15">
        <v>45</v>
      </c>
      <c r="G185" s="15">
        <v>11</v>
      </c>
      <c r="H185" s="15">
        <v>23</v>
      </c>
      <c r="I185" s="84">
        <f>(D185*40.13)/325</f>
        <v>417.2782842769231</v>
      </c>
      <c r="J185" s="51">
        <f t="shared" si="17"/>
        <v>0</v>
      </c>
      <c r="K185" s="84">
        <f t="shared" si="19"/>
        <v>24.564944087871371</v>
      </c>
      <c r="L185" s="83">
        <f t="shared" si="20"/>
        <v>18.127663270032421</v>
      </c>
      <c r="M185" s="6">
        <f t="shared" si="22"/>
        <v>459.9708916348269</v>
      </c>
    </row>
    <row r="186" spans="1:13" ht="195">
      <c r="A186" s="70">
        <v>45495</v>
      </c>
      <c r="B186" s="108" t="s">
        <v>324</v>
      </c>
      <c r="C186" s="89" t="s">
        <v>325</v>
      </c>
      <c r="D186" s="105">
        <v>21881.916000000001</v>
      </c>
      <c r="E186" s="93">
        <v>63655</v>
      </c>
      <c r="F186" s="92">
        <v>829</v>
      </c>
      <c r="G186" s="15">
        <v>766</v>
      </c>
      <c r="H186" s="8">
        <v>63</v>
      </c>
      <c r="I186" s="84">
        <f t="shared" ref="I186:I249" si="23">(D186*40.13)/325</f>
        <v>2701.9116587076928</v>
      </c>
      <c r="J186" s="51">
        <f t="shared" si="17"/>
        <v>1900.10175</v>
      </c>
      <c r="K186" s="84">
        <f t="shared" si="19"/>
        <v>452.54085886323037</v>
      </c>
      <c r="L186" s="83">
        <f t="shared" si="20"/>
        <v>877.50729504400181</v>
      </c>
      <c r="M186" s="6">
        <f t="shared" si="22"/>
        <v>5932.0615626149256</v>
      </c>
    </row>
    <row r="187" spans="1:13" ht="195">
      <c r="A187" s="70">
        <v>45496</v>
      </c>
      <c r="B187" s="108" t="s">
        <v>326</v>
      </c>
      <c r="C187" s="89" t="s">
        <v>327</v>
      </c>
      <c r="D187" s="105">
        <v>25184.764999999999</v>
      </c>
      <c r="E187" s="93">
        <v>72245</v>
      </c>
      <c r="F187" s="92">
        <f t="shared" si="18"/>
        <v>955</v>
      </c>
      <c r="G187" s="15">
        <v>882</v>
      </c>
      <c r="H187" s="8">
        <v>73</v>
      </c>
      <c r="I187" s="84">
        <f t="shared" si="23"/>
        <v>3109.7372906153846</v>
      </c>
      <c r="J187" s="51">
        <f t="shared" si="17"/>
        <v>2156.5132500000004</v>
      </c>
      <c r="K187" s="84">
        <f t="shared" si="19"/>
        <v>521.3227023092702</v>
      </c>
      <c r="L187" s="83">
        <f t="shared" si="20"/>
        <v>1010.5084529874944</v>
      </c>
      <c r="M187" s="6">
        <f>SUM(I187:L187)</f>
        <v>6798.0816959121494</v>
      </c>
    </row>
    <row r="188" spans="1:13" ht="195">
      <c r="A188" s="70">
        <v>45497</v>
      </c>
      <c r="B188" s="108" t="s">
        <v>328</v>
      </c>
      <c r="C188" s="89" t="s">
        <v>329</v>
      </c>
      <c r="D188" s="105">
        <v>25044.786</v>
      </c>
      <c r="E188" s="109">
        <v>67152</v>
      </c>
      <c r="F188" s="92">
        <f t="shared" si="18"/>
        <v>989</v>
      </c>
      <c r="G188" s="15">
        <v>915</v>
      </c>
      <c r="H188" s="8">
        <v>74</v>
      </c>
      <c r="I188" s="84">
        <f t="shared" si="23"/>
        <v>3092.4531144000002</v>
      </c>
      <c r="J188" s="51">
        <f t="shared" si="17"/>
        <v>2004.4872</v>
      </c>
      <c r="K188" s="84">
        <f t="shared" si="19"/>
        <v>539.882882286773</v>
      </c>
      <c r="L188" s="83">
        <f t="shared" si="20"/>
        <v>1047.8835687818435</v>
      </c>
      <c r="M188" s="6">
        <f>SUM(I188:L188)</f>
        <v>6684.706765468617</v>
      </c>
    </row>
    <row r="189" spans="1:13" ht="195">
      <c r="A189" s="70">
        <v>45498</v>
      </c>
      <c r="B189" s="108" t="s">
        <v>330</v>
      </c>
      <c r="C189" s="89" t="s">
        <v>331</v>
      </c>
      <c r="D189" s="105">
        <v>25510.665000000001</v>
      </c>
      <c r="E189" s="110">
        <v>72629</v>
      </c>
      <c r="F189" s="8">
        <f t="shared" si="18"/>
        <v>1039</v>
      </c>
      <c r="G189" s="15">
        <v>968</v>
      </c>
      <c r="H189" s="8">
        <v>71</v>
      </c>
      <c r="I189" s="84">
        <f t="shared" si="23"/>
        <v>3149.9784198461539</v>
      </c>
      <c r="J189" s="51">
        <f t="shared" si="17"/>
        <v>2167.9756500000003</v>
      </c>
      <c r="K189" s="84">
        <f t="shared" si="19"/>
        <v>567.17726460663005</v>
      </c>
      <c r="L189" s="83">
        <f t="shared" si="20"/>
        <v>1106.7582213987957</v>
      </c>
      <c r="M189" s="6">
        <f>SUM(I189:L189)</f>
        <v>6991.8895558515796</v>
      </c>
    </row>
    <row r="190" spans="1:13" ht="195">
      <c r="A190" s="70">
        <v>45499</v>
      </c>
      <c r="B190" s="108" t="s">
        <v>332</v>
      </c>
      <c r="C190" s="89" t="s">
        <v>331</v>
      </c>
      <c r="D190" s="105">
        <v>25629.331999999999</v>
      </c>
      <c r="E190" s="110">
        <v>66234</v>
      </c>
      <c r="F190" s="8">
        <f t="shared" si="18"/>
        <v>912</v>
      </c>
      <c r="G190" s="15">
        <v>838</v>
      </c>
      <c r="H190" s="8">
        <v>74</v>
      </c>
      <c r="I190" s="84">
        <f t="shared" si="23"/>
        <v>3164.6310558769233</v>
      </c>
      <c r="J190" s="51">
        <f t="shared" si="17"/>
        <v>1977.0848999999998</v>
      </c>
      <c r="K190" s="84">
        <f t="shared" si="19"/>
        <v>497.84953351419307</v>
      </c>
      <c r="L190" s="83">
        <f t="shared" si="20"/>
        <v>961.25856878184345</v>
      </c>
      <c r="M190" s="6">
        <f>SUM(I190:L190)</f>
        <v>6600.8240581729606</v>
      </c>
    </row>
    <row r="191" spans="1:13" ht="195">
      <c r="A191" s="70">
        <v>45500</v>
      </c>
      <c r="B191" s="108" t="s">
        <v>333</v>
      </c>
      <c r="C191" s="89" t="s">
        <v>334</v>
      </c>
      <c r="D191" s="111">
        <v>25266.516</v>
      </c>
      <c r="E191" s="110">
        <v>62194</v>
      </c>
      <c r="F191" s="8">
        <f t="shared" si="18"/>
        <v>822</v>
      </c>
      <c r="G191" s="15">
        <v>761</v>
      </c>
      <c r="H191" s="8">
        <v>61</v>
      </c>
      <c r="I191" s="84">
        <f t="shared" si="23"/>
        <v>3119.8316525538462</v>
      </c>
      <c r="J191" s="51">
        <f t="shared" si="17"/>
        <v>1856.4909000000002</v>
      </c>
      <c r="K191" s="84">
        <f t="shared" si="19"/>
        <v>448.71964533845033</v>
      </c>
      <c r="L191" s="83">
        <f t="shared" si="20"/>
        <v>871.38206345530341</v>
      </c>
      <c r="M191" s="6">
        <f t="shared" ref="M191:M203" si="24">SUM(I191:L191)</f>
        <v>6296.4242613475999</v>
      </c>
    </row>
    <row r="192" spans="1:13" ht="195">
      <c r="A192" s="70">
        <v>45501</v>
      </c>
      <c r="B192" s="108" t="s">
        <v>335</v>
      </c>
      <c r="C192" s="89" t="s">
        <v>336</v>
      </c>
      <c r="D192" s="111">
        <v>24030.373</v>
      </c>
      <c r="E192" s="110">
        <v>58940</v>
      </c>
      <c r="F192" s="8">
        <f>G192+H192</f>
        <v>827</v>
      </c>
      <c r="G192" s="15">
        <v>768</v>
      </c>
      <c r="H192" s="8">
        <v>59</v>
      </c>
      <c r="I192" s="84">
        <f t="shared" si="23"/>
        <v>2967.1965184307692</v>
      </c>
      <c r="J192" s="51">
        <f t="shared" si="17"/>
        <v>1759.3589999999999</v>
      </c>
      <c r="K192" s="84">
        <f t="shared" si="19"/>
        <v>451.44908357043607</v>
      </c>
      <c r="L192" s="83">
        <f t="shared" si="20"/>
        <v>878.7568318666049</v>
      </c>
      <c r="M192" s="6">
        <f t="shared" si="24"/>
        <v>6056.7614338678104</v>
      </c>
    </row>
    <row r="193" spans="1:19" ht="195">
      <c r="A193" s="58">
        <v>45502</v>
      </c>
      <c r="B193" s="108" t="s">
        <v>337</v>
      </c>
      <c r="C193" s="89" t="s">
        <v>325</v>
      </c>
      <c r="D193" s="99">
        <v>23997.3</v>
      </c>
      <c r="E193" s="112">
        <v>69731</v>
      </c>
      <c r="F193" s="15">
        <f t="shared" ref="F193:F223" si="25">G193+H193</f>
        <v>982</v>
      </c>
      <c r="G193" s="15">
        <v>911</v>
      </c>
      <c r="H193" s="15">
        <v>71</v>
      </c>
      <c r="I193" s="84">
        <f t="shared" si="23"/>
        <v>2963.1127661538462</v>
      </c>
      <c r="J193" s="17">
        <f t="shared" si="17"/>
        <v>2081.4703500000001</v>
      </c>
      <c r="K193" s="84">
        <f t="shared" si="19"/>
        <v>536.06166876199302</v>
      </c>
      <c r="L193" s="83">
        <f t="shared" si="20"/>
        <v>1042.6332213987957</v>
      </c>
      <c r="M193" s="6">
        <f t="shared" si="24"/>
        <v>6623.2780063146347</v>
      </c>
    </row>
    <row r="194" spans="1:19" ht="240.75" customHeight="1">
      <c r="A194" s="58">
        <v>45503</v>
      </c>
      <c r="B194" s="108" t="s">
        <v>338</v>
      </c>
      <c r="C194" s="89" t="s">
        <v>339</v>
      </c>
      <c r="D194" s="115">
        <v>25807.279411764706</v>
      </c>
      <c r="E194" s="115">
        <v>66225</v>
      </c>
      <c r="F194" s="115">
        <f t="shared" si="25"/>
        <v>900</v>
      </c>
      <c r="G194" s="48">
        <v>828</v>
      </c>
      <c r="H194" s="48">
        <v>72</v>
      </c>
      <c r="I194" s="27">
        <f t="shared" si="23"/>
        <v>3186.6034547511317</v>
      </c>
      <c r="J194" s="55">
        <f t="shared" si="17"/>
        <v>1976.8162499999999</v>
      </c>
      <c r="K194" s="84">
        <f t="shared" si="19"/>
        <v>491.29888175742741</v>
      </c>
      <c r="L194" s="83">
        <f t="shared" si="20"/>
        <v>949.50833719314494</v>
      </c>
      <c r="M194" s="6">
        <f t="shared" si="24"/>
        <v>6604.2269237017044</v>
      </c>
    </row>
    <row r="195" spans="1:19" ht="211.5" customHeight="1">
      <c r="A195" s="58">
        <v>45504</v>
      </c>
      <c r="B195" s="108" t="s">
        <v>340</v>
      </c>
      <c r="C195" s="89" t="s">
        <v>325</v>
      </c>
      <c r="D195" s="115">
        <v>24969.505425308529</v>
      </c>
      <c r="E195" s="115">
        <v>67551</v>
      </c>
      <c r="F195" s="115">
        <f t="shared" si="25"/>
        <v>930</v>
      </c>
      <c r="G195" s="48">
        <v>858</v>
      </c>
      <c r="H195" s="48">
        <v>72</v>
      </c>
      <c r="I195" s="27">
        <f>(D195*40.13)/325</f>
        <v>3083.1577006696348</v>
      </c>
      <c r="J195" s="55">
        <f>(E195/1000)*29.85</f>
        <v>2016.3973500000002</v>
      </c>
      <c r="K195" s="84">
        <f t="shared" si="19"/>
        <v>507.67551114934162</v>
      </c>
      <c r="L195" s="83">
        <f t="shared" si="20"/>
        <v>983.25833719314494</v>
      </c>
      <c r="M195" s="6">
        <f>SUM(I195:L195)</f>
        <v>6590.4888990121208</v>
      </c>
    </row>
    <row r="196" spans="1:19" ht="195">
      <c r="A196" s="58">
        <v>45505</v>
      </c>
      <c r="B196" s="108" t="s">
        <v>341</v>
      </c>
      <c r="C196" s="89" t="s">
        <v>325</v>
      </c>
      <c r="D196" s="17">
        <v>26010.774839422258</v>
      </c>
      <c r="E196" s="17">
        <v>70978</v>
      </c>
      <c r="F196" s="22">
        <f t="shared" si="25"/>
        <v>999</v>
      </c>
      <c r="G196" s="22">
        <v>926</v>
      </c>
      <c r="H196" s="17">
        <v>73</v>
      </c>
      <c r="I196" s="84">
        <f t="shared" si="23"/>
        <v>3211.7304440185089</v>
      </c>
      <c r="J196" s="17">
        <f t="shared" si="17"/>
        <v>2118.6932999999999</v>
      </c>
      <c r="K196" s="17">
        <f t="shared" ref="K196:K207" si="26">(F196*165)/325</f>
        <v>507.18461538461537</v>
      </c>
      <c r="L196" s="39">
        <f t="shared" ref="L196:L233" si="27">(((G196*0.9)*1.25)+ (H196*0.8*94.5)/325)</f>
        <v>1058.7309230769231</v>
      </c>
      <c r="M196" s="6">
        <f t="shared" si="24"/>
        <v>6896.3392824800476</v>
      </c>
    </row>
    <row r="197" spans="1:19" ht="211.5" customHeight="1">
      <c r="A197" s="56">
        <v>45506</v>
      </c>
      <c r="B197" s="108" t="s">
        <v>342</v>
      </c>
      <c r="C197" s="89" t="s">
        <v>325</v>
      </c>
      <c r="D197" s="17">
        <v>25694.888999999999</v>
      </c>
      <c r="E197" s="18">
        <v>69209</v>
      </c>
      <c r="F197" s="17">
        <v>916</v>
      </c>
      <c r="G197" s="17">
        <v>845</v>
      </c>
      <c r="H197" s="17">
        <v>71</v>
      </c>
      <c r="I197" s="84">
        <f t="shared" si="23"/>
        <v>3172.7258325230769</v>
      </c>
      <c r="J197" s="17">
        <f t="shared" si="17"/>
        <v>2065.8886500000003</v>
      </c>
      <c r="K197" s="17">
        <f t="shared" si="26"/>
        <v>465.04615384615386</v>
      </c>
      <c r="L197" s="39">
        <f t="shared" si="27"/>
        <v>967.14069230769235</v>
      </c>
      <c r="M197" s="6">
        <f t="shared" si="24"/>
        <v>6670.8013286769228</v>
      </c>
    </row>
    <row r="198" spans="1:19" ht="201.75" customHeight="1">
      <c r="A198" s="56">
        <v>45507</v>
      </c>
      <c r="B198" s="108" t="s">
        <v>343</v>
      </c>
      <c r="C198" s="89" t="s">
        <v>344</v>
      </c>
      <c r="D198" s="17">
        <v>25038.793000000001</v>
      </c>
      <c r="E198" s="18">
        <v>66860</v>
      </c>
      <c r="F198" s="17">
        <f t="shared" si="25"/>
        <v>912</v>
      </c>
      <c r="G198" s="17">
        <v>850</v>
      </c>
      <c r="H198" s="17">
        <v>62</v>
      </c>
      <c r="I198" s="84">
        <f t="shared" si="23"/>
        <v>3091.7131172000004</v>
      </c>
      <c r="J198" s="17">
        <f t="shared" si="17"/>
        <v>1995.7710000000002</v>
      </c>
      <c r="K198" s="17">
        <f t="shared" si="26"/>
        <v>463.01538461538462</v>
      </c>
      <c r="L198" s="39">
        <f>(((G198*0.9)*1.25)+ (H198*0.8*94.5)/325)</f>
        <v>970.67215384615383</v>
      </c>
      <c r="M198" s="6">
        <f t="shared" si="24"/>
        <v>6521.1716556615393</v>
      </c>
    </row>
    <row r="199" spans="1:19" ht="228.75" customHeight="1">
      <c r="A199" s="56">
        <v>45508</v>
      </c>
      <c r="B199" s="108" t="s">
        <v>345</v>
      </c>
      <c r="C199" s="89" t="s">
        <v>344</v>
      </c>
      <c r="D199" s="17">
        <v>25150.382000000001</v>
      </c>
      <c r="E199" s="18">
        <v>67081</v>
      </c>
      <c r="F199" s="17">
        <f t="shared" si="25"/>
        <v>914</v>
      </c>
      <c r="G199" s="17">
        <v>851</v>
      </c>
      <c r="H199" s="17">
        <v>63</v>
      </c>
      <c r="I199" s="84">
        <f t="shared" si="23"/>
        <v>3105.4917835692313</v>
      </c>
      <c r="J199" s="17">
        <f t="shared" si="17"/>
        <v>2002.3678500000001</v>
      </c>
      <c r="K199" s="17">
        <f t="shared" si="26"/>
        <v>464.03076923076924</v>
      </c>
      <c r="L199" s="39">
        <f t="shared" si="27"/>
        <v>972.02976923076926</v>
      </c>
      <c r="M199" s="6">
        <f t="shared" si="24"/>
        <v>6543.9201720307692</v>
      </c>
    </row>
    <row r="200" spans="1:19" ht="195">
      <c r="A200" s="56">
        <v>45509</v>
      </c>
      <c r="B200" s="108" t="s">
        <v>346</v>
      </c>
      <c r="C200" s="89" t="s">
        <v>339</v>
      </c>
      <c r="D200" s="17">
        <v>26233.519</v>
      </c>
      <c r="E200" s="18">
        <v>69533</v>
      </c>
      <c r="F200" s="17">
        <f>G200+H200</f>
        <v>995</v>
      </c>
      <c r="G200" s="17">
        <v>918</v>
      </c>
      <c r="H200" s="17">
        <v>77</v>
      </c>
      <c r="I200" s="84">
        <f t="shared" si="23"/>
        <v>3239.2342076000004</v>
      </c>
      <c r="J200" s="17">
        <f t="shared" si="17"/>
        <v>2075.56005</v>
      </c>
      <c r="K200" s="17">
        <f>(F200*165)/325</f>
        <v>505.15384615384613</v>
      </c>
      <c r="L200" s="17">
        <f t="shared" si="27"/>
        <v>1050.6613846153846</v>
      </c>
      <c r="M200" s="6">
        <f t="shared" si="24"/>
        <v>6870.6094883692313</v>
      </c>
      <c r="N200" s="17"/>
      <c r="O200" s="120"/>
      <c r="P200" s="120"/>
    </row>
    <row r="201" spans="1:19" ht="195">
      <c r="A201" s="56">
        <v>45510</v>
      </c>
      <c r="B201" s="108" t="s">
        <v>347</v>
      </c>
      <c r="C201" s="89" t="s">
        <v>325</v>
      </c>
      <c r="D201" s="51">
        <v>26514.649773235829</v>
      </c>
      <c r="E201" s="51">
        <v>66148</v>
      </c>
      <c r="F201" s="51">
        <f t="shared" si="25"/>
        <v>932</v>
      </c>
      <c r="G201" s="51">
        <v>856</v>
      </c>
      <c r="H201" s="51">
        <v>76</v>
      </c>
      <c r="I201" s="84">
        <f t="shared" si="23"/>
        <v>3273.9473704613965</v>
      </c>
      <c r="J201" s="17">
        <f t="shared" si="17"/>
        <v>1974.5178000000001</v>
      </c>
      <c r="K201" s="17">
        <f t="shared" si="26"/>
        <v>473.16923076923075</v>
      </c>
      <c r="L201" s="51">
        <f t="shared" si="27"/>
        <v>980.67876923076926</v>
      </c>
      <c r="M201" s="6">
        <f t="shared" si="24"/>
        <v>6702.313170461397</v>
      </c>
      <c r="N201" s="51"/>
      <c r="O201" s="38"/>
      <c r="P201" s="38"/>
      <c r="Q201" s="55"/>
      <c r="R201" s="55"/>
      <c r="S201" s="55"/>
    </row>
    <row r="202" spans="1:19" ht="195">
      <c r="A202" s="56">
        <v>45511</v>
      </c>
      <c r="B202" s="108" t="s">
        <v>348</v>
      </c>
      <c r="C202" s="89" t="s">
        <v>325</v>
      </c>
      <c r="D202" s="51">
        <v>25553.928487663878</v>
      </c>
      <c r="E202" s="51">
        <v>68278</v>
      </c>
      <c r="F202" s="51">
        <f t="shared" si="25"/>
        <v>965</v>
      </c>
      <c r="G202" s="51">
        <v>882</v>
      </c>
      <c r="H202" s="51">
        <v>83</v>
      </c>
      <c r="I202" s="84">
        <f t="shared" si="23"/>
        <v>3155.3204621844661</v>
      </c>
      <c r="J202" s="17">
        <f t="shared" si="17"/>
        <v>2038.0983000000003</v>
      </c>
      <c r="K202" s="17">
        <f t="shared" si="26"/>
        <v>489.92307692307691</v>
      </c>
      <c r="L202" s="51">
        <f t="shared" si="27"/>
        <v>1011.557076923077</v>
      </c>
      <c r="M202" s="6">
        <f t="shared" si="24"/>
        <v>6694.898916030621</v>
      </c>
      <c r="N202" s="51"/>
      <c r="O202" s="38"/>
      <c r="P202" s="38"/>
      <c r="Q202" s="55"/>
      <c r="R202" s="55"/>
      <c r="S202" s="55"/>
    </row>
    <row r="203" spans="1:19" ht="195">
      <c r="A203" s="56">
        <v>45512</v>
      </c>
      <c r="B203" s="108" t="s">
        <v>349</v>
      </c>
      <c r="C203" s="89" t="s">
        <v>339</v>
      </c>
      <c r="D203" s="51">
        <v>26624.171333067599</v>
      </c>
      <c r="E203" s="51">
        <v>68337</v>
      </c>
      <c r="F203" s="51">
        <f t="shared" si="25"/>
        <v>964</v>
      </c>
      <c r="G203" s="51">
        <v>881</v>
      </c>
      <c r="H203" s="51">
        <v>83</v>
      </c>
      <c r="I203" s="84">
        <f t="shared" si="23"/>
        <v>3287.4707556800086</v>
      </c>
      <c r="J203" s="17">
        <f t="shared" si="17"/>
        <v>2039.8594500000002</v>
      </c>
      <c r="K203" s="17">
        <f t="shared" si="26"/>
        <v>489.4153846153846</v>
      </c>
      <c r="L203" s="51">
        <f t="shared" si="27"/>
        <v>1010.4320769230769</v>
      </c>
      <c r="M203" s="6">
        <f t="shared" si="24"/>
        <v>6827.1776672184706</v>
      </c>
      <c r="N203" s="51"/>
      <c r="O203" s="38"/>
      <c r="P203" s="38"/>
      <c r="Q203" s="55"/>
      <c r="R203" s="55"/>
      <c r="S203" s="55"/>
    </row>
    <row r="204" spans="1:19" ht="195">
      <c r="A204" s="56">
        <v>45513</v>
      </c>
      <c r="B204" s="108" t="s">
        <v>350</v>
      </c>
      <c r="C204" s="89" t="s">
        <v>339</v>
      </c>
      <c r="D204" s="51">
        <v>25935.522512820604</v>
      </c>
      <c r="E204" s="17">
        <v>64499</v>
      </c>
      <c r="F204" s="17">
        <f t="shared" si="25"/>
        <v>970</v>
      </c>
      <c r="G204" s="17">
        <v>889</v>
      </c>
      <c r="H204" s="17">
        <v>81</v>
      </c>
      <c r="I204" s="84">
        <f t="shared" si="23"/>
        <v>3202.4385182753567</v>
      </c>
      <c r="J204" s="17">
        <f t="shared" si="17"/>
        <v>1925.2951499999999</v>
      </c>
      <c r="K204" s="17">
        <f t="shared" si="26"/>
        <v>492.46153846153845</v>
      </c>
      <c r="L204" s="51">
        <f t="shared" si="27"/>
        <v>1018.9668461538462</v>
      </c>
      <c r="M204" s="6">
        <f t="shared" ref="M204:M249" si="28">SUM(I204:L204)</f>
        <v>6639.1620528907406</v>
      </c>
    </row>
    <row r="205" spans="1:19" ht="195">
      <c r="A205" s="56">
        <v>45514</v>
      </c>
      <c r="B205" s="108" t="s">
        <v>351</v>
      </c>
      <c r="C205" s="89" t="s">
        <v>344</v>
      </c>
      <c r="D205" s="51">
        <v>25083.498759237053</v>
      </c>
      <c r="E205" s="17">
        <v>66666</v>
      </c>
      <c r="F205" s="17">
        <f t="shared" si="25"/>
        <v>911</v>
      </c>
      <c r="G205" s="17">
        <v>846</v>
      </c>
      <c r="H205" s="17">
        <v>65</v>
      </c>
      <c r="I205" s="84">
        <f t="shared" si="23"/>
        <v>3097.2332467944093</v>
      </c>
      <c r="J205" s="17">
        <f t="shared" si="17"/>
        <v>1989.9801</v>
      </c>
      <c r="K205" s="17">
        <f t="shared" si="26"/>
        <v>462.50769230769231</v>
      </c>
      <c r="L205" s="51">
        <f t="shared" si="27"/>
        <v>966.87</v>
      </c>
      <c r="M205" s="6">
        <f t="shared" si="28"/>
        <v>6516.5910391021016</v>
      </c>
    </row>
    <row r="206" spans="1:19" ht="195">
      <c r="A206" s="56">
        <v>45515</v>
      </c>
      <c r="B206" s="108" t="s">
        <v>352</v>
      </c>
      <c r="C206" s="89" t="s">
        <v>344</v>
      </c>
      <c r="D206" s="51">
        <v>25657.052176370809</v>
      </c>
      <c r="E206" s="17">
        <v>74232</v>
      </c>
      <c r="F206" s="17">
        <f t="shared" si="25"/>
        <v>961</v>
      </c>
      <c r="G206" s="17">
        <v>905</v>
      </c>
      <c r="H206" s="17">
        <v>56</v>
      </c>
      <c r="I206" s="84">
        <f t="shared" si="23"/>
        <v>3168.0538579623403</v>
      </c>
      <c r="J206" s="17">
        <f t="shared" si="17"/>
        <v>2215.8252000000002</v>
      </c>
      <c r="K206" s="17">
        <f t="shared" si="26"/>
        <v>487.89230769230767</v>
      </c>
      <c r="L206" s="51">
        <f t="shared" si="27"/>
        <v>1031.1514615384615</v>
      </c>
      <c r="M206" s="6">
        <f t="shared" si="28"/>
        <v>6902.9228271931088</v>
      </c>
    </row>
    <row r="207" spans="1:19" ht="195">
      <c r="A207" s="56">
        <v>45516</v>
      </c>
      <c r="B207" s="108" t="s">
        <v>353</v>
      </c>
      <c r="C207" s="89" t="s">
        <v>339</v>
      </c>
      <c r="D207" s="17">
        <v>26078.144</v>
      </c>
      <c r="E207" s="17">
        <v>70254</v>
      </c>
      <c r="F207" s="17">
        <f t="shared" si="25"/>
        <v>910</v>
      </c>
      <c r="G207" s="17">
        <v>836</v>
      </c>
      <c r="H207" s="17">
        <v>74</v>
      </c>
      <c r="I207" s="84">
        <f t="shared" si="23"/>
        <v>3220.0489806769233</v>
      </c>
      <c r="J207" s="17">
        <f t="shared" si="17"/>
        <v>2097.0819000000001</v>
      </c>
      <c r="K207" s="15">
        <f t="shared" si="26"/>
        <v>462</v>
      </c>
      <c r="L207" s="51">
        <f t="shared" si="27"/>
        <v>957.71353846153852</v>
      </c>
      <c r="M207" s="6">
        <f t="shared" si="28"/>
        <v>6736.8444191384615</v>
      </c>
    </row>
    <row r="208" spans="1:19" ht="195">
      <c r="A208" s="58">
        <v>45517</v>
      </c>
      <c r="B208" s="108" t="s">
        <v>354</v>
      </c>
      <c r="C208" s="89" t="s">
        <v>339</v>
      </c>
      <c r="D208" s="51">
        <v>26251.320416855233</v>
      </c>
      <c r="E208" s="51">
        <v>67610</v>
      </c>
      <c r="F208" s="17">
        <f t="shared" si="25"/>
        <v>894</v>
      </c>
      <c r="G208" s="51">
        <v>813</v>
      </c>
      <c r="H208" s="51">
        <v>81</v>
      </c>
      <c r="I208" s="84">
        <f t="shared" si="23"/>
        <v>3241.432271779694</v>
      </c>
      <c r="J208" s="17">
        <f t="shared" si="17"/>
        <v>2018.1585</v>
      </c>
      <c r="K208" s="51">
        <f>(F208*165)/325</f>
        <v>453.87692307692305</v>
      </c>
      <c r="L208" s="51">
        <f t="shared" si="27"/>
        <v>933.46684615384618</v>
      </c>
      <c r="M208" s="6">
        <f t="shared" si="28"/>
        <v>6646.9345410104634</v>
      </c>
      <c r="N208" s="51"/>
      <c r="O208" s="38"/>
    </row>
    <row r="209" spans="1:13" ht="195">
      <c r="A209" s="58">
        <v>45518</v>
      </c>
      <c r="B209" s="108" t="s">
        <v>355</v>
      </c>
      <c r="C209" s="89" t="s">
        <v>339</v>
      </c>
      <c r="D209" s="17">
        <v>24787.535</v>
      </c>
      <c r="E209" s="17">
        <v>63036</v>
      </c>
      <c r="F209" s="17">
        <f t="shared" si="25"/>
        <v>814</v>
      </c>
      <c r="G209" s="17">
        <v>742</v>
      </c>
      <c r="H209" s="17">
        <v>72</v>
      </c>
      <c r="I209" s="84">
        <f t="shared" si="23"/>
        <v>3060.6885524615386</v>
      </c>
      <c r="J209" s="17">
        <f t="shared" si="17"/>
        <v>1881.6246000000001</v>
      </c>
      <c r="K209" s="17">
        <f>(F209*165)/325</f>
        <v>413.26153846153846</v>
      </c>
      <c r="L209" s="17">
        <f t="shared" si="27"/>
        <v>851.49830769230778</v>
      </c>
      <c r="M209" s="6">
        <f t="shared" si="28"/>
        <v>6207.0729986153847</v>
      </c>
    </row>
    <row r="210" spans="1:13" ht="195">
      <c r="A210" s="58">
        <v>45519</v>
      </c>
      <c r="B210" s="108" t="s">
        <v>356</v>
      </c>
      <c r="C210" s="89" t="s">
        <v>344</v>
      </c>
      <c r="D210" s="17">
        <v>24993.202000000001</v>
      </c>
      <c r="E210" s="18">
        <v>61551</v>
      </c>
      <c r="F210" s="17">
        <f t="shared" si="25"/>
        <v>761</v>
      </c>
      <c r="G210" s="17">
        <v>680</v>
      </c>
      <c r="H210" s="17">
        <v>81</v>
      </c>
      <c r="I210" s="84">
        <f t="shared" si="23"/>
        <v>3086.0836808000004</v>
      </c>
      <c r="J210" s="17">
        <f t="shared" si="17"/>
        <v>1837.2973500000001</v>
      </c>
      <c r="K210" s="17">
        <f t="shared" ref="K210:K249" si="29">(F210*165)/325</f>
        <v>386.35384615384618</v>
      </c>
      <c r="L210" s="17">
        <f t="shared" si="27"/>
        <v>783.84184615384618</v>
      </c>
      <c r="M210" s="6">
        <f t="shared" si="28"/>
        <v>6093.5767231076925</v>
      </c>
    </row>
    <row r="211" spans="1:13" ht="195">
      <c r="A211" s="58">
        <v>45520</v>
      </c>
      <c r="B211" s="108" t="s">
        <v>357</v>
      </c>
      <c r="C211" s="89" t="s">
        <v>325</v>
      </c>
      <c r="D211" s="17">
        <v>26096.373</v>
      </c>
      <c r="E211" s="121">
        <v>67712</v>
      </c>
      <c r="F211" s="17">
        <f t="shared" si="25"/>
        <v>917</v>
      </c>
      <c r="G211" s="17">
        <v>834</v>
      </c>
      <c r="H211" s="17">
        <v>83</v>
      </c>
      <c r="I211" s="84">
        <f t="shared" si="23"/>
        <v>3222.2998415076927</v>
      </c>
      <c r="J211" s="17">
        <f t="shared" si="17"/>
        <v>2021.2032000000002</v>
      </c>
      <c r="K211" s="17">
        <f t="shared" si="29"/>
        <v>465.55384615384617</v>
      </c>
      <c r="L211" s="17">
        <f t="shared" si="27"/>
        <v>957.55707692307692</v>
      </c>
      <c r="M211" s="6">
        <f t="shared" si="28"/>
        <v>6666.613964584616</v>
      </c>
    </row>
    <row r="212" spans="1:13" ht="195">
      <c r="A212" s="58">
        <v>45521</v>
      </c>
      <c r="B212" s="108" t="s">
        <v>358</v>
      </c>
      <c r="C212" s="89" t="s">
        <v>344</v>
      </c>
      <c r="D212" s="17">
        <v>25533.792000000001</v>
      </c>
      <c r="E212" s="121">
        <v>74317</v>
      </c>
      <c r="F212" s="17">
        <f t="shared" si="25"/>
        <v>934</v>
      </c>
      <c r="G212" s="17">
        <v>876</v>
      </c>
      <c r="H212" s="17">
        <v>58</v>
      </c>
      <c r="I212" s="84">
        <f t="shared" si="23"/>
        <v>3152.8340706461545</v>
      </c>
      <c r="J212" s="17">
        <f t="shared" si="17"/>
        <v>2218.3624500000001</v>
      </c>
      <c r="K212" s="17">
        <f t="shared" si="29"/>
        <v>474.18461538461537</v>
      </c>
      <c r="L212" s="17">
        <f t="shared" si="27"/>
        <v>998.99169230769235</v>
      </c>
      <c r="M212" s="6">
        <f t="shared" si="28"/>
        <v>6844.3728283384626</v>
      </c>
    </row>
    <row r="213" spans="1:13" ht="195">
      <c r="A213" s="56">
        <v>45522</v>
      </c>
      <c r="B213" s="108" t="s">
        <v>359</v>
      </c>
      <c r="C213" s="89" t="s">
        <v>344</v>
      </c>
      <c r="D213" s="17">
        <v>25976.830999999998</v>
      </c>
      <c r="E213" s="121">
        <v>75742</v>
      </c>
      <c r="F213" s="17">
        <f t="shared" si="25"/>
        <v>999</v>
      </c>
      <c r="G213" s="17">
        <v>939</v>
      </c>
      <c r="H213" s="17">
        <v>60</v>
      </c>
      <c r="I213" s="84">
        <f t="shared" si="23"/>
        <v>3207.539163169231</v>
      </c>
      <c r="J213" s="17">
        <f t="shared" si="17"/>
        <v>2260.8987000000002</v>
      </c>
      <c r="K213" s="17">
        <f>(F213*165)/325</f>
        <v>507.18461538461537</v>
      </c>
      <c r="L213" s="17">
        <f t="shared" si="27"/>
        <v>1070.331923076923</v>
      </c>
      <c r="M213" s="6">
        <f t="shared" si="28"/>
        <v>7045.9544016307691</v>
      </c>
    </row>
    <row r="214" spans="1:13" ht="195">
      <c r="A214" s="56">
        <v>45523</v>
      </c>
      <c r="B214" s="108" t="s">
        <v>360</v>
      </c>
      <c r="C214" s="89" t="s">
        <v>336</v>
      </c>
      <c r="D214" s="17">
        <v>25933.813999999998</v>
      </c>
      <c r="E214" s="121">
        <v>71727</v>
      </c>
      <c r="F214" s="17">
        <f t="shared" si="25"/>
        <v>964</v>
      </c>
      <c r="G214" s="17">
        <v>908</v>
      </c>
      <c r="H214" s="17">
        <v>56</v>
      </c>
      <c r="I214" s="84">
        <f t="shared" si="23"/>
        <v>3202.227556369231</v>
      </c>
      <c r="J214" s="17">
        <f t="shared" si="17"/>
        <v>2141.0509500000003</v>
      </c>
      <c r="K214" s="17">
        <f t="shared" si="29"/>
        <v>489.4153846153846</v>
      </c>
      <c r="L214" s="17">
        <f>(((G214*0.9)*1.25)+ (H214*0.8*94.5)/325)</f>
        <v>1034.5264615384615</v>
      </c>
      <c r="M214" s="6">
        <f t="shared" si="28"/>
        <v>6867.220352523078</v>
      </c>
    </row>
    <row r="215" spans="1:13" ht="195">
      <c r="A215" s="58">
        <v>45524</v>
      </c>
      <c r="B215" s="108" t="s">
        <v>361</v>
      </c>
      <c r="C215" s="89" t="s">
        <v>362</v>
      </c>
      <c r="D215" s="17">
        <v>26206.222000000002</v>
      </c>
      <c r="E215" s="121">
        <v>72139</v>
      </c>
      <c r="F215" s="17">
        <f t="shared" si="25"/>
        <v>983</v>
      </c>
      <c r="G215" s="17">
        <v>901</v>
      </c>
      <c r="H215" s="17">
        <v>82</v>
      </c>
      <c r="I215" s="84">
        <f>(D215*40.13)/325</f>
        <v>3235.8636580307698</v>
      </c>
      <c r="J215" s="17">
        <f>(E215/1000)*29.85</f>
        <v>2153.34915</v>
      </c>
      <c r="K215" s="17">
        <f>(F215*165)/325</f>
        <v>499.06153846153848</v>
      </c>
      <c r="L215" s="17">
        <f>(((G215*0.9)*1.25)+ (H215*0.8*94.5)/325)</f>
        <v>1032.6994615384615</v>
      </c>
      <c r="M215" s="6">
        <f t="shared" si="28"/>
        <v>6920.9738080307707</v>
      </c>
    </row>
    <row r="216" spans="1:13" ht="195">
      <c r="A216" s="58">
        <v>45525</v>
      </c>
      <c r="B216" s="108" t="s">
        <v>363</v>
      </c>
      <c r="C216" s="89" t="s">
        <v>362</v>
      </c>
      <c r="D216" s="17">
        <v>28650.248</v>
      </c>
      <c r="E216" s="17">
        <v>71553</v>
      </c>
      <c r="F216" s="17">
        <f t="shared" si="25"/>
        <v>1021</v>
      </c>
      <c r="G216" s="17">
        <v>909</v>
      </c>
      <c r="H216" s="17">
        <v>112</v>
      </c>
      <c r="I216" s="84">
        <f t="shared" si="23"/>
        <v>3537.6444684307694</v>
      </c>
      <c r="J216" s="17">
        <f t="shared" ref="J216:J249" si="30">(E216/1000)*29.85</f>
        <v>2135.8570500000001</v>
      </c>
      <c r="K216" s="17">
        <f t="shared" si="29"/>
        <v>518.35384615384612</v>
      </c>
      <c r="L216" s="17">
        <f t="shared" si="27"/>
        <v>1048.677923076923</v>
      </c>
      <c r="M216" s="6">
        <f t="shared" si="28"/>
        <v>7240.5332876615394</v>
      </c>
    </row>
    <row r="217" spans="1:13" ht="195">
      <c r="A217" s="58">
        <v>45526</v>
      </c>
      <c r="B217" s="108" t="s">
        <v>364</v>
      </c>
      <c r="C217" s="89" t="s">
        <v>365</v>
      </c>
      <c r="D217" s="17">
        <v>25928.632000000001</v>
      </c>
      <c r="E217" s="18">
        <v>76043</v>
      </c>
      <c r="F217" s="17">
        <f t="shared" si="25"/>
        <v>1080</v>
      </c>
      <c r="G217" s="17">
        <v>978</v>
      </c>
      <c r="H217" s="17">
        <v>102</v>
      </c>
      <c r="I217" s="84">
        <f t="shared" si="23"/>
        <v>3201.5876989538465</v>
      </c>
      <c r="J217" s="17">
        <f t="shared" si="30"/>
        <v>2269.8835500000005</v>
      </c>
      <c r="K217" s="17">
        <f t="shared" si="29"/>
        <v>548.30769230769226</v>
      </c>
      <c r="L217" s="17">
        <f t="shared" si="27"/>
        <v>1123.9767692307692</v>
      </c>
      <c r="M217" s="6">
        <f t="shared" si="28"/>
        <v>7143.7557104923089</v>
      </c>
    </row>
    <row r="218" spans="1:13" ht="195">
      <c r="A218" s="58">
        <v>45527</v>
      </c>
      <c r="B218" s="108" t="s">
        <v>366</v>
      </c>
      <c r="C218" s="89" t="s">
        <v>367</v>
      </c>
      <c r="D218" s="17">
        <v>25232.125</v>
      </c>
      <c r="E218" s="121">
        <v>69076</v>
      </c>
      <c r="F218" s="17">
        <f t="shared" si="25"/>
        <v>1045</v>
      </c>
      <c r="G218" s="17">
        <v>966</v>
      </c>
      <c r="H218" s="17">
        <v>79</v>
      </c>
      <c r="I218" s="84">
        <f>(D218*40.13)/325</f>
        <v>3115.5851576923078</v>
      </c>
      <c r="J218" s="17">
        <f t="shared" si="30"/>
        <v>2061.9186</v>
      </c>
      <c r="K218" s="17">
        <f t="shared" si="29"/>
        <v>530.53846153846155</v>
      </c>
      <c r="L218" s="17">
        <f t="shared" si="27"/>
        <v>1105.1266153846154</v>
      </c>
      <c r="M218" s="6">
        <f t="shared" si="28"/>
        <v>6813.1688346153851</v>
      </c>
    </row>
    <row r="219" spans="1:13" ht="195">
      <c r="A219" s="58">
        <v>45528</v>
      </c>
      <c r="B219" s="108" t="s">
        <v>368</v>
      </c>
      <c r="C219" s="89" t="s">
        <v>369</v>
      </c>
      <c r="D219" s="17">
        <v>24545.491999999998</v>
      </c>
      <c r="E219" s="121">
        <v>68397</v>
      </c>
      <c r="F219" s="17">
        <f t="shared" si="25"/>
        <v>1069</v>
      </c>
      <c r="G219" s="17">
        <v>971</v>
      </c>
      <c r="H219" s="17">
        <v>98</v>
      </c>
      <c r="I219" s="84">
        <f t="shared" si="23"/>
        <v>3030.8018275692307</v>
      </c>
      <c r="J219" s="17">
        <f t="shared" si="30"/>
        <v>2041.6504500000003</v>
      </c>
      <c r="K219" s="17">
        <f t="shared" si="29"/>
        <v>542.72307692307697</v>
      </c>
      <c r="L219" s="17">
        <f t="shared" si="27"/>
        <v>1115.1713076923077</v>
      </c>
      <c r="M219" s="6">
        <f t="shared" si="28"/>
        <v>6730.3466621846164</v>
      </c>
    </row>
    <row r="220" spans="1:13" ht="195">
      <c r="A220" s="58">
        <v>45529</v>
      </c>
      <c r="B220" s="108" t="s">
        <v>370</v>
      </c>
      <c r="C220" s="89" t="s">
        <v>369</v>
      </c>
      <c r="D220" s="17">
        <v>26818.391</v>
      </c>
      <c r="E220" s="121">
        <v>73456</v>
      </c>
      <c r="F220" s="17">
        <f t="shared" si="25"/>
        <v>1063</v>
      </c>
      <c r="G220" s="17">
        <v>954</v>
      </c>
      <c r="H220" s="17">
        <v>109</v>
      </c>
      <c r="I220" s="84">
        <f t="shared" si="23"/>
        <v>3311.4524025538462</v>
      </c>
      <c r="J220" s="17">
        <f t="shared" si="30"/>
        <v>2192.6616000000004</v>
      </c>
      <c r="K220" s="17">
        <f t="shared" si="29"/>
        <v>539.67692307692312</v>
      </c>
      <c r="L220" s="17">
        <f t="shared" si="27"/>
        <v>1098.6050769230769</v>
      </c>
      <c r="M220" s="6">
        <f t="shared" si="28"/>
        <v>7142.3960025538463</v>
      </c>
    </row>
    <row r="221" spans="1:13" ht="195">
      <c r="A221" s="58">
        <v>45530</v>
      </c>
      <c r="B221" s="108" t="s">
        <v>371</v>
      </c>
      <c r="C221" s="89" t="s">
        <v>369</v>
      </c>
      <c r="D221" s="17">
        <v>27404.401999999998</v>
      </c>
      <c r="E221" s="121">
        <v>69450</v>
      </c>
      <c r="F221" s="17">
        <f t="shared" si="25"/>
        <v>976</v>
      </c>
      <c r="G221" s="17">
        <v>896</v>
      </c>
      <c r="H221" s="17">
        <v>80</v>
      </c>
      <c r="I221" s="84">
        <f t="shared" si="23"/>
        <v>3383.8112377230764</v>
      </c>
      <c r="J221" s="17">
        <f t="shared" si="30"/>
        <v>2073.0825</v>
      </c>
      <c r="K221" s="17">
        <f t="shared" si="29"/>
        <v>495.50769230769231</v>
      </c>
      <c r="L221" s="17">
        <f t="shared" si="27"/>
        <v>1026.6092307692309</v>
      </c>
      <c r="M221" s="6">
        <f t="shared" si="28"/>
        <v>6979.0106607999987</v>
      </c>
    </row>
    <row r="222" spans="1:13">
      <c r="A222" s="58">
        <v>45531</v>
      </c>
      <c r="D222" s="17">
        <v>26793.963</v>
      </c>
      <c r="E222" s="121">
        <v>68658</v>
      </c>
      <c r="F222" s="17">
        <f t="shared" si="25"/>
        <v>977</v>
      </c>
      <c r="G222" s="17">
        <v>889</v>
      </c>
      <c r="H222" s="17">
        <v>88</v>
      </c>
      <c r="I222" s="84">
        <f t="shared" si="23"/>
        <v>3308.4361082769237</v>
      </c>
      <c r="J222" s="17">
        <f t="shared" si="30"/>
        <v>2049.4413</v>
      </c>
      <c r="K222" s="17">
        <f t="shared" si="29"/>
        <v>496.01538461538462</v>
      </c>
      <c r="L222" s="17">
        <f>(((G222*0.9)*1.25)+ (H222*0.8*94.5)/325)</f>
        <v>1020.5951538461538</v>
      </c>
      <c r="M222" s="6">
        <f t="shared" si="28"/>
        <v>6874.4879467384617</v>
      </c>
    </row>
    <row r="223" spans="1:13">
      <c r="A223" s="58">
        <v>45532</v>
      </c>
      <c r="D223" s="17">
        <v>25910.718000000001</v>
      </c>
      <c r="E223" s="121">
        <v>67204</v>
      </c>
      <c r="F223" s="17">
        <f t="shared" si="25"/>
        <v>969</v>
      </c>
      <c r="G223" s="17">
        <v>891</v>
      </c>
      <c r="H223" s="17">
        <v>78</v>
      </c>
      <c r="I223" s="84">
        <f t="shared" si="23"/>
        <v>3199.3757333538465</v>
      </c>
      <c r="J223" s="17">
        <f t="shared" si="30"/>
        <v>2006.0393999999999</v>
      </c>
      <c r="K223" s="17">
        <f>(F223*165)/325</f>
        <v>491.95384615384614</v>
      </c>
      <c r="L223" s="17">
        <f>(((G223*0.9)*1.25)+ (H223*0.8*94.5)/325)</f>
        <v>1020.519</v>
      </c>
      <c r="M223" s="6">
        <f t="shared" si="28"/>
        <v>6717.8879795076928</v>
      </c>
    </row>
    <row r="224" spans="1:13">
      <c r="D224" s="17"/>
      <c r="E224" s="121"/>
      <c r="F224" s="17"/>
      <c r="G224" s="17"/>
      <c r="H224" s="17"/>
      <c r="I224" s="84">
        <f t="shared" si="23"/>
        <v>0</v>
      </c>
      <c r="J224" s="17">
        <f t="shared" si="30"/>
        <v>0</v>
      </c>
      <c r="K224" s="17">
        <f t="shared" si="29"/>
        <v>0</v>
      </c>
      <c r="L224" s="17">
        <f t="shared" si="27"/>
        <v>0</v>
      </c>
      <c r="M224" s="6">
        <f t="shared" si="28"/>
        <v>0</v>
      </c>
    </row>
    <row r="225" spans="4:13">
      <c r="D225" s="17"/>
      <c r="E225" s="122"/>
      <c r="F225" s="17"/>
      <c r="G225" s="17"/>
      <c r="H225" s="17"/>
      <c r="I225" s="84">
        <f t="shared" si="23"/>
        <v>0</v>
      </c>
      <c r="J225" s="17">
        <f t="shared" si="30"/>
        <v>0</v>
      </c>
      <c r="K225" s="17">
        <f t="shared" si="29"/>
        <v>0</v>
      </c>
      <c r="L225" s="17">
        <f t="shared" si="27"/>
        <v>0</v>
      </c>
      <c r="M225" s="6">
        <f t="shared" si="28"/>
        <v>0</v>
      </c>
    </row>
    <row r="226" spans="4:13">
      <c r="D226" s="17"/>
      <c r="E226" s="17"/>
      <c r="F226" s="17"/>
      <c r="G226" s="17"/>
      <c r="H226" s="17"/>
      <c r="I226" s="84">
        <f t="shared" si="23"/>
        <v>0</v>
      </c>
      <c r="J226" s="17">
        <f t="shared" si="30"/>
        <v>0</v>
      </c>
      <c r="K226" s="17">
        <f t="shared" si="29"/>
        <v>0</v>
      </c>
      <c r="L226" s="17">
        <f t="shared" si="27"/>
        <v>0</v>
      </c>
      <c r="M226" s="6">
        <f t="shared" si="28"/>
        <v>0</v>
      </c>
    </row>
    <row r="227" spans="4:13">
      <c r="D227" s="17"/>
      <c r="E227" s="17"/>
      <c r="F227" s="17"/>
      <c r="G227" s="17"/>
      <c r="H227" s="17"/>
      <c r="I227" s="84"/>
      <c r="J227" s="17">
        <f t="shared" si="30"/>
        <v>0</v>
      </c>
      <c r="K227" s="17">
        <f t="shared" si="29"/>
        <v>0</v>
      </c>
      <c r="L227" s="17">
        <f t="shared" si="27"/>
        <v>0</v>
      </c>
      <c r="M227" s="6">
        <f t="shared" si="28"/>
        <v>0</v>
      </c>
    </row>
    <row r="228" spans="4:13">
      <c r="D228" s="17"/>
      <c r="E228" s="17"/>
      <c r="F228" s="17"/>
      <c r="G228" s="17"/>
      <c r="H228" s="17"/>
      <c r="I228" s="84"/>
      <c r="J228" s="17">
        <f t="shared" si="30"/>
        <v>0</v>
      </c>
      <c r="K228" s="17">
        <f t="shared" si="29"/>
        <v>0</v>
      </c>
      <c r="L228" s="17">
        <f t="shared" si="27"/>
        <v>0</v>
      </c>
      <c r="M228" s="6">
        <f t="shared" si="28"/>
        <v>0</v>
      </c>
    </row>
    <row r="229" spans="4:13">
      <c r="D229" s="17"/>
      <c r="E229" s="17"/>
      <c r="F229" s="17"/>
      <c r="G229" s="17"/>
      <c r="H229" s="17"/>
      <c r="I229" s="84"/>
      <c r="J229" s="17">
        <f t="shared" si="30"/>
        <v>0</v>
      </c>
      <c r="K229" s="17">
        <f t="shared" si="29"/>
        <v>0</v>
      </c>
      <c r="L229" s="17">
        <f t="shared" si="27"/>
        <v>0</v>
      </c>
      <c r="M229" s="6">
        <f t="shared" si="28"/>
        <v>0</v>
      </c>
    </row>
    <row r="230" spans="4:13">
      <c r="D230" s="17"/>
      <c r="E230" s="17"/>
      <c r="F230" s="17"/>
      <c r="G230" s="17"/>
      <c r="H230" s="17"/>
      <c r="I230" s="84">
        <f t="shared" si="23"/>
        <v>0</v>
      </c>
      <c r="J230" s="17">
        <f t="shared" si="30"/>
        <v>0</v>
      </c>
      <c r="K230" s="17">
        <f t="shared" si="29"/>
        <v>0</v>
      </c>
      <c r="L230" s="17">
        <f t="shared" si="27"/>
        <v>0</v>
      </c>
      <c r="M230" s="6">
        <f t="shared" si="28"/>
        <v>0</v>
      </c>
    </row>
    <row r="231" spans="4:13">
      <c r="D231" s="17"/>
      <c r="E231" s="17"/>
      <c r="F231" s="17"/>
      <c r="G231" s="17"/>
      <c r="H231" s="17"/>
      <c r="I231" s="84">
        <f t="shared" si="23"/>
        <v>0</v>
      </c>
      <c r="J231" s="17">
        <f t="shared" si="30"/>
        <v>0</v>
      </c>
      <c r="K231" s="17">
        <f t="shared" si="29"/>
        <v>0</v>
      </c>
      <c r="L231" s="17">
        <f t="shared" si="27"/>
        <v>0</v>
      </c>
      <c r="M231" s="6">
        <f t="shared" si="28"/>
        <v>0</v>
      </c>
    </row>
    <row r="232" spans="4:13">
      <c r="D232" s="17"/>
      <c r="E232" s="17"/>
      <c r="F232" s="17"/>
      <c r="G232" s="17"/>
      <c r="H232" s="17"/>
      <c r="I232" s="84">
        <f t="shared" si="23"/>
        <v>0</v>
      </c>
      <c r="J232" s="17">
        <f t="shared" si="30"/>
        <v>0</v>
      </c>
      <c r="K232" s="17">
        <f t="shared" si="29"/>
        <v>0</v>
      </c>
      <c r="L232" s="17">
        <f t="shared" si="27"/>
        <v>0</v>
      </c>
      <c r="M232" s="6">
        <f t="shared" si="28"/>
        <v>0</v>
      </c>
    </row>
    <row r="233" spans="4:13">
      <c r="I233" s="84">
        <f t="shared" si="23"/>
        <v>0</v>
      </c>
      <c r="J233" s="17">
        <f t="shared" si="30"/>
        <v>0</v>
      </c>
      <c r="K233" s="15">
        <f t="shared" si="29"/>
        <v>0</v>
      </c>
      <c r="L233" s="51">
        <f t="shared" si="27"/>
        <v>0</v>
      </c>
      <c r="M233" s="6">
        <f t="shared" si="28"/>
        <v>0</v>
      </c>
    </row>
    <row r="234" spans="4:13">
      <c r="I234" s="84">
        <f t="shared" si="23"/>
        <v>0</v>
      </c>
      <c r="J234" s="17">
        <f t="shared" si="30"/>
        <v>0</v>
      </c>
      <c r="K234" s="15">
        <f t="shared" si="29"/>
        <v>0</v>
      </c>
      <c r="L234" s="51">
        <f t="shared" ref="L234:L249" si="31">(((G234*0.9)*1.25)+ (H234*0.8*94.5)/325)</f>
        <v>0</v>
      </c>
      <c r="M234" s="6">
        <f t="shared" si="28"/>
        <v>0</v>
      </c>
    </row>
    <row r="235" spans="4:13">
      <c r="I235" s="84">
        <f t="shared" si="23"/>
        <v>0</v>
      </c>
      <c r="J235" s="17">
        <f t="shared" si="30"/>
        <v>0</v>
      </c>
      <c r="K235" s="15">
        <f t="shared" si="29"/>
        <v>0</v>
      </c>
      <c r="L235" s="51">
        <f t="shared" si="31"/>
        <v>0</v>
      </c>
      <c r="M235" s="6">
        <f t="shared" si="28"/>
        <v>0</v>
      </c>
    </row>
    <row r="236" spans="4:13">
      <c r="I236" s="84">
        <f t="shared" si="23"/>
        <v>0</v>
      </c>
      <c r="J236" s="17">
        <f t="shared" si="30"/>
        <v>0</v>
      </c>
      <c r="K236" s="15">
        <f t="shared" si="29"/>
        <v>0</v>
      </c>
      <c r="L236" s="51">
        <f t="shared" si="31"/>
        <v>0</v>
      </c>
      <c r="M236" s="6">
        <f t="shared" si="28"/>
        <v>0</v>
      </c>
    </row>
    <row r="237" spans="4:13">
      <c r="I237" s="84">
        <f t="shared" si="23"/>
        <v>0</v>
      </c>
      <c r="J237" s="17">
        <f t="shared" si="30"/>
        <v>0</v>
      </c>
      <c r="K237" s="15">
        <f t="shared" si="29"/>
        <v>0</v>
      </c>
      <c r="L237" s="51">
        <f t="shared" si="31"/>
        <v>0</v>
      </c>
      <c r="M237" s="6">
        <f t="shared" si="28"/>
        <v>0</v>
      </c>
    </row>
    <row r="238" spans="4:13">
      <c r="I238" s="84">
        <f t="shared" si="23"/>
        <v>0</v>
      </c>
      <c r="J238" s="17">
        <f t="shared" si="30"/>
        <v>0</v>
      </c>
      <c r="K238" s="15">
        <f t="shared" si="29"/>
        <v>0</v>
      </c>
      <c r="L238" s="51">
        <f t="shared" si="31"/>
        <v>0</v>
      </c>
      <c r="M238" s="6">
        <f t="shared" si="28"/>
        <v>0</v>
      </c>
    </row>
    <row r="239" spans="4:13">
      <c r="I239" s="84">
        <f t="shared" si="23"/>
        <v>0</v>
      </c>
      <c r="J239" s="17">
        <f t="shared" si="30"/>
        <v>0</v>
      </c>
      <c r="K239" s="15">
        <f t="shared" si="29"/>
        <v>0</v>
      </c>
      <c r="L239" s="51">
        <f t="shared" si="31"/>
        <v>0</v>
      </c>
      <c r="M239" s="6">
        <f t="shared" si="28"/>
        <v>0</v>
      </c>
    </row>
    <row r="240" spans="4:13">
      <c r="I240" s="84">
        <f t="shared" si="23"/>
        <v>0</v>
      </c>
      <c r="J240" s="17">
        <f t="shared" si="30"/>
        <v>0</v>
      </c>
      <c r="K240" s="15">
        <f t="shared" si="29"/>
        <v>0</v>
      </c>
      <c r="L240" s="51">
        <f t="shared" si="31"/>
        <v>0</v>
      </c>
      <c r="M240" s="6">
        <f t="shared" si="28"/>
        <v>0</v>
      </c>
    </row>
    <row r="241" spans="9:13">
      <c r="I241" s="84">
        <f t="shared" si="23"/>
        <v>0</v>
      </c>
      <c r="J241" s="17">
        <f t="shared" si="30"/>
        <v>0</v>
      </c>
      <c r="K241" s="15">
        <f t="shared" si="29"/>
        <v>0</v>
      </c>
      <c r="L241" s="51">
        <f t="shared" si="31"/>
        <v>0</v>
      </c>
      <c r="M241" s="6">
        <f t="shared" si="28"/>
        <v>0</v>
      </c>
    </row>
    <row r="242" spans="9:13">
      <c r="I242" s="84">
        <f t="shared" si="23"/>
        <v>0</v>
      </c>
      <c r="J242" s="17">
        <f t="shared" si="30"/>
        <v>0</v>
      </c>
      <c r="K242" s="15">
        <f t="shared" si="29"/>
        <v>0</v>
      </c>
      <c r="L242" s="51">
        <f t="shared" si="31"/>
        <v>0</v>
      </c>
      <c r="M242" s="6">
        <f t="shared" si="28"/>
        <v>0</v>
      </c>
    </row>
    <row r="243" spans="9:13">
      <c r="I243" s="84">
        <f t="shared" si="23"/>
        <v>0</v>
      </c>
      <c r="J243" s="17">
        <f t="shared" si="30"/>
        <v>0</v>
      </c>
      <c r="K243" s="15">
        <f t="shared" si="29"/>
        <v>0</v>
      </c>
      <c r="L243" s="51">
        <f t="shared" si="31"/>
        <v>0</v>
      </c>
      <c r="M243" s="6">
        <f t="shared" si="28"/>
        <v>0</v>
      </c>
    </row>
    <row r="244" spans="9:13">
      <c r="I244" s="84">
        <f t="shared" si="23"/>
        <v>0</v>
      </c>
      <c r="J244" s="17">
        <f t="shared" si="30"/>
        <v>0</v>
      </c>
      <c r="K244" s="15">
        <f t="shared" si="29"/>
        <v>0</v>
      </c>
      <c r="L244" s="51">
        <f t="shared" si="31"/>
        <v>0</v>
      </c>
      <c r="M244" s="6">
        <f t="shared" si="28"/>
        <v>0</v>
      </c>
    </row>
    <row r="245" spans="9:13">
      <c r="I245" s="84">
        <f t="shared" si="23"/>
        <v>0</v>
      </c>
      <c r="J245" s="17">
        <f t="shared" si="30"/>
        <v>0</v>
      </c>
      <c r="K245" s="15">
        <f t="shared" si="29"/>
        <v>0</v>
      </c>
      <c r="L245" s="51">
        <f t="shared" si="31"/>
        <v>0</v>
      </c>
      <c r="M245" s="6">
        <f t="shared" si="28"/>
        <v>0</v>
      </c>
    </row>
    <row r="246" spans="9:13">
      <c r="I246" s="84">
        <f t="shared" si="23"/>
        <v>0</v>
      </c>
      <c r="J246" s="17">
        <f t="shared" si="30"/>
        <v>0</v>
      </c>
      <c r="K246" s="15">
        <f t="shared" si="29"/>
        <v>0</v>
      </c>
      <c r="L246" s="51">
        <f t="shared" si="31"/>
        <v>0</v>
      </c>
      <c r="M246" s="6">
        <f t="shared" si="28"/>
        <v>0</v>
      </c>
    </row>
    <row r="247" spans="9:13">
      <c r="I247" s="84">
        <f t="shared" si="23"/>
        <v>0</v>
      </c>
      <c r="J247" s="17">
        <f t="shared" si="30"/>
        <v>0</v>
      </c>
      <c r="K247" s="15">
        <f t="shared" si="29"/>
        <v>0</v>
      </c>
      <c r="L247" s="51">
        <f t="shared" si="31"/>
        <v>0</v>
      </c>
      <c r="M247" s="6">
        <f t="shared" si="28"/>
        <v>0</v>
      </c>
    </row>
    <row r="248" spans="9:13">
      <c r="I248" s="84">
        <f t="shared" si="23"/>
        <v>0</v>
      </c>
      <c r="J248" s="17">
        <f t="shared" si="30"/>
        <v>0</v>
      </c>
      <c r="K248" s="15">
        <f t="shared" si="29"/>
        <v>0</v>
      </c>
      <c r="L248" s="51">
        <f t="shared" si="31"/>
        <v>0</v>
      </c>
      <c r="M248" s="6">
        <f t="shared" si="28"/>
        <v>0</v>
      </c>
    </row>
    <row r="249" spans="9:13">
      <c r="I249" s="84">
        <f t="shared" si="23"/>
        <v>0</v>
      </c>
      <c r="J249" s="17">
        <f t="shared" si="30"/>
        <v>0</v>
      </c>
      <c r="K249" s="15">
        <f t="shared" si="29"/>
        <v>0</v>
      </c>
      <c r="L249" s="51">
        <f t="shared" si="31"/>
        <v>0</v>
      </c>
      <c r="M249" s="6">
        <f t="shared" si="28"/>
        <v>0</v>
      </c>
    </row>
  </sheetData>
  <autoFilter ref="A1:BOI209" xr:uid="{9ECFD3E9-980F-4153-A60C-121B8E63164D}">
    <filterColumn colId="3" showButton="0"/>
    <filterColumn colId="4" showButton="0"/>
  </autoFilter>
  <mergeCells count="16">
    <mergeCell ref="A1:A2"/>
    <mergeCell ref="B1:B2"/>
    <mergeCell ref="C1:C2"/>
    <mergeCell ref="I1:I2"/>
    <mergeCell ref="J1:J2"/>
    <mergeCell ref="D82:D87"/>
    <mergeCell ref="AA122:AB122"/>
    <mergeCell ref="AA126:AB126"/>
    <mergeCell ref="AA127:AB127"/>
    <mergeCell ref="L1:L2"/>
    <mergeCell ref="M1:M2"/>
    <mergeCell ref="N1:N2"/>
    <mergeCell ref="Q1:Q2"/>
    <mergeCell ref="R1:R2"/>
    <mergeCell ref="S1:S2"/>
    <mergeCell ref="K1:K2"/>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b522aca-d509-4dd9-beac-20b0e100dc08" xsi:nil="true"/>
    <_Flow_SignoffStatus xmlns="5a5dad7d-9fc8-46ee-9258-c60cb781b407" xsi:nil="true"/>
    <lcf76f155ced4ddcb4097134ff3c332f xmlns="5a5dad7d-9fc8-46ee-9258-c60cb781b407">
      <Terms xmlns="http://schemas.microsoft.com/office/infopath/2007/PartnerControls"/>
    </lcf76f155ced4ddcb4097134ff3c332f>
    <SharedWithUsers xmlns="0fa98644-e383-40be-859c-f04029e08677">
      <UserInfo>
        <DisplayName>Rumesh Jayathunga</DisplayName>
        <AccountId>974</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A1A7012448947449046187B48CAD150" ma:contentTypeVersion="18" ma:contentTypeDescription="Create a new document." ma:contentTypeScope="" ma:versionID="271261a25e212a249147f35c6c22cfb4">
  <xsd:schema xmlns:xsd="http://www.w3.org/2001/XMLSchema" xmlns:xs="http://www.w3.org/2001/XMLSchema" xmlns:p="http://schemas.microsoft.com/office/2006/metadata/properties" xmlns:ns2="5a5dad7d-9fc8-46ee-9258-c60cb781b407" xmlns:ns3="0fa98644-e383-40be-859c-f04029e08677" xmlns:ns4="eb522aca-d509-4dd9-beac-20b0e100dc08" targetNamespace="http://schemas.microsoft.com/office/2006/metadata/properties" ma:root="true" ma:fieldsID="056713c2627820a7775012f767f39b8b" ns2:_="" ns3:_="" ns4:_="">
    <xsd:import namespace="5a5dad7d-9fc8-46ee-9258-c60cb781b407"/>
    <xsd:import namespace="0fa98644-e383-40be-859c-f04029e08677"/>
    <xsd:import namespace="eb522aca-d509-4dd9-beac-20b0e100dc0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ServiceAutoKeyPoints" minOccurs="0"/>
                <xsd:element ref="ns2:MediaServiceKeyPoints" minOccurs="0"/>
                <xsd:element ref="ns2:_Flow_SignoffStatus" minOccurs="0"/>
                <xsd:element ref="ns2:lcf76f155ced4ddcb4097134ff3c332f" minOccurs="0"/>
                <xsd:element ref="ns4: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a5dad7d-9fc8-46ee-9258-c60cb781b4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_Flow_SignoffStatus" ma:index="20" nillable="true" ma:displayName="Sign-off status" ma:internalName="Sign_x002d_off_x0020_status">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0fe3f656-71fd-4ea0-8a05-03ed510fe90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fa98644-e383-40be-859c-f04029e0867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b522aca-d509-4dd9-beac-20b0e100dc08"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6635c825-af57-4bf2-8185-37f9bb12e713}" ma:internalName="TaxCatchAll" ma:showField="CatchAllData" ma:web="eb522aca-d509-4dd9-beac-20b0e100dc0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8A35C66-0741-47C6-A096-048416A8F850}"/>
</file>

<file path=customXml/itemProps2.xml><?xml version="1.0" encoding="utf-8"?>
<ds:datastoreItem xmlns:ds="http://schemas.openxmlformats.org/officeDocument/2006/customXml" ds:itemID="{68798C2B-772C-4B9F-A660-C8624253C931}"/>
</file>

<file path=customXml/itemProps3.xml><?xml version="1.0" encoding="utf-8"?>
<ds:datastoreItem xmlns:ds="http://schemas.openxmlformats.org/officeDocument/2006/customXml" ds:itemID="{9C6BA6D2-A240-4B55-858C-D8FEB9AAD58B}"/>
</file>

<file path=docMetadata/LabelInfo.xml><?xml version="1.0" encoding="utf-8"?>
<clbl:labelList xmlns:clbl="http://schemas.microsoft.com/office/2020/mipLabelMetadata">
  <clbl:label id="{af926f27-653d-49b5-a458-2176741aa4ba}" enabled="1" method="Privileged" siteId="{852c5799-8134-4f15-9d38-eba4296cc76f}"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Diyanath Dissanayake (MFI)</dc:creator>
  <cp:keywords/>
  <dc:description/>
  <cp:lastModifiedBy/>
  <cp:revision/>
  <dcterms:created xsi:type="dcterms:W3CDTF">2023-08-15T05:19:03Z</dcterms:created>
  <dcterms:modified xsi:type="dcterms:W3CDTF">2025-03-27T05:58:13Z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0x0101000A1A7012448947449046187B48CAD150</vt:lpwstr>
  </property>
  <property fmtid="{D5CDD505-2E9C-101B-9397-08002B2CF9AE}" pid="3" name="MediaServiceImageTags">
    <vt:lpwstr/>
  </property>
</Properties>
</file>